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928"/>
  <workbookPr/>
  <mc:AlternateContent xmlns:mc="http://schemas.openxmlformats.org/markup-compatibility/2006">
    <mc:Choice Requires="x15">
      <x15ac:absPath xmlns:x15ac="http://schemas.microsoft.com/office/spreadsheetml/2010/11/ac" url="D:\CALVAREZVALE\OneDrive - Gobernacion de Antioquia\GOBERNACION_DPP\PLAN DE DESARROLLO - POR ANTIOQUIA FIRME\SEGUIMIENTO PLAN DE DESARROLLO\"/>
    </mc:Choice>
  </mc:AlternateContent>
  <xr:revisionPtr revIDLastSave="0" documentId="8_{6C64DC41-999F-4640-BC9D-1B6B3A030D24}" xr6:coauthVersionLast="47" xr6:coauthVersionMax="47" xr10:uidLastSave="{00000000-0000-0000-0000-000000000000}"/>
  <bookViews>
    <workbookView xWindow="-120" yWindow="-120" windowWidth="29040" windowHeight="15720" tabRatio="517" firstSheet="1" activeTab="1" xr2:uid="{00000000-000D-0000-FFFF-FFFF00000000}"/>
  </bookViews>
  <sheets>
    <sheet name="Productos" sheetId="17" state="hidden" r:id="rId1"/>
    <sheet name="Prodval" sheetId="18" r:id="rId2"/>
    <sheet name="Seguimiento_Mar_2025" sheetId="11" state="hidden" r:id="rId3"/>
    <sheet name="Datos" sheetId="16" state="hidden" r:id="rId4"/>
    <sheet name="Territorializacion" sheetId="12" r:id="rId5"/>
    <sheet name="Indi" sheetId="10" state="hidden" r:id="rId6"/>
    <sheet name="PrBandera" sheetId="19" r:id="rId7"/>
    <sheet name="Municipios" sheetId="3" state="hidden" r:id="rId8"/>
    <sheet name="Control" sheetId="13" state="hidden" r:id="rId9"/>
    <sheet name="Enlaces_PDD-PA" sheetId="15" state="hidden" r:id="rId10"/>
    <sheet name="Hoja1" sheetId="14" state="hidden" r:id="rId11"/>
  </sheets>
  <externalReferences>
    <externalReference r:id="rId12"/>
  </externalReferences>
  <definedNames>
    <definedName name="_xlnm._FilterDatabase" localSheetId="8" hidden="1">Control!$A$2:$G$43</definedName>
    <definedName name="_xlnm._FilterDatabase" localSheetId="3" hidden="1">Datos!$A$1:$C$54</definedName>
    <definedName name="_xlnm._FilterDatabase" localSheetId="9" hidden="1">'Enlaces_PDD-PA'!$A$2:$G$39</definedName>
    <definedName name="_xlnm._FilterDatabase" localSheetId="10" hidden="1">Hoja1!$A$1:$E$354</definedName>
    <definedName name="_xlnm._FilterDatabase" localSheetId="5" hidden="1">Indi!$A$1:$A$354</definedName>
    <definedName name="_xlnm._FilterDatabase" localSheetId="7" hidden="1">Municipios!$A$1:$F$202</definedName>
    <definedName name="_xlnm._FilterDatabase" localSheetId="6" hidden="1">PrBandera!$A$2:$M$128</definedName>
    <definedName name="_xlnm._FilterDatabase" localSheetId="1" hidden="1">Prodval!$A$3:$K$478</definedName>
    <definedName name="_xlnm._FilterDatabase" localSheetId="2" hidden="1">Seguimiento_Mar_2025!$A$3:$AE$356</definedName>
    <definedName name="_xlnm._FilterDatabase" localSheetId="4" hidden="1">Territorializacion!$A$3:$J$7000</definedName>
    <definedName name="Acceso_a_servicios_públicos_domiciliarios_y_condiciones_de_la_vivienda">#REF!</definedName>
    <definedName name="Condiciones_de_la_niñez_y_juventud">#REF!</definedName>
    <definedName name="Condiciones_educativas_del_hogar">#REF!</definedName>
    <definedName name="educacion" localSheetId="6">#REF!</definedName>
    <definedName name="entidad">'[1]ENTI-PEP'!$F$48:$AA$48</definedName>
    <definedName name="Habitabilidad">#REF!</definedName>
    <definedName name="Identificación">#REF!</definedName>
    <definedName name="Ingresos_y_trabajo">#REF!</definedName>
    <definedName name="Salud_y_nutrición">#REF!</definedName>
    <definedName name="_xlnm.Print_Titles" localSheetId="6">PrBandera!$2:$2</definedName>
  </definedNames>
  <calcPr calcId="191028"/>
  <pivotCaches>
    <pivotCache cacheId="6385" r:id="rId13"/>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127" i="19" l="1"/>
  <c r="I127" i="19"/>
  <c r="J126" i="19"/>
  <c r="I126" i="19"/>
  <c r="J125" i="19"/>
  <c r="I125" i="19"/>
  <c r="J124" i="19"/>
  <c r="I124" i="19"/>
  <c r="J123" i="19"/>
  <c r="I123" i="19"/>
  <c r="J122" i="19"/>
  <c r="I122" i="19"/>
  <c r="J121" i="19"/>
  <c r="I121" i="19"/>
  <c r="J120" i="19"/>
  <c r="I120" i="19"/>
  <c r="J119" i="19"/>
  <c r="I119" i="19"/>
  <c r="J118" i="19"/>
  <c r="I118" i="19"/>
  <c r="J117" i="19"/>
  <c r="I117" i="19"/>
  <c r="J116" i="19"/>
  <c r="I116" i="19"/>
  <c r="J115" i="19"/>
  <c r="I115" i="19"/>
  <c r="J114" i="19"/>
  <c r="I114" i="19"/>
  <c r="J113" i="19"/>
  <c r="I113" i="19"/>
  <c r="J112" i="19"/>
  <c r="I112" i="19"/>
  <c r="J111" i="19"/>
  <c r="I111" i="19"/>
  <c r="J110" i="19"/>
  <c r="I110" i="19"/>
  <c r="I109" i="19"/>
  <c r="I108" i="19"/>
  <c r="I107" i="19"/>
  <c r="I106" i="19"/>
  <c r="I105" i="19"/>
  <c r="I104" i="19"/>
  <c r="I103" i="19"/>
  <c r="I102" i="19"/>
  <c r="I101" i="19"/>
  <c r="I100" i="19"/>
  <c r="I99" i="19"/>
  <c r="I98" i="19"/>
  <c r="I97" i="19"/>
  <c r="I96" i="19"/>
  <c r="I95" i="19"/>
  <c r="I94" i="19"/>
  <c r="I93" i="19"/>
  <c r="I92" i="19"/>
  <c r="I91" i="19"/>
  <c r="I90" i="19"/>
  <c r="J89" i="19"/>
  <c r="I89" i="19"/>
  <c r="J88" i="19"/>
  <c r="I88" i="19"/>
  <c r="I87" i="19"/>
  <c r="J86" i="19"/>
  <c r="I86" i="19"/>
  <c r="J85" i="19"/>
  <c r="I85" i="19"/>
  <c r="J84" i="19"/>
  <c r="I84" i="19"/>
  <c r="I83" i="19"/>
  <c r="J82" i="19"/>
  <c r="I82" i="19"/>
  <c r="J81" i="19"/>
  <c r="I81" i="19"/>
  <c r="J80" i="19"/>
  <c r="I80" i="19"/>
  <c r="J79" i="19"/>
  <c r="I79" i="19"/>
  <c r="J78" i="19"/>
  <c r="I78" i="19"/>
  <c r="J77" i="19"/>
  <c r="I77" i="19"/>
  <c r="I76" i="19"/>
  <c r="J75" i="19"/>
  <c r="I75" i="19"/>
  <c r="J74" i="19"/>
  <c r="I74" i="19"/>
  <c r="J73" i="19"/>
  <c r="I73" i="19"/>
  <c r="J72" i="19"/>
  <c r="I72" i="19"/>
  <c r="J71" i="19"/>
  <c r="I71" i="19"/>
  <c r="J70" i="19"/>
  <c r="I70" i="19"/>
  <c r="J69" i="19"/>
  <c r="I69" i="19"/>
  <c r="J68" i="19"/>
  <c r="I68" i="19"/>
  <c r="J67" i="19"/>
  <c r="I67" i="19"/>
  <c r="J66" i="19"/>
  <c r="I66" i="19"/>
  <c r="J65" i="19"/>
  <c r="I65" i="19"/>
  <c r="J64" i="19"/>
  <c r="I64" i="19"/>
  <c r="J63" i="19"/>
  <c r="I63" i="19"/>
  <c r="J62" i="19"/>
  <c r="I62" i="19"/>
  <c r="J61" i="19"/>
  <c r="I61" i="19"/>
  <c r="J60" i="19"/>
  <c r="I60" i="19"/>
  <c r="J59" i="19"/>
  <c r="I59" i="19"/>
  <c r="J58" i="19"/>
  <c r="I58" i="19"/>
  <c r="J57" i="19"/>
  <c r="I57" i="19"/>
  <c r="J56" i="19"/>
  <c r="I56" i="19"/>
  <c r="J55" i="19"/>
  <c r="I55" i="19"/>
  <c r="J54" i="19"/>
  <c r="I54" i="19"/>
  <c r="J53" i="19"/>
  <c r="I53" i="19"/>
  <c r="J52" i="19"/>
  <c r="I52" i="19"/>
  <c r="J51" i="19"/>
  <c r="I51" i="19"/>
  <c r="J49" i="19"/>
  <c r="I49" i="19"/>
  <c r="J48" i="19"/>
  <c r="I48" i="19"/>
  <c r="J47" i="19"/>
  <c r="I47" i="19"/>
  <c r="J46" i="19"/>
  <c r="I46" i="19"/>
  <c r="J45" i="19"/>
  <c r="I45" i="19"/>
  <c r="J44" i="19"/>
  <c r="I44" i="19"/>
  <c r="J43" i="19"/>
  <c r="I43" i="19"/>
  <c r="J42" i="19"/>
  <c r="I42" i="19"/>
  <c r="J41" i="19"/>
  <c r="I41" i="19"/>
  <c r="J40" i="19"/>
  <c r="I40" i="19"/>
  <c r="J39" i="19"/>
  <c r="I39" i="19"/>
  <c r="J38" i="19"/>
  <c r="I38" i="19"/>
  <c r="J37" i="19"/>
  <c r="I37" i="19"/>
  <c r="J36" i="19"/>
  <c r="I36" i="19"/>
  <c r="J35" i="19"/>
  <c r="I35" i="19"/>
  <c r="J34" i="19"/>
  <c r="I34" i="19"/>
  <c r="J33" i="19"/>
  <c r="I33" i="19"/>
  <c r="J32" i="19"/>
  <c r="I32" i="19"/>
  <c r="J31" i="19"/>
  <c r="I31" i="19"/>
  <c r="J30" i="19"/>
  <c r="I30" i="19"/>
  <c r="J29" i="19"/>
  <c r="I29" i="19"/>
  <c r="J28" i="19"/>
  <c r="I28" i="19"/>
  <c r="I26" i="19"/>
  <c r="J25" i="19"/>
  <c r="I25" i="19"/>
  <c r="J24" i="19"/>
  <c r="I24" i="19"/>
  <c r="J23" i="19"/>
  <c r="I23" i="19"/>
  <c r="I22" i="19"/>
  <c r="J21" i="19"/>
  <c r="I21" i="19"/>
  <c r="J19" i="19"/>
  <c r="I19" i="19"/>
  <c r="J18" i="19"/>
  <c r="I18" i="19"/>
  <c r="J17" i="19"/>
  <c r="I17" i="19"/>
  <c r="J16" i="19"/>
  <c r="I16" i="19"/>
  <c r="J15" i="19"/>
  <c r="I15" i="19"/>
  <c r="J14" i="19"/>
  <c r="I14" i="19"/>
  <c r="J13" i="19"/>
  <c r="I13" i="19"/>
  <c r="J12" i="19"/>
  <c r="I12" i="19"/>
  <c r="J11" i="19"/>
  <c r="I11" i="19"/>
  <c r="J10" i="19"/>
  <c r="I10" i="19"/>
  <c r="J9" i="19"/>
  <c r="I9" i="19"/>
  <c r="J8" i="19"/>
  <c r="I8" i="19"/>
  <c r="J7" i="19"/>
  <c r="I7" i="19"/>
  <c r="J6" i="19"/>
  <c r="I6" i="19"/>
  <c r="J5" i="19"/>
  <c r="I5" i="19"/>
  <c r="J4" i="19"/>
  <c r="I4" i="19"/>
  <c r="K478" i="18"/>
  <c r="J478" i="18"/>
  <c r="K475" i="18"/>
  <c r="J475" i="18"/>
  <c r="K471" i="18"/>
  <c r="J471" i="18"/>
  <c r="K466" i="18"/>
  <c r="J466" i="18"/>
  <c r="K464" i="18"/>
  <c r="J464" i="18"/>
  <c r="K460" i="18"/>
  <c r="J460" i="18"/>
  <c r="K450" i="18"/>
  <c r="J450" i="18"/>
  <c r="K446" i="18"/>
  <c r="J446" i="18"/>
  <c r="K439" i="18"/>
  <c r="J439" i="18"/>
  <c r="K433" i="18"/>
  <c r="J433" i="18"/>
  <c r="K430" i="18"/>
  <c r="J430" i="18"/>
  <c r="K428" i="18"/>
  <c r="J428" i="18"/>
  <c r="K425" i="18"/>
  <c r="J425" i="18"/>
  <c r="K422" i="18"/>
  <c r="J422" i="18"/>
  <c r="K420" i="18"/>
  <c r="J420" i="18"/>
  <c r="K416" i="18"/>
  <c r="J416" i="18"/>
  <c r="K411" i="18"/>
  <c r="J411" i="18"/>
  <c r="K409" i="18"/>
  <c r="J409" i="18"/>
  <c r="K406" i="18"/>
  <c r="J406" i="18"/>
  <c r="K400" i="18"/>
  <c r="J400" i="18"/>
  <c r="K395" i="18"/>
  <c r="J395" i="18"/>
  <c r="K389" i="18"/>
  <c r="J389" i="18"/>
  <c r="K386" i="18"/>
  <c r="J386" i="18"/>
  <c r="K380" i="18"/>
  <c r="J380" i="18"/>
  <c r="K376" i="18"/>
  <c r="J376" i="18"/>
  <c r="K374" i="18"/>
  <c r="J374" i="18"/>
  <c r="K367" i="18"/>
  <c r="J367" i="18"/>
  <c r="K363" i="18"/>
  <c r="J363" i="18"/>
  <c r="K359" i="18"/>
  <c r="J359" i="18"/>
  <c r="K353" i="18"/>
  <c r="J353" i="18"/>
  <c r="K351" i="18"/>
  <c r="J351" i="18"/>
  <c r="K346" i="18"/>
  <c r="J346" i="18"/>
  <c r="K341" i="18"/>
  <c r="J341" i="18"/>
  <c r="K336" i="18"/>
  <c r="J336" i="18"/>
  <c r="K331" i="18"/>
  <c r="J331" i="18"/>
  <c r="K323" i="18"/>
  <c r="J323" i="18"/>
  <c r="K317" i="18"/>
  <c r="J317" i="18"/>
  <c r="K315" i="18"/>
  <c r="J315" i="18"/>
  <c r="K310" i="18"/>
  <c r="J310" i="18"/>
  <c r="K300" i="18"/>
  <c r="J300" i="18"/>
  <c r="K293" i="18"/>
  <c r="J293" i="18"/>
  <c r="K291" i="18"/>
  <c r="J291" i="18"/>
  <c r="K286" i="18"/>
  <c r="J286" i="18"/>
  <c r="K281" i="18"/>
  <c r="J281" i="18"/>
  <c r="K264" i="18"/>
  <c r="J264" i="18"/>
  <c r="K260" i="18"/>
  <c r="J260" i="18"/>
  <c r="K258" i="18"/>
  <c r="J258" i="18"/>
  <c r="K253" i="18"/>
  <c r="J253" i="18"/>
  <c r="K249" i="18"/>
  <c r="J249" i="18"/>
  <c r="K238" i="18"/>
  <c r="J238" i="18"/>
  <c r="K233" i="18"/>
  <c r="J233" i="18"/>
  <c r="K221" i="18"/>
  <c r="J221" i="18"/>
  <c r="K218" i="18"/>
  <c r="J218" i="18"/>
  <c r="K212" i="18"/>
  <c r="J212" i="18"/>
  <c r="K207" i="18"/>
  <c r="J207" i="18"/>
  <c r="K187" i="18"/>
  <c r="J187" i="18"/>
  <c r="K185" i="18"/>
  <c r="J185" i="18"/>
  <c r="K181" i="18"/>
  <c r="J181" i="18"/>
  <c r="K174" i="18"/>
  <c r="J174" i="18"/>
  <c r="K171" i="18"/>
  <c r="J171" i="18"/>
  <c r="K164" i="18"/>
  <c r="J164" i="18"/>
  <c r="K158" i="18"/>
  <c r="J158" i="18"/>
  <c r="K154" i="18"/>
  <c r="J154" i="18"/>
  <c r="K147" i="18"/>
  <c r="J147" i="18"/>
  <c r="K143" i="18"/>
  <c r="J143" i="18"/>
  <c r="K137" i="18"/>
  <c r="J137" i="18"/>
  <c r="K133" i="18"/>
  <c r="J133" i="18"/>
  <c r="K131" i="18"/>
  <c r="J131" i="18"/>
  <c r="K127" i="18"/>
  <c r="J127" i="18"/>
  <c r="K123" i="18"/>
  <c r="J123" i="18"/>
  <c r="K116" i="18"/>
  <c r="J116" i="18"/>
  <c r="K109" i="18"/>
  <c r="J109" i="18"/>
  <c r="K104" i="18"/>
  <c r="J104" i="18"/>
  <c r="K100" i="18"/>
  <c r="J100" i="18"/>
  <c r="K97" i="18"/>
  <c r="J97" i="18"/>
  <c r="K94" i="18"/>
  <c r="J94" i="18"/>
  <c r="K90" i="18"/>
  <c r="J90" i="18"/>
  <c r="K84" i="18"/>
  <c r="J84" i="18"/>
  <c r="K82" i="18"/>
  <c r="J82" i="18"/>
  <c r="K77" i="18"/>
  <c r="J77" i="18"/>
  <c r="K72" i="18"/>
  <c r="J72" i="18"/>
  <c r="K62" i="18"/>
  <c r="J62" i="18"/>
  <c r="K58" i="18"/>
  <c r="J58" i="18"/>
  <c r="K52" i="18"/>
  <c r="J52" i="18"/>
  <c r="K50" i="18"/>
  <c r="J50" i="18"/>
  <c r="K45" i="18"/>
  <c r="J45" i="18"/>
  <c r="K41" i="18"/>
  <c r="J41" i="18"/>
  <c r="K35" i="18"/>
  <c r="J35" i="18"/>
  <c r="K31" i="18"/>
  <c r="J31" i="18"/>
  <c r="K24" i="18"/>
  <c r="J24" i="18"/>
  <c r="K22" i="18"/>
  <c r="J22" i="18"/>
  <c r="K16" i="18"/>
  <c r="J16" i="18"/>
  <c r="K8" i="18"/>
  <c r="J8" i="18"/>
  <c r="K6" i="18"/>
  <c r="J6" i="18"/>
  <c r="K418" i="18"/>
  <c r="J418" i="18"/>
  <c r="K349" i="18"/>
  <c r="J349" i="18"/>
  <c r="K256" i="18"/>
  <c r="J256" i="18"/>
  <c r="K80" i="18"/>
  <c r="J80" i="18"/>
  <c r="K4" i="18"/>
  <c r="J4" i="18"/>
  <c r="B5" i="11"/>
  <c r="B6" i="11"/>
  <c r="B7" i="11"/>
  <c r="B8" i="11"/>
  <c r="B9" i="11"/>
  <c r="B10" i="11"/>
  <c r="B11" i="11"/>
  <c r="B12" i="11"/>
  <c r="B13" i="11"/>
  <c r="B14" i="11"/>
  <c r="B15" i="11"/>
  <c r="B16" i="11"/>
  <c r="B17" i="11"/>
  <c r="B18" i="11"/>
  <c r="B19" i="11"/>
  <c r="B20" i="11"/>
  <c r="B21" i="11"/>
  <c r="B22" i="11"/>
  <c r="B23" i="11"/>
  <c r="B24" i="11"/>
  <c r="B25" i="11"/>
  <c r="B26" i="11"/>
  <c r="B27" i="11"/>
  <c r="B28" i="11"/>
  <c r="B29" i="11"/>
  <c r="B30" i="11"/>
  <c r="B31" i="11"/>
  <c r="B32" i="11"/>
  <c r="B33" i="11"/>
  <c r="B34" i="11"/>
  <c r="B35" i="11"/>
  <c r="B36" i="11"/>
  <c r="B37" i="11"/>
  <c r="B38" i="11"/>
  <c r="B39" i="11"/>
  <c r="B40" i="11"/>
  <c r="B41" i="11"/>
  <c r="B42" i="11"/>
  <c r="B43" i="11"/>
  <c r="B44" i="11"/>
  <c r="B45" i="11"/>
  <c r="B46" i="11"/>
  <c r="B47" i="11"/>
  <c r="B48" i="11"/>
  <c r="B49" i="11"/>
  <c r="B50" i="11"/>
  <c r="B51" i="11"/>
  <c r="B52" i="11"/>
  <c r="B53" i="11"/>
  <c r="B54" i="11"/>
  <c r="B55" i="11"/>
  <c r="B56" i="11"/>
  <c r="B57" i="11"/>
  <c r="B58" i="11"/>
  <c r="B59" i="11"/>
  <c r="B60" i="11"/>
  <c r="B61" i="11"/>
  <c r="B62" i="11"/>
  <c r="B63" i="11"/>
  <c r="B64" i="11"/>
  <c r="B65" i="11"/>
  <c r="B66" i="11"/>
  <c r="B67" i="11"/>
  <c r="B68" i="11"/>
  <c r="B69" i="11"/>
  <c r="B70" i="11"/>
  <c r="B71" i="11"/>
  <c r="B72" i="11"/>
  <c r="B73" i="11"/>
  <c r="B74" i="11"/>
  <c r="B75" i="11"/>
  <c r="B76" i="11"/>
  <c r="B77" i="11"/>
  <c r="B78" i="11"/>
  <c r="B79" i="11"/>
  <c r="B80" i="11"/>
  <c r="B81" i="11"/>
  <c r="B82" i="11"/>
  <c r="B83" i="11"/>
  <c r="B84" i="11"/>
  <c r="B85" i="11"/>
  <c r="B86" i="11"/>
  <c r="B87" i="11"/>
  <c r="B88" i="11"/>
  <c r="B89" i="11"/>
  <c r="B90" i="11"/>
  <c r="B91" i="11"/>
  <c r="B92" i="11"/>
  <c r="B93" i="11"/>
  <c r="B94" i="11"/>
  <c r="B95" i="11"/>
  <c r="B96" i="11"/>
  <c r="B97" i="11"/>
  <c r="B98" i="11"/>
  <c r="B99" i="11"/>
  <c r="B100" i="11"/>
  <c r="B101" i="11"/>
  <c r="B102" i="11"/>
  <c r="B103" i="11"/>
  <c r="B104" i="11"/>
  <c r="B105" i="11"/>
  <c r="B106" i="11"/>
  <c r="B107" i="11"/>
  <c r="B108" i="11"/>
  <c r="B109" i="11"/>
  <c r="B110" i="11"/>
  <c r="B111" i="11"/>
  <c r="B112" i="11"/>
  <c r="B113" i="11"/>
  <c r="B114" i="11"/>
  <c r="B115" i="11"/>
  <c r="B116" i="11"/>
  <c r="B117" i="11"/>
  <c r="B118" i="11"/>
  <c r="B119" i="11"/>
  <c r="B120" i="11"/>
  <c r="B121" i="11"/>
  <c r="B122" i="11"/>
  <c r="B123" i="11"/>
  <c r="B124" i="11"/>
  <c r="B125" i="11"/>
  <c r="B126" i="11"/>
  <c r="B127" i="11"/>
  <c r="B128" i="11"/>
  <c r="B129" i="11"/>
  <c r="B130" i="11"/>
  <c r="B131" i="11"/>
  <c r="B132" i="11"/>
  <c r="B133" i="11"/>
  <c r="B134" i="11"/>
  <c r="B135" i="11"/>
  <c r="B136" i="11"/>
  <c r="B137" i="11"/>
  <c r="B138" i="11"/>
  <c r="B139" i="11"/>
  <c r="B140" i="11"/>
  <c r="B141" i="11"/>
  <c r="B142" i="11"/>
  <c r="B143" i="11"/>
  <c r="B144" i="11"/>
  <c r="B145" i="11"/>
  <c r="B146" i="11"/>
  <c r="B147" i="11"/>
  <c r="B148" i="11"/>
  <c r="B149" i="11"/>
  <c r="B150" i="11"/>
  <c r="B151" i="11"/>
  <c r="B152" i="11"/>
  <c r="B153" i="11"/>
  <c r="B154" i="11"/>
  <c r="B155" i="11"/>
  <c r="B156" i="11"/>
  <c r="B157" i="11"/>
  <c r="B158" i="11"/>
  <c r="B159" i="11"/>
  <c r="B160" i="11"/>
  <c r="B161" i="11"/>
  <c r="B162" i="11"/>
  <c r="B163" i="11"/>
  <c r="B164" i="11"/>
  <c r="B165" i="11"/>
  <c r="B166" i="11"/>
  <c r="B167" i="11"/>
  <c r="B168" i="11"/>
  <c r="B169" i="11"/>
  <c r="B170" i="11"/>
  <c r="B171" i="11"/>
  <c r="B172" i="11"/>
  <c r="B173" i="11"/>
  <c r="B174" i="11"/>
  <c r="B175" i="11"/>
  <c r="B176" i="11"/>
  <c r="B177" i="11"/>
  <c r="B178" i="11"/>
  <c r="B179" i="11"/>
  <c r="B180" i="11"/>
  <c r="B181" i="11"/>
  <c r="B182" i="11"/>
  <c r="B183" i="11"/>
  <c r="B184" i="11"/>
  <c r="B185" i="11"/>
  <c r="B186" i="11"/>
  <c r="B187" i="11"/>
  <c r="B188" i="11"/>
  <c r="B189" i="11"/>
  <c r="B190" i="11"/>
  <c r="B191" i="11"/>
  <c r="B192" i="11"/>
  <c r="B193" i="11"/>
  <c r="B194" i="11"/>
  <c r="B195" i="11"/>
  <c r="B196" i="11"/>
  <c r="B197" i="11"/>
  <c r="B198" i="11"/>
  <c r="B199" i="11"/>
  <c r="B200" i="11"/>
  <c r="B201" i="11"/>
  <c r="B202" i="11"/>
  <c r="B203" i="11"/>
  <c r="B204" i="11"/>
  <c r="B205" i="11"/>
  <c r="B206" i="11"/>
  <c r="B207" i="11"/>
  <c r="B208" i="11"/>
  <c r="B209" i="11"/>
  <c r="B210" i="11"/>
  <c r="B211" i="11"/>
  <c r="B212" i="11"/>
  <c r="B213" i="11"/>
  <c r="B214" i="11"/>
  <c r="B215" i="11"/>
  <c r="B216" i="11"/>
  <c r="B217" i="11"/>
  <c r="B218" i="11"/>
  <c r="B219" i="11"/>
  <c r="B220" i="11"/>
  <c r="B221" i="11"/>
  <c r="B222" i="11"/>
  <c r="B223" i="11"/>
  <c r="B224" i="11"/>
  <c r="B225" i="11"/>
  <c r="B226" i="11"/>
  <c r="B227" i="11"/>
  <c r="B228" i="11"/>
  <c r="B229" i="11"/>
  <c r="B230" i="11"/>
  <c r="B231" i="11"/>
  <c r="B232" i="11"/>
  <c r="B233" i="11"/>
  <c r="B234" i="11"/>
  <c r="B235" i="11"/>
  <c r="B236" i="11"/>
  <c r="B237" i="11"/>
  <c r="B238" i="11"/>
  <c r="B239" i="11"/>
  <c r="B240" i="11"/>
  <c r="B241" i="11"/>
  <c r="B242" i="11"/>
  <c r="B243" i="11"/>
  <c r="B244" i="11"/>
  <c r="B245" i="11"/>
  <c r="B246" i="11"/>
  <c r="B247" i="11"/>
  <c r="B248" i="11"/>
  <c r="B249" i="11"/>
  <c r="B250" i="11"/>
  <c r="B251" i="11"/>
  <c r="B252" i="11"/>
  <c r="B253" i="11"/>
  <c r="B254" i="11"/>
  <c r="B255" i="11"/>
  <c r="B256" i="11"/>
  <c r="B257" i="11"/>
  <c r="B258" i="11"/>
  <c r="B259" i="11"/>
  <c r="B260" i="11"/>
  <c r="B261" i="11"/>
  <c r="B262" i="11"/>
  <c r="B263" i="11"/>
  <c r="B264" i="11"/>
  <c r="B265" i="11"/>
  <c r="B266" i="11"/>
  <c r="B267" i="11"/>
  <c r="B268" i="11"/>
  <c r="B269" i="11"/>
  <c r="B270" i="11"/>
  <c r="B271" i="11"/>
  <c r="B272" i="11"/>
  <c r="B273" i="11"/>
  <c r="B274" i="11"/>
  <c r="B275" i="11"/>
  <c r="B276" i="11"/>
  <c r="B277" i="11"/>
  <c r="B278" i="11"/>
  <c r="B279" i="11"/>
  <c r="B280" i="11"/>
  <c r="B281" i="11"/>
  <c r="B282" i="11"/>
  <c r="B283" i="11"/>
  <c r="B284" i="11"/>
  <c r="B285" i="11"/>
  <c r="B286" i="11"/>
  <c r="B287" i="11"/>
  <c r="B288" i="11"/>
  <c r="B289" i="11"/>
  <c r="B290" i="11"/>
  <c r="B291" i="11"/>
  <c r="B292" i="11"/>
  <c r="B293" i="11"/>
  <c r="B294" i="11"/>
  <c r="B295" i="11"/>
  <c r="B296" i="11"/>
  <c r="B297" i="11"/>
  <c r="B298" i="11"/>
  <c r="B299" i="11"/>
  <c r="B300" i="11"/>
  <c r="B301" i="11"/>
  <c r="B302" i="11"/>
  <c r="B303" i="11"/>
  <c r="B304" i="11"/>
  <c r="B305" i="11"/>
  <c r="B306" i="11"/>
  <c r="B307" i="11"/>
  <c r="B308" i="11"/>
  <c r="B309" i="11"/>
  <c r="B310" i="11"/>
  <c r="B311" i="11"/>
  <c r="B312" i="11"/>
  <c r="B313" i="11"/>
  <c r="B314" i="11"/>
  <c r="B315" i="11"/>
  <c r="B316" i="11"/>
  <c r="B317" i="11"/>
  <c r="B318" i="11"/>
  <c r="B319" i="11"/>
  <c r="B320" i="11"/>
  <c r="B321" i="11"/>
  <c r="B322" i="11"/>
  <c r="B323" i="11"/>
  <c r="B324" i="11"/>
  <c r="B325" i="11"/>
  <c r="B326" i="11"/>
  <c r="B327" i="11"/>
  <c r="B328" i="11"/>
  <c r="B329" i="11"/>
  <c r="B330" i="11"/>
  <c r="B331" i="11"/>
  <c r="B332" i="11"/>
  <c r="B333" i="11"/>
  <c r="B334" i="11"/>
  <c r="B335" i="11"/>
  <c r="B336" i="11"/>
  <c r="B337" i="11"/>
  <c r="B338" i="11"/>
  <c r="B339" i="11"/>
  <c r="B340" i="11"/>
  <c r="B341" i="11"/>
  <c r="B342" i="11"/>
  <c r="B343" i="11"/>
  <c r="B344" i="11"/>
  <c r="B345" i="11"/>
  <c r="B346" i="11"/>
  <c r="B347" i="11"/>
  <c r="B348" i="11"/>
  <c r="B349" i="11"/>
  <c r="B350" i="11"/>
  <c r="B351" i="11"/>
  <c r="B352" i="11"/>
  <c r="B353" i="11"/>
  <c r="B354" i="11"/>
  <c r="B355" i="11"/>
  <c r="B356" i="11"/>
  <c r="B4" i="11"/>
  <c r="H477" i="18"/>
  <c r="G477" i="18"/>
  <c r="F477" i="18"/>
  <c r="E477" i="18"/>
  <c r="H476" i="18"/>
  <c r="G476" i="18"/>
  <c r="F476" i="18"/>
  <c r="E476" i="18"/>
  <c r="H473" i="18"/>
  <c r="G473" i="18"/>
  <c r="F473" i="18"/>
  <c r="E473" i="18"/>
  <c r="H472" i="18"/>
  <c r="G472" i="18"/>
  <c r="F472" i="18"/>
  <c r="E472" i="18"/>
  <c r="H469" i="18"/>
  <c r="G469" i="18"/>
  <c r="F469" i="18"/>
  <c r="E469" i="18"/>
  <c r="H468" i="18"/>
  <c r="G468" i="18"/>
  <c r="F468" i="18"/>
  <c r="E468" i="18"/>
  <c r="H467" i="18"/>
  <c r="G467" i="18"/>
  <c r="F467" i="18"/>
  <c r="E467" i="18"/>
  <c r="H462" i="18"/>
  <c r="G462" i="18"/>
  <c r="F462" i="18"/>
  <c r="E462" i="18"/>
  <c r="H461" i="18"/>
  <c r="G461" i="18"/>
  <c r="F461" i="18"/>
  <c r="E461" i="18"/>
  <c r="H458" i="18"/>
  <c r="G458" i="18"/>
  <c r="F458" i="18"/>
  <c r="E458" i="18"/>
  <c r="H457" i="18"/>
  <c r="G457" i="18"/>
  <c r="F457" i="18"/>
  <c r="E457" i="18"/>
  <c r="H456" i="18"/>
  <c r="G456" i="18"/>
  <c r="F456" i="18"/>
  <c r="E456" i="18"/>
  <c r="H455" i="18"/>
  <c r="G455" i="18"/>
  <c r="F455" i="18"/>
  <c r="E455" i="18"/>
  <c r="H454" i="18"/>
  <c r="G454" i="18"/>
  <c r="F454" i="18"/>
  <c r="E454" i="18"/>
  <c r="H453" i="18"/>
  <c r="G453" i="18"/>
  <c r="F453" i="18"/>
  <c r="E453" i="18"/>
  <c r="H452" i="18"/>
  <c r="G452" i="18"/>
  <c r="F452" i="18"/>
  <c r="E452" i="18"/>
  <c r="H451" i="18"/>
  <c r="G451" i="18"/>
  <c r="F451" i="18"/>
  <c r="E451" i="18"/>
  <c r="H448" i="18"/>
  <c r="G448" i="18"/>
  <c r="F448" i="18"/>
  <c r="E448" i="18"/>
  <c r="H447" i="18"/>
  <c r="G447" i="18"/>
  <c r="F447" i="18"/>
  <c r="E447" i="18"/>
  <c r="H444" i="18"/>
  <c r="G444" i="18"/>
  <c r="F444" i="18"/>
  <c r="E444" i="18"/>
  <c r="H443" i="18"/>
  <c r="G443" i="18"/>
  <c r="F443" i="18"/>
  <c r="E443" i="18"/>
  <c r="H442" i="18"/>
  <c r="G442" i="18"/>
  <c r="F442" i="18"/>
  <c r="E442" i="18"/>
  <c r="H441" i="18"/>
  <c r="G441" i="18"/>
  <c r="F441" i="18"/>
  <c r="E441" i="18"/>
  <c r="H440" i="18"/>
  <c r="G440" i="18"/>
  <c r="F440" i="18"/>
  <c r="E440" i="18"/>
  <c r="G437" i="18"/>
  <c r="F437" i="18"/>
  <c r="E437" i="18"/>
  <c r="H436" i="18"/>
  <c r="G436" i="18"/>
  <c r="F436" i="18"/>
  <c r="E436" i="18"/>
  <c r="H435" i="18"/>
  <c r="G435" i="18"/>
  <c r="F435" i="18"/>
  <c r="E435" i="18"/>
  <c r="H434" i="18"/>
  <c r="G434" i="18"/>
  <c r="F434" i="18"/>
  <c r="E434" i="18"/>
  <c r="H431" i="18"/>
  <c r="G431" i="18"/>
  <c r="F431" i="18"/>
  <c r="E431" i="18"/>
  <c r="H426" i="18"/>
  <c r="G426" i="18"/>
  <c r="F426" i="18"/>
  <c r="E426" i="18"/>
  <c r="H423" i="18"/>
  <c r="G423" i="18"/>
  <c r="F423" i="18"/>
  <c r="E423" i="18"/>
  <c r="H417" i="18"/>
  <c r="G417" i="18"/>
  <c r="F417" i="18"/>
  <c r="E417" i="18"/>
  <c r="H414" i="18"/>
  <c r="G414" i="18"/>
  <c r="F414" i="18"/>
  <c r="E414" i="18"/>
  <c r="H413" i="18"/>
  <c r="G413" i="18"/>
  <c r="F413" i="18"/>
  <c r="E413" i="18"/>
  <c r="H412" i="18"/>
  <c r="G412" i="18"/>
  <c r="F412" i="18"/>
  <c r="E412" i="18"/>
  <c r="H407" i="18"/>
  <c r="G407" i="18"/>
  <c r="F407" i="18"/>
  <c r="E407" i="18"/>
  <c r="H404" i="18"/>
  <c r="G404" i="18"/>
  <c r="F404" i="18"/>
  <c r="E404" i="18"/>
  <c r="H403" i="18"/>
  <c r="G403" i="18"/>
  <c r="F403" i="18"/>
  <c r="E403" i="18"/>
  <c r="H402" i="18"/>
  <c r="G402" i="18"/>
  <c r="F402" i="18"/>
  <c r="E402" i="18"/>
  <c r="H401" i="18"/>
  <c r="G401" i="18"/>
  <c r="F401" i="18"/>
  <c r="E401" i="18"/>
  <c r="H398" i="18"/>
  <c r="G398" i="18"/>
  <c r="F398" i="18"/>
  <c r="E398" i="18"/>
  <c r="H397" i="18"/>
  <c r="G397" i="18"/>
  <c r="F397" i="18"/>
  <c r="E397" i="18"/>
  <c r="H396" i="18"/>
  <c r="G396" i="18"/>
  <c r="F396" i="18"/>
  <c r="E396" i="18"/>
  <c r="H393" i="18"/>
  <c r="G393" i="18"/>
  <c r="F393" i="18"/>
  <c r="E393" i="18"/>
  <c r="H392" i="18"/>
  <c r="G392" i="18"/>
  <c r="F392" i="18"/>
  <c r="E392" i="18"/>
  <c r="H391" i="18"/>
  <c r="G391" i="18"/>
  <c r="F391" i="18"/>
  <c r="E391" i="18"/>
  <c r="H390" i="18"/>
  <c r="G390" i="18"/>
  <c r="F390" i="18"/>
  <c r="E390" i="18"/>
  <c r="H387" i="18"/>
  <c r="G387" i="18"/>
  <c r="F387" i="18"/>
  <c r="E387" i="18"/>
  <c r="H384" i="18"/>
  <c r="G384" i="18"/>
  <c r="F384" i="18"/>
  <c r="E384" i="18"/>
  <c r="H383" i="18"/>
  <c r="G383" i="18"/>
  <c r="F383" i="18"/>
  <c r="E383" i="18"/>
  <c r="H382" i="18"/>
  <c r="G382" i="18"/>
  <c r="F382" i="18"/>
  <c r="E382" i="18"/>
  <c r="H381" i="18"/>
  <c r="G381" i="18"/>
  <c r="F381" i="18"/>
  <c r="E381" i="18"/>
  <c r="H378" i="18"/>
  <c r="G378" i="18"/>
  <c r="F378" i="18"/>
  <c r="E378" i="18"/>
  <c r="H377" i="18"/>
  <c r="G377" i="18"/>
  <c r="F377" i="18"/>
  <c r="E377" i="18"/>
  <c r="H372" i="18"/>
  <c r="G372" i="18"/>
  <c r="F372" i="18"/>
  <c r="E372" i="18"/>
  <c r="H371" i="18"/>
  <c r="G371" i="18"/>
  <c r="F371" i="18"/>
  <c r="E371" i="18"/>
  <c r="H370" i="18"/>
  <c r="G370" i="18"/>
  <c r="F370" i="18"/>
  <c r="E370" i="18"/>
  <c r="H369" i="18"/>
  <c r="G369" i="18"/>
  <c r="F369" i="18"/>
  <c r="E369" i="18"/>
  <c r="H368" i="18"/>
  <c r="G368" i="18"/>
  <c r="F368" i="18"/>
  <c r="E368" i="18"/>
  <c r="H365" i="18"/>
  <c r="G365" i="18"/>
  <c r="F365" i="18"/>
  <c r="E365" i="18"/>
  <c r="H364" i="18"/>
  <c r="G364" i="18"/>
  <c r="F364" i="18"/>
  <c r="E364" i="18"/>
  <c r="H361" i="18"/>
  <c r="G361" i="18"/>
  <c r="F361" i="18"/>
  <c r="E361" i="18"/>
  <c r="H360" i="18"/>
  <c r="G360" i="18"/>
  <c r="F360" i="18"/>
  <c r="E360" i="18"/>
  <c r="H357" i="18"/>
  <c r="G357" i="18"/>
  <c r="F357" i="18"/>
  <c r="E357" i="18"/>
  <c r="H356" i="18"/>
  <c r="G356" i="18"/>
  <c r="F356" i="18"/>
  <c r="E356" i="18"/>
  <c r="H355" i="18"/>
  <c r="G355" i="18"/>
  <c r="F355" i="18"/>
  <c r="E355" i="18"/>
  <c r="H354" i="18"/>
  <c r="G354" i="18"/>
  <c r="F354" i="18"/>
  <c r="E354" i="18"/>
  <c r="H348" i="18"/>
  <c r="G348" i="18"/>
  <c r="F348" i="18"/>
  <c r="E348" i="18"/>
  <c r="H347" i="18"/>
  <c r="G347" i="18"/>
  <c r="F347" i="18"/>
  <c r="E347" i="18"/>
  <c r="H344" i="18"/>
  <c r="G344" i="18"/>
  <c r="F344" i="18"/>
  <c r="E344" i="18"/>
  <c r="H343" i="18"/>
  <c r="G343" i="18"/>
  <c r="F343" i="18"/>
  <c r="E343" i="18"/>
  <c r="H342" i="18"/>
  <c r="G342" i="18"/>
  <c r="F342" i="18"/>
  <c r="E342" i="18"/>
  <c r="H339" i="18"/>
  <c r="G339" i="18"/>
  <c r="F339" i="18"/>
  <c r="E339" i="18"/>
  <c r="H338" i="18"/>
  <c r="G338" i="18"/>
  <c r="F338" i="18"/>
  <c r="E338" i="18"/>
  <c r="H337" i="18"/>
  <c r="G337" i="18"/>
  <c r="F337" i="18"/>
  <c r="E337" i="18"/>
  <c r="H334" i="18"/>
  <c r="G334" i="18"/>
  <c r="F334" i="18"/>
  <c r="E334" i="18"/>
  <c r="H333" i="18"/>
  <c r="G333" i="18"/>
  <c r="F333" i="18"/>
  <c r="E333" i="18"/>
  <c r="H332" i="18"/>
  <c r="G332" i="18"/>
  <c r="F332" i="18"/>
  <c r="E332" i="18"/>
  <c r="H329" i="18"/>
  <c r="G329" i="18"/>
  <c r="F329" i="18"/>
  <c r="E329" i="18"/>
  <c r="H328" i="18"/>
  <c r="G328" i="18"/>
  <c r="F328" i="18"/>
  <c r="E328" i="18"/>
  <c r="H327" i="18"/>
  <c r="G327" i="18"/>
  <c r="F327" i="18"/>
  <c r="E327" i="18"/>
  <c r="H326" i="18"/>
  <c r="G326" i="18"/>
  <c r="F326" i="18"/>
  <c r="E326" i="18"/>
  <c r="H325" i="18"/>
  <c r="G325" i="18"/>
  <c r="F325" i="18"/>
  <c r="E325" i="18"/>
  <c r="H324" i="18"/>
  <c r="G324" i="18"/>
  <c r="F324" i="18"/>
  <c r="E324" i="18"/>
  <c r="H321" i="18"/>
  <c r="G321" i="18"/>
  <c r="F321" i="18"/>
  <c r="E321" i="18"/>
  <c r="H320" i="18"/>
  <c r="G320" i="18"/>
  <c r="F320" i="18"/>
  <c r="E320" i="18"/>
  <c r="H319" i="18"/>
  <c r="G319" i="18"/>
  <c r="F319" i="18"/>
  <c r="E319" i="18"/>
  <c r="H318" i="18"/>
  <c r="G318" i="18"/>
  <c r="F318" i="18"/>
  <c r="E318" i="18"/>
  <c r="H313" i="18"/>
  <c r="G313" i="18"/>
  <c r="F313" i="18"/>
  <c r="E313" i="18"/>
  <c r="H312" i="18"/>
  <c r="G312" i="18"/>
  <c r="F312" i="18"/>
  <c r="E312" i="18"/>
  <c r="H311" i="18"/>
  <c r="G311" i="18"/>
  <c r="F311" i="18"/>
  <c r="E311" i="18"/>
  <c r="H308" i="18"/>
  <c r="G308" i="18"/>
  <c r="F308" i="18"/>
  <c r="E308" i="18"/>
  <c r="H307" i="18"/>
  <c r="G307" i="18"/>
  <c r="F307" i="18"/>
  <c r="E307" i="18"/>
  <c r="H306" i="18"/>
  <c r="G306" i="18"/>
  <c r="F306" i="18"/>
  <c r="E306" i="18"/>
  <c r="H305" i="18"/>
  <c r="G305" i="18"/>
  <c r="F305" i="18"/>
  <c r="E305" i="18"/>
  <c r="H304" i="18"/>
  <c r="G304" i="18"/>
  <c r="F304" i="18"/>
  <c r="E304" i="18"/>
  <c r="H303" i="18"/>
  <c r="G303" i="18"/>
  <c r="F303" i="18"/>
  <c r="E303" i="18"/>
  <c r="H302" i="18"/>
  <c r="G302" i="18"/>
  <c r="F302" i="18"/>
  <c r="E302" i="18"/>
  <c r="H301" i="18"/>
  <c r="G301" i="18"/>
  <c r="F301" i="18"/>
  <c r="E301" i="18"/>
  <c r="H298" i="18"/>
  <c r="G298" i="18"/>
  <c r="F298" i="18"/>
  <c r="E298" i="18"/>
  <c r="H297" i="18"/>
  <c r="G297" i="18"/>
  <c r="F297" i="18"/>
  <c r="E297" i="18"/>
  <c r="H296" i="18"/>
  <c r="G296" i="18"/>
  <c r="F296" i="18"/>
  <c r="E296" i="18"/>
  <c r="H295" i="18"/>
  <c r="G295" i="18"/>
  <c r="F295" i="18"/>
  <c r="E295" i="18"/>
  <c r="H294" i="18"/>
  <c r="G294" i="18"/>
  <c r="F294" i="18"/>
  <c r="E294" i="18"/>
  <c r="H289" i="18"/>
  <c r="G289" i="18"/>
  <c r="F289" i="18"/>
  <c r="E289" i="18"/>
  <c r="H288" i="18"/>
  <c r="G288" i="18"/>
  <c r="F288" i="18"/>
  <c r="E288" i="18"/>
  <c r="H287" i="18"/>
  <c r="G287" i="18"/>
  <c r="F287" i="18"/>
  <c r="E287" i="18"/>
  <c r="H284" i="18"/>
  <c r="G284" i="18"/>
  <c r="F284" i="18"/>
  <c r="E284" i="18"/>
  <c r="H283" i="18"/>
  <c r="G283" i="18"/>
  <c r="F283" i="18"/>
  <c r="E283" i="18"/>
  <c r="H282" i="18"/>
  <c r="G282" i="18"/>
  <c r="F282" i="18"/>
  <c r="E282" i="18"/>
  <c r="H279" i="18"/>
  <c r="G279" i="18"/>
  <c r="F279" i="18"/>
  <c r="E279" i="18"/>
  <c r="H278" i="18"/>
  <c r="G278" i="18"/>
  <c r="F278" i="18"/>
  <c r="E278" i="18"/>
  <c r="H277" i="18"/>
  <c r="G277" i="18"/>
  <c r="F277" i="18"/>
  <c r="E277" i="18"/>
  <c r="H276" i="18"/>
  <c r="G276" i="18"/>
  <c r="F276" i="18"/>
  <c r="E276" i="18"/>
  <c r="H275" i="18"/>
  <c r="G275" i="18"/>
  <c r="F275" i="18"/>
  <c r="E275" i="18"/>
  <c r="H274" i="18"/>
  <c r="G274" i="18"/>
  <c r="F274" i="18"/>
  <c r="E274" i="18"/>
  <c r="H273" i="18"/>
  <c r="G273" i="18"/>
  <c r="F273" i="18"/>
  <c r="E273" i="18"/>
  <c r="H272" i="18"/>
  <c r="G272" i="18"/>
  <c r="F272" i="18"/>
  <c r="E272" i="18"/>
  <c r="H271" i="18"/>
  <c r="G271" i="18"/>
  <c r="F271" i="18"/>
  <c r="E271" i="18"/>
  <c r="H270" i="18"/>
  <c r="G270" i="18"/>
  <c r="F270" i="18"/>
  <c r="E270" i="18"/>
  <c r="H269" i="18"/>
  <c r="G269" i="18"/>
  <c r="F269" i="18"/>
  <c r="E269" i="18"/>
  <c r="H268" i="18"/>
  <c r="G268" i="18"/>
  <c r="F268" i="18"/>
  <c r="E268" i="18"/>
  <c r="H267" i="18"/>
  <c r="G267" i="18"/>
  <c r="F267" i="18"/>
  <c r="E267" i="18"/>
  <c r="H266" i="18"/>
  <c r="G266" i="18"/>
  <c r="F266" i="18"/>
  <c r="E266" i="18"/>
  <c r="H265" i="18"/>
  <c r="G265" i="18"/>
  <c r="F265" i="18"/>
  <c r="E265" i="18"/>
  <c r="H262" i="18"/>
  <c r="G262" i="18"/>
  <c r="F262" i="18"/>
  <c r="E262" i="18"/>
  <c r="H261" i="18"/>
  <c r="G261" i="18"/>
  <c r="F261" i="18"/>
  <c r="E261" i="18"/>
  <c r="H255" i="18"/>
  <c r="G255" i="18"/>
  <c r="F255" i="18"/>
  <c r="E255" i="18"/>
  <c r="H254" i="18"/>
  <c r="G254" i="18"/>
  <c r="F254" i="18"/>
  <c r="E254" i="18"/>
  <c r="H251" i="18"/>
  <c r="G251" i="18"/>
  <c r="F251" i="18"/>
  <c r="E251" i="18"/>
  <c r="H250" i="18"/>
  <c r="G250" i="18"/>
  <c r="F250" i="18"/>
  <c r="E250" i="18"/>
  <c r="H247" i="18"/>
  <c r="G247" i="18"/>
  <c r="F247" i="18"/>
  <c r="E247" i="18"/>
  <c r="H246" i="18"/>
  <c r="G246" i="18"/>
  <c r="F246" i="18"/>
  <c r="E246" i="18"/>
  <c r="H245" i="18"/>
  <c r="G245" i="18"/>
  <c r="F245" i="18"/>
  <c r="E245" i="18"/>
  <c r="H244" i="18"/>
  <c r="G244" i="18"/>
  <c r="F244" i="18"/>
  <c r="E244" i="18"/>
  <c r="H243" i="18"/>
  <c r="G243" i="18"/>
  <c r="F243" i="18"/>
  <c r="E243" i="18"/>
  <c r="H242" i="18"/>
  <c r="G242" i="18"/>
  <c r="F242" i="18"/>
  <c r="E242" i="18"/>
  <c r="H241" i="18"/>
  <c r="G241" i="18"/>
  <c r="F241" i="18"/>
  <c r="E241" i="18"/>
  <c r="H240" i="18"/>
  <c r="G240" i="18"/>
  <c r="F240" i="18"/>
  <c r="E240" i="18"/>
  <c r="H239" i="18"/>
  <c r="G239" i="18"/>
  <c r="F239" i="18"/>
  <c r="E239" i="18"/>
  <c r="G236" i="18"/>
  <c r="F236" i="18"/>
  <c r="E236" i="18"/>
  <c r="G235" i="18"/>
  <c r="F235" i="18"/>
  <c r="E235" i="18"/>
  <c r="G234" i="18"/>
  <c r="F234" i="18"/>
  <c r="E234" i="18"/>
  <c r="G231" i="18"/>
  <c r="F231" i="18"/>
  <c r="E231" i="18"/>
  <c r="G230" i="18"/>
  <c r="F230" i="18"/>
  <c r="E230" i="18"/>
  <c r="G229" i="18"/>
  <c r="F229" i="18"/>
  <c r="E229" i="18"/>
  <c r="G228" i="18"/>
  <c r="F228" i="18"/>
  <c r="E228" i="18"/>
  <c r="G227" i="18"/>
  <c r="F227" i="18"/>
  <c r="E227" i="18"/>
  <c r="G226" i="18"/>
  <c r="F226" i="18"/>
  <c r="E226" i="18"/>
  <c r="G225" i="18"/>
  <c r="F225" i="18"/>
  <c r="E225" i="18"/>
  <c r="G224" i="18"/>
  <c r="F224" i="18"/>
  <c r="E224" i="18"/>
  <c r="G223" i="18"/>
  <c r="F223" i="18"/>
  <c r="E223" i="18"/>
  <c r="G222" i="18"/>
  <c r="F222" i="18"/>
  <c r="E222" i="18"/>
  <c r="G219" i="18"/>
  <c r="F219" i="18"/>
  <c r="E219" i="18"/>
  <c r="G216" i="18"/>
  <c r="F216" i="18"/>
  <c r="E216" i="18"/>
  <c r="G215" i="18"/>
  <c r="F215" i="18"/>
  <c r="E215" i="18"/>
  <c r="G214" i="18"/>
  <c r="F214" i="18"/>
  <c r="E214" i="18"/>
  <c r="G213" i="18"/>
  <c r="F213" i="18"/>
  <c r="E213" i="18"/>
  <c r="G210" i="18"/>
  <c r="F210" i="18"/>
  <c r="E210" i="18"/>
  <c r="G209" i="18"/>
  <c r="F209" i="18"/>
  <c r="E209" i="18"/>
  <c r="G208" i="18"/>
  <c r="F208" i="18"/>
  <c r="E208" i="18"/>
  <c r="G205" i="18"/>
  <c r="F205" i="18"/>
  <c r="E205" i="18"/>
  <c r="G204" i="18"/>
  <c r="F204" i="18"/>
  <c r="E204" i="18"/>
  <c r="G203" i="18"/>
  <c r="F203" i="18"/>
  <c r="E203" i="18"/>
  <c r="G202" i="18"/>
  <c r="F202" i="18"/>
  <c r="E202" i="18"/>
  <c r="G201" i="18"/>
  <c r="F201" i="18"/>
  <c r="E201" i="18"/>
  <c r="G200" i="18"/>
  <c r="F200" i="18"/>
  <c r="E200" i="18"/>
  <c r="G199" i="18"/>
  <c r="F199" i="18"/>
  <c r="E199" i="18"/>
  <c r="G198" i="18"/>
  <c r="F198" i="18"/>
  <c r="E198" i="18"/>
  <c r="G197" i="18"/>
  <c r="F197" i="18"/>
  <c r="E197" i="18"/>
  <c r="G196" i="18"/>
  <c r="F196" i="18"/>
  <c r="E196" i="18"/>
  <c r="G195" i="18"/>
  <c r="F195" i="18"/>
  <c r="E195" i="18"/>
  <c r="G194" i="18"/>
  <c r="F194" i="18"/>
  <c r="E194" i="18"/>
  <c r="G193" i="18"/>
  <c r="F193" i="18"/>
  <c r="E193" i="18"/>
  <c r="G192" i="18"/>
  <c r="F192" i="18"/>
  <c r="E192" i="18"/>
  <c r="G191" i="18"/>
  <c r="F191" i="18"/>
  <c r="E191" i="18"/>
  <c r="G190" i="18"/>
  <c r="F190" i="18"/>
  <c r="E190" i="18"/>
  <c r="G189" i="18"/>
  <c r="F189" i="18"/>
  <c r="E189" i="18"/>
  <c r="G188" i="18"/>
  <c r="F188" i="18"/>
  <c r="E188" i="18"/>
  <c r="H183" i="18"/>
  <c r="G183" i="18"/>
  <c r="F183" i="18"/>
  <c r="E183" i="18"/>
  <c r="H182" i="18"/>
  <c r="G182" i="18"/>
  <c r="F182" i="18"/>
  <c r="E182" i="18"/>
  <c r="G179" i="18"/>
  <c r="F179" i="18"/>
  <c r="E179" i="18"/>
  <c r="H178" i="18"/>
  <c r="G178" i="18"/>
  <c r="F178" i="18"/>
  <c r="E178" i="18"/>
  <c r="H177" i="18"/>
  <c r="G177" i="18"/>
  <c r="F177" i="18"/>
  <c r="E177" i="18"/>
  <c r="H176" i="18"/>
  <c r="G176" i="18"/>
  <c r="F176" i="18"/>
  <c r="E176" i="18"/>
  <c r="G175" i="18"/>
  <c r="F175" i="18"/>
  <c r="E175" i="18"/>
  <c r="H172" i="18"/>
  <c r="G172" i="18"/>
  <c r="F172" i="18"/>
  <c r="E172" i="18"/>
  <c r="H169" i="18"/>
  <c r="G169" i="18"/>
  <c r="F169" i="18"/>
  <c r="E169" i="18"/>
  <c r="H168" i="18"/>
  <c r="G168" i="18"/>
  <c r="F168" i="18"/>
  <c r="E168" i="18"/>
  <c r="H167" i="18"/>
  <c r="G167" i="18"/>
  <c r="F167" i="18"/>
  <c r="E167" i="18"/>
  <c r="H166" i="18"/>
  <c r="G166" i="18"/>
  <c r="F166" i="18"/>
  <c r="E166" i="18"/>
  <c r="H165" i="18"/>
  <c r="G165" i="18"/>
  <c r="F165" i="18"/>
  <c r="E165" i="18"/>
  <c r="G162" i="18"/>
  <c r="F162" i="18"/>
  <c r="E162" i="18"/>
  <c r="H161" i="18"/>
  <c r="G161" i="18"/>
  <c r="F161" i="18"/>
  <c r="E161" i="18"/>
  <c r="H160" i="18"/>
  <c r="G160" i="18"/>
  <c r="F160" i="18"/>
  <c r="E160" i="18"/>
  <c r="H159" i="18"/>
  <c r="G159" i="18"/>
  <c r="F159" i="18"/>
  <c r="E159" i="18"/>
  <c r="H156" i="18"/>
  <c r="G156" i="18"/>
  <c r="F156" i="18"/>
  <c r="E156" i="18"/>
  <c r="H155" i="18"/>
  <c r="G155" i="18"/>
  <c r="F155" i="18"/>
  <c r="E155" i="18"/>
  <c r="H152" i="18"/>
  <c r="G152" i="18"/>
  <c r="F152" i="18"/>
  <c r="E152" i="18"/>
  <c r="H151" i="18"/>
  <c r="G151" i="18"/>
  <c r="F151" i="18"/>
  <c r="E151" i="18"/>
  <c r="H150" i="18"/>
  <c r="G150" i="18"/>
  <c r="F150" i="18"/>
  <c r="E150" i="18"/>
  <c r="H149" i="18"/>
  <c r="G149" i="18"/>
  <c r="F149" i="18"/>
  <c r="E149" i="18"/>
  <c r="H148" i="18"/>
  <c r="G148" i="18"/>
  <c r="F148" i="18"/>
  <c r="E148" i="18"/>
  <c r="H145" i="18"/>
  <c r="G145" i="18"/>
  <c r="F145" i="18"/>
  <c r="E145" i="18"/>
  <c r="H144" i="18"/>
  <c r="G144" i="18"/>
  <c r="F144" i="18"/>
  <c r="E144" i="18"/>
  <c r="H141" i="18"/>
  <c r="G141" i="18"/>
  <c r="F141" i="18"/>
  <c r="E141" i="18"/>
  <c r="H140" i="18"/>
  <c r="G140" i="18"/>
  <c r="F140" i="18"/>
  <c r="E140" i="18"/>
  <c r="H139" i="18"/>
  <c r="G139" i="18"/>
  <c r="F139" i="18"/>
  <c r="E139" i="18"/>
  <c r="H138" i="18"/>
  <c r="G138" i="18"/>
  <c r="F138" i="18"/>
  <c r="E138" i="18"/>
  <c r="H135" i="18"/>
  <c r="G135" i="18"/>
  <c r="F135" i="18"/>
  <c r="E135" i="18"/>
  <c r="H134" i="18"/>
  <c r="G134" i="18"/>
  <c r="F134" i="18"/>
  <c r="E134" i="18"/>
  <c r="H129" i="18"/>
  <c r="G129" i="18"/>
  <c r="F129" i="18"/>
  <c r="E129" i="18"/>
  <c r="H128" i="18"/>
  <c r="G128" i="18"/>
  <c r="F128" i="18"/>
  <c r="E128" i="18"/>
  <c r="H125" i="18"/>
  <c r="G125" i="18"/>
  <c r="F125" i="18"/>
  <c r="E125" i="18"/>
  <c r="H124" i="18"/>
  <c r="G124" i="18"/>
  <c r="F124" i="18"/>
  <c r="E124" i="18"/>
  <c r="H121" i="18"/>
  <c r="G121" i="18"/>
  <c r="F121" i="18"/>
  <c r="E121" i="18"/>
  <c r="H120" i="18"/>
  <c r="G120" i="18"/>
  <c r="F120" i="18"/>
  <c r="E120" i="18"/>
  <c r="H119" i="18"/>
  <c r="G119" i="18"/>
  <c r="F119" i="18"/>
  <c r="E119" i="18"/>
  <c r="H118" i="18"/>
  <c r="G118" i="18"/>
  <c r="F118" i="18"/>
  <c r="E118" i="18"/>
  <c r="H117" i="18"/>
  <c r="G117" i="18"/>
  <c r="F117" i="18"/>
  <c r="E117" i="18"/>
  <c r="H114" i="18"/>
  <c r="G114" i="18"/>
  <c r="F114" i="18"/>
  <c r="E114" i="18"/>
  <c r="H113" i="18"/>
  <c r="G113" i="18"/>
  <c r="F113" i="18"/>
  <c r="E113" i="18"/>
  <c r="H112" i="18"/>
  <c r="G112" i="18"/>
  <c r="F112" i="18"/>
  <c r="E112" i="18"/>
  <c r="H111" i="18"/>
  <c r="G111" i="18"/>
  <c r="F111" i="18"/>
  <c r="E111" i="18"/>
  <c r="H110" i="18"/>
  <c r="G110" i="18"/>
  <c r="F110" i="18"/>
  <c r="E110" i="18"/>
  <c r="H107" i="18"/>
  <c r="G107" i="18"/>
  <c r="F107" i="18"/>
  <c r="E107" i="18"/>
  <c r="H106" i="18"/>
  <c r="G106" i="18"/>
  <c r="F106" i="18"/>
  <c r="E106" i="18"/>
  <c r="H105" i="18"/>
  <c r="G105" i="18"/>
  <c r="F105" i="18"/>
  <c r="E105" i="18"/>
  <c r="H102" i="18"/>
  <c r="G102" i="18"/>
  <c r="F102" i="18"/>
  <c r="E102" i="18"/>
  <c r="H101" i="18"/>
  <c r="G101" i="18"/>
  <c r="F101" i="18"/>
  <c r="E101" i="18"/>
  <c r="H98" i="18"/>
  <c r="G98" i="18"/>
  <c r="F98" i="18"/>
  <c r="E98" i="18"/>
  <c r="H95" i="18"/>
  <c r="G95" i="18"/>
  <c r="F95" i="18"/>
  <c r="E95" i="18"/>
  <c r="H92" i="18"/>
  <c r="G92" i="18"/>
  <c r="F92" i="18"/>
  <c r="E92" i="18"/>
  <c r="H91" i="18"/>
  <c r="G91" i="18"/>
  <c r="F91" i="18"/>
  <c r="E91" i="18"/>
  <c r="H88" i="18"/>
  <c r="G88" i="18"/>
  <c r="F88" i="18"/>
  <c r="E88" i="18"/>
  <c r="H87" i="18"/>
  <c r="G87" i="18"/>
  <c r="F87" i="18"/>
  <c r="E87" i="18"/>
  <c r="H86" i="18"/>
  <c r="G86" i="18"/>
  <c r="F86" i="18"/>
  <c r="E86" i="18"/>
  <c r="H85" i="18"/>
  <c r="G85" i="18"/>
  <c r="F85" i="18"/>
  <c r="E85" i="18"/>
  <c r="H79" i="18"/>
  <c r="G79" i="18"/>
  <c r="F79" i="18"/>
  <c r="E79" i="18"/>
  <c r="H78" i="18"/>
  <c r="G78" i="18"/>
  <c r="F78" i="18"/>
  <c r="E78" i="18"/>
  <c r="H75" i="18"/>
  <c r="G75" i="18"/>
  <c r="F75" i="18"/>
  <c r="E75" i="18"/>
  <c r="H74" i="18"/>
  <c r="G74" i="18"/>
  <c r="F74" i="18"/>
  <c r="E74" i="18"/>
  <c r="H73" i="18"/>
  <c r="G73" i="18"/>
  <c r="F73" i="18"/>
  <c r="E73" i="18"/>
  <c r="H70" i="18"/>
  <c r="G70" i="18"/>
  <c r="F70" i="18"/>
  <c r="E70" i="18"/>
  <c r="H69" i="18"/>
  <c r="G69" i="18"/>
  <c r="F69" i="18"/>
  <c r="E69" i="18"/>
  <c r="H68" i="18"/>
  <c r="G68" i="18"/>
  <c r="F68" i="18"/>
  <c r="E68" i="18"/>
  <c r="H67" i="18"/>
  <c r="G67" i="18"/>
  <c r="F67" i="18"/>
  <c r="E67" i="18"/>
  <c r="H66" i="18"/>
  <c r="G66" i="18"/>
  <c r="F66" i="18"/>
  <c r="E66" i="18"/>
  <c r="H65" i="18"/>
  <c r="G65" i="18"/>
  <c r="F65" i="18"/>
  <c r="E65" i="18"/>
  <c r="H64" i="18"/>
  <c r="G64" i="18"/>
  <c r="F64" i="18"/>
  <c r="E64" i="18"/>
  <c r="H63" i="18"/>
  <c r="G63" i="18"/>
  <c r="F63" i="18"/>
  <c r="E63" i="18"/>
  <c r="H60" i="18"/>
  <c r="G60" i="18"/>
  <c r="F60" i="18"/>
  <c r="E60" i="18"/>
  <c r="H59" i="18"/>
  <c r="G59" i="18"/>
  <c r="F59" i="18"/>
  <c r="E59" i="18"/>
  <c r="H56" i="18"/>
  <c r="G56" i="18"/>
  <c r="F56" i="18"/>
  <c r="E56" i="18"/>
  <c r="H55" i="18"/>
  <c r="G55" i="18"/>
  <c r="F55" i="18"/>
  <c r="E55" i="18"/>
  <c r="H54" i="18"/>
  <c r="G54" i="18"/>
  <c r="F54" i="18"/>
  <c r="E54" i="18"/>
  <c r="H53" i="18"/>
  <c r="G53" i="18"/>
  <c r="F53" i="18"/>
  <c r="E53" i="18"/>
  <c r="H48" i="18"/>
  <c r="G48" i="18"/>
  <c r="F48" i="18"/>
  <c r="E48" i="18"/>
  <c r="H47" i="18"/>
  <c r="G47" i="18"/>
  <c r="F47" i="18"/>
  <c r="E47" i="18"/>
  <c r="H46" i="18"/>
  <c r="G46" i="18"/>
  <c r="F46" i="18"/>
  <c r="E46" i="18"/>
  <c r="H43" i="18"/>
  <c r="G43" i="18"/>
  <c r="F43" i="18"/>
  <c r="E43" i="18"/>
  <c r="H42" i="18"/>
  <c r="G42" i="18"/>
  <c r="F42" i="18"/>
  <c r="E42" i="18"/>
  <c r="H39" i="18"/>
  <c r="G39" i="18"/>
  <c r="F39" i="18"/>
  <c r="E39" i="18"/>
  <c r="H38" i="18"/>
  <c r="G38" i="18"/>
  <c r="F38" i="18"/>
  <c r="E38" i="18"/>
  <c r="H37" i="18"/>
  <c r="G37" i="18"/>
  <c r="F37" i="18"/>
  <c r="E37" i="18"/>
  <c r="H36" i="18"/>
  <c r="G36" i="18"/>
  <c r="F36" i="18"/>
  <c r="E36" i="18"/>
  <c r="H33" i="18"/>
  <c r="G33" i="18"/>
  <c r="F33" i="18"/>
  <c r="E33" i="18"/>
  <c r="H32" i="18"/>
  <c r="G32" i="18"/>
  <c r="F32" i="18"/>
  <c r="E32" i="18"/>
  <c r="H29" i="18"/>
  <c r="G29" i="18"/>
  <c r="F29" i="18"/>
  <c r="E29" i="18"/>
  <c r="H28" i="18"/>
  <c r="G28" i="18"/>
  <c r="F28" i="18"/>
  <c r="E28" i="18"/>
  <c r="H27" i="18"/>
  <c r="G27" i="18"/>
  <c r="F27" i="18"/>
  <c r="E27" i="18"/>
  <c r="H26" i="18"/>
  <c r="G26" i="18"/>
  <c r="F26" i="18"/>
  <c r="E26" i="18"/>
  <c r="H25" i="18"/>
  <c r="G25" i="18"/>
  <c r="F25" i="18"/>
  <c r="E25" i="18"/>
  <c r="H20" i="18"/>
  <c r="G20" i="18"/>
  <c r="F20" i="18"/>
  <c r="E20" i="18"/>
  <c r="H19" i="18"/>
  <c r="G19" i="18"/>
  <c r="F19" i="18"/>
  <c r="E19" i="18"/>
  <c r="H18" i="18"/>
  <c r="G18" i="18"/>
  <c r="F18" i="18"/>
  <c r="E18" i="18"/>
  <c r="H17" i="18"/>
  <c r="G17" i="18"/>
  <c r="F17" i="18"/>
  <c r="E17" i="18"/>
  <c r="H14" i="18"/>
  <c r="G14" i="18"/>
  <c r="F14" i="18"/>
  <c r="E14" i="18"/>
  <c r="H13" i="18"/>
  <c r="G13" i="18"/>
  <c r="F13" i="18"/>
  <c r="E13" i="18"/>
  <c r="H12" i="18"/>
  <c r="G12" i="18"/>
  <c r="F12" i="18"/>
  <c r="E12" i="18"/>
  <c r="H11" i="18"/>
  <c r="G11" i="18"/>
  <c r="F11" i="18"/>
  <c r="E11" i="18"/>
  <c r="H10" i="18"/>
  <c r="G10" i="18"/>
  <c r="F10" i="18"/>
  <c r="E10" i="18"/>
  <c r="H9" i="18"/>
  <c r="G9" i="18"/>
  <c r="F9" i="18"/>
  <c r="E9" i="18"/>
  <c r="D9" i="18"/>
  <c r="D477" i="18"/>
  <c r="D476" i="18"/>
  <c r="D473" i="18"/>
  <c r="D472" i="18"/>
  <c r="D469" i="18"/>
  <c r="D468" i="18"/>
  <c r="D467" i="18"/>
  <c r="D462" i="18"/>
  <c r="D461" i="18"/>
  <c r="D458" i="18"/>
  <c r="D457" i="18"/>
  <c r="D456" i="18"/>
  <c r="D455" i="18"/>
  <c r="D454" i="18"/>
  <c r="D453" i="18"/>
  <c r="D452" i="18"/>
  <c r="D451" i="18"/>
  <c r="D448" i="18"/>
  <c r="D447" i="18"/>
  <c r="D444" i="18"/>
  <c r="D443" i="18"/>
  <c r="D442" i="18"/>
  <c r="D441" i="18"/>
  <c r="D440" i="18"/>
  <c r="D437" i="18"/>
  <c r="D436" i="18"/>
  <c r="D435" i="18"/>
  <c r="D434" i="18"/>
  <c r="D431" i="18"/>
  <c r="D426" i="18"/>
  <c r="D423" i="18"/>
  <c r="D417" i="18"/>
  <c r="D414" i="18"/>
  <c r="D413" i="18"/>
  <c r="D412" i="18"/>
  <c r="D407" i="18"/>
  <c r="D404" i="18"/>
  <c r="D403" i="18"/>
  <c r="D402" i="18"/>
  <c r="D401" i="18"/>
  <c r="D398" i="18"/>
  <c r="D397" i="18"/>
  <c r="D396" i="18"/>
  <c r="D393" i="18"/>
  <c r="D392" i="18"/>
  <c r="D391" i="18"/>
  <c r="D390" i="18"/>
  <c r="D387" i="18"/>
  <c r="D384" i="18"/>
  <c r="D383" i="18"/>
  <c r="D382" i="18"/>
  <c r="D381" i="18"/>
  <c r="D378" i="18"/>
  <c r="D377" i="18"/>
  <c r="D372" i="18"/>
  <c r="D371" i="18"/>
  <c r="D370" i="18"/>
  <c r="D369" i="18"/>
  <c r="D368" i="18"/>
  <c r="D365" i="18"/>
  <c r="D364" i="18"/>
  <c r="D361" i="18"/>
  <c r="D360" i="18"/>
  <c r="D357" i="18"/>
  <c r="D356" i="18"/>
  <c r="D355" i="18"/>
  <c r="D354" i="18"/>
  <c r="D348" i="18"/>
  <c r="D347" i="18"/>
  <c r="D344" i="18"/>
  <c r="D343" i="18"/>
  <c r="D342" i="18"/>
  <c r="D339" i="18"/>
  <c r="D338" i="18"/>
  <c r="D337" i="18"/>
  <c r="D334" i="18"/>
  <c r="D333" i="18"/>
  <c r="D332" i="18"/>
  <c r="D329" i="18"/>
  <c r="D328" i="18"/>
  <c r="D327" i="18"/>
  <c r="D326" i="18"/>
  <c r="D325" i="18"/>
  <c r="D324" i="18"/>
  <c r="D321" i="18"/>
  <c r="D320" i="18"/>
  <c r="D319" i="18"/>
  <c r="D318" i="18"/>
  <c r="D313" i="18"/>
  <c r="D312" i="18"/>
  <c r="D311" i="18"/>
  <c r="D308" i="18"/>
  <c r="D307" i="18"/>
  <c r="D306" i="18"/>
  <c r="D305" i="18"/>
  <c r="D304" i="18"/>
  <c r="D303" i="18"/>
  <c r="D302" i="18"/>
  <c r="D301" i="18"/>
  <c r="D298" i="18"/>
  <c r="D297" i="18"/>
  <c r="D296" i="18"/>
  <c r="D295" i="18"/>
  <c r="D294" i="18"/>
  <c r="D289" i="18"/>
  <c r="D288" i="18"/>
  <c r="D287" i="18"/>
  <c r="D284" i="18"/>
  <c r="D283" i="18"/>
  <c r="D282" i="18"/>
  <c r="D279" i="18"/>
  <c r="D278" i="18"/>
  <c r="D277" i="18"/>
  <c r="D276" i="18"/>
  <c r="D275" i="18"/>
  <c r="D274" i="18"/>
  <c r="D273" i="18"/>
  <c r="D272" i="18"/>
  <c r="D271" i="18"/>
  <c r="D270" i="18"/>
  <c r="D269" i="18"/>
  <c r="D268" i="18"/>
  <c r="D267" i="18"/>
  <c r="D266" i="18"/>
  <c r="D265" i="18"/>
  <c r="D262" i="18"/>
  <c r="D261" i="18"/>
  <c r="D255" i="18"/>
  <c r="D254" i="18"/>
  <c r="D251" i="18"/>
  <c r="D250" i="18"/>
  <c r="D247" i="18"/>
  <c r="D246" i="18"/>
  <c r="D245" i="18"/>
  <c r="D244" i="18"/>
  <c r="D243" i="18"/>
  <c r="D242" i="18"/>
  <c r="D241" i="18"/>
  <c r="D240" i="18"/>
  <c r="D239" i="18"/>
  <c r="D236" i="18"/>
  <c r="D235" i="18"/>
  <c r="D234" i="18"/>
  <c r="D231" i="18"/>
  <c r="D230" i="18"/>
  <c r="D229" i="18"/>
  <c r="D228" i="18"/>
  <c r="D227" i="18"/>
  <c r="D226" i="18"/>
  <c r="D225" i="18"/>
  <c r="D224" i="18"/>
  <c r="D223" i="18"/>
  <c r="D222" i="18"/>
  <c r="D219" i="18"/>
  <c r="D216" i="18"/>
  <c r="D215" i="18"/>
  <c r="D214" i="18"/>
  <c r="D213" i="18"/>
  <c r="D210" i="18"/>
  <c r="D209" i="18"/>
  <c r="D208" i="18"/>
  <c r="D205" i="18"/>
  <c r="D204" i="18"/>
  <c r="D203" i="18"/>
  <c r="D202" i="18"/>
  <c r="D201" i="18"/>
  <c r="D200" i="18"/>
  <c r="D199" i="18"/>
  <c r="D198" i="18"/>
  <c r="D197" i="18"/>
  <c r="D196" i="18"/>
  <c r="D195" i="18"/>
  <c r="D194" i="18"/>
  <c r="D193" i="18"/>
  <c r="D192" i="18"/>
  <c r="D191" i="18"/>
  <c r="D190" i="18"/>
  <c r="D189" i="18"/>
  <c r="D188" i="18"/>
  <c r="D183" i="18"/>
  <c r="D182" i="18"/>
  <c r="D179" i="18"/>
  <c r="D178" i="18"/>
  <c r="D177" i="18"/>
  <c r="D176" i="18"/>
  <c r="D175" i="18"/>
  <c r="D172" i="18"/>
  <c r="D169" i="18"/>
  <c r="D168" i="18"/>
  <c r="D167" i="18"/>
  <c r="D166" i="18"/>
  <c r="D165" i="18"/>
  <c r="D162" i="18"/>
  <c r="D161" i="18"/>
  <c r="D160" i="18"/>
  <c r="D159" i="18"/>
  <c r="D156" i="18"/>
  <c r="D155" i="18"/>
  <c r="D152" i="18"/>
  <c r="D151" i="18"/>
  <c r="D150" i="18"/>
  <c r="D149" i="18"/>
  <c r="D148" i="18"/>
  <c r="D145" i="18"/>
  <c r="D144" i="18"/>
  <c r="D141" i="18"/>
  <c r="D140" i="18"/>
  <c r="D139" i="18"/>
  <c r="D138" i="18"/>
  <c r="D135" i="18"/>
  <c r="D134" i="18"/>
  <c r="D129" i="18"/>
  <c r="D128" i="18"/>
  <c r="D125" i="18"/>
  <c r="D124" i="18"/>
  <c r="D121" i="18"/>
  <c r="D120" i="18"/>
  <c r="D119" i="18"/>
  <c r="D118" i="18"/>
  <c r="D117" i="18"/>
  <c r="D114" i="18"/>
  <c r="D113" i="18"/>
  <c r="D112" i="18"/>
  <c r="D111" i="18"/>
  <c r="D110" i="18"/>
  <c r="D107" i="18"/>
  <c r="D106" i="18"/>
  <c r="D105" i="18"/>
  <c r="D102" i="18"/>
  <c r="D101" i="18"/>
  <c r="D98" i="18"/>
  <c r="D95" i="18"/>
  <c r="D92" i="18"/>
  <c r="D91" i="18"/>
  <c r="D88" i="18"/>
  <c r="D87" i="18"/>
  <c r="D86" i="18"/>
  <c r="D85" i="18"/>
  <c r="D79" i="18"/>
  <c r="D78" i="18"/>
  <c r="D75" i="18"/>
  <c r="D74" i="18"/>
  <c r="D73" i="18"/>
  <c r="D70" i="18"/>
  <c r="D69" i="18"/>
  <c r="D68" i="18"/>
  <c r="D67" i="18"/>
  <c r="D66" i="18"/>
  <c r="D65" i="18"/>
  <c r="D64" i="18"/>
  <c r="D63" i="18"/>
  <c r="D60" i="18"/>
  <c r="D59" i="18"/>
  <c r="D56" i="18"/>
  <c r="D55" i="18"/>
  <c r="D54" i="18"/>
  <c r="D53" i="18"/>
  <c r="D48" i="18"/>
  <c r="D47" i="18"/>
  <c r="D46" i="18"/>
  <c r="D43" i="18"/>
  <c r="D42" i="18"/>
  <c r="D39" i="18"/>
  <c r="D38" i="18"/>
  <c r="D37" i="18"/>
  <c r="D36" i="18"/>
  <c r="D33" i="18"/>
  <c r="D32" i="18"/>
  <c r="D29" i="18"/>
  <c r="D28" i="18"/>
  <c r="D27" i="18"/>
  <c r="D26" i="18"/>
  <c r="D25" i="18"/>
  <c r="D20" i="18"/>
  <c r="D19" i="18"/>
  <c r="D18" i="18"/>
  <c r="D17" i="18"/>
  <c r="D14" i="18"/>
  <c r="D13" i="18"/>
  <c r="D12" i="18"/>
  <c r="D11" i="18"/>
  <c r="D10" i="18"/>
  <c r="Z284" i="11" l="1"/>
  <c r="Z279" i="11"/>
  <c r="Z278" i="11"/>
  <c r="Z277" i="11"/>
  <c r="Z271" i="11"/>
  <c r="Z266" i="11"/>
  <c r="Z263" i="11"/>
  <c r="Z258" i="11"/>
  <c r="Z257" i="11"/>
  <c r="Z251" i="11"/>
  <c r="Z235" i="11"/>
  <c r="Z227" i="11"/>
  <c r="Z226" i="11"/>
  <c r="Z222" i="11"/>
  <c r="Z220" i="11"/>
  <c r="Z207" i="11"/>
  <c r="Z194" i="11"/>
  <c r="Z176" i="11"/>
  <c r="Z169" i="11"/>
  <c r="Z166" i="11"/>
  <c r="Z165" i="11"/>
  <c r="Z157" i="11"/>
  <c r="Z156" i="11"/>
  <c r="Z155" i="11"/>
  <c r="Z154" i="11"/>
  <c r="Z153" i="11"/>
  <c r="Z152" i="11"/>
  <c r="Z149" i="11"/>
  <c r="Z147" i="11"/>
  <c r="Z142" i="11"/>
  <c r="Z139" i="11"/>
  <c r="Z131" i="11"/>
  <c r="Z130" i="11"/>
  <c r="Z122" i="11"/>
  <c r="Z117" i="11"/>
  <c r="Z115" i="11"/>
  <c r="Z105" i="11"/>
  <c r="Z101" i="11"/>
  <c r="Z91" i="11"/>
  <c r="Z88" i="11"/>
  <c r="Z81" i="11"/>
  <c r="Z79" i="11"/>
  <c r="Z75" i="11"/>
  <c r="Z74" i="11"/>
  <c r="Z71" i="11"/>
  <c r="Z70" i="11"/>
  <c r="Z69" i="11"/>
  <c r="Z68" i="11"/>
  <c r="Z67" i="11"/>
  <c r="Z66" i="11"/>
  <c r="Z63" i="11"/>
  <c r="Z48" i="11"/>
  <c r="Z47" i="11"/>
  <c r="Z27" i="11"/>
  <c r="Z22" i="11"/>
  <c r="Z20" i="11"/>
  <c r="Z9" i="11"/>
  <c r="Z8" i="11"/>
  <c r="Z4" i="11"/>
  <c r="AD284" i="11"/>
  <c r="AC284" i="11"/>
  <c r="AD279" i="11"/>
  <c r="AC279" i="11"/>
  <c r="AD278" i="11"/>
  <c r="AC278" i="11"/>
  <c r="AD277" i="11"/>
  <c r="AC277" i="11"/>
  <c r="AD271" i="11"/>
  <c r="AC271" i="11"/>
  <c r="AD266" i="11"/>
  <c r="AC266" i="11"/>
  <c r="AD263" i="11"/>
  <c r="AC263" i="11"/>
  <c r="AD258" i="11"/>
  <c r="AC258" i="11"/>
  <c r="AD257" i="11"/>
  <c r="AC257" i="11"/>
  <c r="AD251" i="11"/>
  <c r="AC251" i="11"/>
  <c r="AD235" i="11"/>
  <c r="AC235" i="11"/>
  <c r="AD227" i="11"/>
  <c r="AC227" i="11"/>
  <c r="AD226" i="11"/>
  <c r="AC226" i="11"/>
  <c r="AD222" i="11"/>
  <c r="AC222" i="11"/>
  <c r="AD220" i="11"/>
  <c r="AC220" i="11"/>
  <c r="AD207" i="11"/>
  <c r="AC207" i="11"/>
  <c r="AD194" i="11"/>
  <c r="AC194" i="11"/>
  <c r="AD176" i="11"/>
  <c r="AC176" i="11"/>
  <c r="AD169" i="11"/>
  <c r="AC169" i="11"/>
  <c r="AD166" i="11"/>
  <c r="AC166" i="11"/>
  <c r="AD165" i="11"/>
  <c r="AC165" i="11"/>
  <c r="AD157" i="11"/>
  <c r="AC157" i="11"/>
  <c r="AD156" i="11"/>
  <c r="AC156" i="11"/>
  <c r="AD155" i="11"/>
  <c r="AC155" i="11"/>
  <c r="AD154" i="11"/>
  <c r="AC154" i="11"/>
  <c r="AD153" i="11"/>
  <c r="AC153" i="11"/>
  <c r="AD152" i="11"/>
  <c r="AC152" i="11"/>
  <c r="AD149" i="11"/>
  <c r="AC149" i="11"/>
  <c r="AD147" i="11"/>
  <c r="AC147" i="11"/>
  <c r="AD142" i="11"/>
  <c r="AC142" i="11"/>
  <c r="AD139" i="11"/>
  <c r="AC139" i="11"/>
  <c r="AD131" i="11"/>
  <c r="AC131" i="11"/>
  <c r="AD130" i="11"/>
  <c r="AC130" i="11"/>
  <c r="AD122" i="11"/>
  <c r="AC122" i="11"/>
  <c r="AD117" i="11"/>
  <c r="AC117" i="11"/>
  <c r="AD115" i="11"/>
  <c r="AC115" i="11"/>
  <c r="AD105" i="11"/>
  <c r="AC105" i="11"/>
  <c r="AD101" i="11"/>
  <c r="AC101" i="11"/>
  <c r="AD91" i="11"/>
  <c r="AC91" i="11"/>
  <c r="AD88" i="11"/>
  <c r="AC88" i="11"/>
  <c r="AD81" i="11"/>
  <c r="AC81" i="11"/>
  <c r="AD79" i="11"/>
  <c r="AC79" i="11"/>
  <c r="AD75" i="11"/>
  <c r="AC75" i="11"/>
  <c r="AD74" i="11"/>
  <c r="AC74" i="11"/>
  <c r="AD71" i="11"/>
  <c r="AC71" i="11"/>
  <c r="AD70" i="11"/>
  <c r="AC70" i="11"/>
  <c r="AD69" i="11"/>
  <c r="AC69" i="11"/>
  <c r="AD68" i="11"/>
  <c r="AC68" i="11"/>
  <c r="AD67" i="11"/>
  <c r="AC67" i="11"/>
  <c r="AD66" i="11"/>
  <c r="AC66" i="11"/>
  <c r="AD63" i="11"/>
  <c r="AC63" i="11"/>
  <c r="AD48" i="11"/>
  <c r="AC48" i="11"/>
  <c r="AD47" i="11"/>
  <c r="AC47" i="11"/>
  <c r="AD27" i="11"/>
  <c r="AC27" i="11"/>
  <c r="AD22" i="11"/>
  <c r="AC22" i="11"/>
  <c r="AD20" i="11"/>
  <c r="AC20" i="11"/>
  <c r="AD9" i="11"/>
  <c r="AC9" i="11"/>
  <c r="AD8" i="11"/>
  <c r="AC8" i="11"/>
  <c r="AD4" i="11"/>
  <c r="AC4" i="11"/>
  <c r="X5" i="11"/>
  <c r="J10" i="18" s="1"/>
  <c r="X6" i="11"/>
  <c r="J11" i="18" s="1"/>
  <c r="X7" i="11"/>
  <c r="J12" i="18" s="1"/>
  <c r="X8" i="11"/>
  <c r="J13" i="18" s="1"/>
  <c r="X9" i="11"/>
  <c r="J14" i="18" s="1"/>
  <c r="X10" i="11"/>
  <c r="J17" i="18" s="1"/>
  <c r="X11" i="11"/>
  <c r="J18" i="18" s="1"/>
  <c r="X12" i="11"/>
  <c r="J19" i="18" s="1"/>
  <c r="X13" i="11"/>
  <c r="J20" i="18" s="1"/>
  <c r="X14" i="11"/>
  <c r="J25" i="18" s="1"/>
  <c r="X15" i="11"/>
  <c r="J26" i="18" s="1"/>
  <c r="X16" i="11"/>
  <c r="J27" i="18" s="1"/>
  <c r="X17" i="11"/>
  <c r="J28" i="18" s="1"/>
  <c r="X18" i="11"/>
  <c r="J29" i="18" s="1"/>
  <c r="X19" i="11"/>
  <c r="J32" i="18" s="1"/>
  <c r="X20" i="11"/>
  <c r="J33" i="18" s="1"/>
  <c r="X21" i="11"/>
  <c r="J36" i="18" s="1"/>
  <c r="X22" i="11"/>
  <c r="J37" i="18" s="1"/>
  <c r="X23" i="11"/>
  <c r="J38" i="18" s="1"/>
  <c r="X24" i="11"/>
  <c r="J39" i="18" s="1"/>
  <c r="X25" i="11"/>
  <c r="J42" i="18" s="1"/>
  <c r="X26" i="11"/>
  <c r="J43" i="18" s="1"/>
  <c r="X27" i="11"/>
  <c r="J46" i="18" s="1"/>
  <c r="X28" i="11"/>
  <c r="J47" i="18" s="1"/>
  <c r="X29" i="11"/>
  <c r="J48" i="18" s="1"/>
  <c r="X30" i="11"/>
  <c r="X31" i="11"/>
  <c r="X32" i="11"/>
  <c r="X33" i="11"/>
  <c r="X34" i="11"/>
  <c r="X35" i="11"/>
  <c r="X36" i="11"/>
  <c r="X37" i="11"/>
  <c r="X38" i="11"/>
  <c r="X39" i="11"/>
  <c r="X40" i="11"/>
  <c r="X41" i="11"/>
  <c r="X42" i="11"/>
  <c r="J69" i="18" s="1"/>
  <c r="X43" i="11"/>
  <c r="X44" i="11"/>
  <c r="X45" i="11"/>
  <c r="X46" i="11"/>
  <c r="X47" i="11"/>
  <c r="J78" i="18" s="1"/>
  <c r="X48" i="11"/>
  <c r="J79" i="18" s="1"/>
  <c r="X49" i="11"/>
  <c r="X50" i="11"/>
  <c r="J86" i="18" s="1"/>
  <c r="X51" i="11"/>
  <c r="J87" i="18" s="1"/>
  <c r="X52" i="11"/>
  <c r="J88" i="18" s="1"/>
  <c r="X53" i="11"/>
  <c r="X54" i="11"/>
  <c r="X55" i="11"/>
  <c r="J95" i="18" s="1"/>
  <c r="X56" i="11"/>
  <c r="J98" i="18" s="1"/>
  <c r="X57" i="11"/>
  <c r="J101" i="18" s="1"/>
  <c r="X58" i="11"/>
  <c r="J102" i="18" s="1"/>
  <c r="X59" i="11"/>
  <c r="J105" i="18" s="1"/>
  <c r="X60" i="11"/>
  <c r="J106" i="18" s="1"/>
  <c r="X61" i="11"/>
  <c r="J107" i="18" s="1"/>
  <c r="X62" i="11"/>
  <c r="X63" i="11"/>
  <c r="X64" i="11"/>
  <c r="J112" i="18" s="1"/>
  <c r="X65" i="11"/>
  <c r="X66" i="11"/>
  <c r="X67" i="11"/>
  <c r="J117" i="18" s="1"/>
  <c r="X68" i="11"/>
  <c r="X69" i="11"/>
  <c r="J119" i="18" s="1"/>
  <c r="X70" i="11"/>
  <c r="J120" i="18" s="1"/>
  <c r="X71" i="11"/>
  <c r="J121" i="18" s="1"/>
  <c r="X72" i="11"/>
  <c r="X73" i="11"/>
  <c r="X74" i="11"/>
  <c r="J128" i="18" s="1"/>
  <c r="X75" i="11"/>
  <c r="X76" i="11"/>
  <c r="X77" i="11"/>
  <c r="X78" i="11"/>
  <c r="X79" i="11"/>
  <c r="L65" i="19" s="1"/>
  <c r="X80" i="11"/>
  <c r="X81" i="11"/>
  <c r="X82" i="11"/>
  <c r="J144" i="18" s="1"/>
  <c r="X83" i="11"/>
  <c r="J145" i="18" s="1"/>
  <c r="X84" i="11"/>
  <c r="X85" i="11"/>
  <c r="X86" i="11"/>
  <c r="X87" i="11"/>
  <c r="X88" i="11"/>
  <c r="X89" i="11"/>
  <c r="X90" i="11"/>
  <c r="X91" i="11"/>
  <c r="J159" i="18" s="1"/>
  <c r="X92" i="11"/>
  <c r="J160" i="18" s="1"/>
  <c r="X93" i="11"/>
  <c r="X95" i="11"/>
  <c r="X96" i="11"/>
  <c r="X97" i="11"/>
  <c r="X98" i="11"/>
  <c r="X99" i="11"/>
  <c r="X100" i="11"/>
  <c r="X102" i="11"/>
  <c r="X103" i="11"/>
  <c r="X104" i="11"/>
  <c r="X106" i="11"/>
  <c r="X107" i="11"/>
  <c r="X147" i="11"/>
  <c r="J239" i="18" s="1"/>
  <c r="X148" i="11"/>
  <c r="X149" i="11"/>
  <c r="X150" i="11"/>
  <c r="X151" i="11"/>
  <c r="J243" i="18" s="1"/>
  <c r="X152" i="11"/>
  <c r="X153" i="11"/>
  <c r="X154" i="11"/>
  <c r="J246" i="18" s="1"/>
  <c r="X155" i="11"/>
  <c r="J247" i="18" s="1"/>
  <c r="X156" i="11"/>
  <c r="J250" i="18" s="1"/>
  <c r="X157" i="11"/>
  <c r="J251" i="18" s="1"/>
  <c r="X158" i="11"/>
  <c r="J254" i="18" s="1"/>
  <c r="X159" i="11"/>
  <c r="J255" i="18" s="1"/>
  <c r="X160" i="11"/>
  <c r="J261" i="18" s="1"/>
  <c r="X161" i="11"/>
  <c r="J262" i="18" s="1"/>
  <c r="X162" i="11"/>
  <c r="X163" i="11"/>
  <c r="X164" i="11"/>
  <c r="X165" i="11"/>
  <c r="X166" i="11"/>
  <c r="L32" i="19" s="1"/>
  <c r="X167" i="11"/>
  <c r="X168" i="11"/>
  <c r="X169" i="11"/>
  <c r="X170" i="11"/>
  <c r="X171" i="11"/>
  <c r="X172" i="11"/>
  <c r="X173" i="11"/>
  <c r="X174" i="11"/>
  <c r="X175" i="11"/>
  <c r="X176" i="11"/>
  <c r="X177" i="11"/>
  <c r="X178" i="11"/>
  <c r="X179" i="11"/>
  <c r="X180" i="11"/>
  <c r="J287" i="18" s="1"/>
  <c r="X181" i="11"/>
  <c r="J288" i="18" s="1"/>
  <c r="X182" i="11"/>
  <c r="J289" i="18" s="1"/>
  <c r="X183" i="11"/>
  <c r="J294" i="18" s="1"/>
  <c r="X184" i="11"/>
  <c r="X185" i="11"/>
  <c r="J296" i="18" s="1"/>
  <c r="X186" i="11"/>
  <c r="J297" i="18" s="1"/>
  <c r="X187" i="11"/>
  <c r="J298" i="18" s="1"/>
  <c r="X188" i="11"/>
  <c r="X189" i="11"/>
  <c r="J302" i="18" s="1"/>
  <c r="X190" i="11"/>
  <c r="X191" i="11"/>
  <c r="J304" i="18" s="1"/>
  <c r="X192" i="11"/>
  <c r="J305" i="18" s="1"/>
  <c r="X193" i="11"/>
  <c r="J306" i="18" s="1"/>
  <c r="X194" i="11"/>
  <c r="J307" i="18" s="1"/>
  <c r="X195" i="11"/>
  <c r="J308" i="18" s="1"/>
  <c r="X196" i="11"/>
  <c r="J311" i="18" s="1"/>
  <c r="X197" i="11"/>
  <c r="J312" i="18" s="1"/>
  <c r="X198" i="11"/>
  <c r="J313" i="18" s="1"/>
  <c r="X199" i="11"/>
  <c r="J318" i="18" s="1"/>
  <c r="X200" i="11"/>
  <c r="J319" i="18" s="1"/>
  <c r="X201" i="11"/>
  <c r="X202" i="11"/>
  <c r="X203" i="11"/>
  <c r="J324" i="18" s="1"/>
  <c r="X204" i="11"/>
  <c r="X205" i="11"/>
  <c r="J326" i="18" s="1"/>
  <c r="X206" i="11"/>
  <c r="J327" i="18" s="1"/>
  <c r="X207" i="11"/>
  <c r="J328" i="18" s="1"/>
  <c r="X208" i="11"/>
  <c r="J329" i="18" s="1"/>
  <c r="X209" i="11"/>
  <c r="J332" i="18" s="1"/>
  <c r="X210" i="11"/>
  <c r="X211" i="11"/>
  <c r="J334" i="18" s="1"/>
  <c r="X212" i="11"/>
  <c r="X213" i="11"/>
  <c r="J338" i="18" s="1"/>
  <c r="X214" i="11"/>
  <c r="J339" i="18" s="1"/>
  <c r="X215" i="11"/>
  <c r="X216" i="11"/>
  <c r="X217" i="11"/>
  <c r="X218" i="11"/>
  <c r="J347" i="18" s="1"/>
  <c r="X219" i="11"/>
  <c r="X220" i="11"/>
  <c r="J354" i="18" s="1"/>
  <c r="X221" i="11"/>
  <c r="J355" i="18" s="1"/>
  <c r="X222" i="11"/>
  <c r="J356" i="18" s="1"/>
  <c r="X223" i="11"/>
  <c r="J357" i="18" s="1"/>
  <c r="X224" i="11"/>
  <c r="J360" i="18" s="1"/>
  <c r="X225" i="11"/>
  <c r="J361" i="18" s="1"/>
  <c r="X226" i="11"/>
  <c r="X227" i="11"/>
  <c r="X228" i="11"/>
  <c r="J368" i="18" s="1"/>
  <c r="X229" i="11"/>
  <c r="J369" i="18" s="1"/>
  <c r="X230" i="11"/>
  <c r="J370" i="18" s="1"/>
  <c r="X231" i="11"/>
  <c r="J371" i="18" s="1"/>
  <c r="X232" i="11"/>
  <c r="J372" i="18" s="1"/>
  <c r="X233" i="11"/>
  <c r="J377" i="18" s="1"/>
  <c r="X234" i="11"/>
  <c r="J378" i="18" s="1"/>
  <c r="X235" i="11"/>
  <c r="X236" i="11"/>
  <c r="J382" i="18" s="1"/>
  <c r="X237" i="11"/>
  <c r="J383" i="18" s="1"/>
  <c r="X238" i="11"/>
  <c r="J384" i="18" s="1"/>
  <c r="X239" i="11"/>
  <c r="J387" i="18" s="1"/>
  <c r="X240" i="11"/>
  <c r="J390" i="18" s="1"/>
  <c r="X241" i="11"/>
  <c r="J391" i="18" s="1"/>
  <c r="X242" i="11"/>
  <c r="J392" i="18" s="1"/>
  <c r="X243" i="11"/>
  <c r="J393" i="18" s="1"/>
  <c r="X244" i="11"/>
  <c r="J396" i="18" s="1"/>
  <c r="X245" i="11"/>
  <c r="J397" i="18" s="1"/>
  <c r="X246" i="11"/>
  <c r="J398" i="18" s="1"/>
  <c r="X247" i="11"/>
  <c r="J401" i="18" s="1"/>
  <c r="X248" i="11"/>
  <c r="J402" i="18" s="1"/>
  <c r="X249" i="11"/>
  <c r="J403" i="18" s="1"/>
  <c r="X250" i="11"/>
  <c r="J404" i="18" s="1"/>
  <c r="X251" i="11"/>
  <c r="J407" i="18" s="1"/>
  <c r="X252" i="11"/>
  <c r="J412" i="18" s="1"/>
  <c r="X253" i="11"/>
  <c r="J413" i="18" s="1"/>
  <c r="X254" i="11"/>
  <c r="J414" i="18" s="1"/>
  <c r="X255" i="11"/>
  <c r="J417" i="18" s="1"/>
  <c r="X256" i="11"/>
  <c r="X257" i="11"/>
  <c r="J426" i="18" s="1"/>
  <c r="X258" i="11"/>
  <c r="J431" i="18" s="1"/>
  <c r="X259" i="11"/>
  <c r="J434" i="18" s="1"/>
  <c r="X260" i="11"/>
  <c r="J435" i="18" s="1"/>
  <c r="X261" i="11"/>
  <c r="J436" i="18" s="1"/>
  <c r="X263" i="11"/>
  <c r="X264" i="11"/>
  <c r="J441" i="18" s="1"/>
  <c r="X265" i="11"/>
  <c r="J442" i="18" s="1"/>
  <c r="X266" i="11"/>
  <c r="X267" i="11"/>
  <c r="J444" i="18" s="1"/>
  <c r="X268" i="11"/>
  <c r="J447" i="18" s="1"/>
  <c r="X269" i="11"/>
  <c r="J448" i="18" s="1"/>
  <c r="X270" i="11"/>
  <c r="J451" i="18" s="1"/>
  <c r="X271" i="11"/>
  <c r="J452" i="18" s="1"/>
  <c r="X272" i="11"/>
  <c r="J453" i="18" s="1"/>
  <c r="X273" i="11"/>
  <c r="J454" i="18" s="1"/>
  <c r="X274" i="11"/>
  <c r="J455" i="18" s="1"/>
  <c r="X275" i="11"/>
  <c r="J456" i="18" s="1"/>
  <c r="X276" i="11"/>
  <c r="J457" i="18" s="1"/>
  <c r="X277" i="11"/>
  <c r="J458" i="18" s="1"/>
  <c r="X278" i="11"/>
  <c r="X279" i="11"/>
  <c r="J462" i="18" s="1"/>
  <c r="X280" i="11"/>
  <c r="J467" i="18" s="1"/>
  <c r="X281" i="11"/>
  <c r="J468" i="18" s="1"/>
  <c r="X282" i="11"/>
  <c r="J469" i="18" s="1"/>
  <c r="X283" i="11"/>
  <c r="J473" i="18" s="1"/>
  <c r="X284" i="11"/>
  <c r="J472" i="18" s="1"/>
  <c r="X285" i="11"/>
  <c r="J476" i="18" s="1"/>
  <c r="X286" i="11"/>
  <c r="J477" i="18" s="1"/>
  <c r="X4" i="11"/>
  <c r="J337" i="18" l="1"/>
  <c r="L122" i="19"/>
  <c r="J325" i="18"/>
  <c r="L120" i="19"/>
  <c r="J301" i="18"/>
  <c r="L117" i="19"/>
  <c r="J275" i="18"/>
  <c r="L38" i="19"/>
  <c r="J267" i="18"/>
  <c r="L30" i="19"/>
  <c r="J240" i="18"/>
  <c r="L111" i="19"/>
  <c r="J169" i="18"/>
  <c r="L81" i="19"/>
  <c r="J156" i="18"/>
  <c r="L74" i="19"/>
  <c r="J114" i="18"/>
  <c r="L56" i="19"/>
  <c r="J59" i="18"/>
  <c r="L8" i="19"/>
  <c r="J365" i="18"/>
  <c r="L126" i="19"/>
  <c r="J348" i="18"/>
  <c r="L124" i="19"/>
  <c r="J284" i="18"/>
  <c r="L115" i="19"/>
  <c r="L45" i="19"/>
  <c r="J274" i="18"/>
  <c r="L37" i="19"/>
  <c r="J266" i="18"/>
  <c r="L29" i="19"/>
  <c r="J168" i="18"/>
  <c r="L80" i="19"/>
  <c r="J155" i="18"/>
  <c r="L73" i="19"/>
  <c r="J141" i="18"/>
  <c r="L67" i="19"/>
  <c r="J125" i="18"/>
  <c r="L60" i="19"/>
  <c r="J113" i="18"/>
  <c r="L58" i="19"/>
  <c r="J85" i="18"/>
  <c r="L52" i="19"/>
  <c r="J68" i="18"/>
  <c r="L15" i="19"/>
  <c r="J56" i="18"/>
  <c r="L7" i="19"/>
  <c r="J364" i="18"/>
  <c r="L125" i="19"/>
  <c r="J333" i="18"/>
  <c r="L121" i="19"/>
  <c r="J321" i="18"/>
  <c r="L46" i="19"/>
  <c r="J283" i="18"/>
  <c r="L114" i="19"/>
  <c r="L44" i="19"/>
  <c r="J273" i="18"/>
  <c r="L36" i="19"/>
  <c r="J265" i="18"/>
  <c r="L28" i="19"/>
  <c r="J183" i="18"/>
  <c r="L89" i="19"/>
  <c r="J167" i="18"/>
  <c r="L79" i="19"/>
  <c r="J152" i="18"/>
  <c r="L21" i="19"/>
  <c r="L72" i="19"/>
  <c r="J140" i="18"/>
  <c r="L66" i="19"/>
  <c r="J124" i="18"/>
  <c r="L59" i="19"/>
  <c r="J67" i="18"/>
  <c r="L14" i="19"/>
  <c r="J55" i="18"/>
  <c r="L6" i="19"/>
  <c r="J344" i="18"/>
  <c r="L49" i="19"/>
  <c r="L123" i="19"/>
  <c r="J320" i="18"/>
  <c r="L119" i="19"/>
  <c r="J282" i="18"/>
  <c r="L113" i="19"/>
  <c r="L43" i="19"/>
  <c r="J272" i="18"/>
  <c r="L35" i="19"/>
  <c r="J182" i="18"/>
  <c r="L88" i="19"/>
  <c r="J166" i="18"/>
  <c r="L78" i="19"/>
  <c r="J151" i="18"/>
  <c r="L71" i="19"/>
  <c r="J111" i="18"/>
  <c r="L57" i="19"/>
  <c r="J66" i="18"/>
  <c r="L13" i="19"/>
  <c r="J54" i="18"/>
  <c r="L5" i="19"/>
  <c r="J423" i="18"/>
  <c r="L127" i="19"/>
  <c r="J343" i="18"/>
  <c r="L48" i="19"/>
  <c r="J295" i="18"/>
  <c r="L116" i="19"/>
  <c r="J279" i="18"/>
  <c r="L42" i="19"/>
  <c r="J271" i="18"/>
  <c r="L34" i="19"/>
  <c r="J244" i="18"/>
  <c r="L112" i="19"/>
  <c r="J178" i="18"/>
  <c r="L25" i="19"/>
  <c r="L86" i="19"/>
  <c r="J165" i="18"/>
  <c r="L77" i="19"/>
  <c r="J150" i="18"/>
  <c r="L70" i="19"/>
  <c r="J138" i="18"/>
  <c r="L64" i="19"/>
  <c r="J110" i="18"/>
  <c r="L55" i="19"/>
  <c r="J92" i="18"/>
  <c r="L54" i="19"/>
  <c r="J75" i="18"/>
  <c r="L19" i="19"/>
  <c r="J65" i="18"/>
  <c r="L12" i="19"/>
  <c r="J342" i="18"/>
  <c r="L47" i="19"/>
  <c r="J278" i="18"/>
  <c r="L41" i="19"/>
  <c r="J270" i="18"/>
  <c r="L33" i="19"/>
  <c r="J177" i="18"/>
  <c r="L24" i="19"/>
  <c r="L85" i="19"/>
  <c r="J161" i="18"/>
  <c r="L75" i="19"/>
  <c r="J149" i="18"/>
  <c r="L69" i="19"/>
  <c r="J135" i="18"/>
  <c r="L63" i="19"/>
  <c r="J91" i="18"/>
  <c r="L53" i="19"/>
  <c r="J74" i="18"/>
  <c r="L18" i="19"/>
  <c r="J64" i="18"/>
  <c r="L11" i="19"/>
  <c r="J303" i="18"/>
  <c r="L118" i="19"/>
  <c r="J277" i="18"/>
  <c r="L40" i="19"/>
  <c r="J242" i="18"/>
  <c r="L110" i="19"/>
  <c r="J176" i="18"/>
  <c r="L23" i="19"/>
  <c r="L84" i="19"/>
  <c r="J148" i="18"/>
  <c r="L68" i="19"/>
  <c r="J134" i="18"/>
  <c r="L62" i="19"/>
  <c r="J73" i="18"/>
  <c r="L17" i="19"/>
  <c r="J63" i="18"/>
  <c r="L10" i="19"/>
  <c r="L51" i="19"/>
  <c r="J276" i="18"/>
  <c r="L39" i="19"/>
  <c r="J268" i="18"/>
  <c r="L31" i="19"/>
  <c r="J172" i="18"/>
  <c r="L82" i="19"/>
  <c r="J129" i="18"/>
  <c r="L61" i="19"/>
  <c r="J70" i="18"/>
  <c r="L16" i="19"/>
  <c r="J60" i="18"/>
  <c r="L9" i="19"/>
  <c r="J53" i="18"/>
  <c r="L4" i="19"/>
  <c r="AA157" i="11"/>
  <c r="AB4" i="11"/>
  <c r="J9" i="18"/>
  <c r="AB263" i="11"/>
  <c r="J440" i="18"/>
  <c r="AB166" i="11"/>
  <c r="J269" i="18"/>
  <c r="AB68" i="11"/>
  <c r="J118" i="18"/>
  <c r="AB149" i="11"/>
  <c r="J241" i="18"/>
  <c r="AB278" i="11"/>
  <c r="J461" i="18"/>
  <c r="AB235" i="11"/>
  <c r="J381" i="18"/>
  <c r="AB266" i="11"/>
  <c r="J443" i="18"/>
  <c r="AB153" i="11"/>
  <c r="J245" i="18"/>
  <c r="AB79" i="11"/>
  <c r="J139" i="18"/>
  <c r="AB226" i="11"/>
  <c r="AB194" i="11"/>
  <c r="AB20" i="11"/>
  <c r="AB154" i="11"/>
  <c r="AB257" i="11"/>
  <c r="AB63" i="11"/>
  <c r="AB71" i="11"/>
  <c r="AB47" i="11"/>
  <c r="AB271" i="11"/>
  <c r="AB165" i="11"/>
  <c r="AB67" i="11"/>
  <c r="AB66" i="11"/>
  <c r="AA66" i="11"/>
  <c r="AA279" i="11"/>
  <c r="AB284" i="11"/>
  <c r="AB251" i="11"/>
  <c r="AB147" i="11"/>
  <c r="AB81" i="11"/>
  <c r="AB9" i="11"/>
  <c r="AB8" i="11"/>
  <c r="AB176" i="11"/>
  <c r="AB70" i="11"/>
  <c r="AB222" i="11"/>
  <c r="AB279" i="11"/>
  <c r="AB157" i="11"/>
  <c r="AB91" i="11"/>
  <c r="AB75" i="11"/>
  <c r="AB27" i="11"/>
  <c r="AA22" i="11"/>
  <c r="AA69" i="11"/>
  <c r="AA91" i="11"/>
  <c r="AA139" i="11"/>
  <c r="AA156" i="11"/>
  <c r="AA220" i="11"/>
  <c r="AA263" i="11"/>
  <c r="AA27" i="11"/>
  <c r="Y27" i="11" s="1"/>
  <c r="K46" i="18" s="1"/>
  <c r="AA70" i="11"/>
  <c r="AA101" i="11"/>
  <c r="AA142" i="11"/>
  <c r="AA222" i="11"/>
  <c r="AA63" i="11"/>
  <c r="AA75" i="11"/>
  <c r="AA117" i="11"/>
  <c r="AA152" i="11"/>
  <c r="AA227" i="11"/>
  <c r="AA8" i="11"/>
  <c r="AA79" i="11"/>
  <c r="Y79" i="11" s="1"/>
  <c r="AA122" i="11"/>
  <c r="AA153" i="11"/>
  <c r="AA176" i="11"/>
  <c r="AA251" i="11"/>
  <c r="AB227" i="11"/>
  <c r="AB155" i="11"/>
  <c r="AA9" i="11"/>
  <c r="AA67" i="11"/>
  <c r="AA81" i="11"/>
  <c r="AA130" i="11"/>
  <c r="AA154" i="11"/>
  <c r="AA194" i="11"/>
  <c r="AA257" i="11"/>
  <c r="AA284" i="11"/>
  <c r="AA266" i="11"/>
  <c r="AA166" i="11"/>
  <c r="AB258" i="11"/>
  <c r="AB88" i="11"/>
  <c r="AB48" i="11"/>
  <c r="AA20" i="11"/>
  <c r="AA68" i="11"/>
  <c r="AA88" i="11"/>
  <c r="AA131" i="11"/>
  <c r="AA155" i="11"/>
  <c r="AA207" i="11"/>
  <c r="AA258" i="11"/>
  <c r="AA4" i="11"/>
  <c r="AA115" i="11"/>
  <c r="AB169" i="11"/>
  <c r="AA149" i="11"/>
  <c r="Y149" i="11" s="1"/>
  <c r="K241" i="18" s="1"/>
  <c r="AB152" i="11"/>
  <c r="AB22" i="11"/>
  <c r="AA48" i="11"/>
  <c r="AB207" i="11"/>
  <c r="AB69" i="11"/>
  <c r="AA47" i="11"/>
  <c r="AA71" i="11"/>
  <c r="AA105" i="11"/>
  <c r="AA147" i="11"/>
  <c r="AA165" i="11"/>
  <c r="AA226" i="11"/>
  <c r="AA271" i="11"/>
  <c r="AA169" i="11"/>
  <c r="AA235" i="11"/>
  <c r="AA278" i="11"/>
  <c r="AA74" i="11"/>
  <c r="AA277" i="11"/>
  <c r="AB277" i="11"/>
  <c r="AB220" i="11"/>
  <c r="AB156" i="11"/>
  <c r="AB74" i="11"/>
  <c r="Y4" i="11" l="1"/>
  <c r="K9" i="18" s="1"/>
  <c r="Y153" i="11"/>
  <c r="K245" i="18" s="1"/>
  <c r="Y222" i="11"/>
  <c r="K356" i="18" s="1"/>
  <c r="Y278" i="11"/>
  <c r="K461" i="18" s="1"/>
  <c r="Y157" i="11"/>
  <c r="K251" i="18" s="1"/>
  <c r="K139" i="18"/>
  <c r="M65" i="19"/>
  <c r="L27" i="19"/>
  <c r="Y66" i="11"/>
  <c r="L3" i="19"/>
  <c r="Y166" i="11"/>
  <c r="Y263" i="11"/>
  <c r="K440" i="18" s="1"/>
  <c r="Y154" i="11"/>
  <c r="K246" i="18" s="1"/>
  <c r="Y165" i="11"/>
  <c r="Y266" i="11"/>
  <c r="K443" i="18" s="1"/>
  <c r="Y68" i="11"/>
  <c r="K118" i="18" s="1"/>
  <c r="Y20" i="11"/>
  <c r="K33" i="18" s="1"/>
  <c r="Y226" i="11"/>
  <c r="Y235" i="11"/>
  <c r="K381" i="18" s="1"/>
  <c r="Y257" i="11"/>
  <c r="K426" i="18" s="1"/>
  <c r="Y194" i="11"/>
  <c r="K307" i="18" s="1"/>
  <c r="Y156" i="11"/>
  <c r="K250" i="18" s="1"/>
  <c r="Y147" i="11"/>
  <c r="K239" i="18" s="1"/>
  <c r="Y271" i="11"/>
  <c r="K452" i="18" s="1"/>
  <c r="Y63" i="11"/>
  <c r="Y152" i="11"/>
  <c r="Y8" i="11"/>
  <c r="K13" i="18" s="1"/>
  <c r="Y284" i="11"/>
  <c r="K472" i="18" s="1"/>
  <c r="Y22" i="11"/>
  <c r="K37" i="18" s="1"/>
  <c r="Y71" i="11"/>
  <c r="K121" i="18" s="1"/>
  <c r="Y47" i="11"/>
  <c r="K78" i="18" s="1"/>
  <c r="Y70" i="11"/>
  <c r="K120" i="18" s="1"/>
  <c r="Y75" i="11"/>
  <c r="Y81" i="11"/>
  <c r="Y155" i="11"/>
  <c r="K247" i="18" s="1"/>
  <c r="Y67" i="11"/>
  <c r="K117" i="18" s="1"/>
  <c r="Y9" i="11"/>
  <c r="K14" i="18" s="1"/>
  <c r="Y279" i="11"/>
  <c r="K462" i="18" s="1"/>
  <c r="Y169" i="11"/>
  <c r="Y48" i="11"/>
  <c r="K79" i="18" s="1"/>
  <c r="Y258" i="11"/>
  <c r="K431" i="18" s="1"/>
  <c r="Y69" i="11"/>
  <c r="K119" i="18" s="1"/>
  <c r="Y176" i="11"/>
  <c r="Y251" i="11"/>
  <c r="K407" i="18" s="1"/>
  <c r="Y88" i="11"/>
  <c r="Y220" i="11"/>
  <c r="K354" i="18" s="1"/>
  <c r="Y91" i="11"/>
  <c r="K159" i="18" s="1"/>
  <c r="Y227" i="11"/>
  <c r="Y277" i="11"/>
  <c r="K458" i="18" s="1"/>
  <c r="Y74" i="11"/>
  <c r="K128" i="18" s="1"/>
  <c r="Y207" i="11"/>
  <c r="K328" i="18" s="1"/>
  <c r="K269" i="18" l="1"/>
  <c r="M32" i="19"/>
  <c r="K141" i="18"/>
  <c r="M67" i="19"/>
  <c r="K244" i="18"/>
  <c r="M112" i="19"/>
  <c r="K364" i="18"/>
  <c r="M125" i="19"/>
  <c r="K279" i="18"/>
  <c r="M42" i="19"/>
  <c r="K129" i="18"/>
  <c r="M61" i="19"/>
  <c r="K111" i="18"/>
  <c r="M57" i="19"/>
  <c r="K114" i="18"/>
  <c r="M56" i="19"/>
  <c r="K272" i="18"/>
  <c r="M35" i="19"/>
  <c r="K365" i="18"/>
  <c r="M126" i="19"/>
  <c r="K268" i="18"/>
  <c r="M31" i="19"/>
  <c r="K152" i="18"/>
  <c r="M21" i="19"/>
  <c r="M72" i="19"/>
  <c r="U262" i="11" l="1"/>
  <c r="X262" i="11" l="1"/>
  <c r="J437" i="18" s="1"/>
  <c r="H437" i="18"/>
  <c r="U348" i="11" l="1"/>
  <c r="H2901" i="12" l="1"/>
  <c r="W320" i="11" l="1"/>
  <c r="W319" i="11"/>
  <c r="W317" i="11"/>
  <c r="W316" i="11"/>
  <c r="W315" i="11"/>
  <c r="W314" i="11"/>
  <c r="W313" i="11"/>
  <c r="W312" i="11"/>
  <c r="W311" i="11"/>
  <c r="W310" i="11"/>
  <c r="W309" i="11"/>
  <c r="W146" i="11"/>
  <c r="W145" i="11"/>
  <c r="W144" i="11"/>
  <c r="W143" i="11"/>
  <c r="W142" i="11"/>
  <c r="W141" i="11"/>
  <c r="W140" i="11"/>
  <c r="W139" i="11"/>
  <c r="W138" i="11"/>
  <c r="W137" i="11"/>
  <c r="W136" i="11"/>
  <c r="W135" i="11"/>
  <c r="W134" i="11"/>
  <c r="W133" i="11"/>
  <c r="W132" i="11"/>
  <c r="W131" i="11"/>
  <c r="W130" i="11"/>
  <c r="W129" i="11"/>
  <c r="W128" i="11"/>
  <c r="W127" i="11"/>
  <c r="W126" i="11"/>
  <c r="W125" i="11"/>
  <c r="W124" i="11"/>
  <c r="W123" i="11"/>
  <c r="W122" i="11"/>
  <c r="W121" i="11"/>
  <c r="W120" i="11"/>
  <c r="W119" i="11"/>
  <c r="W118" i="11"/>
  <c r="W117" i="11"/>
  <c r="W116" i="11"/>
  <c r="W115" i="11"/>
  <c r="W114" i="11"/>
  <c r="W113" i="11"/>
  <c r="W112" i="11"/>
  <c r="W111" i="11"/>
  <c r="W110" i="11"/>
  <c r="W109" i="11"/>
  <c r="W108" i="11"/>
  <c r="W105" i="11"/>
  <c r="U320" i="11"/>
  <c r="U319" i="11"/>
  <c r="U317" i="11"/>
  <c r="U316" i="11"/>
  <c r="U315" i="11"/>
  <c r="U314" i="11"/>
  <c r="U313" i="11"/>
  <c r="U312" i="11"/>
  <c r="U311" i="11"/>
  <c r="U310" i="11"/>
  <c r="U309" i="11"/>
  <c r="U146" i="11"/>
  <c r="J109" i="19" s="1"/>
  <c r="U145" i="11"/>
  <c r="J108" i="19" s="1"/>
  <c r="U144" i="11"/>
  <c r="U143" i="11"/>
  <c r="J107" i="19" s="1"/>
  <c r="U142" i="11"/>
  <c r="U141" i="11"/>
  <c r="U140" i="11"/>
  <c r="U139" i="11"/>
  <c r="U138" i="11"/>
  <c r="U137" i="11"/>
  <c r="U136" i="11"/>
  <c r="U135" i="11"/>
  <c r="U134" i="11"/>
  <c r="J106" i="19" s="1"/>
  <c r="U133" i="11"/>
  <c r="U132" i="11"/>
  <c r="J105" i="19" s="1"/>
  <c r="U131" i="11"/>
  <c r="J104" i="19" s="1"/>
  <c r="U130" i="11"/>
  <c r="J103" i="19" s="1"/>
  <c r="U129" i="11"/>
  <c r="J102" i="19" s="1"/>
  <c r="U128" i="11"/>
  <c r="J101" i="19" s="1"/>
  <c r="U127" i="11"/>
  <c r="J100" i="19" s="1"/>
  <c r="U126" i="11"/>
  <c r="J99" i="19" s="1"/>
  <c r="U125" i="11"/>
  <c r="U124" i="11"/>
  <c r="J97" i="19" s="1"/>
  <c r="U123" i="11"/>
  <c r="J96" i="19" s="1"/>
  <c r="U122" i="11"/>
  <c r="J98" i="19" s="1"/>
  <c r="U121" i="11"/>
  <c r="U120" i="11"/>
  <c r="U119" i="11"/>
  <c r="U118" i="11"/>
  <c r="U117" i="11"/>
  <c r="U116" i="11"/>
  <c r="J94" i="19" s="1"/>
  <c r="U115" i="11"/>
  <c r="U114" i="11"/>
  <c r="U113" i="11"/>
  <c r="J93" i="19" s="1"/>
  <c r="U112" i="11"/>
  <c r="U111" i="11"/>
  <c r="U110" i="11"/>
  <c r="J92" i="19" s="1"/>
  <c r="U109" i="11"/>
  <c r="J91" i="19" s="1"/>
  <c r="U108" i="11"/>
  <c r="J90" i="19" s="1"/>
  <c r="U105" i="11"/>
  <c r="W101" i="11"/>
  <c r="U101" i="11"/>
  <c r="J95" i="19" l="1"/>
  <c r="I1297" i="12"/>
  <c r="J83" i="19"/>
  <c r="J22" i="19"/>
  <c r="J26" i="19"/>
  <c r="J87" i="19"/>
  <c r="X145" i="11"/>
  <c r="H235" i="18"/>
  <c r="X146" i="11"/>
  <c r="H236" i="18"/>
  <c r="X115" i="11"/>
  <c r="H195" i="18"/>
  <c r="X131" i="11"/>
  <c r="L104" i="19" s="1"/>
  <c r="H215" i="18"/>
  <c r="X108" i="11"/>
  <c r="H188" i="18"/>
  <c r="X116" i="11"/>
  <c r="H196" i="18"/>
  <c r="X124" i="11"/>
  <c r="H204" i="18"/>
  <c r="X132" i="11"/>
  <c r="H216" i="18"/>
  <c r="X140" i="11"/>
  <c r="J228" i="18" s="1"/>
  <c r="H228" i="18"/>
  <c r="X101" i="11"/>
  <c r="H175" i="18"/>
  <c r="X129" i="11"/>
  <c r="H213" i="18"/>
  <c r="X133" i="11"/>
  <c r="J219" i="18" s="1"/>
  <c r="H219" i="18"/>
  <c r="X141" i="11"/>
  <c r="J229" i="18" s="1"/>
  <c r="H229" i="18"/>
  <c r="X121" i="11"/>
  <c r="J201" i="18" s="1"/>
  <c r="H201" i="18"/>
  <c r="X122" i="11"/>
  <c r="L98" i="19" s="1"/>
  <c r="H202" i="18"/>
  <c r="X123" i="11"/>
  <c r="H203" i="18"/>
  <c r="X125" i="11"/>
  <c r="J205" i="18" s="1"/>
  <c r="H205" i="18"/>
  <c r="X110" i="11"/>
  <c r="H190" i="18"/>
  <c r="X134" i="11"/>
  <c r="H222" i="18"/>
  <c r="X113" i="11"/>
  <c r="H193" i="18"/>
  <c r="X114" i="11"/>
  <c r="J194" i="18" s="1"/>
  <c r="H194" i="18"/>
  <c r="X138" i="11"/>
  <c r="J226" i="18" s="1"/>
  <c r="H226" i="18"/>
  <c r="X139" i="11"/>
  <c r="H227" i="18"/>
  <c r="X117" i="11"/>
  <c r="L95" i="19" s="1"/>
  <c r="H197" i="18"/>
  <c r="X118" i="11"/>
  <c r="J198" i="18" s="1"/>
  <c r="H198" i="18"/>
  <c r="X126" i="11"/>
  <c r="H208" i="18"/>
  <c r="X142" i="11"/>
  <c r="H230" i="18"/>
  <c r="X111" i="11"/>
  <c r="J191" i="18" s="1"/>
  <c r="H191" i="18"/>
  <c r="X119" i="11"/>
  <c r="J199" i="18" s="1"/>
  <c r="H199" i="18"/>
  <c r="X127" i="11"/>
  <c r="H209" i="18"/>
  <c r="X135" i="11"/>
  <c r="J223" i="18" s="1"/>
  <c r="H223" i="18"/>
  <c r="X143" i="11"/>
  <c r="H231" i="18"/>
  <c r="X137" i="11"/>
  <c r="J225" i="18" s="1"/>
  <c r="H225" i="18"/>
  <c r="X130" i="11"/>
  <c r="L103" i="19" s="1"/>
  <c r="H214" i="18"/>
  <c r="X105" i="11"/>
  <c r="H179" i="18"/>
  <c r="X109" i="11"/>
  <c r="H189" i="18"/>
  <c r="X112" i="11"/>
  <c r="J192" i="18" s="1"/>
  <c r="H192" i="18"/>
  <c r="X120" i="11"/>
  <c r="J200" i="18" s="1"/>
  <c r="H200" i="18"/>
  <c r="X128" i="11"/>
  <c r="H210" i="18"/>
  <c r="X136" i="11"/>
  <c r="J224" i="18" s="1"/>
  <c r="H224" i="18"/>
  <c r="X144" i="11"/>
  <c r="J234" i="18" s="1"/>
  <c r="H234" i="18"/>
  <c r="H42" i="13"/>
  <c r="J188" i="18" l="1"/>
  <c r="L90" i="19"/>
  <c r="J235" i="18"/>
  <c r="L108" i="19"/>
  <c r="J190" i="18"/>
  <c r="L92" i="19"/>
  <c r="J209" i="18"/>
  <c r="L100" i="19"/>
  <c r="J208" i="18"/>
  <c r="L99" i="19"/>
  <c r="J189" i="18"/>
  <c r="L91" i="19"/>
  <c r="J231" i="18"/>
  <c r="L107" i="19"/>
  <c r="J193" i="18"/>
  <c r="L93" i="19"/>
  <c r="J203" i="18"/>
  <c r="L96" i="19"/>
  <c r="J216" i="18"/>
  <c r="L105" i="19"/>
  <c r="L22" i="19"/>
  <c r="L83" i="19"/>
  <c r="J196" i="18"/>
  <c r="L94" i="19"/>
  <c r="J236" i="18"/>
  <c r="L109" i="19"/>
  <c r="J210" i="18"/>
  <c r="L101" i="19"/>
  <c r="L26" i="19"/>
  <c r="L87" i="19"/>
  <c r="J222" i="18"/>
  <c r="L106" i="19"/>
  <c r="J213" i="18"/>
  <c r="L102" i="19"/>
  <c r="J204" i="18"/>
  <c r="L97" i="19"/>
  <c r="AB117" i="11"/>
  <c r="Y117" i="11" s="1"/>
  <c r="J197" i="18"/>
  <c r="AB131" i="11"/>
  <c r="Y131" i="11" s="1"/>
  <c r="J215" i="18"/>
  <c r="AB105" i="11"/>
  <c r="Y105" i="11" s="1"/>
  <c r="J179" i="18"/>
  <c r="AB142" i="11"/>
  <c r="Y142" i="11" s="1"/>
  <c r="K230" i="18" s="1"/>
  <c r="J230" i="18"/>
  <c r="AB139" i="11"/>
  <c r="Y139" i="11" s="1"/>
  <c r="K227" i="18" s="1"/>
  <c r="J227" i="18"/>
  <c r="AB122" i="11"/>
  <c r="Y122" i="11" s="1"/>
  <c r="J202" i="18"/>
  <c r="AB115" i="11"/>
  <c r="Y115" i="11" s="1"/>
  <c r="K195" i="18" s="1"/>
  <c r="J195" i="18"/>
  <c r="AB130" i="11"/>
  <c r="Y130" i="11" s="1"/>
  <c r="J214" i="18"/>
  <c r="AB101" i="11"/>
  <c r="Y101" i="11" s="1"/>
  <c r="J175" i="18"/>
  <c r="U94" i="11"/>
  <c r="J76" i="19" s="1"/>
  <c r="K175" i="18" l="1"/>
  <c r="M22" i="19"/>
  <c r="M83" i="19"/>
  <c r="K197" i="18"/>
  <c r="M95" i="19"/>
  <c r="L20" i="19"/>
  <c r="K202" i="18"/>
  <c r="M98" i="19"/>
  <c r="K215" i="18"/>
  <c r="M104" i="19"/>
  <c r="K214" i="18"/>
  <c r="M103" i="19"/>
  <c r="K179" i="18"/>
  <c r="M26" i="19"/>
  <c r="M87" i="19"/>
  <c r="X94" i="11"/>
  <c r="H162" i="18"/>
  <c r="E5976" i="12"/>
  <c r="F5976" i="12" s="1"/>
  <c r="E5977" i="12"/>
  <c r="F5977" i="12" s="1"/>
  <c r="E5978" i="12"/>
  <c r="F5978" i="12" s="1"/>
  <c r="E5979" i="12"/>
  <c r="F5979" i="12" s="1"/>
  <c r="E5980" i="12"/>
  <c r="F5980" i="12" s="1"/>
  <c r="E5981" i="12"/>
  <c r="F5981" i="12" s="1"/>
  <c r="E5982" i="12"/>
  <c r="F5982" i="12" s="1"/>
  <c r="E5983" i="12"/>
  <c r="F5983" i="12" s="1"/>
  <c r="E5984" i="12"/>
  <c r="F5984" i="12" s="1"/>
  <c r="E5985" i="12"/>
  <c r="F5985" i="12" s="1"/>
  <c r="E5986" i="12"/>
  <c r="F5986" i="12" s="1"/>
  <c r="E5987" i="12"/>
  <c r="F5987" i="12" s="1"/>
  <c r="E5988" i="12"/>
  <c r="F5988" i="12" s="1"/>
  <c r="E5989" i="12"/>
  <c r="F5989" i="12" s="1"/>
  <c r="E5990" i="12"/>
  <c r="F5990" i="12" s="1"/>
  <c r="E5991" i="12"/>
  <c r="F5991" i="12" s="1"/>
  <c r="E5992" i="12"/>
  <c r="F5992" i="12" s="1"/>
  <c r="E5993" i="12"/>
  <c r="F5993" i="12" s="1"/>
  <c r="E5994" i="12"/>
  <c r="F5994" i="12" s="1"/>
  <c r="E5995" i="12"/>
  <c r="F5995" i="12" s="1"/>
  <c r="E5996" i="12"/>
  <c r="F5996" i="12" s="1"/>
  <c r="E5997" i="12"/>
  <c r="F5997" i="12" s="1"/>
  <c r="E5998" i="12"/>
  <c r="F5998" i="12" s="1"/>
  <c r="E5999" i="12"/>
  <c r="F5999" i="12" s="1"/>
  <c r="E6000" i="12"/>
  <c r="F6000" i="12" s="1"/>
  <c r="E6001" i="12"/>
  <c r="F6001" i="12" s="1"/>
  <c r="E6002" i="12"/>
  <c r="F6002" i="12" s="1"/>
  <c r="E6003" i="12"/>
  <c r="F6003" i="12" s="1"/>
  <c r="E6004" i="12"/>
  <c r="F6004" i="12" s="1"/>
  <c r="E6005" i="12"/>
  <c r="F6005" i="12" s="1"/>
  <c r="E6006" i="12"/>
  <c r="F6006" i="12" s="1"/>
  <c r="E6007" i="12"/>
  <c r="F6007" i="12" s="1"/>
  <c r="E6008" i="12"/>
  <c r="F6008" i="12" s="1"/>
  <c r="E6009" i="12"/>
  <c r="F6009" i="12" s="1"/>
  <c r="E6010" i="12"/>
  <c r="F6010" i="12" s="1"/>
  <c r="E6011" i="12"/>
  <c r="F6011" i="12" s="1"/>
  <c r="E6012" i="12"/>
  <c r="F6012" i="12" s="1"/>
  <c r="E6013" i="12"/>
  <c r="F6013" i="12" s="1"/>
  <c r="E6014" i="12"/>
  <c r="F6014" i="12" s="1"/>
  <c r="E6015" i="12"/>
  <c r="F6015" i="12" s="1"/>
  <c r="E6016" i="12"/>
  <c r="F6016" i="12" s="1"/>
  <c r="E6017" i="12"/>
  <c r="F6017" i="12" s="1"/>
  <c r="E6018" i="12"/>
  <c r="F6018" i="12" s="1"/>
  <c r="E6019" i="12"/>
  <c r="F6019" i="12" s="1"/>
  <c r="E6020" i="12"/>
  <c r="F6020" i="12" s="1"/>
  <c r="E6021" i="12"/>
  <c r="F6021" i="12" s="1"/>
  <c r="E6022" i="12"/>
  <c r="F6022" i="12" s="1"/>
  <c r="E6023" i="12"/>
  <c r="F6023" i="12" s="1"/>
  <c r="E6024" i="12"/>
  <c r="F6024" i="12" s="1"/>
  <c r="E6025" i="12"/>
  <c r="F6025" i="12" s="1"/>
  <c r="E6026" i="12"/>
  <c r="F6026" i="12" s="1"/>
  <c r="E6027" i="12"/>
  <c r="F6027" i="12" s="1"/>
  <c r="E6028" i="12"/>
  <c r="F6028" i="12" s="1"/>
  <c r="E6029" i="12"/>
  <c r="F6029" i="12" s="1"/>
  <c r="E6030" i="12"/>
  <c r="F6030" i="12" s="1"/>
  <c r="E6031" i="12"/>
  <c r="F6031" i="12" s="1"/>
  <c r="E6032" i="12"/>
  <c r="F6032" i="12" s="1"/>
  <c r="E6033" i="12"/>
  <c r="F6033" i="12" s="1"/>
  <c r="E6034" i="12"/>
  <c r="F6034" i="12" s="1"/>
  <c r="E6035" i="12"/>
  <c r="F6035" i="12" s="1"/>
  <c r="E6036" i="12"/>
  <c r="F6036" i="12" s="1"/>
  <c r="E6037" i="12"/>
  <c r="F6037" i="12" s="1"/>
  <c r="E6038" i="12"/>
  <c r="F6038" i="12" s="1"/>
  <c r="E6039" i="12"/>
  <c r="F6039" i="12" s="1"/>
  <c r="E6040" i="12"/>
  <c r="F6040" i="12" s="1"/>
  <c r="E6041" i="12"/>
  <c r="F6041" i="12" s="1"/>
  <c r="E6042" i="12"/>
  <c r="F6042" i="12" s="1"/>
  <c r="E6043" i="12"/>
  <c r="F6043" i="12" s="1"/>
  <c r="E6044" i="12"/>
  <c r="F6044" i="12" s="1"/>
  <c r="E6045" i="12"/>
  <c r="F6045" i="12" s="1"/>
  <c r="E6046" i="12"/>
  <c r="F6046" i="12" s="1"/>
  <c r="E6047" i="12"/>
  <c r="F6047" i="12" s="1"/>
  <c r="E6048" i="12"/>
  <c r="F6048" i="12" s="1"/>
  <c r="E6049" i="12"/>
  <c r="F6049" i="12" s="1"/>
  <c r="E6050" i="12"/>
  <c r="F6050" i="12" s="1"/>
  <c r="E6051" i="12"/>
  <c r="F6051" i="12" s="1"/>
  <c r="E6052" i="12"/>
  <c r="F6052" i="12" s="1"/>
  <c r="E6053" i="12"/>
  <c r="F6053" i="12" s="1"/>
  <c r="E6054" i="12"/>
  <c r="F6054" i="12" s="1"/>
  <c r="E6055" i="12"/>
  <c r="F6055" i="12" s="1"/>
  <c r="E6056" i="12"/>
  <c r="F6056" i="12" s="1"/>
  <c r="E6057" i="12"/>
  <c r="F6057" i="12" s="1"/>
  <c r="E6058" i="12"/>
  <c r="F6058" i="12" s="1"/>
  <c r="E6059" i="12"/>
  <c r="F6059" i="12" s="1"/>
  <c r="E6060" i="12"/>
  <c r="F6060" i="12" s="1"/>
  <c r="E6061" i="12"/>
  <c r="F6061" i="12" s="1"/>
  <c r="E6062" i="12"/>
  <c r="F6062" i="12" s="1"/>
  <c r="E6063" i="12"/>
  <c r="F6063" i="12" s="1"/>
  <c r="E6064" i="12"/>
  <c r="F6064" i="12" s="1"/>
  <c r="E6065" i="12"/>
  <c r="F6065" i="12" s="1"/>
  <c r="E6066" i="12"/>
  <c r="F6066" i="12" s="1"/>
  <c r="E6067" i="12"/>
  <c r="F6067" i="12" s="1"/>
  <c r="E6068" i="12"/>
  <c r="F6068" i="12" s="1"/>
  <c r="E6069" i="12"/>
  <c r="F6069" i="12" s="1"/>
  <c r="E6070" i="12"/>
  <c r="F6070" i="12" s="1"/>
  <c r="E6071" i="12"/>
  <c r="F6071" i="12" s="1"/>
  <c r="E6072" i="12"/>
  <c r="F6072" i="12" s="1"/>
  <c r="E6073" i="12"/>
  <c r="F6073" i="12" s="1"/>
  <c r="E6074" i="12"/>
  <c r="F6074" i="12" s="1"/>
  <c r="E6075" i="12"/>
  <c r="F6075" i="12" s="1"/>
  <c r="E6076" i="12"/>
  <c r="F6076" i="12" s="1"/>
  <c r="E6077" i="12"/>
  <c r="F6077" i="12" s="1"/>
  <c r="E6078" i="12"/>
  <c r="F6078" i="12" s="1"/>
  <c r="E6079" i="12"/>
  <c r="F6079" i="12" s="1"/>
  <c r="E6080" i="12"/>
  <c r="F6080" i="12" s="1"/>
  <c r="E6081" i="12"/>
  <c r="F6081" i="12" s="1"/>
  <c r="E6082" i="12"/>
  <c r="F6082" i="12" s="1"/>
  <c r="E6083" i="12"/>
  <c r="F6083" i="12" s="1"/>
  <c r="E6084" i="12"/>
  <c r="F6084" i="12" s="1"/>
  <c r="E6085" i="12"/>
  <c r="F6085" i="12" s="1"/>
  <c r="E6086" i="12"/>
  <c r="F6086" i="12" s="1"/>
  <c r="E6087" i="12"/>
  <c r="F6087" i="12" s="1"/>
  <c r="E6088" i="12"/>
  <c r="F6088" i="12" s="1"/>
  <c r="E6089" i="12"/>
  <c r="F6089" i="12" s="1"/>
  <c r="E6090" i="12"/>
  <c r="F6090" i="12" s="1"/>
  <c r="E6091" i="12"/>
  <c r="F6091" i="12" s="1"/>
  <c r="E6092" i="12"/>
  <c r="F6092" i="12" s="1"/>
  <c r="E6093" i="12"/>
  <c r="F6093" i="12" s="1"/>
  <c r="E6094" i="12"/>
  <c r="F6094" i="12" s="1"/>
  <c r="E6095" i="12"/>
  <c r="F6095" i="12" s="1"/>
  <c r="E6096" i="12"/>
  <c r="F6096" i="12" s="1"/>
  <c r="E6097" i="12"/>
  <c r="F6097" i="12" s="1"/>
  <c r="E6098" i="12"/>
  <c r="F6098" i="12" s="1"/>
  <c r="E6099" i="12"/>
  <c r="F6099" i="12" s="1"/>
  <c r="E6100" i="12"/>
  <c r="F6100" i="12" s="1"/>
  <c r="E6101" i="12"/>
  <c r="F6101" i="12" s="1"/>
  <c r="E6102" i="12"/>
  <c r="F6102" i="12" s="1"/>
  <c r="E6103" i="12"/>
  <c r="F6103" i="12" s="1"/>
  <c r="E6104" i="12"/>
  <c r="F6104" i="12" s="1"/>
  <c r="E6105" i="12"/>
  <c r="F6105" i="12" s="1"/>
  <c r="E6106" i="12"/>
  <c r="F6106" i="12" s="1"/>
  <c r="E6107" i="12"/>
  <c r="F6107" i="12" s="1"/>
  <c r="E6108" i="12"/>
  <c r="F6108" i="12" s="1"/>
  <c r="E6109" i="12"/>
  <c r="F6109" i="12" s="1"/>
  <c r="E6110" i="12"/>
  <c r="F6110" i="12" s="1"/>
  <c r="E6111" i="12"/>
  <c r="F6111" i="12" s="1"/>
  <c r="E6112" i="12"/>
  <c r="F6112" i="12" s="1"/>
  <c r="E6113" i="12"/>
  <c r="F6113" i="12" s="1"/>
  <c r="E6114" i="12"/>
  <c r="F6114" i="12" s="1"/>
  <c r="E6115" i="12"/>
  <c r="F6115" i="12" s="1"/>
  <c r="E6116" i="12"/>
  <c r="F6116" i="12" s="1"/>
  <c r="E6117" i="12"/>
  <c r="F6117" i="12" s="1"/>
  <c r="E6118" i="12"/>
  <c r="F6118" i="12" s="1"/>
  <c r="E6119" i="12"/>
  <c r="F6119" i="12" s="1"/>
  <c r="E6120" i="12"/>
  <c r="F6120" i="12" s="1"/>
  <c r="E6121" i="12"/>
  <c r="F6121" i="12" s="1"/>
  <c r="E6122" i="12"/>
  <c r="F6122" i="12" s="1"/>
  <c r="E6123" i="12"/>
  <c r="F6123" i="12" s="1"/>
  <c r="E6124" i="12"/>
  <c r="F6124" i="12" s="1"/>
  <c r="E6125" i="12"/>
  <c r="F6125" i="12" s="1"/>
  <c r="E6126" i="12"/>
  <c r="F6126" i="12" s="1"/>
  <c r="E6127" i="12"/>
  <c r="F6127" i="12" s="1"/>
  <c r="E6128" i="12"/>
  <c r="F6128" i="12" s="1"/>
  <c r="E6129" i="12"/>
  <c r="F6129" i="12" s="1"/>
  <c r="E6130" i="12"/>
  <c r="F6130" i="12" s="1"/>
  <c r="E6131" i="12"/>
  <c r="F6131" i="12" s="1"/>
  <c r="E6132" i="12"/>
  <c r="F6132" i="12" s="1"/>
  <c r="E6133" i="12"/>
  <c r="F6133" i="12" s="1"/>
  <c r="E6134" i="12"/>
  <c r="F6134" i="12" s="1"/>
  <c r="E6135" i="12"/>
  <c r="F6135" i="12" s="1"/>
  <c r="E6136" i="12"/>
  <c r="F6136" i="12" s="1"/>
  <c r="E6137" i="12"/>
  <c r="F6137" i="12" s="1"/>
  <c r="E6138" i="12"/>
  <c r="F6138" i="12" s="1"/>
  <c r="E6139" i="12"/>
  <c r="F6139" i="12" s="1"/>
  <c r="E6140" i="12"/>
  <c r="F6140" i="12" s="1"/>
  <c r="E6141" i="12"/>
  <c r="F6141" i="12" s="1"/>
  <c r="E6142" i="12"/>
  <c r="F6142" i="12" s="1"/>
  <c r="E6143" i="12"/>
  <c r="F6143" i="12" s="1"/>
  <c r="E6144" i="12"/>
  <c r="F6144" i="12" s="1"/>
  <c r="E6145" i="12"/>
  <c r="F6145" i="12" s="1"/>
  <c r="E6146" i="12"/>
  <c r="F6146" i="12" s="1"/>
  <c r="E6147" i="12"/>
  <c r="F6147" i="12" s="1"/>
  <c r="E6148" i="12"/>
  <c r="F6148" i="12" s="1"/>
  <c r="E6149" i="12"/>
  <c r="F6149" i="12" s="1"/>
  <c r="E6150" i="12"/>
  <c r="F6150" i="12" s="1"/>
  <c r="E6151" i="12"/>
  <c r="F6151" i="12" s="1"/>
  <c r="E6152" i="12"/>
  <c r="F6152" i="12" s="1"/>
  <c r="E6153" i="12"/>
  <c r="F6153" i="12" s="1"/>
  <c r="E6154" i="12"/>
  <c r="F6154" i="12" s="1"/>
  <c r="E6155" i="12"/>
  <c r="F6155" i="12" s="1"/>
  <c r="E6156" i="12"/>
  <c r="F6156" i="12" s="1"/>
  <c r="E6157" i="12"/>
  <c r="F6157" i="12" s="1"/>
  <c r="E6158" i="12"/>
  <c r="F6158" i="12" s="1"/>
  <c r="E6159" i="12"/>
  <c r="F6159" i="12" s="1"/>
  <c r="E6160" i="12"/>
  <c r="F6160" i="12" s="1"/>
  <c r="E6161" i="12"/>
  <c r="F6161" i="12" s="1"/>
  <c r="E6162" i="12"/>
  <c r="F6162" i="12" s="1"/>
  <c r="E6163" i="12"/>
  <c r="F6163" i="12" s="1"/>
  <c r="E6164" i="12"/>
  <c r="F6164" i="12" s="1"/>
  <c r="E6165" i="12"/>
  <c r="F6165" i="12" s="1"/>
  <c r="E6166" i="12"/>
  <c r="F6166" i="12" s="1"/>
  <c r="E6167" i="12"/>
  <c r="F6167" i="12" s="1"/>
  <c r="E6168" i="12"/>
  <c r="F6168" i="12" s="1"/>
  <c r="E6169" i="12"/>
  <c r="F6169" i="12" s="1"/>
  <c r="E6170" i="12"/>
  <c r="F6170" i="12" s="1"/>
  <c r="E6171" i="12"/>
  <c r="F6171" i="12" s="1"/>
  <c r="E6172" i="12"/>
  <c r="F6172" i="12" s="1"/>
  <c r="E6173" i="12"/>
  <c r="F6173" i="12" s="1"/>
  <c r="E6174" i="12"/>
  <c r="F6174" i="12" s="1"/>
  <c r="E6175" i="12"/>
  <c r="F6175" i="12" s="1"/>
  <c r="E6176" i="12"/>
  <c r="F6176" i="12" s="1"/>
  <c r="E6177" i="12"/>
  <c r="F6177" i="12" s="1"/>
  <c r="E6178" i="12"/>
  <c r="F6178" i="12" s="1"/>
  <c r="E6179" i="12"/>
  <c r="F6179" i="12" s="1"/>
  <c r="E6180" i="12"/>
  <c r="F6180" i="12" s="1"/>
  <c r="E6181" i="12"/>
  <c r="F6181" i="12" s="1"/>
  <c r="E6182" i="12"/>
  <c r="F6182" i="12" s="1"/>
  <c r="E6183" i="12"/>
  <c r="F6183" i="12" s="1"/>
  <c r="E6184" i="12"/>
  <c r="F6184" i="12" s="1"/>
  <c r="E6185" i="12"/>
  <c r="F6185" i="12" s="1"/>
  <c r="E6186" i="12"/>
  <c r="F6186" i="12" s="1"/>
  <c r="E6187" i="12"/>
  <c r="F6187" i="12" s="1"/>
  <c r="E6188" i="12"/>
  <c r="F6188" i="12" s="1"/>
  <c r="E6189" i="12"/>
  <c r="F6189" i="12" s="1"/>
  <c r="E6190" i="12"/>
  <c r="F6190" i="12" s="1"/>
  <c r="E6191" i="12"/>
  <c r="F6191" i="12" s="1"/>
  <c r="E6192" i="12"/>
  <c r="F6192" i="12" s="1"/>
  <c r="E6193" i="12"/>
  <c r="F6193" i="12" s="1"/>
  <c r="E6194" i="12"/>
  <c r="F6194" i="12" s="1"/>
  <c r="E6195" i="12"/>
  <c r="F6195" i="12" s="1"/>
  <c r="E6196" i="12"/>
  <c r="F6196" i="12" s="1"/>
  <c r="E6197" i="12"/>
  <c r="F6197" i="12" s="1"/>
  <c r="E6198" i="12"/>
  <c r="F6198" i="12" s="1"/>
  <c r="E6199" i="12"/>
  <c r="F6199" i="12" s="1"/>
  <c r="E6200" i="12"/>
  <c r="F6200" i="12" s="1"/>
  <c r="E6201" i="12"/>
  <c r="F6201" i="12" s="1"/>
  <c r="E6202" i="12"/>
  <c r="F6202" i="12" s="1"/>
  <c r="E6203" i="12"/>
  <c r="F6203" i="12" s="1"/>
  <c r="E6204" i="12"/>
  <c r="F6204" i="12" s="1"/>
  <c r="E6205" i="12"/>
  <c r="F6205" i="12" s="1"/>
  <c r="E6206" i="12"/>
  <c r="F6206" i="12" s="1"/>
  <c r="E6207" i="12"/>
  <c r="F6207" i="12" s="1"/>
  <c r="E6208" i="12"/>
  <c r="F6208" i="12" s="1"/>
  <c r="E6209" i="12"/>
  <c r="F6209" i="12" s="1"/>
  <c r="E6210" i="12"/>
  <c r="F6210" i="12" s="1"/>
  <c r="E6211" i="12"/>
  <c r="F6211" i="12" s="1"/>
  <c r="E6212" i="12"/>
  <c r="F6212" i="12" s="1"/>
  <c r="E6213" i="12"/>
  <c r="F6213" i="12" s="1"/>
  <c r="E6214" i="12"/>
  <c r="F6214" i="12" s="1"/>
  <c r="E6215" i="12"/>
  <c r="F6215" i="12" s="1"/>
  <c r="E6216" i="12"/>
  <c r="F6216" i="12" s="1"/>
  <c r="E6217" i="12"/>
  <c r="F6217" i="12" s="1"/>
  <c r="E6218" i="12"/>
  <c r="F6218" i="12" s="1"/>
  <c r="E6219" i="12"/>
  <c r="F6219" i="12" s="1"/>
  <c r="E6220" i="12"/>
  <c r="F6220" i="12" s="1"/>
  <c r="E6221" i="12"/>
  <c r="F6221" i="12" s="1"/>
  <c r="E6222" i="12"/>
  <c r="F6222" i="12" s="1"/>
  <c r="E6223" i="12"/>
  <c r="F6223" i="12" s="1"/>
  <c r="E6224" i="12"/>
  <c r="F6224" i="12" s="1"/>
  <c r="E6225" i="12"/>
  <c r="F6225" i="12" s="1"/>
  <c r="E6226" i="12"/>
  <c r="F6226" i="12" s="1"/>
  <c r="E6227" i="12"/>
  <c r="F6227" i="12" s="1"/>
  <c r="E6228" i="12"/>
  <c r="F6228" i="12" s="1"/>
  <c r="E6229" i="12"/>
  <c r="F6229" i="12" s="1"/>
  <c r="E6230" i="12"/>
  <c r="F6230" i="12" s="1"/>
  <c r="E6231" i="12"/>
  <c r="F6231" i="12" s="1"/>
  <c r="E6232" i="12"/>
  <c r="F6232" i="12" s="1"/>
  <c r="E6233" i="12"/>
  <c r="F6233" i="12" s="1"/>
  <c r="E6234" i="12"/>
  <c r="F6234" i="12" s="1"/>
  <c r="E6235" i="12"/>
  <c r="F6235" i="12" s="1"/>
  <c r="E6236" i="12"/>
  <c r="F6236" i="12" s="1"/>
  <c r="E6237" i="12"/>
  <c r="F6237" i="12" s="1"/>
  <c r="E6238" i="12"/>
  <c r="F6238" i="12" s="1"/>
  <c r="E6239" i="12"/>
  <c r="F6239" i="12" s="1"/>
  <c r="E6240" i="12"/>
  <c r="F6240" i="12" s="1"/>
  <c r="E6241" i="12"/>
  <c r="F6241" i="12" s="1"/>
  <c r="E6242" i="12"/>
  <c r="F6242" i="12" s="1"/>
  <c r="E6243" i="12"/>
  <c r="F6243" i="12" s="1"/>
  <c r="E6244" i="12"/>
  <c r="F6244" i="12" s="1"/>
  <c r="E6245" i="12"/>
  <c r="F6245" i="12" s="1"/>
  <c r="E6246" i="12"/>
  <c r="F6246" i="12" s="1"/>
  <c r="E6247" i="12"/>
  <c r="F6247" i="12" s="1"/>
  <c r="E6248" i="12"/>
  <c r="F6248" i="12" s="1"/>
  <c r="E6249" i="12"/>
  <c r="F6249" i="12" s="1"/>
  <c r="E6250" i="12"/>
  <c r="F6250" i="12" s="1"/>
  <c r="E6251" i="12"/>
  <c r="F6251" i="12" s="1"/>
  <c r="E6252" i="12"/>
  <c r="F6252" i="12" s="1"/>
  <c r="E6253" i="12"/>
  <c r="F6253" i="12" s="1"/>
  <c r="E6254" i="12"/>
  <c r="F6254" i="12" s="1"/>
  <c r="E6255" i="12"/>
  <c r="F6255" i="12" s="1"/>
  <c r="E6256" i="12"/>
  <c r="F6256" i="12" s="1"/>
  <c r="E6257" i="12"/>
  <c r="F6257" i="12" s="1"/>
  <c r="E6258" i="12"/>
  <c r="F6258" i="12" s="1"/>
  <c r="E6259" i="12"/>
  <c r="F6259" i="12" s="1"/>
  <c r="E6260" i="12"/>
  <c r="F6260" i="12" s="1"/>
  <c r="E6261" i="12"/>
  <c r="F6261" i="12" s="1"/>
  <c r="E6262" i="12"/>
  <c r="F6262" i="12" s="1"/>
  <c r="E6263" i="12"/>
  <c r="F6263" i="12" s="1"/>
  <c r="E6264" i="12"/>
  <c r="F6264" i="12" s="1"/>
  <c r="E6265" i="12"/>
  <c r="F6265" i="12" s="1"/>
  <c r="E6266" i="12"/>
  <c r="F6266" i="12" s="1"/>
  <c r="E6267" i="12"/>
  <c r="F6267" i="12" s="1"/>
  <c r="E6268" i="12"/>
  <c r="F6268" i="12" s="1"/>
  <c r="E6269" i="12"/>
  <c r="F6269" i="12" s="1"/>
  <c r="E6270" i="12"/>
  <c r="F6270" i="12" s="1"/>
  <c r="E6271" i="12"/>
  <c r="F6271" i="12" s="1"/>
  <c r="E6272" i="12"/>
  <c r="F6272" i="12" s="1"/>
  <c r="E6273" i="12"/>
  <c r="F6273" i="12" s="1"/>
  <c r="E6274" i="12"/>
  <c r="F6274" i="12" s="1"/>
  <c r="E6275" i="12"/>
  <c r="F6275" i="12" s="1"/>
  <c r="E6276" i="12"/>
  <c r="F6276" i="12" s="1"/>
  <c r="E6277" i="12"/>
  <c r="F6277" i="12" s="1"/>
  <c r="E6278" i="12"/>
  <c r="F6278" i="12" s="1"/>
  <c r="E6279" i="12"/>
  <c r="F6279" i="12" s="1"/>
  <c r="E6280" i="12"/>
  <c r="F6280" i="12" s="1"/>
  <c r="E6281" i="12"/>
  <c r="F6281" i="12" s="1"/>
  <c r="E6282" i="12"/>
  <c r="F6282" i="12" s="1"/>
  <c r="E6283" i="12"/>
  <c r="F6283" i="12" s="1"/>
  <c r="E6284" i="12"/>
  <c r="F6284" i="12" s="1"/>
  <c r="E6285" i="12"/>
  <c r="F6285" i="12" s="1"/>
  <c r="E6286" i="12"/>
  <c r="F6286" i="12" s="1"/>
  <c r="E6287" i="12"/>
  <c r="F6287" i="12" s="1"/>
  <c r="E6288" i="12"/>
  <c r="F6288" i="12" s="1"/>
  <c r="E6289" i="12"/>
  <c r="F6289" i="12" s="1"/>
  <c r="E6290" i="12"/>
  <c r="F6290" i="12" s="1"/>
  <c r="E6291" i="12"/>
  <c r="F6291" i="12" s="1"/>
  <c r="E6292" i="12"/>
  <c r="F6292" i="12" s="1"/>
  <c r="E6293" i="12"/>
  <c r="F6293" i="12" s="1"/>
  <c r="E6294" i="12"/>
  <c r="F6294" i="12" s="1"/>
  <c r="E6295" i="12"/>
  <c r="F6295" i="12" s="1"/>
  <c r="E6296" i="12"/>
  <c r="F6296" i="12" s="1"/>
  <c r="E6297" i="12"/>
  <c r="F6297" i="12" s="1"/>
  <c r="E6298" i="12"/>
  <c r="F6298" i="12" s="1"/>
  <c r="E6299" i="12"/>
  <c r="F6299" i="12" s="1"/>
  <c r="E6300" i="12"/>
  <c r="F6300" i="12" s="1"/>
  <c r="E6301" i="12"/>
  <c r="F6301" i="12" s="1"/>
  <c r="E6302" i="12"/>
  <c r="F6302" i="12" s="1"/>
  <c r="E6303" i="12"/>
  <c r="F6303" i="12" s="1"/>
  <c r="E6304" i="12"/>
  <c r="F6304" i="12" s="1"/>
  <c r="E6305" i="12"/>
  <c r="F6305" i="12" s="1"/>
  <c r="E6306" i="12"/>
  <c r="F6306" i="12" s="1"/>
  <c r="E6307" i="12"/>
  <c r="F6307" i="12" s="1"/>
  <c r="E6308" i="12"/>
  <c r="F6308" i="12" s="1"/>
  <c r="E6309" i="12"/>
  <c r="F6309" i="12" s="1"/>
  <c r="E6310" i="12"/>
  <c r="F6310" i="12" s="1"/>
  <c r="E6311" i="12"/>
  <c r="F6311" i="12" s="1"/>
  <c r="E6312" i="12"/>
  <c r="F6312" i="12" s="1"/>
  <c r="E6313" i="12"/>
  <c r="F6313" i="12" s="1"/>
  <c r="E6314" i="12"/>
  <c r="F6314" i="12" s="1"/>
  <c r="E6315" i="12"/>
  <c r="F6315" i="12" s="1"/>
  <c r="E6316" i="12"/>
  <c r="F6316" i="12" s="1"/>
  <c r="E6317" i="12"/>
  <c r="F6317" i="12" s="1"/>
  <c r="E6318" i="12"/>
  <c r="F6318" i="12" s="1"/>
  <c r="E6319" i="12"/>
  <c r="F6319" i="12" s="1"/>
  <c r="E6320" i="12"/>
  <c r="F6320" i="12" s="1"/>
  <c r="E6321" i="12"/>
  <c r="F6321" i="12" s="1"/>
  <c r="E6322" i="12"/>
  <c r="F6322" i="12" s="1"/>
  <c r="E6323" i="12"/>
  <c r="F6323" i="12" s="1"/>
  <c r="E6324" i="12"/>
  <c r="F6324" i="12" s="1"/>
  <c r="E6325" i="12"/>
  <c r="F6325" i="12" s="1"/>
  <c r="E6326" i="12"/>
  <c r="F6326" i="12" s="1"/>
  <c r="E6327" i="12"/>
  <c r="F6327" i="12" s="1"/>
  <c r="E6328" i="12"/>
  <c r="F6328" i="12" s="1"/>
  <c r="E6329" i="12"/>
  <c r="F6329" i="12" s="1"/>
  <c r="E6330" i="12"/>
  <c r="F6330" i="12" s="1"/>
  <c r="E6331" i="12"/>
  <c r="F6331" i="12" s="1"/>
  <c r="E6332" i="12"/>
  <c r="F6332" i="12" s="1"/>
  <c r="E6333" i="12"/>
  <c r="F6333" i="12" s="1"/>
  <c r="E6334" i="12"/>
  <c r="F6334" i="12" s="1"/>
  <c r="E6335" i="12"/>
  <c r="F6335" i="12" s="1"/>
  <c r="E6336" i="12"/>
  <c r="F6336" i="12" s="1"/>
  <c r="E6337" i="12"/>
  <c r="F6337" i="12" s="1"/>
  <c r="E6338" i="12"/>
  <c r="F6338" i="12" s="1"/>
  <c r="E6339" i="12"/>
  <c r="F6339" i="12" s="1"/>
  <c r="E6340" i="12"/>
  <c r="F6340" i="12" s="1"/>
  <c r="E6341" i="12"/>
  <c r="F6341" i="12" s="1"/>
  <c r="E6342" i="12"/>
  <c r="F6342" i="12" s="1"/>
  <c r="E6343" i="12"/>
  <c r="F6343" i="12" s="1"/>
  <c r="E6344" i="12"/>
  <c r="F6344" i="12" s="1"/>
  <c r="E6345" i="12"/>
  <c r="F6345" i="12" s="1"/>
  <c r="E6346" i="12"/>
  <c r="F6346" i="12" s="1"/>
  <c r="E6347" i="12"/>
  <c r="F6347" i="12" s="1"/>
  <c r="E6348" i="12"/>
  <c r="F6348" i="12" s="1"/>
  <c r="E6349" i="12"/>
  <c r="F6349" i="12" s="1"/>
  <c r="E6350" i="12"/>
  <c r="F6350" i="12" s="1"/>
  <c r="E6351" i="12"/>
  <c r="F6351" i="12" s="1"/>
  <c r="E6352" i="12"/>
  <c r="F6352" i="12" s="1"/>
  <c r="E6353" i="12"/>
  <c r="F6353" i="12" s="1"/>
  <c r="E6354" i="12"/>
  <c r="F6354" i="12" s="1"/>
  <c r="E6355" i="12"/>
  <c r="F6355" i="12" s="1"/>
  <c r="E6356" i="12"/>
  <c r="F6356" i="12" s="1"/>
  <c r="E6357" i="12"/>
  <c r="F6357" i="12" s="1"/>
  <c r="E6358" i="12"/>
  <c r="F6358" i="12" s="1"/>
  <c r="E6359" i="12"/>
  <c r="F6359" i="12" s="1"/>
  <c r="E6360" i="12"/>
  <c r="F6360" i="12" s="1"/>
  <c r="E6361" i="12"/>
  <c r="F6361" i="12" s="1"/>
  <c r="E6362" i="12"/>
  <c r="F6362" i="12" s="1"/>
  <c r="E6363" i="12"/>
  <c r="F6363" i="12" s="1"/>
  <c r="E6364" i="12"/>
  <c r="F6364" i="12" s="1"/>
  <c r="E6365" i="12"/>
  <c r="F6365" i="12" s="1"/>
  <c r="E6366" i="12"/>
  <c r="F6366" i="12" s="1"/>
  <c r="E6367" i="12"/>
  <c r="F6367" i="12" s="1"/>
  <c r="E6368" i="12"/>
  <c r="F6368" i="12" s="1"/>
  <c r="E6369" i="12"/>
  <c r="F6369" i="12" s="1"/>
  <c r="E6370" i="12"/>
  <c r="F6370" i="12" s="1"/>
  <c r="E6371" i="12"/>
  <c r="F6371" i="12" s="1"/>
  <c r="E6372" i="12"/>
  <c r="F6372" i="12" s="1"/>
  <c r="E6373" i="12"/>
  <c r="F6373" i="12" s="1"/>
  <c r="E6374" i="12"/>
  <c r="F6374" i="12" s="1"/>
  <c r="E6375" i="12"/>
  <c r="F6375" i="12" s="1"/>
  <c r="E6376" i="12"/>
  <c r="F6376" i="12" s="1"/>
  <c r="E6377" i="12"/>
  <c r="F6377" i="12" s="1"/>
  <c r="E6378" i="12"/>
  <c r="F6378" i="12" s="1"/>
  <c r="E6379" i="12"/>
  <c r="F6379" i="12" s="1"/>
  <c r="E6380" i="12"/>
  <c r="F6380" i="12" s="1"/>
  <c r="E6381" i="12"/>
  <c r="F6381" i="12" s="1"/>
  <c r="E6382" i="12"/>
  <c r="F6382" i="12" s="1"/>
  <c r="E6383" i="12"/>
  <c r="F6383" i="12" s="1"/>
  <c r="E6384" i="12"/>
  <c r="F6384" i="12" s="1"/>
  <c r="E6385" i="12"/>
  <c r="F6385" i="12" s="1"/>
  <c r="E6386" i="12"/>
  <c r="F6386" i="12" s="1"/>
  <c r="E6387" i="12"/>
  <c r="F6387" i="12" s="1"/>
  <c r="E6388" i="12"/>
  <c r="F6388" i="12" s="1"/>
  <c r="E6389" i="12"/>
  <c r="F6389" i="12" s="1"/>
  <c r="E6390" i="12"/>
  <c r="F6390" i="12" s="1"/>
  <c r="E6391" i="12"/>
  <c r="F6391" i="12" s="1"/>
  <c r="E6392" i="12"/>
  <c r="F6392" i="12" s="1"/>
  <c r="E6393" i="12"/>
  <c r="F6393" i="12" s="1"/>
  <c r="E6394" i="12"/>
  <c r="F6394" i="12" s="1"/>
  <c r="E6395" i="12"/>
  <c r="F6395" i="12" s="1"/>
  <c r="E6396" i="12"/>
  <c r="F6396" i="12" s="1"/>
  <c r="E6397" i="12"/>
  <c r="F6397" i="12" s="1"/>
  <c r="E6398" i="12"/>
  <c r="F6398" i="12" s="1"/>
  <c r="E6399" i="12"/>
  <c r="F6399" i="12" s="1"/>
  <c r="E6400" i="12"/>
  <c r="F6400" i="12" s="1"/>
  <c r="E6401" i="12"/>
  <c r="F6401" i="12" s="1"/>
  <c r="E6402" i="12"/>
  <c r="F6402" i="12" s="1"/>
  <c r="E6403" i="12"/>
  <c r="F6403" i="12" s="1"/>
  <c r="E6404" i="12"/>
  <c r="F6404" i="12" s="1"/>
  <c r="E6405" i="12"/>
  <c r="F6405" i="12" s="1"/>
  <c r="E6406" i="12"/>
  <c r="F6406" i="12" s="1"/>
  <c r="E6407" i="12"/>
  <c r="F6407" i="12" s="1"/>
  <c r="E6408" i="12"/>
  <c r="F6408" i="12" s="1"/>
  <c r="E6409" i="12"/>
  <c r="F6409" i="12" s="1"/>
  <c r="E6410" i="12"/>
  <c r="F6410" i="12" s="1"/>
  <c r="E6411" i="12"/>
  <c r="F6411" i="12" s="1"/>
  <c r="E6412" i="12"/>
  <c r="F6412" i="12" s="1"/>
  <c r="E6413" i="12"/>
  <c r="F6413" i="12" s="1"/>
  <c r="E6414" i="12"/>
  <c r="F6414" i="12" s="1"/>
  <c r="E6415" i="12"/>
  <c r="F6415" i="12" s="1"/>
  <c r="E6416" i="12"/>
  <c r="F6416" i="12" s="1"/>
  <c r="E6417" i="12"/>
  <c r="F6417" i="12" s="1"/>
  <c r="E6418" i="12"/>
  <c r="F6418" i="12" s="1"/>
  <c r="E6419" i="12"/>
  <c r="F6419" i="12" s="1"/>
  <c r="E6420" i="12"/>
  <c r="F6420" i="12" s="1"/>
  <c r="E6421" i="12"/>
  <c r="F6421" i="12" s="1"/>
  <c r="E6422" i="12"/>
  <c r="F6422" i="12" s="1"/>
  <c r="E6423" i="12"/>
  <c r="F6423" i="12" s="1"/>
  <c r="E6424" i="12"/>
  <c r="F6424" i="12" s="1"/>
  <c r="E6425" i="12"/>
  <c r="F6425" i="12" s="1"/>
  <c r="E6426" i="12"/>
  <c r="F6426" i="12" s="1"/>
  <c r="E6427" i="12"/>
  <c r="F6427" i="12" s="1"/>
  <c r="E6428" i="12"/>
  <c r="F6428" i="12" s="1"/>
  <c r="E6429" i="12"/>
  <c r="F6429" i="12" s="1"/>
  <c r="E6430" i="12"/>
  <c r="F6430" i="12" s="1"/>
  <c r="E6431" i="12"/>
  <c r="F6431" i="12" s="1"/>
  <c r="E6432" i="12"/>
  <c r="F6432" i="12" s="1"/>
  <c r="E6433" i="12"/>
  <c r="F6433" i="12" s="1"/>
  <c r="E6434" i="12"/>
  <c r="F6434" i="12" s="1"/>
  <c r="E6435" i="12"/>
  <c r="F6435" i="12" s="1"/>
  <c r="E6436" i="12"/>
  <c r="F6436" i="12" s="1"/>
  <c r="E6437" i="12"/>
  <c r="F6437" i="12" s="1"/>
  <c r="E6438" i="12"/>
  <c r="F6438" i="12" s="1"/>
  <c r="E6439" i="12"/>
  <c r="F6439" i="12" s="1"/>
  <c r="E6440" i="12"/>
  <c r="F6440" i="12" s="1"/>
  <c r="E6441" i="12"/>
  <c r="F6441" i="12" s="1"/>
  <c r="E6442" i="12"/>
  <c r="F6442" i="12" s="1"/>
  <c r="E6443" i="12"/>
  <c r="F6443" i="12" s="1"/>
  <c r="E6444" i="12"/>
  <c r="F6444" i="12" s="1"/>
  <c r="E6445" i="12"/>
  <c r="F6445" i="12" s="1"/>
  <c r="E6446" i="12"/>
  <c r="F6446" i="12" s="1"/>
  <c r="E6447" i="12"/>
  <c r="F6447" i="12" s="1"/>
  <c r="E6448" i="12"/>
  <c r="F6448" i="12" s="1"/>
  <c r="E6449" i="12"/>
  <c r="F6449" i="12" s="1"/>
  <c r="E6450" i="12"/>
  <c r="F6450" i="12" s="1"/>
  <c r="E6451" i="12"/>
  <c r="F6451" i="12" s="1"/>
  <c r="E6452" i="12"/>
  <c r="F6452" i="12" s="1"/>
  <c r="E6453" i="12"/>
  <c r="F6453" i="12" s="1"/>
  <c r="E6454" i="12"/>
  <c r="F6454" i="12" s="1"/>
  <c r="E6455" i="12"/>
  <c r="F6455" i="12" s="1"/>
  <c r="E6456" i="12"/>
  <c r="F6456" i="12" s="1"/>
  <c r="E6457" i="12"/>
  <c r="F6457" i="12" s="1"/>
  <c r="E6458" i="12"/>
  <c r="F6458" i="12" s="1"/>
  <c r="E6459" i="12"/>
  <c r="F6459" i="12" s="1"/>
  <c r="E6460" i="12"/>
  <c r="F6460" i="12" s="1"/>
  <c r="E6461" i="12"/>
  <c r="F6461" i="12" s="1"/>
  <c r="E6462" i="12"/>
  <c r="F6462" i="12" s="1"/>
  <c r="E6463" i="12"/>
  <c r="F6463" i="12" s="1"/>
  <c r="E6464" i="12"/>
  <c r="F6464" i="12" s="1"/>
  <c r="E6465" i="12"/>
  <c r="F6465" i="12" s="1"/>
  <c r="E6466" i="12"/>
  <c r="F6466" i="12" s="1"/>
  <c r="E6467" i="12"/>
  <c r="F6467" i="12" s="1"/>
  <c r="E6468" i="12"/>
  <c r="F6468" i="12" s="1"/>
  <c r="E6469" i="12"/>
  <c r="F6469" i="12" s="1"/>
  <c r="E6470" i="12"/>
  <c r="F6470" i="12" s="1"/>
  <c r="E6471" i="12"/>
  <c r="F6471" i="12" s="1"/>
  <c r="E6472" i="12"/>
  <c r="F6472" i="12" s="1"/>
  <c r="E6473" i="12"/>
  <c r="F6473" i="12" s="1"/>
  <c r="E6474" i="12"/>
  <c r="F6474" i="12" s="1"/>
  <c r="E6475" i="12"/>
  <c r="F6475" i="12" s="1"/>
  <c r="E6476" i="12"/>
  <c r="F6476" i="12" s="1"/>
  <c r="E6477" i="12"/>
  <c r="F6477" i="12" s="1"/>
  <c r="E6478" i="12"/>
  <c r="F6478" i="12" s="1"/>
  <c r="E6479" i="12"/>
  <c r="F6479" i="12" s="1"/>
  <c r="E6480" i="12"/>
  <c r="F6480" i="12" s="1"/>
  <c r="E6481" i="12"/>
  <c r="F6481" i="12" s="1"/>
  <c r="E6482" i="12"/>
  <c r="F6482" i="12" s="1"/>
  <c r="E6483" i="12"/>
  <c r="F6483" i="12" s="1"/>
  <c r="E6484" i="12"/>
  <c r="F6484" i="12" s="1"/>
  <c r="E6485" i="12"/>
  <c r="F6485" i="12" s="1"/>
  <c r="E6486" i="12"/>
  <c r="F6486" i="12" s="1"/>
  <c r="E6487" i="12"/>
  <c r="F6487" i="12" s="1"/>
  <c r="E6488" i="12"/>
  <c r="F6488" i="12" s="1"/>
  <c r="E6489" i="12"/>
  <c r="F6489" i="12" s="1"/>
  <c r="E6490" i="12"/>
  <c r="F6490" i="12" s="1"/>
  <c r="E6491" i="12"/>
  <c r="F6491" i="12" s="1"/>
  <c r="E6492" i="12"/>
  <c r="F6492" i="12" s="1"/>
  <c r="E6493" i="12"/>
  <c r="F6493" i="12" s="1"/>
  <c r="E6494" i="12"/>
  <c r="F6494" i="12" s="1"/>
  <c r="E6495" i="12"/>
  <c r="F6495" i="12" s="1"/>
  <c r="E6496" i="12"/>
  <c r="F6496" i="12" s="1"/>
  <c r="E6497" i="12"/>
  <c r="F6497" i="12" s="1"/>
  <c r="E6498" i="12"/>
  <c r="F6498" i="12" s="1"/>
  <c r="E6499" i="12"/>
  <c r="F6499" i="12" s="1"/>
  <c r="E6500" i="12"/>
  <c r="F6500" i="12" s="1"/>
  <c r="E6501" i="12"/>
  <c r="F6501" i="12" s="1"/>
  <c r="E6502" i="12"/>
  <c r="F6502" i="12" s="1"/>
  <c r="E6503" i="12"/>
  <c r="F6503" i="12" s="1"/>
  <c r="E6504" i="12"/>
  <c r="F6504" i="12" s="1"/>
  <c r="E6505" i="12"/>
  <c r="F6505" i="12" s="1"/>
  <c r="E6506" i="12"/>
  <c r="F6506" i="12" s="1"/>
  <c r="E6507" i="12"/>
  <c r="F6507" i="12" s="1"/>
  <c r="E6508" i="12"/>
  <c r="F6508" i="12" s="1"/>
  <c r="E6509" i="12"/>
  <c r="F6509" i="12" s="1"/>
  <c r="E6510" i="12"/>
  <c r="F6510" i="12" s="1"/>
  <c r="E6511" i="12"/>
  <c r="F6511" i="12" s="1"/>
  <c r="E6512" i="12"/>
  <c r="F6512" i="12" s="1"/>
  <c r="E6513" i="12"/>
  <c r="F6513" i="12" s="1"/>
  <c r="E6514" i="12"/>
  <c r="F6514" i="12" s="1"/>
  <c r="E6515" i="12"/>
  <c r="F6515" i="12" s="1"/>
  <c r="E6516" i="12"/>
  <c r="F6516" i="12" s="1"/>
  <c r="E6517" i="12"/>
  <c r="F6517" i="12" s="1"/>
  <c r="E6518" i="12"/>
  <c r="F6518" i="12" s="1"/>
  <c r="E6519" i="12"/>
  <c r="F6519" i="12" s="1"/>
  <c r="E6520" i="12"/>
  <c r="F6520" i="12" s="1"/>
  <c r="E6521" i="12"/>
  <c r="F6521" i="12" s="1"/>
  <c r="E6522" i="12"/>
  <c r="F6522" i="12" s="1"/>
  <c r="E6523" i="12"/>
  <c r="F6523" i="12" s="1"/>
  <c r="E6524" i="12"/>
  <c r="F6524" i="12" s="1"/>
  <c r="E6525" i="12"/>
  <c r="F6525" i="12" s="1"/>
  <c r="E6526" i="12"/>
  <c r="F6526" i="12" s="1"/>
  <c r="E6527" i="12"/>
  <c r="F6527" i="12" s="1"/>
  <c r="E6528" i="12"/>
  <c r="F6528" i="12" s="1"/>
  <c r="E6529" i="12"/>
  <c r="F6529" i="12" s="1"/>
  <c r="E6530" i="12"/>
  <c r="F6530" i="12" s="1"/>
  <c r="E6531" i="12"/>
  <c r="F6531" i="12" s="1"/>
  <c r="E6532" i="12"/>
  <c r="F6532" i="12" s="1"/>
  <c r="E6533" i="12"/>
  <c r="F6533" i="12" s="1"/>
  <c r="E6534" i="12"/>
  <c r="F6534" i="12" s="1"/>
  <c r="E6535" i="12"/>
  <c r="F6535" i="12" s="1"/>
  <c r="E6536" i="12"/>
  <c r="F6536" i="12" s="1"/>
  <c r="E6537" i="12"/>
  <c r="F6537" i="12" s="1"/>
  <c r="E6538" i="12"/>
  <c r="F6538" i="12" s="1"/>
  <c r="E6539" i="12"/>
  <c r="F6539" i="12" s="1"/>
  <c r="E6540" i="12"/>
  <c r="F6540" i="12" s="1"/>
  <c r="E6541" i="12"/>
  <c r="F6541" i="12" s="1"/>
  <c r="E6542" i="12"/>
  <c r="F6542" i="12" s="1"/>
  <c r="E6543" i="12"/>
  <c r="F6543" i="12" s="1"/>
  <c r="E6544" i="12"/>
  <c r="F6544" i="12" s="1"/>
  <c r="E6545" i="12"/>
  <c r="F6545" i="12" s="1"/>
  <c r="E6546" i="12"/>
  <c r="F6546" i="12" s="1"/>
  <c r="E6547" i="12"/>
  <c r="F6547" i="12" s="1"/>
  <c r="E6548" i="12"/>
  <c r="F6548" i="12" s="1"/>
  <c r="E6549" i="12"/>
  <c r="F6549" i="12" s="1"/>
  <c r="E6550" i="12"/>
  <c r="F6550" i="12" s="1"/>
  <c r="E6551" i="12"/>
  <c r="F6551" i="12" s="1"/>
  <c r="E6552" i="12"/>
  <c r="F6552" i="12" s="1"/>
  <c r="E6553" i="12"/>
  <c r="F6553" i="12" s="1"/>
  <c r="E6554" i="12"/>
  <c r="F6554" i="12" s="1"/>
  <c r="E6555" i="12"/>
  <c r="F6555" i="12" s="1"/>
  <c r="E6556" i="12"/>
  <c r="F6556" i="12" s="1"/>
  <c r="E6557" i="12"/>
  <c r="F6557" i="12" s="1"/>
  <c r="E6558" i="12"/>
  <c r="F6558" i="12" s="1"/>
  <c r="E6559" i="12"/>
  <c r="F6559" i="12" s="1"/>
  <c r="E6560" i="12"/>
  <c r="F6560" i="12" s="1"/>
  <c r="E6561" i="12"/>
  <c r="F6561" i="12" s="1"/>
  <c r="E6562" i="12"/>
  <c r="F6562" i="12" s="1"/>
  <c r="E6563" i="12"/>
  <c r="F6563" i="12" s="1"/>
  <c r="E6564" i="12"/>
  <c r="F6564" i="12" s="1"/>
  <c r="E6565" i="12"/>
  <c r="F6565" i="12" s="1"/>
  <c r="E6566" i="12"/>
  <c r="F6566" i="12" s="1"/>
  <c r="E6567" i="12"/>
  <c r="F6567" i="12" s="1"/>
  <c r="E6568" i="12"/>
  <c r="F6568" i="12" s="1"/>
  <c r="E6569" i="12"/>
  <c r="F6569" i="12" s="1"/>
  <c r="E6570" i="12"/>
  <c r="F6570" i="12" s="1"/>
  <c r="E6571" i="12"/>
  <c r="F6571" i="12" s="1"/>
  <c r="E6572" i="12"/>
  <c r="F6572" i="12" s="1"/>
  <c r="E6573" i="12"/>
  <c r="F6573" i="12" s="1"/>
  <c r="E6574" i="12"/>
  <c r="F6574" i="12" s="1"/>
  <c r="E6575" i="12"/>
  <c r="F6575" i="12" s="1"/>
  <c r="E6576" i="12"/>
  <c r="F6576" i="12" s="1"/>
  <c r="E6577" i="12"/>
  <c r="F6577" i="12" s="1"/>
  <c r="E6578" i="12"/>
  <c r="F6578" i="12" s="1"/>
  <c r="E6579" i="12"/>
  <c r="F6579" i="12" s="1"/>
  <c r="E6580" i="12"/>
  <c r="F6580" i="12" s="1"/>
  <c r="E6581" i="12"/>
  <c r="F6581" i="12" s="1"/>
  <c r="E6582" i="12"/>
  <c r="F6582" i="12" s="1"/>
  <c r="E6583" i="12"/>
  <c r="F6583" i="12" s="1"/>
  <c r="E6584" i="12"/>
  <c r="F6584" i="12" s="1"/>
  <c r="E6585" i="12"/>
  <c r="F6585" i="12" s="1"/>
  <c r="E6586" i="12"/>
  <c r="F6586" i="12" s="1"/>
  <c r="E6587" i="12"/>
  <c r="F6587" i="12" s="1"/>
  <c r="E6588" i="12"/>
  <c r="F6588" i="12" s="1"/>
  <c r="E6589" i="12"/>
  <c r="F6589" i="12" s="1"/>
  <c r="E6590" i="12"/>
  <c r="F6590" i="12" s="1"/>
  <c r="E6591" i="12"/>
  <c r="F6591" i="12" s="1"/>
  <c r="E6592" i="12"/>
  <c r="F6592" i="12" s="1"/>
  <c r="E6593" i="12"/>
  <c r="F6593" i="12" s="1"/>
  <c r="E6594" i="12"/>
  <c r="F6594" i="12" s="1"/>
  <c r="E6595" i="12"/>
  <c r="F6595" i="12" s="1"/>
  <c r="E6596" i="12"/>
  <c r="F6596" i="12" s="1"/>
  <c r="E6597" i="12"/>
  <c r="F6597" i="12" s="1"/>
  <c r="E6598" i="12"/>
  <c r="F6598" i="12" s="1"/>
  <c r="E6599" i="12"/>
  <c r="F6599" i="12" s="1"/>
  <c r="E6600" i="12"/>
  <c r="F6600" i="12" s="1"/>
  <c r="E6601" i="12"/>
  <c r="F6601" i="12" s="1"/>
  <c r="E6602" i="12"/>
  <c r="F6602" i="12" s="1"/>
  <c r="E6603" i="12"/>
  <c r="F6603" i="12" s="1"/>
  <c r="E6604" i="12"/>
  <c r="F6604" i="12" s="1"/>
  <c r="E6605" i="12"/>
  <c r="F6605" i="12" s="1"/>
  <c r="E6606" i="12"/>
  <c r="F6606" i="12" s="1"/>
  <c r="E6607" i="12"/>
  <c r="F6607" i="12" s="1"/>
  <c r="E6608" i="12"/>
  <c r="F6608" i="12" s="1"/>
  <c r="E6609" i="12"/>
  <c r="F6609" i="12" s="1"/>
  <c r="E6610" i="12"/>
  <c r="F6610" i="12" s="1"/>
  <c r="E6611" i="12"/>
  <c r="F6611" i="12" s="1"/>
  <c r="E6612" i="12"/>
  <c r="F6612" i="12" s="1"/>
  <c r="E6613" i="12"/>
  <c r="F6613" i="12" s="1"/>
  <c r="E6614" i="12"/>
  <c r="F6614" i="12" s="1"/>
  <c r="E6615" i="12"/>
  <c r="F6615" i="12" s="1"/>
  <c r="E6616" i="12"/>
  <c r="F6616" i="12" s="1"/>
  <c r="E6617" i="12"/>
  <c r="F6617" i="12" s="1"/>
  <c r="E6618" i="12"/>
  <c r="F6618" i="12" s="1"/>
  <c r="E6619" i="12"/>
  <c r="F6619" i="12" s="1"/>
  <c r="E6620" i="12"/>
  <c r="F6620" i="12" s="1"/>
  <c r="E6621" i="12"/>
  <c r="F6621" i="12" s="1"/>
  <c r="E6622" i="12"/>
  <c r="F6622" i="12" s="1"/>
  <c r="E6623" i="12"/>
  <c r="F6623" i="12" s="1"/>
  <c r="E6624" i="12"/>
  <c r="F6624" i="12" s="1"/>
  <c r="E6625" i="12"/>
  <c r="F6625" i="12" s="1"/>
  <c r="E6626" i="12"/>
  <c r="F6626" i="12" s="1"/>
  <c r="E6627" i="12"/>
  <c r="F6627" i="12" s="1"/>
  <c r="E6628" i="12"/>
  <c r="F6628" i="12" s="1"/>
  <c r="E6629" i="12"/>
  <c r="F6629" i="12" s="1"/>
  <c r="E6630" i="12"/>
  <c r="F6630" i="12" s="1"/>
  <c r="E6631" i="12"/>
  <c r="F6631" i="12" s="1"/>
  <c r="E6632" i="12"/>
  <c r="F6632" i="12" s="1"/>
  <c r="E6633" i="12"/>
  <c r="F6633" i="12" s="1"/>
  <c r="E6634" i="12"/>
  <c r="F6634" i="12" s="1"/>
  <c r="E6635" i="12"/>
  <c r="F6635" i="12" s="1"/>
  <c r="E6636" i="12"/>
  <c r="F6636" i="12" s="1"/>
  <c r="E6637" i="12"/>
  <c r="F6637" i="12" s="1"/>
  <c r="E6638" i="12"/>
  <c r="F6638" i="12" s="1"/>
  <c r="E6639" i="12"/>
  <c r="F6639" i="12" s="1"/>
  <c r="E6640" i="12"/>
  <c r="F6640" i="12" s="1"/>
  <c r="E6641" i="12"/>
  <c r="F6641" i="12" s="1"/>
  <c r="E6642" i="12"/>
  <c r="F6642" i="12" s="1"/>
  <c r="E6643" i="12"/>
  <c r="F6643" i="12" s="1"/>
  <c r="E6644" i="12"/>
  <c r="F6644" i="12" s="1"/>
  <c r="E6645" i="12"/>
  <c r="F6645" i="12" s="1"/>
  <c r="E6646" i="12"/>
  <c r="F6646" i="12" s="1"/>
  <c r="E6647" i="12"/>
  <c r="F6647" i="12" s="1"/>
  <c r="E6648" i="12"/>
  <c r="F6648" i="12" s="1"/>
  <c r="E6649" i="12"/>
  <c r="F6649" i="12" s="1"/>
  <c r="E6650" i="12"/>
  <c r="F6650" i="12" s="1"/>
  <c r="E6651" i="12"/>
  <c r="F6651" i="12" s="1"/>
  <c r="E6652" i="12"/>
  <c r="F6652" i="12" s="1"/>
  <c r="E6653" i="12"/>
  <c r="F6653" i="12" s="1"/>
  <c r="E6654" i="12"/>
  <c r="F6654" i="12" s="1"/>
  <c r="E6655" i="12"/>
  <c r="F6655" i="12" s="1"/>
  <c r="E6656" i="12"/>
  <c r="F6656" i="12" s="1"/>
  <c r="E6657" i="12"/>
  <c r="F6657" i="12" s="1"/>
  <c r="E6658" i="12"/>
  <c r="F6658" i="12" s="1"/>
  <c r="E6659" i="12"/>
  <c r="F6659" i="12" s="1"/>
  <c r="E6660" i="12"/>
  <c r="F6660" i="12" s="1"/>
  <c r="E6661" i="12"/>
  <c r="F6661" i="12" s="1"/>
  <c r="E6662" i="12"/>
  <c r="F6662" i="12" s="1"/>
  <c r="E6663" i="12"/>
  <c r="F6663" i="12" s="1"/>
  <c r="E6664" i="12"/>
  <c r="F6664" i="12" s="1"/>
  <c r="E6665" i="12"/>
  <c r="F6665" i="12" s="1"/>
  <c r="E6666" i="12"/>
  <c r="F6666" i="12" s="1"/>
  <c r="E6667" i="12"/>
  <c r="F6667" i="12" s="1"/>
  <c r="E6668" i="12"/>
  <c r="F6668" i="12" s="1"/>
  <c r="E6669" i="12"/>
  <c r="F6669" i="12" s="1"/>
  <c r="E6670" i="12"/>
  <c r="F6670" i="12" s="1"/>
  <c r="E6671" i="12"/>
  <c r="F6671" i="12" s="1"/>
  <c r="E6672" i="12"/>
  <c r="F6672" i="12" s="1"/>
  <c r="E6673" i="12"/>
  <c r="F6673" i="12" s="1"/>
  <c r="E6674" i="12"/>
  <c r="F6674" i="12" s="1"/>
  <c r="E6675" i="12"/>
  <c r="F6675" i="12" s="1"/>
  <c r="E6676" i="12"/>
  <c r="F6676" i="12" s="1"/>
  <c r="E6677" i="12"/>
  <c r="F6677" i="12" s="1"/>
  <c r="E6678" i="12"/>
  <c r="F6678" i="12" s="1"/>
  <c r="E6679" i="12"/>
  <c r="F6679" i="12" s="1"/>
  <c r="E6680" i="12"/>
  <c r="F6680" i="12" s="1"/>
  <c r="E6681" i="12"/>
  <c r="F6681" i="12" s="1"/>
  <c r="E6682" i="12"/>
  <c r="F6682" i="12" s="1"/>
  <c r="E6683" i="12"/>
  <c r="F6683" i="12" s="1"/>
  <c r="E6684" i="12"/>
  <c r="F6684" i="12" s="1"/>
  <c r="E6685" i="12"/>
  <c r="F6685" i="12" s="1"/>
  <c r="E6686" i="12"/>
  <c r="F6686" i="12" s="1"/>
  <c r="E6687" i="12"/>
  <c r="F6687" i="12" s="1"/>
  <c r="E6688" i="12"/>
  <c r="F6688" i="12" s="1"/>
  <c r="E6689" i="12"/>
  <c r="F6689" i="12" s="1"/>
  <c r="E6690" i="12"/>
  <c r="F6690" i="12" s="1"/>
  <c r="E6691" i="12"/>
  <c r="F6691" i="12" s="1"/>
  <c r="E6692" i="12"/>
  <c r="F6692" i="12" s="1"/>
  <c r="E6693" i="12"/>
  <c r="F6693" i="12" s="1"/>
  <c r="E6694" i="12"/>
  <c r="F6694" i="12" s="1"/>
  <c r="E6695" i="12"/>
  <c r="F6695" i="12" s="1"/>
  <c r="E6696" i="12"/>
  <c r="F6696" i="12" s="1"/>
  <c r="E6697" i="12"/>
  <c r="F6697" i="12" s="1"/>
  <c r="E6698" i="12"/>
  <c r="F6698" i="12" s="1"/>
  <c r="E6699" i="12"/>
  <c r="F6699" i="12" s="1"/>
  <c r="E6700" i="12"/>
  <c r="F6700" i="12" s="1"/>
  <c r="E6701" i="12"/>
  <c r="F6701" i="12" s="1"/>
  <c r="E6702" i="12"/>
  <c r="F6702" i="12" s="1"/>
  <c r="E6703" i="12"/>
  <c r="F6703" i="12" s="1"/>
  <c r="E6704" i="12"/>
  <c r="F6704" i="12" s="1"/>
  <c r="E6705" i="12"/>
  <c r="F6705" i="12" s="1"/>
  <c r="E6706" i="12"/>
  <c r="F6706" i="12" s="1"/>
  <c r="E6707" i="12"/>
  <c r="F6707" i="12" s="1"/>
  <c r="E6708" i="12"/>
  <c r="F6708" i="12" s="1"/>
  <c r="E6709" i="12"/>
  <c r="F6709" i="12" s="1"/>
  <c r="E6710" i="12"/>
  <c r="F6710" i="12" s="1"/>
  <c r="E6711" i="12"/>
  <c r="F6711" i="12" s="1"/>
  <c r="E6712" i="12"/>
  <c r="F6712" i="12" s="1"/>
  <c r="E6713" i="12"/>
  <c r="F6713" i="12" s="1"/>
  <c r="E6714" i="12"/>
  <c r="F6714" i="12" s="1"/>
  <c r="E6715" i="12"/>
  <c r="F6715" i="12" s="1"/>
  <c r="E6716" i="12"/>
  <c r="F6716" i="12" s="1"/>
  <c r="E6717" i="12"/>
  <c r="F6717" i="12" s="1"/>
  <c r="E6718" i="12"/>
  <c r="F6718" i="12" s="1"/>
  <c r="E6719" i="12"/>
  <c r="F6719" i="12" s="1"/>
  <c r="E6720" i="12"/>
  <c r="F6720" i="12" s="1"/>
  <c r="E6721" i="12"/>
  <c r="F6721" i="12" s="1"/>
  <c r="E6722" i="12"/>
  <c r="F6722" i="12" s="1"/>
  <c r="E6723" i="12"/>
  <c r="F6723" i="12" s="1"/>
  <c r="E6724" i="12"/>
  <c r="F6724" i="12" s="1"/>
  <c r="E6725" i="12"/>
  <c r="F6725" i="12" s="1"/>
  <c r="E6726" i="12"/>
  <c r="F6726" i="12" s="1"/>
  <c r="E6727" i="12"/>
  <c r="F6727" i="12" s="1"/>
  <c r="E6728" i="12"/>
  <c r="F6728" i="12" s="1"/>
  <c r="E6729" i="12"/>
  <c r="F6729" i="12" s="1"/>
  <c r="E6730" i="12"/>
  <c r="F6730" i="12" s="1"/>
  <c r="E6731" i="12"/>
  <c r="F6731" i="12" s="1"/>
  <c r="E6732" i="12"/>
  <c r="F6732" i="12" s="1"/>
  <c r="E6733" i="12"/>
  <c r="F6733" i="12" s="1"/>
  <c r="E6734" i="12"/>
  <c r="F6734" i="12" s="1"/>
  <c r="E6735" i="12"/>
  <c r="F6735" i="12" s="1"/>
  <c r="E6736" i="12"/>
  <c r="F6736" i="12" s="1"/>
  <c r="E6737" i="12"/>
  <c r="F6737" i="12" s="1"/>
  <c r="E6738" i="12"/>
  <c r="F6738" i="12" s="1"/>
  <c r="E6739" i="12"/>
  <c r="F6739" i="12" s="1"/>
  <c r="E6740" i="12"/>
  <c r="F6740" i="12" s="1"/>
  <c r="E6741" i="12"/>
  <c r="F6741" i="12" s="1"/>
  <c r="E6742" i="12"/>
  <c r="F6742" i="12" s="1"/>
  <c r="E6743" i="12"/>
  <c r="F6743" i="12" s="1"/>
  <c r="E6744" i="12"/>
  <c r="F6744" i="12" s="1"/>
  <c r="E6745" i="12"/>
  <c r="F6745" i="12" s="1"/>
  <c r="E6746" i="12"/>
  <c r="F6746" i="12" s="1"/>
  <c r="E6747" i="12"/>
  <c r="F6747" i="12" s="1"/>
  <c r="E6748" i="12"/>
  <c r="F6748" i="12" s="1"/>
  <c r="E6749" i="12"/>
  <c r="F6749" i="12" s="1"/>
  <c r="E6750" i="12"/>
  <c r="F6750" i="12" s="1"/>
  <c r="E6751" i="12"/>
  <c r="F6751" i="12" s="1"/>
  <c r="E6752" i="12"/>
  <c r="F6752" i="12" s="1"/>
  <c r="E6753" i="12"/>
  <c r="F6753" i="12" s="1"/>
  <c r="E6754" i="12"/>
  <c r="F6754" i="12" s="1"/>
  <c r="E6755" i="12"/>
  <c r="F6755" i="12" s="1"/>
  <c r="E6756" i="12"/>
  <c r="F6756" i="12" s="1"/>
  <c r="E6757" i="12"/>
  <c r="F6757" i="12" s="1"/>
  <c r="E6758" i="12"/>
  <c r="F6758" i="12" s="1"/>
  <c r="E6759" i="12"/>
  <c r="F6759" i="12" s="1"/>
  <c r="E6760" i="12"/>
  <c r="F6760" i="12" s="1"/>
  <c r="E6761" i="12"/>
  <c r="F6761" i="12" s="1"/>
  <c r="E6762" i="12"/>
  <c r="F6762" i="12" s="1"/>
  <c r="E6763" i="12"/>
  <c r="F6763" i="12" s="1"/>
  <c r="E6764" i="12"/>
  <c r="F6764" i="12" s="1"/>
  <c r="E6765" i="12"/>
  <c r="F6765" i="12" s="1"/>
  <c r="E6766" i="12"/>
  <c r="F6766" i="12" s="1"/>
  <c r="E6767" i="12"/>
  <c r="F6767" i="12" s="1"/>
  <c r="E6768" i="12"/>
  <c r="F6768" i="12" s="1"/>
  <c r="E6769" i="12"/>
  <c r="F6769" i="12" s="1"/>
  <c r="E6770" i="12"/>
  <c r="F6770" i="12" s="1"/>
  <c r="E6771" i="12"/>
  <c r="F6771" i="12" s="1"/>
  <c r="E6772" i="12"/>
  <c r="F6772" i="12" s="1"/>
  <c r="E6773" i="12"/>
  <c r="F6773" i="12" s="1"/>
  <c r="E6774" i="12"/>
  <c r="F6774" i="12" s="1"/>
  <c r="E6775" i="12"/>
  <c r="F6775" i="12" s="1"/>
  <c r="E6776" i="12"/>
  <c r="F6776" i="12" s="1"/>
  <c r="E6777" i="12"/>
  <c r="F6777" i="12" s="1"/>
  <c r="E6778" i="12"/>
  <c r="F6778" i="12" s="1"/>
  <c r="E6779" i="12"/>
  <c r="F6779" i="12" s="1"/>
  <c r="E6780" i="12"/>
  <c r="F6780" i="12" s="1"/>
  <c r="E6781" i="12"/>
  <c r="F6781" i="12" s="1"/>
  <c r="E6782" i="12"/>
  <c r="F6782" i="12" s="1"/>
  <c r="E6783" i="12"/>
  <c r="F6783" i="12" s="1"/>
  <c r="E6784" i="12"/>
  <c r="F6784" i="12" s="1"/>
  <c r="E6785" i="12"/>
  <c r="F6785" i="12" s="1"/>
  <c r="E6786" i="12"/>
  <c r="F6786" i="12" s="1"/>
  <c r="E6787" i="12"/>
  <c r="F6787" i="12" s="1"/>
  <c r="E6788" i="12"/>
  <c r="F6788" i="12" s="1"/>
  <c r="E6789" i="12"/>
  <c r="F6789" i="12" s="1"/>
  <c r="E6790" i="12"/>
  <c r="F6790" i="12" s="1"/>
  <c r="E6791" i="12"/>
  <c r="F6791" i="12" s="1"/>
  <c r="E6792" i="12"/>
  <c r="F6792" i="12" s="1"/>
  <c r="E6793" i="12"/>
  <c r="F6793" i="12" s="1"/>
  <c r="E6794" i="12"/>
  <c r="F6794" i="12" s="1"/>
  <c r="E6795" i="12"/>
  <c r="F6795" i="12" s="1"/>
  <c r="E6796" i="12"/>
  <c r="F6796" i="12" s="1"/>
  <c r="E6797" i="12"/>
  <c r="F6797" i="12" s="1"/>
  <c r="E6798" i="12"/>
  <c r="F6798" i="12" s="1"/>
  <c r="E6799" i="12"/>
  <c r="F6799" i="12" s="1"/>
  <c r="E6800" i="12"/>
  <c r="F6800" i="12" s="1"/>
  <c r="E6801" i="12"/>
  <c r="F6801" i="12" s="1"/>
  <c r="E6802" i="12"/>
  <c r="F6802" i="12" s="1"/>
  <c r="E6803" i="12"/>
  <c r="F6803" i="12" s="1"/>
  <c r="E6804" i="12"/>
  <c r="F6804" i="12" s="1"/>
  <c r="E6805" i="12"/>
  <c r="F6805" i="12" s="1"/>
  <c r="E6806" i="12"/>
  <c r="F6806" i="12" s="1"/>
  <c r="E6807" i="12"/>
  <c r="F6807" i="12" s="1"/>
  <c r="E6808" i="12"/>
  <c r="F6808" i="12" s="1"/>
  <c r="E6809" i="12"/>
  <c r="F6809" i="12" s="1"/>
  <c r="E6810" i="12"/>
  <c r="F6810" i="12" s="1"/>
  <c r="E6811" i="12"/>
  <c r="F6811" i="12" s="1"/>
  <c r="E6812" i="12"/>
  <c r="F6812" i="12" s="1"/>
  <c r="E6813" i="12"/>
  <c r="F6813" i="12" s="1"/>
  <c r="E6814" i="12"/>
  <c r="F6814" i="12" s="1"/>
  <c r="E6815" i="12"/>
  <c r="F6815" i="12" s="1"/>
  <c r="E6816" i="12"/>
  <c r="F6816" i="12" s="1"/>
  <c r="E6817" i="12"/>
  <c r="F6817" i="12" s="1"/>
  <c r="E6818" i="12"/>
  <c r="F6818" i="12" s="1"/>
  <c r="E6819" i="12"/>
  <c r="F6819" i="12" s="1"/>
  <c r="E6820" i="12"/>
  <c r="F6820" i="12" s="1"/>
  <c r="E6821" i="12"/>
  <c r="F6821" i="12" s="1"/>
  <c r="E6822" i="12"/>
  <c r="F6822" i="12" s="1"/>
  <c r="E6823" i="12"/>
  <c r="F6823" i="12" s="1"/>
  <c r="E6824" i="12"/>
  <c r="F6824" i="12" s="1"/>
  <c r="E6825" i="12"/>
  <c r="F6825" i="12" s="1"/>
  <c r="E6826" i="12"/>
  <c r="F6826" i="12" s="1"/>
  <c r="E6827" i="12"/>
  <c r="F6827" i="12" s="1"/>
  <c r="E6828" i="12"/>
  <c r="F6828" i="12" s="1"/>
  <c r="E6829" i="12"/>
  <c r="F6829" i="12" s="1"/>
  <c r="E6830" i="12"/>
  <c r="F6830" i="12" s="1"/>
  <c r="E6831" i="12"/>
  <c r="F6831" i="12" s="1"/>
  <c r="E6832" i="12"/>
  <c r="F6832" i="12" s="1"/>
  <c r="E6833" i="12"/>
  <c r="F6833" i="12" s="1"/>
  <c r="E6834" i="12"/>
  <c r="F6834" i="12" s="1"/>
  <c r="E6835" i="12"/>
  <c r="F6835" i="12" s="1"/>
  <c r="E6836" i="12"/>
  <c r="F6836" i="12" s="1"/>
  <c r="E6837" i="12"/>
  <c r="F6837" i="12" s="1"/>
  <c r="E6838" i="12"/>
  <c r="F6838" i="12" s="1"/>
  <c r="E6839" i="12"/>
  <c r="F6839" i="12" s="1"/>
  <c r="E6840" i="12"/>
  <c r="F6840" i="12" s="1"/>
  <c r="E6841" i="12"/>
  <c r="F6841" i="12" s="1"/>
  <c r="E6842" i="12"/>
  <c r="F6842" i="12" s="1"/>
  <c r="E6843" i="12"/>
  <c r="F6843" i="12" s="1"/>
  <c r="E6844" i="12"/>
  <c r="F6844" i="12" s="1"/>
  <c r="E6845" i="12"/>
  <c r="F6845" i="12" s="1"/>
  <c r="E6846" i="12"/>
  <c r="F6846" i="12" s="1"/>
  <c r="E6847" i="12"/>
  <c r="F6847" i="12" s="1"/>
  <c r="E6848" i="12"/>
  <c r="F6848" i="12" s="1"/>
  <c r="E6849" i="12"/>
  <c r="F6849" i="12" s="1"/>
  <c r="E6850" i="12"/>
  <c r="F6850" i="12" s="1"/>
  <c r="E6851" i="12"/>
  <c r="F6851" i="12" s="1"/>
  <c r="E6852" i="12"/>
  <c r="F6852" i="12" s="1"/>
  <c r="E6853" i="12"/>
  <c r="F6853" i="12" s="1"/>
  <c r="E6854" i="12"/>
  <c r="F6854" i="12" s="1"/>
  <c r="E6855" i="12"/>
  <c r="F6855" i="12" s="1"/>
  <c r="E6856" i="12"/>
  <c r="F6856" i="12" s="1"/>
  <c r="E6857" i="12"/>
  <c r="F6857" i="12" s="1"/>
  <c r="E6858" i="12"/>
  <c r="F6858" i="12" s="1"/>
  <c r="E6859" i="12"/>
  <c r="F6859" i="12" s="1"/>
  <c r="E6860" i="12"/>
  <c r="F6860" i="12" s="1"/>
  <c r="E6861" i="12"/>
  <c r="F6861" i="12" s="1"/>
  <c r="E6862" i="12"/>
  <c r="F6862" i="12" s="1"/>
  <c r="E6863" i="12"/>
  <c r="F6863" i="12" s="1"/>
  <c r="E6864" i="12"/>
  <c r="F6864" i="12" s="1"/>
  <c r="E6865" i="12"/>
  <c r="F6865" i="12" s="1"/>
  <c r="E6866" i="12"/>
  <c r="F6866" i="12" s="1"/>
  <c r="E6867" i="12"/>
  <c r="F6867" i="12" s="1"/>
  <c r="E6868" i="12"/>
  <c r="F6868" i="12" s="1"/>
  <c r="E6869" i="12"/>
  <c r="F6869" i="12" s="1"/>
  <c r="E6870" i="12"/>
  <c r="F6870" i="12" s="1"/>
  <c r="E6871" i="12"/>
  <c r="F6871" i="12" s="1"/>
  <c r="E6872" i="12"/>
  <c r="F6872" i="12" s="1"/>
  <c r="E6873" i="12"/>
  <c r="F6873" i="12" s="1"/>
  <c r="E6874" i="12"/>
  <c r="F6874" i="12" s="1"/>
  <c r="E6875" i="12"/>
  <c r="F6875" i="12" s="1"/>
  <c r="E6876" i="12"/>
  <c r="F6876" i="12" s="1"/>
  <c r="E6877" i="12"/>
  <c r="F6877" i="12" s="1"/>
  <c r="E6878" i="12"/>
  <c r="F6878" i="12" s="1"/>
  <c r="E6879" i="12"/>
  <c r="F6879" i="12" s="1"/>
  <c r="E6880" i="12"/>
  <c r="F6880" i="12" s="1"/>
  <c r="E6881" i="12"/>
  <c r="F6881" i="12" s="1"/>
  <c r="E6882" i="12"/>
  <c r="F6882" i="12" s="1"/>
  <c r="E6883" i="12"/>
  <c r="F6883" i="12" s="1"/>
  <c r="E6884" i="12"/>
  <c r="F6884" i="12" s="1"/>
  <c r="E6885" i="12"/>
  <c r="F6885" i="12" s="1"/>
  <c r="E6886" i="12"/>
  <c r="F6886" i="12" s="1"/>
  <c r="E6887" i="12"/>
  <c r="F6887" i="12" s="1"/>
  <c r="E6888" i="12"/>
  <c r="F6888" i="12" s="1"/>
  <c r="E6889" i="12"/>
  <c r="F6889" i="12" s="1"/>
  <c r="E6890" i="12"/>
  <c r="F6890" i="12" s="1"/>
  <c r="E6891" i="12"/>
  <c r="F6891" i="12" s="1"/>
  <c r="E6892" i="12"/>
  <c r="F6892" i="12" s="1"/>
  <c r="E6893" i="12"/>
  <c r="F6893" i="12" s="1"/>
  <c r="E6894" i="12"/>
  <c r="F6894" i="12" s="1"/>
  <c r="E6895" i="12"/>
  <c r="F6895" i="12" s="1"/>
  <c r="E6896" i="12"/>
  <c r="F6896" i="12" s="1"/>
  <c r="E6897" i="12"/>
  <c r="F6897" i="12" s="1"/>
  <c r="E6898" i="12"/>
  <c r="F6898" i="12" s="1"/>
  <c r="E6899" i="12"/>
  <c r="F6899" i="12" s="1"/>
  <c r="E6900" i="12"/>
  <c r="F6900" i="12" s="1"/>
  <c r="E6901" i="12"/>
  <c r="F6901" i="12" s="1"/>
  <c r="E6902" i="12"/>
  <c r="F6902" i="12" s="1"/>
  <c r="E6903" i="12"/>
  <c r="F6903" i="12" s="1"/>
  <c r="E6904" i="12"/>
  <c r="F6904" i="12" s="1"/>
  <c r="E6905" i="12"/>
  <c r="F6905" i="12" s="1"/>
  <c r="E6906" i="12"/>
  <c r="F6906" i="12" s="1"/>
  <c r="E6907" i="12"/>
  <c r="F6907" i="12" s="1"/>
  <c r="E6908" i="12"/>
  <c r="F6908" i="12" s="1"/>
  <c r="E6909" i="12"/>
  <c r="F6909" i="12" s="1"/>
  <c r="E6910" i="12"/>
  <c r="F6910" i="12" s="1"/>
  <c r="E6911" i="12"/>
  <c r="F6911" i="12" s="1"/>
  <c r="E6912" i="12"/>
  <c r="F6912" i="12" s="1"/>
  <c r="E6913" i="12"/>
  <c r="F6913" i="12" s="1"/>
  <c r="E6914" i="12"/>
  <c r="F6914" i="12" s="1"/>
  <c r="E6915" i="12"/>
  <c r="F6915" i="12" s="1"/>
  <c r="E6916" i="12"/>
  <c r="F6916" i="12" s="1"/>
  <c r="E6917" i="12"/>
  <c r="F6917" i="12" s="1"/>
  <c r="E6918" i="12"/>
  <c r="F6918" i="12" s="1"/>
  <c r="E6919" i="12"/>
  <c r="F6919" i="12" s="1"/>
  <c r="E6920" i="12"/>
  <c r="F6920" i="12" s="1"/>
  <c r="E6921" i="12"/>
  <c r="F6921" i="12" s="1"/>
  <c r="E6922" i="12"/>
  <c r="F6922" i="12" s="1"/>
  <c r="E6923" i="12"/>
  <c r="F6923" i="12" s="1"/>
  <c r="E6924" i="12"/>
  <c r="F6924" i="12" s="1"/>
  <c r="E6925" i="12"/>
  <c r="F6925" i="12" s="1"/>
  <c r="E6926" i="12"/>
  <c r="F6926" i="12" s="1"/>
  <c r="E6927" i="12"/>
  <c r="F6927" i="12" s="1"/>
  <c r="E6928" i="12"/>
  <c r="F6928" i="12" s="1"/>
  <c r="E6929" i="12"/>
  <c r="F6929" i="12" s="1"/>
  <c r="E6930" i="12"/>
  <c r="F6930" i="12" s="1"/>
  <c r="E6931" i="12"/>
  <c r="F6931" i="12" s="1"/>
  <c r="E6932" i="12"/>
  <c r="F6932" i="12" s="1"/>
  <c r="E6933" i="12"/>
  <c r="F6933" i="12" s="1"/>
  <c r="E6934" i="12"/>
  <c r="F6934" i="12" s="1"/>
  <c r="E6935" i="12"/>
  <c r="F6935" i="12" s="1"/>
  <c r="E6936" i="12"/>
  <c r="F6936" i="12" s="1"/>
  <c r="E6937" i="12"/>
  <c r="F6937" i="12" s="1"/>
  <c r="E6938" i="12"/>
  <c r="F6938" i="12" s="1"/>
  <c r="E6939" i="12"/>
  <c r="F6939" i="12" s="1"/>
  <c r="E6940" i="12"/>
  <c r="F6940" i="12" s="1"/>
  <c r="E6941" i="12"/>
  <c r="F6941" i="12" s="1"/>
  <c r="E6942" i="12"/>
  <c r="F6942" i="12" s="1"/>
  <c r="E6943" i="12"/>
  <c r="F6943" i="12" s="1"/>
  <c r="E6944" i="12"/>
  <c r="F6944" i="12" s="1"/>
  <c r="E6945" i="12"/>
  <c r="F6945" i="12" s="1"/>
  <c r="E6946" i="12"/>
  <c r="F6946" i="12" s="1"/>
  <c r="E6947" i="12"/>
  <c r="F6947" i="12" s="1"/>
  <c r="E6948" i="12"/>
  <c r="F6948" i="12" s="1"/>
  <c r="E6949" i="12"/>
  <c r="F6949" i="12" s="1"/>
  <c r="E6950" i="12"/>
  <c r="F6950" i="12" s="1"/>
  <c r="E6951" i="12"/>
  <c r="F6951" i="12" s="1"/>
  <c r="E6952" i="12"/>
  <c r="F6952" i="12" s="1"/>
  <c r="E6953" i="12"/>
  <c r="F6953" i="12" s="1"/>
  <c r="E6954" i="12"/>
  <c r="F6954" i="12" s="1"/>
  <c r="E6955" i="12"/>
  <c r="F6955" i="12" s="1"/>
  <c r="E6956" i="12"/>
  <c r="F6956" i="12" s="1"/>
  <c r="E6957" i="12"/>
  <c r="F6957" i="12" s="1"/>
  <c r="E6958" i="12"/>
  <c r="F6958" i="12" s="1"/>
  <c r="E6959" i="12"/>
  <c r="F6959" i="12" s="1"/>
  <c r="E6960" i="12"/>
  <c r="F6960" i="12" s="1"/>
  <c r="E6961" i="12"/>
  <c r="F6961" i="12" s="1"/>
  <c r="E6962" i="12"/>
  <c r="F6962" i="12" s="1"/>
  <c r="E6963" i="12"/>
  <c r="F6963" i="12" s="1"/>
  <c r="E6964" i="12"/>
  <c r="F6964" i="12" s="1"/>
  <c r="E6965" i="12"/>
  <c r="F6965" i="12" s="1"/>
  <c r="E6966" i="12"/>
  <c r="F6966" i="12" s="1"/>
  <c r="E6967" i="12"/>
  <c r="F6967" i="12" s="1"/>
  <c r="E6968" i="12"/>
  <c r="F6968" i="12" s="1"/>
  <c r="E6969" i="12"/>
  <c r="F6969" i="12" s="1"/>
  <c r="E6970" i="12"/>
  <c r="F6970" i="12" s="1"/>
  <c r="E6971" i="12"/>
  <c r="F6971" i="12" s="1"/>
  <c r="E6972" i="12"/>
  <c r="F6972" i="12" s="1"/>
  <c r="E6973" i="12"/>
  <c r="F6973" i="12" s="1"/>
  <c r="E6974" i="12"/>
  <c r="F6974" i="12" s="1"/>
  <c r="E6975" i="12"/>
  <c r="F6975" i="12" s="1"/>
  <c r="E6976" i="12"/>
  <c r="F6976" i="12" s="1"/>
  <c r="E6977" i="12"/>
  <c r="F6977" i="12" s="1"/>
  <c r="E6978" i="12"/>
  <c r="F6978" i="12" s="1"/>
  <c r="E6979" i="12"/>
  <c r="F6979" i="12" s="1"/>
  <c r="E6980" i="12"/>
  <c r="F6980" i="12" s="1"/>
  <c r="E6981" i="12"/>
  <c r="F6981" i="12" s="1"/>
  <c r="E6982" i="12"/>
  <c r="F6982" i="12" s="1"/>
  <c r="E6983" i="12"/>
  <c r="F6983" i="12" s="1"/>
  <c r="E6984" i="12"/>
  <c r="F6984" i="12" s="1"/>
  <c r="E6985" i="12"/>
  <c r="F6985" i="12" s="1"/>
  <c r="E6986" i="12"/>
  <c r="F6986" i="12" s="1"/>
  <c r="E6987" i="12"/>
  <c r="F6987" i="12" s="1"/>
  <c r="E6988" i="12"/>
  <c r="F6988" i="12" s="1"/>
  <c r="E6989" i="12"/>
  <c r="F6989" i="12" s="1"/>
  <c r="E6990" i="12"/>
  <c r="F6990" i="12" s="1"/>
  <c r="E6991" i="12"/>
  <c r="F6991" i="12" s="1"/>
  <c r="E6992" i="12"/>
  <c r="F6992" i="12" s="1"/>
  <c r="E6993" i="12"/>
  <c r="F6993" i="12" s="1"/>
  <c r="E6994" i="12"/>
  <c r="F6994" i="12" s="1"/>
  <c r="E6995" i="12"/>
  <c r="F6995" i="12" s="1"/>
  <c r="E6996" i="12"/>
  <c r="F6996" i="12" s="1"/>
  <c r="E6997" i="12"/>
  <c r="F6997" i="12" s="1"/>
  <c r="E6998" i="12"/>
  <c r="F6998" i="12" s="1"/>
  <c r="E6999" i="12"/>
  <c r="F6999" i="12" s="1"/>
  <c r="E7000" i="12"/>
  <c r="F7000" i="12" s="1"/>
  <c r="J162" i="18" l="1"/>
  <c r="L76" i="19"/>
  <c r="L50" i="19" s="1"/>
  <c r="B5976" i="12"/>
  <c r="C5976" i="12"/>
  <c r="B5977" i="12"/>
  <c r="C5977" i="12"/>
  <c r="B5978" i="12"/>
  <c r="C5978" i="12"/>
  <c r="B5979" i="12"/>
  <c r="C5979" i="12"/>
  <c r="B5980" i="12"/>
  <c r="C5980" i="12"/>
  <c r="B5981" i="12"/>
  <c r="C5981" i="12"/>
  <c r="B5982" i="12"/>
  <c r="C5982" i="12"/>
  <c r="B5983" i="12"/>
  <c r="C5983" i="12"/>
  <c r="B5984" i="12"/>
  <c r="C5984" i="12"/>
  <c r="B5985" i="12"/>
  <c r="C5985" i="12"/>
  <c r="B5986" i="12"/>
  <c r="C5986" i="12"/>
  <c r="B5987" i="12"/>
  <c r="C5987" i="12"/>
  <c r="B5988" i="12"/>
  <c r="C5988" i="12"/>
  <c r="B5989" i="12"/>
  <c r="C5989" i="12"/>
  <c r="B5990" i="12"/>
  <c r="C5990" i="12"/>
  <c r="B5991" i="12"/>
  <c r="C5991" i="12"/>
  <c r="B5992" i="12"/>
  <c r="C5992" i="12"/>
  <c r="B5993" i="12"/>
  <c r="C5993" i="12"/>
  <c r="B5994" i="12"/>
  <c r="C5994" i="12"/>
  <c r="B5995" i="12"/>
  <c r="C5995" i="12"/>
  <c r="B5996" i="12"/>
  <c r="C5996" i="12"/>
  <c r="B5997" i="12"/>
  <c r="C5997" i="12"/>
  <c r="B5998" i="12"/>
  <c r="C5998" i="12"/>
  <c r="B5999" i="12"/>
  <c r="C5999" i="12"/>
  <c r="B6000" i="12"/>
  <c r="C6000" i="12"/>
  <c r="B6001" i="12"/>
  <c r="C6001" i="12"/>
  <c r="B6002" i="12"/>
  <c r="C6002" i="12"/>
  <c r="B6003" i="12"/>
  <c r="C6003" i="12"/>
  <c r="B6004" i="12"/>
  <c r="C6004" i="12"/>
  <c r="B6005" i="12"/>
  <c r="C6005" i="12"/>
  <c r="B6006" i="12"/>
  <c r="C6006" i="12"/>
  <c r="B6007" i="12"/>
  <c r="C6007" i="12"/>
  <c r="B6008" i="12"/>
  <c r="C6008" i="12"/>
  <c r="B6009" i="12"/>
  <c r="C6009" i="12"/>
  <c r="B6010" i="12"/>
  <c r="C6010" i="12"/>
  <c r="B6011" i="12"/>
  <c r="C6011" i="12"/>
  <c r="B6012" i="12"/>
  <c r="C6012" i="12"/>
  <c r="B6013" i="12"/>
  <c r="C6013" i="12"/>
  <c r="B6014" i="12"/>
  <c r="C6014" i="12"/>
  <c r="B6015" i="12"/>
  <c r="C6015" i="12"/>
  <c r="B6016" i="12"/>
  <c r="C6016" i="12"/>
  <c r="B6017" i="12"/>
  <c r="C6017" i="12"/>
  <c r="B6018" i="12"/>
  <c r="C6018" i="12"/>
  <c r="B6019" i="12"/>
  <c r="C6019" i="12"/>
  <c r="B6020" i="12"/>
  <c r="C6020" i="12"/>
  <c r="B6021" i="12"/>
  <c r="C6021" i="12"/>
  <c r="B6022" i="12"/>
  <c r="C6022" i="12"/>
  <c r="B6023" i="12"/>
  <c r="C6023" i="12"/>
  <c r="B6024" i="12"/>
  <c r="C6024" i="12"/>
  <c r="B6025" i="12"/>
  <c r="C6025" i="12"/>
  <c r="B6026" i="12"/>
  <c r="C6026" i="12"/>
  <c r="B6027" i="12"/>
  <c r="C6027" i="12"/>
  <c r="B6028" i="12"/>
  <c r="C6028" i="12"/>
  <c r="B6029" i="12"/>
  <c r="C6029" i="12"/>
  <c r="B6030" i="12"/>
  <c r="C6030" i="12"/>
  <c r="B6031" i="12"/>
  <c r="C6031" i="12"/>
  <c r="B6032" i="12"/>
  <c r="C6032" i="12"/>
  <c r="B6033" i="12"/>
  <c r="C6033" i="12"/>
  <c r="B6034" i="12"/>
  <c r="C6034" i="12"/>
  <c r="B6035" i="12"/>
  <c r="C6035" i="12"/>
  <c r="B6036" i="12"/>
  <c r="C6036" i="12"/>
  <c r="B6037" i="12"/>
  <c r="C6037" i="12"/>
  <c r="B6038" i="12"/>
  <c r="C6038" i="12"/>
  <c r="B6039" i="12"/>
  <c r="C6039" i="12"/>
  <c r="B6040" i="12"/>
  <c r="C6040" i="12"/>
  <c r="B6041" i="12"/>
  <c r="C6041" i="12"/>
  <c r="B6042" i="12"/>
  <c r="C6042" i="12"/>
  <c r="B6043" i="12"/>
  <c r="C6043" i="12"/>
  <c r="B6044" i="12"/>
  <c r="C6044" i="12"/>
  <c r="B6045" i="12"/>
  <c r="C6045" i="12"/>
  <c r="B6046" i="12"/>
  <c r="C6046" i="12"/>
  <c r="B6047" i="12"/>
  <c r="C6047" i="12"/>
  <c r="B6048" i="12"/>
  <c r="C6048" i="12"/>
  <c r="B6049" i="12"/>
  <c r="C6049" i="12"/>
  <c r="B6050" i="12"/>
  <c r="C6050" i="12"/>
  <c r="B6051" i="12"/>
  <c r="C6051" i="12"/>
  <c r="B6052" i="12"/>
  <c r="C6052" i="12"/>
  <c r="B6053" i="12"/>
  <c r="C6053" i="12"/>
  <c r="B6054" i="12"/>
  <c r="C6054" i="12"/>
  <c r="B6055" i="12"/>
  <c r="C6055" i="12"/>
  <c r="B6056" i="12"/>
  <c r="C6056" i="12"/>
  <c r="B6057" i="12"/>
  <c r="C6057" i="12"/>
  <c r="B6058" i="12"/>
  <c r="C6058" i="12"/>
  <c r="B6059" i="12"/>
  <c r="C6059" i="12"/>
  <c r="B6060" i="12"/>
  <c r="C6060" i="12"/>
  <c r="B6061" i="12"/>
  <c r="C6061" i="12"/>
  <c r="B6062" i="12"/>
  <c r="C6062" i="12"/>
  <c r="B6063" i="12"/>
  <c r="C6063" i="12"/>
  <c r="B6064" i="12"/>
  <c r="C6064" i="12"/>
  <c r="B6065" i="12"/>
  <c r="C6065" i="12"/>
  <c r="B6066" i="12"/>
  <c r="C6066" i="12"/>
  <c r="B6067" i="12"/>
  <c r="C6067" i="12"/>
  <c r="B6068" i="12"/>
  <c r="C6068" i="12"/>
  <c r="B6069" i="12"/>
  <c r="C6069" i="12"/>
  <c r="B6070" i="12"/>
  <c r="C6070" i="12"/>
  <c r="B6071" i="12"/>
  <c r="C6071" i="12"/>
  <c r="B6072" i="12"/>
  <c r="C6072" i="12"/>
  <c r="B6073" i="12"/>
  <c r="C6073" i="12"/>
  <c r="B6074" i="12"/>
  <c r="C6074" i="12"/>
  <c r="B6075" i="12"/>
  <c r="C6075" i="12"/>
  <c r="B6076" i="12"/>
  <c r="C6076" i="12"/>
  <c r="B6077" i="12"/>
  <c r="C6077" i="12"/>
  <c r="B6078" i="12"/>
  <c r="C6078" i="12"/>
  <c r="B6079" i="12"/>
  <c r="C6079" i="12"/>
  <c r="B6080" i="12"/>
  <c r="C6080" i="12"/>
  <c r="B6081" i="12"/>
  <c r="C6081" i="12"/>
  <c r="B6082" i="12"/>
  <c r="C6082" i="12"/>
  <c r="B6083" i="12"/>
  <c r="C6083" i="12"/>
  <c r="B6084" i="12"/>
  <c r="C6084" i="12"/>
  <c r="B6085" i="12"/>
  <c r="C6085" i="12"/>
  <c r="B6086" i="12"/>
  <c r="C6086" i="12"/>
  <c r="B6087" i="12"/>
  <c r="C6087" i="12"/>
  <c r="B6088" i="12"/>
  <c r="C6088" i="12"/>
  <c r="B6089" i="12"/>
  <c r="C6089" i="12"/>
  <c r="B6090" i="12"/>
  <c r="C6090" i="12"/>
  <c r="B6091" i="12"/>
  <c r="C6091" i="12"/>
  <c r="B6092" i="12"/>
  <c r="C6092" i="12"/>
  <c r="B6093" i="12"/>
  <c r="C6093" i="12"/>
  <c r="B6094" i="12"/>
  <c r="C6094" i="12"/>
  <c r="B6095" i="12"/>
  <c r="C6095" i="12"/>
  <c r="B6096" i="12"/>
  <c r="C6096" i="12"/>
  <c r="B6097" i="12"/>
  <c r="C6097" i="12"/>
  <c r="B6098" i="12"/>
  <c r="C6098" i="12"/>
  <c r="B6099" i="12"/>
  <c r="C6099" i="12"/>
  <c r="B6100" i="12"/>
  <c r="C6100" i="12"/>
  <c r="B6101" i="12"/>
  <c r="C6101" i="12"/>
  <c r="B6102" i="12"/>
  <c r="C6102" i="12"/>
  <c r="B6103" i="12"/>
  <c r="C6103" i="12"/>
  <c r="B6104" i="12"/>
  <c r="C6104" i="12"/>
  <c r="B6105" i="12"/>
  <c r="C6105" i="12"/>
  <c r="B6106" i="12"/>
  <c r="C6106" i="12"/>
  <c r="B6107" i="12"/>
  <c r="C6107" i="12"/>
  <c r="B6108" i="12"/>
  <c r="C6108" i="12"/>
  <c r="B6109" i="12"/>
  <c r="C6109" i="12"/>
  <c r="B6110" i="12"/>
  <c r="C6110" i="12"/>
  <c r="B6111" i="12"/>
  <c r="C6111" i="12"/>
  <c r="B6112" i="12"/>
  <c r="C6112" i="12"/>
  <c r="B6113" i="12"/>
  <c r="C6113" i="12"/>
  <c r="B6114" i="12"/>
  <c r="C6114" i="12"/>
  <c r="B6115" i="12"/>
  <c r="C6115" i="12"/>
  <c r="B6116" i="12"/>
  <c r="C6116" i="12"/>
  <c r="B6117" i="12"/>
  <c r="C6117" i="12"/>
  <c r="B6118" i="12"/>
  <c r="C6118" i="12"/>
  <c r="B6119" i="12"/>
  <c r="C6119" i="12"/>
  <c r="B6120" i="12"/>
  <c r="C6120" i="12"/>
  <c r="B6121" i="12"/>
  <c r="C6121" i="12"/>
  <c r="B6122" i="12"/>
  <c r="C6122" i="12"/>
  <c r="B6123" i="12"/>
  <c r="C6123" i="12"/>
  <c r="B6124" i="12"/>
  <c r="C6124" i="12"/>
  <c r="B6125" i="12"/>
  <c r="C6125" i="12"/>
  <c r="B6126" i="12"/>
  <c r="C6126" i="12"/>
  <c r="B6127" i="12"/>
  <c r="C6127" i="12"/>
  <c r="B6128" i="12"/>
  <c r="C6128" i="12"/>
  <c r="B6129" i="12"/>
  <c r="C6129" i="12"/>
  <c r="B6130" i="12"/>
  <c r="C6130" i="12"/>
  <c r="B6131" i="12"/>
  <c r="C6131" i="12"/>
  <c r="B6132" i="12"/>
  <c r="C6132" i="12"/>
  <c r="B6133" i="12"/>
  <c r="C6133" i="12"/>
  <c r="B6134" i="12"/>
  <c r="C6134" i="12"/>
  <c r="B6135" i="12"/>
  <c r="C6135" i="12"/>
  <c r="B6136" i="12"/>
  <c r="C6136" i="12"/>
  <c r="B6137" i="12"/>
  <c r="C6137" i="12"/>
  <c r="B6138" i="12"/>
  <c r="C6138" i="12"/>
  <c r="B6139" i="12"/>
  <c r="C6139" i="12"/>
  <c r="B6140" i="12"/>
  <c r="C6140" i="12"/>
  <c r="B6141" i="12"/>
  <c r="C6141" i="12"/>
  <c r="B6142" i="12"/>
  <c r="C6142" i="12"/>
  <c r="B6143" i="12"/>
  <c r="C6143" i="12"/>
  <c r="B6144" i="12"/>
  <c r="C6144" i="12"/>
  <c r="B6145" i="12"/>
  <c r="C6145" i="12"/>
  <c r="B6146" i="12"/>
  <c r="C6146" i="12"/>
  <c r="B6147" i="12"/>
  <c r="C6147" i="12"/>
  <c r="B6148" i="12"/>
  <c r="C6148" i="12"/>
  <c r="B6149" i="12"/>
  <c r="C6149" i="12"/>
  <c r="B6150" i="12"/>
  <c r="C6150" i="12"/>
  <c r="B6151" i="12"/>
  <c r="C6151" i="12"/>
  <c r="B6152" i="12"/>
  <c r="C6152" i="12"/>
  <c r="B6153" i="12"/>
  <c r="C6153" i="12"/>
  <c r="B6154" i="12"/>
  <c r="C6154" i="12"/>
  <c r="B6155" i="12"/>
  <c r="C6155" i="12"/>
  <c r="B6156" i="12"/>
  <c r="C6156" i="12"/>
  <c r="B6157" i="12"/>
  <c r="C6157" i="12"/>
  <c r="B6158" i="12"/>
  <c r="C6158" i="12"/>
  <c r="B6159" i="12"/>
  <c r="C6159" i="12"/>
  <c r="B6160" i="12"/>
  <c r="C6160" i="12"/>
  <c r="B6161" i="12"/>
  <c r="C6161" i="12"/>
  <c r="B6162" i="12"/>
  <c r="C6162" i="12"/>
  <c r="B6163" i="12"/>
  <c r="C6163" i="12"/>
  <c r="B6164" i="12"/>
  <c r="C6164" i="12"/>
  <c r="B6165" i="12"/>
  <c r="C6165" i="12"/>
  <c r="B6166" i="12"/>
  <c r="C6166" i="12"/>
  <c r="B6167" i="12"/>
  <c r="C6167" i="12"/>
  <c r="B6168" i="12"/>
  <c r="C6168" i="12"/>
  <c r="B6169" i="12"/>
  <c r="C6169" i="12"/>
  <c r="B6170" i="12"/>
  <c r="C6170" i="12"/>
  <c r="B6171" i="12"/>
  <c r="C6171" i="12"/>
  <c r="B6172" i="12"/>
  <c r="C6172" i="12"/>
  <c r="B6173" i="12"/>
  <c r="C6173" i="12"/>
  <c r="B6174" i="12"/>
  <c r="C6174" i="12"/>
  <c r="B6175" i="12"/>
  <c r="C6175" i="12"/>
  <c r="B6176" i="12"/>
  <c r="C6176" i="12"/>
  <c r="B6177" i="12"/>
  <c r="C6177" i="12"/>
  <c r="B6178" i="12"/>
  <c r="C6178" i="12"/>
  <c r="B6179" i="12"/>
  <c r="C6179" i="12"/>
  <c r="B6180" i="12"/>
  <c r="C6180" i="12"/>
  <c r="B6181" i="12"/>
  <c r="C6181" i="12"/>
  <c r="B6182" i="12"/>
  <c r="C6182" i="12"/>
  <c r="B6183" i="12"/>
  <c r="C6183" i="12"/>
  <c r="B6184" i="12"/>
  <c r="C6184" i="12"/>
  <c r="B6185" i="12"/>
  <c r="C6185" i="12"/>
  <c r="B6186" i="12"/>
  <c r="C6186" i="12"/>
  <c r="B6187" i="12"/>
  <c r="C6187" i="12"/>
  <c r="B6188" i="12"/>
  <c r="C6188" i="12"/>
  <c r="B6189" i="12"/>
  <c r="C6189" i="12"/>
  <c r="B6190" i="12"/>
  <c r="C6190" i="12"/>
  <c r="B6191" i="12"/>
  <c r="C6191" i="12"/>
  <c r="B6192" i="12"/>
  <c r="C6192" i="12"/>
  <c r="B6193" i="12"/>
  <c r="C6193" i="12"/>
  <c r="B6194" i="12"/>
  <c r="C6194" i="12"/>
  <c r="B6195" i="12"/>
  <c r="C6195" i="12"/>
  <c r="B6196" i="12"/>
  <c r="C6196" i="12"/>
  <c r="B6197" i="12"/>
  <c r="C6197" i="12"/>
  <c r="B6198" i="12"/>
  <c r="C6198" i="12"/>
  <c r="B6199" i="12"/>
  <c r="C6199" i="12"/>
  <c r="B6200" i="12"/>
  <c r="C6200" i="12"/>
  <c r="B6201" i="12"/>
  <c r="C6201" i="12"/>
  <c r="B6202" i="12"/>
  <c r="C6202" i="12"/>
  <c r="B6203" i="12"/>
  <c r="C6203" i="12"/>
  <c r="B6204" i="12"/>
  <c r="C6204" i="12"/>
  <c r="B6205" i="12"/>
  <c r="C6205" i="12"/>
  <c r="B6206" i="12"/>
  <c r="C6206" i="12"/>
  <c r="B6207" i="12"/>
  <c r="C6207" i="12"/>
  <c r="B6208" i="12"/>
  <c r="C6208" i="12"/>
  <c r="B6209" i="12"/>
  <c r="C6209" i="12"/>
  <c r="B6210" i="12"/>
  <c r="C6210" i="12"/>
  <c r="B6211" i="12"/>
  <c r="C6211" i="12"/>
  <c r="B6212" i="12"/>
  <c r="C6212" i="12"/>
  <c r="B6213" i="12"/>
  <c r="C6213" i="12"/>
  <c r="B6214" i="12"/>
  <c r="C6214" i="12"/>
  <c r="B6215" i="12"/>
  <c r="C6215" i="12"/>
  <c r="B6216" i="12"/>
  <c r="C6216" i="12"/>
  <c r="B6217" i="12"/>
  <c r="C6217" i="12"/>
  <c r="B6218" i="12"/>
  <c r="C6218" i="12"/>
  <c r="B6219" i="12"/>
  <c r="C6219" i="12"/>
  <c r="B6220" i="12"/>
  <c r="C6220" i="12"/>
  <c r="B6221" i="12"/>
  <c r="C6221" i="12"/>
  <c r="B6222" i="12"/>
  <c r="C6222" i="12"/>
  <c r="B6223" i="12"/>
  <c r="C6223" i="12"/>
  <c r="B6224" i="12"/>
  <c r="C6224" i="12"/>
  <c r="B6225" i="12"/>
  <c r="C6225" i="12"/>
  <c r="B6226" i="12"/>
  <c r="C6226" i="12"/>
  <c r="B6227" i="12"/>
  <c r="C6227" i="12"/>
  <c r="B6228" i="12"/>
  <c r="C6228" i="12"/>
  <c r="B6229" i="12"/>
  <c r="C6229" i="12"/>
  <c r="B6230" i="12"/>
  <c r="C6230" i="12"/>
  <c r="B6231" i="12"/>
  <c r="C6231" i="12"/>
  <c r="B6232" i="12"/>
  <c r="C6232" i="12"/>
  <c r="B6233" i="12"/>
  <c r="C6233" i="12"/>
  <c r="B6234" i="12"/>
  <c r="C6234" i="12"/>
  <c r="B6235" i="12"/>
  <c r="C6235" i="12"/>
  <c r="B6236" i="12"/>
  <c r="C6236" i="12"/>
  <c r="B6237" i="12"/>
  <c r="C6237" i="12"/>
  <c r="B6238" i="12"/>
  <c r="C6238" i="12"/>
  <c r="B6239" i="12"/>
  <c r="C6239" i="12"/>
  <c r="B6240" i="12"/>
  <c r="C6240" i="12"/>
  <c r="B6241" i="12"/>
  <c r="C6241" i="12"/>
  <c r="B6242" i="12"/>
  <c r="C6242" i="12"/>
  <c r="B6243" i="12"/>
  <c r="C6243" i="12"/>
  <c r="B6244" i="12"/>
  <c r="C6244" i="12"/>
  <c r="B6245" i="12"/>
  <c r="C6245" i="12"/>
  <c r="B6246" i="12"/>
  <c r="C6246" i="12"/>
  <c r="B6247" i="12"/>
  <c r="C6247" i="12"/>
  <c r="B6248" i="12"/>
  <c r="C6248" i="12"/>
  <c r="B6249" i="12"/>
  <c r="C6249" i="12"/>
  <c r="B6250" i="12"/>
  <c r="C6250" i="12"/>
  <c r="B6251" i="12"/>
  <c r="C6251" i="12"/>
  <c r="B6252" i="12"/>
  <c r="C6252" i="12"/>
  <c r="B6253" i="12"/>
  <c r="C6253" i="12"/>
  <c r="B6254" i="12"/>
  <c r="C6254" i="12"/>
  <c r="B6255" i="12"/>
  <c r="C6255" i="12"/>
  <c r="B6256" i="12"/>
  <c r="C6256" i="12"/>
  <c r="B6257" i="12"/>
  <c r="C6257" i="12"/>
  <c r="B6258" i="12"/>
  <c r="C6258" i="12"/>
  <c r="B6259" i="12"/>
  <c r="C6259" i="12"/>
  <c r="B6260" i="12"/>
  <c r="C6260" i="12"/>
  <c r="B6261" i="12"/>
  <c r="C6261" i="12"/>
  <c r="B6262" i="12"/>
  <c r="C6262" i="12"/>
  <c r="B6263" i="12"/>
  <c r="C6263" i="12"/>
  <c r="B6264" i="12"/>
  <c r="C6264" i="12"/>
  <c r="B6265" i="12"/>
  <c r="C6265" i="12"/>
  <c r="B6266" i="12"/>
  <c r="C6266" i="12"/>
  <c r="B6267" i="12"/>
  <c r="C6267" i="12"/>
  <c r="B6268" i="12"/>
  <c r="C6268" i="12"/>
  <c r="B6269" i="12"/>
  <c r="C6269" i="12"/>
  <c r="B6270" i="12"/>
  <c r="C6270" i="12"/>
  <c r="B6271" i="12"/>
  <c r="C6271" i="12"/>
  <c r="B6272" i="12"/>
  <c r="C6272" i="12"/>
  <c r="B6273" i="12"/>
  <c r="C6273" i="12"/>
  <c r="B6274" i="12"/>
  <c r="C6274" i="12"/>
  <c r="B6275" i="12"/>
  <c r="C6275" i="12"/>
  <c r="B6276" i="12"/>
  <c r="C6276" i="12"/>
  <c r="B6277" i="12"/>
  <c r="C6277" i="12"/>
  <c r="B6278" i="12"/>
  <c r="C6278" i="12"/>
  <c r="B6279" i="12"/>
  <c r="C6279" i="12"/>
  <c r="B6280" i="12"/>
  <c r="C6280" i="12"/>
  <c r="B6281" i="12"/>
  <c r="C6281" i="12"/>
  <c r="B6282" i="12"/>
  <c r="C6282" i="12"/>
  <c r="B6283" i="12"/>
  <c r="C6283" i="12"/>
  <c r="B6284" i="12"/>
  <c r="C6284" i="12"/>
  <c r="B6285" i="12"/>
  <c r="C6285" i="12"/>
  <c r="B6286" i="12"/>
  <c r="C6286" i="12"/>
  <c r="B6287" i="12"/>
  <c r="C6287" i="12"/>
  <c r="B6288" i="12"/>
  <c r="C6288" i="12"/>
  <c r="B6289" i="12"/>
  <c r="C6289" i="12"/>
  <c r="B6290" i="12"/>
  <c r="C6290" i="12"/>
  <c r="B6291" i="12"/>
  <c r="C6291" i="12"/>
  <c r="B6292" i="12"/>
  <c r="C6292" i="12"/>
  <c r="B6293" i="12"/>
  <c r="C6293" i="12"/>
  <c r="B6294" i="12"/>
  <c r="C6294" i="12"/>
  <c r="B6295" i="12"/>
  <c r="C6295" i="12"/>
  <c r="B6296" i="12"/>
  <c r="C6296" i="12"/>
  <c r="B6297" i="12"/>
  <c r="C6297" i="12"/>
  <c r="B6298" i="12"/>
  <c r="C6298" i="12"/>
  <c r="B6299" i="12"/>
  <c r="C6299" i="12"/>
  <c r="B6300" i="12"/>
  <c r="C6300" i="12"/>
  <c r="B6301" i="12"/>
  <c r="C6301" i="12"/>
  <c r="B6302" i="12"/>
  <c r="C6302" i="12"/>
  <c r="B6303" i="12"/>
  <c r="C6303" i="12"/>
  <c r="B6304" i="12"/>
  <c r="C6304" i="12"/>
  <c r="B6305" i="12"/>
  <c r="C6305" i="12"/>
  <c r="B6306" i="12"/>
  <c r="C6306" i="12"/>
  <c r="B6307" i="12"/>
  <c r="C6307" i="12"/>
  <c r="B6308" i="12"/>
  <c r="C6308" i="12"/>
  <c r="B6309" i="12"/>
  <c r="C6309" i="12"/>
  <c r="B6310" i="12"/>
  <c r="C6310" i="12"/>
  <c r="B6311" i="12"/>
  <c r="C6311" i="12"/>
  <c r="B6312" i="12"/>
  <c r="C6312" i="12"/>
  <c r="B6313" i="12"/>
  <c r="C6313" i="12"/>
  <c r="B6314" i="12"/>
  <c r="C6314" i="12"/>
  <c r="B6315" i="12"/>
  <c r="C6315" i="12"/>
  <c r="B6316" i="12"/>
  <c r="C6316" i="12"/>
  <c r="B6317" i="12"/>
  <c r="C6317" i="12"/>
  <c r="B6318" i="12"/>
  <c r="C6318" i="12"/>
  <c r="B6319" i="12"/>
  <c r="C6319" i="12"/>
  <c r="B6320" i="12"/>
  <c r="C6320" i="12"/>
  <c r="B6321" i="12"/>
  <c r="C6321" i="12"/>
  <c r="B6322" i="12"/>
  <c r="C6322" i="12"/>
  <c r="B6323" i="12"/>
  <c r="C6323" i="12"/>
  <c r="B6324" i="12"/>
  <c r="C6324" i="12"/>
  <c r="B6325" i="12"/>
  <c r="C6325" i="12"/>
  <c r="B6326" i="12"/>
  <c r="C6326" i="12"/>
  <c r="B6327" i="12"/>
  <c r="C6327" i="12"/>
  <c r="B6328" i="12"/>
  <c r="C6328" i="12"/>
  <c r="B6329" i="12"/>
  <c r="C6329" i="12"/>
  <c r="B6330" i="12"/>
  <c r="C6330" i="12"/>
  <c r="B6331" i="12"/>
  <c r="C6331" i="12"/>
  <c r="B6332" i="12"/>
  <c r="C6332" i="12"/>
  <c r="B6333" i="12"/>
  <c r="C6333" i="12"/>
  <c r="B6334" i="12"/>
  <c r="C6334" i="12"/>
  <c r="B6335" i="12"/>
  <c r="C6335" i="12"/>
  <c r="B6336" i="12"/>
  <c r="C6336" i="12"/>
  <c r="B6337" i="12"/>
  <c r="C6337" i="12"/>
  <c r="B6338" i="12"/>
  <c r="C6338" i="12"/>
  <c r="B6339" i="12"/>
  <c r="C6339" i="12"/>
  <c r="B6340" i="12"/>
  <c r="C6340" i="12"/>
  <c r="B6341" i="12"/>
  <c r="C6341" i="12"/>
  <c r="B6342" i="12"/>
  <c r="C6342" i="12"/>
  <c r="B6343" i="12"/>
  <c r="C6343" i="12"/>
  <c r="B6344" i="12"/>
  <c r="C6344" i="12"/>
  <c r="B6345" i="12"/>
  <c r="C6345" i="12"/>
  <c r="B6346" i="12"/>
  <c r="C6346" i="12"/>
  <c r="B6347" i="12"/>
  <c r="C6347" i="12"/>
  <c r="B6348" i="12"/>
  <c r="C6348" i="12"/>
  <c r="B6349" i="12"/>
  <c r="C6349" i="12"/>
  <c r="B6350" i="12"/>
  <c r="C6350" i="12"/>
  <c r="B6351" i="12"/>
  <c r="C6351" i="12"/>
  <c r="B6352" i="12"/>
  <c r="C6352" i="12"/>
  <c r="B6353" i="12"/>
  <c r="C6353" i="12"/>
  <c r="B6354" i="12"/>
  <c r="C6354" i="12"/>
  <c r="B6355" i="12"/>
  <c r="C6355" i="12"/>
  <c r="B6356" i="12"/>
  <c r="C6356" i="12"/>
  <c r="B6357" i="12"/>
  <c r="C6357" i="12"/>
  <c r="B6358" i="12"/>
  <c r="C6358" i="12"/>
  <c r="B6359" i="12"/>
  <c r="C6359" i="12"/>
  <c r="B6360" i="12"/>
  <c r="C6360" i="12"/>
  <c r="B6361" i="12"/>
  <c r="C6361" i="12"/>
  <c r="B6362" i="12"/>
  <c r="C6362" i="12"/>
  <c r="B6363" i="12"/>
  <c r="C6363" i="12"/>
  <c r="B6364" i="12"/>
  <c r="C6364" i="12"/>
  <c r="B6365" i="12"/>
  <c r="C6365" i="12"/>
  <c r="B6366" i="12"/>
  <c r="C6366" i="12"/>
  <c r="B6367" i="12"/>
  <c r="C6367" i="12"/>
  <c r="B6368" i="12"/>
  <c r="C6368" i="12"/>
  <c r="B6369" i="12"/>
  <c r="C6369" i="12"/>
  <c r="B6370" i="12"/>
  <c r="C6370" i="12"/>
  <c r="B6371" i="12"/>
  <c r="C6371" i="12"/>
  <c r="B6372" i="12"/>
  <c r="C6372" i="12"/>
  <c r="B6373" i="12"/>
  <c r="C6373" i="12"/>
  <c r="B6374" i="12"/>
  <c r="C6374" i="12"/>
  <c r="B6375" i="12"/>
  <c r="C6375" i="12"/>
  <c r="B6376" i="12"/>
  <c r="C6376" i="12"/>
  <c r="B6377" i="12"/>
  <c r="C6377" i="12"/>
  <c r="B6378" i="12"/>
  <c r="C6378" i="12"/>
  <c r="B6379" i="12"/>
  <c r="C6379" i="12"/>
  <c r="B6380" i="12"/>
  <c r="C6380" i="12"/>
  <c r="B6381" i="12"/>
  <c r="C6381" i="12"/>
  <c r="B6382" i="12"/>
  <c r="C6382" i="12"/>
  <c r="B6383" i="12"/>
  <c r="C6383" i="12"/>
  <c r="B6384" i="12"/>
  <c r="C6384" i="12"/>
  <c r="B6385" i="12"/>
  <c r="C6385" i="12"/>
  <c r="B6386" i="12"/>
  <c r="C6386" i="12"/>
  <c r="B6387" i="12"/>
  <c r="C6387" i="12"/>
  <c r="B6388" i="12"/>
  <c r="C6388" i="12"/>
  <c r="B6389" i="12"/>
  <c r="C6389" i="12"/>
  <c r="B6390" i="12"/>
  <c r="C6390" i="12"/>
  <c r="B6391" i="12"/>
  <c r="C6391" i="12"/>
  <c r="B6392" i="12"/>
  <c r="C6392" i="12"/>
  <c r="B6393" i="12"/>
  <c r="C6393" i="12"/>
  <c r="B6394" i="12"/>
  <c r="C6394" i="12"/>
  <c r="B6395" i="12"/>
  <c r="C6395" i="12"/>
  <c r="B6396" i="12"/>
  <c r="C6396" i="12"/>
  <c r="B6397" i="12"/>
  <c r="C6397" i="12"/>
  <c r="B6398" i="12"/>
  <c r="C6398" i="12"/>
  <c r="B6399" i="12"/>
  <c r="C6399" i="12"/>
  <c r="B6400" i="12"/>
  <c r="C6400" i="12"/>
  <c r="B6401" i="12"/>
  <c r="C6401" i="12"/>
  <c r="B6402" i="12"/>
  <c r="C6402" i="12"/>
  <c r="B6403" i="12"/>
  <c r="C6403" i="12"/>
  <c r="B6404" i="12"/>
  <c r="C6404" i="12"/>
  <c r="B6405" i="12"/>
  <c r="C6405" i="12"/>
  <c r="B6406" i="12"/>
  <c r="C6406" i="12"/>
  <c r="B6407" i="12"/>
  <c r="C6407" i="12"/>
  <c r="B6408" i="12"/>
  <c r="C6408" i="12"/>
  <c r="B6409" i="12"/>
  <c r="C6409" i="12"/>
  <c r="B6410" i="12"/>
  <c r="C6410" i="12"/>
  <c r="B6411" i="12"/>
  <c r="C6411" i="12"/>
  <c r="B6412" i="12"/>
  <c r="C6412" i="12"/>
  <c r="B6413" i="12"/>
  <c r="C6413" i="12"/>
  <c r="B6414" i="12"/>
  <c r="C6414" i="12"/>
  <c r="B6415" i="12"/>
  <c r="C6415" i="12"/>
  <c r="B6416" i="12"/>
  <c r="C6416" i="12"/>
  <c r="B6417" i="12"/>
  <c r="C6417" i="12"/>
  <c r="B6418" i="12"/>
  <c r="C6418" i="12"/>
  <c r="B6419" i="12"/>
  <c r="C6419" i="12"/>
  <c r="B6420" i="12"/>
  <c r="C6420" i="12"/>
  <c r="B6421" i="12"/>
  <c r="C6421" i="12"/>
  <c r="B6422" i="12"/>
  <c r="C6422" i="12"/>
  <c r="B6423" i="12"/>
  <c r="C6423" i="12"/>
  <c r="B6424" i="12"/>
  <c r="C6424" i="12"/>
  <c r="B6425" i="12"/>
  <c r="C6425" i="12"/>
  <c r="B6426" i="12"/>
  <c r="C6426" i="12"/>
  <c r="B6427" i="12"/>
  <c r="C6427" i="12"/>
  <c r="B6428" i="12"/>
  <c r="C6428" i="12"/>
  <c r="B6429" i="12"/>
  <c r="C6429" i="12"/>
  <c r="B6430" i="12"/>
  <c r="C6430" i="12"/>
  <c r="B6431" i="12"/>
  <c r="C6431" i="12"/>
  <c r="B6432" i="12"/>
  <c r="C6432" i="12"/>
  <c r="B6433" i="12"/>
  <c r="C6433" i="12"/>
  <c r="B6434" i="12"/>
  <c r="C6434" i="12"/>
  <c r="B6435" i="12"/>
  <c r="C6435" i="12"/>
  <c r="B6436" i="12"/>
  <c r="C6436" i="12"/>
  <c r="B6437" i="12"/>
  <c r="C6437" i="12"/>
  <c r="B6438" i="12"/>
  <c r="C6438" i="12"/>
  <c r="B6439" i="12"/>
  <c r="C6439" i="12"/>
  <c r="B6440" i="12"/>
  <c r="C6440" i="12"/>
  <c r="B6441" i="12"/>
  <c r="C6441" i="12"/>
  <c r="B6442" i="12"/>
  <c r="C6442" i="12"/>
  <c r="B6443" i="12"/>
  <c r="C6443" i="12"/>
  <c r="B6444" i="12"/>
  <c r="C6444" i="12"/>
  <c r="B6445" i="12"/>
  <c r="C6445" i="12"/>
  <c r="B6446" i="12"/>
  <c r="C6446" i="12"/>
  <c r="B6447" i="12"/>
  <c r="C6447" i="12"/>
  <c r="B6448" i="12"/>
  <c r="C6448" i="12"/>
  <c r="B6449" i="12"/>
  <c r="C6449" i="12"/>
  <c r="B6450" i="12"/>
  <c r="C6450" i="12"/>
  <c r="B6451" i="12"/>
  <c r="C6451" i="12"/>
  <c r="B6452" i="12"/>
  <c r="C6452" i="12"/>
  <c r="B6453" i="12"/>
  <c r="C6453" i="12"/>
  <c r="B6454" i="12"/>
  <c r="C6454" i="12"/>
  <c r="B6455" i="12"/>
  <c r="C6455" i="12"/>
  <c r="B6456" i="12"/>
  <c r="C6456" i="12"/>
  <c r="B6457" i="12"/>
  <c r="C6457" i="12"/>
  <c r="B6458" i="12"/>
  <c r="C6458" i="12"/>
  <c r="B6459" i="12"/>
  <c r="C6459" i="12"/>
  <c r="B6460" i="12"/>
  <c r="C6460" i="12"/>
  <c r="B6461" i="12"/>
  <c r="C6461" i="12"/>
  <c r="B6462" i="12"/>
  <c r="C6462" i="12"/>
  <c r="B6463" i="12"/>
  <c r="C6463" i="12"/>
  <c r="B6464" i="12"/>
  <c r="C6464" i="12"/>
  <c r="B6465" i="12"/>
  <c r="C6465" i="12"/>
  <c r="B6466" i="12"/>
  <c r="C6466" i="12"/>
  <c r="B6467" i="12"/>
  <c r="C6467" i="12"/>
  <c r="B6468" i="12"/>
  <c r="C6468" i="12"/>
  <c r="B6469" i="12"/>
  <c r="C6469" i="12"/>
  <c r="B6470" i="12"/>
  <c r="C6470" i="12"/>
  <c r="B6471" i="12"/>
  <c r="C6471" i="12"/>
  <c r="B6472" i="12"/>
  <c r="C6472" i="12"/>
  <c r="B6473" i="12"/>
  <c r="C6473" i="12"/>
  <c r="B6474" i="12"/>
  <c r="C6474" i="12"/>
  <c r="B6475" i="12"/>
  <c r="C6475" i="12"/>
  <c r="B6476" i="12"/>
  <c r="C6476" i="12"/>
  <c r="B6477" i="12"/>
  <c r="C6477" i="12"/>
  <c r="B6478" i="12"/>
  <c r="C6478" i="12"/>
  <c r="B6479" i="12"/>
  <c r="C6479" i="12"/>
  <c r="B6480" i="12"/>
  <c r="C6480" i="12"/>
  <c r="B6481" i="12"/>
  <c r="C6481" i="12"/>
  <c r="B6482" i="12"/>
  <c r="C6482" i="12"/>
  <c r="B6483" i="12"/>
  <c r="C6483" i="12"/>
  <c r="B6484" i="12"/>
  <c r="C6484" i="12"/>
  <c r="B6485" i="12"/>
  <c r="C6485" i="12"/>
  <c r="B6486" i="12"/>
  <c r="C6486" i="12"/>
  <c r="B6487" i="12"/>
  <c r="C6487" i="12"/>
  <c r="B6488" i="12"/>
  <c r="C6488" i="12"/>
  <c r="B6489" i="12"/>
  <c r="C6489" i="12"/>
  <c r="B6490" i="12"/>
  <c r="C6490" i="12"/>
  <c r="B6491" i="12"/>
  <c r="C6491" i="12"/>
  <c r="B6492" i="12"/>
  <c r="C6492" i="12"/>
  <c r="B6493" i="12"/>
  <c r="C6493" i="12"/>
  <c r="B6494" i="12"/>
  <c r="C6494" i="12"/>
  <c r="B6495" i="12"/>
  <c r="C6495" i="12"/>
  <c r="B6496" i="12"/>
  <c r="C6496" i="12"/>
  <c r="B6497" i="12"/>
  <c r="C6497" i="12"/>
  <c r="B6498" i="12"/>
  <c r="C6498" i="12"/>
  <c r="B6499" i="12"/>
  <c r="C6499" i="12"/>
  <c r="B6500" i="12"/>
  <c r="C6500" i="12"/>
  <c r="B6501" i="12"/>
  <c r="C6501" i="12"/>
  <c r="B6502" i="12"/>
  <c r="C6502" i="12"/>
  <c r="B6503" i="12"/>
  <c r="C6503" i="12"/>
  <c r="B6504" i="12"/>
  <c r="C6504" i="12"/>
  <c r="B6505" i="12"/>
  <c r="C6505" i="12"/>
  <c r="B6506" i="12"/>
  <c r="C6506" i="12"/>
  <c r="B6507" i="12"/>
  <c r="C6507" i="12"/>
  <c r="B6508" i="12"/>
  <c r="C6508" i="12"/>
  <c r="B6509" i="12"/>
  <c r="C6509" i="12"/>
  <c r="B6510" i="12"/>
  <c r="C6510" i="12"/>
  <c r="B6511" i="12"/>
  <c r="C6511" i="12"/>
  <c r="B6512" i="12"/>
  <c r="C6512" i="12"/>
  <c r="B6513" i="12"/>
  <c r="C6513" i="12"/>
  <c r="B6514" i="12"/>
  <c r="C6514" i="12"/>
  <c r="B6515" i="12"/>
  <c r="C6515" i="12"/>
  <c r="B6516" i="12"/>
  <c r="C6516" i="12"/>
  <c r="B6517" i="12"/>
  <c r="C6517" i="12"/>
  <c r="B6518" i="12"/>
  <c r="C6518" i="12"/>
  <c r="B6519" i="12"/>
  <c r="C6519" i="12"/>
  <c r="B6520" i="12"/>
  <c r="C6520" i="12"/>
  <c r="B6521" i="12"/>
  <c r="C6521" i="12"/>
  <c r="B6522" i="12"/>
  <c r="C6522" i="12"/>
  <c r="B6523" i="12"/>
  <c r="C6523" i="12"/>
  <c r="B6524" i="12"/>
  <c r="C6524" i="12"/>
  <c r="B6525" i="12"/>
  <c r="C6525" i="12"/>
  <c r="B6526" i="12"/>
  <c r="C6526" i="12"/>
  <c r="B6527" i="12"/>
  <c r="C6527" i="12"/>
  <c r="B6528" i="12"/>
  <c r="C6528" i="12"/>
  <c r="B6529" i="12"/>
  <c r="C6529" i="12"/>
  <c r="B6530" i="12"/>
  <c r="C6530" i="12"/>
  <c r="B6531" i="12"/>
  <c r="C6531" i="12"/>
  <c r="B6532" i="12"/>
  <c r="C6532" i="12"/>
  <c r="B6533" i="12"/>
  <c r="C6533" i="12"/>
  <c r="B6534" i="12"/>
  <c r="C6534" i="12"/>
  <c r="B6535" i="12"/>
  <c r="C6535" i="12"/>
  <c r="B6536" i="12"/>
  <c r="C6536" i="12"/>
  <c r="B6537" i="12"/>
  <c r="C6537" i="12"/>
  <c r="B6538" i="12"/>
  <c r="C6538" i="12"/>
  <c r="B6539" i="12"/>
  <c r="C6539" i="12"/>
  <c r="B6540" i="12"/>
  <c r="C6540" i="12"/>
  <c r="B6541" i="12"/>
  <c r="C6541" i="12"/>
  <c r="B6542" i="12"/>
  <c r="C6542" i="12"/>
  <c r="B6543" i="12"/>
  <c r="C6543" i="12"/>
  <c r="B6544" i="12"/>
  <c r="C6544" i="12"/>
  <c r="B6545" i="12"/>
  <c r="C6545" i="12"/>
  <c r="B6546" i="12"/>
  <c r="C6546" i="12"/>
  <c r="B6547" i="12"/>
  <c r="C6547" i="12"/>
  <c r="B6548" i="12"/>
  <c r="C6548" i="12"/>
  <c r="B6549" i="12"/>
  <c r="C6549" i="12"/>
  <c r="B6550" i="12"/>
  <c r="C6550" i="12"/>
  <c r="B6551" i="12"/>
  <c r="C6551" i="12"/>
  <c r="B6552" i="12"/>
  <c r="C6552" i="12"/>
  <c r="B6553" i="12"/>
  <c r="C6553" i="12"/>
  <c r="B6554" i="12"/>
  <c r="C6554" i="12"/>
  <c r="B6555" i="12"/>
  <c r="C6555" i="12"/>
  <c r="B6556" i="12"/>
  <c r="C6556" i="12"/>
  <c r="B6557" i="12"/>
  <c r="C6557" i="12"/>
  <c r="B6558" i="12"/>
  <c r="C6558" i="12"/>
  <c r="B6559" i="12"/>
  <c r="C6559" i="12"/>
  <c r="B6560" i="12"/>
  <c r="C6560" i="12"/>
  <c r="B6561" i="12"/>
  <c r="C6561" i="12"/>
  <c r="B6562" i="12"/>
  <c r="C6562" i="12"/>
  <c r="B6563" i="12"/>
  <c r="C6563" i="12"/>
  <c r="B6564" i="12"/>
  <c r="C6564" i="12"/>
  <c r="B6565" i="12"/>
  <c r="C6565" i="12"/>
  <c r="B6566" i="12"/>
  <c r="C6566" i="12"/>
  <c r="B6567" i="12"/>
  <c r="C6567" i="12"/>
  <c r="B6568" i="12"/>
  <c r="C6568" i="12"/>
  <c r="B6569" i="12"/>
  <c r="C6569" i="12"/>
  <c r="B6570" i="12"/>
  <c r="C6570" i="12"/>
  <c r="B6571" i="12"/>
  <c r="C6571" i="12"/>
  <c r="B6572" i="12"/>
  <c r="C6572" i="12"/>
  <c r="B6573" i="12"/>
  <c r="C6573" i="12"/>
  <c r="B6574" i="12"/>
  <c r="C6574" i="12"/>
  <c r="B6575" i="12"/>
  <c r="C6575" i="12"/>
  <c r="B6576" i="12"/>
  <c r="C6576" i="12"/>
  <c r="B6577" i="12"/>
  <c r="C6577" i="12"/>
  <c r="B6578" i="12"/>
  <c r="C6578" i="12"/>
  <c r="B6579" i="12"/>
  <c r="C6579" i="12"/>
  <c r="B6580" i="12"/>
  <c r="C6580" i="12"/>
  <c r="B6581" i="12"/>
  <c r="C6581" i="12"/>
  <c r="B6582" i="12"/>
  <c r="C6582" i="12"/>
  <c r="B6583" i="12"/>
  <c r="C6583" i="12"/>
  <c r="B6584" i="12"/>
  <c r="C6584" i="12"/>
  <c r="B6585" i="12"/>
  <c r="C6585" i="12"/>
  <c r="B6586" i="12"/>
  <c r="C6586" i="12"/>
  <c r="B6587" i="12"/>
  <c r="C6587" i="12"/>
  <c r="B6588" i="12"/>
  <c r="C6588" i="12"/>
  <c r="B6589" i="12"/>
  <c r="C6589" i="12"/>
  <c r="B6590" i="12"/>
  <c r="C6590" i="12"/>
  <c r="B6591" i="12"/>
  <c r="C6591" i="12"/>
  <c r="B6592" i="12"/>
  <c r="C6592" i="12"/>
  <c r="B6593" i="12"/>
  <c r="C6593" i="12"/>
  <c r="B6594" i="12"/>
  <c r="C6594" i="12"/>
  <c r="B6595" i="12"/>
  <c r="C6595" i="12"/>
  <c r="B6596" i="12"/>
  <c r="C6596" i="12"/>
  <c r="B6597" i="12"/>
  <c r="C6597" i="12"/>
  <c r="B6598" i="12"/>
  <c r="C6598" i="12"/>
  <c r="B6599" i="12"/>
  <c r="C6599" i="12"/>
  <c r="B6600" i="12"/>
  <c r="C6600" i="12"/>
  <c r="B6601" i="12"/>
  <c r="C6601" i="12"/>
  <c r="B6602" i="12"/>
  <c r="C6602" i="12"/>
  <c r="B6603" i="12"/>
  <c r="C6603" i="12"/>
  <c r="B6604" i="12"/>
  <c r="C6604" i="12"/>
  <c r="B6605" i="12"/>
  <c r="C6605" i="12"/>
  <c r="B6606" i="12"/>
  <c r="C6606" i="12"/>
  <c r="B6607" i="12"/>
  <c r="C6607" i="12"/>
  <c r="B6608" i="12"/>
  <c r="C6608" i="12"/>
  <c r="B6609" i="12"/>
  <c r="C6609" i="12"/>
  <c r="B6610" i="12"/>
  <c r="C6610" i="12"/>
  <c r="B6611" i="12"/>
  <c r="C6611" i="12"/>
  <c r="B6612" i="12"/>
  <c r="C6612" i="12"/>
  <c r="B6613" i="12"/>
  <c r="C6613" i="12"/>
  <c r="B6614" i="12"/>
  <c r="C6614" i="12"/>
  <c r="B6615" i="12"/>
  <c r="C6615" i="12"/>
  <c r="B6616" i="12"/>
  <c r="C6616" i="12"/>
  <c r="B6617" i="12"/>
  <c r="C6617" i="12"/>
  <c r="B6618" i="12"/>
  <c r="C6618" i="12"/>
  <c r="B6619" i="12"/>
  <c r="C6619" i="12"/>
  <c r="B6620" i="12"/>
  <c r="C6620" i="12"/>
  <c r="B6621" i="12"/>
  <c r="C6621" i="12"/>
  <c r="B6622" i="12"/>
  <c r="C6622" i="12"/>
  <c r="B6623" i="12"/>
  <c r="C6623" i="12"/>
  <c r="B6624" i="12"/>
  <c r="C6624" i="12"/>
  <c r="B6625" i="12"/>
  <c r="C6625" i="12"/>
  <c r="B6626" i="12"/>
  <c r="C6626" i="12"/>
  <c r="B6627" i="12"/>
  <c r="C6627" i="12"/>
  <c r="B6628" i="12"/>
  <c r="C6628" i="12"/>
  <c r="B6629" i="12"/>
  <c r="C6629" i="12"/>
  <c r="B6630" i="12"/>
  <c r="C6630" i="12"/>
  <c r="B6631" i="12"/>
  <c r="C6631" i="12"/>
  <c r="B6632" i="12"/>
  <c r="C6632" i="12"/>
  <c r="B6633" i="12"/>
  <c r="C6633" i="12"/>
  <c r="B6634" i="12"/>
  <c r="C6634" i="12"/>
  <c r="B6635" i="12"/>
  <c r="C6635" i="12"/>
  <c r="B6636" i="12"/>
  <c r="C6636" i="12"/>
  <c r="B6637" i="12"/>
  <c r="C6637" i="12"/>
  <c r="B6638" i="12"/>
  <c r="C6638" i="12"/>
  <c r="B6639" i="12"/>
  <c r="C6639" i="12"/>
  <c r="B6640" i="12"/>
  <c r="C6640" i="12"/>
  <c r="B6641" i="12"/>
  <c r="C6641" i="12"/>
  <c r="B6642" i="12"/>
  <c r="C6642" i="12"/>
  <c r="B6643" i="12"/>
  <c r="C6643" i="12"/>
  <c r="B6644" i="12"/>
  <c r="C6644" i="12"/>
  <c r="B6645" i="12"/>
  <c r="C6645" i="12"/>
  <c r="B6646" i="12"/>
  <c r="C6646" i="12"/>
  <c r="B6647" i="12"/>
  <c r="C6647" i="12"/>
  <c r="B6648" i="12"/>
  <c r="C6648" i="12"/>
  <c r="B6649" i="12"/>
  <c r="C6649" i="12"/>
  <c r="B6650" i="12"/>
  <c r="C6650" i="12"/>
  <c r="B6651" i="12"/>
  <c r="C6651" i="12"/>
  <c r="B6652" i="12"/>
  <c r="C6652" i="12"/>
  <c r="B6653" i="12"/>
  <c r="C6653" i="12"/>
  <c r="B6654" i="12"/>
  <c r="C6654" i="12"/>
  <c r="B6655" i="12"/>
  <c r="C6655" i="12"/>
  <c r="B6656" i="12"/>
  <c r="C6656" i="12"/>
  <c r="B6657" i="12"/>
  <c r="C6657" i="12"/>
  <c r="B6658" i="12"/>
  <c r="C6658" i="12"/>
  <c r="B6659" i="12"/>
  <c r="C6659" i="12"/>
  <c r="B6660" i="12"/>
  <c r="C6660" i="12"/>
  <c r="B6661" i="12"/>
  <c r="C6661" i="12"/>
  <c r="B6662" i="12"/>
  <c r="C6662" i="12"/>
  <c r="B6663" i="12"/>
  <c r="C6663" i="12"/>
  <c r="B6664" i="12"/>
  <c r="C6664" i="12"/>
  <c r="B6665" i="12"/>
  <c r="C6665" i="12"/>
  <c r="B6666" i="12"/>
  <c r="C6666" i="12"/>
  <c r="B6667" i="12"/>
  <c r="C6667" i="12"/>
  <c r="B6668" i="12"/>
  <c r="C6668" i="12"/>
  <c r="B6669" i="12"/>
  <c r="C6669" i="12"/>
  <c r="B6670" i="12"/>
  <c r="C6670" i="12"/>
  <c r="B6671" i="12"/>
  <c r="C6671" i="12"/>
  <c r="B6672" i="12"/>
  <c r="C6672" i="12"/>
  <c r="B6673" i="12"/>
  <c r="C6673" i="12"/>
  <c r="B6674" i="12"/>
  <c r="C6674" i="12"/>
  <c r="B6675" i="12"/>
  <c r="C6675" i="12"/>
  <c r="B6676" i="12"/>
  <c r="C6676" i="12"/>
  <c r="B6677" i="12"/>
  <c r="C6677" i="12"/>
  <c r="B6678" i="12"/>
  <c r="C6678" i="12"/>
  <c r="B6679" i="12"/>
  <c r="C6679" i="12"/>
  <c r="B6680" i="12"/>
  <c r="C6680" i="12"/>
  <c r="B6681" i="12"/>
  <c r="C6681" i="12"/>
  <c r="B6682" i="12"/>
  <c r="C6682" i="12"/>
  <c r="B6683" i="12"/>
  <c r="C6683" i="12"/>
  <c r="B6684" i="12"/>
  <c r="C6684" i="12"/>
  <c r="B6685" i="12"/>
  <c r="C6685" i="12"/>
  <c r="B6686" i="12"/>
  <c r="C6686" i="12"/>
  <c r="B6687" i="12"/>
  <c r="C6687" i="12"/>
  <c r="B6688" i="12"/>
  <c r="C6688" i="12"/>
  <c r="B6689" i="12"/>
  <c r="C6689" i="12"/>
  <c r="B6690" i="12"/>
  <c r="C6690" i="12"/>
  <c r="B6691" i="12"/>
  <c r="C6691" i="12"/>
  <c r="B6692" i="12"/>
  <c r="C6692" i="12"/>
  <c r="B6693" i="12"/>
  <c r="C6693" i="12"/>
  <c r="B6694" i="12"/>
  <c r="C6694" i="12"/>
  <c r="B6695" i="12"/>
  <c r="C6695" i="12"/>
  <c r="B6696" i="12"/>
  <c r="C6696" i="12"/>
  <c r="B6697" i="12"/>
  <c r="C6697" i="12"/>
  <c r="B6698" i="12"/>
  <c r="C6698" i="12"/>
  <c r="B6699" i="12"/>
  <c r="C6699" i="12"/>
  <c r="B6700" i="12"/>
  <c r="C6700" i="12"/>
  <c r="B6701" i="12"/>
  <c r="C6701" i="12"/>
  <c r="B6702" i="12"/>
  <c r="C6702" i="12"/>
  <c r="B6703" i="12"/>
  <c r="C6703" i="12"/>
  <c r="B6704" i="12"/>
  <c r="C6704" i="12"/>
  <c r="B6705" i="12"/>
  <c r="C6705" i="12"/>
  <c r="B6706" i="12"/>
  <c r="C6706" i="12"/>
  <c r="B6707" i="12"/>
  <c r="C6707" i="12"/>
  <c r="B6708" i="12"/>
  <c r="C6708" i="12"/>
  <c r="B6709" i="12"/>
  <c r="C6709" i="12"/>
  <c r="B6710" i="12"/>
  <c r="C6710" i="12"/>
  <c r="B6711" i="12"/>
  <c r="C6711" i="12"/>
  <c r="B6712" i="12"/>
  <c r="C6712" i="12"/>
  <c r="B6713" i="12"/>
  <c r="C6713" i="12"/>
  <c r="B6714" i="12"/>
  <c r="C6714" i="12"/>
  <c r="B6715" i="12"/>
  <c r="C6715" i="12"/>
  <c r="B6716" i="12"/>
  <c r="C6716" i="12"/>
  <c r="B6717" i="12"/>
  <c r="C6717" i="12"/>
  <c r="B6718" i="12"/>
  <c r="C6718" i="12"/>
  <c r="B6719" i="12"/>
  <c r="C6719" i="12"/>
  <c r="B6720" i="12"/>
  <c r="C6720" i="12"/>
  <c r="B6721" i="12"/>
  <c r="C6721" i="12"/>
  <c r="B6722" i="12"/>
  <c r="C6722" i="12"/>
  <c r="B6723" i="12"/>
  <c r="C6723" i="12"/>
  <c r="B6724" i="12"/>
  <c r="C6724" i="12"/>
  <c r="B6725" i="12"/>
  <c r="C6725" i="12"/>
  <c r="B6726" i="12"/>
  <c r="C6726" i="12"/>
  <c r="B6727" i="12"/>
  <c r="C6727" i="12"/>
  <c r="B6728" i="12"/>
  <c r="C6728" i="12"/>
  <c r="B6729" i="12"/>
  <c r="C6729" i="12"/>
  <c r="B6730" i="12"/>
  <c r="C6730" i="12"/>
  <c r="B6731" i="12"/>
  <c r="C6731" i="12"/>
  <c r="B6732" i="12"/>
  <c r="C6732" i="12"/>
  <c r="B6733" i="12"/>
  <c r="C6733" i="12"/>
  <c r="B6734" i="12"/>
  <c r="C6734" i="12"/>
  <c r="B6735" i="12"/>
  <c r="C6735" i="12"/>
  <c r="B6736" i="12"/>
  <c r="C6736" i="12"/>
  <c r="B6737" i="12"/>
  <c r="C6737" i="12"/>
  <c r="B6738" i="12"/>
  <c r="C6738" i="12"/>
  <c r="B6739" i="12"/>
  <c r="C6739" i="12"/>
  <c r="B6740" i="12"/>
  <c r="C6740" i="12"/>
  <c r="B6741" i="12"/>
  <c r="C6741" i="12"/>
  <c r="B6742" i="12"/>
  <c r="C6742" i="12"/>
  <c r="B6743" i="12"/>
  <c r="C6743" i="12"/>
  <c r="B6744" i="12"/>
  <c r="C6744" i="12"/>
  <c r="B6745" i="12"/>
  <c r="C6745" i="12"/>
  <c r="B6746" i="12"/>
  <c r="C6746" i="12"/>
  <c r="B6747" i="12"/>
  <c r="C6747" i="12"/>
  <c r="B6748" i="12"/>
  <c r="C6748" i="12"/>
  <c r="B6749" i="12"/>
  <c r="C6749" i="12"/>
  <c r="B6750" i="12"/>
  <c r="C6750" i="12"/>
  <c r="B6751" i="12"/>
  <c r="C6751" i="12"/>
  <c r="B6752" i="12"/>
  <c r="C6752" i="12"/>
  <c r="B6753" i="12"/>
  <c r="C6753" i="12"/>
  <c r="B6754" i="12"/>
  <c r="C6754" i="12"/>
  <c r="B6755" i="12"/>
  <c r="C6755" i="12"/>
  <c r="B6756" i="12"/>
  <c r="C6756" i="12"/>
  <c r="B6757" i="12"/>
  <c r="C6757" i="12"/>
  <c r="B6758" i="12"/>
  <c r="C6758" i="12"/>
  <c r="B6759" i="12"/>
  <c r="C6759" i="12"/>
  <c r="B6760" i="12"/>
  <c r="C6760" i="12"/>
  <c r="B6761" i="12"/>
  <c r="C6761" i="12"/>
  <c r="B6762" i="12"/>
  <c r="C6762" i="12"/>
  <c r="B6763" i="12"/>
  <c r="C6763" i="12"/>
  <c r="B6764" i="12"/>
  <c r="C6764" i="12"/>
  <c r="B6765" i="12"/>
  <c r="C6765" i="12"/>
  <c r="B6766" i="12"/>
  <c r="C6766" i="12"/>
  <c r="B6767" i="12"/>
  <c r="C6767" i="12"/>
  <c r="B6768" i="12"/>
  <c r="C6768" i="12"/>
  <c r="B6769" i="12"/>
  <c r="C6769" i="12"/>
  <c r="B6770" i="12"/>
  <c r="C6770" i="12"/>
  <c r="B6771" i="12"/>
  <c r="C6771" i="12"/>
  <c r="B6772" i="12"/>
  <c r="C6772" i="12"/>
  <c r="B6773" i="12"/>
  <c r="C6773" i="12"/>
  <c r="B6774" i="12"/>
  <c r="C6774" i="12"/>
  <c r="B6775" i="12"/>
  <c r="C6775" i="12"/>
  <c r="B6776" i="12"/>
  <c r="C6776" i="12"/>
  <c r="B6777" i="12"/>
  <c r="C6777" i="12"/>
  <c r="B6778" i="12"/>
  <c r="C6778" i="12"/>
  <c r="B6779" i="12"/>
  <c r="C6779" i="12"/>
  <c r="B6780" i="12"/>
  <c r="C6780" i="12"/>
  <c r="B6781" i="12"/>
  <c r="C6781" i="12"/>
  <c r="B6782" i="12"/>
  <c r="C6782" i="12"/>
  <c r="B6783" i="12"/>
  <c r="C6783" i="12"/>
  <c r="B6784" i="12"/>
  <c r="C6784" i="12"/>
  <c r="B6785" i="12"/>
  <c r="C6785" i="12"/>
  <c r="B6786" i="12"/>
  <c r="C6786" i="12"/>
  <c r="B6787" i="12"/>
  <c r="C6787" i="12"/>
  <c r="B6788" i="12"/>
  <c r="C6788" i="12"/>
  <c r="B6789" i="12"/>
  <c r="C6789" i="12"/>
  <c r="B6790" i="12"/>
  <c r="C6790" i="12"/>
  <c r="B6791" i="12"/>
  <c r="C6791" i="12"/>
  <c r="B6792" i="12"/>
  <c r="C6792" i="12"/>
  <c r="B6793" i="12"/>
  <c r="C6793" i="12"/>
  <c r="B6794" i="12"/>
  <c r="C6794" i="12"/>
  <c r="B6795" i="12"/>
  <c r="C6795" i="12"/>
  <c r="B6796" i="12"/>
  <c r="C6796" i="12"/>
  <c r="B6797" i="12"/>
  <c r="C6797" i="12"/>
  <c r="B6798" i="12"/>
  <c r="C6798" i="12"/>
  <c r="B6799" i="12"/>
  <c r="C6799" i="12"/>
  <c r="B6800" i="12"/>
  <c r="C6800" i="12"/>
  <c r="B6801" i="12"/>
  <c r="C6801" i="12"/>
  <c r="B6802" i="12"/>
  <c r="C6802" i="12"/>
  <c r="B6803" i="12"/>
  <c r="C6803" i="12"/>
  <c r="B6804" i="12"/>
  <c r="C6804" i="12"/>
  <c r="B6805" i="12"/>
  <c r="C6805" i="12"/>
  <c r="B6806" i="12"/>
  <c r="C6806" i="12"/>
  <c r="B6807" i="12"/>
  <c r="C6807" i="12"/>
  <c r="B6808" i="12"/>
  <c r="C6808" i="12"/>
  <c r="B6809" i="12"/>
  <c r="C6809" i="12"/>
  <c r="B6810" i="12"/>
  <c r="C6810" i="12"/>
  <c r="B6811" i="12"/>
  <c r="C6811" i="12"/>
  <c r="B6812" i="12"/>
  <c r="C6812" i="12"/>
  <c r="B6813" i="12"/>
  <c r="C6813" i="12"/>
  <c r="B6814" i="12"/>
  <c r="C6814" i="12"/>
  <c r="B6815" i="12"/>
  <c r="C6815" i="12"/>
  <c r="B6816" i="12"/>
  <c r="C6816" i="12"/>
  <c r="B6817" i="12"/>
  <c r="C6817" i="12"/>
  <c r="B6818" i="12"/>
  <c r="C6818" i="12"/>
  <c r="B6819" i="12"/>
  <c r="C6819" i="12"/>
  <c r="B6820" i="12"/>
  <c r="C6820" i="12"/>
  <c r="B6821" i="12"/>
  <c r="C6821" i="12"/>
  <c r="B6822" i="12"/>
  <c r="C6822" i="12"/>
  <c r="B6823" i="12"/>
  <c r="C6823" i="12"/>
  <c r="B6824" i="12"/>
  <c r="C6824" i="12"/>
  <c r="B6825" i="12"/>
  <c r="C6825" i="12"/>
  <c r="B6826" i="12"/>
  <c r="C6826" i="12"/>
  <c r="B6827" i="12"/>
  <c r="C6827" i="12"/>
  <c r="B6828" i="12"/>
  <c r="C6828" i="12"/>
  <c r="B6829" i="12"/>
  <c r="C6829" i="12"/>
  <c r="B6830" i="12"/>
  <c r="C6830" i="12"/>
  <c r="B6831" i="12"/>
  <c r="C6831" i="12"/>
  <c r="B6832" i="12"/>
  <c r="C6832" i="12"/>
  <c r="B6833" i="12"/>
  <c r="C6833" i="12"/>
  <c r="B6834" i="12"/>
  <c r="C6834" i="12"/>
  <c r="B6835" i="12"/>
  <c r="C6835" i="12"/>
  <c r="B6836" i="12"/>
  <c r="C6836" i="12"/>
  <c r="B6837" i="12"/>
  <c r="C6837" i="12"/>
  <c r="B6838" i="12"/>
  <c r="C6838" i="12"/>
  <c r="B6839" i="12"/>
  <c r="C6839" i="12"/>
  <c r="B6840" i="12"/>
  <c r="C6840" i="12"/>
  <c r="B6841" i="12"/>
  <c r="C6841" i="12"/>
  <c r="B6842" i="12"/>
  <c r="C6842" i="12"/>
  <c r="B6843" i="12"/>
  <c r="C6843" i="12"/>
  <c r="B6844" i="12"/>
  <c r="C6844" i="12"/>
  <c r="B6845" i="12"/>
  <c r="C6845" i="12"/>
  <c r="B6846" i="12"/>
  <c r="C6846" i="12"/>
  <c r="B6847" i="12"/>
  <c r="C6847" i="12"/>
  <c r="B6848" i="12"/>
  <c r="C6848" i="12"/>
  <c r="B6849" i="12"/>
  <c r="C6849" i="12"/>
  <c r="B6850" i="12"/>
  <c r="C6850" i="12"/>
  <c r="B6851" i="12"/>
  <c r="C6851" i="12"/>
  <c r="B6852" i="12"/>
  <c r="C6852" i="12"/>
  <c r="B6853" i="12"/>
  <c r="C6853" i="12"/>
  <c r="B6854" i="12"/>
  <c r="C6854" i="12"/>
  <c r="B6855" i="12"/>
  <c r="C6855" i="12"/>
  <c r="B6856" i="12"/>
  <c r="C6856" i="12"/>
  <c r="B6857" i="12"/>
  <c r="C6857" i="12"/>
  <c r="B6858" i="12"/>
  <c r="C6858" i="12"/>
  <c r="B6859" i="12"/>
  <c r="C6859" i="12"/>
  <c r="B6860" i="12"/>
  <c r="C6860" i="12"/>
  <c r="B6861" i="12"/>
  <c r="C6861" i="12"/>
  <c r="B6862" i="12"/>
  <c r="C6862" i="12"/>
  <c r="B6863" i="12"/>
  <c r="C6863" i="12"/>
  <c r="B6864" i="12"/>
  <c r="C6864" i="12"/>
  <c r="B6865" i="12"/>
  <c r="C6865" i="12"/>
  <c r="B6866" i="12"/>
  <c r="C6866" i="12"/>
  <c r="B6867" i="12"/>
  <c r="C6867" i="12"/>
  <c r="B6868" i="12"/>
  <c r="C6868" i="12"/>
  <c r="B6869" i="12"/>
  <c r="C6869" i="12"/>
  <c r="B6870" i="12"/>
  <c r="C6870" i="12"/>
  <c r="B6871" i="12"/>
  <c r="C6871" i="12"/>
  <c r="B6872" i="12"/>
  <c r="C6872" i="12"/>
  <c r="B6873" i="12"/>
  <c r="C6873" i="12"/>
  <c r="B6874" i="12"/>
  <c r="C6874" i="12"/>
  <c r="B6875" i="12"/>
  <c r="C6875" i="12"/>
  <c r="B6876" i="12"/>
  <c r="C6876" i="12"/>
  <c r="B6877" i="12"/>
  <c r="C6877" i="12"/>
  <c r="B6878" i="12"/>
  <c r="C6878" i="12"/>
  <c r="B6879" i="12"/>
  <c r="C6879" i="12"/>
  <c r="B6880" i="12"/>
  <c r="C6880" i="12"/>
  <c r="B6881" i="12"/>
  <c r="C6881" i="12"/>
  <c r="B6882" i="12"/>
  <c r="C6882" i="12"/>
  <c r="B6883" i="12"/>
  <c r="C6883" i="12"/>
  <c r="B6884" i="12"/>
  <c r="C6884" i="12"/>
  <c r="B6885" i="12"/>
  <c r="C6885" i="12"/>
  <c r="B6886" i="12"/>
  <c r="C6886" i="12"/>
  <c r="B6887" i="12"/>
  <c r="C6887" i="12"/>
  <c r="B6888" i="12"/>
  <c r="C6888" i="12"/>
  <c r="B6889" i="12"/>
  <c r="C6889" i="12"/>
  <c r="B6890" i="12"/>
  <c r="C6890" i="12"/>
  <c r="B6891" i="12"/>
  <c r="C6891" i="12"/>
  <c r="B6892" i="12"/>
  <c r="C6892" i="12"/>
  <c r="B6893" i="12"/>
  <c r="C6893" i="12"/>
  <c r="B6894" i="12"/>
  <c r="C6894" i="12"/>
  <c r="B6895" i="12"/>
  <c r="C6895" i="12"/>
  <c r="B6896" i="12"/>
  <c r="C6896" i="12"/>
  <c r="B6897" i="12"/>
  <c r="C6897" i="12"/>
  <c r="B6898" i="12"/>
  <c r="C6898" i="12"/>
  <c r="B6899" i="12"/>
  <c r="C6899" i="12"/>
  <c r="B6900" i="12"/>
  <c r="C6900" i="12"/>
  <c r="B6901" i="12"/>
  <c r="C6901" i="12"/>
  <c r="B6902" i="12"/>
  <c r="C6902" i="12"/>
  <c r="B6903" i="12"/>
  <c r="C6903" i="12"/>
  <c r="B6904" i="12"/>
  <c r="C6904" i="12"/>
  <c r="B6905" i="12"/>
  <c r="C6905" i="12"/>
  <c r="B6906" i="12"/>
  <c r="C6906" i="12"/>
  <c r="B6907" i="12"/>
  <c r="C6907" i="12"/>
  <c r="B6908" i="12"/>
  <c r="C6908" i="12"/>
  <c r="B6909" i="12"/>
  <c r="C6909" i="12"/>
  <c r="B6910" i="12"/>
  <c r="C6910" i="12"/>
  <c r="B6911" i="12"/>
  <c r="C6911" i="12"/>
  <c r="B6912" i="12"/>
  <c r="C6912" i="12"/>
  <c r="B6913" i="12"/>
  <c r="C6913" i="12"/>
  <c r="B6914" i="12"/>
  <c r="C6914" i="12"/>
  <c r="B6915" i="12"/>
  <c r="C6915" i="12"/>
  <c r="B6916" i="12"/>
  <c r="C6916" i="12"/>
  <c r="B6917" i="12"/>
  <c r="C6917" i="12"/>
  <c r="B6918" i="12"/>
  <c r="C6918" i="12"/>
  <c r="B6919" i="12"/>
  <c r="C6919" i="12"/>
  <c r="B6920" i="12"/>
  <c r="C6920" i="12"/>
  <c r="B6921" i="12"/>
  <c r="C6921" i="12"/>
  <c r="B6922" i="12"/>
  <c r="C6922" i="12"/>
  <c r="B6923" i="12"/>
  <c r="C6923" i="12"/>
  <c r="B6924" i="12"/>
  <c r="C6924" i="12"/>
  <c r="B6925" i="12"/>
  <c r="C6925" i="12"/>
  <c r="B6926" i="12"/>
  <c r="C6926" i="12"/>
  <c r="B6927" i="12"/>
  <c r="C6927" i="12"/>
  <c r="B6928" i="12"/>
  <c r="C6928" i="12"/>
  <c r="B6929" i="12"/>
  <c r="C6929" i="12"/>
  <c r="B6930" i="12"/>
  <c r="C6930" i="12"/>
  <c r="B6931" i="12"/>
  <c r="C6931" i="12"/>
  <c r="B6932" i="12"/>
  <c r="C6932" i="12"/>
  <c r="B6933" i="12"/>
  <c r="C6933" i="12"/>
  <c r="B6934" i="12"/>
  <c r="C6934" i="12"/>
  <c r="B6935" i="12"/>
  <c r="C6935" i="12"/>
  <c r="B6936" i="12"/>
  <c r="C6936" i="12"/>
  <c r="B6937" i="12"/>
  <c r="C6937" i="12"/>
  <c r="B6938" i="12"/>
  <c r="C6938" i="12"/>
  <c r="B6939" i="12"/>
  <c r="C6939" i="12"/>
  <c r="B6940" i="12"/>
  <c r="C6940" i="12"/>
  <c r="B6941" i="12"/>
  <c r="C6941" i="12"/>
  <c r="B6942" i="12"/>
  <c r="C6942" i="12"/>
  <c r="B6943" i="12"/>
  <c r="C6943" i="12"/>
  <c r="B6944" i="12"/>
  <c r="C6944" i="12"/>
  <c r="B6945" i="12"/>
  <c r="C6945" i="12"/>
  <c r="B6946" i="12"/>
  <c r="C6946" i="12"/>
  <c r="B6947" i="12"/>
  <c r="C6947" i="12"/>
  <c r="B6948" i="12"/>
  <c r="C6948" i="12"/>
  <c r="B6949" i="12"/>
  <c r="C6949" i="12"/>
  <c r="B6950" i="12"/>
  <c r="C6950" i="12"/>
  <c r="B6951" i="12"/>
  <c r="C6951" i="12"/>
  <c r="B6952" i="12"/>
  <c r="C6952" i="12"/>
  <c r="B6953" i="12"/>
  <c r="C6953" i="12"/>
  <c r="B6954" i="12"/>
  <c r="C6954" i="12"/>
  <c r="B6955" i="12"/>
  <c r="C6955" i="12"/>
  <c r="B6956" i="12"/>
  <c r="C6956" i="12"/>
  <c r="B6957" i="12"/>
  <c r="C6957" i="12"/>
  <c r="B6958" i="12"/>
  <c r="C6958" i="12"/>
  <c r="B6959" i="12"/>
  <c r="C6959" i="12"/>
  <c r="B6960" i="12"/>
  <c r="C6960" i="12"/>
  <c r="B6961" i="12"/>
  <c r="C6961" i="12"/>
  <c r="B6962" i="12"/>
  <c r="C6962" i="12"/>
  <c r="B6963" i="12"/>
  <c r="C6963" i="12"/>
  <c r="B6964" i="12"/>
  <c r="C6964" i="12"/>
  <c r="B6965" i="12"/>
  <c r="C6965" i="12"/>
  <c r="B6966" i="12"/>
  <c r="C6966" i="12"/>
  <c r="B6967" i="12"/>
  <c r="C6967" i="12"/>
  <c r="B6968" i="12"/>
  <c r="C6968" i="12"/>
  <c r="B6969" i="12"/>
  <c r="C6969" i="12"/>
  <c r="B6970" i="12"/>
  <c r="C6970" i="12"/>
  <c r="B6971" i="12"/>
  <c r="C6971" i="12"/>
  <c r="B6972" i="12"/>
  <c r="C6972" i="12"/>
  <c r="B6973" i="12"/>
  <c r="C6973" i="12"/>
  <c r="B6974" i="12"/>
  <c r="C6974" i="12"/>
  <c r="B6975" i="12"/>
  <c r="C6975" i="12"/>
  <c r="B6976" i="12"/>
  <c r="C6976" i="12"/>
  <c r="B6977" i="12"/>
  <c r="C6977" i="12"/>
  <c r="B6978" i="12"/>
  <c r="C6978" i="12"/>
  <c r="B6979" i="12"/>
  <c r="C6979" i="12"/>
  <c r="B6980" i="12"/>
  <c r="C6980" i="12"/>
  <c r="B6981" i="12"/>
  <c r="C6981" i="12"/>
  <c r="B6982" i="12"/>
  <c r="C6982" i="12"/>
  <c r="B6983" i="12"/>
  <c r="C6983" i="12"/>
  <c r="B6984" i="12"/>
  <c r="C6984" i="12"/>
  <c r="B6985" i="12"/>
  <c r="C6985" i="12"/>
  <c r="B6986" i="12"/>
  <c r="C6986" i="12"/>
  <c r="B6987" i="12"/>
  <c r="C6987" i="12"/>
  <c r="B6988" i="12"/>
  <c r="C6988" i="12"/>
  <c r="B6989" i="12"/>
  <c r="C6989" i="12"/>
  <c r="B6990" i="12"/>
  <c r="C6990" i="12"/>
  <c r="B6991" i="12"/>
  <c r="C6991" i="12"/>
  <c r="B6992" i="12"/>
  <c r="C6992" i="12"/>
  <c r="B6993" i="12"/>
  <c r="C6993" i="12"/>
  <c r="B6994" i="12"/>
  <c r="C6994" i="12"/>
  <c r="B6995" i="12"/>
  <c r="C6995" i="12"/>
  <c r="B6996" i="12"/>
  <c r="C6996" i="12"/>
  <c r="B6997" i="12"/>
  <c r="C6997" i="12"/>
  <c r="B6998" i="12"/>
  <c r="C6998" i="12"/>
  <c r="B6999" i="12"/>
  <c r="C6999" i="12"/>
  <c r="B7000" i="12"/>
  <c r="C7000" i="12"/>
  <c r="I5" i="12"/>
  <c r="I6" i="12"/>
  <c r="I7" i="12"/>
  <c r="I8" i="12"/>
  <c r="I9" i="12"/>
  <c r="I10" i="12"/>
  <c r="I11" i="12"/>
  <c r="I12" i="12"/>
  <c r="I13" i="12"/>
  <c r="I14" i="12"/>
  <c r="I15" i="12"/>
  <c r="I16" i="12"/>
  <c r="I17" i="12"/>
  <c r="I18" i="12"/>
  <c r="I19" i="12"/>
  <c r="I20" i="12"/>
  <c r="I21" i="12"/>
  <c r="I22" i="12"/>
  <c r="I23" i="12"/>
  <c r="I24" i="12"/>
  <c r="I25" i="12"/>
  <c r="I26" i="12"/>
  <c r="I27" i="12"/>
  <c r="I28" i="12"/>
  <c r="I29" i="12"/>
  <c r="I30" i="12"/>
  <c r="I31" i="12"/>
  <c r="I32" i="12"/>
  <c r="I33" i="12"/>
  <c r="I34" i="12"/>
  <c r="I35" i="12"/>
  <c r="I36" i="12"/>
  <c r="I37" i="12"/>
  <c r="I38" i="12"/>
  <c r="I39" i="12"/>
  <c r="I40" i="12"/>
  <c r="I41" i="12"/>
  <c r="I42" i="12"/>
  <c r="I43" i="12"/>
  <c r="I44" i="12"/>
  <c r="I45" i="12"/>
  <c r="I46" i="12"/>
  <c r="I47" i="12"/>
  <c r="I48" i="12"/>
  <c r="I49" i="12"/>
  <c r="I50" i="12"/>
  <c r="I51" i="12"/>
  <c r="I52" i="12"/>
  <c r="I53" i="12"/>
  <c r="I54" i="12"/>
  <c r="I55" i="12"/>
  <c r="I56" i="12"/>
  <c r="I57" i="12"/>
  <c r="I58" i="12"/>
  <c r="I59" i="12"/>
  <c r="I60" i="12"/>
  <c r="I61" i="12"/>
  <c r="I62" i="12"/>
  <c r="I63" i="12"/>
  <c r="I64" i="12"/>
  <c r="I65" i="12"/>
  <c r="I66" i="12"/>
  <c r="I67" i="12"/>
  <c r="I68" i="12"/>
  <c r="I69" i="12"/>
  <c r="I70" i="12"/>
  <c r="I71" i="12"/>
  <c r="I72" i="12"/>
  <c r="I73" i="12"/>
  <c r="I74" i="12"/>
  <c r="I75" i="12"/>
  <c r="I76" i="12"/>
  <c r="I77" i="12"/>
  <c r="I78" i="12"/>
  <c r="I79" i="12"/>
  <c r="I80" i="12"/>
  <c r="I81" i="12"/>
  <c r="I82" i="12"/>
  <c r="I83" i="12"/>
  <c r="I84" i="12"/>
  <c r="I85" i="12"/>
  <c r="I86" i="12"/>
  <c r="I87" i="12"/>
  <c r="I88" i="12"/>
  <c r="I89" i="12"/>
  <c r="I90" i="12"/>
  <c r="I91" i="12"/>
  <c r="I92" i="12"/>
  <c r="I93" i="12"/>
  <c r="I94" i="12"/>
  <c r="I95" i="12"/>
  <c r="I96" i="12"/>
  <c r="I97" i="12"/>
  <c r="I98" i="12"/>
  <c r="I99" i="12"/>
  <c r="I100" i="12"/>
  <c r="I101" i="12"/>
  <c r="I102" i="12"/>
  <c r="I103" i="12"/>
  <c r="I104" i="12"/>
  <c r="I105" i="12"/>
  <c r="I106" i="12"/>
  <c r="I107" i="12"/>
  <c r="I108" i="12"/>
  <c r="I109" i="12"/>
  <c r="I110" i="12"/>
  <c r="I111" i="12"/>
  <c r="I112" i="12"/>
  <c r="I113" i="12"/>
  <c r="I114" i="12"/>
  <c r="I115" i="12"/>
  <c r="I116" i="12"/>
  <c r="I117" i="12"/>
  <c r="I118" i="12"/>
  <c r="I119" i="12"/>
  <c r="I120" i="12"/>
  <c r="I121" i="12"/>
  <c r="I122" i="12"/>
  <c r="I123" i="12"/>
  <c r="I124" i="12"/>
  <c r="I125" i="12"/>
  <c r="I126" i="12"/>
  <c r="I127" i="12"/>
  <c r="I128" i="12"/>
  <c r="I129" i="12"/>
  <c r="I130" i="12"/>
  <c r="I131" i="12"/>
  <c r="I132" i="12"/>
  <c r="I133" i="12"/>
  <c r="I134" i="12"/>
  <c r="I135" i="12"/>
  <c r="I136" i="12"/>
  <c r="I137" i="12"/>
  <c r="I138" i="12"/>
  <c r="I139" i="12"/>
  <c r="I140" i="12"/>
  <c r="I141" i="12"/>
  <c r="I142" i="12"/>
  <c r="I143" i="12"/>
  <c r="I144" i="12"/>
  <c r="I145" i="12"/>
  <c r="I146" i="12"/>
  <c r="I147" i="12"/>
  <c r="I148" i="12"/>
  <c r="I149" i="12"/>
  <c r="I150" i="12"/>
  <c r="I151" i="12"/>
  <c r="I152" i="12"/>
  <c r="I153" i="12"/>
  <c r="I154" i="12"/>
  <c r="I155" i="12"/>
  <c r="I156" i="12"/>
  <c r="I157" i="12"/>
  <c r="I158" i="12"/>
  <c r="I159" i="12"/>
  <c r="I160" i="12"/>
  <c r="I161" i="12"/>
  <c r="I162" i="12"/>
  <c r="I163" i="12"/>
  <c r="I164" i="12"/>
  <c r="I165" i="12"/>
  <c r="I166" i="12"/>
  <c r="I167" i="12"/>
  <c r="I168" i="12"/>
  <c r="I169" i="12"/>
  <c r="I170" i="12"/>
  <c r="I171" i="12"/>
  <c r="I172" i="12"/>
  <c r="I173" i="12"/>
  <c r="I174" i="12"/>
  <c r="I175" i="12"/>
  <c r="I176" i="12"/>
  <c r="I177" i="12"/>
  <c r="I178" i="12"/>
  <c r="I179" i="12"/>
  <c r="I180" i="12"/>
  <c r="I181" i="12"/>
  <c r="I182" i="12"/>
  <c r="I183" i="12"/>
  <c r="I184" i="12"/>
  <c r="I185" i="12"/>
  <c r="I186" i="12"/>
  <c r="I187" i="12"/>
  <c r="I188" i="12"/>
  <c r="I189" i="12"/>
  <c r="I190" i="12"/>
  <c r="I191" i="12"/>
  <c r="I192" i="12"/>
  <c r="I193" i="12"/>
  <c r="I194" i="12"/>
  <c r="I195" i="12"/>
  <c r="I196" i="12"/>
  <c r="I197" i="12"/>
  <c r="I198" i="12"/>
  <c r="I199" i="12"/>
  <c r="I200" i="12"/>
  <c r="I201" i="12"/>
  <c r="I202" i="12"/>
  <c r="I203" i="12"/>
  <c r="I204" i="12"/>
  <c r="I205" i="12"/>
  <c r="I206" i="12"/>
  <c r="I207" i="12"/>
  <c r="I208" i="12"/>
  <c r="I209" i="12"/>
  <c r="I210" i="12"/>
  <c r="I211" i="12"/>
  <c r="I212" i="12"/>
  <c r="I213" i="12"/>
  <c r="I214" i="12"/>
  <c r="I215" i="12"/>
  <c r="I216" i="12"/>
  <c r="I217" i="12"/>
  <c r="I218" i="12"/>
  <c r="I219" i="12"/>
  <c r="I220" i="12"/>
  <c r="I221" i="12"/>
  <c r="I222" i="12"/>
  <c r="I223" i="12"/>
  <c r="I224" i="12"/>
  <c r="I225" i="12"/>
  <c r="I226" i="12"/>
  <c r="I227" i="12"/>
  <c r="I228" i="12"/>
  <c r="I229" i="12"/>
  <c r="I230" i="12"/>
  <c r="I231" i="12"/>
  <c r="I232" i="12"/>
  <c r="I233" i="12"/>
  <c r="I234" i="12"/>
  <c r="I235" i="12"/>
  <c r="I236" i="12"/>
  <c r="I237" i="12"/>
  <c r="I238" i="12"/>
  <c r="I239" i="12"/>
  <c r="I240" i="12"/>
  <c r="I241" i="12"/>
  <c r="I242" i="12"/>
  <c r="I243" i="12"/>
  <c r="I244" i="12"/>
  <c r="I245" i="12"/>
  <c r="I246" i="12"/>
  <c r="I247" i="12"/>
  <c r="I248" i="12"/>
  <c r="I249" i="12"/>
  <c r="I250" i="12"/>
  <c r="I251" i="12"/>
  <c r="I252" i="12"/>
  <c r="I253" i="12"/>
  <c r="I254" i="12"/>
  <c r="I255" i="12"/>
  <c r="I256" i="12"/>
  <c r="I257" i="12"/>
  <c r="I258" i="12"/>
  <c r="I259" i="12"/>
  <c r="I260" i="12"/>
  <c r="I261" i="12"/>
  <c r="I262" i="12"/>
  <c r="I263" i="12"/>
  <c r="I264" i="12"/>
  <c r="I265" i="12"/>
  <c r="I266" i="12"/>
  <c r="I267" i="12"/>
  <c r="I268" i="12"/>
  <c r="I269" i="12"/>
  <c r="I270" i="12"/>
  <c r="I271" i="12"/>
  <c r="I272" i="12"/>
  <c r="I273" i="12"/>
  <c r="I274" i="12"/>
  <c r="I275" i="12"/>
  <c r="I276" i="12"/>
  <c r="I277" i="12"/>
  <c r="I278" i="12"/>
  <c r="I279" i="12"/>
  <c r="I280" i="12"/>
  <c r="I281" i="12"/>
  <c r="I282" i="12"/>
  <c r="I283" i="12"/>
  <c r="I284" i="12"/>
  <c r="I285" i="12"/>
  <c r="I286" i="12"/>
  <c r="I287" i="12"/>
  <c r="I288" i="12"/>
  <c r="I289" i="12"/>
  <c r="I290" i="12"/>
  <c r="I291" i="12"/>
  <c r="I292" i="12"/>
  <c r="I293" i="12"/>
  <c r="I294" i="12"/>
  <c r="I295" i="12"/>
  <c r="I296" i="12"/>
  <c r="I297" i="12"/>
  <c r="I298" i="12"/>
  <c r="I299" i="12"/>
  <c r="I300" i="12"/>
  <c r="I301" i="12"/>
  <c r="I302" i="12"/>
  <c r="I303" i="12"/>
  <c r="I304" i="12"/>
  <c r="I305" i="12"/>
  <c r="I306" i="12"/>
  <c r="I307" i="12"/>
  <c r="I308" i="12"/>
  <c r="I309" i="12"/>
  <c r="I310" i="12"/>
  <c r="I311" i="12"/>
  <c r="I312" i="12"/>
  <c r="I313" i="12"/>
  <c r="I314" i="12"/>
  <c r="I315" i="12"/>
  <c r="I316" i="12"/>
  <c r="I317" i="12"/>
  <c r="I318" i="12"/>
  <c r="I319" i="12"/>
  <c r="I320" i="12"/>
  <c r="I321" i="12"/>
  <c r="I322" i="12"/>
  <c r="I323" i="12"/>
  <c r="I324" i="12"/>
  <c r="I325" i="12"/>
  <c r="I326" i="12"/>
  <c r="I327" i="12"/>
  <c r="I328" i="12"/>
  <c r="I329" i="12"/>
  <c r="I330" i="12"/>
  <c r="I331" i="12"/>
  <c r="I332" i="12"/>
  <c r="I333" i="12"/>
  <c r="I334" i="12"/>
  <c r="I335" i="12"/>
  <c r="I336" i="12"/>
  <c r="I337" i="12"/>
  <c r="I338" i="12"/>
  <c r="I339" i="12"/>
  <c r="I340" i="12"/>
  <c r="I341" i="12"/>
  <c r="I342" i="12"/>
  <c r="I343" i="12"/>
  <c r="I344" i="12"/>
  <c r="I345" i="12"/>
  <c r="I346" i="12"/>
  <c r="I347" i="12"/>
  <c r="I348" i="12"/>
  <c r="I349" i="12"/>
  <c r="I350" i="12"/>
  <c r="I351" i="12"/>
  <c r="I352" i="12"/>
  <c r="I353" i="12"/>
  <c r="I354" i="12"/>
  <c r="I355" i="12"/>
  <c r="I356" i="12"/>
  <c r="I357" i="12"/>
  <c r="I358" i="12"/>
  <c r="I359" i="12"/>
  <c r="I360" i="12"/>
  <c r="I361" i="12"/>
  <c r="I362" i="12"/>
  <c r="I363" i="12"/>
  <c r="I364" i="12"/>
  <c r="I365" i="12"/>
  <c r="I366" i="12"/>
  <c r="I367" i="12"/>
  <c r="I368" i="12"/>
  <c r="I369" i="12"/>
  <c r="I370" i="12"/>
  <c r="I371" i="12"/>
  <c r="I372" i="12"/>
  <c r="I373" i="12"/>
  <c r="I374" i="12"/>
  <c r="I375" i="12"/>
  <c r="I376" i="12"/>
  <c r="I377" i="12"/>
  <c r="I378" i="12"/>
  <c r="I379" i="12"/>
  <c r="I380" i="12"/>
  <c r="I381" i="12"/>
  <c r="I382" i="12"/>
  <c r="I383" i="12"/>
  <c r="I384" i="12"/>
  <c r="I385" i="12"/>
  <c r="I386" i="12"/>
  <c r="I387" i="12"/>
  <c r="I388" i="12"/>
  <c r="I389" i="12"/>
  <c r="I390" i="12"/>
  <c r="I391" i="12"/>
  <c r="I392" i="12"/>
  <c r="I393" i="12"/>
  <c r="I394" i="12"/>
  <c r="I395" i="12"/>
  <c r="I396" i="12"/>
  <c r="I397" i="12"/>
  <c r="I398" i="12"/>
  <c r="I399" i="12"/>
  <c r="I400" i="12"/>
  <c r="I401" i="12"/>
  <c r="I402" i="12"/>
  <c r="I403" i="12"/>
  <c r="I404" i="12"/>
  <c r="I405" i="12"/>
  <c r="I406" i="12"/>
  <c r="I407" i="12"/>
  <c r="I408" i="12"/>
  <c r="I409" i="12"/>
  <c r="I410" i="12"/>
  <c r="I411" i="12"/>
  <c r="I412" i="12"/>
  <c r="I413" i="12"/>
  <c r="I414" i="12"/>
  <c r="I415" i="12"/>
  <c r="I416" i="12"/>
  <c r="I417" i="12"/>
  <c r="I418" i="12"/>
  <c r="I419" i="12"/>
  <c r="I420" i="12"/>
  <c r="I421" i="12"/>
  <c r="I422" i="12"/>
  <c r="I423" i="12"/>
  <c r="I424" i="12"/>
  <c r="I425" i="12"/>
  <c r="I426" i="12"/>
  <c r="I427" i="12"/>
  <c r="I428" i="12"/>
  <c r="I429" i="12"/>
  <c r="I430" i="12"/>
  <c r="I431" i="12"/>
  <c r="I432" i="12"/>
  <c r="I433" i="12"/>
  <c r="I434" i="12"/>
  <c r="I435" i="12"/>
  <c r="I436" i="12"/>
  <c r="I437" i="12"/>
  <c r="I438" i="12"/>
  <c r="I439" i="12"/>
  <c r="I440" i="12"/>
  <c r="I441" i="12"/>
  <c r="I442" i="12"/>
  <c r="I443" i="12"/>
  <c r="I444" i="12"/>
  <c r="I445" i="12"/>
  <c r="I446" i="12"/>
  <c r="I447" i="12"/>
  <c r="I448" i="12"/>
  <c r="I449" i="12"/>
  <c r="I450" i="12"/>
  <c r="I451" i="12"/>
  <c r="I452" i="12"/>
  <c r="I453" i="12"/>
  <c r="I454" i="12"/>
  <c r="I455" i="12"/>
  <c r="I456" i="12"/>
  <c r="I457" i="12"/>
  <c r="I458" i="12"/>
  <c r="I459" i="12"/>
  <c r="I460" i="12"/>
  <c r="I461" i="12"/>
  <c r="I462" i="12"/>
  <c r="I463" i="12"/>
  <c r="I464" i="12"/>
  <c r="I465" i="12"/>
  <c r="I466" i="12"/>
  <c r="I467" i="12"/>
  <c r="I468" i="12"/>
  <c r="I469" i="12"/>
  <c r="I470" i="12"/>
  <c r="I471" i="12"/>
  <c r="I472" i="12"/>
  <c r="I473" i="12"/>
  <c r="I474" i="12"/>
  <c r="I475" i="12"/>
  <c r="I476" i="12"/>
  <c r="I477" i="12"/>
  <c r="I478" i="12"/>
  <c r="I479" i="12"/>
  <c r="I480" i="12"/>
  <c r="I481" i="12"/>
  <c r="I482" i="12"/>
  <c r="I483" i="12"/>
  <c r="I484" i="12"/>
  <c r="I485" i="12"/>
  <c r="I486" i="12"/>
  <c r="I487" i="12"/>
  <c r="I488" i="12"/>
  <c r="I489" i="12"/>
  <c r="I490" i="12"/>
  <c r="I491" i="12"/>
  <c r="I492" i="12"/>
  <c r="I493" i="12"/>
  <c r="I494" i="12"/>
  <c r="I495" i="12"/>
  <c r="I496" i="12"/>
  <c r="I497" i="12"/>
  <c r="I498" i="12"/>
  <c r="I499" i="12"/>
  <c r="I500" i="12"/>
  <c r="I501" i="12"/>
  <c r="I502" i="12"/>
  <c r="I503" i="12"/>
  <c r="I504" i="12"/>
  <c r="I505" i="12"/>
  <c r="I506" i="12"/>
  <c r="I507" i="12"/>
  <c r="I508" i="12"/>
  <c r="I509" i="12"/>
  <c r="I510" i="12"/>
  <c r="I511" i="12"/>
  <c r="I512" i="12"/>
  <c r="I513" i="12"/>
  <c r="I514" i="12"/>
  <c r="I515" i="12"/>
  <c r="I516" i="12"/>
  <c r="I517" i="12"/>
  <c r="I518" i="12"/>
  <c r="I519" i="12"/>
  <c r="I520" i="12"/>
  <c r="I521" i="12"/>
  <c r="I522" i="12"/>
  <c r="I523" i="12"/>
  <c r="I524" i="12"/>
  <c r="I525" i="12"/>
  <c r="I526" i="12"/>
  <c r="I527" i="12"/>
  <c r="I528" i="12"/>
  <c r="I529" i="12"/>
  <c r="I530" i="12"/>
  <c r="I531" i="12"/>
  <c r="I532" i="12"/>
  <c r="I533" i="12"/>
  <c r="I534" i="12"/>
  <c r="I535" i="12"/>
  <c r="I536" i="12"/>
  <c r="I537" i="12"/>
  <c r="I538" i="12"/>
  <c r="I539" i="12"/>
  <c r="I540" i="12"/>
  <c r="I541" i="12"/>
  <c r="I542" i="12"/>
  <c r="I543" i="12"/>
  <c r="I544" i="12"/>
  <c r="I545" i="12"/>
  <c r="I546" i="12"/>
  <c r="I547" i="12"/>
  <c r="I548" i="12"/>
  <c r="I549" i="12"/>
  <c r="I550" i="12"/>
  <c r="I551" i="12"/>
  <c r="I552" i="12"/>
  <c r="I553" i="12"/>
  <c r="I554" i="12"/>
  <c r="I555" i="12"/>
  <c r="I556" i="12"/>
  <c r="I557" i="12"/>
  <c r="I558" i="12"/>
  <c r="I559" i="12"/>
  <c r="I560" i="12"/>
  <c r="I561" i="12"/>
  <c r="I562" i="12"/>
  <c r="I563" i="12"/>
  <c r="I564" i="12"/>
  <c r="I565" i="12"/>
  <c r="I566" i="12"/>
  <c r="I567" i="12"/>
  <c r="I568" i="12"/>
  <c r="I569" i="12"/>
  <c r="I570" i="12"/>
  <c r="I571" i="12"/>
  <c r="I572" i="12"/>
  <c r="I573" i="12"/>
  <c r="I574" i="12"/>
  <c r="I575" i="12"/>
  <c r="I576" i="12"/>
  <c r="I577" i="12"/>
  <c r="I578" i="12"/>
  <c r="I579" i="12"/>
  <c r="I580" i="12"/>
  <c r="I581" i="12"/>
  <c r="I582" i="12"/>
  <c r="I583" i="12"/>
  <c r="I584" i="12"/>
  <c r="I585" i="12"/>
  <c r="I586" i="12"/>
  <c r="I587" i="12"/>
  <c r="I588" i="12"/>
  <c r="I589" i="12"/>
  <c r="I590" i="12"/>
  <c r="I591" i="12"/>
  <c r="I592" i="12"/>
  <c r="I593" i="12"/>
  <c r="I594" i="12"/>
  <c r="I595" i="12"/>
  <c r="I596" i="12"/>
  <c r="I597" i="12"/>
  <c r="I598" i="12"/>
  <c r="I599" i="12"/>
  <c r="I600" i="12"/>
  <c r="I601" i="12"/>
  <c r="I602" i="12"/>
  <c r="I603" i="12"/>
  <c r="I604" i="12"/>
  <c r="I605" i="12"/>
  <c r="I606" i="12"/>
  <c r="I607" i="12"/>
  <c r="I608" i="12"/>
  <c r="I609" i="12"/>
  <c r="I610" i="12"/>
  <c r="I611" i="12"/>
  <c r="I612" i="12"/>
  <c r="I613" i="12"/>
  <c r="I614" i="12"/>
  <c r="I615" i="12"/>
  <c r="I616" i="12"/>
  <c r="I617" i="12"/>
  <c r="I618" i="12"/>
  <c r="I619" i="12"/>
  <c r="I620" i="12"/>
  <c r="I621" i="12"/>
  <c r="I622" i="12"/>
  <c r="I623" i="12"/>
  <c r="I624" i="12"/>
  <c r="I625" i="12"/>
  <c r="I626" i="12"/>
  <c r="I627" i="12"/>
  <c r="I628" i="12"/>
  <c r="I629" i="12"/>
  <c r="I630" i="12"/>
  <c r="I631" i="12"/>
  <c r="I632" i="12"/>
  <c r="I633" i="12"/>
  <c r="I634" i="12"/>
  <c r="I635" i="12"/>
  <c r="I636" i="12"/>
  <c r="I637" i="12"/>
  <c r="I638" i="12"/>
  <c r="I639" i="12"/>
  <c r="I640" i="12"/>
  <c r="I641" i="12"/>
  <c r="I642" i="12"/>
  <c r="I643" i="12"/>
  <c r="I644" i="12"/>
  <c r="I645" i="12"/>
  <c r="I646" i="12"/>
  <c r="I647" i="12"/>
  <c r="I648" i="12"/>
  <c r="I649" i="12"/>
  <c r="I650" i="12"/>
  <c r="I651" i="12"/>
  <c r="I652" i="12"/>
  <c r="I653" i="12"/>
  <c r="I654" i="12"/>
  <c r="I655" i="12"/>
  <c r="I656" i="12"/>
  <c r="I657" i="12"/>
  <c r="I658" i="12"/>
  <c r="I659" i="12"/>
  <c r="I660" i="12"/>
  <c r="I661" i="12"/>
  <c r="I662" i="12"/>
  <c r="I663" i="12"/>
  <c r="I664" i="12"/>
  <c r="I665" i="12"/>
  <c r="I666" i="12"/>
  <c r="I667" i="12"/>
  <c r="I668" i="12"/>
  <c r="I669" i="12"/>
  <c r="I670" i="12"/>
  <c r="I671" i="12"/>
  <c r="I672" i="12"/>
  <c r="I673" i="12"/>
  <c r="I674" i="12"/>
  <c r="I675" i="12"/>
  <c r="I676" i="12"/>
  <c r="I677" i="12"/>
  <c r="I678" i="12"/>
  <c r="I679" i="12"/>
  <c r="I680" i="12"/>
  <c r="I681" i="12"/>
  <c r="I682" i="12"/>
  <c r="I683" i="12"/>
  <c r="I684" i="12"/>
  <c r="I685" i="12"/>
  <c r="I686" i="12"/>
  <c r="I687" i="12"/>
  <c r="I688" i="12"/>
  <c r="I689" i="12"/>
  <c r="I690" i="12"/>
  <c r="I691" i="12"/>
  <c r="I692" i="12"/>
  <c r="I693" i="12"/>
  <c r="I694" i="12"/>
  <c r="I695" i="12"/>
  <c r="I696" i="12"/>
  <c r="I697" i="12"/>
  <c r="I698" i="12"/>
  <c r="I699" i="12"/>
  <c r="I700" i="12"/>
  <c r="I701" i="12"/>
  <c r="I702" i="12"/>
  <c r="I703" i="12"/>
  <c r="I704" i="12"/>
  <c r="I705" i="12"/>
  <c r="I706" i="12"/>
  <c r="I707" i="12"/>
  <c r="I708" i="12"/>
  <c r="I709" i="12"/>
  <c r="I710" i="12"/>
  <c r="I711" i="12"/>
  <c r="I712" i="12"/>
  <c r="I713" i="12"/>
  <c r="I714" i="12"/>
  <c r="I715" i="12"/>
  <c r="I716" i="12"/>
  <c r="I717" i="12"/>
  <c r="I718" i="12"/>
  <c r="I719" i="12"/>
  <c r="I720" i="12"/>
  <c r="I721" i="12"/>
  <c r="I722" i="12"/>
  <c r="I723" i="12"/>
  <c r="I724" i="12"/>
  <c r="I725" i="12"/>
  <c r="I726" i="12"/>
  <c r="I727" i="12"/>
  <c r="I728" i="12"/>
  <c r="I729" i="12"/>
  <c r="I730" i="12"/>
  <c r="I731" i="12"/>
  <c r="I732" i="12"/>
  <c r="I733" i="12"/>
  <c r="I734" i="12"/>
  <c r="I735" i="12"/>
  <c r="I736" i="12"/>
  <c r="I737" i="12"/>
  <c r="I738" i="12"/>
  <c r="I739" i="12"/>
  <c r="I740" i="12"/>
  <c r="I741" i="12"/>
  <c r="I742" i="12"/>
  <c r="I743" i="12"/>
  <c r="I744" i="12"/>
  <c r="I745" i="12"/>
  <c r="I746" i="12"/>
  <c r="I747" i="12"/>
  <c r="I748" i="12"/>
  <c r="I749" i="12"/>
  <c r="I750" i="12"/>
  <c r="I751" i="12"/>
  <c r="I752" i="12"/>
  <c r="I753" i="12"/>
  <c r="I754" i="12"/>
  <c r="I755" i="12"/>
  <c r="I756" i="12"/>
  <c r="I757" i="12"/>
  <c r="I758" i="12"/>
  <c r="I759" i="12"/>
  <c r="I760" i="12"/>
  <c r="I761" i="12"/>
  <c r="I762" i="12"/>
  <c r="I763" i="12"/>
  <c r="I764" i="12"/>
  <c r="I765" i="12"/>
  <c r="I766" i="12"/>
  <c r="I767" i="12"/>
  <c r="I768" i="12"/>
  <c r="I769" i="12"/>
  <c r="I770" i="12"/>
  <c r="I771" i="12"/>
  <c r="I772" i="12"/>
  <c r="I773" i="12"/>
  <c r="I774" i="12"/>
  <c r="I775" i="12"/>
  <c r="I776" i="12"/>
  <c r="I777" i="12"/>
  <c r="I778" i="12"/>
  <c r="I779" i="12"/>
  <c r="I780" i="12"/>
  <c r="I781" i="12"/>
  <c r="I782" i="12"/>
  <c r="I783" i="12"/>
  <c r="I784" i="12"/>
  <c r="I785" i="12"/>
  <c r="I786" i="12"/>
  <c r="I787" i="12"/>
  <c r="I788" i="12"/>
  <c r="I789" i="12"/>
  <c r="I790" i="12"/>
  <c r="I791" i="12"/>
  <c r="I792" i="12"/>
  <c r="I793" i="12"/>
  <c r="I794" i="12"/>
  <c r="I795" i="12"/>
  <c r="I796" i="12"/>
  <c r="I797" i="12"/>
  <c r="I798" i="12"/>
  <c r="I799" i="12"/>
  <c r="I800" i="12"/>
  <c r="I801" i="12"/>
  <c r="I802" i="12"/>
  <c r="I803" i="12"/>
  <c r="I804" i="12"/>
  <c r="I805" i="12"/>
  <c r="I806" i="12"/>
  <c r="I807" i="12"/>
  <c r="I808" i="12"/>
  <c r="I809" i="12"/>
  <c r="I810" i="12"/>
  <c r="I811" i="12"/>
  <c r="I812" i="12"/>
  <c r="I813" i="12"/>
  <c r="I814" i="12"/>
  <c r="I815" i="12"/>
  <c r="I816" i="12"/>
  <c r="I817" i="12"/>
  <c r="I818" i="12"/>
  <c r="I819" i="12"/>
  <c r="I820" i="12"/>
  <c r="I821" i="12"/>
  <c r="I822" i="12"/>
  <c r="I823" i="12"/>
  <c r="I824" i="12"/>
  <c r="I825" i="12"/>
  <c r="I826" i="12"/>
  <c r="I827" i="12"/>
  <c r="I828" i="12"/>
  <c r="I829" i="12"/>
  <c r="I830" i="12"/>
  <c r="I831" i="12"/>
  <c r="I832" i="12"/>
  <c r="I833" i="12"/>
  <c r="I834" i="12"/>
  <c r="I835" i="12"/>
  <c r="I836" i="12"/>
  <c r="I837" i="12"/>
  <c r="I838" i="12"/>
  <c r="I839" i="12"/>
  <c r="I840" i="12"/>
  <c r="I841" i="12"/>
  <c r="I842" i="12"/>
  <c r="I843" i="12"/>
  <c r="I844" i="12"/>
  <c r="I845" i="12"/>
  <c r="I846" i="12"/>
  <c r="I847" i="12"/>
  <c r="I848" i="12"/>
  <c r="I849" i="12"/>
  <c r="I850" i="12"/>
  <c r="I851" i="12"/>
  <c r="I852" i="12"/>
  <c r="I853" i="12"/>
  <c r="I854" i="12"/>
  <c r="I855" i="12"/>
  <c r="I856" i="12"/>
  <c r="I857" i="12"/>
  <c r="I858" i="12"/>
  <c r="I859" i="12"/>
  <c r="I860" i="12"/>
  <c r="I861" i="12"/>
  <c r="I862" i="12"/>
  <c r="I863" i="12"/>
  <c r="I864" i="12"/>
  <c r="I865" i="12"/>
  <c r="I866" i="12"/>
  <c r="I867" i="12"/>
  <c r="I868" i="12"/>
  <c r="I869" i="12"/>
  <c r="I870" i="12"/>
  <c r="I871" i="12"/>
  <c r="I872" i="12"/>
  <c r="I873" i="12"/>
  <c r="I874" i="12"/>
  <c r="I875" i="12"/>
  <c r="I876" i="12"/>
  <c r="I877" i="12"/>
  <c r="I878" i="12"/>
  <c r="I879" i="12"/>
  <c r="I880" i="12"/>
  <c r="I881" i="12"/>
  <c r="I882" i="12"/>
  <c r="I883" i="12"/>
  <c r="I884" i="12"/>
  <c r="I885" i="12"/>
  <c r="I886" i="12"/>
  <c r="I887" i="12"/>
  <c r="I888" i="12"/>
  <c r="I889" i="12"/>
  <c r="I890" i="12"/>
  <c r="I891" i="12"/>
  <c r="I892" i="12"/>
  <c r="I893" i="12"/>
  <c r="I894" i="12"/>
  <c r="I895" i="12"/>
  <c r="I896" i="12"/>
  <c r="I897" i="12"/>
  <c r="I898" i="12"/>
  <c r="I899" i="12"/>
  <c r="I900" i="12"/>
  <c r="I901" i="12"/>
  <c r="I902" i="12"/>
  <c r="I903" i="12"/>
  <c r="I904" i="12"/>
  <c r="I905" i="12"/>
  <c r="I906" i="12"/>
  <c r="I907" i="12"/>
  <c r="I908" i="12"/>
  <c r="I909" i="12"/>
  <c r="I910" i="12"/>
  <c r="I911" i="12"/>
  <c r="I912" i="12"/>
  <c r="I913" i="12"/>
  <c r="I914" i="12"/>
  <c r="I915" i="12"/>
  <c r="I916" i="12"/>
  <c r="I917" i="12"/>
  <c r="I918" i="12"/>
  <c r="I919" i="12"/>
  <c r="I920" i="12"/>
  <c r="I921" i="12"/>
  <c r="I922" i="12"/>
  <c r="I923" i="12"/>
  <c r="I924" i="12"/>
  <c r="I925" i="12"/>
  <c r="I926" i="12"/>
  <c r="I927" i="12"/>
  <c r="I928" i="12"/>
  <c r="I929" i="12"/>
  <c r="I930" i="12"/>
  <c r="I931" i="12"/>
  <c r="I932" i="12"/>
  <c r="I933" i="12"/>
  <c r="I934" i="12"/>
  <c r="I935" i="12"/>
  <c r="I936" i="12"/>
  <c r="I937" i="12"/>
  <c r="I938" i="12"/>
  <c r="I939" i="12"/>
  <c r="I940" i="12"/>
  <c r="I941" i="12"/>
  <c r="I942" i="12"/>
  <c r="I943" i="12"/>
  <c r="I944" i="12"/>
  <c r="I945" i="12"/>
  <c r="I946" i="12"/>
  <c r="I947" i="12"/>
  <c r="I948" i="12"/>
  <c r="I949" i="12"/>
  <c r="I950" i="12"/>
  <c r="I951" i="12"/>
  <c r="I952" i="12"/>
  <c r="I953" i="12"/>
  <c r="I954" i="12"/>
  <c r="I955" i="12"/>
  <c r="I956" i="12"/>
  <c r="I957" i="12"/>
  <c r="I958" i="12"/>
  <c r="I959" i="12"/>
  <c r="I960" i="12"/>
  <c r="I961" i="12"/>
  <c r="I962" i="12"/>
  <c r="I963" i="12"/>
  <c r="I964" i="12"/>
  <c r="I965" i="12"/>
  <c r="I966" i="12"/>
  <c r="I967" i="12"/>
  <c r="I968" i="12"/>
  <c r="I969" i="12"/>
  <c r="I970" i="12"/>
  <c r="I971" i="12"/>
  <c r="I972" i="12"/>
  <c r="I973" i="12"/>
  <c r="I974" i="12"/>
  <c r="I975" i="12"/>
  <c r="I976" i="12"/>
  <c r="I977" i="12"/>
  <c r="I978" i="12"/>
  <c r="I979" i="12"/>
  <c r="I980" i="12"/>
  <c r="I981" i="12"/>
  <c r="I982" i="12"/>
  <c r="I983" i="12"/>
  <c r="I984" i="12"/>
  <c r="I985" i="12"/>
  <c r="I986" i="12"/>
  <c r="I987" i="12"/>
  <c r="I988" i="12"/>
  <c r="I989" i="12"/>
  <c r="I990" i="12"/>
  <c r="I991" i="12"/>
  <c r="I992" i="12"/>
  <c r="I993" i="12"/>
  <c r="I994" i="12"/>
  <c r="I995" i="12"/>
  <c r="I996" i="12"/>
  <c r="I997" i="12"/>
  <c r="I998" i="12"/>
  <c r="I999" i="12"/>
  <c r="I1000" i="12"/>
  <c r="I1001" i="12"/>
  <c r="I1002" i="12"/>
  <c r="I1003" i="12"/>
  <c r="I1004" i="12"/>
  <c r="I1005" i="12"/>
  <c r="I1006" i="12"/>
  <c r="I1007" i="12"/>
  <c r="I1008" i="12"/>
  <c r="I1009" i="12"/>
  <c r="I1010" i="12"/>
  <c r="I1011" i="12"/>
  <c r="I1012" i="12"/>
  <c r="I1013" i="12"/>
  <c r="I1014" i="12"/>
  <c r="I1015" i="12"/>
  <c r="I1016" i="12"/>
  <c r="I1017" i="12"/>
  <c r="I1018" i="12"/>
  <c r="I1019" i="12"/>
  <c r="I1020" i="12"/>
  <c r="I1021" i="12"/>
  <c r="I1022" i="12"/>
  <c r="I1023" i="12"/>
  <c r="I1024" i="12"/>
  <c r="I1025" i="12"/>
  <c r="I1026" i="12"/>
  <c r="I1027" i="12"/>
  <c r="I1028" i="12"/>
  <c r="I1029" i="12"/>
  <c r="I1030" i="12"/>
  <c r="I1031" i="12"/>
  <c r="I1032" i="12"/>
  <c r="I1033" i="12"/>
  <c r="I1034" i="12"/>
  <c r="I1035" i="12"/>
  <c r="I1036" i="12"/>
  <c r="I1037" i="12"/>
  <c r="I1038" i="12"/>
  <c r="I1039" i="12"/>
  <c r="I1040" i="12"/>
  <c r="I1041" i="12"/>
  <c r="I1042" i="12"/>
  <c r="I1043" i="12"/>
  <c r="I1044" i="12"/>
  <c r="I1045" i="12"/>
  <c r="I1046" i="12"/>
  <c r="I1047" i="12"/>
  <c r="I1048" i="12"/>
  <c r="I1049" i="12"/>
  <c r="I1050" i="12"/>
  <c r="I1051" i="12"/>
  <c r="I1052" i="12"/>
  <c r="I1053" i="12"/>
  <c r="I1054" i="12"/>
  <c r="I1055" i="12"/>
  <c r="I1056" i="12"/>
  <c r="I1057" i="12"/>
  <c r="I1058" i="12"/>
  <c r="I1059" i="12"/>
  <c r="I1060" i="12"/>
  <c r="I1061" i="12"/>
  <c r="I1062" i="12"/>
  <c r="I1063" i="12"/>
  <c r="I1064" i="12"/>
  <c r="I1065" i="12"/>
  <c r="I1066" i="12"/>
  <c r="I1067" i="12"/>
  <c r="I1068" i="12"/>
  <c r="I1069" i="12"/>
  <c r="I1070" i="12"/>
  <c r="I1071" i="12"/>
  <c r="I1072" i="12"/>
  <c r="I1073" i="12"/>
  <c r="I1074" i="12"/>
  <c r="I1075" i="12"/>
  <c r="I1076" i="12"/>
  <c r="I1077" i="12"/>
  <c r="I1078" i="12"/>
  <c r="I1079" i="12"/>
  <c r="I1080" i="12"/>
  <c r="I1081" i="12"/>
  <c r="I1082" i="12"/>
  <c r="I1083" i="12"/>
  <c r="I1084" i="12"/>
  <c r="I1085" i="12"/>
  <c r="I1086" i="12"/>
  <c r="I1087" i="12"/>
  <c r="I1088" i="12"/>
  <c r="I1089" i="12"/>
  <c r="I1090" i="12"/>
  <c r="I1091" i="12"/>
  <c r="I1092" i="12"/>
  <c r="I1093" i="12"/>
  <c r="I1094" i="12"/>
  <c r="I1095" i="12"/>
  <c r="I1096" i="12"/>
  <c r="I1097" i="12"/>
  <c r="I1098" i="12"/>
  <c r="I1099" i="12"/>
  <c r="I1100" i="12"/>
  <c r="I1101" i="12"/>
  <c r="I1102" i="12"/>
  <c r="I1103" i="12"/>
  <c r="I1104" i="12"/>
  <c r="I1105" i="12"/>
  <c r="I1106" i="12"/>
  <c r="I1107" i="12"/>
  <c r="I1108" i="12"/>
  <c r="I1109" i="12"/>
  <c r="I1110" i="12"/>
  <c r="I1111" i="12"/>
  <c r="I1112" i="12"/>
  <c r="I1113" i="12"/>
  <c r="I1114" i="12"/>
  <c r="I1115" i="12"/>
  <c r="I1116" i="12"/>
  <c r="I1117" i="12"/>
  <c r="I1118" i="12"/>
  <c r="I1119" i="12"/>
  <c r="I1120" i="12"/>
  <c r="I1121" i="12"/>
  <c r="I1122" i="12"/>
  <c r="I1123" i="12"/>
  <c r="I1124" i="12"/>
  <c r="I1125" i="12"/>
  <c r="I1126" i="12"/>
  <c r="I1127" i="12"/>
  <c r="I1128" i="12"/>
  <c r="I1129" i="12"/>
  <c r="I1130" i="12"/>
  <c r="I1131" i="12"/>
  <c r="I1132" i="12"/>
  <c r="I1133" i="12"/>
  <c r="I1134" i="12"/>
  <c r="I1135" i="12"/>
  <c r="I1136" i="12"/>
  <c r="I1137" i="12"/>
  <c r="I1138" i="12"/>
  <c r="I1139" i="12"/>
  <c r="I1140" i="12"/>
  <c r="I1141" i="12"/>
  <c r="I1142" i="12"/>
  <c r="I1143" i="12"/>
  <c r="I1144" i="12"/>
  <c r="I1145" i="12"/>
  <c r="I1146" i="12"/>
  <c r="I1147" i="12"/>
  <c r="I1148" i="12"/>
  <c r="I1149" i="12"/>
  <c r="I1150" i="12"/>
  <c r="I1151" i="12"/>
  <c r="I1152" i="12"/>
  <c r="I1153" i="12"/>
  <c r="I1154" i="12"/>
  <c r="I1155" i="12"/>
  <c r="I1156" i="12"/>
  <c r="I1157" i="12"/>
  <c r="I1158" i="12"/>
  <c r="I1159" i="12"/>
  <c r="I1160" i="12"/>
  <c r="I1161" i="12"/>
  <c r="I1162" i="12"/>
  <c r="I1163" i="12"/>
  <c r="I1164" i="12"/>
  <c r="I1165" i="12"/>
  <c r="I1166" i="12"/>
  <c r="I1167" i="12"/>
  <c r="I1168" i="12"/>
  <c r="I1169" i="12"/>
  <c r="I1170" i="12"/>
  <c r="I1171" i="12"/>
  <c r="I1172" i="12"/>
  <c r="I1173" i="12"/>
  <c r="I1174" i="12"/>
  <c r="I1175" i="12"/>
  <c r="I1176" i="12"/>
  <c r="I1177" i="12"/>
  <c r="I1178" i="12"/>
  <c r="I1179" i="12"/>
  <c r="I1180" i="12"/>
  <c r="I1181" i="12"/>
  <c r="I1182" i="12"/>
  <c r="I1183" i="12"/>
  <c r="I1184" i="12"/>
  <c r="I1185" i="12"/>
  <c r="I1186" i="12"/>
  <c r="I1187" i="12"/>
  <c r="I1188" i="12"/>
  <c r="I1189" i="12"/>
  <c r="I1190" i="12"/>
  <c r="I1191" i="12"/>
  <c r="I1192" i="12"/>
  <c r="I1193" i="12"/>
  <c r="I1194" i="12"/>
  <c r="I1195" i="12"/>
  <c r="I1196" i="12"/>
  <c r="I1197" i="12"/>
  <c r="I1198" i="12"/>
  <c r="I1199" i="12"/>
  <c r="I1200" i="12"/>
  <c r="I1201" i="12"/>
  <c r="I1202" i="12"/>
  <c r="I1203" i="12"/>
  <c r="I1204" i="12"/>
  <c r="I1205" i="12"/>
  <c r="I1206" i="12"/>
  <c r="I1207" i="12"/>
  <c r="I1208" i="12"/>
  <c r="I1209" i="12"/>
  <c r="I1210" i="12"/>
  <c r="I1211" i="12"/>
  <c r="I1212" i="12"/>
  <c r="I1213" i="12"/>
  <c r="I1214" i="12"/>
  <c r="I1215" i="12"/>
  <c r="I1216" i="12"/>
  <c r="I1217" i="12"/>
  <c r="I1218" i="12"/>
  <c r="I1219" i="12"/>
  <c r="I1220" i="12"/>
  <c r="I1221" i="12"/>
  <c r="I1222" i="12"/>
  <c r="I1223" i="12"/>
  <c r="I1224" i="12"/>
  <c r="I1225" i="12"/>
  <c r="I1226" i="12"/>
  <c r="I1227" i="12"/>
  <c r="I1228" i="12"/>
  <c r="I1229" i="12"/>
  <c r="I1230" i="12"/>
  <c r="I1231" i="12"/>
  <c r="I1232" i="12"/>
  <c r="I1233" i="12"/>
  <c r="I1234" i="12"/>
  <c r="I1235" i="12"/>
  <c r="I1236" i="12"/>
  <c r="I1237" i="12"/>
  <c r="I1238" i="12"/>
  <c r="I1239" i="12"/>
  <c r="I1240" i="12"/>
  <c r="I1241" i="12"/>
  <c r="I1242" i="12"/>
  <c r="I1243" i="12"/>
  <c r="I1244" i="12"/>
  <c r="I1245" i="12"/>
  <c r="I1246" i="12"/>
  <c r="I1247" i="12"/>
  <c r="I1248" i="12"/>
  <c r="I1249" i="12"/>
  <c r="I1250" i="12"/>
  <c r="I1251" i="12"/>
  <c r="I1252" i="12"/>
  <c r="I1253" i="12"/>
  <c r="I1254" i="12"/>
  <c r="I1255" i="12"/>
  <c r="I1256" i="12"/>
  <c r="I1257" i="12"/>
  <c r="I1258" i="12"/>
  <c r="I1259" i="12"/>
  <c r="I1260" i="12"/>
  <c r="I1261" i="12"/>
  <c r="I1262" i="12"/>
  <c r="I1263" i="12"/>
  <c r="I1264" i="12"/>
  <c r="I1265" i="12"/>
  <c r="I1266" i="12"/>
  <c r="I1267" i="12"/>
  <c r="I1268" i="12"/>
  <c r="I1269" i="12"/>
  <c r="I1270" i="12"/>
  <c r="I1271" i="12"/>
  <c r="I1272" i="12"/>
  <c r="I1273" i="12"/>
  <c r="I1274" i="12"/>
  <c r="I1275" i="12"/>
  <c r="I1276" i="12"/>
  <c r="I1277" i="12"/>
  <c r="I1278" i="12"/>
  <c r="I1279" i="12"/>
  <c r="I1280" i="12"/>
  <c r="I1281" i="12"/>
  <c r="I1282" i="12"/>
  <c r="I1283" i="12"/>
  <c r="I1284" i="12"/>
  <c r="I1285" i="12"/>
  <c r="I1286" i="12"/>
  <c r="I1287" i="12"/>
  <c r="I1288" i="12"/>
  <c r="I1289" i="12"/>
  <c r="I1290" i="12"/>
  <c r="I1291" i="12"/>
  <c r="I1292" i="12"/>
  <c r="I1293" i="12"/>
  <c r="I1294" i="12"/>
  <c r="I1295" i="12"/>
  <c r="I1296" i="12"/>
  <c r="I1298" i="12"/>
  <c r="I1299" i="12"/>
  <c r="I1300" i="12"/>
  <c r="I1301" i="12"/>
  <c r="I1302" i="12"/>
  <c r="I1303" i="12"/>
  <c r="I1304" i="12"/>
  <c r="I1305" i="12"/>
  <c r="I1306" i="12"/>
  <c r="I1307" i="12"/>
  <c r="I1308" i="12"/>
  <c r="I1309" i="12"/>
  <c r="I1310" i="12"/>
  <c r="I1311" i="12"/>
  <c r="I1312" i="12"/>
  <c r="I1313" i="12"/>
  <c r="I1314" i="12"/>
  <c r="I1315" i="12"/>
  <c r="I1316" i="12"/>
  <c r="I1317" i="12"/>
  <c r="I1318" i="12"/>
  <c r="I1319" i="12"/>
  <c r="I1320" i="12"/>
  <c r="I1321" i="12"/>
  <c r="I1322" i="12"/>
  <c r="I1323" i="12"/>
  <c r="I1324" i="12"/>
  <c r="I1325" i="12"/>
  <c r="I1326" i="12"/>
  <c r="I1327" i="12"/>
  <c r="I1328" i="12"/>
  <c r="I1329" i="12"/>
  <c r="I1330" i="12"/>
  <c r="I1331" i="12"/>
  <c r="I1332" i="12"/>
  <c r="I1333" i="12"/>
  <c r="I1334" i="12"/>
  <c r="I1335" i="12"/>
  <c r="I1336" i="12"/>
  <c r="I1337" i="12"/>
  <c r="I1338" i="12"/>
  <c r="I1339" i="12"/>
  <c r="I1340" i="12"/>
  <c r="I1341" i="12"/>
  <c r="I1342" i="12"/>
  <c r="I1343" i="12"/>
  <c r="I1344" i="12"/>
  <c r="I1345" i="12"/>
  <c r="I1346" i="12"/>
  <c r="I1347" i="12"/>
  <c r="I1348" i="12"/>
  <c r="I1349" i="12"/>
  <c r="I1350" i="12"/>
  <c r="I1351" i="12"/>
  <c r="I1352" i="12"/>
  <c r="I1353" i="12"/>
  <c r="I1354" i="12"/>
  <c r="I1355" i="12"/>
  <c r="I1356" i="12"/>
  <c r="I1357" i="12"/>
  <c r="I1358" i="12"/>
  <c r="I1359" i="12"/>
  <c r="I1360" i="12"/>
  <c r="I1361" i="12"/>
  <c r="I1362" i="12"/>
  <c r="I1363" i="12"/>
  <c r="I1364" i="12"/>
  <c r="I1365" i="12"/>
  <c r="I1366" i="12"/>
  <c r="I1367" i="12"/>
  <c r="I1368" i="12"/>
  <c r="I1369" i="12"/>
  <c r="I1370" i="12"/>
  <c r="I1371" i="12"/>
  <c r="I1372" i="12"/>
  <c r="I1373" i="12"/>
  <c r="I1374" i="12"/>
  <c r="I1375" i="12"/>
  <c r="I1376" i="12"/>
  <c r="I1377" i="12"/>
  <c r="I1378" i="12"/>
  <c r="I1379" i="12"/>
  <c r="I1380" i="12"/>
  <c r="I1381" i="12"/>
  <c r="I1382" i="12"/>
  <c r="I1383" i="12"/>
  <c r="I1384" i="12"/>
  <c r="I1385" i="12"/>
  <c r="I1386" i="12"/>
  <c r="I1387" i="12"/>
  <c r="I1388" i="12"/>
  <c r="I1389" i="12"/>
  <c r="I1390" i="12"/>
  <c r="I1391" i="12"/>
  <c r="I1392" i="12"/>
  <c r="I1393" i="12"/>
  <c r="I1394" i="12"/>
  <c r="I1395" i="12"/>
  <c r="I1396" i="12"/>
  <c r="I1397" i="12"/>
  <c r="I1398" i="12"/>
  <c r="I1399" i="12"/>
  <c r="I1400" i="12"/>
  <c r="I1401" i="12"/>
  <c r="I1402" i="12"/>
  <c r="I1403" i="12"/>
  <c r="I1404" i="12"/>
  <c r="I1405" i="12"/>
  <c r="I1406" i="12"/>
  <c r="I1407" i="12"/>
  <c r="I1408" i="12"/>
  <c r="I1409" i="12"/>
  <c r="I1410" i="12"/>
  <c r="I1411" i="12"/>
  <c r="I1412" i="12"/>
  <c r="I1413" i="12"/>
  <c r="I1414" i="12"/>
  <c r="I1415" i="12"/>
  <c r="I1416" i="12"/>
  <c r="I1417" i="12"/>
  <c r="I1418" i="12"/>
  <c r="I1419" i="12"/>
  <c r="I1420" i="12"/>
  <c r="I1421" i="12"/>
  <c r="I1422" i="12"/>
  <c r="I1423" i="12"/>
  <c r="I1424" i="12"/>
  <c r="I1425" i="12"/>
  <c r="I1426" i="12"/>
  <c r="I1427" i="12"/>
  <c r="I1428" i="12"/>
  <c r="I1429" i="12"/>
  <c r="I1430" i="12"/>
  <c r="I1431" i="12"/>
  <c r="I1432" i="12"/>
  <c r="I1433" i="12"/>
  <c r="I1434" i="12"/>
  <c r="I1435" i="12"/>
  <c r="I1436" i="12"/>
  <c r="I1437" i="12"/>
  <c r="I1438" i="12"/>
  <c r="I1439" i="12"/>
  <c r="I1440" i="12"/>
  <c r="I1441" i="12"/>
  <c r="I1442" i="12"/>
  <c r="I1443" i="12"/>
  <c r="I1444" i="12"/>
  <c r="I1445" i="12"/>
  <c r="I1446" i="12"/>
  <c r="I1447" i="12"/>
  <c r="I1448" i="12"/>
  <c r="I1449" i="12"/>
  <c r="I1450" i="12"/>
  <c r="I1451" i="12"/>
  <c r="I1452" i="12"/>
  <c r="I1453" i="12"/>
  <c r="I1454" i="12"/>
  <c r="I1455" i="12"/>
  <c r="I1456" i="12"/>
  <c r="I1457" i="12"/>
  <c r="I1458" i="12"/>
  <c r="I1459" i="12"/>
  <c r="I1460" i="12"/>
  <c r="I1461" i="12"/>
  <c r="I1462" i="12"/>
  <c r="I1463" i="12"/>
  <c r="I1464" i="12"/>
  <c r="I1465" i="12"/>
  <c r="I1466" i="12"/>
  <c r="I1467" i="12"/>
  <c r="I1468" i="12"/>
  <c r="I1469" i="12"/>
  <c r="I1470" i="12"/>
  <c r="I1471" i="12"/>
  <c r="I1472" i="12"/>
  <c r="I1473" i="12"/>
  <c r="I1474" i="12"/>
  <c r="I1475" i="12"/>
  <c r="I1476" i="12"/>
  <c r="I1477" i="12"/>
  <c r="I1478" i="12"/>
  <c r="I1479" i="12"/>
  <c r="I1480" i="12"/>
  <c r="I1481" i="12"/>
  <c r="I1482" i="12"/>
  <c r="I1483" i="12"/>
  <c r="I1484" i="12"/>
  <c r="I1485" i="12"/>
  <c r="I1486" i="12"/>
  <c r="I1487" i="12"/>
  <c r="I1488" i="12"/>
  <c r="I1489" i="12"/>
  <c r="I1490" i="12"/>
  <c r="I1491" i="12"/>
  <c r="I1492" i="12"/>
  <c r="I1493" i="12"/>
  <c r="I1494" i="12"/>
  <c r="I1495" i="12"/>
  <c r="I1496" i="12"/>
  <c r="I1497" i="12"/>
  <c r="I1498" i="12"/>
  <c r="I1499" i="12"/>
  <c r="I1500" i="12"/>
  <c r="I1501" i="12"/>
  <c r="I1502" i="12"/>
  <c r="I1503" i="12"/>
  <c r="I1504" i="12"/>
  <c r="I1505" i="12"/>
  <c r="I1506" i="12"/>
  <c r="I1507" i="12"/>
  <c r="I1508" i="12"/>
  <c r="I1509" i="12"/>
  <c r="I1510" i="12"/>
  <c r="I1511" i="12"/>
  <c r="I1512" i="12"/>
  <c r="I1513" i="12"/>
  <c r="I1514" i="12"/>
  <c r="I1515" i="12"/>
  <c r="I1516" i="12"/>
  <c r="I1517" i="12"/>
  <c r="I1518" i="12"/>
  <c r="I1519" i="12"/>
  <c r="I1520" i="12"/>
  <c r="I1521" i="12"/>
  <c r="I1522" i="12"/>
  <c r="I1523" i="12"/>
  <c r="I1524" i="12"/>
  <c r="I1525" i="12"/>
  <c r="I1526" i="12"/>
  <c r="I1527" i="12"/>
  <c r="I1528" i="12"/>
  <c r="I1529" i="12"/>
  <c r="I1530" i="12"/>
  <c r="I1531" i="12"/>
  <c r="I1532" i="12"/>
  <c r="I1533" i="12"/>
  <c r="I1534" i="12"/>
  <c r="I1535" i="12"/>
  <c r="I1536" i="12"/>
  <c r="I1537" i="12"/>
  <c r="I1538" i="12"/>
  <c r="I1539" i="12"/>
  <c r="I1540" i="12"/>
  <c r="I1541" i="12"/>
  <c r="I1542" i="12"/>
  <c r="I1543" i="12"/>
  <c r="I1544" i="12"/>
  <c r="I1545" i="12"/>
  <c r="I1546" i="12"/>
  <c r="I1547" i="12"/>
  <c r="I1548" i="12"/>
  <c r="I1549" i="12"/>
  <c r="I1550" i="12"/>
  <c r="I1551" i="12"/>
  <c r="I1552" i="12"/>
  <c r="I1553" i="12"/>
  <c r="I1554" i="12"/>
  <c r="I1555" i="12"/>
  <c r="I1556" i="12"/>
  <c r="I1557" i="12"/>
  <c r="I1558" i="12"/>
  <c r="I1559" i="12"/>
  <c r="I1560" i="12"/>
  <c r="I1561" i="12"/>
  <c r="I1562" i="12"/>
  <c r="I1563" i="12"/>
  <c r="I1564" i="12"/>
  <c r="I1565" i="12"/>
  <c r="I1566" i="12"/>
  <c r="I1567" i="12"/>
  <c r="I1568" i="12"/>
  <c r="I1569" i="12"/>
  <c r="I1570" i="12"/>
  <c r="I1571" i="12"/>
  <c r="I1572" i="12"/>
  <c r="I1573" i="12"/>
  <c r="I1574" i="12"/>
  <c r="I1575" i="12"/>
  <c r="I1576" i="12"/>
  <c r="I1577" i="12"/>
  <c r="I1578" i="12"/>
  <c r="I1579" i="12"/>
  <c r="I1580" i="12"/>
  <c r="I1581" i="12"/>
  <c r="I1582" i="12"/>
  <c r="I1583" i="12"/>
  <c r="I1584" i="12"/>
  <c r="I1585" i="12"/>
  <c r="I1586" i="12"/>
  <c r="I1587" i="12"/>
  <c r="I1588" i="12"/>
  <c r="I1589" i="12"/>
  <c r="I1590" i="12"/>
  <c r="I1591" i="12"/>
  <c r="I1592" i="12"/>
  <c r="I1593" i="12"/>
  <c r="I1594" i="12"/>
  <c r="I1595" i="12"/>
  <c r="I1596" i="12"/>
  <c r="I1597" i="12"/>
  <c r="I1598" i="12"/>
  <c r="I1599" i="12"/>
  <c r="I1600" i="12"/>
  <c r="I1601" i="12"/>
  <c r="I1602" i="12"/>
  <c r="I1603" i="12"/>
  <c r="I1604" i="12"/>
  <c r="I1605" i="12"/>
  <c r="I1606" i="12"/>
  <c r="I1607" i="12"/>
  <c r="I1608" i="12"/>
  <c r="I1609" i="12"/>
  <c r="I1610" i="12"/>
  <c r="I1611" i="12"/>
  <c r="I1612" i="12"/>
  <c r="I1613" i="12"/>
  <c r="I1614" i="12"/>
  <c r="I1615" i="12"/>
  <c r="I1616" i="12"/>
  <c r="I1617" i="12"/>
  <c r="I1618" i="12"/>
  <c r="I1619" i="12"/>
  <c r="I1620" i="12"/>
  <c r="I1621" i="12"/>
  <c r="I1622" i="12"/>
  <c r="I1623" i="12"/>
  <c r="I1624" i="12"/>
  <c r="I1625" i="12"/>
  <c r="I1626" i="12"/>
  <c r="I1627" i="12"/>
  <c r="I1628" i="12"/>
  <c r="I1629" i="12"/>
  <c r="I1630" i="12"/>
  <c r="I1631" i="12"/>
  <c r="I1632" i="12"/>
  <c r="I1633" i="12"/>
  <c r="I1634" i="12"/>
  <c r="I1635" i="12"/>
  <c r="I1636" i="12"/>
  <c r="I1637" i="12"/>
  <c r="I1638" i="12"/>
  <c r="I1639" i="12"/>
  <c r="I1640" i="12"/>
  <c r="I1641" i="12"/>
  <c r="I1642" i="12"/>
  <c r="I1643" i="12"/>
  <c r="I1644" i="12"/>
  <c r="I1645" i="12"/>
  <c r="I1646" i="12"/>
  <c r="I1647" i="12"/>
  <c r="I1648" i="12"/>
  <c r="I1649" i="12"/>
  <c r="I1650" i="12"/>
  <c r="I1651" i="12"/>
  <c r="I1652" i="12"/>
  <c r="I1653" i="12"/>
  <c r="I1654" i="12"/>
  <c r="I1655" i="12"/>
  <c r="I1656" i="12"/>
  <c r="I1657" i="12"/>
  <c r="I1658" i="12"/>
  <c r="I1659" i="12"/>
  <c r="I1660" i="12"/>
  <c r="I1661" i="12"/>
  <c r="I1662" i="12"/>
  <c r="I1663" i="12"/>
  <c r="I1664" i="12"/>
  <c r="I1665" i="12"/>
  <c r="I1666" i="12"/>
  <c r="I1667" i="12"/>
  <c r="I1668" i="12"/>
  <c r="I1669" i="12"/>
  <c r="I1670" i="12"/>
  <c r="I1671" i="12"/>
  <c r="I1672" i="12"/>
  <c r="I1673" i="12"/>
  <c r="I1674" i="12"/>
  <c r="I1675" i="12"/>
  <c r="I1676" i="12"/>
  <c r="I1677" i="12"/>
  <c r="I1678" i="12"/>
  <c r="I1679" i="12"/>
  <c r="I1680" i="12"/>
  <c r="I1681" i="12"/>
  <c r="I1682" i="12"/>
  <c r="I1683" i="12"/>
  <c r="I1684" i="12"/>
  <c r="I1685" i="12"/>
  <c r="I1686" i="12"/>
  <c r="I1687" i="12"/>
  <c r="I1688" i="12"/>
  <c r="I1689" i="12"/>
  <c r="I1690" i="12"/>
  <c r="I1691" i="12"/>
  <c r="I1692" i="12"/>
  <c r="I1693" i="12"/>
  <c r="I1694" i="12"/>
  <c r="I1695" i="12"/>
  <c r="I1696" i="12"/>
  <c r="I1697" i="12"/>
  <c r="I1698" i="12"/>
  <c r="I1699" i="12"/>
  <c r="I1700" i="12"/>
  <c r="I1701" i="12"/>
  <c r="I1702" i="12"/>
  <c r="I1703" i="12"/>
  <c r="I1704" i="12"/>
  <c r="I1705" i="12"/>
  <c r="I1706" i="12"/>
  <c r="I1707" i="12"/>
  <c r="I1708" i="12"/>
  <c r="I1709" i="12"/>
  <c r="I1710" i="12"/>
  <c r="I1711" i="12"/>
  <c r="I1712" i="12"/>
  <c r="I1713" i="12"/>
  <c r="I1714" i="12"/>
  <c r="I1715" i="12"/>
  <c r="I1716" i="12"/>
  <c r="I1717" i="12"/>
  <c r="I1718" i="12"/>
  <c r="I1719" i="12"/>
  <c r="I1720" i="12"/>
  <c r="I1721" i="12"/>
  <c r="I1722" i="12"/>
  <c r="I1723" i="12"/>
  <c r="I1724" i="12"/>
  <c r="I1725" i="12"/>
  <c r="I1726" i="12"/>
  <c r="I1727" i="12"/>
  <c r="I1728" i="12"/>
  <c r="I1729" i="12"/>
  <c r="I1730" i="12"/>
  <c r="I1731" i="12"/>
  <c r="I1732" i="12"/>
  <c r="I1733" i="12"/>
  <c r="I1734" i="12"/>
  <c r="I1735" i="12"/>
  <c r="I1736" i="12"/>
  <c r="I1737" i="12"/>
  <c r="I1738" i="12"/>
  <c r="I1739" i="12"/>
  <c r="I1740" i="12"/>
  <c r="I1741" i="12"/>
  <c r="I1742" i="12"/>
  <c r="I1743" i="12"/>
  <c r="I1744" i="12"/>
  <c r="I1745" i="12"/>
  <c r="I1746" i="12"/>
  <c r="I1747" i="12"/>
  <c r="I1748" i="12"/>
  <c r="I1749" i="12"/>
  <c r="I1750" i="12"/>
  <c r="I1751" i="12"/>
  <c r="I1752" i="12"/>
  <c r="I1753" i="12"/>
  <c r="I1754" i="12"/>
  <c r="I1755" i="12"/>
  <c r="I1756" i="12"/>
  <c r="I1757" i="12"/>
  <c r="I1758" i="12"/>
  <c r="I1759" i="12"/>
  <c r="I1760" i="12"/>
  <c r="I1761" i="12"/>
  <c r="I1762" i="12"/>
  <c r="I1763" i="12"/>
  <c r="I1764" i="12"/>
  <c r="I1765" i="12"/>
  <c r="I1766" i="12"/>
  <c r="I1767" i="12"/>
  <c r="I1768" i="12"/>
  <c r="I1769" i="12"/>
  <c r="I1770" i="12"/>
  <c r="I1771" i="12"/>
  <c r="I1772" i="12"/>
  <c r="I1773" i="12"/>
  <c r="I1774" i="12"/>
  <c r="I1775" i="12"/>
  <c r="I1776" i="12"/>
  <c r="I1777" i="12"/>
  <c r="I1778" i="12"/>
  <c r="I1779" i="12"/>
  <c r="I1780" i="12"/>
  <c r="I1781" i="12"/>
  <c r="I1782" i="12"/>
  <c r="I1783" i="12"/>
  <c r="I1784" i="12"/>
  <c r="I1785" i="12"/>
  <c r="I1786" i="12"/>
  <c r="I1787" i="12"/>
  <c r="I1788" i="12"/>
  <c r="I1789" i="12"/>
  <c r="I1790" i="12"/>
  <c r="I1791" i="12"/>
  <c r="I1792" i="12"/>
  <c r="I1793" i="12"/>
  <c r="I1794" i="12"/>
  <c r="I1795" i="12"/>
  <c r="I1796" i="12"/>
  <c r="I1797" i="12"/>
  <c r="I1798" i="12"/>
  <c r="I1799" i="12"/>
  <c r="I1800" i="12"/>
  <c r="I1801" i="12"/>
  <c r="I1802" i="12"/>
  <c r="I1803" i="12"/>
  <c r="I1804" i="12"/>
  <c r="I1805" i="12"/>
  <c r="I1806" i="12"/>
  <c r="I1807" i="12"/>
  <c r="I1808" i="12"/>
  <c r="I1809" i="12"/>
  <c r="I1810" i="12"/>
  <c r="I1811" i="12"/>
  <c r="I1812" i="12"/>
  <c r="I1813" i="12"/>
  <c r="I1814" i="12"/>
  <c r="I1815" i="12"/>
  <c r="I1816" i="12"/>
  <c r="I1817" i="12"/>
  <c r="I1818" i="12"/>
  <c r="I1819" i="12"/>
  <c r="I1820" i="12"/>
  <c r="I1821" i="12"/>
  <c r="I1822" i="12"/>
  <c r="I1823" i="12"/>
  <c r="I1824" i="12"/>
  <c r="I1825" i="12"/>
  <c r="I1826" i="12"/>
  <c r="I1827" i="12"/>
  <c r="I1828" i="12"/>
  <c r="I1829" i="12"/>
  <c r="I1830" i="12"/>
  <c r="I1831" i="12"/>
  <c r="I1832" i="12"/>
  <c r="I1833" i="12"/>
  <c r="I1834" i="12"/>
  <c r="I1835" i="12"/>
  <c r="I1836" i="12"/>
  <c r="I1837" i="12"/>
  <c r="I1838" i="12"/>
  <c r="I1839" i="12"/>
  <c r="I1840" i="12"/>
  <c r="I1841" i="12"/>
  <c r="I1842" i="12"/>
  <c r="I1843" i="12"/>
  <c r="I1844" i="12"/>
  <c r="I1845" i="12"/>
  <c r="I1846" i="12"/>
  <c r="I1847" i="12"/>
  <c r="I1848" i="12"/>
  <c r="I1849" i="12"/>
  <c r="I1850" i="12"/>
  <c r="I1851" i="12"/>
  <c r="I1852" i="12"/>
  <c r="I1853" i="12"/>
  <c r="I1854" i="12"/>
  <c r="I1855" i="12"/>
  <c r="I1856" i="12"/>
  <c r="I1857" i="12"/>
  <c r="I1858" i="12"/>
  <c r="I1859" i="12"/>
  <c r="I1860" i="12"/>
  <c r="I1861" i="12"/>
  <c r="I1862" i="12"/>
  <c r="I1863" i="12"/>
  <c r="I1864" i="12"/>
  <c r="I1865" i="12"/>
  <c r="I1866" i="12"/>
  <c r="I1867" i="12"/>
  <c r="I1868" i="12"/>
  <c r="I1869" i="12"/>
  <c r="I1870" i="12"/>
  <c r="I1871" i="12"/>
  <c r="I1872" i="12"/>
  <c r="I1873" i="12"/>
  <c r="I1874" i="12"/>
  <c r="I1875" i="12"/>
  <c r="I1876" i="12"/>
  <c r="I1877" i="12"/>
  <c r="I1878" i="12"/>
  <c r="I1879" i="12"/>
  <c r="I1880" i="12"/>
  <c r="I1881" i="12"/>
  <c r="I1882" i="12"/>
  <c r="I1883" i="12"/>
  <c r="I1884" i="12"/>
  <c r="I1885" i="12"/>
  <c r="I1886" i="12"/>
  <c r="I1887" i="12"/>
  <c r="I1888" i="12"/>
  <c r="I1889" i="12"/>
  <c r="I1890" i="12"/>
  <c r="I1891" i="12"/>
  <c r="I1892" i="12"/>
  <c r="I1893" i="12"/>
  <c r="I1894" i="12"/>
  <c r="I1895" i="12"/>
  <c r="I1896" i="12"/>
  <c r="I1897" i="12"/>
  <c r="I1898" i="12"/>
  <c r="I1899" i="12"/>
  <c r="I1900" i="12"/>
  <c r="I1901" i="12"/>
  <c r="I1902" i="12"/>
  <c r="I1903" i="12"/>
  <c r="I1904" i="12"/>
  <c r="I1905" i="12"/>
  <c r="I1906" i="12"/>
  <c r="I1907" i="12"/>
  <c r="I1908" i="12"/>
  <c r="I1909" i="12"/>
  <c r="I1910" i="12"/>
  <c r="I1911" i="12"/>
  <c r="I1912" i="12"/>
  <c r="I1913" i="12"/>
  <c r="I1914" i="12"/>
  <c r="I1915" i="12"/>
  <c r="I1916" i="12"/>
  <c r="I1917" i="12"/>
  <c r="I1918" i="12"/>
  <c r="I1919" i="12"/>
  <c r="I1920" i="12"/>
  <c r="I1921" i="12"/>
  <c r="I1922" i="12"/>
  <c r="I1923" i="12"/>
  <c r="I1924" i="12"/>
  <c r="I1925" i="12"/>
  <c r="I1926" i="12"/>
  <c r="I1927" i="12"/>
  <c r="I1928" i="12"/>
  <c r="I1929" i="12"/>
  <c r="I1930" i="12"/>
  <c r="I1931" i="12"/>
  <c r="I1932" i="12"/>
  <c r="I1933" i="12"/>
  <c r="I1934" i="12"/>
  <c r="I1935" i="12"/>
  <c r="I1936" i="12"/>
  <c r="I1937" i="12"/>
  <c r="I1938" i="12"/>
  <c r="I1939" i="12"/>
  <c r="I1940" i="12"/>
  <c r="I1941" i="12"/>
  <c r="I1942" i="12"/>
  <c r="I1943" i="12"/>
  <c r="I1944" i="12"/>
  <c r="I1945" i="12"/>
  <c r="I1946" i="12"/>
  <c r="I1947" i="12"/>
  <c r="I1948" i="12"/>
  <c r="I1949" i="12"/>
  <c r="I1950" i="12"/>
  <c r="I1951" i="12"/>
  <c r="I1952" i="12"/>
  <c r="I1953" i="12"/>
  <c r="I1954" i="12"/>
  <c r="I1955" i="12"/>
  <c r="I1956" i="12"/>
  <c r="I1957" i="12"/>
  <c r="I1958" i="12"/>
  <c r="I1959" i="12"/>
  <c r="I1960" i="12"/>
  <c r="I1961" i="12"/>
  <c r="I1962" i="12"/>
  <c r="I1963" i="12"/>
  <c r="I1964" i="12"/>
  <c r="I1965" i="12"/>
  <c r="I1966" i="12"/>
  <c r="I1967" i="12"/>
  <c r="I1968" i="12"/>
  <c r="I1969" i="12"/>
  <c r="I1970" i="12"/>
  <c r="I1971" i="12"/>
  <c r="I1972" i="12"/>
  <c r="I1973" i="12"/>
  <c r="I1974" i="12"/>
  <c r="I1975" i="12"/>
  <c r="I1976" i="12"/>
  <c r="I1977" i="12"/>
  <c r="I1978" i="12"/>
  <c r="I1979" i="12"/>
  <c r="I1980" i="12"/>
  <c r="I1981" i="12"/>
  <c r="I1982" i="12"/>
  <c r="I1983" i="12"/>
  <c r="I1984" i="12"/>
  <c r="I1985" i="12"/>
  <c r="I1986" i="12"/>
  <c r="I1987" i="12"/>
  <c r="I1988" i="12"/>
  <c r="I1989" i="12"/>
  <c r="I1990" i="12"/>
  <c r="I1991" i="12"/>
  <c r="I1992" i="12"/>
  <c r="I1993" i="12"/>
  <c r="I1994" i="12"/>
  <c r="I1995" i="12"/>
  <c r="I1996" i="12"/>
  <c r="I1997" i="12"/>
  <c r="I1998" i="12"/>
  <c r="I1999" i="12"/>
  <c r="I2000" i="12"/>
  <c r="I2001" i="12"/>
  <c r="I2002" i="12"/>
  <c r="I2003" i="12"/>
  <c r="I2004" i="12"/>
  <c r="I2005" i="12"/>
  <c r="I2006" i="12"/>
  <c r="I2007" i="12"/>
  <c r="I2008" i="12"/>
  <c r="I2009" i="12"/>
  <c r="I2010" i="12"/>
  <c r="I2011" i="12"/>
  <c r="I2012" i="12"/>
  <c r="I2013" i="12"/>
  <c r="I2014" i="12"/>
  <c r="I2015" i="12"/>
  <c r="I2016" i="12"/>
  <c r="I2017" i="12"/>
  <c r="I2018" i="12"/>
  <c r="I2019" i="12"/>
  <c r="I2020" i="12"/>
  <c r="I2021" i="12"/>
  <c r="I2022" i="12"/>
  <c r="I2023" i="12"/>
  <c r="I2024" i="12"/>
  <c r="I2025" i="12"/>
  <c r="I2026" i="12"/>
  <c r="I2027" i="12"/>
  <c r="I2028" i="12"/>
  <c r="I2029" i="12"/>
  <c r="I2030" i="12"/>
  <c r="I2031" i="12"/>
  <c r="I2032" i="12"/>
  <c r="I2033" i="12"/>
  <c r="I2034" i="12"/>
  <c r="I2035" i="12"/>
  <c r="I2036" i="12"/>
  <c r="I2037" i="12"/>
  <c r="I2038" i="12"/>
  <c r="I2039" i="12"/>
  <c r="I2040" i="12"/>
  <c r="I2041" i="12"/>
  <c r="I2042" i="12"/>
  <c r="I2043" i="12"/>
  <c r="I2044" i="12"/>
  <c r="I2045" i="12"/>
  <c r="I2046" i="12"/>
  <c r="I2047" i="12"/>
  <c r="I2048" i="12"/>
  <c r="I2049" i="12"/>
  <c r="I2050" i="12"/>
  <c r="I2051" i="12"/>
  <c r="I2052" i="12"/>
  <c r="I2053" i="12"/>
  <c r="I2054" i="12"/>
  <c r="I2055" i="12"/>
  <c r="I2056" i="12"/>
  <c r="I2057" i="12"/>
  <c r="I2058" i="12"/>
  <c r="I2059" i="12"/>
  <c r="I2060" i="12"/>
  <c r="I2061" i="12"/>
  <c r="I2062" i="12"/>
  <c r="I2063" i="12"/>
  <c r="I2064" i="12"/>
  <c r="I2065" i="12"/>
  <c r="I2066" i="12"/>
  <c r="I2067" i="12"/>
  <c r="I2068" i="12"/>
  <c r="I2069" i="12"/>
  <c r="I2070" i="12"/>
  <c r="I2071" i="12"/>
  <c r="I2072" i="12"/>
  <c r="I2073" i="12"/>
  <c r="I2074" i="12"/>
  <c r="I2075" i="12"/>
  <c r="I2076" i="12"/>
  <c r="I2077" i="12"/>
  <c r="I2078" i="12"/>
  <c r="I2079" i="12"/>
  <c r="I2080" i="12"/>
  <c r="I2081" i="12"/>
  <c r="I2082" i="12"/>
  <c r="I2083" i="12"/>
  <c r="I2084" i="12"/>
  <c r="I2085" i="12"/>
  <c r="I2086" i="12"/>
  <c r="I2087" i="12"/>
  <c r="I2088" i="12"/>
  <c r="I2089" i="12"/>
  <c r="I2090" i="12"/>
  <c r="I2091" i="12"/>
  <c r="I2092" i="12"/>
  <c r="I2093" i="12"/>
  <c r="I2094" i="12"/>
  <c r="I2095" i="12"/>
  <c r="I2096" i="12"/>
  <c r="I2097" i="12"/>
  <c r="I2098" i="12"/>
  <c r="I2099" i="12"/>
  <c r="I2100" i="12"/>
  <c r="I2101" i="12"/>
  <c r="I2102" i="12"/>
  <c r="I2103" i="12"/>
  <c r="I2104" i="12"/>
  <c r="I2105" i="12"/>
  <c r="I2106" i="12"/>
  <c r="I2107" i="12"/>
  <c r="I2108" i="12"/>
  <c r="I2109" i="12"/>
  <c r="I2110" i="12"/>
  <c r="I2111" i="12"/>
  <c r="I2112" i="12"/>
  <c r="I2113" i="12"/>
  <c r="I2114" i="12"/>
  <c r="I2115" i="12"/>
  <c r="I2116" i="12"/>
  <c r="I2117" i="12"/>
  <c r="I2118" i="12"/>
  <c r="I2119" i="12"/>
  <c r="I2120" i="12"/>
  <c r="I2121" i="12"/>
  <c r="I2122" i="12"/>
  <c r="I2123" i="12"/>
  <c r="I2124" i="12"/>
  <c r="I2125" i="12"/>
  <c r="I2126" i="12"/>
  <c r="I2127" i="12"/>
  <c r="I2128" i="12"/>
  <c r="I2129" i="12"/>
  <c r="I2130" i="12"/>
  <c r="I2131" i="12"/>
  <c r="I2132" i="12"/>
  <c r="I2133" i="12"/>
  <c r="I2134" i="12"/>
  <c r="I2135" i="12"/>
  <c r="I2136" i="12"/>
  <c r="I2137" i="12"/>
  <c r="I2138" i="12"/>
  <c r="I2139" i="12"/>
  <c r="I2140" i="12"/>
  <c r="I2141" i="12"/>
  <c r="I2142" i="12"/>
  <c r="I2143" i="12"/>
  <c r="I2144" i="12"/>
  <c r="I2145" i="12"/>
  <c r="I2146" i="12"/>
  <c r="I2147" i="12"/>
  <c r="I2148" i="12"/>
  <c r="I2149" i="12"/>
  <c r="I2150" i="12"/>
  <c r="I2151" i="12"/>
  <c r="I2152" i="12"/>
  <c r="I2153" i="12"/>
  <c r="I2154" i="12"/>
  <c r="I2155" i="12"/>
  <c r="I2156" i="12"/>
  <c r="I2157" i="12"/>
  <c r="I2158" i="12"/>
  <c r="I2159" i="12"/>
  <c r="I2160" i="12"/>
  <c r="I2161" i="12"/>
  <c r="I2162" i="12"/>
  <c r="I2163" i="12"/>
  <c r="I2164" i="12"/>
  <c r="I2165" i="12"/>
  <c r="I2166" i="12"/>
  <c r="I2167" i="12"/>
  <c r="I2168" i="12"/>
  <c r="I2169" i="12"/>
  <c r="I2170" i="12"/>
  <c r="I2171" i="12"/>
  <c r="I2172" i="12"/>
  <c r="I2173" i="12"/>
  <c r="I2174" i="12"/>
  <c r="I2175" i="12"/>
  <c r="I2176" i="12"/>
  <c r="I2177" i="12"/>
  <c r="I2178" i="12"/>
  <c r="I2179" i="12"/>
  <c r="I2180" i="12"/>
  <c r="I2181" i="12"/>
  <c r="I2182" i="12"/>
  <c r="I2183" i="12"/>
  <c r="I2184" i="12"/>
  <c r="I2185" i="12"/>
  <c r="I2186" i="12"/>
  <c r="I2187" i="12"/>
  <c r="I2188" i="12"/>
  <c r="I2189" i="12"/>
  <c r="I2190" i="12"/>
  <c r="I2191" i="12"/>
  <c r="I2192" i="12"/>
  <c r="I2193" i="12"/>
  <c r="I2194" i="12"/>
  <c r="I2195" i="12"/>
  <c r="I2196" i="12"/>
  <c r="I2197" i="12"/>
  <c r="I2198" i="12"/>
  <c r="I2199" i="12"/>
  <c r="I2200" i="12"/>
  <c r="I2201" i="12"/>
  <c r="I2202" i="12"/>
  <c r="I2203" i="12"/>
  <c r="I2204" i="12"/>
  <c r="I2205" i="12"/>
  <c r="I2206" i="12"/>
  <c r="I2207" i="12"/>
  <c r="I2208" i="12"/>
  <c r="I2209" i="12"/>
  <c r="I2210" i="12"/>
  <c r="I2211" i="12"/>
  <c r="I2212" i="12"/>
  <c r="I2213" i="12"/>
  <c r="I2214" i="12"/>
  <c r="I2215" i="12"/>
  <c r="I2216" i="12"/>
  <c r="I2217" i="12"/>
  <c r="I2218" i="12"/>
  <c r="I2219" i="12"/>
  <c r="I2220" i="12"/>
  <c r="I2221" i="12"/>
  <c r="I2222" i="12"/>
  <c r="I2223" i="12"/>
  <c r="I2224" i="12"/>
  <c r="I2225" i="12"/>
  <c r="I2226" i="12"/>
  <c r="I2227" i="12"/>
  <c r="I2228" i="12"/>
  <c r="I2229" i="12"/>
  <c r="I2230" i="12"/>
  <c r="I2231" i="12"/>
  <c r="I2232" i="12"/>
  <c r="I2233" i="12"/>
  <c r="I2234" i="12"/>
  <c r="I2235" i="12"/>
  <c r="I2236" i="12"/>
  <c r="I2237" i="12"/>
  <c r="I2238" i="12"/>
  <c r="I2239" i="12"/>
  <c r="I2240" i="12"/>
  <c r="I2241" i="12"/>
  <c r="I2242" i="12"/>
  <c r="I2243" i="12"/>
  <c r="I2244" i="12"/>
  <c r="I2245" i="12"/>
  <c r="I2246" i="12"/>
  <c r="I2247" i="12"/>
  <c r="I2248" i="12"/>
  <c r="I2249" i="12"/>
  <c r="I2250" i="12"/>
  <c r="I2251" i="12"/>
  <c r="I2252" i="12"/>
  <c r="I2253" i="12"/>
  <c r="I2254" i="12"/>
  <c r="I2255" i="12"/>
  <c r="I2256" i="12"/>
  <c r="I2257" i="12"/>
  <c r="I2258" i="12"/>
  <c r="I2259" i="12"/>
  <c r="I2260" i="12"/>
  <c r="I2261" i="12"/>
  <c r="I2262" i="12"/>
  <c r="I2263" i="12"/>
  <c r="I2264" i="12"/>
  <c r="I2265" i="12"/>
  <c r="I2266" i="12"/>
  <c r="I2267" i="12"/>
  <c r="I2268" i="12"/>
  <c r="I2269" i="12"/>
  <c r="I2270" i="12"/>
  <c r="I2271" i="12"/>
  <c r="I2272" i="12"/>
  <c r="I2273" i="12"/>
  <c r="I2274" i="12"/>
  <c r="I2275" i="12"/>
  <c r="I2276" i="12"/>
  <c r="I2277" i="12"/>
  <c r="I2278" i="12"/>
  <c r="I2279" i="12"/>
  <c r="I2280" i="12"/>
  <c r="I2281" i="12"/>
  <c r="I2282" i="12"/>
  <c r="I2283" i="12"/>
  <c r="I2284" i="12"/>
  <c r="I2285" i="12"/>
  <c r="I2286" i="12"/>
  <c r="I2287" i="12"/>
  <c r="I2288" i="12"/>
  <c r="I2289" i="12"/>
  <c r="I2290" i="12"/>
  <c r="I2291" i="12"/>
  <c r="I2292" i="12"/>
  <c r="I2293" i="12"/>
  <c r="I2294" i="12"/>
  <c r="I2295" i="12"/>
  <c r="I2296" i="12"/>
  <c r="I2297" i="12"/>
  <c r="I2298" i="12"/>
  <c r="I2299" i="12"/>
  <c r="I2300" i="12"/>
  <c r="I2301" i="12"/>
  <c r="I2302" i="12"/>
  <c r="I2303" i="12"/>
  <c r="I2304" i="12"/>
  <c r="I2305" i="12"/>
  <c r="I2306" i="12"/>
  <c r="I2307" i="12"/>
  <c r="I2308" i="12"/>
  <c r="I2309" i="12"/>
  <c r="I2310" i="12"/>
  <c r="I2311" i="12"/>
  <c r="I2312" i="12"/>
  <c r="I2313" i="12"/>
  <c r="I2314" i="12"/>
  <c r="I2315" i="12"/>
  <c r="I2316" i="12"/>
  <c r="I2317" i="12"/>
  <c r="I2318" i="12"/>
  <c r="I2319" i="12"/>
  <c r="I2320" i="12"/>
  <c r="I2321" i="12"/>
  <c r="I2322" i="12"/>
  <c r="I2323" i="12"/>
  <c r="I2324" i="12"/>
  <c r="I2325" i="12"/>
  <c r="I2326" i="12"/>
  <c r="I2327" i="12"/>
  <c r="I2328" i="12"/>
  <c r="I2329" i="12"/>
  <c r="I2330" i="12"/>
  <c r="I2331" i="12"/>
  <c r="I2332" i="12"/>
  <c r="I2333" i="12"/>
  <c r="I2334" i="12"/>
  <c r="I2335" i="12"/>
  <c r="I2336" i="12"/>
  <c r="I2337" i="12"/>
  <c r="I2338" i="12"/>
  <c r="I2339" i="12"/>
  <c r="I2340" i="12"/>
  <c r="I2341" i="12"/>
  <c r="I2342" i="12"/>
  <c r="I2343" i="12"/>
  <c r="I2344" i="12"/>
  <c r="I2345" i="12"/>
  <c r="I2346" i="12"/>
  <c r="I2347" i="12"/>
  <c r="I2348" i="12"/>
  <c r="I2349" i="12"/>
  <c r="I2350" i="12"/>
  <c r="I2351" i="12"/>
  <c r="I2352" i="12"/>
  <c r="I2353" i="12"/>
  <c r="I2354" i="12"/>
  <c r="I2355" i="12"/>
  <c r="I2356" i="12"/>
  <c r="I2357" i="12"/>
  <c r="I2358" i="12"/>
  <c r="I2359" i="12"/>
  <c r="I2360" i="12"/>
  <c r="I2361" i="12"/>
  <c r="I2362" i="12"/>
  <c r="I2363" i="12"/>
  <c r="I2364" i="12"/>
  <c r="I2365" i="12"/>
  <c r="I2366" i="12"/>
  <c r="I2367" i="12"/>
  <c r="I2368" i="12"/>
  <c r="I2369" i="12"/>
  <c r="I2370" i="12"/>
  <c r="I2371" i="12"/>
  <c r="I2372" i="12"/>
  <c r="I2373" i="12"/>
  <c r="I2374" i="12"/>
  <c r="I2375" i="12"/>
  <c r="I2376" i="12"/>
  <c r="I2377" i="12"/>
  <c r="I2378" i="12"/>
  <c r="I2379" i="12"/>
  <c r="I2380" i="12"/>
  <c r="I2381" i="12"/>
  <c r="I2382" i="12"/>
  <c r="I2383" i="12"/>
  <c r="I2384" i="12"/>
  <c r="I2385" i="12"/>
  <c r="I2386" i="12"/>
  <c r="I2387" i="12"/>
  <c r="I2388" i="12"/>
  <c r="I2389" i="12"/>
  <c r="I2390" i="12"/>
  <c r="I2391" i="12"/>
  <c r="I2392" i="12"/>
  <c r="I2393" i="12"/>
  <c r="I2394" i="12"/>
  <c r="I2395" i="12"/>
  <c r="I2396" i="12"/>
  <c r="I2397" i="12"/>
  <c r="I2398" i="12"/>
  <c r="I2399" i="12"/>
  <c r="I2400" i="12"/>
  <c r="I2401" i="12"/>
  <c r="I2402" i="12"/>
  <c r="I2403" i="12"/>
  <c r="I2404" i="12"/>
  <c r="I2405" i="12"/>
  <c r="I2406" i="12"/>
  <c r="I2407" i="12"/>
  <c r="I2408" i="12"/>
  <c r="I2409" i="12"/>
  <c r="I2410" i="12"/>
  <c r="I2411" i="12"/>
  <c r="I2412" i="12"/>
  <c r="I2413" i="12"/>
  <c r="I2414" i="12"/>
  <c r="I2415" i="12"/>
  <c r="I2416" i="12"/>
  <c r="I2417" i="12"/>
  <c r="I2418" i="12"/>
  <c r="I2419" i="12"/>
  <c r="I2420" i="12"/>
  <c r="I2421" i="12"/>
  <c r="I2422" i="12"/>
  <c r="I2423" i="12"/>
  <c r="I2424" i="12"/>
  <c r="I2425" i="12"/>
  <c r="I2426" i="12"/>
  <c r="I2427" i="12"/>
  <c r="I2428" i="12"/>
  <c r="I2429" i="12"/>
  <c r="I2430" i="12"/>
  <c r="I2431" i="12"/>
  <c r="I2432" i="12"/>
  <c r="I2433" i="12"/>
  <c r="I2434" i="12"/>
  <c r="I2435" i="12"/>
  <c r="I2436" i="12"/>
  <c r="I2437" i="12"/>
  <c r="I2438" i="12"/>
  <c r="I2439" i="12"/>
  <c r="I2440" i="12"/>
  <c r="I2441" i="12"/>
  <c r="I2442" i="12"/>
  <c r="I2443" i="12"/>
  <c r="I2444" i="12"/>
  <c r="I2445" i="12"/>
  <c r="I2446" i="12"/>
  <c r="I2447" i="12"/>
  <c r="I2448" i="12"/>
  <c r="I2449" i="12"/>
  <c r="I2450" i="12"/>
  <c r="I2451" i="12"/>
  <c r="I2452" i="12"/>
  <c r="I2453" i="12"/>
  <c r="I2454" i="12"/>
  <c r="I2455" i="12"/>
  <c r="I2456" i="12"/>
  <c r="I2457" i="12"/>
  <c r="I2458" i="12"/>
  <c r="I2459" i="12"/>
  <c r="I2460" i="12"/>
  <c r="I2461" i="12"/>
  <c r="I2462" i="12"/>
  <c r="I2463" i="12"/>
  <c r="I2464" i="12"/>
  <c r="I2465" i="12"/>
  <c r="I2466" i="12"/>
  <c r="I2467" i="12"/>
  <c r="I2468" i="12"/>
  <c r="I2469" i="12"/>
  <c r="I2470" i="12"/>
  <c r="I2471" i="12"/>
  <c r="I2472" i="12"/>
  <c r="I2473" i="12"/>
  <c r="I2474" i="12"/>
  <c r="I2475" i="12"/>
  <c r="I2476" i="12"/>
  <c r="I2477" i="12"/>
  <c r="I2478" i="12"/>
  <c r="I2479" i="12"/>
  <c r="I2480" i="12"/>
  <c r="I2481" i="12"/>
  <c r="I2482" i="12"/>
  <c r="I2483" i="12"/>
  <c r="I2484" i="12"/>
  <c r="I2485" i="12"/>
  <c r="I2486" i="12"/>
  <c r="I2487" i="12"/>
  <c r="I2488" i="12"/>
  <c r="I2489" i="12"/>
  <c r="I2490" i="12"/>
  <c r="I2491" i="12"/>
  <c r="I2492" i="12"/>
  <c r="I2493" i="12"/>
  <c r="I2494" i="12"/>
  <c r="I2495" i="12"/>
  <c r="I2496" i="12"/>
  <c r="I2497" i="12"/>
  <c r="I2498" i="12"/>
  <c r="I2499" i="12"/>
  <c r="I2500" i="12"/>
  <c r="I2501" i="12"/>
  <c r="I2502" i="12"/>
  <c r="I2503" i="12"/>
  <c r="I2504" i="12"/>
  <c r="I2505" i="12"/>
  <c r="I2506" i="12"/>
  <c r="I2507" i="12"/>
  <c r="I2508" i="12"/>
  <c r="I2509" i="12"/>
  <c r="I2510" i="12"/>
  <c r="I2511" i="12"/>
  <c r="I2512" i="12"/>
  <c r="I2513" i="12"/>
  <c r="I2514" i="12"/>
  <c r="I2515" i="12"/>
  <c r="I2516" i="12"/>
  <c r="I2517" i="12"/>
  <c r="I2518" i="12"/>
  <c r="I2519" i="12"/>
  <c r="I2520" i="12"/>
  <c r="I2521" i="12"/>
  <c r="I2522" i="12"/>
  <c r="I2523" i="12"/>
  <c r="I2524" i="12"/>
  <c r="I2525" i="12"/>
  <c r="I2526" i="12"/>
  <c r="I2527" i="12"/>
  <c r="I2528" i="12"/>
  <c r="I2529" i="12"/>
  <c r="I2530" i="12"/>
  <c r="I2531" i="12"/>
  <c r="I2532" i="12"/>
  <c r="I2533" i="12"/>
  <c r="I2534" i="12"/>
  <c r="I2535" i="12"/>
  <c r="I2536" i="12"/>
  <c r="I2537" i="12"/>
  <c r="I2538" i="12"/>
  <c r="I2539" i="12"/>
  <c r="I2540" i="12"/>
  <c r="I2541" i="12"/>
  <c r="I2542" i="12"/>
  <c r="I2543" i="12"/>
  <c r="I2544" i="12"/>
  <c r="I2545" i="12"/>
  <c r="I2546" i="12"/>
  <c r="I2547" i="12"/>
  <c r="I2548" i="12"/>
  <c r="I2549" i="12"/>
  <c r="I2550" i="12"/>
  <c r="I2551" i="12"/>
  <c r="I2552" i="12"/>
  <c r="I2553" i="12"/>
  <c r="I2554" i="12"/>
  <c r="I2555" i="12"/>
  <c r="I2556" i="12"/>
  <c r="I2557" i="12"/>
  <c r="I2558" i="12"/>
  <c r="I2559" i="12"/>
  <c r="I2560" i="12"/>
  <c r="I2561" i="12"/>
  <c r="I2562" i="12"/>
  <c r="I2563" i="12"/>
  <c r="I2564" i="12"/>
  <c r="I2565" i="12"/>
  <c r="I2566" i="12"/>
  <c r="I2567" i="12"/>
  <c r="I2568" i="12"/>
  <c r="I2569" i="12"/>
  <c r="I2570" i="12"/>
  <c r="I2571" i="12"/>
  <c r="I2572" i="12"/>
  <c r="I2573" i="12"/>
  <c r="I2574" i="12"/>
  <c r="I2575" i="12"/>
  <c r="I2576" i="12"/>
  <c r="I2577" i="12"/>
  <c r="I2578" i="12"/>
  <c r="I2579" i="12"/>
  <c r="I2580" i="12"/>
  <c r="I2581" i="12"/>
  <c r="I2582" i="12"/>
  <c r="I2583" i="12"/>
  <c r="I2584" i="12"/>
  <c r="I2585" i="12"/>
  <c r="I2586" i="12"/>
  <c r="I2587" i="12"/>
  <c r="I2588" i="12"/>
  <c r="I2589" i="12"/>
  <c r="I2590" i="12"/>
  <c r="I2591" i="12"/>
  <c r="I2592" i="12"/>
  <c r="I2593" i="12"/>
  <c r="I2594" i="12"/>
  <c r="I2595" i="12"/>
  <c r="I2596" i="12"/>
  <c r="I2597" i="12"/>
  <c r="I2598" i="12"/>
  <c r="I2599" i="12"/>
  <c r="I2600" i="12"/>
  <c r="I2601" i="12"/>
  <c r="I2602" i="12"/>
  <c r="I2603" i="12"/>
  <c r="I2604" i="12"/>
  <c r="I2605" i="12"/>
  <c r="I2606" i="12"/>
  <c r="I2607" i="12"/>
  <c r="I2608" i="12"/>
  <c r="I2609" i="12"/>
  <c r="I2610" i="12"/>
  <c r="I2611" i="12"/>
  <c r="I2612" i="12"/>
  <c r="I2613" i="12"/>
  <c r="I2614" i="12"/>
  <c r="I2615" i="12"/>
  <c r="I2616" i="12"/>
  <c r="I2617" i="12"/>
  <c r="I2618" i="12"/>
  <c r="I2619" i="12"/>
  <c r="I2620" i="12"/>
  <c r="I2621" i="12"/>
  <c r="I2622" i="12"/>
  <c r="I2623" i="12"/>
  <c r="I2624" i="12"/>
  <c r="I2625" i="12"/>
  <c r="I2626" i="12"/>
  <c r="I2627" i="12"/>
  <c r="I2628" i="12"/>
  <c r="I2629" i="12"/>
  <c r="I2630" i="12"/>
  <c r="I2631" i="12"/>
  <c r="I2632" i="12"/>
  <c r="I2633" i="12"/>
  <c r="I2634" i="12"/>
  <c r="I2635" i="12"/>
  <c r="I2636" i="12"/>
  <c r="I2637" i="12"/>
  <c r="I2638" i="12"/>
  <c r="I2639" i="12"/>
  <c r="I2640" i="12"/>
  <c r="I2641" i="12"/>
  <c r="I2642" i="12"/>
  <c r="I2643" i="12"/>
  <c r="I2644" i="12"/>
  <c r="I2645" i="12"/>
  <c r="I2646" i="12"/>
  <c r="I2647" i="12"/>
  <c r="I2648" i="12"/>
  <c r="I2649" i="12"/>
  <c r="I2650" i="12"/>
  <c r="I2651" i="12"/>
  <c r="I2652" i="12"/>
  <c r="I2653" i="12"/>
  <c r="I2654" i="12"/>
  <c r="I2655" i="12"/>
  <c r="I2656" i="12"/>
  <c r="I2657" i="12"/>
  <c r="I2658" i="12"/>
  <c r="I2659" i="12"/>
  <c r="I2660" i="12"/>
  <c r="I2661" i="12"/>
  <c r="I2662" i="12"/>
  <c r="I2663" i="12"/>
  <c r="I2664" i="12"/>
  <c r="I2665" i="12"/>
  <c r="I2666" i="12"/>
  <c r="I2667" i="12"/>
  <c r="I2668" i="12"/>
  <c r="I2669" i="12"/>
  <c r="I2670" i="12"/>
  <c r="I2671" i="12"/>
  <c r="I2672" i="12"/>
  <c r="I2673" i="12"/>
  <c r="I2674" i="12"/>
  <c r="I2675" i="12"/>
  <c r="I2676" i="12"/>
  <c r="I2677" i="12"/>
  <c r="I2678" i="12"/>
  <c r="I2679" i="12"/>
  <c r="I2680" i="12"/>
  <c r="I2681" i="12"/>
  <c r="I2682" i="12"/>
  <c r="I2683" i="12"/>
  <c r="I2684" i="12"/>
  <c r="I2685" i="12"/>
  <c r="I2686" i="12"/>
  <c r="I2687" i="12"/>
  <c r="I2688" i="12"/>
  <c r="I2689" i="12"/>
  <c r="I2690" i="12"/>
  <c r="I2691" i="12"/>
  <c r="I2692" i="12"/>
  <c r="I2693" i="12"/>
  <c r="I2694" i="12"/>
  <c r="I2695" i="12"/>
  <c r="I2696" i="12"/>
  <c r="I2697" i="12"/>
  <c r="I2698" i="12"/>
  <c r="I2699" i="12"/>
  <c r="I2700" i="12"/>
  <c r="I2701" i="12"/>
  <c r="I2702" i="12"/>
  <c r="I2703" i="12"/>
  <c r="I2704" i="12"/>
  <c r="I2705" i="12"/>
  <c r="I2706" i="12"/>
  <c r="I2707" i="12"/>
  <c r="I2708" i="12"/>
  <c r="I2709" i="12"/>
  <c r="I2710" i="12"/>
  <c r="I2711" i="12"/>
  <c r="I2712" i="12"/>
  <c r="I2713" i="12"/>
  <c r="I2714" i="12"/>
  <c r="I2715" i="12"/>
  <c r="I2716" i="12"/>
  <c r="I2717" i="12"/>
  <c r="I2718" i="12"/>
  <c r="I2719" i="12"/>
  <c r="I2720" i="12"/>
  <c r="I2721" i="12"/>
  <c r="I2722" i="12"/>
  <c r="I2723" i="12"/>
  <c r="I2724" i="12"/>
  <c r="I2725" i="12"/>
  <c r="I2726" i="12"/>
  <c r="I2727" i="12"/>
  <c r="I2728" i="12"/>
  <c r="I2729" i="12"/>
  <c r="I2730" i="12"/>
  <c r="I2731" i="12"/>
  <c r="I2732" i="12"/>
  <c r="I2733" i="12"/>
  <c r="I2734" i="12"/>
  <c r="I2735" i="12"/>
  <c r="I2736" i="12"/>
  <c r="I2737" i="12"/>
  <c r="I2738" i="12"/>
  <c r="I2739" i="12"/>
  <c r="I2740" i="12"/>
  <c r="I2741" i="12"/>
  <c r="I2742" i="12"/>
  <c r="I2743" i="12"/>
  <c r="I2744" i="12"/>
  <c r="I2745" i="12"/>
  <c r="I2746" i="12"/>
  <c r="I2747" i="12"/>
  <c r="I2748" i="12"/>
  <c r="I2749" i="12"/>
  <c r="I2750" i="12"/>
  <c r="I2751" i="12"/>
  <c r="I2752" i="12"/>
  <c r="I2753" i="12"/>
  <c r="I2754" i="12"/>
  <c r="I2755" i="12"/>
  <c r="I2756" i="12"/>
  <c r="I2757" i="12"/>
  <c r="I2758" i="12"/>
  <c r="I2759" i="12"/>
  <c r="I2760" i="12"/>
  <c r="I2761" i="12"/>
  <c r="I2762" i="12"/>
  <c r="I2763" i="12"/>
  <c r="I2764" i="12"/>
  <c r="I2765" i="12"/>
  <c r="I2766" i="12"/>
  <c r="I2767" i="12"/>
  <c r="I2768" i="12"/>
  <c r="I2769" i="12"/>
  <c r="I2770" i="12"/>
  <c r="I2771" i="12"/>
  <c r="I2772" i="12"/>
  <c r="I2773" i="12"/>
  <c r="I2774" i="12"/>
  <c r="I2775" i="12"/>
  <c r="I2776" i="12"/>
  <c r="I2777" i="12"/>
  <c r="I2778" i="12"/>
  <c r="I2779" i="12"/>
  <c r="I2780" i="12"/>
  <c r="I2781" i="12"/>
  <c r="I2782" i="12"/>
  <c r="I2783" i="12"/>
  <c r="I2784" i="12"/>
  <c r="I2785" i="12"/>
  <c r="I2786" i="12"/>
  <c r="I2787" i="12"/>
  <c r="I2788" i="12"/>
  <c r="I2789" i="12"/>
  <c r="I2790" i="12"/>
  <c r="I2791" i="12"/>
  <c r="I2792" i="12"/>
  <c r="I2793" i="12"/>
  <c r="I2794" i="12"/>
  <c r="I2795" i="12"/>
  <c r="I2796" i="12"/>
  <c r="I2797" i="12"/>
  <c r="I2798" i="12"/>
  <c r="I2799" i="12"/>
  <c r="I2800" i="12"/>
  <c r="I2801" i="12"/>
  <c r="I2802" i="12"/>
  <c r="I2803" i="12"/>
  <c r="I2804" i="12"/>
  <c r="I2805" i="12"/>
  <c r="I2806" i="12"/>
  <c r="I2807" i="12"/>
  <c r="I2808" i="12"/>
  <c r="I2809" i="12"/>
  <c r="I2810" i="12"/>
  <c r="I2811" i="12"/>
  <c r="I2812" i="12"/>
  <c r="I2813" i="12"/>
  <c r="I2814" i="12"/>
  <c r="I2815" i="12"/>
  <c r="I2816" i="12"/>
  <c r="I2817" i="12"/>
  <c r="I2818" i="12"/>
  <c r="I2819" i="12"/>
  <c r="I2820" i="12"/>
  <c r="I2821" i="12"/>
  <c r="I2822" i="12"/>
  <c r="I2823" i="12"/>
  <c r="I2824" i="12"/>
  <c r="I2825" i="12"/>
  <c r="I2826" i="12"/>
  <c r="I2827" i="12"/>
  <c r="I2828" i="12"/>
  <c r="I2829" i="12"/>
  <c r="I2830" i="12"/>
  <c r="I2831" i="12"/>
  <c r="I2832" i="12"/>
  <c r="I2833" i="12"/>
  <c r="I2834" i="12"/>
  <c r="I2835" i="12"/>
  <c r="I2836" i="12"/>
  <c r="I2837" i="12"/>
  <c r="I2838" i="12"/>
  <c r="I2839" i="12"/>
  <c r="I2840" i="12"/>
  <c r="I2841" i="12"/>
  <c r="I2842" i="12"/>
  <c r="I2843" i="12"/>
  <c r="I2844" i="12"/>
  <c r="I2845" i="12"/>
  <c r="I2846" i="12"/>
  <c r="I2847" i="12"/>
  <c r="I2848" i="12"/>
  <c r="I2849" i="12"/>
  <c r="I2850" i="12"/>
  <c r="I2851" i="12"/>
  <c r="I2852" i="12"/>
  <c r="I2853" i="12"/>
  <c r="I2854" i="12"/>
  <c r="I2855" i="12"/>
  <c r="I2856" i="12"/>
  <c r="I2857" i="12"/>
  <c r="I2858" i="12"/>
  <c r="I2859" i="12"/>
  <c r="I2860" i="12"/>
  <c r="I2861" i="12"/>
  <c r="I2862" i="12"/>
  <c r="I2863" i="12"/>
  <c r="I2864" i="12"/>
  <c r="I2865" i="12"/>
  <c r="I2866" i="12"/>
  <c r="I2867" i="12"/>
  <c r="I2868" i="12"/>
  <c r="I2869" i="12"/>
  <c r="I2870" i="12"/>
  <c r="I2871" i="12"/>
  <c r="I2872" i="12"/>
  <c r="I2873" i="12"/>
  <c r="I2874" i="12"/>
  <c r="I2875" i="12"/>
  <c r="I2876" i="12"/>
  <c r="I2877" i="12"/>
  <c r="I2878" i="12"/>
  <c r="I2879" i="12"/>
  <c r="I2880" i="12"/>
  <c r="I2881" i="12"/>
  <c r="I2882" i="12"/>
  <c r="I2883" i="12"/>
  <c r="I2884" i="12"/>
  <c r="I2885" i="12"/>
  <c r="I2886" i="12"/>
  <c r="I2887" i="12"/>
  <c r="I2888" i="12"/>
  <c r="I2889" i="12"/>
  <c r="I2890" i="12"/>
  <c r="I2891" i="12"/>
  <c r="I2892" i="12"/>
  <c r="I2893" i="12"/>
  <c r="I2894" i="12"/>
  <c r="I2895" i="12"/>
  <c r="I2896" i="12"/>
  <c r="I2897" i="12"/>
  <c r="I2898" i="12"/>
  <c r="I2899" i="12"/>
  <c r="I2900" i="12"/>
  <c r="I2901" i="12"/>
  <c r="I2902" i="12"/>
  <c r="I2903" i="12"/>
  <c r="I2904" i="12"/>
  <c r="I2905" i="12"/>
  <c r="I2906" i="12"/>
  <c r="I2907" i="12"/>
  <c r="I2908" i="12"/>
  <c r="I2909" i="12"/>
  <c r="I2910" i="12"/>
  <c r="I2911" i="12"/>
  <c r="I2912" i="12"/>
  <c r="I2913" i="12"/>
  <c r="I2914" i="12"/>
  <c r="I2915" i="12"/>
  <c r="I2916" i="12"/>
  <c r="I2917" i="12"/>
  <c r="I2918" i="12"/>
  <c r="I2919" i="12"/>
  <c r="I2920" i="12"/>
  <c r="I2921" i="12"/>
  <c r="I2922" i="12"/>
  <c r="I2923" i="12"/>
  <c r="I2924" i="12"/>
  <c r="I2925" i="12"/>
  <c r="I2926" i="12"/>
  <c r="I2927" i="12"/>
  <c r="I2928" i="12"/>
  <c r="I2929" i="12"/>
  <c r="I2930" i="12"/>
  <c r="I2931" i="12"/>
  <c r="I2932" i="12"/>
  <c r="I2933" i="12"/>
  <c r="I2934" i="12"/>
  <c r="I2935" i="12"/>
  <c r="I2936" i="12"/>
  <c r="I2937" i="12"/>
  <c r="I2938" i="12"/>
  <c r="I2939" i="12"/>
  <c r="I2940" i="12"/>
  <c r="I2941" i="12"/>
  <c r="I2942" i="12"/>
  <c r="I2943" i="12"/>
  <c r="I2944" i="12"/>
  <c r="I2945" i="12"/>
  <c r="I2946" i="12"/>
  <c r="I2947" i="12"/>
  <c r="I2948" i="12"/>
  <c r="I2949" i="12"/>
  <c r="I2950" i="12"/>
  <c r="I2951" i="12"/>
  <c r="I2952" i="12"/>
  <c r="I2953" i="12"/>
  <c r="I2954" i="12"/>
  <c r="I2955" i="12"/>
  <c r="I2956" i="12"/>
  <c r="I2957" i="12"/>
  <c r="I2958" i="12"/>
  <c r="I2959" i="12"/>
  <c r="I2960" i="12"/>
  <c r="I2961" i="12"/>
  <c r="I2962" i="12"/>
  <c r="I2963" i="12"/>
  <c r="I2964" i="12"/>
  <c r="I2965" i="12"/>
  <c r="I2966" i="12"/>
  <c r="I2967" i="12"/>
  <c r="I2968" i="12"/>
  <c r="I2969" i="12"/>
  <c r="I2970" i="12"/>
  <c r="I2971" i="12"/>
  <c r="I2972" i="12"/>
  <c r="I2973" i="12"/>
  <c r="I2974" i="12"/>
  <c r="I2975" i="12"/>
  <c r="I2976" i="12"/>
  <c r="I2977" i="12"/>
  <c r="I2978" i="12"/>
  <c r="I2979" i="12"/>
  <c r="I2980" i="12"/>
  <c r="I2981" i="12"/>
  <c r="I2982" i="12"/>
  <c r="I2983" i="12"/>
  <c r="I2984" i="12"/>
  <c r="I2985" i="12"/>
  <c r="I2986" i="12"/>
  <c r="I2987" i="12"/>
  <c r="I2988" i="12"/>
  <c r="I2989" i="12"/>
  <c r="I2990" i="12"/>
  <c r="I2991" i="12"/>
  <c r="I2992" i="12"/>
  <c r="I2993" i="12"/>
  <c r="I2994" i="12"/>
  <c r="I2995" i="12"/>
  <c r="I2996" i="12"/>
  <c r="I2997" i="12"/>
  <c r="I2998" i="12"/>
  <c r="I2999" i="12"/>
  <c r="I3000" i="12"/>
  <c r="I3001" i="12"/>
  <c r="I3002" i="12"/>
  <c r="I3003" i="12"/>
  <c r="I3004" i="12"/>
  <c r="I3005" i="12"/>
  <c r="I3006" i="12"/>
  <c r="I3007" i="12"/>
  <c r="I3008" i="12"/>
  <c r="I3009" i="12"/>
  <c r="I3010" i="12"/>
  <c r="I3011" i="12"/>
  <c r="I3012" i="12"/>
  <c r="I3013" i="12"/>
  <c r="I3014" i="12"/>
  <c r="I3015" i="12"/>
  <c r="I3016" i="12"/>
  <c r="I3017" i="12"/>
  <c r="I3018" i="12"/>
  <c r="I3019" i="12"/>
  <c r="I3020" i="12"/>
  <c r="I3021" i="12"/>
  <c r="I3022" i="12"/>
  <c r="I3023" i="12"/>
  <c r="I3024" i="12"/>
  <c r="I3025" i="12"/>
  <c r="I3026" i="12"/>
  <c r="I3027" i="12"/>
  <c r="I3028" i="12"/>
  <c r="I3029" i="12"/>
  <c r="I3030" i="12"/>
  <c r="I3031" i="12"/>
  <c r="I3032" i="12"/>
  <c r="I3033" i="12"/>
  <c r="I3034" i="12"/>
  <c r="I3035" i="12"/>
  <c r="I3036" i="12"/>
  <c r="I3037" i="12"/>
  <c r="I3038" i="12"/>
  <c r="I3039" i="12"/>
  <c r="I3040" i="12"/>
  <c r="I3041" i="12"/>
  <c r="I3042" i="12"/>
  <c r="I3043" i="12"/>
  <c r="I3044" i="12"/>
  <c r="I3045" i="12"/>
  <c r="I3046" i="12"/>
  <c r="I3047" i="12"/>
  <c r="I3048" i="12"/>
  <c r="I3049" i="12"/>
  <c r="I3050" i="12"/>
  <c r="I3051" i="12"/>
  <c r="I3052" i="12"/>
  <c r="I3053" i="12"/>
  <c r="I3054" i="12"/>
  <c r="I3055" i="12"/>
  <c r="I3056" i="12"/>
  <c r="I3057" i="12"/>
  <c r="I3058" i="12"/>
  <c r="I3059" i="12"/>
  <c r="I3060" i="12"/>
  <c r="I3061" i="12"/>
  <c r="I3062" i="12"/>
  <c r="I3063" i="12"/>
  <c r="I3064" i="12"/>
  <c r="I3065" i="12"/>
  <c r="I3066" i="12"/>
  <c r="I3067" i="12"/>
  <c r="I3068" i="12"/>
  <c r="I3069" i="12"/>
  <c r="I3070" i="12"/>
  <c r="I3071" i="12"/>
  <c r="I3072" i="12"/>
  <c r="I3073" i="12"/>
  <c r="I3074" i="12"/>
  <c r="I3075" i="12"/>
  <c r="I3076" i="12"/>
  <c r="I3077" i="12"/>
  <c r="I3078" i="12"/>
  <c r="I3079" i="12"/>
  <c r="I3080" i="12"/>
  <c r="I3081" i="12"/>
  <c r="I3082" i="12"/>
  <c r="I3083" i="12"/>
  <c r="I3084" i="12"/>
  <c r="I3085" i="12"/>
  <c r="I3086" i="12"/>
  <c r="I3087" i="12"/>
  <c r="I3088" i="12"/>
  <c r="I3089" i="12"/>
  <c r="I3090" i="12"/>
  <c r="I3091" i="12"/>
  <c r="I3092" i="12"/>
  <c r="I3093" i="12"/>
  <c r="I3094" i="12"/>
  <c r="I3095" i="12"/>
  <c r="I3096" i="12"/>
  <c r="I3097" i="12"/>
  <c r="I3098" i="12"/>
  <c r="I3099" i="12"/>
  <c r="I3100" i="12"/>
  <c r="I3101" i="12"/>
  <c r="I3102" i="12"/>
  <c r="I3103" i="12"/>
  <c r="I3104" i="12"/>
  <c r="I3105" i="12"/>
  <c r="I3106" i="12"/>
  <c r="I3107" i="12"/>
  <c r="I3108" i="12"/>
  <c r="I3109" i="12"/>
  <c r="I3110" i="12"/>
  <c r="I3111" i="12"/>
  <c r="I3112" i="12"/>
  <c r="I3113" i="12"/>
  <c r="I3114" i="12"/>
  <c r="I3115" i="12"/>
  <c r="I3116" i="12"/>
  <c r="I3117" i="12"/>
  <c r="I3118" i="12"/>
  <c r="I3119" i="12"/>
  <c r="I3120" i="12"/>
  <c r="I3121" i="12"/>
  <c r="I3122" i="12"/>
  <c r="I3123" i="12"/>
  <c r="I3124" i="12"/>
  <c r="I3125" i="12"/>
  <c r="I3126" i="12"/>
  <c r="I3127" i="12"/>
  <c r="I3128" i="12"/>
  <c r="I3129" i="12"/>
  <c r="I3130" i="12"/>
  <c r="I3131" i="12"/>
  <c r="I3132" i="12"/>
  <c r="I3133" i="12"/>
  <c r="I3134" i="12"/>
  <c r="I3135" i="12"/>
  <c r="I3136" i="12"/>
  <c r="I3137" i="12"/>
  <c r="I3138" i="12"/>
  <c r="I3139" i="12"/>
  <c r="I3140" i="12"/>
  <c r="I3141" i="12"/>
  <c r="I3142" i="12"/>
  <c r="I3143" i="12"/>
  <c r="I3144" i="12"/>
  <c r="I3145" i="12"/>
  <c r="I3146" i="12"/>
  <c r="I3147" i="12"/>
  <c r="I3148" i="12"/>
  <c r="I3149" i="12"/>
  <c r="I3150" i="12"/>
  <c r="I3151" i="12"/>
  <c r="I3152" i="12"/>
  <c r="I3153" i="12"/>
  <c r="I3154" i="12"/>
  <c r="I3155" i="12"/>
  <c r="I3156" i="12"/>
  <c r="I3157" i="12"/>
  <c r="I3158" i="12"/>
  <c r="I3159" i="12"/>
  <c r="I3160" i="12"/>
  <c r="I3161" i="12"/>
  <c r="I3162" i="12"/>
  <c r="I3163" i="12"/>
  <c r="I3164" i="12"/>
  <c r="I3165" i="12"/>
  <c r="I3166" i="12"/>
  <c r="I3167" i="12"/>
  <c r="I3168" i="12"/>
  <c r="I3169" i="12"/>
  <c r="I3170" i="12"/>
  <c r="I3171" i="12"/>
  <c r="I3172" i="12"/>
  <c r="I3173" i="12"/>
  <c r="I3174" i="12"/>
  <c r="I3175" i="12"/>
  <c r="I3176" i="12"/>
  <c r="I3177" i="12"/>
  <c r="I3178" i="12"/>
  <c r="I3179" i="12"/>
  <c r="I3180" i="12"/>
  <c r="I3181" i="12"/>
  <c r="I3182" i="12"/>
  <c r="I3183" i="12"/>
  <c r="I3184" i="12"/>
  <c r="I3185" i="12"/>
  <c r="I3186" i="12"/>
  <c r="I3187" i="12"/>
  <c r="I3188" i="12"/>
  <c r="I3189" i="12"/>
  <c r="I3190" i="12"/>
  <c r="I3191" i="12"/>
  <c r="I3192" i="12"/>
  <c r="I3193" i="12"/>
  <c r="I3194" i="12"/>
  <c r="I3195" i="12"/>
  <c r="I3196" i="12"/>
  <c r="I3197" i="12"/>
  <c r="I3198" i="12"/>
  <c r="I3199" i="12"/>
  <c r="I3200" i="12"/>
  <c r="I3201" i="12"/>
  <c r="I3202" i="12"/>
  <c r="I3203" i="12"/>
  <c r="I3204" i="12"/>
  <c r="I3205" i="12"/>
  <c r="I3206" i="12"/>
  <c r="I3207" i="12"/>
  <c r="I3208" i="12"/>
  <c r="I3209" i="12"/>
  <c r="I3210" i="12"/>
  <c r="I3211" i="12"/>
  <c r="I3212" i="12"/>
  <c r="I3213" i="12"/>
  <c r="I3214" i="12"/>
  <c r="I3215" i="12"/>
  <c r="I3216" i="12"/>
  <c r="I3217" i="12"/>
  <c r="I3218" i="12"/>
  <c r="I3219" i="12"/>
  <c r="I3220" i="12"/>
  <c r="I3221" i="12"/>
  <c r="I3222" i="12"/>
  <c r="I3223" i="12"/>
  <c r="I3224" i="12"/>
  <c r="I3225" i="12"/>
  <c r="I3226" i="12"/>
  <c r="I3227" i="12"/>
  <c r="I3228" i="12"/>
  <c r="I3229" i="12"/>
  <c r="I3230" i="12"/>
  <c r="I3231" i="12"/>
  <c r="I3232" i="12"/>
  <c r="I3233" i="12"/>
  <c r="I3234" i="12"/>
  <c r="I3235" i="12"/>
  <c r="I3236" i="12"/>
  <c r="I3237" i="12"/>
  <c r="I3238" i="12"/>
  <c r="I3239" i="12"/>
  <c r="I3240" i="12"/>
  <c r="I3241" i="12"/>
  <c r="I3242" i="12"/>
  <c r="I3243" i="12"/>
  <c r="I3244" i="12"/>
  <c r="I3245" i="12"/>
  <c r="I3246" i="12"/>
  <c r="I3247" i="12"/>
  <c r="I3248" i="12"/>
  <c r="I3249" i="12"/>
  <c r="I3250" i="12"/>
  <c r="I3251" i="12"/>
  <c r="I3252" i="12"/>
  <c r="I3253" i="12"/>
  <c r="I3254" i="12"/>
  <c r="I3255" i="12"/>
  <c r="I3256" i="12"/>
  <c r="I3257" i="12"/>
  <c r="I3258" i="12"/>
  <c r="I3259" i="12"/>
  <c r="I3260" i="12"/>
  <c r="I3261" i="12"/>
  <c r="I3262" i="12"/>
  <c r="I3263" i="12"/>
  <c r="I3264" i="12"/>
  <c r="I3265" i="12"/>
  <c r="I3266" i="12"/>
  <c r="I3267" i="12"/>
  <c r="I3268" i="12"/>
  <c r="I3269" i="12"/>
  <c r="I3270" i="12"/>
  <c r="I3271" i="12"/>
  <c r="I3272" i="12"/>
  <c r="I3273" i="12"/>
  <c r="I3274" i="12"/>
  <c r="I3275" i="12"/>
  <c r="I3276" i="12"/>
  <c r="I3277" i="12"/>
  <c r="I3278" i="12"/>
  <c r="I3279" i="12"/>
  <c r="I3280" i="12"/>
  <c r="I3281" i="12"/>
  <c r="I3282" i="12"/>
  <c r="I3283" i="12"/>
  <c r="I3284" i="12"/>
  <c r="I3285" i="12"/>
  <c r="I3286" i="12"/>
  <c r="I3287" i="12"/>
  <c r="I3288" i="12"/>
  <c r="I3289" i="12"/>
  <c r="I3290" i="12"/>
  <c r="I3291" i="12"/>
  <c r="I3292" i="12"/>
  <c r="I3293" i="12"/>
  <c r="I3294" i="12"/>
  <c r="I3295" i="12"/>
  <c r="I3296" i="12"/>
  <c r="I3297" i="12"/>
  <c r="I3298" i="12"/>
  <c r="I3299" i="12"/>
  <c r="I3300" i="12"/>
  <c r="I3301" i="12"/>
  <c r="I3302" i="12"/>
  <c r="I3303" i="12"/>
  <c r="I3304" i="12"/>
  <c r="I3305" i="12"/>
  <c r="I3306" i="12"/>
  <c r="I3307" i="12"/>
  <c r="I3308" i="12"/>
  <c r="I3309" i="12"/>
  <c r="I3310" i="12"/>
  <c r="I3311" i="12"/>
  <c r="I3312" i="12"/>
  <c r="I3313" i="12"/>
  <c r="I3314" i="12"/>
  <c r="I3315" i="12"/>
  <c r="I3316" i="12"/>
  <c r="I3317" i="12"/>
  <c r="I3318" i="12"/>
  <c r="I3319" i="12"/>
  <c r="I3320" i="12"/>
  <c r="I3321" i="12"/>
  <c r="I3322" i="12"/>
  <c r="I3323" i="12"/>
  <c r="I3324" i="12"/>
  <c r="I3325" i="12"/>
  <c r="I3326" i="12"/>
  <c r="I3327" i="12"/>
  <c r="I3328" i="12"/>
  <c r="I3329" i="12"/>
  <c r="I3330" i="12"/>
  <c r="I3331" i="12"/>
  <c r="I3332" i="12"/>
  <c r="I3333" i="12"/>
  <c r="I3334" i="12"/>
  <c r="I3335" i="12"/>
  <c r="I3336" i="12"/>
  <c r="I3337" i="12"/>
  <c r="I3338" i="12"/>
  <c r="I3339" i="12"/>
  <c r="I3340" i="12"/>
  <c r="I3341" i="12"/>
  <c r="I3342" i="12"/>
  <c r="I3343" i="12"/>
  <c r="I3344" i="12"/>
  <c r="I3345" i="12"/>
  <c r="I3346" i="12"/>
  <c r="I3347" i="12"/>
  <c r="I3348" i="12"/>
  <c r="I3349" i="12"/>
  <c r="I3350" i="12"/>
  <c r="I3351" i="12"/>
  <c r="I3352" i="12"/>
  <c r="I3353" i="12"/>
  <c r="I3354" i="12"/>
  <c r="I3355" i="12"/>
  <c r="I3356" i="12"/>
  <c r="I3357" i="12"/>
  <c r="I3358" i="12"/>
  <c r="I3359" i="12"/>
  <c r="I3360" i="12"/>
  <c r="I3361" i="12"/>
  <c r="I3362" i="12"/>
  <c r="I3363" i="12"/>
  <c r="I3364" i="12"/>
  <c r="I3365" i="12"/>
  <c r="I3366" i="12"/>
  <c r="I3367" i="12"/>
  <c r="I3368" i="12"/>
  <c r="I3369" i="12"/>
  <c r="I3370" i="12"/>
  <c r="I3371" i="12"/>
  <c r="I3372" i="12"/>
  <c r="I3373" i="12"/>
  <c r="I3374" i="12"/>
  <c r="I3375" i="12"/>
  <c r="I3376" i="12"/>
  <c r="I3377" i="12"/>
  <c r="I3378" i="12"/>
  <c r="I3379" i="12"/>
  <c r="I3380" i="12"/>
  <c r="I3381" i="12"/>
  <c r="I3382" i="12"/>
  <c r="I3383" i="12"/>
  <c r="I3384" i="12"/>
  <c r="I3385" i="12"/>
  <c r="I3386" i="12"/>
  <c r="I3387" i="12"/>
  <c r="I3388" i="12"/>
  <c r="I3389" i="12"/>
  <c r="I3390" i="12"/>
  <c r="I3391" i="12"/>
  <c r="I3392" i="12"/>
  <c r="I3393" i="12"/>
  <c r="I3394" i="12"/>
  <c r="I3395" i="12"/>
  <c r="I3396" i="12"/>
  <c r="I3397" i="12"/>
  <c r="I3398" i="12"/>
  <c r="I3399" i="12"/>
  <c r="I3400" i="12"/>
  <c r="I3401" i="12"/>
  <c r="I3402" i="12"/>
  <c r="I3403" i="12"/>
  <c r="I3404" i="12"/>
  <c r="I3405" i="12"/>
  <c r="I3406" i="12"/>
  <c r="I3407" i="12"/>
  <c r="I3408" i="12"/>
  <c r="I3409" i="12"/>
  <c r="I3410" i="12"/>
  <c r="I3411" i="12"/>
  <c r="I3412" i="12"/>
  <c r="I3413" i="12"/>
  <c r="I3414" i="12"/>
  <c r="I3415" i="12"/>
  <c r="I3416" i="12"/>
  <c r="I3417" i="12"/>
  <c r="I3418" i="12"/>
  <c r="I3419" i="12"/>
  <c r="I3420" i="12"/>
  <c r="I3421" i="12"/>
  <c r="I3422" i="12"/>
  <c r="I3423" i="12"/>
  <c r="I3424" i="12"/>
  <c r="I3425" i="12"/>
  <c r="I3426" i="12"/>
  <c r="I3427" i="12"/>
  <c r="I3428" i="12"/>
  <c r="I3429" i="12"/>
  <c r="I3430" i="12"/>
  <c r="I3431" i="12"/>
  <c r="I3432" i="12"/>
  <c r="I3433" i="12"/>
  <c r="I3434" i="12"/>
  <c r="I3435" i="12"/>
  <c r="I3436" i="12"/>
  <c r="I3437" i="12"/>
  <c r="I3438" i="12"/>
  <c r="I3439" i="12"/>
  <c r="I3440" i="12"/>
  <c r="I3441" i="12"/>
  <c r="I3442" i="12"/>
  <c r="I3443" i="12"/>
  <c r="I3444" i="12"/>
  <c r="I3445" i="12"/>
  <c r="I3446" i="12"/>
  <c r="I3447" i="12"/>
  <c r="I3448" i="12"/>
  <c r="I3449" i="12"/>
  <c r="I3450" i="12"/>
  <c r="I3451" i="12"/>
  <c r="I3452" i="12"/>
  <c r="I3453" i="12"/>
  <c r="I3454" i="12"/>
  <c r="I3455" i="12"/>
  <c r="I3456" i="12"/>
  <c r="I3457" i="12"/>
  <c r="I3458" i="12"/>
  <c r="I3459" i="12"/>
  <c r="I3460" i="12"/>
  <c r="I3461" i="12"/>
  <c r="I3462" i="12"/>
  <c r="I3463" i="12"/>
  <c r="I3464" i="12"/>
  <c r="I3465" i="12"/>
  <c r="I3466" i="12"/>
  <c r="I3467" i="12"/>
  <c r="I3468" i="12"/>
  <c r="I3469" i="12"/>
  <c r="I3470" i="12"/>
  <c r="I3471" i="12"/>
  <c r="I3472" i="12"/>
  <c r="I3473" i="12"/>
  <c r="I3474" i="12"/>
  <c r="I3475" i="12"/>
  <c r="I3476" i="12"/>
  <c r="I3477" i="12"/>
  <c r="I3478" i="12"/>
  <c r="I3479" i="12"/>
  <c r="I3480" i="12"/>
  <c r="I3481" i="12"/>
  <c r="I3482" i="12"/>
  <c r="I3483" i="12"/>
  <c r="I3484" i="12"/>
  <c r="I3485" i="12"/>
  <c r="I3486" i="12"/>
  <c r="I3487" i="12"/>
  <c r="I3488" i="12"/>
  <c r="I3489" i="12"/>
  <c r="I3490" i="12"/>
  <c r="I3491" i="12"/>
  <c r="I3492" i="12"/>
  <c r="I3493" i="12"/>
  <c r="I3494" i="12"/>
  <c r="I3495" i="12"/>
  <c r="I3496" i="12"/>
  <c r="I3497" i="12"/>
  <c r="I3498" i="12"/>
  <c r="I3499" i="12"/>
  <c r="I3500" i="12"/>
  <c r="I3501" i="12"/>
  <c r="I3502" i="12"/>
  <c r="I3503" i="12"/>
  <c r="I3504" i="12"/>
  <c r="I3505" i="12"/>
  <c r="I3506" i="12"/>
  <c r="I3507" i="12"/>
  <c r="I3508" i="12"/>
  <c r="I3509" i="12"/>
  <c r="I3510" i="12"/>
  <c r="I3511" i="12"/>
  <c r="I3512" i="12"/>
  <c r="I3513" i="12"/>
  <c r="I3514" i="12"/>
  <c r="I3515" i="12"/>
  <c r="I3516" i="12"/>
  <c r="I3517" i="12"/>
  <c r="I3518" i="12"/>
  <c r="I3519" i="12"/>
  <c r="I3520" i="12"/>
  <c r="I3521" i="12"/>
  <c r="I3522" i="12"/>
  <c r="I3523" i="12"/>
  <c r="I3524" i="12"/>
  <c r="I3525" i="12"/>
  <c r="I3526" i="12"/>
  <c r="I3527" i="12"/>
  <c r="I3528" i="12"/>
  <c r="I3529" i="12"/>
  <c r="I3530" i="12"/>
  <c r="I3531" i="12"/>
  <c r="I3532" i="12"/>
  <c r="I3533" i="12"/>
  <c r="I3534" i="12"/>
  <c r="I3535" i="12"/>
  <c r="I3536" i="12"/>
  <c r="I3537" i="12"/>
  <c r="I3538" i="12"/>
  <c r="I3539" i="12"/>
  <c r="I3540" i="12"/>
  <c r="I3541" i="12"/>
  <c r="I3542" i="12"/>
  <c r="I3543" i="12"/>
  <c r="I3544" i="12"/>
  <c r="I3545" i="12"/>
  <c r="I3546" i="12"/>
  <c r="I3547" i="12"/>
  <c r="I3548" i="12"/>
  <c r="I3549" i="12"/>
  <c r="I3550" i="12"/>
  <c r="I3551" i="12"/>
  <c r="I3552" i="12"/>
  <c r="I3553" i="12"/>
  <c r="I3554" i="12"/>
  <c r="I3555" i="12"/>
  <c r="I3556" i="12"/>
  <c r="I3557" i="12"/>
  <c r="I3558" i="12"/>
  <c r="I3559" i="12"/>
  <c r="I3560" i="12"/>
  <c r="I3561" i="12"/>
  <c r="I3562" i="12"/>
  <c r="I3563" i="12"/>
  <c r="I3564" i="12"/>
  <c r="I3565" i="12"/>
  <c r="I3566" i="12"/>
  <c r="I3567" i="12"/>
  <c r="I3568" i="12"/>
  <c r="I3569" i="12"/>
  <c r="I3570" i="12"/>
  <c r="I3571" i="12"/>
  <c r="I3572" i="12"/>
  <c r="I3573" i="12"/>
  <c r="I3574" i="12"/>
  <c r="I3575" i="12"/>
  <c r="I3576" i="12"/>
  <c r="I3577" i="12"/>
  <c r="I3578" i="12"/>
  <c r="I3579" i="12"/>
  <c r="I3580" i="12"/>
  <c r="I3581" i="12"/>
  <c r="I3582" i="12"/>
  <c r="I3583" i="12"/>
  <c r="I3584" i="12"/>
  <c r="I3585" i="12"/>
  <c r="I3586" i="12"/>
  <c r="I3587" i="12"/>
  <c r="I3588" i="12"/>
  <c r="I3589" i="12"/>
  <c r="I3590" i="12"/>
  <c r="I3591" i="12"/>
  <c r="I3592" i="12"/>
  <c r="I3593" i="12"/>
  <c r="I3594" i="12"/>
  <c r="I3595" i="12"/>
  <c r="I3596" i="12"/>
  <c r="I3597" i="12"/>
  <c r="I3598" i="12"/>
  <c r="I3599" i="12"/>
  <c r="I3600" i="12"/>
  <c r="I3601" i="12"/>
  <c r="I3602" i="12"/>
  <c r="I3603" i="12"/>
  <c r="I3604" i="12"/>
  <c r="I3605" i="12"/>
  <c r="I3606" i="12"/>
  <c r="I3607" i="12"/>
  <c r="I3608" i="12"/>
  <c r="I3609" i="12"/>
  <c r="I3610" i="12"/>
  <c r="I3611" i="12"/>
  <c r="I3612" i="12"/>
  <c r="I3613" i="12"/>
  <c r="I3614" i="12"/>
  <c r="I3615" i="12"/>
  <c r="I3616" i="12"/>
  <c r="I3617" i="12"/>
  <c r="I3618" i="12"/>
  <c r="I3619" i="12"/>
  <c r="I3620" i="12"/>
  <c r="I3621" i="12"/>
  <c r="I3622" i="12"/>
  <c r="I3623" i="12"/>
  <c r="I3624" i="12"/>
  <c r="I3625" i="12"/>
  <c r="I3626" i="12"/>
  <c r="I3627" i="12"/>
  <c r="I3628" i="12"/>
  <c r="I3629" i="12"/>
  <c r="I3630" i="12"/>
  <c r="I3631" i="12"/>
  <c r="I3632" i="12"/>
  <c r="I3633" i="12"/>
  <c r="I3634" i="12"/>
  <c r="I3635" i="12"/>
  <c r="I3636" i="12"/>
  <c r="I3637" i="12"/>
  <c r="I3638" i="12"/>
  <c r="I3639" i="12"/>
  <c r="I3640" i="12"/>
  <c r="I3641" i="12"/>
  <c r="I3642" i="12"/>
  <c r="I3643" i="12"/>
  <c r="I3644" i="12"/>
  <c r="I3645" i="12"/>
  <c r="I3646" i="12"/>
  <c r="I3647" i="12"/>
  <c r="I3648" i="12"/>
  <c r="I3649" i="12"/>
  <c r="I3650" i="12"/>
  <c r="I3651" i="12"/>
  <c r="I3652" i="12"/>
  <c r="I3653" i="12"/>
  <c r="I3654" i="12"/>
  <c r="I3655" i="12"/>
  <c r="I3656" i="12"/>
  <c r="I3657" i="12"/>
  <c r="I3658" i="12"/>
  <c r="I3659" i="12"/>
  <c r="I3660" i="12"/>
  <c r="I3661" i="12"/>
  <c r="I3662" i="12"/>
  <c r="I3663" i="12"/>
  <c r="I3664" i="12"/>
  <c r="I3665" i="12"/>
  <c r="I3666" i="12"/>
  <c r="I3667" i="12"/>
  <c r="I3668" i="12"/>
  <c r="I3669" i="12"/>
  <c r="I3670" i="12"/>
  <c r="I3671" i="12"/>
  <c r="I3672" i="12"/>
  <c r="I3673" i="12"/>
  <c r="I3674" i="12"/>
  <c r="I3675" i="12"/>
  <c r="I3676" i="12"/>
  <c r="I3677" i="12"/>
  <c r="I3678" i="12"/>
  <c r="I3679" i="12"/>
  <c r="I3680" i="12"/>
  <c r="I3681" i="12"/>
  <c r="I3682" i="12"/>
  <c r="I3683" i="12"/>
  <c r="I3684" i="12"/>
  <c r="I3685" i="12"/>
  <c r="I3686" i="12"/>
  <c r="I3687" i="12"/>
  <c r="I3688" i="12"/>
  <c r="I3689" i="12"/>
  <c r="I3690" i="12"/>
  <c r="I3691" i="12"/>
  <c r="I3692" i="12"/>
  <c r="I3693" i="12"/>
  <c r="I3694" i="12"/>
  <c r="I3695" i="12"/>
  <c r="I3696" i="12"/>
  <c r="I3697" i="12"/>
  <c r="I3698" i="12"/>
  <c r="I3699" i="12"/>
  <c r="I3700" i="12"/>
  <c r="I3701" i="12"/>
  <c r="I3702" i="12"/>
  <c r="I3703" i="12"/>
  <c r="I3704" i="12"/>
  <c r="I3705" i="12"/>
  <c r="I3706" i="12"/>
  <c r="I3707" i="12"/>
  <c r="I3708" i="12"/>
  <c r="I3709" i="12"/>
  <c r="I3710" i="12"/>
  <c r="I3711" i="12"/>
  <c r="I3712" i="12"/>
  <c r="I3713" i="12"/>
  <c r="I3714" i="12"/>
  <c r="I3715" i="12"/>
  <c r="I3716" i="12"/>
  <c r="I3717" i="12"/>
  <c r="I3718" i="12"/>
  <c r="I3719" i="12"/>
  <c r="I3720" i="12"/>
  <c r="I3721" i="12"/>
  <c r="I3722" i="12"/>
  <c r="I3723" i="12"/>
  <c r="I3724" i="12"/>
  <c r="I3725" i="12"/>
  <c r="I3726" i="12"/>
  <c r="I3727" i="12"/>
  <c r="I3728" i="12"/>
  <c r="I3729" i="12"/>
  <c r="I3730" i="12"/>
  <c r="I3731" i="12"/>
  <c r="I3732" i="12"/>
  <c r="I3733" i="12"/>
  <c r="I3734" i="12"/>
  <c r="I3735" i="12"/>
  <c r="I3736" i="12"/>
  <c r="I3737" i="12"/>
  <c r="I3738" i="12"/>
  <c r="I3739" i="12"/>
  <c r="I3740" i="12"/>
  <c r="I3741" i="12"/>
  <c r="I3742" i="12"/>
  <c r="I3743" i="12"/>
  <c r="I3744" i="12"/>
  <c r="I3745" i="12"/>
  <c r="I3746" i="12"/>
  <c r="I3747" i="12"/>
  <c r="I3748" i="12"/>
  <c r="I3749" i="12"/>
  <c r="I3750" i="12"/>
  <c r="I3751" i="12"/>
  <c r="I3752" i="12"/>
  <c r="I3753" i="12"/>
  <c r="I3754" i="12"/>
  <c r="I3755" i="12"/>
  <c r="I3756" i="12"/>
  <c r="I3757" i="12"/>
  <c r="I3758" i="12"/>
  <c r="I3759" i="12"/>
  <c r="I3760" i="12"/>
  <c r="I3761" i="12"/>
  <c r="I3762" i="12"/>
  <c r="I3763" i="12"/>
  <c r="I3764" i="12"/>
  <c r="I3765" i="12"/>
  <c r="I3766" i="12"/>
  <c r="I3767" i="12"/>
  <c r="I3768" i="12"/>
  <c r="I3769" i="12"/>
  <c r="I3770" i="12"/>
  <c r="I3771" i="12"/>
  <c r="I3772" i="12"/>
  <c r="I3773" i="12"/>
  <c r="I3774" i="12"/>
  <c r="I3775" i="12"/>
  <c r="I3776" i="12"/>
  <c r="I3777" i="12"/>
  <c r="I3778" i="12"/>
  <c r="I3779" i="12"/>
  <c r="I3780" i="12"/>
  <c r="I3781" i="12"/>
  <c r="I3782" i="12"/>
  <c r="I3783" i="12"/>
  <c r="I3784" i="12"/>
  <c r="I3785" i="12"/>
  <c r="I3786" i="12"/>
  <c r="I3787" i="12"/>
  <c r="I3788" i="12"/>
  <c r="I3789" i="12"/>
  <c r="I3790" i="12"/>
  <c r="I3791" i="12"/>
  <c r="I3792" i="12"/>
  <c r="I3793" i="12"/>
  <c r="I3794" i="12"/>
  <c r="I3795" i="12"/>
  <c r="I3796" i="12"/>
  <c r="I3797" i="12"/>
  <c r="I3798" i="12"/>
  <c r="I3799" i="12"/>
  <c r="I3800" i="12"/>
  <c r="I3801" i="12"/>
  <c r="I3802" i="12"/>
  <c r="I3803" i="12"/>
  <c r="I3804" i="12"/>
  <c r="I3805" i="12"/>
  <c r="I3806" i="12"/>
  <c r="I3807" i="12"/>
  <c r="I3808" i="12"/>
  <c r="I3809" i="12"/>
  <c r="I3810" i="12"/>
  <c r="I3811" i="12"/>
  <c r="I3812" i="12"/>
  <c r="I3813" i="12"/>
  <c r="I3814" i="12"/>
  <c r="I3815" i="12"/>
  <c r="I3816" i="12"/>
  <c r="I3817" i="12"/>
  <c r="I3818" i="12"/>
  <c r="I3819" i="12"/>
  <c r="I3820" i="12"/>
  <c r="I3821" i="12"/>
  <c r="I3822" i="12"/>
  <c r="I3823" i="12"/>
  <c r="I3824" i="12"/>
  <c r="I3825" i="12"/>
  <c r="I3826" i="12"/>
  <c r="I3827" i="12"/>
  <c r="I3828" i="12"/>
  <c r="I3829" i="12"/>
  <c r="I3830" i="12"/>
  <c r="I3831" i="12"/>
  <c r="I3832" i="12"/>
  <c r="I3833" i="12"/>
  <c r="I3834" i="12"/>
  <c r="I3835" i="12"/>
  <c r="I3836" i="12"/>
  <c r="I3837" i="12"/>
  <c r="I3838" i="12"/>
  <c r="I3839" i="12"/>
  <c r="I3840" i="12"/>
  <c r="I3841" i="12"/>
  <c r="I3842" i="12"/>
  <c r="I3843" i="12"/>
  <c r="I3844" i="12"/>
  <c r="I3845" i="12"/>
  <c r="I3846" i="12"/>
  <c r="I3847" i="12"/>
  <c r="I3848" i="12"/>
  <c r="I3849" i="12"/>
  <c r="I3850" i="12"/>
  <c r="I3851" i="12"/>
  <c r="I3852" i="12"/>
  <c r="I3853" i="12"/>
  <c r="I3854" i="12"/>
  <c r="I3855" i="12"/>
  <c r="I3856" i="12"/>
  <c r="I3857" i="12"/>
  <c r="I3858" i="12"/>
  <c r="I3859" i="12"/>
  <c r="I3860" i="12"/>
  <c r="I3861" i="12"/>
  <c r="I3862" i="12"/>
  <c r="I3863" i="12"/>
  <c r="I3864" i="12"/>
  <c r="I3865" i="12"/>
  <c r="I3866" i="12"/>
  <c r="I3867" i="12"/>
  <c r="I3868" i="12"/>
  <c r="I3869" i="12"/>
  <c r="I3870" i="12"/>
  <c r="I3871" i="12"/>
  <c r="I3872" i="12"/>
  <c r="I3873" i="12"/>
  <c r="I3874" i="12"/>
  <c r="I3875" i="12"/>
  <c r="I3876" i="12"/>
  <c r="I3877" i="12"/>
  <c r="I3878" i="12"/>
  <c r="I3879" i="12"/>
  <c r="I3880" i="12"/>
  <c r="I3881" i="12"/>
  <c r="I3882" i="12"/>
  <c r="I3883" i="12"/>
  <c r="I3884" i="12"/>
  <c r="I3885" i="12"/>
  <c r="I3886" i="12"/>
  <c r="I3887" i="12"/>
  <c r="I3888" i="12"/>
  <c r="I3889" i="12"/>
  <c r="I3890" i="12"/>
  <c r="I3891" i="12"/>
  <c r="I3892" i="12"/>
  <c r="I3893" i="12"/>
  <c r="I3894" i="12"/>
  <c r="I3895" i="12"/>
  <c r="I3896" i="12"/>
  <c r="I3897" i="12"/>
  <c r="I3898" i="12"/>
  <c r="I3899" i="12"/>
  <c r="I3900" i="12"/>
  <c r="I3901" i="12"/>
  <c r="I3902" i="12"/>
  <c r="I3903" i="12"/>
  <c r="I3904" i="12"/>
  <c r="I3905" i="12"/>
  <c r="I3906" i="12"/>
  <c r="I3907" i="12"/>
  <c r="I3908" i="12"/>
  <c r="I3909" i="12"/>
  <c r="I3910" i="12"/>
  <c r="I3911" i="12"/>
  <c r="I3912" i="12"/>
  <c r="I3913" i="12"/>
  <c r="I3914" i="12"/>
  <c r="I3915" i="12"/>
  <c r="I3916" i="12"/>
  <c r="I3917" i="12"/>
  <c r="I3918" i="12"/>
  <c r="I3919" i="12"/>
  <c r="I3920" i="12"/>
  <c r="I3921" i="12"/>
  <c r="I3922" i="12"/>
  <c r="I3923" i="12"/>
  <c r="I3924" i="12"/>
  <c r="I3925" i="12"/>
  <c r="I3926" i="12"/>
  <c r="I3927" i="12"/>
  <c r="I3928" i="12"/>
  <c r="I3929" i="12"/>
  <c r="I3930" i="12"/>
  <c r="I3931" i="12"/>
  <c r="I3932" i="12"/>
  <c r="I3933" i="12"/>
  <c r="I3934" i="12"/>
  <c r="I3935" i="12"/>
  <c r="I3936" i="12"/>
  <c r="I3937" i="12"/>
  <c r="I3938" i="12"/>
  <c r="I3939" i="12"/>
  <c r="I3940" i="12"/>
  <c r="I3941" i="12"/>
  <c r="I3942" i="12"/>
  <c r="I3943" i="12"/>
  <c r="I3944" i="12"/>
  <c r="I3945" i="12"/>
  <c r="I3946" i="12"/>
  <c r="I3947" i="12"/>
  <c r="I3948" i="12"/>
  <c r="I3949" i="12"/>
  <c r="I3950" i="12"/>
  <c r="I3951" i="12"/>
  <c r="I3952" i="12"/>
  <c r="I3953" i="12"/>
  <c r="I3954" i="12"/>
  <c r="I3955" i="12"/>
  <c r="I3956" i="12"/>
  <c r="I3957" i="12"/>
  <c r="I3958" i="12"/>
  <c r="I3959" i="12"/>
  <c r="I3960" i="12"/>
  <c r="I3961" i="12"/>
  <c r="I3962" i="12"/>
  <c r="I3963" i="12"/>
  <c r="I3964" i="12"/>
  <c r="I3965" i="12"/>
  <c r="I3966" i="12"/>
  <c r="I3967" i="12"/>
  <c r="I3968" i="12"/>
  <c r="I3969" i="12"/>
  <c r="I3970" i="12"/>
  <c r="I3971" i="12"/>
  <c r="I3972" i="12"/>
  <c r="I3973" i="12"/>
  <c r="I3974" i="12"/>
  <c r="I3975" i="12"/>
  <c r="I3976" i="12"/>
  <c r="I3977" i="12"/>
  <c r="I3978" i="12"/>
  <c r="I3979" i="12"/>
  <c r="I3980" i="12"/>
  <c r="I3981" i="12"/>
  <c r="I3982" i="12"/>
  <c r="I3983" i="12"/>
  <c r="I3984" i="12"/>
  <c r="I3985" i="12"/>
  <c r="I3986" i="12"/>
  <c r="I3987" i="12"/>
  <c r="I3988" i="12"/>
  <c r="I3989" i="12"/>
  <c r="I3990" i="12"/>
  <c r="I3991" i="12"/>
  <c r="I3992" i="12"/>
  <c r="I3993" i="12"/>
  <c r="I3994" i="12"/>
  <c r="I3995" i="12"/>
  <c r="I3996" i="12"/>
  <c r="I3997" i="12"/>
  <c r="I3998" i="12"/>
  <c r="I3999" i="12"/>
  <c r="I4000" i="12"/>
  <c r="I4001" i="12"/>
  <c r="I4002" i="12"/>
  <c r="I4003" i="12"/>
  <c r="I4004" i="12"/>
  <c r="I4005" i="12"/>
  <c r="I4006" i="12"/>
  <c r="I4007" i="12"/>
  <c r="I4008" i="12"/>
  <c r="I4009" i="12"/>
  <c r="I4010" i="12"/>
  <c r="I4011" i="12"/>
  <c r="I4012" i="12"/>
  <c r="I4013" i="12"/>
  <c r="I4014" i="12"/>
  <c r="I4015" i="12"/>
  <c r="I4016" i="12"/>
  <c r="I4017" i="12"/>
  <c r="I4018" i="12"/>
  <c r="I4019" i="12"/>
  <c r="I4020" i="12"/>
  <c r="I4021" i="12"/>
  <c r="I4022" i="12"/>
  <c r="I4023" i="12"/>
  <c r="I4024" i="12"/>
  <c r="I4025" i="12"/>
  <c r="I4026" i="12"/>
  <c r="I4027" i="12"/>
  <c r="I4028" i="12"/>
  <c r="I4029" i="12"/>
  <c r="I4030" i="12"/>
  <c r="I4031" i="12"/>
  <c r="I4032" i="12"/>
  <c r="I4033" i="12"/>
  <c r="I4034" i="12"/>
  <c r="I4035" i="12"/>
  <c r="I4036" i="12"/>
  <c r="I4037" i="12"/>
  <c r="I4038" i="12"/>
  <c r="I4039" i="12"/>
  <c r="I4040" i="12"/>
  <c r="I4041" i="12"/>
  <c r="I4042" i="12"/>
  <c r="I4043" i="12"/>
  <c r="I4044" i="12"/>
  <c r="I4045" i="12"/>
  <c r="I4046" i="12"/>
  <c r="I4047" i="12"/>
  <c r="I4048" i="12"/>
  <c r="I4049" i="12"/>
  <c r="I4050" i="12"/>
  <c r="I4051" i="12"/>
  <c r="I4052" i="12"/>
  <c r="I4053" i="12"/>
  <c r="I4054" i="12"/>
  <c r="I4055" i="12"/>
  <c r="I4056" i="12"/>
  <c r="I4057" i="12"/>
  <c r="I4058" i="12"/>
  <c r="I4059" i="12"/>
  <c r="I4060" i="12"/>
  <c r="I4061" i="12"/>
  <c r="I4062" i="12"/>
  <c r="I4063" i="12"/>
  <c r="I4064" i="12"/>
  <c r="I4065" i="12"/>
  <c r="I4066" i="12"/>
  <c r="I4067" i="12"/>
  <c r="I4068" i="12"/>
  <c r="I4069" i="12"/>
  <c r="I4070" i="12"/>
  <c r="I4071" i="12"/>
  <c r="I4072" i="12"/>
  <c r="I4073" i="12"/>
  <c r="I4074" i="12"/>
  <c r="I4075" i="12"/>
  <c r="I4076" i="12"/>
  <c r="I4077" i="12"/>
  <c r="I4078" i="12"/>
  <c r="I4079" i="12"/>
  <c r="I4080" i="12"/>
  <c r="I4081" i="12"/>
  <c r="I4082" i="12"/>
  <c r="I4083" i="12"/>
  <c r="I4084" i="12"/>
  <c r="I4085" i="12"/>
  <c r="I4086" i="12"/>
  <c r="I4087" i="12"/>
  <c r="I4088" i="12"/>
  <c r="I4089" i="12"/>
  <c r="I4090" i="12"/>
  <c r="I4091" i="12"/>
  <c r="I4092" i="12"/>
  <c r="I4093" i="12"/>
  <c r="I4094" i="12"/>
  <c r="I4095" i="12"/>
  <c r="I4096" i="12"/>
  <c r="I4097" i="12"/>
  <c r="I4098" i="12"/>
  <c r="I4099" i="12"/>
  <c r="I4100" i="12"/>
  <c r="I4101" i="12"/>
  <c r="I4102" i="12"/>
  <c r="I4103" i="12"/>
  <c r="I4104" i="12"/>
  <c r="I4105" i="12"/>
  <c r="I4106" i="12"/>
  <c r="I4107" i="12"/>
  <c r="I4108" i="12"/>
  <c r="I4109" i="12"/>
  <c r="I4110" i="12"/>
  <c r="I4111" i="12"/>
  <c r="I4112" i="12"/>
  <c r="I4113" i="12"/>
  <c r="I4114" i="12"/>
  <c r="I4115" i="12"/>
  <c r="I4116" i="12"/>
  <c r="I4117" i="12"/>
  <c r="I4118" i="12"/>
  <c r="I4119" i="12"/>
  <c r="I4120" i="12"/>
  <c r="I4121" i="12"/>
  <c r="I4122" i="12"/>
  <c r="I4123" i="12"/>
  <c r="I4124" i="12"/>
  <c r="I4125" i="12"/>
  <c r="I4126" i="12"/>
  <c r="I4127" i="12"/>
  <c r="I4128" i="12"/>
  <c r="I4129" i="12"/>
  <c r="I4130" i="12"/>
  <c r="I4131" i="12"/>
  <c r="I4132" i="12"/>
  <c r="I4133" i="12"/>
  <c r="I4134" i="12"/>
  <c r="I4135" i="12"/>
  <c r="I4136" i="12"/>
  <c r="I4137" i="12"/>
  <c r="I4138" i="12"/>
  <c r="I4139" i="12"/>
  <c r="I4140" i="12"/>
  <c r="I4141" i="12"/>
  <c r="I4142" i="12"/>
  <c r="I4143" i="12"/>
  <c r="I4144" i="12"/>
  <c r="I4145" i="12"/>
  <c r="I4146" i="12"/>
  <c r="I4147" i="12"/>
  <c r="I4148" i="12"/>
  <c r="I4149" i="12"/>
  <c r="I4150" i="12"/>
  <c r="I4151" i="12"/>
  <c r="I4152" i="12"/>
  <c r="I4153" i="12"/>
  <c r="I4154" i="12"/>
  <c r="I4155" i="12"/>
  <c r="I4156" i="12"/>
  <c r="I4157" i="12"/>
  <c r="I4158" i="12"/>
  <c r="I4159" i="12"/>
  <c r="I4160" i="12"/>
  <c r="I4161" i="12"/>
  <c r="I4162" i="12"/>
  <c r="I4163" i="12"/>
  <c r="I4164" i="12"/>
  <c r="I4165" i="12"/>
  <c r="I4166" i="12"/>
  <c r="I4167" i="12"/>
  <c r="I4168" i="12"/>
  <c r="I4169" i="12"/>
  <c r="I4170" i="12"/>
  <c r="I4171" i="12"/>
  <c r="I4172" i="12"/>
  <c r="I4173" i="12"/>
  <c r="I4174" i="12"/>
  <c r="I4175" i="12"/>
  <c r="I4176" i="12"/>
  <c r="I4177" i="12"/>
  <c r="I4178" i="12"/>
  <c r="I4179" i="12"/>
  <c r="I4180" i="12"/>
  <c r="I4181" i="12"/>
  <c r="I4182" i="12"/>
  <c r="I4183" i="12"/>
  <c r="I4184" i="12"/>
  <c r="I4185" i="12"/>
  <c r="I4186" i="12"/>
  <c r="I4187" i="12"/>
  <c r="I4188" i="12"/>
  <c r="I4189" i="12"/>
  <c r="I4190" i="12"/>
  <c r="I4191" i="12"/>
  <c r="I4192" i="12"/>
  <c r="I4193" i="12"/>
  <c r="I4194" i="12"/>
  <c r="I4195" i="12"/>
  <c r="I4196" i="12"/>
  <c r="I4197" i="12"/>
  <c r="I4198" i="12"/>
  <c r="I4199" i="12"/>
  <c r="I4200" i="12"/>
  <c r="I4201" i="12"/>
  <c r="I4202" i="12"/>
  <c r="I4203" i="12"/>
  <c r="I4204" i="12"/>
  <c r="I4205" i="12"/>
  <c r="I4206" i="12"/>
  <c r="I4207" i="12"/>
  <c r="I4208" i="12"/>
  <c r="I4209" i="12"/>
  <c r="I4210" i="12"/>
  <c r="I4211" i="12"/>
  <c r="I4212" i="12"/>
  <c r="I4213" i="12"/>
  <c r="I4214" i="12"/>
  <c r="I4215" i="12"/>
  <c r="I4216" i="12"/>
  <c r="I4217" i="12"/>
  <c r="I4218" i="12"/>
  <c r="I4219" i="12"/>
  <c r="I4220" i="12"/>
  <c r="I4221" i="12"/>
  <c r="I4222" i="12"/>
  <c r="I4223" i="12"/>
  <c r="I4224" i="12"/>
  <c r="I4225" i="12"/>
  <c r="I4226" i="12"/>
  <c r="I4227" i="12"/>
  <c r="I4228" i="12"/>
  <c r="I4229" i="12"/>
  <c r="I4230" i="12"/>
  <c r="I4231" i="12"/>
  <c r="I4232" i="12"/>
  <c r="I4233" i="12"/>
  <c r="I4234" i="12"/>
  <c r="I4235" i="12"/>
  <c r="I4236" i="12"/>
  <c r="I4237" i="12"/>
  <c r="I4238" i="12"/>
  <c r="I4239" i="12"/>
  <c r="I4240" i="12"/>
  <c r="I4241" i="12"/>
  <c r="I4242" i="12"/>
  <c r="I4243" i="12"/>
  <c r="I4244" i="12"/>
  <c r="I4245" i="12"/>
  <c r="I4246" i="12"/>
  <c r="I4247" i="12"/>
  <c r="I4248" i="12"/>
  <c r="I4249" i="12"/>
  <c r="I4250" i="12"/>
  <c r="I4251" i="12"/>
  <c r="I4252" i="12"/>
  <c r="I4253" i="12"/>
  <c r="I4254" i="12"/>
  <c r="I4255" i="12"/>
  <c r="I4256" i="12"/>
  <c r="I4257" i="12"/>
  <c r="I4258" i="12"/>
  <c r="I4259" i="12"/>
  <c r="I4260" i="12"/>
  <c r="I4261" i="12"/>
  <c r="I4262" i="12"/>
  <c r="I4263" i="12"/>
  <c r="I4264" i="12"/>
  <c r="I4265" i="12"/>
  <c r="I4266" i="12"/>
  <c r="I4267" i="12"/>
  <c r="I4268" i="12"/>
  <c r="I4269" i="12"/>
  <c r="I4270" i="12"/>
  <c r="I4271" i="12"/>
  <c r="I4272" i="12"/>
  <c r="I4273" i="12"/>
  <c r="I4274" i="12"/>
  <c r="I4275" i="12"/>
  <c r="I4276" i="12"/>
  <c r="I4277" i="12"/>
  <c r="I4278" i="12"/>
  <c r="I4279" i="12"/>
  <c r="I4280" i="12"/>
  <c r="I4281" i="12"/>
  <c r="I4282" i="12"/>
  <c r="I4283" i="12"/>
  <c r="I4284" i="12"/>
  <c r="I4285" i="12"/>
  <c r="I4286" i="12"/>
  <c r="I4287" i="12"/>
  <c r="I4288" i="12"/>
  <c r="I4289" i="12"/>
  <c r="I4290" i="12"/>
  <c r="I4291" i="12"/>
  <c r="I4292" i="12"/>
  <c r="I4293" i="12"/>
  <c r="I4294" i="12"/>
  <c r="I4295" i="12"/>
  <c r="I4296" i="12"/>
  <c r="I4297" i="12"/>
  <c r="I4298" i="12"/>
  <c r="I4299" i="12"/>
  <c r="I4300" i="12"/>
  <c r="I4301" i="12"/>
  <c r="I4302" i="12"/>
  <c r="I4303" i="12"/>
  <c r="I4304" i="12"/>
  <c r="I4305" i="12"/>
  <c r="I4306" i="12"/>
  <c r="I4307" i="12"/>
  <c r="I4308" i="12"/>
  <c r="I4309" i="12"/>
  <c r="I4310" i="12"/>
  <c r="I4311" i="12"/>
  <c r="I4312" i="12"/>
  <c r="I4313" i="12"/>
  <c r="I4314" i="12"/>
  <c r="I4315" i="12"/>
  <c r="I4316" i="12"/>
  <c r="I4317" i="12"/>
  <c r="I4318" i="12"/>
  <c r="I4319" i="12"/>
  <c r="I4320" i="12"/>
  <c r="I4321" i="12"/>
  <c r="I4322" i="12"/>
  <c r="I4323" i="12"/>
  <c r="I4324" i="12"/>
  <c r="I4325" i="12"/>
  <c r="I4326" i="12"/>
  <c r="I4327" i="12"/>
  <c r="I4328" i="12"/>
  <c r="I4329" i="12"/>
  <c r="I4330" i="12"/>
  <c r="I4331" i="12"/>
  <c r="I4332" i="12"/>
  <c r="I4333" i="12"/>
  <c r="I4334" i="12"/>
  <c r="I4335" i="12"/>
  <c r="I4336" i="12"/>
  <c r="I4337" i="12"/>
  <c r="I4338" i="12"/>
  <c r="I4339" i="12"/>
  <c r="I4340" i="12"/>
  <c r="I4341" i="12"/>
  <c r="I4342" i="12"/>
  <c r="I4343" i="12"/>
  <c r="I4344" i="12"/>
  <c r="I4345" i="12"/>
  <c r="I4346" i="12"/>
  <c r="I4347" i="12"/>
  <c r="I4348" i="12"/>
  <c r="I4349" i="12"/>
  <c r="I4350" i="12"/>
  <c r="I4351" i="12"/>
  <c r="I4352" i="12"/>
  <c r="I4353" i="12"/>
  <c r="I4354" i="12"/>
  <c r="I4355" i="12"/>
  <c r="I4356" i="12"/>
  <c r="I4357" i="12"/>
  <c r="I4358" i="12"/>
  <c r="I4359" i="12"/>
  <c r="I4360" i="12"/>
  <c r="I4361" i="12"/>
  <c r="I4362" i="12"/>
  <c r="I4363" i="12"/>
  <c r="I4364" i="12"/>
  <c r="I4365" i="12"/>
  <c r="I4366" i="12"/>
  <c r="I4367" i="12"/>
  <c r="I4368" i="12"/>
  <c r="I4369" i="12"/>
  <c r="I4370" i="12"/>
  <c r="I4371" i="12"/>
  <c r="I4372" i="12"/>
  <c r="I4373" i="12"/>
  <c r="I4374" i="12"/>
  <c r="I4375" i="12"/>
  <c r="I4376" i="12"/>
  <c r="I4377" i="12"/>
  <c r="I4378" i="12"/>
  <c r="I4379" i="12"/>
  <c r="I4380" i="12"/>
  <c r="I4381" i="12"/>
  <c r="I4382" i="12"/>
  <c r="I4383" i="12"/>
  <c r="I4384" i="12"/>
  <c r="I4385" i="12"/>
  <c r="I4386" i="12"/>
  <c r="I4387" i="12"/>
  <c r="I4388" i="12"/>
  <c r="I4389" i="12"/>
  <c r="I4390" i="12"/>
  <c r="I4391" i="12"/>
  <c r="I4392" i="12"/>
  <c r="I4393" i="12"/>
  <c r="I4394" i="12"/>
  <c r="I4395" i="12"/>
  <c r="I4396" i="12"/>
  <c r="I4397" i="12"/>
  <c r="I4398" i="12"/>
  <c r="I4399" i="12"/>
  <c r="I4400" i="12"/>
  <c r="I4401" i="12"/>
  <c r="I4402" i="12"/>
  <c r="I4403" i="12"/>
  <c r="I4404" i="12"/>
  <c r="I4405" i="12"/>
  <c r="I4406" i="12"/>
  <c r="I4407" i="12"/>
  <c r="I4408" i="12"/>
  <c r="I4409" i="12"/>
  <c r="I4410" i="12"/>
  <c r="I4411" i="12"/>
  <c r="I4412" i="12"/>
  <c r="I4413" i="12"/>
  <c r="I4414" i="12"/>
  <c r="I4415" i="12"/>
  <c r="I4416" i="12"/>
  <c r="I4417" i="12"/>
  <c r="I4418" i="12"/>
  <c r="I4419" i="12"/>
  <c r="I4420" i="12"/>
  <c r="I4421" i="12"/>
  <c r="I4422" i="12"/>
  <c r="I4423" i="12"/>
  <c r="I4424" i="12"/>
  <c r="I4425" i="12"/>
  <c r="I4426" i="12"/>
  <c r="I4427" i="12"/>
  <c r="I4428" i="12"/>
  <c r="I4429" i="12"/>
  <c r="I4430" i="12"/>
  <c r="I4431" i="12"/>
  <c r="I4432" i="12"/>
  <c r="I4433" i="12"/>
  <c r="I4434" i="12"/>
  <c r="I4435" i="12"/>
  <c r="I4436" i="12"/>
  <c r="I4437" i="12"/>
  <c r="I4438" i="12"/>
  <c r="I4439" i="12"/>
  <c r="I4440" i="12"/>
  <c r="I4441" i="12"/>
  <c r="I4442" i="12"/>
  <c r="I4443" i="12"/>
  <c r="I4444" i="12"/>
  <c r="I4445" i="12"/>
  <c r="I4446" i="12"/>
  <c r="I4447" i="12"/>
  <c r="I4448" i="12"/>
  <c r="I4449" i="12"/>
  <c r="I4450" i="12"/>
  <c r="I4451" i="12"/>
  <c r="I4452" i="12"/>
  <c r="I4453" i="12"/>
  <c r="I4454" i="12"/>
  <c r="I4455" i="12"/>
  <c r="I4456" i="12"/>
  <c r="I4457" i="12"/>
  <c r="I4458" i="12"/>
  <c r="I4459" i="12"/>
  <c r="I4460" i="12"/>
  <c r="I4461" i="12"/>
  <c r="I4462" i="12"/>
  <c r="I4463" i="12"/>
  <c r="I4464" i="12"/>
  <c r="I4465" i="12"/>
  <c r="I4466" i="12"/>
  <c r="I4467" i="12"/>
  <c r="I4468" i="12"/>
  <c r="I4469" i="12"/>
  <c r="I4470" i="12"/>
  <c r="I4471" i="12"/>
  <c r="I4472" i="12"/>
  <c r="I4473" i="12"/>
  <c r="I4474" i="12"/>
  <c r="I4475" i="12"/>
  <c r="I4476" i="12"/>
  <c r="I4477" i="12"/>
  <c r="I4478" i="12"/>
  <c r="I4479" i="12"/>
  <c r="I4480" i="12"/>
  <c r="I4481" i="12"/>
  <c r="I4482" i="12"/>
  <c r="I4483" i="12"/>
  <c r="I4484" i="12"/>
  <c r="I4485" i="12"/>
  <c r="I4486" i="12"/>
  <c r="I4487" i="12"/>
  <c r="I4488" i="12"/>
  <c r="I4489" i="12"/>
  <c r="I4490" i="12"/>
  <c r="I4491" i="12"/>
  <c r="I4492" i="12"/>
  <c r="I4493" i="12"/>
  <c r="I4494" i="12"/>
  <c r="I4495" i="12"/>
  <c r="I4496" i="12"/>
  <c r="I4497" i="12"/>
  <c r="I4498" i="12"/>
  <c r="I4499" i="12"/>
  <c r="I4500" i="12"/>
  <c r="I4501" i="12"/>
  <c r="I4502" i="12"/>
  <c r="I4503" i="12"/>
  <c r="I4504" i="12"/>
  <c r="I4505" i="12"/>
  <c r="I4506" i="12"/>
  <c r="I4507" i="12"/>
  <c r="I4508" i="12"/>
  <c r="I4509" i="12"/>
  <c r="I4510" i="12"/>
  <c r="I4511" i="12"/>
  <c r="I4512" i="12"/>
  <c r="I4513" i="12"/>
  <c r="I4514" i="12"/>
  <c r="I4515" i="12"/>
  <c r="I4516" i="12"/>
  <c r="I4517" i="12"/>
  <c r="I4518" i="12"/>
  <c r="I4519" i="12"/>
  <c r="I4520" i="12"/>
  <c r="I4521" i="12"/>
  <c r="I4522" i="12"/>
  <c r="I4523" i="12"/>
  <c r="I4524" i="12"/>
  <c r="I4525" i="12"/>
  <c r="I4526" i="12"/>
  <c r="I4527" i="12"/>
  <c r="I4528" i="12"/>
  <c r="I4529" i="12"/>
  <c r="I4530" i="12"/>
  <c r="I4531" i="12"/>
  <c r="I4532" i="12"/>
  <c r="I4533" i="12"/>
  <c r="I4534" i="12"/>
  <c r="I4535" i="12"/>
  <c r="I4536" i="12"/>
  <c r="I4537" i="12"/>
  <c r="I4538" i="12"/>
  <c r="I4539" i="12"/>
  <c r="I4540" i="12"/>
  <c r="I4541" i="12"/>
  <c r="I4542" i="12"/>
  <c r="I4543" i="12"/>
  <c r="I4544" i="12"/>
  <c r="I4545" i="12"/>
  <c r="I4546" i="12"/>
  <c r="I4547" i="12"/>
  <c r="I4548" i="12"/>
  <c r="I4549" i="12"/>
  <c r="I4550" i="12"/>
  <c r="I4551" i="12"/>
  <c r="I4552" i="12"/>
  <c r="I4553" i="12"/>
  <c r="I4554" i="12"/>
  <c r="I4555" i="12"/>
  <c r="I4556" i="12"/>
  <c r="I4557" i="12"/>
  <c r="I4558" i="12"/>
  <c r="I4559" i="12"/>
  <c r="I4560" i="12"/>
  <c r="I4561" i="12"/>
  <c r="I4562" i="12"/>
  <c r="I4563" i="12"/>
  <c r="I4564" i="12"/>
  <c r="I4565" i="12"/>
  <c r="I4566" i="12"/>
  <c r="I4567" i="12"/>
  <c r="I4568" i="12"/>
  <c r="I4569" i="12"/>
  <c r="I4570" i="12"/>
  <c r="I4571" i="12"/>
  <c r="I4572" i="12"/>
  <c r="I4573" i="12"/>
  <c r="I4574" i="12"/>
  <c r="I4575" i="12"/>
  <c r="I4576" i="12"/>
  <c r="I4577" i="12"/>
  <c r="I4578" i="12"/>
  <c r="I4579" i="12"/>
  <c r="I4580" i="12"/>
  <c r="I4581" i="12"/>
  <c r="I4582" i="12"/>
  <c r="I4583" i="12"/>
  <c r="I4584" i="12"/>
  <c r="I4585" i="12"/>
  <c r="I4586" i="12"/>
  <c r="I4587" i="12"/>
  <c r="I4588" i="12"/>
  <c r="I4589" i="12"/>
  <c r="I4590" i="12"/>
  <c r="I4591" i="12"/>
  <c r="I4592" i="12"/>
  <c r="I4593" i="12"/>
  <c r="I4594" i="12"/>
  <c r="I4595" i="12"/>
  <c r="I4596" i="12"/>
  <c r="I4597" i="12"/>
  <c r="I4598" i="12"/>
  <c r="I4599" i="12"/>
  <c r="I4600" i="12"/>
  <c r="I4601" i="12"/>
  <c r="I4602" i="12"/>
  <c r="I4603" i="12"/>
  <c r="I4604" i="12"/>
  <c r="I4605" i="12"/>
  <c r="I4606" i="12"/>
  <c r="I4607" i="12"/>
  <c r="I4608" i="12"/>
  <c r="I4609" i="12"/>
  <c r="I4610" i="12"/>
  <c r="I4611" i="12"/>
  <c r="I4612" i="12"/>
  <c r="I4613" i="12"/>
  <c r="I4614" i="12"/>
  <c r="I4615" i="12"/>
  <c r="I4616" i="12"/>
  <c r="I4617" i="12"/>
  <c r="I4618" i="12"/>
  <c r="I4619" i="12"/>
  <c r="I4620" i="12"/>
  <c r="I4621" i="12"/>
  <c r="I4622" i="12"/>
  <c r="I4623" i="12"/>
  <c r="I4624" i="12"/>
  <c r="I4625" i="12"/>
  <c r="I4626" i="12"/>
  <c r="I4627" i="12"/>
  <c r="I4628" i="12"/>
  <c r="I4629" i="12"/>
  <c r="I4630" i="12"/>
  <c r="I4631" i="12"/>
  <c r="I4632" i="12"/>
  <c r="I4633" i="12"/>
  <c r="I4634" i="12"/>
  <c r="I4635" i="12"/>
  <c r="I4636" i="12"/>
  <c r="I4637" i="12"/>
  <c r="I4638" i="12"/>
  <c r="I4639" i="12"/>
  <c r="I4640" i="12"/>
  <c r="I4641" i="12"/>
  <c r="I4642" i="12"/>
  <c r="I4643" i="12"/>
  <c r="I4644" i="12"/>
  <c r="I4645" i="12"/>
  <c r="I4646" i="12"/>
  <c r="I4647" i="12"/>
  <c r="I4648" i="12"/>
  <c r="I4649" i="12"/>
  <c r="I4650" i="12"/>
  <c r="I4651" i="12"/>
  <c r="I4652" i="12"/>
  <c r="I4653" i="12"/>
  <c r="I4654" i="12"/>
  <c r="I4655" i="12"/>
  <c r="I4656" i="12"/>
  <c r="I4657" i="12"/>
  <c r="I4658" i="12"/>
  <c r="I4659" i="12"/>
  <c r="I4660" i="12"/>
  <c r="I4661" i="12"/>
  <c r="I4662" i="12"/>
  <c r="I4663" i="12"/>
  <c r="I4664" i="12"/>
  <c r="I4665" i="12"/>
  <c r="I4666" i="12"/>
  <c r="I4667" i="12"/>
  <c r="I4668" i="12"/>
  <c r="I4669" i="12"/>
  <c r="I4670" i="12"/>
  <c r="I4671" i="12"/>
  <c r="I4672" i="12"/>
  <c r="I4673" i="12"/>
  <c r="I4674" i="12"/>
  <c r="I4675" i="12"/>
  <c r="I4676" i="12"/>
  <c r="I4677" i="12"/>
  <c r="I4678" i="12"/>
  <c r="I4679" i="12"/>
  <c r="I4680" i="12"/>
  <c r="I4681" i="12"/>
  <c r="I4682" i="12"/>
  <c r="I4683" i="12"/>
  <c r="I4684" i="12"/>
  <c r="I4685" i="12"/>
  <c r="I4686" i="12"/>
  <c r="I4687" i="12"/>
  <c r="I4688" i="12"/>
  <c r="I4689" i="12"/>
  <c r="I4690" i="12"/>
  <c r="I4691" i="12"/>
  <c r="I4692" i="12"/>
  <c r="I4693" i="12"/>
  <c r="I4694" i="12"/>
  <c r="I4695" i="12"/>
  <c r="I4696" i="12"/>
  <c r="I4697" i="12"/>
  <c r="I4698" i="12"/>
  <c r="I4699" i="12"/>
  <c r="I4700" i="12"/>
  <c r="I4701" i="12"/>
  <c r="I4702" i="12"/>
  <c r="I4703" i="12"/>
  <c r="I4704" i="12"/>
  <c r="I4705" i="12"/>
  <c r="I4706" i="12"/>
  <c r="I4707" i="12"/>
  <c r="I4708" i="12"/>
  <c r="I4709" i="12"/>
  <c r="I4710" i="12"/>
  <c r="I4711" i="12"/>
  <c r="I4712" i="12"/>
  <c r="I4713" i="12"/>
  <c r="I4714" i="12"/>
  <c r="I4715" i="12"/>
  <c r="I4716" i="12"/>
  <c r="I4717" i="12"/>
  <c r="I4718" i="12"/>
  <c r="I4719" i="12"/>
  <c r="I4720" i="12"/>
  <c r="I4721" i="12"/>
  <c r="I4722" i="12"/>
  <c r="I4723" i="12"/>
  <c r="I4724" i="12"/>
  <c r="I4725" i="12"/>
  <c r="I4726" i="12"/>
  <c r="I4727" i="12"/>
  <c r="I4728" i="12"/>
  <c r="I4729" i="12"/>
  <c r="I4730" i="12"/>
  <c r="I4731" i="12"/>
  <c r="I4732" i="12"/>
  <c r="I4733" i="12"/>
  <c r="I4734" i="12"/>
  <c r="I4735" i="12"/>
  <c r="I4736" i="12"/>
  <c r="I4737" i="12"/>
  <c r="I4738" i="12"/>
  <c r="I4739" i="12"/>
  <c r="I4740" i="12"/>
  <c r="I4741" i="12"/>
  <c r="I4742" i="12"/>
  <c r="I4743" i="12"/>
  <c r="I4744" i="12"/>
  <c r="I4745" i="12"/>
  <c r="I4746" i="12"/>
  <c r="I4747" i="12"/>
  <c r="I4748" i="12"/>
  <c r="I4749" i="12"/>
  <c r="I4750" i="12"/>
  <c r="I4751" i="12"/>
  <c r="I4752" i="12"/>
  <c r="I4753" i="12"/>
  <c r="I4754" i="12"/>
  <c r="I4755" i="12"/>
  <c r="I4756" i="12"/>
  <c r="I4757" i="12"/>
  <c r="I4758" i="12"/>
  <c r="I4759" i="12"/>
  <c r="I4760" i="12"/>
  <c r="I4761" i="12"/>
  <c r="I4762" i="12"/>
  <c r="I4763" i="12"/>
  <c r="I4764" i="12"/>
  <c r="I4765" i="12"/>
  <c r="I4766" i="12"/>
  <c r="I4767" i="12"/>
  <c r="I4768" i="12"/>
  <c r="I4769" i="12"/>
  <c r="I4770" i="12"/>
  <c r="I4771" i="12"/>
  <c r="I4772" i="12"/>
  <c r="I4773" i="12"/>
  <c r="I4774" i="12"/>
  <c r="I4775" i="12"/>
  <c r="I4776" i="12"/>
  <c r="I4777" i="12"/>
  <c r="I4778" i="12"/>
  <c r="I4779" i="12"/>
  <c r="I4780" i="12"/>
  <c r="I4781" i="12"/>
  <c r="I4782" i="12"/>
  <c r="I4783" i="12"/>
  <c r="I4784" i="12"/>
  <c r="I4785" i="12"/>
  <c r="I4786" i="12"/>
  <c r="I4787" i="12"/>
  <c r="I4788" i="12"/>
  <c r="I4789" i="12"/>
  <c r="I4790" i="12"/>
  <c r="I4791" i="12"/>
  <c r="I4792" i="12"/>
  <c r="I4793" i="12"/>
  <c r="I4794" i="12"/>
  <c r="I4795" i="12"/>
  <c r="I4796" i="12"/>
  <c r="I4797" i="12"/>
  <c r="I4798" i="12"/>
  <c r="I4799" i="12"/>
  <c r="I4800" i="12"/>
  <c r="I4801" i="12"/>
  <c r="I4802" i="12"/>
  <c r="I4803" i="12"/>
  <c r="I4804" i="12"/>
  <c r="I4805" i="12"/>
  <c r="I4806" i="12"/>
  <c r="I4807" i="12"/>
  <c r="I4808" i="12"/>
  <c r="I4809" i="12"/>
  <c r="I4810" i="12"/>
  <c r="I4811" i="12"/>
  <c r="I4812" i="12"/>
  <c r="I4813" i="12"/>
  <c r="I4814" i="12"/>
  <c r="I4815" i="12"/>
  <c r="I4816" i="12"/>
  <c r="I4817" i="12"/>
  <c r="I4818" i="12"/>
  <c r="I4819" i="12"/>
  <c r="I4820" i="12"/>
  <c r="I4821" i="12"/>
  <c r="I4822" i="12"/>
  <c r="I4823" i="12"/>
  <c r="I4824" i="12"/>
  <c r="I4825" i="12"/>
  <c r="I4826" i="12"/>
  <c r="I4827" i="12"/>
  <c r="I4828" i="12"/>
  <c r="I4829" i="12"/>
  <c r="I4830" i="12"/>
  <c r="I4831" i="12"/>
  <c r="I4832" i="12"/>
  <c r="I4833" i="12"/>
  <c r="I4834" i="12"/>
  <c r="I4835" i="12"/>
  <c r="I4836" i="12"/>
  <c r="I4837" i="12"/>
  <c r="I4838" i="12"/>
  <c r="I4839" i="12"/>
  <c r="I4840" i="12"/>
  <c r="I4841" i="12"/>
  <c r="I4842" i="12"/>
  <c r="I4843" i="12"/>
  <c r="I4844" i="12"/>
  <c r="I4845" i="12"/>
  <c r="I4846" i="12"/>
  <c r="I4847" i="12"/>
  <c r="I4848" i="12"/>
  <c r="I4849" i="12"/>
  <c r="I4850" i="12"/>
  <c r="I4851" i="12"/>
  <c r="I4852" i="12"/>
  <c r="I4853" i="12"/>
  <c r="I4854" i="12"/>
  <c r="I4855" i="12"/>
  <c r="I4856" i="12"/>
  <c r="I4857" i="12"/>
  <c r="I4858" i="12"/>
  <c r="I4859" i="12"/>
  <c r="I4860" i="12"/>
  <c r="I4861" i="12"/>
  <c r="I4862" i="12"/>
  <c r="I4863" i="12"/>
  <c r="I4864" i="12"/>
  <c r="I4865" i="12"/>
  <c r="I4866" i="12"/>
  <c r="I4867" i="12"/>
  <c r="I4868" i="12"/>
  <c r="I4869" i="12"/>
  <c r="I4870" i="12"/>
  <c r="I4871" i="12"/>
  <c r="I4872" i="12"/>
  <c r="I4873" i="12"/>
  <c r="I4874" i="12"/>
  <c r="I4875" i="12"/>
  <c r="I4876" i="12"/>
  <c r="I4877" i="12"/>
  <c r="I4878" i="12"/>
  <c r="I4879" i="12"/>
  <c r="I4880" i="12"/>
  <c r="I4881" i="12"/>
  <c r="I4882" i="12"/>
  <c r="I4883" i="12"/>
  <c r="I4884" i="12"/>
  <c r="I4885" i="12"/>
  <c r="I4886" i="12"/>
  <c r="I4887" i="12"/>
  <c r="I4888" i="12"/>
  <c r="I4889" i="12"/>
  <c r="I4890" i="12"/>
  <c r="I4891" i="12"/>
  <c r="I4892" i="12"/>
  <c r="I4893" i="12"/>
  <c r="I4894" i="12"/>
  <c r="I4895" i="12"/>
  <c r="I4896" i="12"/>
  <c r="I4897" i="12"/>
  <c r="I4898" i="12"/>
  <c r="I4899" i="12"/>
  <c r="I4900" i="12"/>
  <c r="I4901" i="12"/>
  <c r="I4902" i="12"/>
  <c r="I4903" i="12"/>
  <c r="I4904" i="12"/>
  <c r="I4905" i="12"/>
  <c r="I4906" i="12"/>
  <c r="I4907" i="12"/>
  <c r="I4908" i="12"/>
  <c r="I4909" i="12"/>
  <c r="I4910" i="12"/>
  <c r="I4911" i="12"/>
  <c r="I4912" i="12"/>
  <c r="I4913" i="12"/>
  <c r="I4914" i="12"/>
  <c r="I4915" i="12"/>
  <c r="I4916" i="12"/>
  <c r="I4917" i="12"/>
  <c r="I4918" i="12"/>
  <c r="I4919" i="12"/>
  <c r="I4920" i="12"/>
  <c r="I4921" i="12"/>
  <c r="I4922" i="12"/>
  <c r="I4923" i="12"/>
  <c r="I4924" i="12"/>
  <c r="I4925" i="12"/>
  <c r="I4926" i="12"/>
  <c r="I4927" i="12"/>
  <c r="I4928" i="12"/>
  <c r="I4929" i="12"/>
  <c r="I4930" i="12"/>
  <c r="I4931" i="12"/>
  <c r="I4932" i="12"/>
  <c r="I4933" i="12"/>
  <c r="I4934" i="12"/>
  <c r="I4935" i="12"/>
  <c r="I4936" i="12"/>
  <c r="I4937" i="12"/>
  <c r="I4938" i="12"/>
  <c r="I4939" i="12"/>
  <c r="I4940" i="12"/>
  <c r="I4941" i="12"/>
  <c r="I4942" i="12"/>
  <c r="I4943" i="12"/>
  <c r="I4944" i="12"/>
  <c r="I4945" i="12"/>
  <c r="I4946" i="12"/>
  <c r="I4947" i="12"/>
  <c r="I4948" i="12"/>
  <c r="I4949" i="12"/>
  <c r="I4950" i="12"/>
  <c r="I4951" i="12"/>
  <c r="I4952" i="12"/>
  <c r="I4953" i="12"/>
  <c r="I4954" i="12"/>
  <c r="I4955" i="12"/>
  <c r="I4956" i="12"/>
  <c r="I4957" i="12"/>
  <c r="I4958" i="12"/>
  <c r="I4959" i="12"/>
  <c r="I4960" i="12"/>
  <c r="I4961" i="12"/>
  <c r="I4962" i="12"/>
  <c r="I4963" i="12"/>
  <c r="I4964" i="12"/>
  <c r="I4965" i="12"/>
  <c r="I4966" i="12"/>
  <c r="I4967" i="12"/>
  <c r="I4968" i="12"/>
  <c r="I4969" i="12"/>
  <c r="I4970" i="12"/>
  <c r="I4971" i="12"/>
  <c r="I4972" i="12"/>
  <c r="I4973" i="12"/>
  <c r="I4974" i="12"/>
  <c r="I4975" i="12"/>
  <c r="I4976" i="12"/>
  <c r="I4977" i="12"/>
  <c r="I4978" i="12"/>
  <c r="I4979" i="12"/>
  <c r="I4980" i="12"/>
  <c r="I4981" i="12"/>
  <c r="I4982" i="12"/>
  <c r="I4983" i="12"/>
  <c r="I4984" i="12"/>
  <c r="I4985" i="12"/>
  <c r="I4986" i="12"/>
  <c r="I4987" i="12"/>
  <c r="I4988" i="12"/>
  <c r="I4989" i="12"/>
  <c r="I4990" i="12"/>
  <c r="I4991" i="12"/>
  <c r="I4992" i="12"/>
  <c r="I4993" i="12"/>
  <c r="I4994" i="12"/>
  <c r="I4995" i="12"/>
  <c r="I4996" i="12"/>
  <c r="I4997" i="12"/>
  <c r="I4998" i="12"/>
  <c r="I4999" i="12"/>
  <c r="I5000" i="12"/>
  <c r="I5001" i="12"/>
  <c r="I5002" i="12"/>
  <c r="I5003" i="12"/>
  <c r="I5004" i="12"/>
  <c r="I5005" i="12"/>
  <c r="I5006" i="12"/>
  <c r="I5007" i="12"/>
  <c r="I5008" i="12"/>
  <c r="I5009" i="12"/>
  <c r="I5010" i="12"/>
  <c r="I5011" i="12"/>
  <c r="I5012" i="12"/>
  <c r="I5013" i="12"/>
  <c r="I5014" i="12"/>
  <c r="I5015" i="12"/>
  <c r="I5016" i="12"/>
  <c r="I5017" i="12"/>
  <c r="I5018" i="12"/>
  <c r="I5019" i="12"/>
  <c r="I5020" i="12"/>
  <c r="I5021" i="12"/>
  <c r="I5022" i="12"/>
  <c r="I5023" i="12"/>
  <c r="I5024" i="12"/>
  <c r="I5025" i="12"/>
  <c r="I5026" i="12"/>
  <c r="I5027" i="12"/>
  <c r="I5028" i="12"/>
  <c r="I5029" i="12"/>
  <c r="I5030" i="12"/>
  <c r="I5031" i="12"/>
  <c r="I5032" i="12"/>
  <c r="I5033" i="12"/>
  <c r="I5034" i="12"/>
  <c r="I5035" i="12"/>
  <c r="I5036" i="12"/>
  <c r="I5037" i="12"/>
  <c r="I5038" i="12"/>
  <c r="I5039" i="12"/>
  <c r="I5040" i="12"/>
  <c r="I5041" i="12"/>
  <c r="I5042" i="12"/>
  <c r="I5043" i="12"/>
  <c r="I5044" i="12"/>
  <c r="I5045" i="12"/>
  <c r="I5046" i="12"/>
  <c r="I5047" i="12"/>
  <c r="I5048" i="12"/>
  <c r="I5049" i="12"/>
  <c r="I5050" i="12"/>
  <c r="I5051" i="12"/>
  <c r="I5052" i="12"/>
  <c r="I5053" i="12"/>
  <c r="I5054" i="12"/>
  <c r="I5055" i="12"/>
  <c r="I5056" i="12"/>
  <c r="I5057" i="12"/>
  <c r="I5058" i="12"/>
  <c r="I5059" i="12"/>
  <c r="I5060" i="12"/>
  <c r="I5061" i="12"/>
  <c r="I5062" i="12"/>
  <c r="I5063" i="12"/>
  <c r="I5064" i="12"/>
  <c r="I5065" i="12"/>
  <c r="I5066" i="12"/>
  <c r="I5067" i="12"/>
  <c r="I5068" i="12"/>
  <c r="I5069" i="12"/>
  <c r="I5070" i="12"/>
  <c r="I5071" i="12"/>
  <c r="I5072" i="12"/>
  <c r="I5073" i="12"/>
  <c r="I5074" i="12"/>
  <c r="I5075" i="12"/>
  <c r="I5076" i="12"/>
  <c r="I5077" i="12"/>
  <c r="I5078" i="12"/>
  <c r="I5079" i="12"/>
  <c r="I5080" i="12"/>
  <c r="I5081" i="12"/>
  <c r="I5082" i="12"/>
  <c r="I5083" i="12"/>
  <c r="I5084" i="12"/>
  <c r="I5085" i="12"/>
  <c r="I5086" i="12"/>
  <c r="I5087" i="12"/>
  <c r="I5088" i="12"/>
  <c r="I5089" i="12"/>
  <c r="I5090" i="12"/>
  <c r="I5091" i="12"/>
  <c r="I5092" i="12"/>
  <c r="I5093" i="12"/>
  <c r="I5094" i="12"/>
  <c r="I5095" i="12"/>
  <c r="I5096" i="12"/>
  <c r="I5097" i="12"/>
  <c r="I5098" i="12"/>
  <c r="I5099" i="12"/>
  <c r="I5100" i="12"/>
  <c r="I5101" i="12"/>
  <c r="I5102" i="12"/>
  <c r="I5103" i="12"/>
  <c r="I5104" i="12"/>
  <c r="I5105" i="12"/>
  <c r="I5106" i="12"/>
  <c r="I5107" i="12"/>
  <c r="I5108" i="12"/>
  <c r="I5109" i="12"/>
  <c r="I5110" i="12"/>
  <c r="I5111" i="12"/>
  <c r="I5112" i="12"/>
  <c r="I5113" i="12"/>
  <c r="I5114" i="12"/>
  <c r="I5115" i="12"/>
  <c r="I5116" i="12"/>
  <c r="I5117" i="12"/>
  <c r="I5118" i="12"/>
  <c r="I5119" i="12"/>
  <c r="I5120" i="12"/>
  <c r="I5121" i="12"/>
  <c r="I5122" i="12"/>
  <c r="I5123" i="12"/>
  <c r="I5124" i="12"/>
  <c r="I5125" i="12"/>
  <c r="I5126" i="12"/>
  <c r="I5127" i="12"/>
  <c r="I5128" i="12"/>
  <c r="I5129" i="12"/>
  <c r="I5130" i="12"/>
  <c r="I5131" i="12"/>
  <c r="I5132" i="12"/>
  <c r="I5133" i="12"/>
  <c r="I5134" i="12"/>
  <c r="I5135" i="12"/>
  <c r="I5136" i="12"/>
  <c r="I5137" i="12"/>
  <c r="I5138" i="12"/>
  <c r="I5139" i="12"/>
  <c r="I5140" i="12"/>
  <c r="I5141" i="12"/>
  <c r="I5142" i="12"/>
  <c r="I5143" i="12"/>
  <c r="I5144" i="12"/>
  <c r="I5145" i="12"/>
  <c r="I5146" i="12"/>
  <c r="I5147" i="12"/>
  <c r="I5148" i="12"/>
  <c r="I5149" i="12"/>
  <c r="I5150" i="12"/>
  <c r="I5151" i="12"/>
  <c r="I5152" i="12"/>
  <c r="I5153" i="12"/>
  <c r="I5154" i="12"/>
  <c r="I5155" i="12"/>
  <c r="I5156" i="12"/>
  <c r="I5157" i="12"/>
  <c r="I5158" i="12"/>
  <c r="I5159" i="12"/>
  <c r="I5160" i="12"/>
  <c r="I5161" i="12"/>
  <c r="I5162" i="12"/>
  <c r="I5163" i="12"/>
  <c r="I5164" i="12"/>
  <c r="I5165" i="12"/>
  <c r="I5166" i="12"/>
  <c r="I5167" i="12"/>
  <c r="I5168" i="12"/>
  <c r="I5169" i="12"/>
  <c r="I5170" i="12"/>
  <c r="I5171" i="12"/>
  <c r="I5172" i="12"/>
  <c r="I5173" i="12"/>
  <c r="I5174" i="12"/>
  <c r="I5175" i="12"/>
  <c r="I5176" i="12"/>
  <c r="I5177" i="12"/>
  <c r="I5178" i="12"/>
  <c r="I5179" i="12"/>
  <c r="I5180" i="12"/>
  <c r="I5181" i="12"/>
  <c r="I5182" i="12"/>
  <c r="I5183" i="12"/>
  <c r="I5184" i="12"/>
  <c r="I5185" i="12"/>
  <c r="I5186" i="12"/>
  <c r="I5187" i="12"/>
  <c r="I5188" i="12"/>
  <c r="I5189" i="12"/>
  <c r="I5190" i="12"/>
  <c r="I5191" i="12"/>
  <c r="I5192" i="12"/>
  <c r="I5193" i="12"/>
  <c r="I5194" i="12"/>
  <c r="I5195" i="12"/>
  <c r="I5196" i="12"/>
  <c r="I5197" i="12"/>
  <c r="I5198" i="12"/>
  <c r="I5199" i="12"/>
  <c r="I5200" i="12"/>
  <c r="I5201" i="12"/>
  <c r="I5202" i="12"/>
  <c r="I5203" i="12"/>
  <c r="I5204" i="12"/>
  <c r="I5205" i="12"/>
  <c r="I5206" i="12"/>
  <c r="I5207" i="12"/>
  <c r="I5208" i="12"/>
  <c r="I5209" i="12"/>
  <c r="I5210" i="12"/>
  <c r="I5211" i="12"/>
  <c r="I5212" i="12"/>
  <c r="I5213" i="12"/>
  <c r="I5214" i="12"/>
  <c r="I5215" i="12"/>
  <c r="I5216" i="12"/>
  <c r="I5217" i="12"/>
  <c r="I5218" i="12"/>
  <c r="I5219" i="12"/>
  <c r="I5220" i="12"/>
  <c r="I5221" i="12"/>
  <c r="I5222" i="12"/>
  <c r="I5223" i="12"/>
  <c r="I5224" i="12"/>
  <c r="I5225" i="12"/>
  <c r="I5226" i="12"/>
  <c r="I5227" i="12"/>
  <c r="I5228" i="12"/>
  <c r="I5229" i="12"/>
  <c r="I5230" i="12"/>
  <c r="I5231" i="12"/>
  <c r="I5232" i="12"/>
  <c r="I5233" i="12"/>
  <c r="I5234" i="12"/>
  <c r="I5235" i="12"/>
  <c r="I5236" i="12"/>
  <c r="I5237" i="12"/>
  <c r="I5238" i="12"/>
  <c r="I5239" i="12"/>
  <c r="I5240" i="12"/>
  <c r="I5241" i="12"/>
  <c r="I5242" i="12"/>
  <c r="I5243" i="12"/>
  <c r="I5244" i="12"/>
  <c r="I5245" i="12"/>
  <c r="I5246" i="12"/>
  <c r="I5247" i="12"/>
  <c r="I5248" i="12"/>
  <c r="I5249" i="12"/>
  <c r="I5250" i="12"/>
  <c r="I5251" i="12"/>
  <c r="I5252" i="12"/>
  <c r="I5253" i="12"/>
  <c r="I5254" i="12"/>
  <c r="I5255" i="12"/>
  <c r="I5256" i="12"/>
  <c r="I5257" i="12"/>
  <c r="I5258" i="12"/>
  <c r="I5259" i="12"/>
  <c r="I5260" i="12"/>
  <c r="I5261" i="12"/>
  <c r="I5262" i="12"/>
  <c r="I5263" i="12"/>
  <c r="I5264" i="12"/>
  <c r="I5265" i="12"/>
  <c r="I5266" i="12"/>
  <c r="I5267" i="12"/>
  <c r="I5268" i="12"/>
  <c r="I5269" i="12"/>
  <c r="I5270" i="12"/>
  <c r="I5271" i="12"/>
  <c r="I5272" i="12"/>
  <c r="I5273" i="12"/>
  <c r="I5274" i="12"/>
  <c r="I5275" i="12"/>
  <c r="I5276" i="12"/>
  <c r="I5277" i="12"/>
  <c r="I5278" i="12"/>
  <c r="I5279" i="12"/>
  <c r="I5280" i="12"/>
  <c r="I5281" i="12"/>
  <c r="I5282" i="12"/>
  <c r="I5283" i="12"/>
  <c r="I5284" i="12"/>
  <c r="I5285" i="12"/>
  <c r="I5286" i="12"/>
  <c r="I5287" i="12"/>
  <c r="I5288" i="12"/>
  <c r="I5289" i="12"/>
  <c r="I5290" i="12"/>
  <c r="I5291" i="12"/>
  <c r="I5292" i="12"/>
  <c r="I5293" i="12"/>
  <c r="I5294" i="12"/>
  <c r="I5295" i="12"/>
  <c r="I5296" i="12"/>
  <c r="I5297" i="12"/>
  <c r="I5298" i="12"/>
  <c r="I5299" i="12"/>
  <c r="I5300" i="12"/>
  <c r="I5301" i="12"/>
  <c r="I5302" i="12"/>
  <c r="I5303" i="12"/>
  <c r="I5304" i="12"/>
  <c r="I5305" i="12"/>
  <c r="I5306" i="12"/>
  <c r="I5307" i="12"/>
  <c r="I5308" i="12"/>
  <c r="I5309" i="12"/>
  <c r="I5310" i="12"/>
  <c r="I5311" i="12"/>
  <c r="I5312" i="12"/>
  <c r="I5313" i="12"/>
  <c r="I5314" i="12"/>
  <c r="I5315" i="12"/>
  <c r="I5316" i="12"/>
  <c r="I5317" i="12"/>
  <c r="I5318" i="12"/>
  <c r="I5319" i="12"/>
  <c r="I5320" i="12"/>
  <c r="I5321" i="12"/>
  <c r="I5322" i="12"/>
  <c r="I5323" i="12"/>
  <c r="I5324" i="12"/>
  <c r="I5325" i="12"/>
  <c r="I5326" i="12"/>
  <c r="I5327" i="12"/>
  <c r="I5328" i="12"/>
  <c r="I5329" i="12"/>
  <c r="I5330" i="12"/>
  <c r="I5331" i="12"/>
  <c r="I5332" i="12"/>
  <c r="I5333" i="12"/>
  <c r="I5334" i="12"/>
  <c r="I5335" i="12"/>
  <c r="I5336" i="12"/>
  <c r="I5337" i="12"/>
  <c r="I5338" i="12"/>
  <c r="I5339" i="12"/>
  <c r="I5340" i="12"/>
  <c r="I5341" i="12"/>
  <c r="I5342" i="12"/>
  <c r="I5343" i="12"/>
  <c r="I5344" i="12"/>
  <c r="I5345" i="12"/>
  <c r="I5346" i="12"/>
  <c r="I5347" i="12"/>
  <c r="I5348" i="12"/>
  <c r="I5349" i="12"/>
  <c r="I5350" i="12"/>
  <c r="I5351" i="12"/>
  <c r="I5352" i="12"/>
  <c r="I5353" i="12"/>
  <c r="I5354" i="12"/>
  <c r="I5355" i="12"/>
  <c r="I5356" i="12"/>
  <c r="I5357" i="12"/>
  <c r="I5358" i="12"/>
  <c r="I5359" i="12"/>
  <c r="I5360" i="12"/>
  <c r="I5361" i="12"/>
  <c r="I5362" i="12"/>
  <c r="I5363" i="12"/>
  <c r="I5364" i="12"/>
  <c r="I5365" i="12"/>
  <c r="I5366" i="12"/>
  <c r="I5367" i="12"/>
  <c r="I5368" i="12"/>
  <c r="I5369" i="12"/>
  <c r="I5370" i="12"/>
  <c r="I5371" i="12"/>
  <c r="I5372" i="12"/>
  <c r="I5373" i="12"/>
  <c r="I5374" i="12"/>
  <c r="I5375" i="12"/>
  <c r="I5376" i="12"/>
  <c r="I5377" i="12"/>
  <c r="I5378" i="12"/>
  <c r="I5379" i="12"/>
  <c r="I5380" i="12"/>
  <c r="I5381" i="12"/>
  <c r="I5382" i="12"/>
  <c r="I5383" i="12"/>
  <c r="I5384" i="12"/>
  <c r="I5385" i="12"/>
  <c r="I5386" i="12"/>
  <c r="I5387" i="12"/>
  <c r="I5388" i="12"/>
  <c r="I5389" i="12"/>
  <c r="I5390" i="12"/>
  <c r="I5391" i="12"/>
  <c r="I5392" i="12"/>
  <c r="I5393" i="12"/>
  <c r="I5394" i="12"/>
  <c r="I5395" i="12"/>
  <c r="I5396" i="12"/>
  <c r="I5397" i="12"/>
  <c r="I5398" i="12"/>
  <c r="I5399" i="12"/>
  <c r="I5400" i="12"/>
  <c r="I5401" i="12"/>
  <c r="I5402" i="12"/>
  <c r="I5403" i="12"/>
  <c r="I5404" i="12"/>
  <c r="I5405" i="12"/>
  <c r="I5406" i="12"/>
  <c r="I5407" i="12"/>
  <c r="I5408" i="12"/>
  <c r="I5409" i="12"/>
  <c r="I5410" i="12"/>
  <c r="I5411" i="12"/>
  <c r="I5412" i="12"/>
  <c r="I5413" i="12"/>
  <c r="I5414" i="12"/>
  <c r="I5415" i="12"/>
  <c r="I5416" i="12"/>
  <c r="I5417" i="12"/>
  <c r="I5418" i="12"/>
  <c r="I5419" i="12"/>
  <c r="I5420" i="12"/>
  <c r="I5421" i="12"/>
  <c r="I5422" i="12"/>
  <c r="I5423" i="12"/>
  <c r="I5424" i="12"/>
  <c r="I5425" i="12"/>
  <c r="I5426" i="12"/>
  <c r="I5427" i="12"/>
  <c r="I5428" i="12"/>
  <c r="I5429" i="12"/>
  <c r="I5430" i="12"/>
  <c r="I5431" i="12"/>
  <c r="I5432" i="12"/>
  <c r="I5433" i="12"/>
  <c r="I5434" i="12"/>
  <c r="I5435" i="12"/>
  <c r="I5436" i="12"/>
  <c r="I5437" i="12"/>
  <c r="I5438" i="12"/>
  <c r="I5439" i="12"/>
  <c r="I5440" i="12"/>
  <c r="I5441" i="12"/>
  <c r="I5442" i="12"/>
  <c r="I5443" i="12"/>
  <c r="I5444" i="12"/>
  <c r="I5445" i="12"/>
  <c r="I5446" i="12"/>
  <c r="I5447" i="12"/>
  <c r="I5448" i="12"/>
  <c r="I5449" i="12"/>
  <c r="I5450" i="12"/>
  <c r="I5451" i="12"/>
  <c r="I5452" i="12"/>
  <c r="I5453" i="12"/>
  <c r="I5454" i="12"/>
  <c r="I5455" i="12"/>
  <c r="I5456" i="12"/>
  <c r="I5457" i="12"/>
  <c r="I5458" i="12"/>
  <c r="I5459" i="12"/>
  <c r="I5460" i="12"/>
  <c r="I5461" i="12"/>
  <c r="I5462" i="12"/>
  <c r="I5463" i="12"/>
  <c r="I5464" i="12"/>
  <c r="I5465" i="12"/>
  <c r="I5466" i="12"/>
  <c r="I5467" i="12"/>
  <c r="I5468" i="12"/>
  <c r="I5469" i="12"/>
  <c r="I5470" i="12"/>
  <c r="I5471" i="12"/>
  <c r="I5472" i="12"/>
  <c r="I5473" i="12"/>
  <c r="I5474" i="12"/>
  <c r="I5475" i="12"/>
  <c r="I5476" i="12"/>
  <c r="I5477" i="12"/>
  <c r="I5478" i="12"/>
  <c r="I5479" i="12"/>
  <c r="I5480" i="12"/>
  <c r="I5481" i="12"/>
  <c r="I5482" i="12"/>
  <c r="I5483" i="12"/>
  <c r="I5484" i="12"/>
  <c r="I5485" i="12"/>
  <c r="I5486" i="12"/>
  <c r="I5487" i="12"/>
  <c r="I5488" i="12"/>
  <c r="I5489" i="12"/>
  <c r="I5490" i="12"/>
  <c r="I5491" i="12"/>
  <c r="I5492" i="12"/>
  <c r="I5493" i="12"/>
  <c r="I5494" i="12"/>
  <c r="I5495" i="12"/>
  <c r="I5496" i="12"/>
  <c r="I5497" i="12"/>
  <c r="I5498" i="12"/>
  <c r="I5499" i="12"/>
  <c r="I5500" i="12"/>
  <c r="I5501" i="12"/>
  <c r="I5502" i="12"/>
  <c r="I5503" i="12"/>
  <c r="I5504" i="12"/>
  <c r="I5505" i="12"/>
  <c r="I5506" i="12"/>
  <c r="I5507" i="12"/>
  <c r="I5508" i="12"/>
  <c r="I5509" i="12"/>
  <c r="I5510" i="12"/>
  <c r="I5511" i="12"/>
  <c r="I5512" i="12"/>
  <c r="I5513" i="12"/>
  <c r="I5514" i="12"/>
  <c r="I5515" i="12"/>
  <c r="I5516" i="12"/>
  <c r="I5517" i="12"/>
  <c r="I5518" i="12"/>
  <c r="I5519" i="12"/>
  <c r="I5520" i="12"/>
  <c r="I5521" i="12"/>
  <c r="I5522" i="12"/>
  <c r="I5523" i="12"/>
  <c r="I5524" i="12"/>
  <c r="I5525" i="12"/>
  <c r="I5526" i="12"/>
  <c r="I5527" i="12"/>
  <c r="I5528" i="12"/>
  <c r="I5529" i="12"/>
  <c r="I5530" i="12"/>
  <c r="I5531" i="12"/>
  <c r="I5532" i="12"/>
  <c r="I5533" i="12"/>
  <c r="I5534" i="12"/>
  <c r="I5535" i="12"/>
  <c r="I5536" i="12"/>
  <c r="I5537" i="12"/>
  <c r="I5538" i="12"/>
  <c r="I5539" i="12"/>
  <c r="I5540" i="12"/>
  <c r="I5541" i="12"/>
  <c r="I5542" i="12"/>
  <c r="I5543" i="12"/>
  <c r="I5544" i="12"/>
  <c r="I5545" i="12"/>
  <c r="I5546" i="12"/>
  <c r="I5547" i="12"/>
  <c r="I5548" i="12"/>
  <c r="I5549" i="12"/>
  <c r="I5550" i="12"/>
  <c r="I5551" i="12"/>
  <c r="I5552" i="12"/>
  <c r="I5553" i="12"/>
  <c r="I5554" i="12"/>
  <c r="I5555" i="12"/>
  <c r="I5556" i="12"/>
  <c r="I5557" i="12"/>
  <c r="I5558" i="12"/>
  <c r="I5559" i="12"/>
  <c r="I5560" i="12"/>
  <c r="I5561" i="12"/>
  <c r="I5562" i="12"/>
  <c r="I5563" i="12"/>
  <c r="I5564" i="12"/>
  <c r="I5565" i="12"/>
  <c r="I5566" i="12"/>
  <c r="I5567" i="12"/>
  <c r="I5568" i="12"/>
  <c r="I5569" i="12"/>
  <c r="I5570" i="12"/>
  <c r="I5571" i="12"/>
  <c r="I5572" i="12"/>
  <c r="I5573" i="12"/>
  <c r="I5574" i="12"/>
  <c r="I5575" i="12"/>
  <c r="I5576" i="12"/>
  <c r="I5577" i="12"/>
  <c r="I5578" i="12"/>
  <c r="I5579" i="12"/>
  <c r="I5580" i="12"/>
  <c r="I5581" i="12"/>
  <c r="I5582" i="12"/>
  <c r="I5583" i="12"/>
  <c r="I5584" i="12"/>
  <c r="I5585" i="12"/>
  <c r="I5586" i="12"/>
  <c r="I5587" i="12"/>
  <c r="I5588" i="12"/>
  <c r="I5589" i="12"/>
  <c r="I5590" i="12"/>
  <c r="I5591" i="12"/>
  <c r="I5592" i="12"/>
  <c r="I5593" i="12"/>
  <c r="I5594" i="12"/>
  <c r="I5595" i="12"/>
  <c r="I5596" i="12"/>
  <c r="I5597" i="12"/>
  <c r="I5598" i="12"/>
  <c r="I5599" i="12"/>
  <c r="I5600" i="12"/>
  <c r="I5601" i="12"/>
  <c r="I5602" i="12"/>
  <c r="I5603" i="12"/>
  <c r="I5604" i="12"/>
  <c r="I5605" i="12"/>
  <c r="I5606" i="12"/>
  <c r="I5607" i="12"/>
  <c r="I5608" i="12"/>
  <c r="I5609" i="12"/>
  <c r="I5610" i="12"/>
  <c r="I5611" i="12"/>
  <c r="I5612" i="12"/>
  <c r="I5613" i="12"/>
  <c r="I5614" i="12"/>
  <c r="I5615" i="12"/>
  <c r="I5616" i="12"/>
  <c r="I5617" i="12"/>
  <c r="I5618" i="12"/>
  <c r="I5619" i="12"/>
  <c r="I5620" i="12"/>
  <c r="I5621" i="12"/>
  <c r="I5622" i="12"/>
  <c r="I5623" i="12"/>
  <c r="I5624" i="12"/>
  <c r="I5625" i="12"/>
  <c r="I5626" i="12"/>
  <c r="I5627" i="12"/>
  <c r="I5628" i="12"/>
  <c r="I5629" i="12"/>
  <c r="I5630" i="12"/>
  <c r="I5631" i="12"/>
  <c r="I5632" i="12"/>
  <c r="I5633" i="12"/>
  <c r="I5634" i="12"/>
  <c r="I5635" i="12"/>
  <c r="I5636" i="12"/>
  <c r="I5637" i="12"/>
  <c r="I5638" i="12"/>
  <c r="I5639" i="12"/>
  <c r="I5640" i="12"/>
  <c r="I5641" i="12"/>
  <c r="I5642" i="12"/>
  <c r="I5643" i="12"/>
  <c r="I5644" i="12"/>
  <c r="I5645" i="12"/>
  <c r="I5646" i="12"/>
  <c r="I5647" i="12"/>
  <c r="I5648" i="12"/>
  <c r="I5649" i="12"/>
  <c r="I5650" i="12"/>
  <c r="I5651" i="12"/>
  <c r="I5652" i="12"/>
  <c r="I5653" i="12"/>
  <c r="I5654" i="12"/>
  <c r="I5655" i="12"/>
  <c r="I5656" i="12"/>
  <c r="I5657" i="12"/>
  <c r="I5658" i="12"/>
  <c r="I5659" i="12"/>
  <c r="I5660" i="12"/>
  <c r="I5661" i="12"/>
  <c r="I5662" i="12"/>
  <c r="I5663" i="12"/>
  <c r="I5664" i="12"/>
  <c r="I5665" i="12"/>
  <c r="I5666" i="12"/>
  <c r="I5667" i="12"/>
  <c r="I5668" i="12"/>
  <c r="I5669" i="12"/>
  <c r="I5670" i="12"/>
  <c r="I5671" i="12"/>
  <c r="I5672" i="12"/>
  <c r="I5673" i="12"/>
  <c r="I5674" i="12"/>
  <c r="I5675" i="12"/>
  <c r="I5676" i="12"/>
  <c r="I5677" i="12"/>
  <c r="I5678" i="12"/>
  <c r="I5679" i="12"/>
  <c r="I5680" i="12"/>
  <c r="I5681" i="12"/>
  <c r="I5682" i="12"/>
  <c r="I5683" i="12"/>
  <c r="I5684" i="12"/>
  <c r="I5685" i="12"/>
  <c r="I5686" i="12"/>
  <c r="I5687" i="12"/>
  <c r="I5688" i="12"/>
  <c r="I5689" i="12"/>
  <c r="I5690" i="12"/>
  <c r="I5691" i="12"/>
  <c r="I5692" i="12"/>
  <c r="I5693" i="12"/>
  <c r="I5694" i="12"/>
  <c r="I5695" i="12"/>
  <c r="I5696" i="12"/>
  <c r="I5697" i="12"/>
  <c r="I5698" i="12"/>
  <c r="I5699" i="12"/>
  <c r="I5700" i="12"/>
  <c r="I5701" i="12"/>
  <c r="I5702" i="12"/>
  <c r="I5703" i="12"/>
  <c r="I5704" i="12"/>
  <c r="I5705" i="12"/>
  <c r="I5706" i="12"/>
  <c r="I5707" i="12"/>
  <c r="I5708" i="12"/>
  <c r="I5709" i="12"/>
  <c r="I5710" i="12"/>
  <c r="I5711" i="12"/>
  <c r="I5712" i="12"/>
  <c r="I5713" i="12"/>
  <c r="I5714" i="12"/>
  <c r="I5715" i="12"/>
  <c r="I5716" i="12"/>
  <c r="I5717" i="12"/>
  <c r="I5718" i="12"/>
  <c r="I5719" i="12"/>
  <c r="I5720" i="12"/>
  <c r="I5721" i="12"/>
  <c r="I5722" i="12"/>
  <c r="I5723" i="12"/>
  <c r="I5724" i="12"/>
  <c r="I5725" i="12"/>
  <c r="I5726" i="12"/>
  <c r="I5727" i="12"/>
  <c r="I5728" i="12"/>
  <c r="I5729" i="12"/>
  <c r="I5730" i="12"/>
  <c r="I5731" i="12"/>
  <c r="I5732" i="12"/>
  <c r="I5733" i="12"/>
  <c r="I5734" i="12"/>
  <c r="I5735" i="12"/>
  <c r="I5736" i="12"/>
  <c r="I5737" i="12"/>
  <c r="I5738" i="12"/>
  <c r="I5739" i="12"/>
  <c r="I5740" i="12"/>
  <c r="I5741" i="12"/>
  <c r="I5742" i="12"/>
  <c r="I5743" i="12"/>
  <c r="I5744" i="12"/>
  <c r="I5745" i="12"/>
  <c r="I5746" i="12"/>
  <c r="I5747" i="12"/>
  <c r="I5748" i="12"/>
  <c r="I5749" i="12"/>
  <c r="I5750" i="12"/>
  <c r="I5751" i="12"/>
  <c r="I5752" i="12"/>
  <c r="I5753" i="12"/>
  <c r="I5754" i="12"/>
  <c r="I5755" i="12"/>
  <c r="I5756" i="12"/>
  <c r="I5757" i="12"/>
  <c r="I5758" i="12"/>
  <c r="I5759" i="12"/>
  <c r="I5760" i="12"/>
  <c r="I5761" i="12"/>
  <c r="I5762" i="12"/>
  <c r="I5763" i="12"/>
  <c r="I5764" i="12"/>
  <c r="I5765" i="12"/>
  <c r="I5766" i="12"/>
  <c r="I5767" i="12"/>
  <c r="I5768" i="12"/>
  <c r="I5769" i="12"/>
  <c r="I5770" i="12"/>
  <c r="I5771" i="12"/>
  <c r="I5772" i="12"/>
  <c r="I5773" i="12"/>
  <c r="I5774" i="12"/>
  <c r="I5775" i="12"/>
  <c r="I5776" i="12"/>
  <c r="I5777" i="12"/>
  <c r="I5778" i="12"/>
  <c r="I5779" i="12"/>
  <c r="I5780" i="12"/>
  <c r="I5781" i="12"/>
  <c r="I5782" i="12"/>
  <c r="I5783" i="12"/>
  <c r="I5784" i="12"/>
  <c r="I5785" i="12"/>
  <c r="I5786" i="12"/>
  <c r="I5787" i="12"/>
  <c r="I5788" i="12"/>
  <c r="I5789" i="12"/>
  <c r="I5790" i="12"/>
  <c r="I5791" i="12"/>
  <c r="I5792" i="12"/>
  <c r="I5793" i="12"/>
  <c r="I5794" i="12"/>
  <c r="I5795" i="12"/>
  <c r="I5796" i="12"/>
  <c r="I5797" i="12"/>
  <c r="I5798" i="12"/>
  <c r="I5799" i="12"/>
  <c r="I5800" i="12"/>
  <c r="I5801" i="12"/>
  <c r="I5802" i="12"/>
  <c r="I5803" i="12"/>
  <c r="I5804" i="12"/>
  <c r="I5805" i="12"/>
  <c r="I5806" i="12"/>
  <c r="I5807" i="12"/>
  <c r="I5808" i="12"/>
  <c r="I5809" i="12"/>
  <c r="I5810" i="12"/>
  <c r="I5811" i="12"/>
  <c r="I5812" i="12"/>
  <c r="I5813" i="12"/>
  <c r="I5814" i="12"/>
  <c r="I5815" i="12"/>
  <c r="I5816" i="12"/>
  <c r="I5817" i="12"/>
  <c r="I5818" i="12"/>
  <c r="I5819" i="12"/>
  <c r="I5820" i="12"/>
  <c r="I5821" i="12"/>
  <c r="I5822" i="12"/>
  <c r="I5823" i="12"/>
  <c r="I5824" i="12"/>
  <c r="I5825" i="12"/>
  <c r="I5826" i="12"/>
  <c r="I5827" i="12"/>
  <c r="I5828" i="12"/>
  <c r="I5829" i="12"/>
  <c r="I5830" i="12"/>
  <c r="I5831" i="12"/>
  <c r="I5832" i="12"/>
  <c r="I5833" i="12"/>
  <c r="I5834" i="12"/>
  <c r="I5835" i="12"/>
  <c r="I5836" i="12"/>
  <c r="I5837" i="12"/>
  <c r="I5838" i="12"/>
  <c r="I5839" i="12"/>
  <c r="I5840" i="12"/>
  <c r="I5841" i="12"/>
  <c r="I5842" i="12"/>
  <c r="I5843" i="12"/>
  <c r="I5844" i="12"/>
  <c r="I5845" i="12"/>
  <c r="I5846" i="12"/>
  <c r="I5847" i="12"/>
  <c r="I5848" i="12"/>
  <c r="I5849" i="12"/>
  <c r="I5850" i="12"/>
  <c r="I5851" i="12"/>
  <c r="I5852" i="12"/>
  <c r="I5853" i="12"/>
  <c r="I5854" i="12"/>
  <c r="I5855" i="12"/>
  <c r="I5856" i="12"/>
  <c r="I5857" i="12"/>
  <c r="I5858" i="12"/>
  <c r="I5859" i="12"/>
  <c r="I5860" i="12"/>
  <c r="I5861" i="12"/>
  <c r="I5862" i="12"/>
  <c r="I5863" i="12"/>
  <c r="I5864" i="12"/>
  <c r="I5865" i="12"/>
  <c r="I5866" i="12"/>
  <c r="I5867" i="12"/>
  <c r="I5868" i="12"/>
  <c r="I5869" i="12"/>
  <c r="I5870" i="12"/>
  <c r="I5871" i="12"/>
  <c r="I5872" i="12"/>
  <c r="I5873" i="12"/>
  <c r="I5874" i="12"/>
  <c r="I5875" i="12"/>
  <c r="I5876" i="12"/>
  <c r="I5877" i="12"/>
  <c r="I5878" i="12"/>
  <c r="I5879" i="12"/>
  <c r="I5880" i="12"/>
  <c r="I5881" i="12"/>
  <c r="I5882" i="12"/>
  <c r="I5883" i="12"/>
  <c r="I5884" i="12"/>
  <c r="I5885" i="12"/>
  <c r="I5886" i="12"/>
  <c r="I5887" i="12"/>
  <c r="I5888" i="12"/>
  <c r="I5889" i="12"/>
  <c r="I5890" i="12"/>
  <c r="I5891" i="12"/>
  <c r="I5892" i="12"/>
  <c r="I5893" i="12"/>
  <c r="I5894" i="12"/>
  <c r="I5895" i="12"/>
  <c r="I5896" i="12"/>
  <c r="I5897" i="12"/>
  <c r="I5898" i="12"/>
  <c r="I5899" i="12"/>
  <c r="I5900" i="12"/>
  <c r="I5901" i="12"/>
  <c r="I5902" i="12"/>
  <c r="I5903" i="12"/>
  <c r="I5904" i="12"/>
  <c r="I5905" i="12"/>
  <c r="I5906" i="12"/>
  <c r="I5907" i="12"/>
  <c r="I5908" i="12"/>
  <c r="I5909" i="12"/>
  <c r="I5910" i="12"/>
  <c r="I5911" i="12"/>
  <c r="I5912" i="12"/>
  <c r="I5913" i="12"/>
  <c r="I5914" i="12"/>
  <c r="I5915" i="12"/>
  <c r="I5916" i="12"/>
  <c r="I5917" i="12"/>
  <c r="I5918" i="12"/>
  <c r="I5919" i="12"/>
  <c r="I5920" i="12"/>
  <c r="I5921" i="12"/>
  <c r="I5922" i="12"/>
  <c r="I5923" i="12"/>
  <c r="I5924" i="12"/>
  <c r="I5925" i="12"/>
  <c r="I5926" i="12"/>
  <c r="I5927" i="12"/>
  <c r="I5928" i="12"/>
  <c r="I5929" i="12"/>
  <c r="I5930" i="12"/>
  <c r="I5931" i="12"/>
  <c r="I5932" i="12"/>
  <c r="I5933" i="12"/>
  <c r="I5934" i="12"/>
  <c r="I5935" i="12"/>
  <c r="I5936" i="12"/>
  <c r="I5937" i="12"/>
  <c r="I5938" i="12"/>
  <c r="I5939" i="12"/>
  <c r="I5940" i="12"/>
  <c r="I5941" i="12"/>
  <c r="I5942" i="12"/>
  <c r="I5943" i="12"/>
  <c r="I5944" i="12"/>
  <c r="I5945" i="12"/>
  <c r="I5946" i="12"/>
  <c r="I5947" i="12"/>
  <c r="I5948" i="12"/>
  <c r="I5949" i="12"/>
  <c r="I5950" i="12"/>
  <c r="I5951" i="12"/>
  <c r="I5952" i="12"/>
  <c r="I5953" i="12"/>
  <c r="I5954" i="12"/>
  <c r="I5955" i="12"/>
  <c r="I5956" i="12"/>
  <c r="I5957" i="12"/>
  <c r="I5958" i="12"/>
  <c r="I5959" i="12"/>
  <c r="I5960" i="12"/>
  <c r="I5961" i="12"/>
  <c r="I5962" i="12"/>
  <c r="I5963" i="12"/>
  <c r="I5964" i="12"/>
  <c r="I5965" i="12"/>
  <c r="I5966" i="12"/>
  <c r="I5967" i="12"/>
  <c r="I5968" i="12"/>
  <c r="I5969" i="12"/>
  <c r="I5970" i="12"/>
  <c r="I5971" i="12"/>
  <c r="I5972" i="12"/>
  <c r="I5973" i="12"/>
  <c r="I5974" i="12"/>
  <c r="I5975" i="12"/>
  <c r="I5976" i="12"/>
  <c r="I5977" i="12"/>
  <c r="I5978" i="12"/>
  <c r="I5979" i="12"/>
  <c r="I5980" i="12"/>
  <c r="I5981" i="12"/>
  <c r="I5982" i="12"/>
  <c r="I5983" i="12"/>
  <c r="I5984" i="12"/>
  <c r="I5985" i="12"/>
  <c r="I5986" i="12"/>
  <c r="I5987" i="12"/>
  <c r="I5988" i="12"/>
  <c r="I5989" i="12"/>
  <c r="I5990" i="12"/>
  <c r="I5991" i="12"/>
  <c r="I5992" i="12"/>
  <c r="I5993" i="12"/>
  <c r="I5994" i="12"/>
  <c r="I5995" i="12"/>
  <c r="I5996" i="12"/>
  <c r="I5997" i="12"/>
  <c r="I5998" i="12"/>
  <c r="I5999" i="12"/>
  <c r="I6000" i="12"/>
  <c r="I6001" i="12"/>
  <c r="I6002" i="12"/>
  <c r="I6003" i="12"/>
  <c r="I6004" i="12"/>
  <c r="I6005" i="12"/>
  <c r="I6006" i="12"/>
  <c r="I6007" i="12"/>
  <c r="I6008" i="12"/>
  <c r="I6009" i="12"/>
  <c r="I6010" i="12"/>
  <c r="I6011" i="12"/>
  <c r="I6012" i="12"/>
  <c r="I6013" i="12"/>
  <c r="I6014" i="12"/>
  <c r="I6015" i="12"/>
  <c r="I6016" i="12"/>
  <c r="I6017" i="12"/>
  <c r="I6018" i="12"/>
  <c r="I6019" i="12"/>
  <c r="I6020" i="12"/>
  <c r="I6021" i="12"/>
  <c r="I6022" i="12"/>
  <c r="I6023" i="12"/>
  <c r="I6024" i="12"/>
  <c r="I6025" i="12"/>
  <c r="I6026" i="12"/>
  <c r="I6027" i="12"/>
  <c r="I6028" i="12"/>
  <c r="I6029" i="12"/>
  <c r="I6030" i="12"/>
  <c r="I6031" i="12"/>
  <c r="I6032" i="12"/>
  <c r="I6033" i="12"/>
  <c r="I6034" i="12"/>
  <c r="I6035" i="12"/>
  <c r="I6036" i="12"/>
  <c r="I6037" i="12"/>
  <c r="I6038" i="12"/>
  <c r="I6039" i="12"/>
  <c r="I6040" i="12"/>
  <c r="I6041" i="12"/>
  <c r="I6042" i="12"/>
  <c r="I6043" i="12"/>
  <c r="I6044" i="12"/>
  <c r="I6045" i="12"/>
  <c r="I6046" i="12"/>
  <c r="I6047" i="12"/>
  <c r="I6048" i="12"/>
  <c r="I6049" i="12"/>
  <c r="I6050" i="12"/>
  <c r="I6051" i="12"/>
  <c r="I6052" i="12"/>
  <c r="I6053" i="12"/>
  <c r="I6054" i="12"/>
  <c r="I6055" i="12"/>
  <c r="I6056" i="12"/>
  <c r="I6057" i="12"/>
  <c r="I6058" i="12"/>
  <c r="I6059" i="12"/>
  <c r="I6060" i="12"/>
  <c r="I6061" i="12"/>
  <c r="I6062" i="12"/>
  <c r="I6063" i="12"/>
  <c r="I6064" i="12"/>
  <c r="I6065" i="12"/>
  <c r="I6066" i="12"/>
  <c r="I6067" i="12"/>
  <c r="I6068" i="12"/>
  <c r="I6069" i="12"/>
  <c r="I6070" i="12"/>
  <c r="I6071" i="12"/>
  <c r="I6072" i="12"/>
  <c r="I6073" i="12"/>
  <c r="I6074" i="12"/>
  <c r="I6075" i="12"/>
  <c r="I6076" i="12"/>
  <c r="I6077" i="12"/>
  <c r="I6078" i="12"/>
  <c r="I6079" i="12"/>
  <c r="I6080" i="12"/>
  <c r="I6081" i="12"/>
  <c r="I6082" i="12"/>
  <c r="I6083" i="12"/>
  <c r="I6084" i="12"/>
  <c r="I6085" i="12"/>
  <c r="I6086" i="12"/>
  <c r="I6087" i="12"/>
  <c r="I6088" i="12"/>
  <c r="I6089" i="12"/>
  <c r="I6090" i="12"/>
  <c r="I6091" i="12"/>
  <c r="I6092" i="12"/>
  <c r="I6093" i="12"/>
  <c r="I6094" i="12"/>
  <c r="I6095" i="12"/>
  <c r="I6096" i="12"/>
  <c r="I6097" i="12"/>
  <c r="I6098" i="12"/>
  <c r="I6099" i="12"/>
  <c r="I6100" i="12"/>
  <c r="I6101" i="12"/>
  <c r="I6102" i="12"/>
  <c r="I6103" i="12"/>
  <c r="I6104" i="12"/>
  <c r="I6105" i="12"/>
  <c r="I6106" i="12"/>
  <c r="I6107" i="12"/>
  <c r="I6108" i="12"/>
  <c r="I6109" i="12"/>
  <c r="I6110" i="12"/>
  <c r="I6111" i="12"/>
  <c r="I6112" i="12"/>
  <c r="I6113" i="12"/>
  <c r="I6114" i="12"/>
  <c r="I6115" i="12"/>
  <c r="I6116" i="12"/>
  <c r="I6117" i="12"/>
  <c r="I6118" i="12"/>
  <c r="I6119" i="12"/>
  <c r="I6120" i="12"/>
  <c r="I6121" i="12"/>
  <c r="I6122" i="12"/>
  <c r="I6123" i="12"/>
  <c r="I6124" i="12"/>
  <c r="I6125" i="12"/>
  <c r="I6126" i="12"/>
  <c r="I6127" i="12"/>
  <c r="I6128" i="12"/>
  <c r="I6129" i="12"/>
  <c r="I6130" i="12"/>
  <c r="I6131" i="12"/>
  <c r="I6132" i="12"/>
  <c r="I6133" i="12"/>
  <c r="I6134" i="12"/>
  <c r="I6135" i="12"/>
  <c r="I6136" i="12"/>
  <c r="I6137" i="12"/>
  <c r="I6138" i="12"/>
  <c r="I6139" i="12"/>
  <c r="I6140" i="12"/>
  <c r="I6141" i="12"/>
  <c r="I6142" i="12"/>
  <c r="I6143" i="12"/>
  <c r="I6144" i="12"/>
  <c r="I6145" i="12"/>
  <c r="I6146" i="12"/>
  <c r="I6147" i="12"/>
  <c r="I6148" i="12"/>
  <c r="I6149" i="12"/>
  <c r="I6150" i="12"/>
  <c r="I6151" i="12"/>
  <c r="I6152" i="12"/>
  <c r="I6153" i="12"/>
  <c r="I6154" i="12"/>
  <c r="I6155" i="12"/>
  <c r="I6156" i="12"/>
  <c r="I6157" i="12"/>
  <c r="I6158" i="12"/>
  <c r="I6159" i="12"/>
  <c r="I6160" i="12"/>
  <c r="I6161" i="12"/>
  <c r="I6162" i="12"/>
  <c r="I6163" i="12"/>
  <c r="I6164" i="12"/>
  <c r="I6165" i="12"/>
  <c r="I6166" i="12"/>
  <c r="I6167" i="12"/>
  <c r="I6168" i="12"/>
  <c r="I6169" i="12"/>
  <c r="I6170" i="12"/>
  <c r="I6171" i="12"/>
  <c r="I6172" i="12"/>
  <c r="I6173" i="12"/>
  <c r="I6174" i="12"/>
  <c r="I6175" i="12"/>
  <c r="I6176" i="12"/>
  <c r="I6177" i="12"/>
  <c r="I6178" i="12"/>
  <c r="I6179" i="12"/>
  <c r="I6180" i="12"/>
  <c r="I6181" i="12"/>
  <c r="I6182" i="12"/>
  <c r="I6183" i="12"/>
  <c r="I6184" i="12"/>
  <c r="I6185" i="12"/>
  <c r="I6186" i="12"/>
  <c r="I6187" i="12"/>
  <c r="I6188" i="12"/>
  <c r="I6189" i="12"/>
  <c r="I6190" i="12"/>
  <c r="I6191" i="12"/>
  <c r="I6192" i="12"/>
  <c r="I6193" i="12"/>
  <c r="I6194" i="12"/>
  <c r="I6195" i="12"/>
  <c r="I6196" i="12"/>
  <c r="I6197" i="12"/>
  <c r="I6198" i="12"/>
  <c r="I6199" i="12"/>
  <c r="I6200" i="12"/>
  <c r="I6201" i="12"/>
  <c r="I6202" i="12"/>
  <c r="I6203" i="12"/>
  <c r="I6204" i="12"/>
  <c r="I6205" i="12"/>
  <c r="I6206" i="12"/>
  <c r="I6207" i="12"/>
  <c r="I6208" i="12"/>
  <c r="I6209" i="12"/>
  <c r="I6210" i="12"/>
  <c r="I6211" i="12"/>
  <c r="I6212" i="12"/>
  <c r="I6213" i="12"/>
  <c r="I6214" i="12"/>
  <c r="I6215" i="12"/>
  <c r="I6216" i="12"/>
  <c r="I6217" i="12"/>
  <c r="I6218" i="12"/>
  <c r="I6219" i="12"/>
  <c r="I6220" i="12"/>
  <c r="I6221" i="12"/>
  <c r="I6222" i="12"/>
  <c r="I6223" i="12"/>
  <c r="I6224" i="12"/>
  <c r="I6225" i="12"/>
  <c r="I6226" i="12"/>
  <c r="I6227" i="12"/>
  <c r="I6228" i="12"/>
  <c r="I6229" i="12"/>
  <c r="I6230" i="12"/>
  <c r="I6231" i="12"/>
  <c r="I6232" i="12"/>
  <c r="I6233" i="12"/>
  <c r="I6234" i="12"/>
  <c r="I6235" i="12"/>
  <c r="I6236" i="12"/>
  <c r="I6237" i="12"/>
  <c r="I6238" i="12"/>
  <c r="I6239" i="12"/>
  <c r="I6240" i="12"/>
  <c r="I6241" i="12"/>
  <c r="I6242" i="12"/>
  <c r="I6243" i="12"/>
  <c r="I6244" i="12"/>
  <c r="I6245" i="12"/>
  <c r="I6246" i="12"/>
  <c r="I6247" i="12"/>
  <c r="I6248" i="12"/>
  <c r="I6249" i="12"/>
  <c r="I6250" i="12"/>
  <c r="I6251" i="12"/>
  <c r="I6252" i="12"/>
  <c r="I6253" i="12"/>
  <c r="I6254" i="12"/>
  <c r="I6255" i="12"/>
  <c r="I6256" i="12"/>
  <c r="I6257" i="12"/>
  <c r="I6258" i="12"/>
  <c r="I6259" i="12"/>
  <c r="I6260" i="12"/>
  <c r="I6261" i="12"/>
  <c r="I6262" i="12"/>
  <c r="I6263" i="12"/>
  <c r="I6264" i="12"/>
  <c r="I6265" i="12"/>
  <c r="I6266" i="12"/>
  <c r="I6267" i="12"/>
  <c r="I6268" i="12"/>
  <c r="I6269" i="12"/>
  <c r="I6270" i="12"/>
  <c r="I6271" i="12"/>
  <c r="I6272" i="12"/>
  <c r="I6273" i="12"/>
  <c r="I6274" i="12"/>
  <c r="I6275" i="12"/>
  <c r="I6276" i="12"/>
  <c r="I6277" i="12"/>
  <c r="I6278" i="12"/>
  <c r="I6279" i="12"/>
  <c r="I6280" i="12"/>
  <c r="I6281" i="12"/>
  <c r="I6282" i="12"/>
  <c r="I6283" i="12"/>
  <c r="I6284" i="12"/>
  <c r="I6285" i="12"/>
  <c r="I6286" i="12"/>
  <c r="I6287" i="12"/>
  <c r="I6288" i="12"/>
  <c r="I6289" i="12"/>
  <c r="I6290" i="12"/>
  <c r="I6291" i="12"/>
  <c r="I6292" i="12"/>
  <c r="I6293" i="12"/>
  <c r="I6294" i="12"/>
  <c r="I6295" i="12"/>
  <c r="I6296" i="12"/>
  <c r="I6297" i="12"/>
  <c r="I6298" i="12"/>
  <c r="I6299" i="12"/>
  <c r="I6300" i="12"/>
  <c r="I6301" i="12"/>
  <c r="I6302" i="12"/>
  <c r="I6303" i="12"/>
  <c r="I6304" i="12"/>
  <c r="I6305" i="12"/>
  <c r="I6306" i="12"/>
  <c r="I6307" i="12"/>
  <c r="I6308" i="12"/>
  <c r="I6309" i="12"/>
  <c r="I6310" i="12"/>
  <c r="I6311" i="12"/>
  <c r="I6312" i="12"/>
  <c r="I6313" i="12"/>
  <c r="I6314" i="12"/>
  <c r="I6315" i="12"/>
  <c r="I6316" i="12"/>
  <c r="I6317" i="12"/>
  <c r="I6318" i="12"/>
  <c r="I6319" i="12"/>
  <c r="I6320" i="12"/>
  <c r="I6321" i="12"/>
  <c r="I6322" i="12"/>
  <c r="I6323" i="12"/>
  <c r="I6324" i="12"/>
  <c r="I6325" i="12"/>
  <c r="I6326" i="12"/>
  <c r="I6327" i="12"/>
  <c r="I6328" i="12"/>
  <c r="I6329" i="12"/>
  <c r="I6330" i="12"/>
  <c r="I6331" i="12"/>
  <c r="I6332" i="12"/>
  <c r="I6333" i="12"/>
  <c r="I6334" i="12"/>
  <c r="I6335" i="12"/>
  <c r="I6336" i="12"/>
  <c r="I6337" i="12"/>
  <c r="I6338" i="12"/>
  <c r="I6339" i="12"/>
  <c r="I6340" i="12"/>
  <c r="I6341" i="12"/>
  <c r="I6342" i="12"/>
  <c r="I6343" i="12"/>
  <c r="I6344" i="12"/>
  <c r="I6345" i="12"/>
  <c r="I6346" i="12"/>
  <c r="I6347" i="12"/>
  <c r="I6348" i="12"/>
  <c r="I6349" i="12"/>
  <c r="I6350" i="12"/>
  <c r="I6351" i="12"/>
  <c r="I6352" i="12"/>
  <c r="I6353" i="12"/>
  <c r="I6354" i="12"/>
  <c r="I6355" i="12"/>
  <c r="I6356" i="12"/>
  <c r="I6357" i="12"/>
  <c r="I6358" i="12"/>
  <c r="I6359" i="12"/>
  <c r="I6360" i="12"/>
  <c r="I6361" i="12"/>
  <c r="I6362" i="12"/>
  <c r="I6363" i="12"/>
  <c r="I6364" i="12"/>
  <c r="I6365" i="12"/>
  <c r="I6366" i="12"/>
  <c r="I6367" i="12"/>
  <c r="I6368" i="12"/>
  <c r="I6369" i="12"/>
  <c r="I6370" i="12"/>
  <c r="I6371" i="12"/>
  <c r="I6372" i="12"/>
  <c r="I6373" i="12"/>
  <c r="I6374" i="12"/>
  <c r="I6375" i="12"/>
  <c r="I6376" i="12"/>
  <c r="I6377" i="12"/>
  <c r="I6378" i="12"/>
  <c r="I6379" i="12"/>
  <c r="I6380" i="12"/>
  <c r="I6381" i="12"/>
  <c r="I6382" i="12"/>
  <c r="I6383" i="12"/>
  <c r="I6384" i="12"/>
  <c r="I6385" i="12"/>
  <c r="I6386" i="12"/>
  <c r="I6387" i="12"/>
  <c r="I6388" i="12"/>
  <c r="I6389" i="12"/>
  <c r="I6390" i="12"/>
  <c r="I6391" i="12"/>
  <c r="I6392" i="12"/>
  <c r="I6393" i="12"/>
  <c r="I6394" i="12"/>
  <c r="I6395" i="12"/>
  <c r="I6396" i="12"/>
  <c r="I6397" i="12"/>
  <c r="I6398" i="12"/>
  <c r="I6399" i="12"/>
  <c r="I6400" i="12"/>
  <c r="I6401" i="12"/>
  <c r="I6402" i="12"/>
  <c r="I6403" i="12"/>
  <c r="I6404" i="12"/>
  <c r="I6405" i="12"/>
  <c r="I6406" i="12"/>
  <c r="I6407" i="12"/>
  <c r="I6408" i="12"/>
  <c r="I6409" i="12"/>
  <c r="I6410" i="12"/>
  <c r="I6411" i="12"/>
  <c r="I6412" i="12"/>
  <c r="I6413" i="12"/>
  <c r="I6414" i="12"/>
  <c r="I6415" i="12"/>
  <c r="I6416" i="12"/>
  <c r="I6417" i="12"/>
  <c r="I6418" i="12"/>
  <c r="I6419" i="12"/>
  <c r="I6420" i="12"/>
  <c r="I6421" i="12"/>
  <c r="I6422" i="12"/>
  <c r="I6423" i="12"/>
  <c r="I6424" i="12"/>
  <c r="I6425" i="12"/>
  <c r="I6426" i="12"/>
  <c r="I6427" i="12"/>
  <c r="I6428" i="12"/>
  <c r="I6429" i="12"/>
  <c r="I6430" i="12"/>
  <c r="I6431" i="12"/>
  <c r="I6432" i="12"/>
  <c r="I6433" i="12"/>
  <c r="I6434" i="12"/>
  <c r="I6435" i="12"/>
  <c r="I6436" i="12"/>
  <c r="I6437" i="12"/>
  <c r="I6438" i="12"/>
  <c r="I6439" i="12"/>
  <c r="I6440" i="12"/>
  <c r="I6441" i="12"/>
  <c r="I6442" i="12"/>
  <c r="I6443" i="12"/>
  <c r="I6444" i="12"/>
  <c r="I6445" i="12"/>
  <c r="I6446" i="12"/>
  <c r="I6447" i="12"/>
  <c r="I6448" i="12"/>
  <c r="I6449" i="12"/>
  <c r="I6450" i="12"/>
  <c r="I6451" i="12"/>
  <c r="I6452" i="12"/>
  <c r="I6453" i="12"/>
  <c r="I6454" i="12"/>
  <c r="I6455" i="12"/>
  <c r="I6456" i="12"/>
  <c r="I6457" i="12"/>
  <c r="I6458" i="12"/>
  <c r="I6459" i="12"/>
  <c r="I6460" i="12"/>
  <c r="I6461" i="12"/>
  <c r="I6462" i="12"/>
  <c r="I6463" i="12"/>
  <c r="I6464" i="12"/>
  <c r="I6465" i="12"/>
  <c r="I6466" i="12"/>
  <c r="I6467" i="12"/>
  <c r="I6468" i="12"/>
  <c r="I6469" i="12"/>
  <c r="I6470" i="12"/>
  <c r="I6471" i="12"/>
  <c r="I6472" i="12"/>
  <c r="I6473" i="12"/>
  <c r="I6474" i="12"/>
  <c r="I6475" i="12"/>
  <c r="I6476" i="12"/>
  <c r="I6477" i="12"/>
  <c r="I6478" i="12"/>
  <c r="I6479" i="12"/>
  <c r="I6480" i="12"/>
  <c r="I6481" i="12"/>
  <c r="I6482" i="12"/>
  <c r="I6483" i="12"/>
  <c r="I6484" i="12"/>
  <c r="I6485" i="12"/>
  <c r="I6486" i="12"/>
  <c r="I6487" i="12"/>
  <c r="I6488" i="12"/>
  <c r="I6489" i="12"/>
  <c r="I6490" i="12"/>
  <c r="I6491" i="12"/>
  <c r="I6492" i="12"/>
  <c r="I6493" i="12"/>
  <c r="I6494" i="12"/>
  <c r="I6495" i="12"/>
  <c r="I6496" i="12"/>
  <c r="I6497" i="12"/>
  <c r="I6498" i="12"/>
  <c r="I6499" i="12"/>
  <c r="I6500" i="12"/>
  <c r="I6501" i="12"/>
  <c r="I6502" i="12"/>
  <c r="I6503" i="12"/>
  <c r="I6504" i="12"/>
  <c r="I6505" i="12"/>
  <c r="I6506" i="12"/>
  <c r="I6507" i="12"/>
  <c r="I6508" i="12"/>
  <c r="I6509" i="12"/>
  <c r="I6510" i="12"/>
  <c r="I6511" i="12"/>
  <c r="I6512" i="12"/>
  <c r="I6513" i="12"/>
  <c r="I6514" i="12"/>
  <c r="I6515" i="12"/>
  <c r="I6516" i="12"/>
  <c r="I6517" i="12"/>
  <c r="I6518" i="12"/>
  <c r="I6519" i="12"/>
  <c r="I6520" i="12"/>
  <c r="I6521" i="12"/>
  <c r="I6522" i="12"/>
  <c r="I6523" i="12"/>
  <c r="I6524" i="12"/>
  <c r="I6525" i="12"/>
  <c r="I6526" i="12"/>
  <c r="I6527" i="12"/>
  <c r="I6528" i="12"/>
  <c r="I6529" i="12"/>
  <c r="I6530" i="12"/>
  <c r="I6531" i="12"/>
  <c r="I6532" i="12"/>
  <c r="I6533" i="12"/>
  <c r="I6534" i="12"/>
  <c r="I6535" i="12"/>
  <c r="I6536" i="12"/>
  <c r="I6537" i="12"/>
  <c r="I6538" i="12"/>
  <c r="I6539" i="12"/>
  <c r="I6540" i="12"/>
  <c r="I6541" i="12"/>
  <c r="I6542" i="12"/>
  <c r="I6543" i="12"/>
  <c r="I6544" i="12"/>
  <c r="I6545" i="12"/>
  <c r="I6546" i="12"/>
  <c r="I6547" i="12"/>
  <c r="I6548" i="12"/>
  <c r="I6549" i="12"/>
  <c r="I6550" i="12"/>
  <c r="I6551" i="12"/>
  <c r="I6552" i="12"/>
  <c r="I6553" i="12"/>
  <c r="I6554" i="12"/>
  <c r="I6555" i="12"/>
  <c r="I6556" i="12"/>
  <c r="I6557" i="12"/>
  <c r="I6558" i="12"/>
  <c r="I6559" i="12"/>
  <c r="I6560" i="12"/>
  <c r="I6561" i="12"/>
  <c r="I6562" i="12"/>
  <c r="I6563" i="12"/>
  <c r="I6564" i="12"/>
  <c r="I6565" i="12"/>
  <c r="I6566" i="12"/>
  <c r="I6567" i="12"/>
  <c r="I6568" i="12"/>
  <c r="I6569" i="12"/>
  <c r="I6570" i="12"/>
  <c r="I6571" i="12"/>
  <c r="I6572" i="12"/>
  <c r="I6573" i="12"/>
  <c r="I6574" i="12"/>
  <c r="I6575" i="12"/>
  <c r="I6576" i="12"/>
  <c r="I6577" i="12"/>
  <c r="I6578" i="12"/>
  <c r="I6579" i="12"/>
  <c r="I6580" i="12"/>
  <c r="I6581" i="12"/>
  <c r="I6582" i="12"/>
  <c r="I6583" i="12"/>
  <c r="I6584" i="12"/>
  <c r="I6585" i="12"/>
  <c r="I6586" i="12"/>
  <c r="I6587" i="12"/>
  <c r="I6588" i="12"/>
  <c r="I6589" i="12"/>
  <c r="I6590" i="12"/>
  <c r="I6591" i="12"/>
  <c r="I6592" i="12"/>
  <c r="I6593" i="12"/>
  <c r="I6594" i="12"/>
  <c r="I6595" i="12"/>
  <c r="I6596" i="12"/>
  <c r="I6597" i="12"/>
  <c r="I6598" i="12"/>
  <c r="I6599" i="12"/>
  <c r="I6600" i="12"/>
  <c r="I6601" i="12"/>
  <c r="I6602" i="12"/>
  <c r="I6603" i="12"/>
  <c r="I6604" i="12"/>
  <c r="I6605" i="12"/>
  <c r="I6606" i="12"/>
  <c r="I6607" i="12"/>
  <c r="I6608" i="12"/>
  <c r="I6609" i="12"/>
  <c r="I6610" i="12"/>
  <c r="I6611" i="12"/>
  <c r="I6612" i="12"/>
  <c r="I6613" i="12"/>
  <c r="I6614" i="12"/>
  <c r="I6615" i="12"/>
  <c r="I6616" i="12"/>
  <c r="I6617" i="12"/>
  <c r="I6618" i="12"/>
  <c r="I6619" i="12"/>
  <c r="I6620" i="12"/>
  <c r="I6621" i="12"/>
  <c r="I6622" i="12"/>
  <c r="I6623" i="12"/>
  <c r="I6624" i="12"/>
  <c r="I6625" i="12"/>
  <c r="I6626" i="12"/>
  <c r="I6627" i="12"/>
  <c r="I6628" i="12"/>
  <c r="I6629" i="12"/>
  <c r="I6630" i="12"/>
  <c r="I6631" i="12"/>
  <c r="I6632" i="12"/>
  <c r="I6633" i="12"/>
  <c r="I6634" i="12"/>
  <c r="I6635" i="12"/>
  <c r="I6636" i="12"/>
  <c r="I6637" i="12"/>
  <c r="I6638" i="12"/>
  <c r="I6639" i="12"/>
  <c r="I6640" i="12"/>
  <c r="I6641" i="12"/>
  <c r="I6642" i="12"/>
  <c r="I6643" i="12"/>
  <c r="I6644" i="12"/>
  <c r="I6645" i="12"/>
  <c r="I6646" i="12"/>
  <c r="I6647" i="12"/>
  <c r="I6648" i="12"/>
  <c r="I6649" i="12"/>
  <c r="I6650" i="12"/>
  <c r="I6651" i="12"/>
  <c r="I6652" i="12"/>
  <c r="I6653" i="12"/>
  <c r="I6654" i="12"/>
  <c r="I6655" i="12"/>
  <c r="I6656" i="12"/>
  <c r="I6657" i="12"/>
  <c r="I6658" i="12"/>
  <c r="I6659" i="12"/>
  <c r="I6660" i="12"/>
  <c r="I6661" i="12"/>
  <c r="I6662" i="12"/>
  <c r="I6663" i="12"/>
  <c r="I6664" i="12"/>
  <c r="I6665" i="12"/>
  <c r="I6666" i="12"/>
  <c r="I6667" i="12"/>
  <c r="I6668" i="12"/>
  <c r="I6669" i="12"/>
  <c r="I6670" i="12"/>
  <c r="I6671" i="12"/>
  <c r="I6672" i="12"/>
  <c r="I6673" i="12"/>
  <c r="I6674" i="12"/>
  <c r="I6675" i="12"/>
  <c r="I6676" i="12"/>
  <c r="I6677" i="12"/>
  <c r="I6678" i="12"/>
  <c r="I6679" i="12"/>
  <c r="I6680" i="12"/>
  <c r="I6681" i="12"/>
  <c r="I6682" i="12"/>
  <c r="I6683" i="12"/>
  <c r="I6684" i="12"/>
  <c r="I6685" i="12"/>
  <c r="I6686" i="12"/>
  <c r="I6687" i="12"/>
  <c r="I6688" i="12"/>
  <c r="I6689" i="12"/>
  <c r="I6690" i="12"/>
  <c r="I6691" i="12"/>
  <c r="I6692" i="12"/>
  <c r="I6693" i="12"/>
  <c r="I6694" i="12"/>
  <c r="I6695" i="12"/>
  <c r="I6696" i="12"/>
  <c r="I6697" i="12"/>
  <c r="I6698" i="12"/>
  <c r="I6699" i="12"/>
  <c r="I6700" i="12"/>
  <c r="I6701" i="12"/>
  <c r="I6702" i="12"/>
  <c r="I6703" i="12"/>
  <c r="I6704" i="12"/>
  <c r="I6705" i="12"/>
  <c r="I6706" i="12"/>
  <c r="I6707" i="12"/>
  <c r="I6708" i="12"/>
  <c r="I6709" i="12"/>
  <c r="I6710" i="12"/>
  <c r="I6711" i="12"/>
  <c r="I6712" i="12"/>
  <c r="I6713" i="12"/>
  <c r="I6714" i="12"/>
  <c r="I6715" i="12"/>
  <c r="I6716" i="12"/>
  <c r="I6717" i="12"/>
  <c r="I6718" i="12"/>
  <c r="I6719" i="12"/>
  <c r="I6720" i="12"/>
  <c r="I6721" i="12"/>
  <c r="I6722" i="12"/>
  <c r="I6723" i="12"/>
  <c r="I6724" i="12"/>
  <c r="I6725" i="12"/>
  <c r="I6726" i="12"/>
  <c r="I6727" i="12"/>
  <c r="I6728" i="12"/>
  <c r="I6729" i="12"/>
  <c r="I6730" i="12"/>
  <c r="I6731" i="12"/>
  <c r="I6732" i="12"/>
  <c r="I6733" i="12"/>
  <c r="I6734" i="12"/>
  <c r="I6735" i="12"/>
  <c r="I6736" i="12"/>
  <c r="I6737" i="12"/>
  <c r="I6738" i="12"/>
  <c r="I6739" i="12"/>
  <c r="I6740" i="12"/>
  <c r="I6741" i="12"/>
  <c r="I6742" i="12"/>
  <c r="I6743" i="12"/>
  <c r="I6744" i="12"/>
  <c r="I6745" i="12"/>
  <c r="I6746" i="12"/>
  <c r="I6747" i="12"/>
  <c r="I6748" i="12"/>
  <c r="I6749" i="12"/>
  <c r="I6750" i="12"/>
  <c r="I6751" i="12"/>
  <c r="I6752" i="12"/>
  <c r="I6753" i="12"/>
  <c r="I6754" i="12"/>
  <c r="I6755" i="12"/>
  <c r="I6756" i="12"/>
  <c r="I6757" i="12"/>
  <c r="I6758" i="12"/>
  <c r="I6759" i="12"/>
  <c r="I6760" i="12"/>
  <c r="I6761" i="12"/>
  <c r="I6762" i="12"/>
  <c r="I6763" i="12"/>
  <c r="I6764" i="12"/>
  <c r="I6765" i="12"/>
  <c r="I6766" i="12"/>
  <c r="I6767" i="12"/>
  <c r="I6768" i="12"/>
  <c r="I6769" i="12"/>
  <c r="I6770" i="12"/>
  <c r="I6771" i="12"/>
  <c r="I6772" i="12"/>
  <c r="I6773" i="12"/>
  <c r="I6774" i="12"/>
  <c r="I6775" i="12"/>
  <c r="I6776" i="12"/>
  <c r="I6777" i="12"/>
  <c r="I6778" i="12"/>
  <c r="I6779" i="12"/>
  <c r="I6780" i="12"/>
  <c r="I6781" i="12"/>
  <c r="I6782" i="12"/>
  <c r="I6783" i="12"/>
  <c r="I6784" i="12"/>
  <c r="I6785" i="12"/>
  <c r="I6786" i="12"/>
  <c r="I6787" i="12"/>
  <c r="I6788" i="12"/>
  <c r="I6789" i="12"/>
  <c r="I6790" i="12"/>
  <c r="I6791" i="12"/>
  <c r="I6792" i="12"/>
  <c r="I6793" i="12"/>
  <c r="I6794" i="12"/>
  <c r="I6795" i="12"/>
  <c r="I6796" i="12"/>
  <c r="I6797" i="12"/>
  <c r="I6798" i="12"/>
  <c r="I6799" i="12"/>
  <c r="I6800" i="12"/>
  <c r="I6801" i="12"/>
  <c r="I6802" i="12"/>
  <c r="I6803" i="12"/>
  <c r="I6804" i="12"/>
  <c r="I6805" i="12"/>
  <c r="I6806" i="12"/>
  <c r="I6807" i="12"/>
  <c r="I6808" i="12"/>
  <c r="I6809" i="12"/>
  <c r="I6810" i="12"/>
  <c r="I6811" i="12"/>
  <c r="I6812" i="12"/>
  <c r="I6813" i="12"/>
  <c r="I6814" i="12"/>
  <c r="I6815" i="12"/>
  <c r="I6816" i="12"/>
  <c r="I6817" i="12"/>
  <c r="I6818" i="12"/>
  <c r="I6819" i="12"/>
  <c r="I6820" i="12"/>
  <c r="I6821" i="12"/>
  <c r="I6822" i="12"/>
  <c r="I6823" i="12"/>
  <c r="I6824" i="12"/>
  <c r="I6825" i="12"/>
  <c r="I6826" i="12"/>
  <c r="I6827" i="12"/>
  <c r="I6828" i="12"/>
  <c r="I6829" i="12"/>
  <c r="I6830" i="12"/>
  <c r="I6831" i="12"/>
  <c r="I6832" i="12"/>
  <c r="I6833" i="12"/>
  <c r="I6834" i="12"/>
  <c r="I6835" i="12"/>
  <c r="I6836" i="12"/>
  <c r="I6837" i="12"/>
  <c r="I6838" i="12"/>
  <c r="I6839" i="12"/>
  <c r="I6840" i="12"/>
  <c r="I6841" i="12"/>
  <c r="I6842" i="12"/>
  <c r="I6843" i="12"/>
  <c r="I6844" i="12"/>
  <c r="I6845" i="12"/>
  <c r="I6846" i="12"/>
  <c r="I6847" i="12"/>
  <c r="I6848" i="12"/>
  <c r="I6849" i="12"/>
  <c r="I6850" i="12"/>
  <c r="I6851" i="12"/>
  <c r="I6852" i="12"/>
  <c r="I6853" i="12"/>
  <c r="I6854" i="12"/>
  <c r="I6855" i="12"/>
  <c r="I6856" i="12"/>
  <c r="I6857" i="12"/>
  <c r="I6858" i="12"/>
  <c r="I6859" i="12"/>
  <c r="I6860" i="12"/>
  <c r="I6861" i="12"/>
  <c r="I6862" i="12"/>
  <c r="I6863" i="12"/>
  <c r="I6864" i="12"/>
  <c r="I6865" i="12"/>
  <c r="I6866" i="12"/>
  <c r="I6867" i="12"/>
  <c r="I6868" i="12"/>
  <c r="I6869" i="12"/>
  <c r="I6870" i="12"/>
  <c r="I6871" i="12"/>
  <c r="I6872" i="12"/>
  <c r="I6873" i="12"/>
  <c r="I6874" i="12"/>
  <c r="I6875" i="12"/>
  <c r="I6876" i="12"/>
  <c r="I6877" i="12"/>
  <c r="I6878" i="12"/>
  <c r="I6879" i="12"/>
  <c r="I6880" i="12"/>
  <c r="I6881" i="12"/>
  <c r="I6882" i="12"/>
  <c r="I6883" i="12"/>
  <c r="I6884" i="12"/>
  <c r="I6885" i="12"/>
  <c r="I6886" i="12"/>
  <c r="I6887" i="12"/>
  <c r="I6888" i="12"/>
  <c r="I6889" i="12"/>
  <c r="I6890" i="12"/>
  <c r="I6891" i="12"/>
  <c r="I6892" i="12"/>
  <c r="I6893" i="12"/>
  <c r="I6894" i="12"/>
  <c r="I6895" i="12"/>
  <c r="I6896" i="12"/>
  <c r="I6897" i="12"/>
  <c r="I6898" i="12"/>
  <c r="I6899" i="12"/>
  <c r="I6900" i="12"/>
  <c r="I6901" i="12"/>
  <c r="I6902" i="12"/>
  <c r="I6903" i="12"/>
  <c r="I6904" i="12"/>
  <c r="I6905" i="12"/>
  <c r="I6906" i="12"/>
  <c r="I6907" i="12"/>
  <c r="I6908" i="12"/>
  <c r="I6909" i="12"/>
  <c r="I6910" i="12"/>
  <c r="I6911" i="12"/>
  <c r="I6912" i="12"/>
  <c r="I6913" i="12"/>
  <c r="I6914" i="12"/>
  <c r="I6915" i="12"/>
  <c r="I6916" i="12"/>
  <c r="I6917" i="12"/>
  <c r="I6918" i="12"/>
  <c r="I6919" i="12"/>
  <c r="I6920" i="12"/>
  <c r="I6921" i="12"/>
  <c r="I6922" i="12"/>
  <c r="I6923" i="12"/>
  <c r="I6924" i="12"/>
  <c r="I6925" i="12"/>
  <c r="I6926" i="12"/>
  <c r="I6927" i="12"/>
  <c r="I6928" i="12"/>
  <c r="I6929" i="12"/>
  <c r="I6930" i="12"/>
  <c r="I6931" i="12"/>
  <c r="I6932" i="12"/>
  <c r="I6933" i="12"/>
  <c r="I6934" i="12"/>
  <c r="I6935" i="12"/>
  <c r="I6936" i="12"/>
  <c r="I6937" i="12"/>
  <c r="I6938" i="12"/>
  <c r="I6939" i="12"/>
  <c r="I6940" i="12"/>
  <c r="I6941" i="12"/>
  <c r="I6942" i="12"/>
  <c r="I6943" i="12"/>
  <c r="I6944" i="12"/>
  <c r="I6945" i="12"/>
  <c r="I6946" i="12"/>
  <c r="I6947" i="12"/>
  <c r="I6948" i="12"/>
  <c r="I6949" i="12"/>
  <c r="I6950" i="12"/>
  <c r="I6951" i="12"/>
  <c r="I6952" i="12"/>
  <c r="I6953" i="12"/>
  <c r="I6954" i="12"/>
  <c r="I6955" i="12"/>
  <c r="I6956" i="12"/>
  <c r="I6957" i="12"/>
  <c r="I6958" i="12"/>
  <c r="I6959" i="12"/>
  <c r="I6960" i="12"/>
  <c r="I6961" i="12"/>
  <c r="I6962" i="12"/>
  <c r="I6963" i="12"/>
  <c r="I6964" i="12"/>
  <c r="I6965" i="12"/>
  <c r="I6966" i="12"/>
  <c r="I6967" i="12"/>
  <c r="I6968" i="12"/>
  <c r="I6969" i="12"/>
  <c r="I6970" i="12"/>
  <c r="I6971" i="12"/>
  <c r="I6972" i="12"/>
  <c r="I6973" i="12"/>
  <c r="I6974" i="12"/>
  <c r="I6975" i="12"/>
  <c r="I6976" i="12"/>
  <c r="I6977" i="12"/>
  <c r="I6978" i="12"/>
  <c r="I6979" i="12"/>
  <c r="I6980" i="12"/>
  <c r="I6981" i="12"/>
  <c r="I6982" i="12"/>
  <c r="I6983" i="12"/>
  <c r="I6984" i="12"/>
  <c r="I6985" i="12"/>
  <c r="I6986" i="12"/>
  <c r="I6987" i="12"/>
  <c r="I6988" i="12"/>
  <c r="I6989" i="12"/>
  <c r="I6990" i="12"/>
  <c r="I6991" i="12"/>
  <c r="I6992" i="12"/>
  <c r="I6993" i="12"/>
  <c r="I6994" i="12"/>
  <c r="I6995" i="12"/>
  <c r="I6996" i="12"/>
  <c r="I6997" i="12"/>
  <c r="I6998" i="12"/>
  <c r="I6999" i="12"/>
  <c r="I7000" i="12"/>
  <c r="I4" i="12"/>
  <c r="V356" i="11" l="1"/>
  <c r="V355" i="11"/>
  <c r="V354" i="11"/>
  <c r="V353" i="11"/>
  <c r="V352" i="11"/>
  <c r="V351" i="11"/>
  <c r="V350" i="11"/>
  <c r="V348" i="11"/>
  <c r="V347" i="11"/>
  <c r="V346" i="11"/>
  <c r="V345" i="11"/>
  <c r="V344" i="11"/>
  <c r="V342" i="11"/>
  <c r="V341" i="11"/>
  <c r="V340" i="11"/>
  <c r="V339" i="11"/>
  <c r="V338" i="11"/>
  <c r="V337" i="11"/>
  <c r="V336" i="11"/>
  <c r="V335" i="11"/>
  <c r="V334" i="11"/>
  <c r="V333" i="11"/>
  <c r="V332" i="11"/>
  <c r="V331" i="11"/>
  <c r="V330" i="11"/>
  <c r="V329" i="11"/>
  <c r="V328" i="11"/>
  <c r="V327" i="11"/>
  <c r="V326" i="11"/>
  <c r="V325" i="11"/>
  <c r="V323" i="11"/>
  <c r="V322" i="11"/>
  <c r="V320" i="11"/>
  <c r="V319" i="11"/>
  <c r="V317" i="11"/>
  <c r="V316" i="11"/>
  <c r="V315" i="11"/>
  <c r="V314" i="11"/>
  <c r="V313" i="11"/>
  <c r="V312" i="11"/>
  <c r="V311" i="11"/>
  <c r="V310" i="11"/>
  <c r="V309" i="11"/>
  <c r="V308" i="11"/>
  <c r="V307" i="11"/>
  <c r="V306" i="11"/>
  <c r="V305" i="11"/>
  <c r="V304" i="11"/>
  <c r="V303" i="11"/>
  <c r="V302" i="11"/>
  <c r="V301" i="11"/>
  <c r="V300" i="11"/>
  <c r="V299" i="11"/>
  <c r="V298" i="11"/>
  <c r="V297" i="11"/>
  <c r="V296" i="11"/>
  <c r="V295" i="11"/>
  <c r="V294" i="11"/>
  <c r="V293" i="11"/>
  <c r="V292" i="11"/>
  <c r="V291" i="11"/>
  <c r="V289" i="11"/>
  <c r="V288" i="11"/>
  <c r="V287" i="11"/>
  <c r="V286" i="11"/>
  <c r="V284" i="11"/>
  <c r="I472" i="18" s="1"/>
  <c r="V280" i="11"/>
  <c r="V279" i="11"/>
  <c r="I462" i="18" s="1"/>
  <c r="V278" i="11"/>
  <c r="I461" i="18" s="1"/>
  <c r="V277" i="11"/>
  <c r="I458" i="18" s="1"/>
  <c r="V276" i="11"/>
  <c r="V274" i="11"/>
  <c r="V271" i="11"/>
  <c r="I452" i="18" s="1"/>
  <c r="V269" i="11"/>
  <c r="V266" i="11"/>
  <c r="I443" i="18" s="1"/>
  <c r="V263" i="11"/>
  <c r="I440" i="18" s="1"/>
  <c r="V262" i="11"/>
  <c r="V261" i="11"/>
  <c r="V260" i="11"/>
  <c r="V259" i="11"/>
  <c r="V258" i="11"/>
  <c r="I431" i="18" s="1"/>
  <c r="V257" i="11"/>
  <c r="I426" i="18" s="1"/>
  <c r="V251" i="11"/>
  <c r="I407" i="18" s="1"/>
  <c r="V249" i="11"/>
  <c r="V248" i="11"/>
  <c r="V247" i="11"/>
  <c r="V246" i="11"/>
  <c r="V245" i="11"/>
  <c r="V244" i="11"/>
  <c r="V239" i="11"/>
  <c r="V235" i="11"/>
  <c r="I381" i="18" s="1"/>
  <c r="V233" i="11"/>
  <c r="V227" i="11"/>
  <c r="V226" i="11"/>
  <c r="V223" i="11"/>
  <c r="V222" i="11"/>
  <c r="I356" i="18" s="1"/>
  <c r="V220" i="11"/>
  <c r="I354" i="18" s="1"/>
  <c r="V214" i="11"/>
  <c r="V211" i="11"/>
  <c r="V207" i="11"/>
  <c r="I328" i="18" s="1"/>
  <c r="V206" i="11"/>
  <c r="V194" i="11"/>
  <c r="I307" i="18" s="1"/>
  <c r="V182" i="11"/>
  <c r="V181" i="11"/>
  <c r="V180" i="11"/>
  <c r="V178" i="11"/>
  <c r="V177" i="11"/>
  <c r="V176" i="11"/>
  <c r="V169" i="11"/>
  <c r="V166" i="11"/>
  <c r="V165" i="11"/>
  <c r="V157" i="11"/>
  <c r="I251" i="18" s="1"/>
  <c r="V156" i="11"/>
  <c r="I250" i="18" s="1"/>
  <c r="V155" i="11"/>
  <c r="I247" i="18" s="1"/>
  <c r="V154" i="11"/>
  <c r="I246" i="18" s="1"/>
  <c r="V153" i="11"/>
  <c r="I245" i="18" s="1"/>
  <c r="V152" i="11"/>
  <c r="V149" i="11"/>
  <c r="I241" i="18" s="1"/>
  <c r="V147" i="11"/>
  <c r="I239" i="18" s="1"/>
  <c r="V145" i="11"/>
  <c r="K108" i="19" s="1"/>
  <c r="V143" i="11"/>
  <c r="K107" i="19" s="1"/>
  <c r="V142" i="11"/>
  <c r="I230" i="18" s="1"/>
  <c r="V141" i="11"/>
  <c r="V140" i="11"/>
  <c r="V139" i="11"/>
  <c r="I227" i="18" s="1"/>
  <c r="V131" i="11"/>
  <c r="V130" i="11"/>
  <c r="V122" i="11"/>
  <c r="V117" i="11"/>
  <c r="V116" i="11"/>
  <c r="K94" i="19" s="1"/>
  <c r="V115" i="11"/>
  <c r="I195" i="18" s="1"/>
  <c r="V114" i="11"/>
  <c r="V113" i="11"/>
  <c r="K93" i="19" s="1"/>
  <c r="V110" i="11"/>
  <c r="K92" i="19" s="1"/>
  <c r="V109" i="11"/>
  <c r="K91" i="19" s="1"/>
  <c r="V108" i="11"/>
  <c r="K90" i="19" s="1"/>
  <c r="V106" i="11"/>
  <c r="K88" i="19" s="1"/>
  <c r="V105" i="11"/>
  <c r="V103" i="11"/>
  <c r="V102" i="11"/>
  <c r="V101" i="11"/>
  <c r="V100" i="11"/>
  <c r="K82" i="19" s="1"/>
  <c r="V95" i="11"/>
  <c r="K77" i="19" s="1"/>
  <c r="V94" i="11"/>
  <c r="K76" i="19" s="1"/>
  <c r="V93" i="11"/>
  <c r="K75" i="19" s="1"/>
  <c r="V91" i="11"/>
  <c r="I159" i="18" s="1"/>
  <c r="V88" i="11"/>
  <c r="V87" i="11"/>
  <c r="K71" i="19" s="1"/>
  <c r="V86" i="11"/>
  <c r="K70" i="19" s="1"/>
  <c r="V85" i="11"/>
  <c r="K69" i="19" s="1"/>
  <c r="V84" i="11"/>
  <c r="K68" i="19" s="1"/>
  <c r="V81" i="11"/>
  <c r="V79" i="11"/>
  <c r="V75" i="11"/>
  <c r="V74" i="11"/>
  <c r="I128" i="18" s="1"/>
  <c r="V71" i="11"/>
  <c r="I121" i="18" s="1"/>
  <c r="V70" i="11"/>
  <c r="I120" i="18" s="1"/>
  <c r="V69" i="11"/>
  <c r="I119" i="18" s="1"/>
  <c r="V68" i="11"/>
  <c r="I118" i="18" s="1"/>
  <c r="V67" i="11"/>
  <c r="I117" i="18" s="1"/>
  <c r="V66" i="11"/>
  <c r="V63" i="11"/>
  <c r="V61" i="11"/>
  <c r="V60" i="11"/>
  <c r="V59" i="11"/>
  <c r="V58" i="11"/>
  <c r="V57" i="11"/>
  <c r="V56" i="11"/>
  <c r="V55" i="11"/>
  <c r="V54" i="11"/>
  <c r="K54" i="19" s="1"/>
  <c r="V53" i="11"/>
  <c r="K53" i="19" s="1"/>
  <c r="V52" i="11"/>
  <c r="V51" i="11"/>
  <c r="V50" i="11"/>
  <c r="V49" i="11"/>
  <c r="K52" i="19" s="1"/>
  <c r="V48" i="11"/>
  <c r="I79" i="18" s="1"/>
  <c r="V47" i="11"/>
  <c r="I78" i="18" s="1"/>
  <c r="V41" i="11"/>
  <c r="K15" i="19" s="1"/>
  <c r="V27" i="11"/>
  <c r="I46" i="18" s="1"/>
  <c r="V22" i="11"/>
  <c r="I37" i="18" s="1"/>
  <c r="V20" i="11"/>
  <c r="I33" i="18" s="1"/>
  <c r="V18" i="11"/>
  <c r="V9" i="11"/>
  <c r="I14" i="18" s="1"/>
  <c r="V8" i="11"/>
  <c r="I13" i="18" s="1"/>
  <c r="V7" i="11"/>
  <c r="V6" i="11"/>
  <c r="V5" i="11"/>
  <c r="V4" i="11"/>
  <c r="I9" i="18" s="1"/>
  <c r="V349" i="11"/>
  <c r="V343" i="11"/>
  <c r="V318" i="11"/>
  <c r="V290" i="11"/>
  <c r="V285" i="11"/>
  <c r="V283" i="11"/>
  <c r="V282" i="11"/>
  <c r="V281" i="11"/>
  <c r="V275" i="11"/>
  <c r="V273" i="11"/>
  <c r="V272" i="11"/>
  <c r="V270" i="11"/>
  <c r="V268" i="11"/>
  <c r="V267" i="11"/>
  <c r="V265" i="11"/>
  <c r="V264" i="11"/>
  <c r="V256" i="11"/>
  <c r="K127" i="19" s="1"/>
  <c r="V255" i="11"/>
  <c r="V254" i="11"/>
  <c r="V253" i="11"/>
  <c r="V252" i="11"/>
  <c r="V250" i="11"/>
  <c r="V243" i="11"/>
  <c r="V242" i="11"/>
  <c r="V241" i="11"/>
  <c r="V240" i="11"/>
  <c r="V238" i="11"/>
  <c r="V237" i="11"/>
  <c r="V236" i="11"/>
  <c r="V234" i="11"/>
  <c r="V232" i="11"/>
  <c r="V231" i="11"/>
  <c r="V230" i="11"/>
  <c r="V229" i="11"/>
  <c r="V228" i="11"/>
  <c r="V225" i="11"/>
  <c r="V224" i="11"/>
  <c r="V221" i="11"/>
  <c r="V219" i="11"/>
  <c r="K124" i="19" s="1"/>
  <c r="V218" i="11"/>
  <c r="V217" i="11"/>
  <c r="V216" i="11"/>
  <c r="K48" i="19" s="1"/>
  <c r="V215" i="11"/>
  <c r="K47" i="19" s="1"/>
  <c r="V213" i="11"/>
  <c r="V212" i="11"/>
  <c r="K122" i="19" s="1"/>
  <c r="V210" i="11"/>
  <c r="K121" i="19" s="1"/>
  <c r="V209" i="11"/>
  <c r="V208" i="11"/>
  <c r="V205" i="11"/>
  <c r="V204" i="11"/>
  <c r="K120" i="19" s="1"/>
  <c r="V203" i="11"/>
  <c r="V202" i="11"/>
  <c r="K46" i="19" s="1"/>
  <c r="V201" i="11"/>
  <c r="K119" i="19" s="1"/>
  <c r="V200" i="11"/>
  <c r="V199" i="11"/>
  <c r="V198" i="11"/>
  <c r="V197" i="11"/>
  <c r="V196" i="11"/>
  <c r="V195" i="11"/>
  <c r="V193" i="11"/>
  <c r="V192" i="11"/>
  <c r="V191" i="11"/>
  <c r="V190" i="11"/>
  <c r="K118" i="19" s="1"/>
  <c r="V189" i="11"/>
  <c r="V188" i="11"/>
  <c r="K117" i="19" s="1"/>
  <c r="V187" i="11"/>
  <c r="V186" i="11"/>
  <c r="V185" i="11"/>
  <c r="V184" i="11"/>
  <c r="K116" i="19" s="1"/>
  <c r="V183" i="11"/>
  <c r="V179" i="11"/>
  <c r="V175" i="11"/>
  <c r="K41" i="19" s="1"/>
  <c r="V174" i="11"/>
  <c r="K40" i="19" s="1"/>
  <c r="V173" i="11"/>
  <c r="K39" i="19" s="1"/>
  <c r="V172" i="11"/>
  <c r="K38" i="19" s="1"/>
  <c r="V171" i="11"/>
  <c r="V170" i="11"/>
  <c r="K36" i="19" s="1"/>
  <c r="V168" i="11"/>
  <c r="K34" i="19" s="1"/>
  <c r="V167" i="11"/>
  <c r="K33" i="19" s="1"/>
  <c r="V164" i="11"/>
  <c r="K30" i="19" s="1"/>
  <c r="V163" i="11"/>
  <c r="K29" i="19" s="1"/>
  <c r="V162" i="11"/>
  <c r="K28" i="19" s="1"/>
  <c r="V161" i="11"/>
  <c r="V160" i="11"/>
  <c r="V159" i="11"/>
  <c r="V158" i="11"/>
  <c r="V151" i="11"/>
  <c r="V150" i="11"/>
  <c r="K110" i="19" s="1"/>
  <c r="V148" i="11"/>
  <c r="K111" i="19" s="1"/>
  <c r="V146" i="11"/>
  <c r="K109" i="19" s="1"/>
  <c r="V144" i="11"/>
  <c r="V138" i="11"/>
  <c r="V137" i="11"/>
  <c r="V136" i="11"/>
  <c r="V135" i="11"/>
  <c r="V134" i="11"/>
  <c r="K106" i="19" s="1"/>
  <c r="V133" i="11"/>
  <c r="V132" i="11"/>
  <c r="K105" i="19" s="1"/>
  <c r="V129" i="11"/>
  <c r="K102" i="19" s="1"/>
  <c r="V128" i="11"/>
  <c r="K101" i="19" s="1"/>
  <c r="V127" i="11"/>
  <c r="K100" i="19" s="1"/>
  <c r="V126" i="11"/>
  <c r="K99" i="19" s="1"/>
  <c r="V125" i="11"/>
  <c r="V124" i="11"/>
  <c r="K97" i="19" s="1"/>
  <c r="V123" i="11"/>
  <c r="K96" i="19" s="1"/>
  <c r="V121" i="11"/>
  <c r="V120" i="11"/>
  <c r="V119" i="11"/>
  <c r="V118" i="11"/>
  <c r="V112" i="11"/>
  <c r="V111" i="11"/>
  <c r="V107" i="11"/>
  <c r="K89" i="19" s="1"/>
  <c r="V104" i="11"/>
  <c r="V99" i="11"/>
  <c r="K81" i="19" s="1"/>
  <c r="V98" i="11"/>
  <c r="K80" i="19" s="1"/>
  <c r="V97" i="11"/>
  <c r="K79" i="19" s="1"/>
  <c r="V96" i="11"/>
  <c r="K78" i="19" s="1"/>
  <c r="V92" i="11"/>
  <c r="V90" i="11"/>
  <c r="K74" i="19" s="1"/>
  <c r="V89" i="11"/>
  <c r="K73" i="19" s="1"/>
  <c r="V83" i="11"/>
  <c r="V82" i="11"/>
  <c r="V80" i="11"/>
  <c r="K66" i="19" s="1"/>
  <c r="V78" i="11"/>
  <c r="K64" i="19" s="1"/>
  <c r="V77" i="11"/>
  <c r="K63" i="19" s="1"/>
  <c r="V76" i="11"/>
  <c r="K62" i="19" s="1"/>
  <c r="V73" i="11"/>
  <c r="K60" i="19" s="1"/>
  <c r="V72" i="11"/>
  <c r="K59" i="19" s="1"/>
  <c r="V65" i="11"/>
  <c r="K58" i="19" s="1"/>
  <c r="V64" i="11"/>
  <c r="V62" i="11"/>
  <c r="K55" i="19" s="1"/>
  <c r="V46" i="11"/>
  <c r="K19" i="19" s="1"/>
  <c r="V45" i="11"/>
  <c r="K18" i="19" s="1"/>
  <c r="V44" i="11"/>
  <c r="K17" i="19" s="1"/>
  <c r="V43" i="11"/>
  <c r="K16" i="19" s="1"/>
  <c r="V42" i="11"/>
  <c r="V40" i="11"/>
  <c r="K14" i="19" s="1"/>
  <c r="V39" i="11"/>
  <c r="K13" i="19" s="1"/>
  <c r="V38" i="11"/>
  <c r="K12" i="19" s="1"/>
  <c r="V37" i="11"/>
  <c r="K11" i="19" s="1"/>
  <c r="V36" i="11"/>
  <c r="V35" i="11"/>
  <c r="K9" i="19" s="1"/>
  <c r="V34" i="11"/>
  <c r="K8" i="19" s="1"/>
  <c r="V33" i="11"/>
  <c r="K7" i="19" s="1"/>
  <c r="V32" i="11"/>
  <c r="K6" i="19" s="1"/>
  <c r="V31" i="11"/>
  <c r="K5" i="19" s="1"/>
  <c r="V30" i="11"/>
  <c r="K4" i="19" s="1"/>
  <c r="V29" i="11"/>
  <c r="V28" i="11"/>
  <c r="V26" i="11"/>
  <c r="V25" i="11"/>
  <c r="V24" i="11"/>
  <c r="V23" i="11"/>
  <c r="V21" i="11"/>
  <c r="V19" i="11"/>
  <c r="V17" i="11"/>
  <c r="V16" i="11"/>
  <c r="V15" i="11"/>
  <c r="V14" i="11"/>
  <c r="V13" i="11"/>
  <c r="V12" i="11"/>
  <c r="V11" i="11"/>
  <c r="V10" i="11"/>
  <c r="K10" i="19" l="1"/>
  <c r="K51" i="19"/>
  <c r="I274" i="18"/>
  <c r="K37" i="19"/>
  <c r="I141" i="18"/>
  <c r="K67" i="19"/>
  <c r="I202" i="18"/>
  <c r="K98" i="19"/>
  <c r="I114" i="18"/>
  <c r="K56" i="19"/>
  <c r="I139" i="18"/>
  <c r="K65" i="19"/>
  <c r="I214" i="18"/>
  <c r="K103" i="19"/>
  <c r="I268" i="18"/>
  <c r="K31" i="19"/>
  <c r="I215" i="18"/>
  <c r="K104" i="19"/>
  <c r="I269" i="18"/>
  <c r="K32" i="19"/>
  <c r="I364" i="18"/>
  <c r="K125" i="19"/>
  <c r="K86" i="19"/>
  <c r="K25" i="19"/>
  <c r="K49" i="19"/>
  <c r="K123" i="19"/>
  <c r="I175" i="18"/>
  <c r="K22" i="19"/>
  <c r="K83" i="19"/>
  <c r="I244" i="18"/>
  <c r="K112" i="19"/>
  <c r="I272" i="18"/>
  <c r="K35" i="19"/>
  <c r="I365" i="18"/>
  <c r="K126" i="19"/>
  <c r="K23" i="19"/>
  <c r="K84" i="19"/>
  <c r="I279" i="18"/>
  <c r="K42" i="19"/>
  <c r="K45" i="19"/>
  <c r="K115" i="19"/>
  <c r="I152" i="18"/>
  <c r="K21" i="19"/>
  <c r="K72" i="19"/>
  <c r="K24" i="19"/>
  <c r="K85" i="19"/>
  <c r="K113" i="19"/>
  <c r="K43" i="19"/>
  <c r="I111" i="18"/>
  <c r="K57" i="19"/>
  <c r="I129" i="18"/>
  <c r="K61" i="19"/>
  <c r="I179" i="18"/>
  <c r="K26" i="19"/>
  <c r="K87" i="19"/>
  <c r="K114" i="19"/>
  <c r="K44" i="19"/>
  <c r="I197" i="18"/>
  <c r="K95" i="19"/>
  <c r="I12" i="18"/>
  <c r="Y7" i="11"/>
  <c r="K12" i="18" s="1"/>
  <c r="Y11" i="11"/>
  <c r="K18" i="18" s="1"/>
  <c r="I18" i="18"/>
  <c r="Y39" i="11"/>
  <c r="I66" i="18"/>
  <c r="Y99" i="11"/>
  <c r="I169" i="18"/>
  <c r="Y146" i="11"/>
  <c r="I236" i="18"/>
  <c r="Y187" i="11"/>
  <c r="K298" i="18" s="1"/>
  <c r="I298" i="18"/>
  <c r="Y216" i="11"/>
  <c r="I343" i="18"/>
  <c r="Y255" i="11"/>
  <c r="K417" i="18" s="1"/>
  <c r="I417" i="18"/>
  <c r="Y51" i="11"/>
  <c r="K87" i="18" s="1"/>
  <c r="I87" i="18"/>
  <c r="Y59" i="11"/>
  <c r="K105" i="18" s="1"/>
  <c r="I105" i="18"/>
  <c r="Y141" i="11"/>
  <c r="K229" i="18" s="1"/>
  <c r="I229" i="18"/>
  <c r="Y44" i="11"/>
  <c r="I73" i="18"/>
  <c r="Y76" i="11"/>
  <c r="I134" i="18"/>
  <c r="Y126" i="11"/>
  <c r="I208" i="18"/>
  <c r="Y158" i="11"/>
  <c r="K254" i="18" s="1"/>
  <c r="I254" i="18"/>
  <c r="Y183" i="11"/>
  <c r="K294" i="18" s="1"/>
  <c r="I294" i="18"/>
  <c r="Y200" i="11"/>
  <c r="K319" i="18" s="1"/>
  <c r="I319" i="18"/>
  <c r="Y221" i="11"/>
  <c r="K355" i="18" s="1"/>
  <c r="I355" i="18"/>
  <c r="Y250" i="11"/>
  <c r="K404" i="18" s="1"/>
  <c r="I404" i="18"/>
  <c r="Y267" i="11"/>
  <c r="K444" i="18" s="1"/>
  <c r="I444" i="18"/>
  <c r="Y6" i="11"/>
  <c r="K11" i="18" s="1"/>
  <c r="I11" i="18"/>
  <c r="Y41" i="11"/>
  <c r="I68" i="18"/>
  <c r="Y16" i="11"/>
  <c r="K27" i="18" s="1"/>
  <c r="I27" i="18"/>
  <c r="Y45" i="11"/>
  <c r="I74" i="18"/>
  <c r="Y96" i="11"/>
  <c r="I166" i="18"/>
  <c r="Y137" i="11"/>
  <c r="K225" i="18" s="1"/>
  <c r="I225" i="18"/>
  <c r="Y170" i="11"/>
  <c r="I273" i="18"/>
  <c r="Y201" i="11"/>
  <c r="I320" i="18"/>
  <c r="Y224" i="11"/>
  <c r="K360" i="18" s="1"/>
  <c r="I360" i="18"/>
  <c r="Y93" i="11"/>
  <c r="I161" i="18"/>
  <c r="Y106" i="11"/>
  <c r="I182" i="18"/>
  <c r="Y193" i="11"/>
  <c r="K306" i="18" s="1"/>
  <c r="I306" i="18"/>
  <c r="Y202" i="11"/>
  <c r="I321" i="18"/>
  <c r="Y225" i="11"/>
  <c r="K361" i="18" s="1"/>
  <c r="I361" i="18"/>
  <c r="Y237" i="11"/>
  <c r="K383" i="18" s="1"/>
  <c r="I383" i="18"/>
  <c r="Y253" i="11"/>
  <c r="K413" i="18" s="1"/>
  <c r="I413" i="18"/>
  <c r="Y270" i="11"/>
  <c r="K451" i="18" s="1"/>
  <c r="I451" i="18"/>
  <c r="Y56" i="11"/>
  <c r="K98" i="18" s="1"/>
  <c r="I98" i="18"/>
  <c r="Y94" i="11"/>
  <c r="I162" i="18"/>
  <c r="Y108" i="11"/>
  <c r="I188" i="18"/>
  <c r="Y145" i="11"/>
  <c r="I235" i="18"/>
  <c r="Y181" i="11"/>
  <c r="K288" i="18" s="1"/>
  <c r="I288" i="18"/>
  <c r="Y245" i="11"/>
  <c r="K397" i="18" s="1"/>
  <c r="I397" i="18"/>
  <c r="Y259" i="11"/>
  <c r="K434" i="18" s="1"/>
  <c r="I434" i="18"/>
  <c r="Y274" i="11"/>
  <c r="K455" i="18" s="1"/>
  <c r="I455" i="18"/>
  <c r="Y31" i="11"/>
  <c r="I54" i="18"/>
  <c r="Y82" i="11"/>
  <c r="K144" i="18" s="1"/>
  <c r="I144" i="18"/>
  <c r="Y132" i="11"/>
  <c r="I216" i="18"/>
  <c r="Y173" i="11"/>
  <c r="I276" i="18"/>
  <c r="Y204" i="11"/>
  <c r="I325" i="18"/>
  <c r="Y229" i="11"/>
  <c r="K369" i="18" s="1"/>
  <c r="I369" i="18"/>
  <c r="Y273" i="11"/>
  <c r="K454" i="18" s="1"/>
  <c r="I454" i="18"/>
  <c r="Y18" i="11"/>
  <c r="K29" i="18" s="1"/>
  <c r="I29" i="18"/>
  <c r="Y50" i="11"/>
  <c r="K86" i="18" s="1"/>
  <c r="I86" i="18"/>
  <c r="Y23" i="11"/>
  <c r="K38" i="18" s="1"/>
  <c r="I38" i="18"/>
  <c r="Y40" i="11"/>
  <c r="I67" i="18"/>
  <c r="Y83" i="11"/>
  <c r="K145" i="18" s="1"/>
  <c r="I145" i="18"/>
  <c r="Y123" i="11"/>
  <c r="I203" i="18"/>
  <c r="Y148" i="11"/>
  <c r="I240" i="18"/>
  <c r="Y163" i="11"/>
  <c r="I266" i="18"/>
  <c r="Y188" i="11"/>
  <c r="I301" i="18"/>
  <c r="Y197" i="11"/>
  <c r="K312" i="18" s="1"/>
  <c r="I312" i="18"/>
  <c r="Y205" i="11"/>
  <c r="K326" i="18" s="1"/>
  <c r="I326" i="18"/>
  <c r="Y217" i="11"/>
  <c r="I344" i="18"/>
  <c r="Y230" i="11"/>
  <c r="K370" i="18" s="1"/>
  <c r="I370" i="18"/>
  <c r="Y241" i="11"/>
  <c r="K391" i="18" s="1"/>
  <c r="I391" i="18"/>
  <c r="Y256" i="11"/>
  <c r="I423" i="18"/>
  <c r="Y275" i="11"/>
  <c r="K456" i="18" s="1"/>
  <c r="I456" i="18"/>
  <c r="Y113" i="11"/>
  <c r="I193" i="18"/>
  <c r="Y15" i="11"/>
  <c r="K26" i="18" s="1"/>
  <c r="I26" i="18"/>
  <c r="Y35" i="11"/>
  <c r="I60" i="18"/>
  <c r="Y92" i="11"/>
  <c r="K160" i="18" s="1"/>
  <c r="I160" i="18"/>
  <c r="Y136" i="11"/>
  <c r="K224" i="18" s="1"/>
  <c r="I224" i="18"/>
  <c r="Y168" i="11"/>
  <c r="I271" i="18"/>
  <c r="Y191" i="11"/>
  <c r="K304" i="18" s="1"/>
  <c r="I304" i="18"/>
  <c r="Y210" i="11"/>
  <c r="I333" i="18"/>
  <c r="Y234" i="11"/>
  <c r="K378" i="18" s="1"/>
  <c r="I378" i="18"/>
  <c r="Y283" i="11"/>
  <c r="K473" i="18" s="1"/>
  <c r="I473" i="18"/>
  <c r="Y54" i="11"/>
  <c r="I92" i="18"/>
  <c r="Y28" i="11"/>
  <c r="K47" i="18" s="1"/>
  <c r="I47" i="18"/>
  <c r="Y77" i="11"/>
  <c r="I135" i="18"/>
  <c r="Y127" i="11"/>
  <c r="I209" i="18"/>
  <c r="Y184" i="11"/>
  <c r="I295" i="18"/>
  <c r="Y212" i="11"/>
  <c r="I337" i="18"/>
  <c r="Y252" i="11"/>
  <c r="K412" i="18" s="1"/>
  <c r="I412" i="18"/>
  <c r="Y268" i="11"/>
  <c r="K447" i="18" s="1"/>
  <c r="I447" i="18"/>
  <c r="Y285" i="11"/>
  <c r="K476" i="18" s="1"/>
  <c r="I476" i="18"/>
  <c r="Y55" i="11"/>
  <c r="K95" i="18" s="1"/>
  <c r="I95" i="18"/>
  <c r="Y180" i="11"/>
  <c r="K287" i="18" s="1"/>
  <c r="I287" i="18"/>
  <c r="Y17" i="11"/>
  <c r="K28" i="18" s="1"/>
  <c r="I28" i="18"/>
  <c r="Y29" i="11"/>
  <c r="K48" i="18" s="1"/>
  <c r="I48" i="18"/>
  <c r="Y37" i="11"/>
  <c r="I64" i="18"/>
  <c r="Y46" i="11"/>
  <c r="I75" i="18"/>
  <c r="Y78" i="11"/>
  <c r="I138" i="18"/>
  <c r="Y97" i="11"/>
  <c r="I167" i="18"/>
  <c r="Y119" i="11"/>
  <c r="K199" i="18" s="1"/>
  <c r="I199" i="18"/>
  <c r="Y128" i="11"/>
  <c r="I210" i="18"/>
  <c r="Y138" i="11"/>
  <c r="K226" i="18" s="1"/>
  <c r="I226" i="18"/>
  <c r="Y160" i="11"/>
  <c r="K261" i="18" s="1"/>
  <c r="I261" i="18"/>
  <c r="Y185" i="11"/>
  <c r="K296" i="18" s="1"/>
  <c r="I296" i="18"/>
  <c r="Y213" i="11"/>
  <c r="K338" i="18" s="1"/>
  <c r="I338" i="18"/>
  <c r="Y10" i="11"/>
  <c r="K17" i="18" s="1"/>
  <c r="I17" i="18"/>
  <c r="Y19" i="11"/>
  <c r="K32" i="18" s="1"/>
  <c r="I32" i="18"/>
  <c r="Y30" i="11"/>
  <c r="I53" i="18"/>
  <c r="Y38" i="11"/>
  <c r="I65" i="18"/>
  <c r="Y62" i="11"/>
  <c r="I110" i="18"/>
  <c r="Y80" i="11"/>
  <c r="I140" i="18"/>
  <c r="Y98" i="11"/>
  <c r="I168" i="18"/>
  <c r="Y120" i="11"/>
  <c r="K200" i="18" s="1"/>
  <c r="I200" i="18"/>
  <c r="Y129" i="11"/>
  <c r="I213" i="18"/>
  <c r="Y144" i="11"/>
  <c r="K234" i="18" s="1"/>
  <c r="I234" i="18"/>
  <c r="Y161" i="11"/>
  <c r="K262" i="18" s="1"/>
  <c r="I262" i="18"/>
  <c r="Y172" i="11"/>
  <c r="I275" i="18"/>
  <c r="Y186" i="11"/>
  <c r="K297" i="18" s="1"/>
  <c r="I297" i="18"/>
  <c r="Y195" i="11"/>
  <c r="K308" i="18" s="1"/>
  <c r="I308" i="18"/>
  <c r="Y203" i="11"/>
  <c r="K324" i="18" s="1"/>
  <c r="I324" i="18"/>
  <c r="Y215" i="11"/>
  <c r="I342" i="18"/>
  <c r="Y228" i="11"/>
  <c r="K368" i="18" s="1"/>
  <c r="I368" i="18"/>
  <c r="Y238" i="11"/>
  <c r="K384" i="18" s="1"/>
  <c r="I384" i="18"/>
  <c r="Y254" i="11"/>
  <c r="K414" i="18" s="1"/>
  <c r="I414" i="18"/>
  <c r="Y272" i="11"/>
  <c r="K453" i="18" s="1"/>
  <c r="I453" i="18"/>
  <c r="Y49" i="11"/>
  <c r="I85" i="18"/>
  <c r="Y57" i="11"/>
  <c r="K101" i="18" s="1"/>
  <c r="I101" i="18"/>
  <c r="Y84" i="11"/>
  <c r="I148" i="18"/>
  <c r="Y95" i="11"/>
  <c r="I165" i="18"/>
  <c r="Y109" i="11"/>
  <c r="I189" i="18"/>
  <c r="Y182" i="11"/>
  <c r="K289" i="18" s="1"/>
  <c r="I289" i="18"/>
  <c r="Y223" i="11"/>
  <c r="K357" i="18" s="1"/>
  <c r="I357" i="18"/>
  <c r="Y246" i="11"/>
  <c r="K398" i="18" s="1"/>
  <c r="I398" i="18"/>
  <c r="Y260" i="11"/>
  <c r="K435" i="18" s="1"/>
  <c r="I435" i="18"/>
  <c r="Y276" i="11"/>
  <c r="K457" i="18" s="1"/>
  <c r="I457" i="18"/>
  <c r="Y85" i="11"/>
  <c r="I149" i="18"/>
  <c r="Y100" i="11"/>
  <c r="I172" i="18"/>
  <c r="Y110" i="11"/>
  <c r="I190" i="18"/>
  <c r="Y247" i="11"/>
  <c r="K401" i="18" s="1"/>
  <c r="I401" i="18"/>
  <c r="Y261" i="11"/>
  <c r="K436" i="18" s="1"/>
  <c r="I436" i="18"/>
  <c r="Y86" i="11"/>
  <c r="I150" i="18"/>
  <c r="Y206" i="11"/>
  <c r="K327" i="18" s="1"/>
  <c r="I327" i="18"/>
  <c r="Y248" i="11"/>
  <c r="K402" i="18" s="1"/>
  <c r="I402" i="18"/>
  <c r="Y262" i="11"/>
  <c r="K437" i="18" s="1"/>
  <c r="I437" i="18"/>
  <c r="Y13" i="11"/>
  <c r="K20" i="18" s="1"/>
  <c r="I20" i="18"/>
  <c r="Y42" i="11"/>
  <c r="K69" i="18" s="1"/>
  <c r="I69" i="18"/>
  <c r="Y107" i="11"/>
  <c r="I183" i="18"/>
  <c r="Y134" i="11"/>
  <c r="I222" i="18"/>
  <c r="Y150" i="11"/>
  <c r="I242" i="18"/>
  <c r="Y164" i="11"/>
  <c r="I267" i="18"/>
  <c r="Y175" i="11"/>
  <c r="I278" i="18"/>
  <c r="Y189" i="11"/>
  <c r="K302" i="18" s="1"/>
  <c r="I302" i="18"/>
  <c r="Y198" i="11"/>
  <c r="K313" i="18" s="1"/>
  <c r="I313" i="18"/>
  <c r="Y208" i="11"/>
  <c r="K329" i="18" s="1"/>
  <c r="I329" i="18"/>
  <c r="Y218" i="11"/>
  <c r="K347" i="18" s="1"/>
  <c r="I347" i="18"/>
  <c r="Y231" i="11"/>
  <c r="K371" i="18" s="1"/>
  <c r="I371" i="18"/>
  <c r="Y242" i="11"/>
  <c r="K392" i="18" s="1"/>
  <c r="I392" i="18"/>
  <c r="Y264" i="11"/>
  <c r="K441" i="18" s="1"/>
  <c r="I441" i="18"/>
  <c r="Y281" i="11"/>
  <c r="K468" i="18" s="1"/>
  <c r="I468" i="18"/>
  <c r="Y52" i="11"/>
  <c r="K88" i="18" s="1"/>
  <c r="I88" i="18"/>
  <c r="Y60" i="11"/>
  <c r="K106" i="18" s="1"/>
  <c r="I106" i="18"/>
  <c r="Y87" i="11"/>
  <c r="I151" i="18"/>
  <c r="Y102" i="11"/>
  <c r="I176" i="18"/>
  <c r="Y114" i="11"/>
  <c r="K194" i="18" s="1"/>
  <c r="I194" i="18"/>
  <c r="Y140" i="11"/>
  <c r="K228" i="18" s="1"/>
  <c r="I228" i="18"/>
  <c r="Y233" i="11"/>
  <c r="K377" i="18" s="1"/>
  <c r="I377" i="18"/>
  <c r="Y249" i="11"/>
  <c r="K403" i="18" s="1"/>
  <c r="I403" i="18"/>
  <c r="Y33" i="11"/>
  <c r="I56" i="18"/>
  <c r="Y89" i="11"/>
  <c r="I155" i="18"/>
  <c r="Y25" i="11"/>
  <c r="K42" i="18" s="1"/>
  <c r="I42" i="18"/>
  <c r="Y43" i="11"/>
  <c r="I70" i="18"/>
  <c r="Y90" i="11"/>
  <c r="I156" i="18"/>
  <c r="Y135" i="11"/>
  <c r="K223" i="18" s="1"/>
  <c r="I223" i="18"/>
  <c r="Y167" i="11"/>
  <c r="I270" i="18"/>
  <c r="Y190" i="11"/>
  <c r="I303" i="18"/>
  <c r="Y199" i="11"/>
  <c r="K318" i="18" s="1"/>
  <c r="I318" i="18"/>
  <c r="Y209" i="11"/>
  <c r="K332" i="18" s="1"/>
  <c r="I332" i="18"/>
  <c r="Y219" i="11"/>
  <c r="I348" i="18"/>
  <c r="Y232" i="11"/>
  <c r="K372" i="18" s="1"/>
  <c r="I372" i="18"/>
  <c r="Y243" i="11"/>
  <c r="K393" i="18" s="1"/>
  <c r="I393" i="18"/>
  <c r="Y265" i="11"/>
  <c r="K442" i="18" s="1"/>
  <c r="I442" i="18"/>
  <c r="Y282" i="11"/>
  <c r="K469" i="18" s="1"/>
  <c r="I469" i="18"/>
  <c r="Y5" i="11"/>
  <c r="K10" i="18" s="1"/>
  <c r="I10" i="18"/>
  <c r="Y53" i="11"/>
  <c r="I91" i="18"/>
  <c r="Y61" i="11"/>
  <c r="K107" i="18" s="1"/>
  <c r="I107" i="18"/>
  <c r="Y177" i="11"/>
  <c r="I282" i="18"/>
  <c r="Y211" i="11"/>
  <c r="K334" i="18" s="1"/>
  <c r="I334" i="18"/>
  <c r="Y280" i="11"/>
  <c r="K467" i="18" s="1"/>
  <c r="I467" i="18"/>
  <c r="Y21" i="11"/>
  <c r="K36" i="18" s="1"/>
  <c r="I36" i="18"/>
  <c r="Y64" i="11"/>
  <c r="K112" i="18" s="1"/>
  <c r="I112" i="18"/>
  <c r="Y121" i="11"/>
  <c r="K201" i="18" s="1"/>
  <c r="I201" i="18"/>
  <c r="Y162" i="11"/>
  <c r="I265" i="18"/>
  <c r="Y196" i="11"/>
  <c r="K311" i="18" s="1"/>
  <c r="I311" i="18"/>
  <c r="Y240" i="11"/>
  <c r="K390" i="18" s="1"/>
  <c r="I390" i="18"/>
  <c r="Y58" i="11"/>
  <c r="K102" i="18" s="1"/>
  <c r="I102" i="18"/>
  <c r="Y12" i="11"/>
  <c r="K19" i="18" s="1"/>
  <c r="I19" i="18"/>
  <c r="Y32" i="11"/>
  <c r="I55" i="18"/>
  <c r="Y65" i="11"/>
  <c r="I113" i="18"/>
  <c r="Y104" i="11"/>
  <c r="I178" i="18"/>
  <c r="Y133" i="11"/>
  <c r="K219" i="18" s="1"/>
  <c r="I219" i="18"/>
  <c r="Y174" i="11"/>
  <c r="I277" i="18"/>
  <c r="Y103" i="11"/>
  <c r="I177" i="18"/>
  <c r="Y26" i="11"/>
  <c r="K43" i="18" s="1"/>
  <c r="I43" i="18"/>
  <c r="Y112" i="11"/>
  <c r="K192" i="18" s="1"/>
  <c r="I192" i="18"/>
  <c r="Y116" i="11"/>
  <c r="I196" i="18"/>
  <c r="Y178" i="11"/>
  <c r="I283" i="18"/>
  <c r="Y214" i="11"/>
  <c r="K339" i="18" s="1"/>
  <c r="I339" i="18"/>
  <c r="Y239" i="11"/>
  <c r="K387" i="18" s="1"/>
  <c r="I387" i="18"/>
  <c r="Y269" i="11"/>
  <c r="K448" i="18" s="1"/>
  <c r="I448" i="18"/>
  <c r="Y24" i="11"/>
  <c r="K39" i="18" s="1"/>
  <c r="I39" i="18"/>
  <c r="Y72" i="11"/>
  <c r="I124" i="18"/>
  <c r="Y124" i="11"/>
  <c r="I204" i="18"/>
  <c r="Y14" i="11"/>
  <c r="K25" i="18" s="1"/>
  <c r="I25" i="18"/>
  <c r="Y34" i="11"/>
  <c r="I59" i="18"/>
  <c r="Y73" i="11"/>
  <c r="I125" i="18"/>
  <c r="Y111" i="11"/>
  <c r="K191" i="18" s="1"/>
  <c r="I191" i="18"/>
  <c r="Y125" i="11"/>
  <c r="K205" i="18" s="1"/>
  <c r="I205" i="18"/>
  <c r="Y151" i="11"/>
  <c r="K243" i="18" s="1"/>
  <c r="I243" i="18"/>
  <c r="Y179" i="11"/>
  <c r="I284" i="18"/>
  <c r="Y36" i="11"/>
  <c r="I63" i="18"/>
  <c r="Y118" i="11"/>
  <c r="K198" i="18" s="1"/>
  <c r="I198" i="18"/>
  <c r="Y159" i="11"/>
  <c r="K255" i="18" s="1"/>
  <c r="I255" i="18"/>
  <c r="Y192" i="11"/>
  <c r="K305" i="18" s="1"/>
  <c r="I305" i="18"/>
  <c r="Y236" i="11"/>
  <c r="K382" i="18" s="1"/>
  <c r="I382" i="18"/>
  <c r="Y143" i="11"/>
  <c r="I231" i="18"/>
  <c r="Y244" i="11"/>
  <c r="K396" i="18" s="1"/>
  <c r="I396" i="18"/>
  <c r="Y286" i="11"/>
  <c r="K477" i="18" s="1"/>
  <c r="I477" i="18"/>
  <c r="U324" i="11"/>
  <c r="V324" i="11" s="1"/>
  <c r="Y171" i="11"/>
  <c r="E2857" i="12"/>
  <c r="E2858" i="12"/>
  <c r="E2859" i="12"/>
  <c r="E2860" i="12"/>
  <c r="E2861" i="12"/>
  <c r="E2862" i="12"/>
  <c r="E2863" i="12"/>
  <c r="E2864" i="12"/>
  <c r="E2865" i="12"/>
  <c r="E2866" i="12"/>
  <c r="E2867" i="12"/>
  <c r="E2868" i="12"/>
  <c r="E2869" i="12"/>
  <c r="E2870" i="12"/>
  <c r="E2871" i="12"/>
  <c r="E2872" i="12"/>
  <c r="E2873" i="12"/>
  <c r="E2874" i="12"/>
  <c r="E2875" i="12"/>
  <c r="E2876" i="12"/>
  <c r="E2877" i="12"/>
  <c r="E2878" i="12"/>
  <c r="E2879" i="12"/>
  <c r="E2880" i="12"/>
  <c r="E2881" i="12"/>
  <c r="E2882" i="12"/>
  <c r="E2883" i="12"/>
  <c r="E2884" i="12"/>
  <c r="E2885" i="12"/>
  <c r="E2886" i="12"/>
  <c r="E2887" i="12"/>
  <c r="E2888" i="12"/>
  <c r="E2889" i="12"/>
  <c r="E2890" i="12"/>
  <c r="E2891" i="12"/>
  <c r="E2892" i="12"/>
  <c r="E2893" i="12"/>
  <c r="E2894" i="12"/>
  <c r="E2895" i="12"/>
  <c r="E2896" i="12"/>
  <c r="E2897" i="12"/>
  <c r="E2898" i="12"/>
  <c r="E2899" i="12"/>
  <c r="E2900" i="12"/>
  <c r="E2901" i="12"/>
  <c r="E2902" i="12"/>
  <c r="E2903" i="12"/>
  <c r="E2904" i="12"/>
  <c r="E2905" i="12"/>
  <c r="E2906" i="12"/>
  <c r="E2907" i="12"/>
  <c r="E2908" i="12"/>
  <c r="E2909" i="12"/>
  <c r="E2910" i="12"/>
  <c r="E2911" i="12"/>
  <c r="E2912" i="12"/>
  <c r="E2913" i="12"/>
  <c r="E2914" i="12"/>
  <c r="E2915" i="12"/>
  <c r="E2916" i="12"/>
  <c r="E2917" i="12"/>
  <c r="E2918" i="12"/>
  <c r="E2919" i="12"/>
  <c r="E2920" i="12"/>
  <c r="E2921" i="12"/>
  <c r="E2922" i="12"/>
  <c r="E2923" i="12"/>
  <c r="E2924" i="12"/>
  <c r="E2925" i="12"/>
  <c r="E2926" i="12"/>
  <c r="E2927" i="12"/>
  <c r="E2928" i="12"/>
  <c r="E2929" i="12"/>
  <c r="E2930" i="12"/>
  <c r="E2931" i="12"/>
  <c r="E2932" i="12"/>
  <c r="E2933" i="12"/>
  <c r="E2934" i="12"/>
  <c r="E2935" i="12"/>
  <c r="E2936" i="12"/>
  <c r="E2937" i="12"/>
  <c r="E2938" i="12"/>
  <c r="E2939" i="12"/>
  <c r="E2940" i="12"/>
  <c r="E2941" i="12"/>
  <c r="E2942" i="12"/>
  <c r="E2943" i="12"/>
  <c r="E2944" i="12"/>
  <c r="E2945" i="12"/>
  <c r="E2946" i="12"/>
  <c r="E2947" i="12"/>
  <c r="E2948" i="12"/>
  <c r="E2949" i="12"/>
  <c r="E2950" i="12"/>
  <c r="E2951" i="12"/>
  <c r="E2952" i="12"/>
  <c r="E2953" i="12"/>
  <c r="E2954" i="12"/>
  <c r="E2955" i="12"/>
  <c r="E2956" i="12"/>
  <c r="E2957" i="12"/>
  <c r="E2958" i="12"/>
  <c r="E2959" i="12"/>
  <c r="E2960" i="12"/>
  <c r="E2961" i="12"/>
  <c r="E2962" i="12"/>
  <c r="E2963" i="12"/>
  <c r="E2964" i="12"/>
  <c r="E2965" i="12"/>
  <c r="E2966" i="12"/>
  <c r="E2967" i="12"/>
  <c r="E2968" i="12"/>
  <c r="E2969" i="12"/>
  <c r="E2970" i="12"/>
  <c r="E2971" i="12"/>
  <c r="E2972" i="12"/>
  <c r="E2973" i="12"/>
  <c r="E2974" i="12"/>
  <c r="E2975" i="12"/>
  <c r="E2976" i="12"/>
  <c r="E2977" i="12"/>
  <c r="E2978" i="12"/>
  <c r="E2979" i="12"/>
  <c r="E2980" i="12"/>
  <c r="E2981" i="12"/>
  <c r="E2982" i="12"/>
  <c r="E2983" i="12"/>
  <c r="E2984" i="12"/>
  <c r="E2985" i="12"/>
  <c r="E2986" i="12"/>
  <c r="E2987" i="12"/>
  <c r="E2988" i="12"/>
  <c r="E2989" i="12"/>
  <c r="E2990" i="12"/>
  <c r="E2991" i="12"/>
  <c r="E2992" i="12"/>
  <c r="E2993" i="12"/>
  <c r="E2994" i="12"/>
  <c r="E2995" i="12"/>
  <c r="E2996" i="12"/>
  <c r="E2997" i="12"/>
  <c r="E2998" i="12"/>
  <c r="E2999" i="12"/>
  <c r="E3000" i="12"/>
  <c r="E3001" i="12"/>
  <c r="E3002" i="12"/>
  <c r="E3003" i="12"/>
  <c r="E3004" i="12"/>
  <c r="E3005" i="12"/>
  <c r="E3006" i="12"/>
  <c r="E3007" i="12"/>
  <c r="E3008" i="12"/>
  <c r="E3009" i="12"/>
  <c r="E3010" i="12"/>
  <c r="E3011" i="12"/>
  <c r="E3012" i="12"/>
  <c r="E3013" i="12"/>
  <c r="E3014" i="12"/>
  <c r="E3015" i="12"/>
  <c r="E3016" i="12"/>
  <c r="E3017" i="12"/>
  <c r="E3018" i="12"/>
  <c r="E3019" i="12"/>
  <c r="E3020" i="12"/>
  <c r="E3021" i="12"/>
  <c r="E3022" i="12"/>
  <c r="E3023" i="12"/>
  <c r="E3024" i="12"/>
  <c r="E3025" i="12"/>
  <c r="E3026" i="12"/>
  <c r="E3027" i="12"/>
  <c r="E3028" i="12"/>
  <c r="E3029" i="12"/>
  <c r="E3030" i="12"/>
  <c r="E3031" i="12"/>
  <c r="E3032" i="12"/>
  <c r="E3033" i="12"/>
  <c r="E3034" i="12"/>
  <c r="E3035" i="12"/>
  <c r="E3036" i="12"/>
  <c r="E3037" i="12"/>
  <c r="E3038" i="12"/>
  <c r="E3039" i="12"/>
  <c r="E3040" i="12"/>
  <c r="E3041" i="12"/>
  <c r="E3042" i="12"/>
  <c r="E3043" i="12"/>
  <c r="E3044" i="12"/>
  <c r="E3045" i="12"/>
  <c r="E3046" i="12"/>
  <c r="E3047" i="12"/>
  <c r="E3048" i="12"/>
  <c r="E3049" i="12"/>
  <c r="E3050" i="12"/>
  <c r="E3051" i="12"/>
  <c r="E3052" i="12"/>
  <c r="E3053" i="12"/>
  <c r="E3054" i="12"/>
  <c r="E3055" i="12"/>
  <c r="E3056" i="12"/>
  <c r="E3057" i="12"/>
  <c r="E3058" i="12"/>
  <c r="E3059" i="12"/>
  <c r="E3060" i="12"/>
  <c r="E3061" i="12"/>
  <c r="E3062" i="12"/>
  <c r="E3063" i="12"/>
  <c r="E3064" i="12"/>
  <c r="E3065" i="12"/>
  <c r="E3066" i="12"/>
  <c r="E3067" i="12"/>
  <c r="E3068" i="12"/>
  <c r="E3069" i="12"/>
  <c r="E3070" i="12"/>
  <c r="E3071" i="12"/>
  <c r="E3072" i="12"/>
  <c r="E3073" i="12"/>
  <c r="E3074" i="12"/>
  <c r="E3075" i="12"/>
  <c r="E3076" i="12"/>
  <c r="E3077" i="12"/>
  <c r="E3078" i="12"/>
  <c r="E3079" i="12"/>
  <c r="E3080" i="12"/>
  <c r="E3081" i="12"/>
  <c r="E3082" i="12"/>
  <c r="E3083" i="12"/>
  <c r="E3084" i="12"/>
  <c r="E3085" i="12"/>
  <c r="E3086" i="12"/>
  <c r="E3087" i="12"/>
  <c r="E3088" i="12"/>
  <c r="E3089" i="12"/>
  <c r="E3090" i="12"/>
  <c r="E3091" i="12"/>
  <c r="E3092" i="12"/>
  <c r="E3093" i="12"/>
  <c r="E3094" i="12"/>
  <c r="E3095" i="12"/>
  <c r="E3096" i="12"/>
  <c r="E3097" i="12"/>
  <c r="E3098" i="12"/>
  <c r="E3099" i="12"/>
  <c r="E3100" i="12"/>
  <c r="E3101" i="12"/>
  <c r="E3102" i="12"/>
  <c r="E3103" i="12"/>
  <c r="E3104" i="12"/>
  <c r="E3105" i="12"/>
  <c r="E3106" i="12"/>
  <c r="E3107" i="12"/>
  <c r="E3108" i="12"/>
  <c r="E3109" i="12"/>
  <c r="E3110" i="12"/>
  <c r="E3111" i="12"/>
  <c r="E3112" i="12"/>
  <c r="E3113" i="12"/>
  <c r="E3114" i="12"/>
  <c r="E3115" i="12"/>
  <c r="E3116" i="12"/>
  <c r="E3117" i="12"/>
  <c r="E3118" i="12"/>
  <c r="E3119" i="12"/>
  <c r="E3120" i="12"/>
  <c r="E3121" i="12"/>
  <c r="E3122" i="12"/>
  <c r="E3123" i="12"/>
  <c r="E3124" i="12"/>
  <c r="E3125" i="12"/>
  <c r="E3126" i="12"/>
  <c r="E3127" i="12"/>
  <c r="E3128" i="12"/>
  <c r="E3129" i="12"/>
  <c r="E3130" i="12"/>
  <c r="E3131" i="12"/>
  <c r="E3132" i="12"/>
  <c r="E3133" i="12"/>
  <c r="E3134" i="12"/>
  <c r="E3135" i="12"/>
  <c r="E3136" i="12"/>
  <c r="E3137" i="12"/>
  <c r="E3138" i="12"/>
  <c r="E3139" i="12"/>
  <c r="E3140" i="12"/>
  <c r="E3141" i="12"/>
  <c r="E3142" i="12"/>
  <c r="E3143" i="12"/>
  <c r="E3144" i="12"/>
  <c r="E3145" i="12"/>
  <c r="E3146" i="12"/>
  <c r="E3147" i="12"/>
  <c r="E3148" i="12"/>
  <c r="E3149" i="12"/>
  <c r="E3150" i="12"/>
  <c r="E3151" i="12"/>
  <c r="E3152" i="12"/>
  <c r="E3153" i="12"/>
  <c r="E3154" i="12"/>
  <c r="E3155" i="12"/>
  <c r="E3156" i="12"/>
  <c r="E3157" i="12"/>
  <c r="E3158" i="12"/>
  <c r="E3159" i="12"/>
  <c r="E3160" i="12"/>
  <c r="E3161" i="12"/>
  <c r="E3162" i="12"/>
  <c r="E3163" i="12"/>
  <c r="E3164" i="12"/>
  <c r="E3165" i="12"/>
  <c r="E3166" i="12"/>
  <c r="E3167" i="12"/>
  <c r="E3168" i="12"/>
  <c r="E3169" i="12"/>
  <c r="E3170" i="12"/>
  <c r="E3171" i="12"/>
  <c r="E3172" i="12"/>
  <c r="E3173" i="12"/>
  <c r="E3174" i="12"/>
  <c r="E3175" i="12"/>
  <c r="E3176" i="12"/>
  <c r="E3177" i="12"/>
  <c r="E3178" i="12"/>
  <c r="E3179" i="12"/>
  <c r="E3180" i="12"/>
  <c r="E3181" i="12"/>
  <c r="E3182" i="12"/>
  <c r="E3183" i="12"/>
  <c r="E3184" i="12"/>
  <c r="E3185" i="12"/>
  <c r="E3186" i="12"/>
  <c r="E3187" i="12"/>
  <c r="E3188" i="12"/>
  <c r="E3189" i="12"/>
  <c r="E3190" i="12"/>
  <c r="E3191" i="12"/>
  <c r="E3192" i="12"/>
  <c r="E3193" i="12"/>
  <c r="E3194" i="12"/>
  <c r="E3195" i="12"/>
  <c r="E3196" i="12"/>
  <c r="E3197" i="12"/>
  <c r="E3198" i="12"/>
  <c r="E3199" i="12"/>
  <c r="E3200" i="12"/>
  <c r="E3201" i="12"/>
  <c r="E3202" i="12"/>
  <c r="E3203" i="12"/>
  <c r="E3204" i="12"/>
  <c r="E3205" i="12"/>
  <c r="E3206" i="12"/>
  <c r="E3207" i="12"/>
  <c r="E3208" i="12"/>
  <c r="E3209" i="12"/>
  <c r="E3210" i="12"/>
  <c r="E3211" i="12"/>
  <c r="E3212" i="12"/>
  <c r="E3213" i="12"/>
  <c r="E3214" i="12"/>
  <c r="E3215" i="12"/>
  <c r="E3216" i="12"/>
  <c r="E3217" i="12"/>
  <c r="E3218" i="12"/>
  <c r="E3219" i="12"/>
  <c r="E3220" i="12"/>
  <c r="E3221" i="12"/>
  <c r="E3222" i="12"/>
  <c r="E3223" i="12"/>
  <c r="E3224" i="12"/>
  <c r="E3225" i="12"/>
  <c r="E3226" i="12"/>
  <c r="E3227" i="12"/>
  <c r="E3228" i="12"/>
  <c r="E3229" i="12"/>
  <c r="E3230" i="12"/>
  <c r="E3231" i="12"/>
  <c r="E3232" i="12"/>
  <c r="E3233" i="12"/>
  <c r="E3234" i="12"/>
  <c r="E3235" i="12"/>
  <c r="E3236" i="12"/>
  <c r="E3237" i="12"/>
  <c r="E3238" i="12"/>
  <c r="E3239" i="12"/>
  <c r="E3240" i="12"/>
  <c r="E3241" i="12"/>
  <c r="E3242" i="12"/>
  <c r="E3243" i="12"/>
  <c r="E3244" i="12"/>
  <c r="E3245" i="12"/>
  <c r="E3246" i="12"/>
  <c r="E3247" i="12"/>
  <c r="E3248" i="12"/>
  <c r="E3249" i="12"/>
  <c r="E3250" i="12"/>
  <c r="E3251" i="12"/>
  <c r="E3252" i="12"/>
  <c r="E3253" i="12"/>
  <c r="E3254" i="12"/>
  <c r="E3255" i="12"/>
  <c r="E3256" i="12"/>
  <c r="E3257" i="12"/>
  <c r="E3258" i="12"/>
  <c r="E3259" i="12"/>
  <c r="E3260" i="12"/>
  <c r="E3261" i="12"/>
  <c r="E3262" i="12"/>
  <c r="E3263" i="12"/>
  <c r="E3264" i="12"/>
  <c r="E3265" i="12"/>
  <c r="E3266" i="12"/>
  <c r="E3267" i="12"/>
  <c r="E3268" i="12"/>
  <c r="E3269" i="12"/>
  <c r="E3270" i="12"/>
  <c r="E3271" i="12"/>
  <c r="E3272" i="12"/>
  <c r="E3273" i="12"/>
  <c r="E3274" i="12"/>
  <c r="E3275" i="12"/>
  <c r="E3276" i="12"/>
  <c r="E3277" i="12"/>
  <c r="E3278" i="12"/>
  <c r="E3279" i="12"/>
  <c r="E3280" i="12"/>
  <c r="E3281" i="12"/>
  <c r="E3282" i="12"/>
  <c r="E3283" i="12"/>
  <c r="E3284" i="12"/>
  <c r="E3285" i="12"/>
  <c r="E3286" i="12"/>
  <c r="E3287" i="12"/>
  <c r="E3288" i="12"/>
  <c r="E3289" i="12"/>
  <c r="E3290" i="12"/>
  <c r="E3291" i="12"/>
  <c r="E3292" i="12"/>
  <c r="E3293" i="12"/>
  <c r="E3294" i="12"/>
  <c r="E3295" i="12"/>
  <c r="E3296" i="12"/>
  <c r="E3297" i="12"/>
  <c r="E3298" i="12"/>
  <c r="E3299" i="12"/>
  <c r="E3300" i="12"/>
  <c r="E3301" i="12"/>
  <c r="E3302" i="12"/>
  <c r="E3303" i="12"/>
  <c r="E3304" i="12"/>
  <c r="E3305" i="12"/>
  <c r="E3306" i="12"/>
  <c r="E3307" i="12"/>
  <c r="E3308" i="12"/>
  <c r="E3309" i="12"/>
  <c r="E3310" i="12"/>
  <c r="E3311" i="12"/>
  <c r="E3312" i="12"/>
  <c r="E3313" i="12"/>
  <c r="E3314" i="12"/>
  <c r="E3315" i="12"/>
  <c r="E3316" i="12"/>
  <c r="E3317" i="12"/>
  <c r="E3318" i="12"/>
  <c r="E3319" i="12"/>
  <c r="E3320" i="12"/>
  <c r="E3321" i="12"/>
  <c r="E3322" i="12"/>
  <c r="E3323" i="12"/>
  <c r="E3324" i="12"/>
  <c r="E3325" i="12"/>
  <c r="E3326" i="12"/>
  <c r="E3327" i="12"/>
  <c r="E3328" i="12"/>
  <c r="E3329" i="12"/>
  <c r="E3330" i="12"/>
  <c r="E3331" i="12"/>
  <c r="E3332" i="12"/>
  <c r="E3333" i="12"/>
  <c r="E3334" i="12"/>
  <c r="E3335" i="12"/>
  <c r="E3336" i="12"/>
  <c r="E3337" i="12"/>
  <c r="E3338" i="12"/>
  <c r="E3339" i="12"/>
  <c r="E3340" i="12"/>
  <c r="E3341" i="12"/>
  <c r="E3342" i="12"/>
  <c r="E3343" i="12"/>
  <c r="E3344" i="12"/>
  <c r="E3345" i="12"/>
  <c r="E3346" i="12"/>
  <c r="E3347" i="12"/>
  <c r="E3348" i="12"/>
  <c r="E3349" i="12"/>
  <c r="E3350" i="12"/>
  <c r="E3351" i="12"/>
  <c r="E3352" i="12"/>
  <c r="E3353" i="12"/>
  <c r="E3354" i="12"/>
  <c r="E3355" i="12"/>
  <c r="E3356" i="12"/>
  <c r="E3357" i="12"/>
  <c r="E3358" i="12"/>
  <c r="E3359" i="12"/>
  <c r="E3360" i="12"/>
  <c r="E3361" i="12"/>
  <c r="E3362" i="12"/>
  <c r="E3363" i="12"/>
  <c r="E3364" i="12"/>
  <c r="E3365" i="12"/>
  <c r="E3366" i="12"/>
  <c r="E3367" i="12"/>
  <c r="E3368" i="12"/>
  <c r="E3369" i="12"/>
  <c r="E3370" i="12"/>
  <c r="E3371" i="12"/>
  <c r="E3372" i="12"/>
  <c r="E3373" i="12"/>
  <c r="E3374" i="12"/>
  <c r="E3375" i="12"/>
  <c r="E3376" i="12"/>
  <c r="E3377" i="12"/>
  <c r="E3378" i="12"/>
  <c r="E3379" i="12"/>
  <c r="E3380" i="12"/>
  <c r="E3381" i="12"/>
  <c r="E3382" i="12"/>
  <c r="E3383" i="12"/>
  <c r="E3384" i="12"/>
  <c r="E3385" i="12"/>
  <c r="E3386" i="12"/>
  <c r="E3387" i="12"/>
  <c r="E3388" i="12"/>
  <c r="E3389" i="12"/>
  <c r="E3390" i="12"/>
  <c r="E3391" i="12"/>
  <c r="E3392" i="12"/>
  <c r="E3393" i="12"/>
  <c r="E3394" i="12"/>
  <c r="E3395" i="12"/>
  <c r="E3396" i="12"/>
  <c r="E3397" i="12"/>
  <c r="E3398" i="12"/>
  <c r="E3399" i="12"/>
  <c r="E3400" i="12"/>
  <c r="E3401" i="12"/>
  <c r="E3402" i="12"/>
  <c r="E3403" i="12"/>
  <c r="E3404" i="12"/>
  <c r="E3405" i="12"/>
  <c r="E3406" i="12"/>
  <c r="E3407" i="12"/>
  <c r="E3408" i="12"/>
  <c r="E3409" i="12"/>
  <c r="E3410" i="12"/>
  <c r="E3411" i="12"/>
  <c r="E3412" i="12"/>
  <c r="E3413" i="12"/>
  <c r="E3414" i="12"/>
  <c r="E3415" i="12"/>
  <c r="E3416" i="12"/>
  <c r="E3417" i="12"/>
  <c r="E3418" i="12"/>
  <c r="E3419" i="12"/>
  <c r="E3420" i="12"/>
  <c r="E3421" i="12"/>
  <c r="E3422" i="12"/>
  <c r="E3423" i="12"/>
  <c r="E3424" i="12"/>
  <c r="E3425" i="12"/>
  <c r="E3426" i="12"/>
  <c r="E3427" i="12"/>
  <c r="E3428" i="12"/>
  <c r="E3429" i="12"/>
  <c r="E3430" i="12"/>
  <c r="E3431" i="12"/>
  <c r="E3432" i="12"/>
  <c r="E3433" i="12"/>
  <c r="E3434" i="12"/>
  <c r="E3435" i="12"/>
  <c r="E3436" i="12"/>
  <c r="E3437" i="12"/>
  <c r="E3438" i="12"/>
  <c r="E3439" i="12"/>
  <c r="E3440" i="12"/>
  <c r="E3441" i="12"/>
  <c r="E3442" i="12"/>
  <c r="E3443" i="12"/>
  <c r="E3444" i="12"/>
  <c r="E3445" i="12"/>
  <c r="E3446" i="12"/>
  <c r="E3447" i="12"/>
  <c r="E3448" i="12"/>
  <c r="E3449" i="12"/>
  <c r="E3450" i="12"/>
  <c r="E3451" i="12"/>
  <c r="E3452" i="12"/>
  <c r="E3453" i="12"/>
  <c r="E3454" i="12"/>
  <c r="E3455" i="12"/>
  <c r="E3456" i="12"/>
  <c r="E3457" i="12"/>
  <c r="E3458" i="12"/>
  <c r="E3459" i="12"/>
  <c r="E3460" i="12"/>
  <c r="E3461" i="12"/>
  <c r="E3462" i="12"/>
  <c r="E3463" i="12"/>
  <c r="E3464" i="12"/>
  <c r="E3465" i="12"/>
  <c r="E3466" i="12"/>
  <c r="E3467" i="12"/>
  <c r="E3468" i="12"/>
  <c r="E3469" i="12"/>
  <c r="E3470" i="12"/>
  <c r="E3471" i="12"/>
  <c r="E3472" i="12"/>
  <c r="E3473" i="12"/>
  <c r="E3474" i="12"/>
  <c r="E3475" i="12"/>
  <c r="E3476" i="12"/>
  <c r="E3477" i="12"/>
  <c r="E3478" i="12"/>
  <c r="E3479" i="12"/>
  <c r="E3480" i="12"/>
  <c r="E3481" i="12"/>
  <c r="E3482" i="12"/>
  <c r="E3483" i="12"/>
  <c r="E3484" i="12"/>
  <c r="E3485" i="12"/>
  <c r="E3486" i="12"/>
  <c r="E3487" i="12"/>
  <c r="E3488" i="12"/>
  <c r="E3489" i="12"/>
  <c r="E3490" i="12"/>
  <c r="E3491" i="12"/>
  <c r="E3492" i="12"/>
  <c r="E3493" i="12"/>
  <c r="E3494" i="12"/>
  <c r="E3495" i="12"/>
  <c r="E3496" i="12"/>
  <c r="E3497" i="12"/>
  <c r="E3498" i="12"/>
  <c r="E3499" i="12"/>
  <c r="E3500" i="12"/>
  <c r="E3501" i="12"/>
  <c r="E3502" i="12"/>
  <c r="E3503" i="12"/>
  <c r="E3504" i="12"/>
  <c r="E3505" i="12"/>
  <c r="E3506" i="12"/>
  <c r="E3507" i="12"/>
  <c r="E3508" i="12"/>
  <c r="E3509" i="12"/>
  <c r="E3510" i="12"/>
  <c r="E3511" i="12"/>
  <c r="E3512" i="12"/>
  <c r="E3513" i="12"/>
  <c r="E3514" i="12"/>
  <c r="E3515" i="12"/>
  <c r="E3516" i="12"/>
  <c r="E3517" i="12"/>
  <c r="E3518" i="12"/>
  <c r="E3519" i="12"/>
  <c r="E3520" i="12"/>
  <c r="E3521" i="12"/>
  <c r="E3522" i="12"/>
  <c r="E3523" i="12"/>
  <c r="E3524" i="12"/>
  <c r="E3525" i="12"/>
  <c r="E3526" i="12"/>
  <c r="E3527" i="12"/>
  <c r="E3528" i="12"/>
  <c r="E3529" i="12"/>
  <c r="E3530" i="12"/>
  <c r="E3531" i="12"/>
  <c r="E3532" i="12"/>
  <c r="E3533" i="12"/>
  <c r="E3534" i="12"/>
  <c r="E3535" i="12"/>
  <c r="E3536" i="12"/>
  <c r="E3537" i="12"/>
  <c r="E3538" i="12"/>
  <c r="E3539" i="12"/>
  <c r="E3540" i="12"/>
  <c r="E3541" i="12"/>
  <c r="E3542" i="12"/>
  <c r="E3543" i="12"/>
  <c r="E3544" i="12"/>
  <c r="E3545" i="12"/>
  <c r="E3546" i="12"/>
  <c r="E3547" i="12"/>
  <c r="E3548" i="12"/>
  <c r="E3549" i="12"/>
  <c r="E3550" i="12"/>
  <c r="E3551" i="12"/>
  <c r="E3552" i="12"/>
  <c r="E3553" i="12"/>
  <c r="E3554" i="12"/>
  <c r="E3555" i="12"/>
  <c r="E3556" i="12"/>
  <c r="E3557" i="12"/>
  <c r="E3558" i="12"/>
  <c r="E3559" i="12"/>
  <c r="E3560" i="12"/>
  <c r="E3561" i="12"/>
  <c r="E3562" i="12"/>
  <c r="E3563" i="12"/>
  <c r="E3564" i="12"/>
  <c r="E3565" i="12"/>
  <c r="E3566" i="12"/>
  <c r="E3567" i="12"/>
  <c r="E3568" i="12"/>
  <c r="E3569" i="12"/>
  <c r="E3570" i="12"/>
  <c r="E3571" i="12"/>
  <c r="E3572" i="12"/>
  <c r="E3573" i="12"/>
  <c r="E3574" i="12"/>
  <c r="E3575" i="12"/>
  <c r="E3576" i="12"/>
  <c r="E3577" i="12"/>
  <c r="E3578" i="12"/>
  <c r="E3579" i="12"/>
  <c r="E3580" i="12"/>
  <c r="E3581" i="12"/>
  <c r="E3582" i="12"/>
  <c r="E3583" i="12"/>
  <c r="E3584" i="12"/>
  <c r="E3585" i="12"/>
  <c r="E3586" i="12"/>
  <c r="E3587" i="12"/>
  <c r="E3588" i="12"/>
  <c r="E3589" i="12"/>
  <c r="E3590" i="12"/>
  <c r="E3591" i="12"/>
  <c r="E3592" i="12"/>
  <c r="E3593" i="12"/>
  <c r="E3594" i="12"/>
  <c r="E3595" i="12"/>
  <c r="E3596" i="12"/>
  <c r="E3597" i="12"/>
  <c r="E3598" i="12"/>
  <c r="E3599" i="12"/>
  <c r="E3600" i="12"/>
  <c r="E3601" i="12"/>
  <c r="E3602" i="12"/>
  <c r="E3603" i="12"/>
  <c r="E3604" i="12"/>
  <c r="E3605" i="12"/>
  <c r="E3606" i="12"/>
  <c r="E3607" i="12"/>
  <c r="E3608" i="12"/>
  <c r="E3609" i="12"/>
  <c r="E3610" i="12"/>
  <c r="E3611" i="12"/>
  <c r="E3612" i="12"/>
  <c r="E3613" i="12"/>
  <c r="E3614" i="12"/>
  <c r="E3615" i="12"/>
  <c r="E3616" i="12"/>
  <c r="E3617" i="12"/>
  <c r="E3618" i="12"/>
  <c r="E3619" i="12"/>
  <c r="E3620" i="12"/>
  <c r="E3621" i="12"/>
  <c r="E3622" i="12"/>
  <c r="E3623" i="12"/>
  <c r="E3624" i="12"/>
  <c r="E3625" i="12"/>
  <c r="E3626" i="12"/>
  <c r="E3627" i="12"/>
  <c r="E3628" i="12"/>
  <c r="E3629" i="12"/>
  <c r="E3630" i="12"/>
  <c r="E3631" i="12"/>
  <c r="E3632" i="12"/>
  <c r="E3633" i="12"/>
  <c r="E3634" i="12"/>
  <c r="E3635" i="12"/>
  <c r="E3636" i="12"/>
  <c r="E3637" i="12"/>
  <c r="E3638" i="12"/>
  <c r="E3639" i="12"/>
  <c r="E3640" i="12"/>
  <c r="E3641" i="12"/>
  <c r="E3642" i="12"/>
  <c r="E3643" i="12"/>
  <c r="E3644" i="12"/>
  <c r="E3645" i="12"/>
  <c r="E3646" i="12"/>
  <c r="E3647" i="12"/>
  <c r="E3648" i="12"/>
  <c r="E3649" i="12"/>
  <c r="E3650" i="12"/>
  <c r="E3651" i="12"/>
  <c r="E3652" i="12"/>
  <c r="E3653" i="12"/>
  <c r="E3654" i="12"/>
  <c r="E3655" i="12"/>
  <c r="E3656" i="12"/>
  <c r="E3657" i="12"/>
  <c r="E3658" i="12"/>
  <c r="E3659" i="12"/>
  <c r="E3660" i="12"/>
  <c r="E3661" i="12"/>
  <c r="E3662" i="12"/>
  <c r="E3663" i="12"/>
  <c r="E3664" i="12"/>
  <c r="E3665" i="12"/>
  <c r="E3666" i="12"/>
  <c r="E3667" i="12"/>
  <c r="E3668" i="12"/>
  <c r="E3669" i="12"/>
  <c r="E3670" i="12"/>
  <c r="E3671" i="12"/>
  <c r="E3672" i="12"/>
  <c r="E3673" i="12"/>
  <c r="E3674" i="12"/>
  <c r="E3675" i="12"/>
  <c r="E3676" i="12"/>
  <c r="E3677" i="12"/>
  <c r="E3678" i="12"/>
  <c r="E3679" i="12"/>
  <c r="E3680" i="12"/>
  <c r="E3681" i="12"/>
  <c r="E3682" i="12"/>
  <c r="E3683" i="12"/>
  <c r="E3684" i="12"/>
  <c r="E3685" i="12"/>
  <c r="E3686" i="12"/>
  <c r="E3687" i="12"/>
  <c r="E3688" i="12"/>
  <c r="E3689" i="12"/>
  <c r="E3690" i="12"/>
  <c r="E3691" i="12"/>
  <c r="E3692" i="12"/>
  <c r="E3693" i="12"/>
  <c r="E3694" i="12"/>
  <c r="E3695" i="12"/>
  <c r="E3696" i="12"/>
  <c r="E3697" i="12"/>
  <c r="E3698" i="12"/>
  <c r="E3699" i="12"/>
  <c r="E3700" i="12"/>
  <c r="E3701" i="12"/>
  <c r="E3702" i="12"/>
  <c r="E3703" i="12"/>
  <c r="E3704" i="12"/>
  <c r="E3705" i="12"/>
  <c r="E3706" i="12"/>
  <c r="E3707" i="12"/>
  <c r="E3708" i="12"/>
  <c r="E3709" i="12"/>
  <c r="E3710" i="12"/>
  <c r="E3711" i="12"/>
  <c r="E3712" i="12"/>
  <c r="E3713" i="12"/>
  <c r="E3714" i="12"/>
  <c r="E3715" i="12"/>
  <c r="E3716" i="12"/>
  <c r="E3717" i="12"/>
  <c r="E3718" i="12"/>
  <c r="E3719" i="12"/>
  <c r="E3720" i="12"/>
  <c r="E3721" i="12"/>
  <c r="E3722" i="12"/>
  <c r="E3723" i="12"/>
  <c r="E3724" i="12"/>
  <c r="E3725" i="12"/>
  <c r="E3726" i="12"/>
  <c r="E3727" i="12"/>
  <c r="E3728" i="12"/>
  <c r="E3729" i="12"/>
  <c r="E3730" i="12"/>
  <c r="E3731" i="12"/>
  <c r="E3732" i="12"/>
  <c r="E3733" i="12"/>
  <c r="E3734" i="12"/>
  <c r="E3735" i="12"/>
  <c r="E3736" i="12"/>
  <c r="E3737" i="12"/>
  <c r="E3738" i="12"/>
  <c r="E3739" i="12"/>
  <c r="E3740" i="12"/>
  <c r="E3741" i="12"/>
  <c r="E3742" i="12"/>
  <c r="E3743" i="12"/>
  <c r="E3744" i="12"/>
  <c r="E3745" i="12"/>
  <c r="E3746" i="12"/>
  <c r="E3747" i="12"/>
  <c r="E3748" i="12"/>
  <c r="E3749" i="12"/>
  <c r="E3750" i="12"/>
  <c r="E3751" i="12"/>
  <c r="E3752" i="12"/>
  <c r="E3753" i="12"/>
  <c r="E3754" i="12"/>
  <c r="E3755" i="12"/>
  <c r="E3756" i="12"/>
  <c r="E3757" i="12"/>
  <c r="E3758" i="12"/>
  <c r="E3759" i="12"/>
  <c r="E3760" i="12"/>
  <c r="E3761" i="12"/>
  <c r="E3762" i="12"/>
  <c r="E3763" i="12"/>
  <c r="E3764" i="12"/>
  <c r="E3765" i="12"/>
  <c r="E3766" i="12"/>
  <c r="E3767" i="12"/>
  <c r="E3768" i="12"/>
  <c r="E3769" i="12"/>
  <c r="E3770" i="12"/>
  <c r="E3771" i="12"/>
  <c r="E3772" i="12"/>
  <c r="E3773" i="12"/>
  <c r="E3774" i="12"/>
  <c r="E3775" i="12"/>
  <c r="E3776" i="12"/>
  <c r="E3777" i="12"/>
  <c r="E3778" i="12"/>
  <c r="E3779" i="12"/>
  <c r="E3780" i="12"/>
  <c r="E3781" i="12"/>
  <c r="E3782" i="12"/>
  <c r="E3783" i="12"/>
  <c r="E3784" i="12"/>
  <c r="E3785" i="12"/>
  <c r="E3786" i="12"/>
  <c r="E3787" i="12"/>
  <c r="E3788" i="12"/>
  <c r="E3789" i="12"/>
  <c r="E3790" i="12"/>
  <c r="E3791" i="12"/>
  <c r="E3792" i="12"/>
  <c r="E3793" i="12"/>
  <c r="E3794" i="12"/>
  <c r="E3795" i="12"/>
  <c r="E3796" i="12"/>
  <c r="E3797" i="12"/>
  <c r="E3798" i="12"/>
  <c r="E3799" i="12"/>
  <c r="E3800" i="12"/>
  <c r="E3801" i="12"/>
  <c r="E3802" i="12"/>
  <c r="E3803" i="12"/>
  <c r="E3804" i="12"/>
  <c r="E3805" i="12"/>
  <c r="E3806" i="12"/>
  <c r="E3807" i="12"/>
  <c r="E3808" i="12"/>
  <c r="E3809" i="12"/>
  <c r="E3810" i="12"/>
  <c r="E3811" i="12"/>
  <c r="E3812" i="12"/>
  <c r="E3813" i="12"/>
  <c r="E3814" i="12"/>
  <c r="E3815" i="12"/>
  <c r="E3816" i="12"/>
  <c r="E3817" i="12"/>
  <c r="E3818" i="12"/>
  <c r="E3819" i="12"/>
  <c r="E3820" i="12"/>
  <c r="E3821" i="12"/>
  <c r="E3822" i="12"/>
  <c r="E3823" i="12"/>
  <c r="E3824" i="12"/>
  <c r="E3825" i="12"/>
  <c r="E3826" i="12"/>
  <c r="E3827" i="12"/>
  <c r="E3828" i="12"/>
  <c r="E3829" i="12"/>
  <c r="E3830" i="12"/>
  <c r="E3831" i="12"/>
  <c r="E3832" i="12"/>
  <c r="E3833" i="12"/>
  <c r="E3834" i="12"/>
  <c r="E3835" i="12"/>
  <c r="E3836" i="12"/>
  <c r="E3837" i="12"/>
  <c r="E3838" i="12"/>
  <c r="E3839" i="12"/>
  <c r="E3840" i="12"/>
  <c r="E3841" i="12"/>
  <c r="E3842" i="12"/>
  <c r="E3843" i="12"/>
  <c r="E3844" i="12"/>
  <c r="E3845" i="12"/>
  <c r="E3846" i="12"/>
  <c r="E3847" i="12"/>
  <c r="E3848" i="12"/>
  <c r="E3849" i="12"/>
  <c r="E3850" i="12"/>
  <c r="E3851" i="12"/>
  <c r="E3852" i="12"/>
  <c r="E3853" i="12"/>
  <c r="E3854" i="12"/>
  <c r="E3855" i="12"/>
  <c r="E3856" i="12"/>
  <c r="E3857" i="12"/>
  <c r="E3858" i="12"/>
  <c r="E3859" i="12"/>
  <c r="E3860" i="12"/>
  <c r="E3861" i="12"/>
  <c r="E3862" i="12"/>
  <c r="E3863" i="12"/>
  <c r="E3864" i="12"/>
  <c r="E3865" i="12"/>
  <c r="E3866" i="12"/>
  <c r="E3867" i="12"/>
  <c r="E3868" i="12"/>
  <c r="E3869" i="12"/>
  <c r="E3870" i="12"/>
  <c r="E3871" i="12"/>
  <c r="E3872" i="12"/>
  <c r="E3873" i="12"/>
  <c r="E3874" i="12"/>
  <c r="E3875" i="12"/>
  <c r="E3876" i="12"/>
  <c r="E3877" i="12"/>
  <c r="E3878" i="12"/>
  <c r="E3879" i="12"/>
  <c r="E3880" i="12"/>
  <c r="E3881" i="12"/>
  <c r="E3882" i="12"/>
  <c r="E3883" i="12"/>
  <c r="E3884" i="12"/>
  <c r="E3885" i="12"/>
  <c r="E3886" i="12"/>
  <c r="E3887" i="12"/>
  <c r="E3888" i="12"/>
  <c r="E3889" i="12"/>
  <c r="E3890" i="12"/>
  <c r="E3891" i="12"/>
  <c r="E3892" i="12"/>
  <c r="E3893" i="12"/>
  <c r="E3894" i="12"/>
  <c r="E3895" i="12"/>
  <c r="E3896" i="12"/>
  <c r="E3897" i="12"/>
  <c r="E3898" i="12"/>
  <c r="E3899" i="12"/>
  <c r="E3900" i="12"/>
  <c r="E3901" i="12"/>
  <c r="E3902" i="12"/>
  <c r="E3903" i="12"/>
  <c r="E3904" i="12"/>
  <c r="E3905" i="12"/>
  <c r="E3906" i="12"/>
  <c r="E3907" i="12"/>
  <c r="E3908" i="12"/>
  <c r="E3909" i="12"/>
  <c r="E3910" i="12"/>
  <c r="E3911" i="12"/>
  <c r="E3912" i="12"/>
  <c r="E3913" i="12"/>
  <c r="E3914" i="12"/>
  <c r="E3915" i="12"/>
  <c r="E3916" i="12"/>
  <c r="E3917" i="12"/>
  <c r="E3918" i="12"/>
  <c r="E3919" i="12"/>
  <c r="E3920" i="12"/>
  <c r="E3921" i="12"/>
  <c r="E3922" i="12"/>
  <c r="E3923" i="12"/>
  <c r="E3924" i="12"/>
  <c r="E3925" i="12"/>
  <c r="E3926" i="12"/>
  <c r="E3927" i="12"/>
  <c r="E3928" i="12"/>
  <c r="E3929" i="12"/>
  <c r="E3930" i="12"/>
  <c r="E3931" i="12"/>
  <c r="E3932" i="12"/>
  <c r="E3933" i="12"/>
  <c r="E3934" i="12"/>
  <c r="E3935" i="12"/>
  <c r="E3936" i="12"/>
  <c r="E3937" i="12"/>
  <c r="E3938" i="12"/>
  <c r="E3939" i="12"/>
  <c r="E3940" i="12"/>
  <c r="E3941" i="12"/>
  <c r="E3942" i="12"/>
  <c r="E3943" i="12"/>
  <c r="E3944" i="12"/>
  <c r="E3945" i="12"/>
  <c r="E3946" i="12"/>
  <c r="E3947" i="12"/>
  <c r="E3948" i="12"/>
  <c r="E3949" i="12"/>
  <c r="E3950" i="12"/>
  <c r="E3951" i="12"/>
  <c r="E3952" i="12"/>
  <c r="E3953" i="12"/>
  <c r="E3954" i="12"/>
  <c r="E3955" i="12"/>
  <c r="E3956" i="12"/>
  <c r="E3957" i="12"/>
  <c r="E3958" i="12"/>
  <c r="E3959" i="12"/>
  <c r="E3960" i="12"/>
  <c r="E3961" i="12"/>
  <c r="E3962" i="12"/>
  <c r="E3963" i="12"/>
  <c r="E3964" i="12"/>
  <c r="E3965" i="12"/>
  <c r="E3966" i="12"/>
  <c r="E3967" i="12"/>
  <c r="E3968" i="12"/>
  <c r="E3969" i="12"/>
  <c r="E3970" i="12"/>
  <c r="E3971" i="12"/>
  <c r="E3972" i="12"/>
  <c r="E3973" i="12"/>
  <c r="E3974" i="12"/>
  <c r="E3975" i="12"/>
  <c r="E3976" i="12"/>
  <c r="E3977" i="12"/>
  <c r="E3978" i="12"/>
  <c r="E3979" i="12"/>
  <c r="E3980" i="12"/>
  <c r="E3981" i="12"/>
  <c r="E3982" i="12"/>
  <c r="E3983" i="12"/>
  <c r="E3984" i="12"/>
  <c r="E3985" i="12"/>
  <c r="E3986" i="12"/>
  <c r="E3987" i="12"/>
  <c r="E3988" i="12"/>
  <c r="E3989" i="12"/>
  <c r="E3990" i="12"/>
  <c r="E3991" i="12"/>
  <c r="E3992" i="12"/>
  <c r="E3993" i="12"/>
  <c r="E3994" i="12"/>
  <c r="E3995" i="12"/>
  <c r="E3996" i="12"/>
  <c r="E3997" i="12"/>
  <c r="E3998" i="12"/>
  <c r="E3999" i="12"/>
  <c r="E4000" i="12"/>
  <c r="E4001" i="12"/>
  <c r="E4002" i="12"/>
  <c r="E4003" i="12"/>
  <c r="E4004" i="12"/>
  <c r="E4005" i="12"/>
  <c r="E4006" i="12"/>
  <c r="E4007" i="12"/>
  <c r="E4008" i="12"/>
  <c r="E4009" i="12"/>
  <c r="E4010" i="12"/>
  <c r="E4011" i="12"/>
  <c r="E4012" i="12"/>
  <c r="E4013" i="12"/>
  <c r="E4014" i="12"/>
  <c r="E4015" i="12"/>
  <c r="E4016" i="12"/>
  <c r="E4017" i="12"/>
  <c r="E4018" i="12"/>
  <c r="E4019" i="12"/>
  <c r="E4020" i="12"/>
  <c r="E4021" i="12"/>
  <c r="E4022" i="12"/>
  <c r="E4023" i="12"/>
  <c r="E4024" i="12"/>
  <c r="E4025" i="12"/>
  <c r="E4026" i="12"/>
  <c r="E4027" i="12"/>
  <c r="E4028" i="12"/>
  <c r="E4029" i="12"/>
  <c r="E4030" i="12"/>
  <c r="E4031" i="12"/>
  <c r="E4032" i="12"/>
  <c r="E4033" i="12"/>
  <c r="E4034" i="12"/>
  <c r="E4035" i="12"/>
  <c r="E4036" i="12"/>
  <c r="E4037" i="12"/>
  <c r="E4038" i="12"/>
  <c r="E4039" i="12"/>
  <c r="E4040" i="12"/>
  <c r="E4041" i="12"/>
  <c r="E4042" i="12"/>
  <c r="E4043" i="12"/>
  <c r="E4044" i="12"/>
  <c r="E4045" i="12"/>
  <c r="E4046" i="12"/>
  <c r="E4047" i="12"/>
  <c r="E4048" i="12"/>
  <c r="E4049" i="12"/>
  <c r="E4050" i="12"/>
  <c r="E4051" i="12"/>
  <c r="E4052" i="12"/>
  <c r="E4053" i="12"/>
  <c r="E4054" i="12"/>
  <c r="E4055" i="12"/>
  <c r="E4056" i="12"/>
  <c r="E4057" i="12"/>
  <c r="E4058" i="12"/>
  <c r="E4059" i="12"/>
  <c r="E4060" i="12"/>
  <c r="E4061" i="12"/>
  <c r="E4062" i="12"/>
  <c r="E4063" i="12"/>
  <c r="E4064" i="12"/>
  <c r="E4065" i="12"/>
  <c r="E4066" i="12"/>
  <c r="E4067" i="12"/>
  <c r="E4068" i="12"/>
  <c r="E4069" i="12"/>
  <c r="E4070" i="12"/>
  <c r="E4071" i="12"/>
  <c r="E4072" i="12"/>
  <c r="E4073" i="12"/>
  <c r="E4074" i="12"/>
  <c r="E4075" i="12"/>
  <c r="E4076" i="12"/>
  <c r="E4077" i="12"/>
  <c r="E4078" i="12"/>
  <c r="E4079" i="12"/>
  <c r="E4080" i="12"/>
  <c r="E4081" i="12"/>
  <c r="E4082" i="12"/>
  <c r="E4083" i="12"/>
  <c r="E4084" i="12"/>
  <c r="E4085" i="12"/>
  <c r="E4086" i="12"/>
  <c r="E4087" i="12"/>
  <c r="E4088" i="12"/>
  <c r="E4089" i="12"/>
  <c r="E4090" i="12"/>
  <c r="E4091" i="12"/>
  <c r="E4092" i="12"/>
  <c r="E4093" i="12"/>
  <c r="E4094" i="12"/>
  <c r="E4095" i="12"/>
  <c r="E4096" i="12"/>
  <c r="E4097" i="12"/>
  <c r="E4098" i="12"/>
  <c r="E4099" i="12"/>
  <c r="E4100" i="12"/>
  <c r="E4101" i="12"/>
  <c r="E4102" i="12"/>
  <c r="E4103" i="12"/>
  <c r="E4104" i="12"/>
  <c r="E4105" i="12"/>
  <c r="E4106" i="12"/>
  <c r="E4107" i="12"/>
  <c r="E4108" i="12"/>
  <c r="E4109" i="12"/>
  <c r="E4110" i="12"/>
  <c r="E4111" i="12"/>
  <c r="E4112" i="12"/>
  <c r="E4113" i="12"/>
  <c r="E4114" i="12"/>
  <c r="E4115" i="12"/>
  <c r="E4116" i="12"/>
  <c r="E4117" i="12"/>
  <c r="E4118" i="12"/>
  <c r="E4119" i="12"/>
  <c r="E4120" i="12"/>
  <c r="E4121" i="12"/>
  <c r="E4122" i="12"/>
  <c r="E4123" i="12"/>
  <c r="E4124" i="12"/>
  <c r="E4125" i="12"/>
  <c r="E4126" i="12"/>
  <c r="E4127" i="12"/>
  <c r="E4128" i="12"/>
  <c r="E4129" i="12"/>
  <c r="E4130" i="12"/>
  <c r="E4131" i="12"/>
  <c r="E4132" i="12"/>
  <c r="E4133" i="12"/>
  <c r="E4134" i="12"/>
  <c r="E4135" i="12"/>
  <c r="E4136" i="12"/>
  <c r="E4137" i="12"/>
  <c r="E4138" i="12"/>
  <c r="E4139" i="12"/>
  <c r="E4140" i="12"/>
  <c r="E4141" i="12"/>
  <c r="E4142" i="12"/>
  <c r="E4143" i="12"/>
  <c r="E4144" i="12"/>
  <c r="E4145" i="12"/>
  <c r="E4146" i="12"/>
  <c r="E4147" i="12"/>
  <c r="E4148" i="12"/>
  <c r="E4149" i="12"/>
  <c r="E4150" i="12"/>
  <c r="E4151" i="12"/>
  <c r="E4152" i="12"/>
  <c r="E4153" i="12"/>
  <c r="E4154" i="12"/>
  <c r="E4155" i="12"/>
  <c r="E4156" i="12"/>
  <c r="E4157" i="12"/>
  <c r="E4158" i="12"/>
  <c r="E4159" i="12"/>
  <c r="E4160" i="12"/>
  <c r="E4161" i="12"/>
  <c r="E4162" i="12"/>
  <c r="E4163" i="12"/>
  <c r="E4164" i="12"/>
  <c r="E4165" i="12"/>
  <c r="E4166" i="12"/>
  <c r="E4167" i="12"/>
  <c r="E4168" i="12"/>
  <c r="E4169" i="12"/>
  <c r="E4170" i="12"/>
  <c r="E4171" i="12"/>
  <c r="E4172" i="12"/>
  <c r="E4173" i="12"/>
  <c r="E4174" i="12"/>
  <c r="E4175" i="12"/>
  <c r="E4176" i="12"/>
  <c r="E4177" i="12"/>
  <c r="E4178" i="12"/>
  <c r="E4179" i="12"/>
  <c r="E4180" i="12"/>
  <c r="E4181" i="12"/>
  <c r="E4182" i="12"/>
  <c r="E4183" i="12"/>
  <c r="E4184" i="12"/>
  <c r="E4185" i="12"/>
  <c r="E4186" i="12"/>
  <c r="E4187" i="12"/>
  <c r="E4188" i="12"/>
  <c r="E4189" i="12"/>
  <c r="E4190" i="12"/>
  <c r="E4191" i="12"/>
  <c r="E4192" i="12"/>
  <c r="E4193" i="12"/>
  <c r="E4194" i="12"/>
  <c r="E4195" i="12"/>
  <c r="E4196" i="12"/>
  <c r="E4197" i="12"/>
  <c r="E4198" i="12"/>
  <c r="E4199" i="12"/>
  <c r="E4200" i="12"/>
  <c r="E4201" i="12"/>
  <c r="E4202" i="12"/>
  <c r="E4203" i="12"/>
  <c r="E4204" i="12"/>
  <c r="E4205" i="12"/>
  <c r="E4206" i="12"/>
  <c r="E4207" i="12"/>
  <c r="E4208" i="12"/>
  <c r="E4209" i="12"/>
  <c r="E4210" i="12"/>
  <c r="E4211" i="12"/>
  <c r="E4212" i="12"/>
  <c r="E4213" i="12"/>
  <c r="E4214" i="12"/>
  <c r="E4215" i="12"/>
  <c r="E4216" i="12"/>
  <c r="E4217" i="12"/>
  <c r="E4218" i="12"/>
  <c r="E4219" i="12"/>
  <c r="E4220" i="12"/>
  <c r="E4221" i="12"/>
  <c r="E4222" i="12"/>
  <c r="E4223" i="12"/>
  <c r="E4224" i="12"/>
  <c r="E4225" i="12"/>
  <c r="E4226" i="12"/>
  <c r="E4227" i="12"/>
  <c r="E4228" i="12"/>
  <c r="E4229" i="12"/>
  <c r="E4230" i="12"/>
  <c r="E4231" i="12"/>
  <c r="E4232" i="12"/>
  <c r="E4233" i="12"/>
  <c r="E4234" i="12"/>
  <c r="E4235" i="12"/>
  <c r="E4236" i="12"/>
  <c r="E4237" i="12"/>
  <c r="E4238" i="12"/>
  <c r="E4239" i="12"/>
  <c r="E4240" i="12"/>
  <c r="E4241" i="12"/>
  <c r="E4242" i="12"/>
  <c r="E4243" i="12"/>
  <c r="E4244" i="12"/>
  <c r="E4245" i="12"/>
  <c r="E4246" i="12"/>
  <c r="E4247" i="12"/>
  <c r="E4248" i="12"/>
  <c r="E4249" i="12"/>
  <c r="E4250" i="12"/>
  <c r="E4251" i="12"/>
  <c r="E4252" i="12"/>
  <c r="E4253" i="12"/>
  <c r="E4254" i="12"/>
  <c r="E4255" i="12"/>
  <c r="E4256" i="12"/>
  <c r="E4257" i="12"/>
  <c r="E4258" i="12"/>
  <c r="E4259" i="12"/>
  <c r="E4260" i="12"/>
  <c r="E4261" i="12"/>
  <c r="E4262" i="12"/>
  <c r="E4263" i="12"/>
  <c r="E4264" i="12"/>
  <c r="E4265" i="12"/>
  <c r="E4266" i="12"/>
  <c r="E4267" i="12"/>
  <c r="E4268" i="12"/>
  <c r="E4269" i="12"/>
  <c r="E4270" i="12"/>
  <c r="E4271" i="12"/>
  <c r="E4272" i="12"/>
  <c r="E4273" i="12"/>
  <c r="E4274" i="12"/>
  <c r="E4275" i="12"/>
  <c r="E4276" i="12"/>
  <c r="E4277" i="12"/>
  <c r="E4278" i="12"/>
  <c r="E4279" i="12"/>
  <c r="E4280" i="12"/>
  <c r="E4281" i="12"/>
  <c r="E4282" i="12"/>
  <c r="E4283" i="12"/>
  <c r="E4284" i="12"/>
  <c r="E4285" i="12"/>
  <c r="E4286" i="12"/>
  <c r="E4287" i="12"/>
  <c r="E4288" i="12"/>
  <c r="E4289" i="12"/>
  <c r="E4290" i="12"/>
  <c r="E4291" i="12"/>
  <c r="E4292" i="12"/>
  <c r="E4293" i="12"/>
  <c r="E4294" i="12"/>
  <c r="E4295" i="12"/>
  <c r="E4296" i="12"/>
  <c r="E4297" i="12"/>
  <c r="E4298" i="12"/>
  <c r="E4299" i="12"/>
  <c r="E4300" i="12"/>
  <c r="E4301" i="12"/>
  <c r="E4302" i="12"/>
  <c r="E4303" i="12"/>
  <c r="E4304" i="12"/>
  <c r="E4305" i="12"/>
  <c r="E4306" i="12"/>
  <c r="E4307" i="12"/>
  <c r="E4308" i="12"/>
  <c r="E4309" i="12"/>
  <c r="E4310" i="12"/>
  <c r="E4311" i="12"/>
  <c r="E4312" i="12"/>
  <c r="E4313" i="12"/>
  <c r="E4314" i="12"/>
  <c r="E4315" i="12"/>
  <c r="E4316" i="12"/>
  <c r="E4317" i="12"/>
  <c r="E4318" i="12"/>
  <c r="E4319" i="12"/>
  <c r="E4320" i="12"/>
  <c r="E4321" i="12"/>
  <c r="E4322" i="12"/>
  <c r="E4323" i="12"/>
  <c r="E4324" i="12"/>
  <c r="E4325" i="12"/>
  <c r="E4326" i="12"/>
  <c r="E4327" i="12"/>
  <c r="E4328" i="12"/>
  <c r="E4329" i="12"/>
  <c r="E4330" i="12"/>
  <c r="E4331" i="12"/>
  <c r="E4332" i="12"/>
  <c r="E4333" i="12"/>
  <c r="E4334" i="12"/>
  <c r="E4335" i="12"/>
  <c r="E4336" i="12"/>
  <c r="E4337" i="12"/>
  <c r="E4338" i="12"/>
  <c r="E4339" i="12"/>
  <c r="E4340" i="12"/>
  <c r="E4341" i="12"/>
  <c r="E4342" i="12"/>
  <c r="E4343" i="12"/>
  <c r="E4344" i="12"/>
  <c r="E4345" i="12"/>
  <c r="E4346" i="12"/>
  <c r="E4347" i="12"/>
  <c r="E4348" i="12"/>
  <c r="E4349" i="12"/>
  <c r="E4350" i="12"/>
  <c r="E4351" i="12"/>
  <c r="E4352" i="12"/>
  <c r="E4353" i="12"/>
  <c r="E4354" i="12"/>
  <c r="E4355" i="12"/>
  <c r="E4356" i="12"/>
  <c r="E4357" i="12"/>
  <c r="E4358" i="12"/>
  <c r="E4359" i="12"/>
  <c r="E4360" i="12"/>
  <c r="E4361" i="12"/>
  <c r="E4362" i="12"/>
  <c r="E4363" i="12"/>
  <c r="E4364" i="12"/>
  <c r="E4365" i="12"/>
  <c r="E4366" i="12"/>
  <c r="E4367" i="12"/>
  <c r="E4368" i="12"/>
  <c r="E4369" i="12"/>
  <c r="E4370" i="12"/>
  <c r="E4371" i="12"/>
  <c r="E4372" i="12"/>
  <c r="E4373" i="12"/>
  <c r="E4374" i="12"/>
  <c r="E4375" i="12"/>
  <c r="E4376" i="12"/>
  <c r="E4377" i="12"/>
  <c r="E4378" i="12"/>
  <c r="E4379" i="12"/>
  <c r="E4380" i="12"/>
  <c r="E4381" i="12"/>
  <c r="E4382" i="12"/>
  <c r="E4383" i="12"/>
  <c r="E4384" i="12"/>
  <c r="E4385" i="12"/>
  <c r="E4386" i="12"/>
  <c r="E4387" i="12"/>
  <c r="E4388" i="12"/>
  <c r="E4389" i="12"/>
  <c r="E4390" i="12"/>
  <c r="E4391" i="12"/>
  <c r="E4392" i="12"/>
  <c r="E4393" i="12"/>
  <c r="E4394" i="12"/>
  <c r="E4395" i="12"/>
  <c r="E4396" i="12"/>
  <c r="E4397" i="12"/>
  <c r="E4398" i="12"/>
  <c r="E4399" i="12"/>
  <c r="E4400" i="12"/>
  <c r="E4401" i="12"/>
  <c r="E4402" i="12"/>
  <c r="E4403" i="12"/>
  <c r="E4404" i="12"/>
  <c r="E4405" i="12"/>
  <c r="E4406" i="12"/>
  <c r="E4407" i="12"/>
  <c r="E4408" i="12"/>
  <c r="E4409" i="12"/>
  <c r="E4410" i="12"/>
  <c r="E4411" i="12"/>
  <c r="E4412" i="12"/>
  <c r="E4413" i="12"/>
  <c r="E4414" i="12"/>
  <c r="E4415" i="12"/>
  <c r="E4416" i="12"/>
  <c r="E4417" i="12"/>
  <c r="E4418" i="12"/>
  <c r="E4419" i="12"/>
  <c r="E4420" i="12"/>
  <c r="E4421" i="12"/>
  <c r="E4422" i="12"/>
  <c r="E4423" i="12"/>
  <c r="E4424" i="12"/>
  <c r="E4425" i="12"/>
  <c r="E4426" i="12"/>
  <c r="E4427" i="12"/>
  <c r="E4428" i="12"/>
  <c r="E4429" i="12"/>
  <c r="E4430" i="12"/>
  <c r="E4431" i="12"/>
  <c r="E4432" i="12"/>
  <c r="E4433" i="12"/>
  <c r="E4434" i="12"/>
  <c r="E4435" i="12"/>
  <c r="E4436" i="12"/>
  <c r="E4437" i="12"/>
  <c r="E4438" i="12"/>
  <c r="E4439" i="12"/>
  <c r="E4440" i="12"/>
  <c r="E4441" i="12"/>
  <c r="E4442" i="12"/>
  <c r="E4443" i="12"/>
  <c r="E4444" i="12"/>
  <c r="E4445" i="12"/>
  <c r="E4446" i="12"/>
  <c r="E4447" i="12"/>
  <c r="E4448" i="12"/>
  <c r="E4449" i="12"/>
  <c r="E4450" i="12"/>
  <c r="E4451" i="12"/>
  <c r="E4452" i="12"/>
  <c r="E4453" i="12"/>
  <c r="E4454" i="12"/>
  <c r="E4455" i="12"/>
  <c r="E4456" i="12"/>
  <c r="E4457" i="12"/>
  <c r="E4458" i="12"/>
  <c r="E4459" i="12"/>
  <c r="E4460" i="12"/>
  <c r="E4461" i="12"/>
  <c r="E4462" i="12"/>
  <c r="E4463" i="12"/>
  <c r="E4464" i="12"/>
  <c r="E4465" i="12"/>
  <c r="E4466" i="12"/>
  <c r="E4467" i="12"/>
  <c r="E4468" i="12"/>
  <c r="E4469" i="12"/>
  <c r="E4470" i="12"/>
  <c r="E4471" i="12"/>
  <c r="E4472" i="12"/>
  <c r="E4473" i="12"/>
  <c r="E4474" i="12"/>
  <c r="E4475" i="12"/>
  <c r="E4476" i="12"/>
  <c r="E4477" i="12"/>
  <c r="E4478" i="12"/>
  <c r="E4479" i="12"/>
  <c r="E4480" i="12"/>
  <c r="E4481" i="12"/>
  <c r="E4482" i="12"/>
  <c r="E4483" i="12"/>
  <c r="E4484" i="12"/>
  <c r="E4485" i="12"/>
  <c r="E4486" i="12"/>
  <c r="E4487" i="12"/>
  <c r="E4488" i="12"/>
  <c r="E4489" i="12"/>
  <c r="E4490" i="12"/>
  <c r="E4491" i="12"/>
  <c r="E4492" i="12"/>
  <c r="E4493" i="12"/>
  <c r="E4494" i="12"/>
  <c r="E4495" i="12"/>
  <c r="E4496" i="12"/>
  <c r="E4497" i="12"/>
  <c r="E4498" i="12"/>
  <c r="E4499" i="12"/>
  <c r="E4500" i="12"/>
  <c r="E4501" i="12"/>
  <c r="E4502" i="12"/>
  <c r="E4503" i="12"/>
  <c r="E4504" i="12"/>
  <c r="E4505" i="12"/>
  <c r="E4506" i="12"/>
  <c r="E4507" i="12"/>
  <c r="E4508" i="12"/>
  <c r="E4509" i="12"/>
  <c r="E4510" i="12"/>
  <c r="E4511" i="12"/>
  <c r="E4512" i="12"/>
  <c r="E4513" i="12"/>
  <c r="E4514" i="12"/>
  <c r="E4515" i="12"/>
  <c r="E4516" i="12"/>
  <c r="E4517" i="12"/>
  <c r="E4518" i="12"/>
  <c r="E4519" i="12"/>
  <c r="E4520" i="12"/>
  <c r="E4521" i="12"/>
  <c r="E4522" i="12"/>
  <c r="E4523" i="12"/>
  <c r="E4524" i="12"/>
  <c r="E4525" i="12"/>
  <c r="E4526" i="12"/>
  <c r="E4527" i="12"/>
  <c r="E4528" i="12"/>
  <c r="E4529" i="12"/>
  <c r="E4530" i="12"/>
  <c r="E4531" i="12"/>
  <c r="E4532" i="12"/>
  <c r="E4533" i="12"/>
  <c r="E4534" i="12"/>
  <c r="E4535" i="12"/>
  <c r="E4536" i="12"/>
  <c r="E4537" i="12"/>
  <c r="E4538" i="12"/>
  <c r="E4539" i="12"/>
  <c r="E4540" i="12"/>
  <c r="E4541" i="12"/>
  <c r="E4542" i="12"/>
  <c r="E4543" i="12"/>
  <c r="E4544" i="12"/>
  <c r="E4545" i="12"/>
  <c r="E4546" i="12"/>
  <c r="E4547" i="12"/>
  <c r="E4548" i="12"/>
  <c r="E4549" i="12"/>
  <c r="E4550" i="12"/>
  <c r="E4551" i="12"/>
  <c r="E4552" i="12"/>
  <c r="E4553" i="12"/>
  <c r="E4554" i="12"/>
  <c r="E4555" i="12"/>
  <c r="E4556" i="12"/>
  <c r="E4557" i="12"/>
  <c r="E4558" i="12"/>
  <c r="E4559" i="12"/>
  <c r="E4560" i="12"/>
  <c r="E4561" i="12"/>
  <c r="E4562" i="12"/>
  <c r="E4563" i="12"/>
  <c r="E4564" i="12"/>
  <c r="E4565" i="12"/>
  <c r="E4566" i="12"/>
  <c r="E4567" i="12"/>
  <c r="E4568" i="12"/>
  <c r="E4569" i="12"/>
  <c r="E4570" i="12"/>
  <c r="E4571" i="12"/>
  <c r="E4572" i="12"/>
  <c r="E4573" i="12"/>
  <c r="E4574" i="12"/>
  <c r="E4575" i="12"/>
  <c r="E4576" i="12"/>
  <c r="E4577" i="12"/>
  <c r="E4578" i="12"/>
  <c r="E4579" i="12"/>
  <c r="E4580" i="12"/>
  <c r="E4581" i="12"/>
  <c r="E4582" i="12"/>
  <c r="E4583" i="12"/>
  <c r="E4584" i="12"/>
  <c r="E4585" i="12"/>
  <c r="E4586" i="12"/>
  <c r="E4587" i="12"/>
  <c r="E4588" i="12"/>
  <c r="E4589" i="12"/>
  <c r="E4590" i="12"/>
  <c r="E4591" i="12"/>
  <c r="E4592" i="12"/>
  <c r="E4593" i="12"/>
  <c r="E4594" i="12"/>
  <c r="E4595" i="12"/>
  <c r="E4596" i="12"/>
  <c r="E4597" i="12"/>
  <c r="E4598" i="12"/>
  <c r="E4599" i="12"/>
  <c r="E4600" i="12"/>
  <c r="E4601" i="12"/>
  <c r="E4602" i="12"/>
  <c r="E4603" i="12"/>
  <c r="E4604" i="12"/>
  <c r="E4605" i="12"/>
  <c r="E4606" i="12"/>
  <c r="E4607" i="12"/>
  <c r="E4608" i="12"/>
  <c r="E4609" i="12"/>
  <c r="E4610" i="12"/>
  <c r="E4611" i="12"/>
  <c r="E4612" i="12"/>
  <c r="E4613" i="12"/>
  <c r="E4614" i="12"/>
  <c r="E4615" i="12"/>
  <c r="E4616" i="12"/>
  <c r="E4617" i="12"/>
  <c r="E4618" i="12"/>
  <c r="E4619" i="12"/>
  <c r="E4620" i="12"/>
  <c r="E4621" i="12"/>
  <c r="E4622" i="12"/>
  <c r="E4623" i="12"/>
  <c r="E4624" i="12"/>
  <c r="E4625" i="12"/>
  <c r="E4626" i="12"/>
  <c r="E4627" i="12"/>
  <c r="E4628" i="12"/>
  <c r="E4629" i="12"/>
  <c r="E4630" i="12"/>
  <c r="E4631" i="12"/>
  <c r="E4632" i="12"/>
  <c r="E4633" i="12"/>
  <c r="E4634" i="12"/>
  <c r="E4635" i="12"/>
  <c r="E4636" i="12"/>
  <c r="E4637" i="12"/>
  <c r="E4638" i="12"/>
  <c r="E4639" i="12"/>
  <c r="E4640" i="12"/>
  <c r="E4641" i="12"/>
  <c r="E4642" i="12"/>
  <c r="E4643" i="12"/>
  <c r="E4644" i="12"/>
  <c r="E4645" i="12"/>
  <c r="E4646" i="12"/>
  <c r="E4647" i="12"/>
  <c r="E4648" i="12"/>
  <c r="E4649" i="12"/>
  <c r="E4650" i="12"/>
  <c r="E4651" i="12"/>
  <c r="E4652" i="12"/>
  <c r="E4653" i="12"/>
  <c r="E4654" i="12"/>
  <c r="E4655" i="12"/>
  <c r="E4656" i="12"/>
  <c r="E4657" i="12"/>
  <c r="E4658" i="12"/>
  <c r="E4659" i="12"/>
  <c r="E4660" i="12"/>
  <c r="E4661" i="12"/>
  <c r="E4662" i="12"/>
  <c r="E4663" i="12"/>
  <c r="E4664" i="12"/>
  <c r="E4665" i="12"/>
  <c r="E4666" i="12"/>
  <c r="E4667" i="12"/>
  <c r="E4668" i="12"/>
  <c r="E4669" i="12"/>
  <c r="E4670" i="12"/>
  <c r="E4671" i="12"/>
  <c r="E4672" i="12"/>
  <c r="E4673" i="12"/>
  <c r="E4674" i="12"/>
  <c r="E4675" i="12"/>
  <c r="E4676" i="12"/>
  <c r="E4677" i="12"/>
  <c r="E4678" i="12"/>
  <c r="E4679" i="12"/>
  <c r="E4680" i="12"/>
  <c r="E4681" i="12"/>
  <c r="E4682" i="12"/>
  <c r="E4683" i="12"/>
  <c r="E4684" i="12"/>
  <c r="E4685" i="12"/>
  <c r="E4686" i="12"/>
  <c r="E4687" i="12"/>
  <c r="E4688" i="12"/>
  <c r="E4689" i="12"/>
  <c r="E4690" i="12"/>
  <c r="E4691" i="12"/>
  <c r="E4692" i="12"/>
  <c r="E4693" i="12"/>
  <c r="E4694" i="12"/>
  <c r="E4695" i="12"/>
  <c r="E4696" i="12"/>
  <c r="E4697" i="12"/>
  <c r="E4698" i="12"/>
  <c r="E4699" i="12"/>
  <c r="E4700" i="12"/>
  <c r="E4701" i="12"/>
  <c r="E4702" i="12"/>
  <c r="E4703" i="12"/>
  <c r="E4704" i="12"/>
  <c r="E4705" i="12"/>
  <c r="E4706" i="12"/>
  <c r="E4707" i="12"/>
  <c r="E4708" i="12"/>
  <c r="E4709" i="12"/>
  <c r="E4710" i="12"/>
  <c r="E4711" i="12"/>
  <c r="E4712" i="12"/>
  <c r="E4713" i="12"/>
  <c r="E4714" i="12"/>
  <c r="E4715" i="12"/>
  <c r="E4716" i="12"/>
  <c r="E4717" i="12"/>
  <c r="E4718" i="12"/>
  <c r="E4719" i="12"/>
  <c r="E4720" i="12"/>
  <c r="E4721" i="12"/>
  <c r="E4722" i="12"/>
  <c r="E4723" i="12"/>
  <c r="E4724" i="12"/>
  <c r="E4725" i="12"/>
  <c r="E4726" i="12"/>
  <c r="E4727" i="12"/>
  <c r="E4728" i="12"/>
  <c r="E4729" i="12"/>
  <c r="E4730" i="12"/>
  <c r="E4731" i="12"/>
  <c r="E4732" i="12"/>
  <c r="E4733" i="12"/>
  <c r="E4734" i="12"/>
  <c r="E4735" i="12"/>
  <c r="E4736" i="12"/>
  <c r="E4737" i="12"/>
  <c r="E4738" i="12"/>
  <c r="E4739" i="12"/>
  <c r="E4740" i="12"/>
  <c r="E4741" i="12"/>
  <c r="E4742" i="12"/>
  <c r="E4743" i="12"/>
  <c r="E4744" i="12"/>
  <c r="E4745" i="12"/>
  <c r="E4746" i="12"/>
  <c r="E4747" i="12"/>
  <c r="E4748" i="12"/>
  <c r="E4749" i="12"/>
  <c r="E4750" i="12"/>
  <c r="E4751" i="12"/>
  <c r="E4752" i="12"/>
  <c r="E4753" i="12"/>
  <c r="E4754" i="12"/>
  <c r="E4755" i="12"/>
  <c r="E4756" i="12"/>
  <c r="E4757" i="12"/>
  <c r="E4758" i="12"/>
  <c r="E4759" i="12"/>
  <c r="E4760" i="12"/>
  <c r="E4761" i="12"/>
  <c r="E4762" i="12"/>
  <c r="E4763" i="12"/>
  <c r="E4764" i="12"/>
  <c r="E4765" i="12"/>
  <c r="E4766" i="12"/>
  <c r="E4767" i="12"/>
  <c r="E4768" i="12"/>
  <c r="E4769" i="12"/>
  <c r="E4770" i="12"/>
  <c r="E4771" i="12"/>
  <c r="E4772" i="12"/>
  <c r="E4773" i="12"/>
  <c r="E4774" i="12"/>
  <c r="E4775" i="12"/>
  <c r="E4776" i="12"/>
  <c r="E4777" i="12"/>
  <c r="E4778" i="12"/>
  <c r="E4779" i="12"/>
  <c r="E4780" i="12"/>
  <c r="E4781" i="12"/>
  <c r="E4782" i="12"/>
  <c r="E4783" i="12"/>
  <c r="E4784" i="12"/>
  <c r="E4785" i="12"/>
  <c r="E4786" i="12"/>
  <c r="E4787" i="12"/>
  <c r="E4788" i="12"/>
  <c r="E4789" i="12"/>
  <c r="E4790" i="12"/>
  <c r="E4791" i="12"/>
  <c r="E4792" i="12"/>
  <c r="E4793" i="12"/>
  <c r="E4794" i="12"/>
  <c r="E4795" i="12"/>
  <c r="E4796" i="12"/>
  <c r="E4797" i="12"/>
  <c r="E4798" i="12"/>
  <c r="E4799" i="12"/>
  <c r="E4800" i="12"/>
  <c r="E4801" i="12"/>
  <c r="E4802" i="12"/>
  <c r="E4803" i="12"/>
  <c r="E4804" i="12"/>
  <c r="E4805" i="12"/>
  <c r="E4806" i="12"/>
  <c r="E4807" i="12"/>
  <c r="E4808" i="12"/>
  <c r="E4809" i="12"/>
  <c r="E4810" i="12"/>
  <c r="E4811" i="12"/>
  <c r="E4812" i="12"/>
  <c r="E4813" i="12"/>
  <c r="E4814" i="12"/>
  <c r="E4815" i="12"/>
  <c r="E4816" i="12"/>
  <c r="E4817" i="12"/>
  <c r="E4818" i="12"/>
  <c r="E4819" i="12"/>
  <c r="E4820" i="12"/>
  <c r="E4821" i="12"/>
  <c r="E4822" i="12"/>
  <c r="E4823" i="12"/>
  <c r="E4824" i="12"/>
  <c r="E4825" i="12"/>
  <c r="E4826" i="12"/>
  <c r="E4827" i="12"/>
  <c r="E4828" i="12"/>
  <c r="E4829" i="12"/>
  <c r="E4830" i="12"/>
  <c r="E4831" i="12"/>
  <c r="E4832" i="12"/>
  <c r="E4833" i="12"/>
  <c r="E4834" i="12"/>
  <c r="E4835" i="12"/>
  <c r="E4836" i="12"/>
  <c r="E4837" i="12"/>
  <c r="E4838" i="12"/>
  <c r="E4839" i="12"/>
  <c r="E4840" i="12"/>
  <c r="E4841" i="12"/>
  <c r="E4842" i="12"/>
  <c r="E4843" i="12"/>
  <c r="E4844" i="12"/>
  <c r="E4845" i="12"/>
  <c r="E4846" i="12"/>
  <c r="E4847" i="12"/>
  <c r="E4848" i="12"/>
  <c r="E4849" i="12"/>
  <c r="E4850" i="12"/>
  <c r="E4851" i="12"/>
  <c r="E4852" i="12"/>
  <c r="E4853" i="12"/>
  <c r="E4854" i="12"/>
  <c r="E4855" i="12"/>
  <c r="E4856" i="12"/>
  <c r="E4857" i="12"/>
  <c r="E4858" i="12"/>
  <c r="E4859" i="12"/>
  <c r="E4860" i="12"/>
  <c r="E4861" i="12"/>
  <c r="E4862" i="12"/>
  <c r="E4863" i="12"/>
  <c r="E4864" i="12"/>
  <c r="E4865" i="12"/>
  <c r="E4866" i="12"/>
  <c r="E4867" i="12"/>
  <c r="E4868" i="12"/>
  <c r="E4869" i="12"/>
  <c r="E4870" i="12"/>
  <c r="E4871" i="12"/>
  <c r="E4872" i="12"/>
  <c r="E4873" i="12"/>
  <c r="E4874" i="12"/>
  <c r="E4875" i="12"/>
  <c r="E4876" i="12"/>
  <c r="E4877" i="12"/>
  <c r="E4878" i="12"/>
  <c r="E4879" i="12"/>
  <c r="E4880" i="12"/>
  <c r="E4881" i="12"/>
  <c r="E4882" i="12"/>
  <c r="E4883" i="12"/>
  <c r="E4884" i="12"/>
  <c r="E4885" i="12"/>
  <c r="E4886" i="12"/>
  <c r="E4887" i="12"/>
  <c r="E4888" i="12"/>
  <c r="E4889" i="12"/>
  <c r="E4890" i="12"/>
  <c r="E4891" i="12"/>
  <c r="E4892" i="12"/>
  <c r="E4893" i="12"/>
  <c r="E4894" i="12"/>
  <c r="E4895" i="12"/>
  <c r="E4896" i="12"/>
  <c r="E4897" i="12"/>
  <c r="E4898" i="12"/>
  <c r="E4899" i="12"/>
  <c r="E4900" i="12"/>
  <c r="E4901" i="12"/>
  <c r="E4902" i="12"/>
  <c r="E4903" i="12"/>
  <c r="E4904" i="12"/>
  <c r="E4905" i="12"/>
  <c r="E4906" i="12"/>
  <c r="E4907" i="12"/>
  <c r="E4908" i="12"/>
  <c r="E4909" i="12"/>
  <c r="E4910" i="12"/>
  <c r="E4911" i="12"/>
  <c r="E4912" i="12"/>
  <c r="E4913" i="12"/>
  <c r="E4914" i="12"/>
  <c r="E4915" i="12"/>
  <c r="E4916" i="12"/>
  <c r="E4917" i="12"/>
  <c r="E4918" i="12"/>
  <c r="E4919" i="12"/>
  <c r="E4920" i="12"/>
  <c r="E4921" i="12"/>
  <c r="E4922" i="12"/>
  <c r="E4923" i="12"/>
  <c r="E4924" i="12"/>
  <c r="E4925" i="12"/>
  <c r="E4926" i="12"/>
  <c r="E4927" i="12"/>
  <c r="E4928" i="12"/>
  <c r="E4929" i="12"/>
  <c r="E4930" i="12"/>
  <c r="E4931" i="12"/>
  <c r="E4932" i="12"/>
  <c r="E4933" i="12"/>
  <c r="E4934" i="12"/>
  <c r="E4935" i="12"/>
  <c r="E4936" i="12"/>
  <c r="E4937" i="12"/>
  <c r="E4938" i="12"/>
  <c r="E4939" i="12"/>
  <c r="E4940" i="12"/>
  <c r="E4941" i="12"/>
  <c r="E4942" i="12"/>
  <c r="E4943" i="12"/>
  <c r="E4944" i="12"/>
  <c r="E4945" i="12"/>
  <c r="E4946" i="12"/>
  <c r="E4947" i="12"/>
  <c r="E4948" i="12"/>
  <c r="E4949" i="12"/>
  <c r="E4950" i="12"/>
  <c r="E4951" i="12"/>
  <c r="E4952" i="12"/>
  <c r="E4953" i="12"/>
  <c r="E4954" i="12"/>
  <c r="E4955" i="12"/>
  <c r="E4956" i="12"/>
  <c r="E4957" i="12"/>
  <c r="E4958" i="12"/>
  <c r="E4959" i="12"/>
  <c r="E4960" i="12"/>
  <c r="E4961" i="12"/>
  <c r="E4962" i="12"/>
  <c r="E4963" i="12"/>
  <c r="E4964" i="12"/>
  <c r="E4965" i="12"/>
  <c r="E4966" i="12"/>
  <c r="E4967" i="12"/>
  <c r="E4968" i="12"/>
  <c r="E4969" i="12"/>
  <c r="E4970" i="12"/>
  <c r="E4971" i="12"/>
  <c r="E4972" i="12"/>
  <c r="E4973" i="12"/>
  <c r="E4974" i="12"/>
  <c r="E4975" i="12"/>
  <c r="E4976" i="12"/>
  <c r="E4977" i="12"/>
  <c r="E4978" i="12"/>
  <c r="E4979" i="12"/>
  <c r="E4980" i="12"/>
  <c r="E4981" i="12"/>
  <c r="E4982" i="12"/>
  <c r="E4983" i="12"/>
  <c r="E4984" i="12"/>
  <c r="E4985" i="12"/>
  <c r="E4986" i="12"/>
  <c r="E4987" i="12"/>
  <c r="E4988" i="12"/>
  <c r="E4989" i="12"/>
  <c r="E4990" i="12"/>
  <c r="E4991" i="12"/>
  <c r="E4992" i="12"/>
  <c r="E4993" i="12"/>
  <c r="E4994" i="12"/>
  <c r="E4995" i="12"/>
  <c r="E4996" i="12"/>
  <c r="E4997" i="12"/>
  <c r="E4998" i="12"/>
  <c r="E4999" i="12"/>
  <c r="E5000" i="12"/>
  <c r="E5001" i="12"/>
  <c r="E5002" i="12"/>
  <c r="E5003" i="12"/>
  <c r="E5004" i="12"/>
  <c r="E5005" i="12"/>
  <c r="E5006" i="12"/>
  <c r="E5007" i="12"/>
  <c r="E5008" i="12"/>
  <c r="E5009" i="12"/>
  <c r="E5010" i="12"/>
  <c r="E5011" i="12"/>
  <c r="E5012" i="12"/>
  <c r="E5013" i="12"/>
  <c r="E5014" i="12"/>
  <c r="E5015" i="12"/>
  <c r="E5016" i="12"/>
  <c r="E5017" i="12"/>
  <c r="E5018" i="12"/>
  <c r="E5019" i="12"/>
  <c r="E5020" i="12"/>
  <c r="E5021" i="12"/>
  <c r="E5022" i="12"/>
  <c r="E5023" i="12"/>
  <c r="E5024" i="12"/>
  <c r="E5025" i="12"/>
  <c r="E5026" i="12"/>
  <c r="E5027" i="12"/>
  <c r="E5028" i="12"/>
  <c r="E5029" i="12"/>
  <c r="E5030" i="12"/>
  <c r="E5031" i="12"/>
  <c r="E5032" i="12"/>
  <c r="E5033" i="12"/>
  <c r="E5034" i="12"/>
  <c r="E5035" i="12"/>
  <c r="E5036" i="12"/>
  <c r="E5037" i="12"/>
  <c r="E5038" i="12"/>
  <c r="E5039" i="12"/>
  <c r="E5040" i="12"/>
  <c r="E5041" i="12"/>
  <c r="E5042" i="12"/>
  <c r="E5043" i="12"/>
  <c r="E5044" i="12"/>
  <c r="E5045" i="12"/>
  <c r="E5046" i="12"/>
  <c r="E5047" i="12"/>
  <c r="E5048" i="12"/>
  <c r="E5049" i="12"/>
  <c r="E5050" i="12"/>
  <c r="E5051" i="12"/>
  <c r="E5052" i="12"/>
  <c r="E5053" i="12"/>
  <c r="E5054" i="12"/>
  <c r="E5055" i="12"/>
  <c r="E5056" i="12"/>
  <c r="E5057" i="12"/>
  <c r="E5058" i="12"/>
  <c r="E5059" i="12"/>
  <c r="E5060" i="12"/>
  <c r="E5061" i="12"/>
  <c r="E5062" i="12"/>
  <c r="E5063" i="12"/>
  <c r="E5064" i="12"/>
  <c r="E5065" i="12"/>
  <c r="E5066" i="12"/>
  <c r="E5067" i="12"/>
  <c r="E5068" i="12"/>
  <c r="E5069" i="12"/>
  <c r="E5070" i="12"/>
  <c r="E5071" i="12"/>
  <c r="E5072" i="12"/>
  <c r="E5073" i="12"/>
  <c r="E5074" i="12"/>
  <c r="E5075" i="12"/>
  <c r="E5076" i="12"/>
  <c r="E5077" i="12"/>
  <c r="E5078" i="12"/>
  <c r="E5079" i="12"/>
  <c r="E5080" i="12"/>
  <c r="E5081" i="12"/>
  <c r="E5082" i="12"/>
  <c r="E5083" i="12"/>
  <c r="E5084" i="12"/>
  <c r="E5085" i="12"/>
  <c r="E5086" i="12"/>
  <c r="E5087" i="12"/>
  <c r="E5088" i="12"/>
  <c r="E5089" i="12"/>
  <c r="E5090" i="12"/>
  <c r="E5091" i="12"/>
  <c r="E5092" i="12"/>
  <c r="E5093" i="12"/>
  <c r="E5094" i="12"/>
  <c r="E5095" i="12"/>
  <c r="E5096" i="12"/>
  <c r="E5097" i="12"/>
  <c r="E5098" i="12"/>
  <c r="E5099" i="12"/>
  <c r="E5100" i="12"/>
  <c r="E5101" i="12"/>
  <c r="E5102" i="12"/>
  <c r="E5103" i="12"/>
  <c r="E5104" i="12"/>
  <c r="E5105" i="12"/>
  <c r="E5106" i="12"/>
  <c r="E5107" i="12"/>
  <c r="E5108" i="12"/>
  <c r="E5109" i="12"/>
  <c r="E5110" i="12"/>
  <c r="E5111" i="12"/>
  <c r="E5112" i="12"/>
  <c r="E5113" i="12"/>
  <c r="E5114" i="12"/>
  <c r="E5115" i="12"/>
  <c r="E5116" i="12"/>
  <c r="E5117" i="12"/>
  <c r="E5118" i="12"/>
  <c r="E5119" i="12"/>
  <c r="E5120" i="12"/>
  <c r="E5121" i="12"/>
  <c r="E5122" i="12"/>
  <c r="E5123" i="12"/>
  <c r="E5124" i="12"/>
  <c r="E5125" i="12"/>
  <c r="E5126" i="12"/>
  <c r="E5127" i="12"/>
  <c r="E5128" i="12"/>
  <c r="E5129" i="12"/>
  <c r="E5130" i="12"/>
  <c r="E5131" i="12"/>
  <c r="E5132" i="12"/>
  <c r="E5133" i="12"/>
  <c r="E5134" i="12"/>
  <c r="E5135" i="12"/>
  <c r="E5136" i="12"/>
  <c r="E5137" i="12"/>
  <c r="E5138" i="12"/>
  <c r="E5139" i="12"/>
  <c r="E5140" i="12"/>
  <c r="E5141" i="12"/>
  <c r="E5142" i="12"/>
  <c r="E5143" i="12"/>
  <c r="E5144" i="12"/>
  <c r="E5145" i="12"/>
  <c r="E5146" i="12"/>
  <c r="E5147" i="12"/>
  <c r="E5148" i="12"/>
  <c r="E5149" i="12"/>
  <c r="E5150" i="12"/>
  <c r="E5151" i="12"/>
  <c r="E5152" i="12"/>
  <c r="E5153" i="12"/>
  <c r="E5154" i="12"/>
  <c r="E5155" i="12"/>
  <c r="E5156" i="12"/>
  <c r="E5157" i="12"/>
  <c r="E5158" i="12"/>
  <c r="E5159" i="12"/>
  <c r="E5160" i="12"/>
  <c r="E5161" i="12"/>
  <c r="E5162" i="12"/>
  <c r="E5163" i="12"/>
  <c r="E5164" i="12"/>
  <c r="E5165" i="12"/>
  <c r="E5166" i="12"/>
  <c r="E5167" i="12"/>
  <c r="E5168" i="12"/>
  <c r="E5169" i="12"/>
  <c r="E5170" i="12"/>
  <c r="E5171" i="12"/>
  <c r="E5172" i="12"/>
  <c r="E5173" i="12"/>
  <c r="E5174" i="12"/>
  <c r="E5175" i="12"/>
  <c r="E5176" i="12"/>
  <c r="E5177" i="12"/>
  <c r="E5178" i="12"/>
  <c r="E5179" i="12"/>
  <c r="E5180" i="12"/>
  <c r="E5181" i="12"/>
  <c r="E5182" i="12"/>
  <c r="E5183" i="12"/>
  <c r="E5184" i="12"/>
  <c r="E5185" i="12"/>
  <c r="E5186" i="12"/>
  <c r="E5187" i="12"/>
  <c r="E5188" i="12"/>
  <c r="E5189" i="12"/>
  <c r="E5190" i="12"/>
  <c r="E5191" i="12"/>
  <c r="E5192" i="12"/>
  <c r="E5193" i="12"/>
  <c r="E5194" i="12"/>
  <c r="E5195" i="12"/>
  <c r="E5196" i="12"/>
  <c r="E5197" i="12"/>
  <c r="E5198" i="12"/>
  <c r="E5199" i="12"/>
  <c r="E5200" i="12"/>
  <c r="E5201" i="12"/>
  <c r="E5202" i="12"/>
  <c r="E5203" i="12"/>
  <c r="E5204" i="12"/>
  <c r="E5205" i="12"/>
  <c r="E5206" i="12"/>
  <c r="E5207" i="12"/>
  <c r="E5208" i="12"/>
  <c r="E5209" i="12"/>
  <c r="E5210" i="12"/>
  <c r="E5211" i="12"/>
  <c r="E5212" i="12"/>
  <c r="E5213" i="12"/>
  <c r="E5214" i="12"/>
  <c r="E5215" i="12"/>
  <c r="E5216" i="12"/>
  <c r="E5217" i="12"/>
  <c r="E5218" i="12"/>
  <c r="E5219" i="12"/>
  <c r="E5220" i="12"/>
  <c r="E5221" i="12"/>
  <c r="E5222" i="12"/>
  <c r="E5223" i="12"/>
  <c r="E5224" i="12"/>
  <c r="E5225" i="12"/>
  <c r="E5226" i="12"/>
  <c r="E5227" i="12"/>
  <c r="E5228" i="12"/>
  <c r="E5229" i="12"/>
  <c r="E5230" i="12"/>
  <c r="E5231" i="12"/>
  <c r="E5232" i="12"/>
  <c r="E5233" i="12"/>
  <c r="E5234" i="12"/>
  <c r="E5235" i="12"/>
  <c r="E5236" i="12"/>
  <c r="E5237" i="12"/>
  <c r="E5238" i="12"/>
  <c r="E5239" i="12"/>
  <c r="E5240" i="12"/>
  <c r="E5241" i="12"/>
  <c r="E5242" i="12"/>
  <c r="E5243" i="12"/>
  <c r="E5244" i="12"/>
  <c r="E5245" i="12"/>
  <c r="E5246" i="12"/>
  <c r="E5247" i="12"/>
  <c r="E5248" i="12"/>
  <c r="E5249" i="12"/>
  <c r="E5250" i="12"/>
  <c r="E5251" i="12"/>
  <c r="E5252" i="12"/>
  <c r="E5253" i="12"/>
  <c r="E5254" i="12"/>
  <c r="E5255" i="12"/>
  <c r="E5256" i="12"/>
  <c r="E5257" i="12"/>
  <c r="E5258" i="12"/>
  <c r="E5259" i="12"/>
  <c r="E5260" i="12"/>
  <c r="E5261" i="12"/>
  <c r="E5262" i="12"/>
  <c r="E5263" i="12"/>
  <c r="E5264" i="12"/>
  <c r="E5265" i="12"/>
  <c r="E5266" i="12"/>
  <c r="E5267" i="12"/>
  <c r="E5268" i="12"/>
  <c r="E5269" i="12"/>
  <c r="E5270" i="12"/>
  <c r="E5271" i="12"/>
  <c r="E5272" i="12"/>
  <c r="E5273" i="12"/>
  <c r="E5274" i="12"/>
  <c r="E5275" i="12"/>
  <c r="E5276" i="12"/>
  <c r="E5277" i="12"/>
  <c r="E5278" i="12"/>
  <c r="E5279" i="12"/>
  <c r="E5280" i="12"/>
  <c r="E5281" i="12"/>
  <c r="E5282" i="12"/>
  <c r="E5283" i="12"/>
  <c r="E5284" i="12"/>
  <c r="E5285" i="12"/>
  <c r="E5286" i="12"/>
  <c r="E5287" i="12"/>
  <c r="E5288" i="12"/>
  <c r="E5289" i="12"/>
  <c r="E5290" i="12"/>
  <c r="E5291" i="12"/>
  <c r="E5292" i="12"/>
  <c r="E5293" i="12"/>
  <c r="E5294" i="12"/>
  <c r="E5295" i="12"/>
  <c r="E5296" i="12"/>
  <c r="E5297" i="12"/>
  <c r="E5298" i="12"/>
  <c r="E5299" i="12"/>
  <c r="E5300" i="12"/>
  <c r="E5301" i="12"/>
  <c r="E5302" i="12"/>
  <c r="E5303" i="12"/>
  <c r="E5304" i="12"/>
  <c r="E5305" i="12"/>
  <c r="E5306" i="12"/>
  <c r="E5307" i="12"/>
  <c r="E5308" i="12"/>
  <c r="E5309" i="12"/>
  <c r="E5310" i="12"/>
  <c r="E5311" i="12"/>
  <c r="E5312" i="12"/>
  <c r="E5313" i="12"/>
  <c r="E5314" i="12"/>
  <c r="E5315" i="12"/>
  <c r="E5316" i="12"/>
  <c r="E5317" i="12"/>
  <c r="E5318" i="12"/>
  <c r="E5319" i="12"/>
  <c r="E5320" i="12"/>
  <c r="E5321" i="12"/>
  <c r="E5322" i="12"/>
  <c r="E5323" i="12"/>
  <c r="E5324" i="12"/>
  <c r="E5325" i="12"/>
  <c r="E5326" i="12"/>
  <c r="E5327" i="12"/>
  <c r="E5328" i="12"/>
  <c r="E5329" i="12"/>
  <c r="E5330" i="12"/>
  <c r="E5331" i="12"/>
  <c r="E5332" i="12"/>
  <c r="E5333" i="12"/>
  <c r="E5334" i="12"/>
  <c r="E5335" i="12"/>
  <c r="E5336" i="12"/>
  <c r="E5337" i="12"/>
  <c r="E5338" i="12"/>
  <c r="E5339" i="12"/>
  <c r="E5340" i="12"/>
  <c r="E5341" i="12"/>
  <c r="E5342" i="12"/>
  <c r="E5343" i="12"/>
  <c r="E5344" i="12"/>
  <c r="E5345" i="12"/>
  <c r="E5346" i="12"/>
  <c r="E5347" i="12"/>
  <c r="E5348" i="12"/>
  <c r="E5349" i="12"/>
  <c r="E5350" i="12"/>
  <c r="E5351" i="12"/>
  <c r="E5352" i="12"/>
  <c r="E5353" i="12"/>
  <c r="E5354" i="12"/>
  <c r="E5355" i="12"/>
  <c r="E5356" i="12"/>
  <c r="E5357" i="12"/>
  <c r="E5358" i="12"/>
  <c r="E5359" i="12"/>
  <c r="E5360" i="12"/>
  <c r="E5361" i="12"/>
  <c r="E5362" i="12"/>
  <c r="E5363" i="12"/>
  <c r="E5364" i="12"/>
  <c r="E5365" i="12"/>
  <c r="E5366" i="12"/>
  <c r="E5367" i="12"/>
  <c r="E5368" i="12"/>
  <c r="E5369" i="12"/>
  <c r="E5370" i="12"/>
  <c r="E5371" i="12"/>
  <c r="E5372" i="12"/>
  <c r="E5373" i="12"/>
  <c r="E5374" i="12"/>
  <c r="E5375" i="12"/>
  <c r="E5376" i="12"/>
  <c r="E5377" i="12"/>
  <c r="E5378" i="12"/>
  <c r="E5379" i="12"/>
  <c r="E5380" i="12"/>
  <c r="E5381" i="12"/>
  <c r="E5382" i="12"/>
  <c r="E5383" i="12"/>
  <c r="E5384" i="12"/>
  <c r="E5385" i="12"/>
  <c r="E5386" i="12"/>
  <c r="E5387" i="12"/>
  <c r="E5388" i="12"/>
  <c r="E5389" i="12"/>
  <c r="E5390" i="12"/>
  <c r="E5391" i="12"/>
  <c r="E5392" i="12"/>
  <c r="E5393" i="12"/>
  <c r="E5394" i="12"/>
  <c r="E5395" i="12"/>
  <c r="E5396" i="12"/>
  <c r="E5397" i="12"/>
  <c r="E5398" i="12"/>
  <c r="E5399" i="12"/>
  <c r="E5400" i="12"/>
  <c r="E5401" i="12"/>
  <c r="E5402" i="12"/>
  <c r="E5403" i="12"/>
  <c r="E5404" i="12"/>
  <c r="E5405" i="12"/>
  <c r="E5406" i="12"/>
  <c r="E5407" i="12"/>
  <c r="E5408" i="12"/>
  <c r="E5409" i="12"/>
  <c r="E5410" i="12"/>
  <c r="E5411" i="12"/>
  <c r="E5412" i="12"/>
  <c r="E5413" i="12"/>
  <c r="E5414" i="12"/>
  <c r="E5415" i="12"/>
  <c r="E5416" i="12"/>
  <c r="E5417" i="12"/>
  <c r="E5418" i="12"/>
  <c r="E5419" i="12"/>
  <c r="E5420" i="12"/>
  <c r="E5421" i="12"/>
  <c r="E5422" i="12"/>
  <c r="E5423" i="12"/>
  <c r="E5424" i="12"/>
  <c r="E5425" i="12"/>
  <c r="E5426" i="12"/>
  <c r="E5427" i="12"/>
  <c r="E5428" i="12"/>
  <c r="E5429" i="12"/>
  <c r="E5430" i="12"/>
  <c r="E5431" i="12"/>
  <c r="E5432" i="12"/>
  <c r="E5433" i="12"/>
  <c r="E5434" i="12"/>
  <c r="E5435" i="12"/>
  <c r="E5436" i="12"/>
  <c r="E5437" i="12"/>
  <c r="E5438" i="12"/>
  <c r="E5439" i="12"/>
  <c r="E5440" i="12"/>
  <c r="E5441" i="12"/>
  <c r="E5442" i="12"/>
  <c r="E5443" i="12"/>
  <c r="E5444" i="12"/>
  <c r="E5445" i="12"/>
  <c r="E5446" i="12"/>
  <c r="E5447" i="12"/>
  <c r="E5448" i="12"/>
  <c r="E5449" i="12"/>
  <c r="E5450" i="12"/>
  <c r="E5451" i="12"/>
  <c r="E5452" i="12"/>
  <c r="E5453" i="12"/>
  <c r="E5454" i="12"/>
  <c r="E5455" i="12"/>
  <c r="E5456" i="12"/>
  <c r="E5457" i="12"/>
  <c r="E5458" i="12"/>
  <c r="E5459" i="12"/>
  <c r="E5460" i="12"/>
  <c r="E5461" i="12"/>
  <c r="E5462" i="12"/>
  <c r="E5463" i="12"/>
  <c r="E5464" i="12"/>
  <c r="E5465" i="12"/>
  <c r="E5466" i="12"/>
  <c r="E5467" i="12"/>
  <c r="E5468" i="12"/>
  <c r="E5469" i="12"/>
  <c r="E5470" i="12"/>
  <c r="E5471" i="12"/>
  <c r="E5472" i="12"/>
  <c r="E5473" i="12"/>
  <c r="E5474" i="12"/>
  <c r="E5475" i="12"/>
  <c r="E5476" i="12"/>
  <c r="E5477" i="12"/>
  <c r="E5478" i="12"/>
  <c r="E5479" i="12"/>
  <c r="E5480" i="12"/>
  <c r="E5481" i="12"/>
  <c r="E5482" i="12"/>
  <c r="E5483" i="12"/>
  <c r="E5484" i="12"/>
  <c r="E5485" i="12"/>
  <c r="E5486" i="12"/>
  <c r="E5487" i="12"/>
  <c r="E5488" i="12"/>
  <c r="E5489" i="12"/>
  <c r="E5490" i="12"/>
  <c r="E5491" i="12"/>
  <c r="E5492" i="12"/>
  <c r="E5493" i="12"/>
  <c r="E5494" i="12"/>
  <c r="E5495" i="12"/>
  <c r="E5496" i="12"/>
  <c r="E5497" i="12"/>
  <c r="E5498" i="12"/>
  <c r="E5499" i="12"/>
  <c r="E5500" i="12"/>
  <c r="E5501" i="12"/>
  <c r="E5502" i="12"/>
  <c r="E5503" i="12"/>
  <c r="E5504" i="12"/>
  <c r="E5505" i="12"/>
  <c r="E5506" i="12"/>
  <c r="E5507" i="12"/>
  <c r="E5508" i="12"/>
  <c r="E5509" i="12"/>
  <c r="E5510" i="12"/>
  <c r="E5511" i="12"/>
  <c r="E5512" i="12"/>
  <c r="E5513" i="12"/>
  <c r="E5514" i="12"/>
  <c r="E5515" i="12"/>
  <c r="E5516" i="12"/>
  <c r="E5517" i="12"/>
  <c r="E5518" i="12"/>
  <c r="E5519" i="12"/>
  <c r="E5520" i="12"/>
  <c r="E5521" i="12"/>
  <c r="E5522" i="12"/>
  <c r="E5523" i="12"/>
  <c r="E5524" i="12"/>
  <c r="E5525" i="12"/>
  <c r="E5526" i="12"/>
  <c r="E5527" i="12"/>
  <c r="E5528" i="12"/>
  <c r="E5529" i="12"/>
  <c r="E5530" i="12"/>
  <c r="E5531" i="12"/>
  <c r="E5532" i="12"/>
  <c r="E5533" i="12"/>
  <c r="E5534" i="12"/>
  <c r="E5535" i="12"/>
  <c r="E5536" i="12"/>
  <c r="E5537" i="12"/>
  <c r="E5538" i="12"/>
  <c r="E5539" i="12"/>
  <c r="E5540" i="12"/>
  <c r="E5541" i="12"/>
  <c r="E5542" i="12"/>
  <c r="E5543" i="12"/>
  <c r="E5544" i="12"/>
  <c r="E5545" i="12"/>
  <c r="E5546" i="12"/>
  <c r="E5547" i="12"/>
  <c r="E5548" i="12"/>
  <c r="E5549" i="12"/>
  <c r="E5550" i="12"/>
  <c r="E5551" i="12"/>
  <c r="E5552" i="12"/>
  <c r="E5553" i="12"/>
  <c r="E5554" i="12"/>
  <c r="E5555" i="12"/>
  <c r="E5556" i="12"/>
  <c r="E5557" i="12"/>
  <c r="E5558" i="12"/>
  <c r="E5559" i="12"/>
  <c r="E5560" i="12"/>
  <c r="E5561" i="12"/>
  <c r="E5562" i="12"/>
  <c r="E5563" i="12"/>
  <c r="E5564" i="12"/>
  <c r="E5565" i="12"/>
  <c r="E5566" i="12"/>
  <c r="E5567" i="12"/>
  <c r="E5568" i="12"/>
  <c r="E5569" i="12"/>
  <c r="E5570" i="12"/>
  <c r="E5571" i="12"/>
  <c r="E5572" i="12"/>
  <c r="E5573" i="12"/>
  <c r="E5574" i="12"/>
  <c r="E5575" i="12"/>
  <c r="E5576" i="12"/>
  <c r="E5577" i="12"/>
  <c r="E5578" i="12"/>
  <c r="E5579" i="12"/>
  <c r="E5580" i="12"/>
  <c r="E5581" i="12"/>
  <c r="E5582" i="12"/>
  <c r="E5583" i="12"/>
  <c r="E5584" i="12"/>
  <c r="E5585" i="12"/>
  <c r="E5586" i="12"/>
  <c r="E5587" i="12"/>
  <c r="E5588" i="12"/>
  <c r="E5589" i="12"/>
  <c r="E5590" i="12"/>
  <c r="E5591" i="12"/>
  <c r="E5592" i="12"/>
  <c r="E5593" i="12"/>
  <c r="E5594" i="12"/>
  <c r="E5595" i="12"/>
  <c r="E5596" i="12"/>
  <c r="E5597" i="12"/>
  <c r="E5598" i="12"/>
  <c r="E5599" i="12"/>
  <c r="E5600" i="12"/>
  <c r="E5601" i="12"/>
  <c r="E5602" i="12"/>
  <c r="E5603" i="12"/>
  <c r="E5604" i="12"/>
  <c r="E5605" i="12"/>
  <c r="E5606" i="12"/>
  <c r="E5607" i="12"/>
  <c r="E5608" i="12"/>
  <c r="E5609" i="12"/>
  <c r="E5610" i="12"/>
  <c r="E5611" i="12"/>
  <c r="E5612" i="12"/>
  <c r="E5613" i="12"/>
  <c r="E5614" i="12"/>
  <c r="E5615" i="12"/>
  <c r="E5616" i="12"/>
  <c r="E5617" i="12"/>
  <c r="E5618" i="12"/>
  <c r="E5619" i="12"/>
  <c r="E5620" i="12"/>
  <c r="E5621" i="12"/>
  <c r="E5622" i="12"/>
  <c r="E5623" i="12"/>
  <c r="E5624" i="12"/>
  <c r="E5625" i="12"/>
  <c r="E5626" i="12"/>
  <c r="E5627" i="12"/>
  <c r="E5628" i="12"/>
  <c r="E5629" i="12"/>
  <c r="E5630" i="12"/>
  <c r="E5631" i="12"/>
  <c r="E5632" i="12"/>
  <c r="E5633" i="12"/>
  <c r="E5634" i="12"/>
  <c r="E5635" i="12"/>
  <c r="E5636" i="12"/>
  <c r="E5637" i="12"/>
  <c r="E5638" i="12"/>
  <c r="E5639" i="12"/>
  <c r="E5640" i="12"/>
  <c r="E5641" i="12"/>
  <c r="E5642" i="12"/>
  <c r="E5643" i="12"/>
  <c r="E5644" i="12"/>
  <c r="E5645" i="12"/>
  <c r="E5646" i="12"/>
  <c r="E5647" i="12"/>
  <c r="E5648" i="12"/>
  <c r="E5649" i="12"/>
  <c r="E5650" i="12"/>
  <c r="E5651" i="12"/>
  <c r="E5652" i="12"/>
  <c r="E5653" i="12"/>
  <c r="E5654" i="12"/>
  <c r="E5655" i="12"/>
  <c r="E5656" i="12"/>
  <c r="E5657" i="12"/>
  <c r="E5658" i="12"/>
  <c r="E5659" i="12"/>
  <c r="E5660" i="12"/>
  <c r="E5661" i="12"/>
  <c r="E5662" i="12"/>
  <c r="E5663" i="12"/>
  <c r="E5664" i="12"/>
  <c r="E5665" i="12"/>
  <c r="E5666" i="12"/>
  <c r="E5667" i="12"/>
  <c r="E5668" i="12"/>
  <c r="E5669" i="12"/>
  <c r="E5670" i="12"/>
  <c r="E5671" i="12"/>
  <c r="E5672" i="12"/>
  <c r="E5673" i="12"/>
  <c r="E5674" i="12"/>
  <c r="E5675" i="12"/>
  <c r="E5676" i="12"/>
  <c r="E5677" i="12"/>
  <c r="E5678" i="12"/>
  <c r="E5679" i="12"/>
  <c r="E5680" i="12"/>
  <c r="E5681" i="12"/>
  <c r="E5682" i="12"/>
  <c r="E5683" i="12"/>
  <c r="E5684" i="12"/>
  <c r="E5685" i="12"/>
  <c r="E5686" i="12"/>
  <c r="E5687" i="12"/>
  <c r="E5688" i="12"/>
  <c r="E5689" i="12"/>
  <c r="E5690" i="12"/>
  <c r="E5691" i="12"/>
  <c r="E5692" i="12"/>
  <c r="E5693" i="12"/>
  <c r="E5694" i="12"/>
  <c r="E5695" i="12"/>
  <c r="E5696" i="12"/>
  <c r="E5697" i="12"/>
  <c r="E5698" i="12"/>
  <c r="E5699" i="12"/>
  <c r="E5700" i="12"/>
  <c r="E5701" i="12"/>
  <c r="E5702" i="12"/>
  <c r="E5703" i="12"/>
  <c r="E5704" i="12"/>
  <c r="E5705" i="12"/>
  <c r="E5706" i="12"/>
  <c r="E5707" i="12"/>
  <c r="E5708" i="12"/>
  <c r="E5709" i="12"/>
  <c r="E5710" i="12"/>
  <c r="E5711" i="12"/>
  <c r="E5712" i="12"/>
  <c r="E5713" i="12"/>
  <c r="E5714" i="12"/>
  <c r="E5715" i="12"/>
  <c r="E5716" i="12"/>
  <c r="E5717" i="12"/>
  <c r="E5718" i="12"/>
  <c r="E5719" i="12"/>
  <c r="E5720" i="12"/>
  <c r="E5721" i="12"/>
  <c r="E5722" i="12"/>
  <c r="E5723" i="12"/>
  <c r="E5724" i="12"/>
  <c r="E5725" i="12"/>
  <c r="E5726" i="12"/>
  <c r="E5727" i="12"/>
  <c r="E5728" i="12"/>
  <c r="E5729" i="12"/>
  <c r="E5730" i="12"/>
  <c r="E5731" i="12"/>
  <c r="E5732" i="12"/>
  <c r="E5733" i="12"/>
  <c r="E5734" i="12"/>
  <c r="E5735" i="12"/>
  <c r="E5736" i="12"/>
  <c r="E5737" i="12"/>
  <c r="E5738" i="12"/>
  <c r="E5739" i="12"/>
  <c r="E5740" i="12"/>
  <c r="E5741" i="12"/>
  <c r="E5742" i="12"/>
  <c r="E5743" i="12"/>
  <c r="E5744" i="12"/>
  <c r="E5745" i="12"/>
  <c r="E5746" i="12"/>
  <c r="E5747" i="12"/>
  <c r="E5748" i="12"/>
  <c r="E5749" i="12"/>
  <c r="E5750" i="12"/>
  <c r="E5751" i="12"/>
  <c r="E5752" i="12"/>
  <c r="E5753" i="12"/>
  <c r="E5754" i="12"/>
  <c r="E5755" i="12"/>
  <c r="E5756" i="12"/>
  <c r="E5757" i="12"/>
  <c r="E5758" i="12"/>
  <c r="F5758" i="12" s="1"/>
  <c r="E5759" i="12"/>
  <c r="F5759" i="12" s="1"/>
  <c r="E5760" i="12"/>
  <c r="F5760" i="12" s="1"/>
  <c r="E5761" i="12"/>
  <c r="F5761" i="12" s="1"/>
  <c r="E5762" i="12"/>
  <c r="F5762" i="12" s="1"/>
  <c r="E5763" i="12"/>
  <c r="F5763" i="12" s="1"/>
  <c r="E5764" i="12"/>
  <c r="F5764" i="12" s="1"/>
  <c r="E5765" i="12"/>
  <c r="F5765" i="12" s="1"/>
  <c r="E5766" i="12"/>
  <c r="F5766" i="12" s="1"/>
  <c r="E5767" i="12"/>
  <c r="F5767" i="12" s="1"/>
  <c r="E5768" i="12"/>
  <c r="F5768" i="12" s="1"/>
  <c r="E5769" i="12"/>
  <c r="F5769" i="12" s="1"/>
  <c r="E5770" i="12"/>
  <c r="F5770" i="12" s="1"/>
  <c r="E5771" i="12"/>
  <c r="F5771" i="12" s="1"/>
  <c r="E5772" i="12"/>
  <c r="F5772" i="12" s="1"/>
  <c r="E5773" i="12"/>
  <c r="F5773" i="12" s="1"/>
  <c r="E5774" i="12"/>
  <c r="F5774" i="12" s="1"/>
  <c r="E5775" i="12"/>
  <c r="F5775" i="12" s="1"/>
  <c r="E5776" i="12"/>
  <c r="F5776" i="12" s="1"/>
  <c r="E5777" i="12"/>
  <c r="F5777" i="12" s="1"/>
  <c r="E5778" i="12"/>
  <c r="F5778" i="12" s="1"/>
  <c r="E5779" i="12"/>
  <c r="F5779" i="12" s="1"/>
  <c r="E5780" i="12"/>
  <c r="F5780" i="12" s="1"/>
  <c r="E5781" i="12"/>
  <c r="F5781" i="12" s="1"/>
  <c r="E5782" i="12"/>
  <c r="F5782" i="12" s="1"/>
  <c r="E5783" i="12"/>
  <c r="F5783" i="12" s="1"/>
  <c r="E5784" i="12"/>
  <c r="F5784" i="12" s="1"/>
  <c r="E5785" i="12"/>
  <c r="F5785" i="12" s="1"/>
  <c r="E5786" i="12"/>
  <c r="F5786" i="12" s="1"/>
  <c r="E5787" i="12"/>
  <c r="F5787" i="12" s="1"/>
  <c r="E5788" i="12"/>
  <c r="F5788" i="12" s="1"/>
  <c r="E5789" i="12"/>
  <c r="F5789" i="12" s="1"/>
  <c r="E5790" i="12"/>
  <c r="F5790" i="12" s="1"/>
  <c r="E5791" i="12"/>
  <c r="F5791" i="12" s="1"/>
  <c r="E5792" i="12"/>
  <c r="F5792" i="12" s="1"/>
  <c r="E5793" i="12"/>
  <c r="F5793" i="12" s="1"/>
  <c r="E5794" i="12"/>
  <c r="F5794" i="12" s="1"/>
  <c r="E5795" i="12"/>
  <c r="F5795" i="12" s="1"/>
  <c r="E5796" i="12"/>
  <c r="F5796" i="12" s="1"/>
  <c r="E5797" i="12"/>
  <c r="F5797" i="12" s="1"/>
  <c r="E5798" i="12"/>
  <c r="F5798" i="12" s="1"/>
  <c r="E5799" i="12"/>
  <c r="F5799" i="12" s="1"/>
  <c r="E5800" i="12"/>
  <c r="F5800" i="12" s="1"/>
  <c r="E5801" i="12"/>
  <c r="F5801" i="12" s="1"/>
  <c r="E5802" i="12"/>
  <c r="F5802" i="12" s="1"/>
  <c r="E5803" i="12"/>
  <c r="F5803" i="12" s="1"/>
  <c r="E5804" i="12"/>
  <c r="F5804" i="12" s="1"/>
  <c r="E5805" i="12"/>
  <c r="F5805" i="12" s="1"/>
  <c r="E5806" i="12"/>
  <c r="F5806" i="12" s="1"/>
  <c r="E5807" i="12"/>
  <c r="F5807" i="12" s="1"/>
  <c r="E5808" i="12"/>
  <c r="F5808" i="12" s="1"/>
  <c r="E5809" i="12"/>
  <c r="F5809" i="12" s="1"/>
  <c r="E5810" i="12"/>
  <c r="F5810" i="12" s="1"/>
  <c r="E5811" i="12"/>
  <c r="F5811" i="12" s="1"/>
  <c r="E5812" i="12"/>
  <c r="F5812" i="12" s="1"/>
  <c r="E5813" i="12"/>
  <c r="F5813" i="12" s="1"/>
  <c r="E5814" i="12"/>
  <c r="F5814" i="12" s="1"/>
  <c r="E5815" i="12"/>
  <c r="F5815" i="12" s="1"/>
  <c r="E5816" i="12"/>
  <c r="F5816" i="12" s="1"/>
  <c r="E5817" i="12"/>
  <c r="F5817" i="12" s="1"/>
  <c r="E5818" i="12"/>
  <c r="F5818" i="12" s="1"/>
  <c r="E5819" i="12"/>
  <c r="F5819" i="12" s="1"/>
  <c r="E5820" i="12"/>
  <c r="F5820" i="12" s="1"/>
  <c r="E5821" i="12"/>
  <c r="F5821" i="12" s="1"/>
  <c r="E5822" i="12"/>
  <c r="F5822" i="12" s="1"/>
  <c r="E5823" i="12"/>
  <c r="F5823" i="12" s="1"/>
  <c r="E5824" i="12"/>
  <c r="F5824" i="12" s="1"/>
  <c r="E5825" i="12"/>
  <c r="F5825" i="12" s="1"/>
  <c r="E5826" i="12"/>
  <c r="F5826" i="12" s="1"/>
  <c r="E5827" i="12"/>
  <c r="F5827" i="12" s="1"/>
  <c r="E5828" i="12"/>
  <c r="F5828" i="12" s="1"/>
  <c r="E5829" i="12"/>
  <c r="F5829" i="12" s="1"/>
  <c r="E5830" i="12"/>
  <c r="F5830" i="12" s="1"/>
  <c r="E5831" i="12"/>
  <c r="F5831" i="12" s="1"/>
  <c r="E5832" i="12"/>
  <c r="F5832" i="12" s="1"/>
  <c r="E5833" i="12"/>
  <c r="F5833" i="12" s="1"/>
  <c r="E5834" i="12"/>
  <c r="F5834" i="12" s="1"/>
  <c r="E5835" i="12"/>
  <c r="F5835" i="12" s="1"/>
  <c r="E5836" i="12"/>
  <c r="F5836" i="12" s="1"/>
  <c r="E5837" i="12"/>
  <c r="F5837" i="12" s="1"/>
  <c r="E5838" i="12"/>
  <c r="F5838" i="12" s="1"/>
  <c r="E5839" i="12"/>
  <c r="F5839" i="12" s="1"/>
  <c r="E5840" i="12"/>
  <c r="F5840" i="12" s="1"/>
  <c r="E5841" i="12"/>
  <c r="F5841" i="12" s="1"/>
  <c r="E5842" i="12"/>
  <c r="F5842" i="12" s="1"/>
  <c r="E5843" i="12"/>
  <c r="F5843" i="12" s="1"/>
  <c r="E5844" i="12"/>
  <c r="F5844" i="12" s="1"/>
  <c r="E5845" i="12"/>
  <c r="F5845" i="12" s="1"/>
  <c r="E5846" i="12"/>
  <c r="F5846" i="12" s="1"/>
  <c r="E5847" i="12"/>
  <c r="F5847" i="12" s="1"/>
  <c r="E5848" i="12"/>
  <c r="F5848" i="12" s="1"/>
  <c r="E5849" i="12"/>
  <c r="F5849" i="12" s="1"/>
  <c r="E5850" i="12"/>
  <c r="F5850" i="12" s="1"/>
  <c r="E5851" i="12"/>
  <c r="F5851" i="12" s="1"/>
  <c r="E5852" i="12"/>
  <c r="F5852" i="12" s="1"/>
  <c r="E5853" i="12"/>
  <c r="F5853" i="12" s="1"/>
  <c r="E5854" i="12"/>
  <c r="F5854" i="12" s="1"/>
  <c r="E5855" i="12"/>
  <c r="F5855" i="12" s="1"/>
  <c r="E5856" i="12"/>
  <c r="F5856" i="12" s="1"/>
  <c r="E5857" i="12"/>
  <c r="F5857" i="12" s="1"/>
  <c r="E5858" i="12"/>
  <c r="F5858" i="12" s="1"/>
  <c r="E5859" i="12"/>
  <c r="F5859" i="12" s="1"/>
  <c r="E5860" i="12"/>
  <c r="F5860" i="12" s="1"/>
  <c r="E5861" i="12"/>
  <c r="F5861" i="12" s="1"/>
  <c r="E5862" i="12"/>
  <c r="F5862" i="12" s="1"/>
  <c r="E5863" i="12"/>
  <c r="F5863" i="12" s="1"/>
  <c r="E5864" i="12"/>
  <c r="F5864" i="12" s="1"/>
  <c r="E5865" i="12"/>
  <c r="F5865" i="12" s="1"/>
  <c r="E5866" i="12"/>
  <c r="F5866" i="12" s="1"/>
  <c r="E5867" i="12"/>
  <c r="F5867" i="12" s="1"/>
  <c r="E5868" i="12"/>
  <c r="F5868" i="12" s="1"/>
  <c r="E5869" i="12"/>
  <c r="F5869" i="12" s="1"/>
  <c r="E5870" i="12"/>
  <c r="F5870" i="12" s="1"/>
  <c r="E5871" i="12"/>
  <c r="F5871" i="12" s="1"/>
  <c r="E5872" i="12"/>
  <c r="F5872" i="12" s="1"/>
  <c r="E5873" i="12"/>
  <c r="F5873" i="12" s="1"/>
  <c r="E5874" i="12"/>
  <c r="F5874" i="12" s="1"/>
  <c r="E5875" i="12"/>
  <c r="F5875" i="12" s="1"/>
  <c r="E5876" i="12"/>
  <c r="F5876" i="12" s="1"/>
  <c r="E5877" i="12"/>
  <c r="F5877" i="12" s="1"/>
  <c r="E5878" i="12"/>
  <c r="F5878" i="12" s="1"/>
  <c r="E5879" i="12"/>
  <c r="F5879" i="12" s="1"/>
  <c r="E5880" i="12"/>
  <c r="F5880" i="12" s="1"/>
  <c r="E5881" i="12"/>
  <c r="F5881" i="12" s="1"/>
  <c r="E5882" i="12"/>
  <c r="F5882" i="12" s="1"/>
  <c r="E5883" i="12"/>
  <c r="F5883" i="12" s="1"/>
  <c r="E5884" i="12"/>
  <c r="F5884" i="12" s="1"/>
  <c r="E5885" i="12"/>
  <c r="F5885" i="12" s="1"/>
  <c r="E5886" i="12"/>
  <c r="F5886" i="12" s="1"/>
  <c r="E5887" i="12"/>
  <c r="F5887" i="12" s="1"/>
  <c r="E5888" i="12"/>
  <c r="F5888" i="12" s="1"/>
  <c r="E5889" i="12"/>
  <c r="F5889" i="12" s="1"/>
  <c r="E5890" i="12"/>
  <c r="F5890" i="12" s="1"/>
  <c r="E5891" i="12"/>
  <c r="F5891" i="12" s="1"/>
  <c r="E5892" i="12"/>
  <c r="F5892" i="12" s="1"/>
  <c r="E5893" i="12"/>
  <c r="F5893" i="12" s="1"/>
  <c r="E5894" i="12"/>
  <c r="F5894" i="12" s="1"/>
  <c r="E5895" i="12"/>
  <c r="F5895" i="12" s="1"/>
  <c r="E5896" i="12"/>
  <c r="F5896" i="12" s="1"/>
  <c r="E5897" i="12"/>
  <c r="F5897" i="12" s="1"/>
  <c r="E5898" i="12"/>
  <c r="F5898" i="12" s="1"/>
  <c r="E5899" i="12"/>
  <c r="F5899" i="12" s="1"/>
  <c r="E5900" i="12"/>
  <c r="F5900" i="12" s="1"/>
  <c r="E5901" i="12"/>
  <c r="F5901" i="12" s="1"/>
  <c r="E5902" i="12"/>
  <c r="F5902" i="12" s="1"/>
  <c r="E5903" i="12"/>
  <c r="F5903" i="12" s="1"/>
  <c r="E5904" i="12"/>
  <c r="F5904" i="12" s="1"/>
  <c r="E5905" i="12"/>
  <c r="F5905" i="12" s="1"/>
  <c r="E5906" i="12"/>
  <c r="F5906" i="12" s="1"/>
  <c r="E5907" i="12"/>
  <c r="F5907" i="12" s="1"/>
  <c r="E5908" i="12"/>
  <c r="F5908" i="12" s="1"/>
  <c r="E5909" i="12"/>
  <c r="F5909" i="12" s="1"/>
  <c r="E5910" i="12"/>
  <c r="F5910" i="12" s="1"/>
  <c r="E5911" i="12"/>
  <c r="F5911" i="12" s="1"/>
  <c r="E5912" i="12"/>
  <c r="F5912" i="12" s="1"/>
  <c r="E5913" i="12"/>
  <c r="F5913" i="12" s="1"/>
  <c r="E5914" i="12"/>
  <c r="F5914" i="12" s="1"/>
  <c r="E5915" i="12"/>
  <c r="F5915" i="12" s="1"/>
  <c r="E5916" i="12"/>
  <c r="F5916" i="12" s="1"/>
  <c r="E5917" i="12"/>
  <c r="F5917" i="12" s="1"/>
  <c r="E5918" i="12"/>
  <c r="F5918" i="12" s="1"/>
  <c r="E5919" i="12"/>
  <c r="F5919" i="12" s="1"/>
  <c r="E5920" i="12"/>
  <c r="F5920" i="12" s="1"/>
  <c r="E5921" i="12"/>
  <c r="F5921" i="12" s="1"/>
  <c r="E5922" i="12"/>
  <c r="F5922" i="12" s="1"/>
  <c r="E5923" i="12"/>
  <c r="F5923" i="12" s="1"/>
  <c r="E5924" i="12"/>
  <c r="F5924" i="12" s="1"/>
  <c r="E5925" i="12"/>
  <c r="F5925" i="12" s="1"/>
  <c r="E5926" i="12"/>
  <c r="F5926" i="12" s="1"/>
  <c r="E5927" i="12"/>
  <c r="F5927" i="12" s="1"/>
  <c r="E5928" i="12"/>
  <c r="F5928" i="12" s="1"/>
  <c r="E5929" i="12"/>
  <c r="F5929" i="12" s="1"/>
  <c r="E5930" i="12"/>
  <c r="F5930" i="12" s="1"/>
  <c r="E5931" i="12"/>
  <c r="F5931" i="12" s="1"/>
  <c r="E5932" i="12"/>
  <c r="F5932" i="12" s="1"/>
  <c r="E5933" i="12"/>
  <c r="F5933" i="12" s="1"/>
  <c r="E5934" i="12"/>
  <c r="F5934" i="12" s="1"/>
  <c r="E5935" i="12"/>
  <c r="F5935" i="12" s="1"/>
  <c r="E5936" i="12"/>
  <c r="F5936" i="12" s="1"/>
  <c r="E5937" i="12"/>
  <c r="F5937" i="12" s="1"/>
  <c r="E5938" i="12"/>
  <c r="F5938" i="12" s="1"/>
  <c r="E5939" i="12"/>
  <c r="F5939" i="12" s="1"/>
  <c r="E5940" i="12"/>
  <c r="F5940" i="12" s="1"/>
  <c r="E5941" i="12"/>
  <c r="F5941" i="12" s="1"/>
  <c r="E5942" i="12"/>
  <c r="F5942" i="12" s="1"/>
  <c r="E5943" i="12"/>
  <c r="F5943" i="12" s="1"/>
  <c r="E5944" i="12"/>
  <c r="F5944" i="12" s="1"/>
  <c r="E5945" i="12"/>
  <c r="F5945" i="12" s="1"/>
  <c r="E5946" i="12"/>
  <c r="F5946" i="12" s="1"/>
  <c r="E5947" i="12"/>
  <c r="F5947" i="12" s="1"/>
  <c r="E5948" i="12"/>
  <c r="F5948" i="12" s="1"/>
  <c r="E5949" i="12"/>
  <c r="F5949" i="12" s="1"/>
  <c r="E5950" i="12"/>
  <c r="F5950" i="12" s="1"/>
  <c r="E5951" i="12"/>
  <c r="F5951" i="12" s="1"/>
  <c r="E5952" i="12"/>
  <c r="F5952" i="12" s="1"/>
  <c r="E5953" i="12"/>
  <c r="F5953" i="12" s="1"/>
  <c r="E5954" i="12"/>
  <c r="F5954" i="12" s="1"/>
  <c r="E5955" i="12"/>
  <c r="F5955" i="12" s="1"/>
  <c r="E5956" i="12"/>
  <c r="F5956" i="12" s="1"/>
  <c r="E5957" i="12"/>
  <c r="F5957" i="12" s="1"/>
  <c r="E5958" i="12"/>
  <c r="F5958" i="12" s="1"/>
  <c r="E5959" i="12"/>
  <c r="F5959" i="12" s="1"/>
  <c r="E5960" i="12"/>
  <c r="F5960" i="12" s="1"/>
  <c r="E5961" i="12"/>
  <c r="F5961" i="12" s="1"/>
  <c r="E5962" i="12"/>
  <c r="F5962" i="12" s="1"/>
  <c r="E5963" i="12"/>
  <c r="F5963" i="12" s="1"/>
  <c r="E5964" i="12"/>
  <c r="F5964" i="12" s="1"/>
  <c r="E5965" i="12"/>
  <c r="F5965" i="12" s="1"/>
  <c r="E5966" i="12"/>
  <c r="F5966" i="12" s="1"/>
  <c r="E5967" i="12"/>
  <c r="F5967" i="12" s="1"/>
  <c r="E5968" i="12"/>
  <c r="F5968" i="12" s="1"/>
  <c r="E5969" i="12"/>
  <c r="F5969" i="12" s="1"/>
  <c r="E5970" i="12"/>
  <c r="F5970" i="12" s="1"/>
  <c r="E5971" i="12"/>
  <c r="F5971" i="12" s="1"/>
  <c r="E5972" i="12"/>
  <c r="F5972" i="12" s="1"/>
  <c r="E5973" i="12"/>
  <c r="F5973" i="12" s="1"/>
  <c r="E5974" i="12"/>
  <c r="F5974" i="12" s="1"/>
  <c r="E5975" i="12"/>
  <c r="F5975" i="12" s="1"/>
  <c r="K284" i="18" l="1"/>
  <c r="M115" i="19"/>
  <c r="M45" i="19"/>
  <c r="K125" i="18"/>
  <c r="M60" i="19"/>
  <c r="K124" i="18"/>
  <c r="M59" i="19"/>
  <c r="K178" i="18"/>
  <c r="M25" i="19"/>
  <c r="M86" i="19"/>
  <c r="K303" i="18"/>
  <c r="M118" i="19"/>
  <c r="K70" i="18"/>
  <c r="M16" i="19"/>
  <c r="K176" i="18"/>
  <c r="M84" i="19"/>
  <c r="M23" i="19"/>
  <c r="K278" i="18"/>
  <c r="M41" i="19"/>
  <c r="K183" i="18"/>
  <c r="M89" i="19"/>
  <c r="K140" i="18"/>
  <c r="M66" i="19"/>
  <c r="K167" i="18"/>
  <c r="M79" i="19"/>
  <c r="K295" i="18"/>
  <c r="M116" i="19"/>
  <c r="K92" i="18"/>
  <c r="M54" i="19"/>
  <c r="K60" i="18"/>
  <c r="M9" i="19"/>
  <c r="K423" i="18"/>
  <c r="M127" i="19"/>
  <c r="K240" i="18"/>
  <c r="M111" i="19"/>
  <c r="K162" i="18"/>
  <c r="M76" i="19"/>
  <c r="K182" i="18"/>
  <c r="M88" i="19"/>
  <c r="K273" i="18"/>
  <c r="M36" i="19"/>
  <c r="K343" i="18"/>
  <c r="M48" i="19"/>
  <c r="K66" i="18"/>
  <c r="M13" i="19"/>
  <c r="K59" i="18"/>
  <c r="M8" i="19"/>
  <c r="K283" i="18"/>
  <c r="M114" i="19"/>
  <c r="M44" i="19"/>
  <c r="K177" i="18"/>
  <c r="M24" i="19"/>
  <c r="M85" i="19"/>
  <c r="K113" i="18"/>
  <c r="M58" i="19"/>
  <c r="K282" i="18"/>
  <c r="M43" i="19"/>
  <c r="M113" i="19"/>
  <c r="K348" i="18"/>
  <c r="M124" i="19"/>
  <c r="K270" i="18"/>
  <c r="M33" i="19"/>
  <c r="K151" i="18"/>
  <c r="M71" i="19"/>
  <c r="K267" i="18"/>
  <c r="M30" i="19"/>
  <c r="K190" i="18"/>
  <c r="M92" i="19"/>
  <c r="K189" i="18"/>
  <c r="M91" i="19"/>
  <c r="K85" i="18"/>
  <c r="M52" i="19"/>
  <c r="K213" i="18"/>
  <c r="M102" i="19"/>
  <c r="K110" i="18"/>
  <c r="M55" i="19"/>
  <c r="K138" i="18"/>
  <c r="M64" i="19"/>
  <c r="K209" i="18"/>
  <c r="M100" i="19"/>
  <c r="K271" i="18"/>
  <c r="M34" i="19"/>
  <c r="K203" i="18"/>
  <c r="M96" i="19"/>
  <c r="K325" i="18"/>
  <c r="M120" i="19"/>
  <c r="K54" i="18"/>
  <c r="M5" i="19"/>
  <c r="K161" i="18"/>
  <c r="M75" i="19"/>
  <c r="K68" i="18"/>
  <c r="M15" i="19"/>
  <c r="K208" i="18"/>
  <c r="M99" i="19"/>
  <c r="K231" i="18"/>
  <c r="M107" i="19"/>
  <c r="K196" i="18"/>
  <c r="M94" i="19"/>
  <c r="K277" i="18"/>
  <c r="M40" i="19"/>
  <c r="K55" i="18"/>
  <c r="M6" i="19"/>
  <c r="K155" i="18"/>
  <c r="M73" i="19"/>
  <c r="K242" i="18"/>
  <c r="M110" i="19"/>
  <c r="K150" i="18"/>
  <c r="M70" i="19"/>
  <c r="K172" i="18"/>
  <c r="M82" i="19"/>
  <c r="K165" i="18"/>
  <c r="M77" i="19"/>
  <c r="K342" i="18"/>
  <c r="M47" i="19"/>
  <c r="K275" i="18"/>
  <c r="M38" i="19"/>
  <c r="K65" i="18"/>
  <c r="M12" i="19"/>
  <c r="K210" i="18"/>
  <c r="M101" i="19"/>
  <c r="K75" i="18"/>
  <c r="M19" i="19"/>
  <c r="K135" i="18"/>
  <c r="M63" i="19"/>
  <c r="K193" i="18"/>
  <c r="M93" i="19"/>
  <c r="K301" i="18"/>
  <c r="M117" i="19"/>
  <c r="K276" i="18"/>
  <c r="M39" i="19"/>
  <c r="K235" i="18"/>
  <c r="M108" i="19"/>
  <c r="K321" i="18"/>
  <c r="M46" i="19"/>
  <c r="K166" i="18"/>
  <c r="M78" i="19"/>
  <c r="K134" i="18"/>
  <c r="M62" i="19"/>
  <c r="K236" i="18"/>
  <c r="M109" i="19"/>
  <c r="K274" i="18"/>
  <c r="M37" i="19"/>
  <c r="K63" i="18"/>
  <c r="M10" i="19"/>
  <c r="M51" i="19"/>
  <c r="K204" i="18"/>
  <c r="M97" i="19"/>
  <c r="K265" i="18"/>
  <c r="M28" i="19"/>
  <c r="K91" i="18"/>
  <c r="M53" i="19"/>
  <c r="K156" i="18"/>
  <c r="M74" i="19"/>
  <c r="K56" i="18"/>
  <c r="M7" i="19"/>
  <c r="K222" i="18"/>
  <c r="M106" i="19"/>
  <c r="K149" i="18"/>
  <c r="M69" i="19"/>
  <c r="K148" i="18"/>
  <c r="M68" i="19"/>
  <c r="K168" i="18"/>
  <c r="M80" i="19"/>
  <c r="K64" i="18"/>
  <c r="M11" i="19"/>
  <c r="K337" i="18"/>
  <c r="M122" i="19"/>
  <c r="K333" i="18"/>
  <c r="M121" i="19"/>
  <c r="K344" i="18"/>
  <c r="M49" i="19"/>
  <c r="M123" i="19"/>
  <c r="K266" i="18"/>
  <c r="M29" i="19"/>
  <c r="K67" i="18"/>
  <c r="M14" i="19"/>
  <c r="K216" i="18"/>
  <c r="M105" i="19"/>
  <c r="K188" i="18"/>
  <c r="M90" i="19"/>
  <c r="K320" i="18"/>
  <c r="M119" i="19"/>
  <c r="K74" i="18"/>
  <c r="M18" i="19"/>
  <c r="K73" i="18"/>
  <c r="M17" i="19"/>
  <c r="K169" i="18"/>
  <c r="M81" i="19"/>
  <c r="K53" i="18"/>
  <c r="M4" i="19"/>
  <c r="B4551" i="12"/>
  <c r="C4551" i="12"/>
  <c r="B4552" i="12"/>
  <c r="C4552" i="12"/>
  <c r="B4553" i="12"/>
  <c r="C4553" i="12"/>
  <c r="B4554" i="12"/>
  <c r="C4554" i="12"/>
  <c r="B4555" i="12"/>
  <c r="C4555" i="12"/>
  <c r="B4556" i="12"/>
  <c r="C4556" i="12"/>
  <c r="B4557" i="12"/>
  <c r="C4557" i="12"/>
  <c r="B4558" i="12"/>
  <c r="C4558" i="12"/>
  <c r="B4559" i="12"/>
  <c r="C4559" i="12"/>
  <c r="B4560" i="12"/>
  <c r="C4560" i="12"/>
  <c r="B4561" i="12"/>
  <c r="C4561" i="12"/>
  <c r="B4562" i="12"/>
  <c r="C4562" i="12"/>
  <c r="B4563" i="12"/>
  <c r="C4563" i="12"/>
  <c r="B4564" i="12"/>
  <c r="C4564" i="12"/>
  <c r="B4565" i="12"/>
  <c r="C4565" i="12"/>
  <c r="B4566" i="12"/>
  <c r="C4566" i="12"/>
  <c r="B4567" i="12"/>
  <c r="C4567" i="12"/>
  <c r="B4568" i="12"/>
  <c r="C4568" i="12"/>
  <c r="B4569" i="12"/>
  <c r="C4569" i="12"/>
  <c r="B4570" i="12"/>
  <c r="C4570" i="12"/>
  <c r="B4571" i="12"/>
  <c r="C4571" i="12"/>
  <c r="B4572" i="12"/>
  <c r="C4572" i="12"/>
  <c r="B4573" i="12"/>
  <c r="C4573" i="12"/>
  <c r="B4574" i="12"/>
  <c r="C4574" i="12"/>
  <c r="B4575" i="12"/>
  <c r="C4575" i="12"/>
  <c r="B4576" i="12"/>
  <c r="C4576" i="12"/>
  <c r="B4577" i="12"/>
  <c r="C4577" i="12"/>
  <c r="B4578" i="12"/>
  <c r="C4578" i="12"/>
  <c r="B4579" i="12"/>
  <c r="C4579" i="12"/>
  <c r="B4580" i="12"/>
  <c r="C4580" i="12"/>
  <c r="B4581" i="12"/>
  <c r="C4581" i="12"/>
  <c r="B4582" i="12"/>
  <c r="C4582" i="12"/>
  <c r="B4583" i="12"/>
  <c r="C4583" i="12"/>
  <c r="B4584" i="12"/>
  <c r="C4584" i="12"/>
  <c r="B4585" i="12"/>
  <c r="C4585" i="12"/>
  <c r="B4586" i="12"/>
  <c r="C4586" i="12"/>
  <c r="B4587" i="12"/>
  <c r="C4587" i="12"/>
  <c r="B4588" i="12"/>
  <c r="C4588" i="12"/>
  <c r="B4589" i="12"/>
  <c r="C4589" i="12"/>
  <c r="B4590" i="12"/>
  <c r="C4590" i="12"/>
  <c r="B4591" i="12"/>
  <c r="C4591" i="12"/>
  <c r="B4592" i="12"/>
  <c r="C4592" i="12"/>
  <c r="B4593" i="12"/>
  <c r="C4593" i="12"/>
  <c r="B4594" i="12"/>
  <c r="C4594" i="12"/>
  <c r="B4595" i="12"/>
  <c r="C4595" i="12"/>
  <c r="B4596" i="12"/>
  <c r="C4596" i="12"/>
  <c r="B4597" i="12"/>
  <c r="C4597" i="12"/>
  <c r="B4598" i="12"/>
  <c r="C4598" i="12"/>
  <c r="B4599" i="12"/>
  <c r="C4599" i="12"/>
  <c r="B4600" i="12"/>
  <c r="C4600" i="12"/>
  <c r="B4601" i="12"/>
  <c r="C4601" i="12"/>
  <c r="B4602" i="12"/>
  <c r="C4602" i="12"/>
  <c r="B4603" i="12"/>
  <c r="C4603" i="12"/>
  <c r="B4604" i="12"/>
  <c r="C4604" i="12"/>
  <c r="B4605" i="12"/>
  <c r="C4605" i="12"/>
  <c r="B4606" i="12"/>
  <c r="C4606" i="12"/>
  <c r="B4607" i="12"/>
  <c r="C4607" i="12"/>
  <c r="B4608" i="12"/>
  <c r="C4608" i="12"/>
  <c r="B4609" i="12"/>
  <c r="C4609" i="12"/>
  <c r="B4610" i="12"/>
  <c r="C4610" i="12"/>
  <c r="B4611" i="12"/>
  <c r="C4611" i="12"/>
  <c r="B4612" i="12"/>
  <c r="C4612" i="12"/>
  <c r="B4613" i="12"/>
  <c r="C4613" i="12"/>
  <c r="B4614" i="12"/>
  <c r="C4614" i="12"/>
  <c r="B4615" i="12"/>
  <c r="C4615" i="12"/>
  <c r="B4616" i="12"/>
  <c r="C4616" i="12"/>
  <c r="B4617" i="12"/>
  <c r="C4617" i="12"/>
  <c r="B4618" i="12"/>
  <c r="C4618" i="12"/>
  <c r="B4619" i="12"/>
  <c r="C4619" i="12"/>
  <c r="B4620" i="12"/>
  <c r="C4620" i="12"/>
  <c r="B4621" i="12"/>
  <c r="C4621" i="12"/>
  <c r="B4622" i="12"/>
  <c r="C4622" i="12"/>
  <c r="B4623" i="12"/>
  <c r="C4623" i="12"/>
  <c r="B4624" i="12"/>
  <c r="C4624" i="12"/>
  <c r="B4625" i="12"/>
  <c r="C4625" i="12"/>
  <c r="B4626" i="12"/>
  <c r="C4626" i="12"/>
  <c r="B4627" i="12"/>
  <c r="C4627" i="12"/>
  <c r="B4628" i="12"/>
  <c r="C4628" i="12"/>
  <c r="B4629" i="12"/>
  <c r="C4629" i="12"/>
  <c r="B4630" i="12"/>
  <c r="C4630" i="12"/>
  <c r="B4631" i="12"/>
  <c r="C4631" i="12"/>
  <c r="B4632" i="12"/>
  <c r="C4632" i="12"/>
  <c r="B4633" i="12"/>
  <c r="C4633" i="12"/>
  <c r="B4634" i="12"/>
  <c r="C4634" i="12"/>
  <c r="B4635" i="12"/>
  <c r="C4635" i="12"/>
  <c r="B4636" i="12"/>
  <c r="C4636" i="12"/>
  <c r="B4637" i="12"/>
  <c r="C4637" i="12"/>
  <c r="B4638" i="12"/>
  <c r="C4638" i="12"/>
  <c r="B4639" i="12"/>
  <c r="C4639" i="12"/>
  <c r="B4640" i="12"/>
  <c r="C4640" i="12"/>
  <c r="B4641" i="12"/>
  <c r="C4641" i="12"/>
  <c r="B4642" i="12"/>
  <c r="C4642" i="12"/>
  <c r="B4643" i="12"/>
  <c r="C4643" i="12"/>
  <c r="B4644" i="12"/>
  <c r="C4644" i="12"/>
  <c r="B4645" i="12"/>
  <c r="C4645" i="12"/>
  <c r="B4646" i="12"/>
  <c r="C4646" i="12"/>
  <c r="B4647" i="12"/>
  <c r="C4647" i="12"/>
  <c r="B4648" i="12"/>
  <c r="C4648" i="12"/>
  <c r="B4649" i="12"/>
  <c r="C4649" i="12"/>
  <c r="B4650" i="12"/>
  <c r="C4650" i="12"/>
  <c r="B4651" i="12"/>
  <c r="C4651" i="12"/>
  <c r="B4652" i="12"/>
  <c r="C4652" i="12"/>
  <c r="B4653" i="12"/>
  <c r="C4653" i="12"/>
  <c r="B4654" i="12"/>
  <c r="C4654" i="12"/>
  <c r="B4655" i="12"/>
  <c r="C4655" i="12"/>
  <c r="B4656" i="12"/>
  <c r="C4656" i="12"/>
  <c r="B4657" i="12"/>
  <c r="C4657" i="12"/>
  <c r="B4658" i="12"/>
  <c r="C4658" i="12"/>
  <c r="B4659" i="12"/>
  <c r="C4659" i="12"/>
  <c r="B4660" i="12"/>
  <c r="C4660" i="12"/>
  <c r="B4661" i="12"/>
  <c r="C4661" i="12"/>
  <c r="B4662" i="12"/>
  <c r="C4662" i="12"/>
  <c r="B4663" i="12"/>
  <c r="C4663" i="12"/>
  <c r="B4664" i="12"/>
  <c r="C4664" i="12"/>
  <c r="B4665" i="12"/>
  <c r="C4665" i="12"/>
  <c r="B4666" i="12"/>
  <c r="C4666" i="12"/>
  <c r="B4667" i="12"/>
  <c r="C4667" i="12"/>
  <c r="B4668" i="12"/>
  <c r="C4668" i="12"/>
  <c r="B4669" i="12"/>
  <c r="C4669" i="12"/>
  <c r="B4670" i="12"/>
  <c r="C4670" i="12"/>
  <c r="B4671" i="12"/>
  <c r="C4671" i="12"/>
  <c r="B4672" i="12"/>
  <c r="C4672" i="12"/>
  <c r="B4673" i="12"/>
  <c r="C4673" i="12"/>
  <c r="B4674" i="12"/>
  <c r="C4674" i="12"/>
  <c r="B4675" i="12"/>
  <c r="C4675" i="12"/>
  <c r="B4676" i="12"/>
  <c r="C4676" i="12"/>
  <c r="B4677" i="12"/>
  <c r="C4677" i="12"/>
  <c r="B4678" i="12"/>
  <c r="C4678" i="12"/>
  <c r="B4679" i="12"/>
  <c r="C4679" i="12"/>
  <c r="B4680" i="12"/>
  <c r="C4680" i="12"/>
  <c r="B4681" i="12"/>
  <c r="C4681" i="12"/>
  <c r="B4682" i="12"/>
  <c r="C4682" i="12"/>
  <c r="B4683" i="12"/>
  <c r="C4683" i="12"/>
  <c r="B4684" i="12"/>
  <c r="C4684" i="12"/>
  <c r="B4685" i="12"/>
  <c r="C4685" i="12"/>
  <c r="B4686" i="12"/>
  <c r="C4686" i="12"/>
  <c r="B4687" i="12"/>
  <c r="C4687" i="12"/>
  <c r="B4688" i="12"/>
  <c r="C4688" i="12"/>
  <c r="B4689" i="12"/>
  <c r="C4689" i="12"/>
  <c r="B4690" i="12"/>
  <c r="C4690" i="12"/>
  <c r="B4691" i="12"/>
  <c r="C4691" i="12"/>
  <c r="B4692" i="12"/>
  <c r="C4692" i="12"/>
  <c r="B4693" i="12"/>
  <c r="C4693" i="12"/>
  <c r="B4694" i="12"/>
  <c r="C4694" i="12"/>
  <c r="B4695" i="12"/>
  <c r="C4695" i="12"/>
  <c r="B4696" i="12"/>
  <c r="C4696" i="12"/>
  <c r="B4697" i="12"/>
  <c r="C4697" i="12"/>
  <c r="B4698" i="12"/>
  <c r="C4698" i="12"/>
  <c r="B4699" i="12"/>
  <c r="C4699" i="12"/>
  <c r="B4700" i="12"/>
  <c r="C4700" i="12"/>
  <c r="B4701" i="12"/>
  <c r="C4701" i="12"/>
  <c r="B4702" i="12"/>
  <c r="C4702" i="12"/>
  <c r="B4703" i="12"/>
  <c r="C4703" i="12"/>
  <c r="B4704" i="12"/>
  <c r="C4704" i="12"/>
  <c r="B4705" i="12"/>
  <c r="C4705" i="12"/>
  <c r="B4706" i="12"/>
  <c r="C4706" i="12"/>
  <c r="B4707" i="12"/>
  <c r="C4707" i="12"/>
  <c r="B4708" i="12"/>
  <c r="C4708" i="12"/>
  <c r="B4709" i="12"/>
  <c r="C4709" i="12"/>
  <c r="B4710" i="12"/>
  <c r="C4710" i="12"/>
  <c r="B4711" i="12"/>
  <c r="C4711" i="12"/>
  <c r="B4712" i="12"/>
  <c r="C4712" i="12"/>
  <c r="B4713" i="12"/>
  <c r="C4713" i="12"/>
  <c r="B4714" i="12"/>
  <c r="C4714" i="12"/>
  <c r="B4715" i="12"/>
  <c r="C4715" i="12"/>
  <c r="B4716" i="12"/>
  <c r="C4716" i="12"/>
  <c r="B4717" i="12"/>
  <c r="C4717" i="12"/>
  <c r="B4718" i="12"/>
  <c r="C4718" i="12"/>
  <c r="B4719" i="12"/>
  <c r="C4719" i="12"/>
  <c r="B4720" i="12"/>
  <c r="C4720" i="12"/>
  <c r="B4721" i="12"/>
  <c r="C4721" i="12"/>
  <c r="B4722" i="12"/>
  <c r="C4722" i="12"/>
  <c r="B4723" i="12"/>
  <c r="C4723" i="12"/>
  <c r="B4724" i="12"/>
  <c r="C4724" i="12"/>
  <c r="B4725" i="12"/>
  <c r="C4725" i="12"/>
  <c r="B4726" i="12"/>
  <c r="C4726" i="12"/>
  <c r="B4727" i="12"/>
  <c r="C4727" i="12"/>
  <c r="B4728" i="12"/>
  <c r="C4728" i="12"/>
  <c r="B4729" i="12"/>
  <c r="C4729" i="12"/>
  <c r="B4730" i="12"/>
  <c r="C4730" i="12"/>
  <c r="B4731" i="12"/>
  <c r="C4731" i="12"/>
  <c r="B4732" i="12"/>
  <c r="C4732" i="12"/>
  <c r="B4733" i="12"/>
  <c r="C4733" i="12"/>
  <c r="B4734" i="12"/>
  <c r="C4734" i="12"/>
  <c r="B4735" i="12"/>
  <c r="C4735" i="12"/>
  <c r="B4736" i="12"/>
  <c r="C4736" i="12"/>
  <c r="B4737" i="12"/>
  <c r="C4737" i="12"/>
  <c r="B4738" i="12"/>
  <c r="C4738" i="12"/>
  <c r="B4739" i="12"/>
  <c r="C4739" i="12"/>
  <c r="B4740" i="12"/>
  <c r="C4740" i="12"/>
  <c r="B4741" i="12"/>
  <c r="C4741" i="12"/>
  <c r="B4742" i="12"/>
  <c r="C4742" i="12"/>
  <c r="B4743" i="12"/>
  <c r="C4743" i="12"/>
  <c r="B4744" i="12"/>
  <c r="C4744" i="12"/>
  <c r="B4745" i="12"/>
  <c r="C4745" i="12"/>
  <c r="B4746" i="12"/>
  <c r="C4746" i="12"/>
  <c r="B4747" i="12"/>
  <c r="C4747" i="12"/>
  <c r="B4748" i="12"/>
  <c r="C4748" i="12"/>
  <c r="B4749" i="12"/>
  <c r="C4749" i="12"/>
  <c r="B4750" i="12"/>
  <c r="C4750" i="12"/>
  <c r="B4751" i="12"/>
  <c r="C4751" i="12"/>
  <c r="B4752" i="12"/>
  <c r="C4752" i="12"/>
  <c r="B4753" i="12"/>
  <c r="C4753" i="12"/>
  <c r="B4754" i="12"/>
  <c r="C4754" i="12"/>
  <c r="B4755" i="12"/>
  <c r="C4755" i="12"/>
  <c r="B4756" i="12"/>
  <c r="C4756" i="12"/>
  <c r="B4757" i="12"/>
  <c r="C4757" i="12"/>
  <c r="B4758" i="12"/>
  <c r="C4758" i="12"/>
  <c r="B4759" i="12"/>
  <c r="C4759" i="12"/>
  <c r="B4760" i="12"/>
  <c r="C4760" i="12"/>
  <c r="B4761" i="12"/>
  <c r="C4761" i="12"/>
  <c r="B4762" i="12"/>
  <c r="C4762" i="12"/>
  <c r="B4763" i="12"/>
  <c r="C4763" i="12"/>
  <c r="B4764" i="12"/>
  <c r="C4764" i="12"/>
  <c r="B4765" i="12"/>
  <c r="C4765" i="12"/>
  <c r="B4766" i="12"/>
  <c r="C4766" i="12"/>
  <c r="B4767" i="12"/>
  <c r="C4767" i="12"/>
  <c r="B4768" i="12"/>
  <c r="C4768" i="12"/>
  <c r="B4769" i="12"/>
  <c r="C4769" i="12"/>
  <c r="B4770" i="12"/>
  <c r="C4770" i="12"/>
  <c r="B4771" i="12"/>
  <c r="C4771" i="12"/>
  <c r="B4772" i="12"/>
  <c r="C4772" i="12"/>
  <c r="B4773" i="12"/>
  <c r="C4773" i="12"/>
  <c r="B4774" i="12"/>
  <c r="C4774" i="12"/>
  <c r="B4775" i="12"/>
  <c r="C4775" i="12"/>
  <c r="B4776" i="12"/>
  <c r="C4776" i="12"/>
  <c r="B4777" i="12"/>
  <c r="C4777" i="12"/>
  <c r="B4778" i="12"/>
  <c r="C4778" i="12"/>
  <c r="B4779" i="12"/>
  <c r="C4779" i="12"/>
  <c r="B4780" i="12"/>
  <c r="C4780" i="12"/>
  <c r="B4781" i="12"/>
  <c r="C4781" i="12"/>
  <c r="B4782" i="12"/>
  <c r="C4782" i="12"/>
  <c r="B4783" i="12"/>
  <c r="C4783" i="12"/>
  <c r="B4784" i="12"/>
  <c r="C4784" i="12"/>
  <c r="B4785" i="12"/>
  <c r="C4785" i="12"/>
  <c r="B4786" i="12"/>
  <c r="C4786" i="12"/>
  <c r="B4787" i="12"/>
  <c r="C4787" i="12"/>
  <c r="B4788" i="12"/>
  <c r="C4788" i="12"/>
  <c r="B4789" i="12"/>
  <c r="C4789" i="12"/>
  <c r="B4790" i="12"/>
  <c r="C4790" i="12"/>
  <c r="B4791" i="12"/>
  <c r="C4791" i="12"/>
  <c r="B4792" i="12"/>
  <c r="C4792" i="12"/>
  <c r="B4793" i="12"/>
  <c r="C4793" i="12"/>
  <c r="B4794" i="12"/>
  <c r="C4794" i="12"/>
  <c r="B4795" i="12"/>
  <c r="C4795" i="12"/>
  <c r="B4796" i="12"/>
  <c r="C4796" i="12"/>
  <c r="B4797" i="12"/>
  <c r="C4797" i="12"/>
  <c r="B4798" i="12"/>
  <c r="C4798" i="12"/>
  <c r="B4799" i="12"/>
  <c r="C4799" i="12"/>
  <c r="B4800" i="12"/>
  <c r="C4800" i="12"/>
  <c r="B4801" i="12"/>
  <c r="C4801" i="12"/>
  <c r="B4802" i="12"/>
  <c r="C4802" i="12"/>
  <c r="B4803" i="12"/>
  <c r="C4803" i="12"/>
  <c r="B4804" i="12"/>
  <c r="C4804" i="12"/>
  <c r="B4805" i="12"/>
  <c r="C4805" i="12"/>
  <c r="B4806" i="12"/>
  <c r="C4806" i="12"/>
  <c r="B4807" i="12"/>
  <c r="C4807" i="12"/>
  <c r="B4808" i="12"/>
  <c r="C4808" i="12"/>
  <c r="B4809" i="12"/>
  <c r="C4809" i="12"/>
  <c r="B4810" i="12"/>
  <c r="C4810" i="12"/>
  <c r="B4811" i="12"/>
  <c r="C4811" i="12"/>
  <c r="B4812" i="12"/>
  <c r="C4812" i="12"/>
  <c r="B4813" i="12"/>
  <c r="C4813" i="12"/>
  <c r="B4814" i="12"/>
  <c r="C4814" i="12"/>
  <c r="B4815" i="12"/>
  <c r="C4815" i="12"/>
  <c r="B4816" i="12"/>
  <c r="C4816" i="12"/>
  <c r="B4817" i="12"/>
  <c r="C4817" i="12"/>
  <c r="B4818" i="12"/>
  <c r="C4818" i="12"/>
  <c r="B4819" i="12"/>
  <c r="C4819" i="12"/>
  <c r="B4820" i="12"/>
  <c r="C4820" i="12"/>
  <c r="B4821" i="12"/>
  <c r="C4821" i="12"/>
  <c r="B4822" i="12"/>
  <c r="C4822" i="12"/>
  <c r="B4823" i="12"/>
  <c r="C4823" i="12"/>
  <c r="B4824" i="12"/>
  <c r="C4824" i="12"/>
  <c r="B4825" i="12"/>
  <c r="C4825" i="12"/>
  <c r="B4826" i="12"/>
  <c r="C4826" i="12"/>
  <c r="B4827" i="12"/>
  <c r="C4827" i="12"/>
  <c r="B4828" i="12"/>
  <c r="C4828" i="12"/>
  <c r="B4829" i="12"/>
  <c r="C4829" i="12"/>
  <c r="B4830" i="12"/>
  <c r="C4830" i="12"/>
  <c r="B4831" i="12"/>
  <c r="C4831" i="12"/>
  <c r="B4832" i="12"/>
  <c r="C4832" i="12"/>
  <c r="B4833" i="12"/>
  <c r="C4833" i="12"/>
  <c r="B4834" i="12"/>
  <c r="C4834" i="12"/>
  <c r="B4835" i="12"/>
  <c r="C4835" i="12"/>
  <c r="B4836" i="12"/>
  <c r="C4836" i="12"/>
  <c r="B4837" i="12"/>
  <c r="C4837" i="12"/>
  <c r="B4838" i="12"/>
  <c r="C4838" i="12"/>
  <c r="B4839" i="12"/>
  <c r="C4839" i="12"/>
  <c r="B4840" i="12"/>
  <c r="C4840" i="12"/>
  <c r="B4841" i="12"/>
  <c r="C4841" i="12"/>
  <c r="B4842" i="12"/>
  <c r="C4842" i="12"/>
  <c r="B4843" i="12"/>
  <c r="C4843" i="12"/>
  <c r="B4844" i="12"/>
  <c r="C4844" i="12"/>
  <c r="B4845" i="12"/>
  <c r="C4845" i="12"/>
  <c r="B4846" i="12"/>
  <c r="C4846" i="12"/>
  <c r="B4847" i="12"/>
  <c r="C4847" i="12"/>
  <c r="B4848" i="12"/>
  <c r="C4848" i="12"/>
  <c r="B4849" i="12"/>
  <c r="C4849" i="12"/>
  <c r="B4850" i="12"/>
  <c r="C4850" i="12"/>
  <c r="B4851" i="12"/>
  <c r="C4851" i="12"/>
  <c r="B4852" i="12"/>
  <c r="C4852" i="12"/>
  <c r="B4853" i="12"/>
  <c r="C4853" i="12"/>
  <c r="B4854" i="12"/>
  <c r="C4854" i="12"/>
  <c r="B4855" i="12"/>
  <c r="C4855" i="12"/>
  <c r="B4856" i="12"/>
  <c r="C4856" i="12"/>
  <c r="B4857" i="12"/>
  <c r="C4857" i="12"/>
  <c r="B4858" i="12"/>
  <c r="C4858" i="12"/>
  <c r="B4859" i="12"/>
  <c r="C4859" i="12"/>
  <c r="B4860" i="12"/>
  <c r="C4860" i="12"/>
  <c r="B4861" i="12"/>
  <c r="C4861" i="12"/>
  <c r="B4862" i="12"/>
  <c r="C4862" i="12"/>
  <c r="B4863" i="12"/>
  <c r="C4863" i="12"/>
  <c r="B4864" i="12"/>
  <c r="C4864" i="12"/>
  <c r="B4865" i="12"/>
  <c r="C4865" i="12"/>
  <c r="B4866" i="12"/>
  <c r="C4866" i="12"/>
  <c r="B4867" i="12"/>
  <c r="C4867" i="12"/>
  <c r="B4868" i="12"/>
  <c r="C4868" i="12"/>
  <c r="B4869" i="12"/>
  <c r="C4869" i="12"/>
  <c r="B4870" i="12"/>
  <c r="C4870" i="12"/>
  <c r="B4871" i="12"/>
  <c r="C4871" i="12"/>
  <c r="B4872" i="12"/>
  <c r="C4872" i="12"/>
  <c r="B4873" i="12"/>
  <c r="C4873" i="12"/>
  <c r="B4874" i="12"/>
  <c r="C4874" i="12"/>
  <c r="B4875" i="12"/>
  <c r="C4875" i="12"/>
  <c r="B4876" i="12"/>
  <c r="C4876" i="12"/>
  <c r="B4877" i="12"/>
  <c r="C4877" i="12"/>
  <c r="B4878" i="12"/>
  <c r="C4878" i="12"/>
  <c r="B4879" i="12"/>
  <c r="C4879" i="12"/>
  <c r="B4880" i="12"/>
  <c r="C4880" i="12"/>
  <c r="B4881" i="12"/>
  <c r="C4881" i="12"/>
  <c r="B4882" i="12"/>
  <c r="C4882" i="12"/>
  <c r="B4883" i="12"/>
  <c r="C4883" i="12"/>
  <c r="B4884" i="12"/>
  <c r="C4884" i="12"/>
  <c r="B4885" i="12"/>
  <c r="C4885" i="12"/>
  <c r="B4886" i="12"/>
  <c r="C4886" i="12"/>
  <c r="B4887" i="12"/>
  <c r="C4887" i="12"/>
  <c r="B4888" i="12"/>
  <c r="C4888" i="12"/>
  <c r="B4889" i="12"/>
  <c r="C4889" i="12"/>
  <c r="B4890" i="12"/>
  <c r="C4890" i="12"/>
  <c r="B4891" i="12"/>
  <c r="C4891" i="12"/>
  <c r="B4892" i="12"/>
  <c r="C4892" i="12"/>
  <c r="B4893" i="12"/>
  <c r="C4893" i="12"/>
  <c r="B4894" i="12"/>
  <c r="C4894" i="12"/>
  <c r="B4895" i="12"/>
  <c r="C4895" i="12"/>
  <c r="B4896" i="12"/>
  <c r="C4896" i="12"/>
  <c r="B4897" i="12"/>
  <c r="C4897" i="12"/>
  <c r="B4898" i="12"/>
  <c r="C4898" i="12"/>
  <c r="B4899" i="12"/>
  <c r="C4899" i="12"/>
  <c r="B4900" i="12"/>
  <c r="C4900" i="12"/>
  <c r="B4901" i="12"/>
  <c r="C4901" i="12"/>
  <c r="B4902" i="12"/>
  <c r="C4902" i="12"/>
  <c r="B4903" i="12"/>
  <c r="C4903" i="12"/>
  <c r="B4904" i="12"/>
  <c r="C4904" i="12"/>
  <c r="B4905" i="12"/>
  <c r="C4905" i="12"/>
  <c r="B4906" i="12"/>
  <c r="C4906" i="12"/>
  <c r="B4907" i="12"/>
  <c r="C4907" i="12"/>
  <c r="B4908" i="12"/>
  <c r="C4908" i="12"/>
  <c r="B4909" i="12"/>
  <c r="C4909" i="12"/>
  <c r="B4910" i="12"/>
  <c r="C4910" i="12"/>
  <c r="B4911" i="12"/>
  <c r="C4911" i="12"/>
  <c r="B4912" i="12"/>
  <c r="C4912" i="12"/>
  <c r="B4913" i="12"/>
  <c r="C4913" i="12"/>
  <c r="B4914" i="12"/>
  <c r="C4914" i="12"/>
  <c r="B4915" i="12"/>
  <c r="C4915" i="12"/>
  <c r="B4916" i="12"/>
  <c r="C4916" i="12"/>
  <c r="B4917" i="12"/>
  <c r="C4917" i="12"/>
  <c r="B4918" i="12"/>
  <c r="C4918" i="12"/>
  <c r="B4919" i="12"/>
  <c r="C4919" i="12"/>
  <c r="B4920" i="12"/>
  <c r="C4920" i="12"/>
  <c r="B4921" i="12"/>
  <c r="C4921" i="12"/>
  <c r="B4922" i="12"/>
  <c r="C4922" i="12"/>
  <c r="B4923" i="12"/>
  <c r="C4923" i="12"/>
  <c r="B4924" i="12"/>
  <c r="C4924" i="12"/>
  <c r="B4925" i="12"/>
  <c r="C4925" i="12"/>
  <c r="B4926" i="12"/>
  <c r="C4926" i="12"/>
  <c r="B4927" i="12"/>
  <c r="C4927" i="12"/>
  <c r="B4928" i="12"/>
  <c r="C4928" i="12"/>
  <c r="B4929" i="12"/>
  <c r="C4929" i="12"/>
  <c r="B4930" i="12"/>
  <c r="C4930" i="12"/>
  <c r="B4931" i="12"/>
  <c r="C4931" i="12"/>
  <c r="B4932" i="12"/>
  <c r="C4932" i="12"/>
  <c r="B4933" i="12"/>
  <c r="C4933" i="12"/>
  <c r="B4934" i="12"/>
  <c r="C4934" i="12"/>
  <c r="B4935" i="12"/>
  <c r="C4935" i="12"/>
  <c r="B4936" i="12"/>
  <c r="C4936" i="12"/>
  <c r="B4937" i="12"/>
  <c r="C4937" i="12"/>
  <c r="B4938" i="12"/>
  <c r="C4938" i="12"/>
  <c r="B4939" i="12"/>
  <c r="C4939" i="12"/>
  <c r="B4940" i="12"/>
  <c r="C4940" i="12"/>
  <c r="B4941" i="12"/>
  <c r="C4941" i="12"/>
  <c r="B4942" i="12"/>
  <c r="C4942" i="12"/>
  <c r="B4943" i="12"/>
  <c r="C4943" i="12"/>
  <c r="B4944" i="12"/>
  <c r="C4944" i="12"/>
  <c r="B4945" i="12"/>
  <c r="C4945" i="12"/>
  <c r="B4946" i="12"/>
  <c r="C4946" i="12"/>
  <c r="B4947" i="12"/>
  <c r="C4947" i="12"/>
  <c r="B4948" i="12"/>
  <c r="C4948" i="12"/>
  <c r="B4949" i="12"/>
  <c r="C4949" i="12"/>
  <c r="B4950" i="12"/>
  <c r="C4950" i="12"/>
  <c r="B4951" i="12"/>
  <c r="C4951" i="12"/>
  <c r="B4952" i="12"/>
  <c r="C4952" i="12"/>
  <c r="B4953" i="12"/>
  <c r="C4953" i="12"/>
  <c r="B4954" i="12"/>
  <c r="C4954" i="12"/>
  <c r="B4955" i="12"/>
  <c r="C4955" i="12"/>
  <c r="B4956" i="12"/>
  <c r="C4956" i="12"/>
  <c r="B4957" i="12"/>
  <c r="C4957" i="12"/>
  <c r="B4958" i="12"/>
  <c r="C4958" i="12"/>
  <c r="B4959" i="12"/>
  <c r="C4959" i="12"/>
  <c r="B4960" i="12"/>
  <c r="C4960" i="12"/>
  <c r="B4961" i="12"/>
  <c r="C4961" i="12"/>
  <c r="B4962" i="12"/>
  <c r="C4962" i="12"/>
  <c r="B4963" i="12"/>
  <c r="C4963" i="12"/>
  <c r="B4964" i="12"/>
  <c r="C4964" i="12"/>
  <c r="B4965" i="12"/>
  <c r="C4965" i="12"/>
  <c r="B4966" i="12"/>
  <c r="C4966" i="12"/>
  <c r="B4967" i="12"/>
  <c r="C4967" i="12"/>
  <c r="B4968" i="12"/>
  <c r="C4968" i="12"/>
  <c r="B4969" i="12"/>
  <c r="C4969" i="12"/>
  <c r="B4970" i="12"/>
  <c r="C4970" i="12"/>
  <c r="B4971" i="12"/>
  <c r="C4971" i="12"/>
  <c r="B4972" i="12"/>
  <c r="C4972" i="12"/>
  <c r="B4973" i="12"/>
  <c r="C4973" i="12"/>
  <c r="B4974" i="12"/>
  <c r="C4974" i="12"/>
  <c r="B4975" i="12"/>
  <c r="C4975" i="12"/>
  <c r="B4976" i="12"/>
  <c r="C4976" i="12"/>
  <c r="B4977" i="12"/>
  <c r="C4977" i="12"/>
  <c r="B4978" i="12"/>
  <c r="C4978" i="12"/>
  <c r="B4979" i="12"/>
  <c r="C4979" i="12"/>
  <c r="B4980" i="12"/>
  <c r="C4980" i="12"/>
  <c r="B4981" i="12"/>
  <c r="C4981" i="12"/>
  <c r="B4982" i="12"/>
  <c r="C4982" i="12"/>
  <c r="B4983" i="12"/>
  <c r="C4983" i="12"/>
  <c r="B4984" i="12"/>
  <c r="C4984" i="12"/>
  <c r="B4985" i="12"/>
  <c r="C4985" i="12"/>
  <c r="B4986" i="12"/>
  <c r="C4986" i="12"/>
  <c r="B4987" i="12"/>
  <c r="C4987" i="12"/>
  <c r="B4988" i="12"/>
  <c r="C4988" i="12"/>
  <c r="B4989" i="12"/>
  <c r="C4989" i="12"/>
  <c r="B4990" i="12"/>
  <c r="C4990" i="12"/>
  <c r="B4991" i="12"/>
  <c r="C4991" i="12"/>
  <c r="B4992" i="12"/>
  <c r="C4992" i="12"/>
  <c r="B4993" i="12"/>
  <c r="C4993" i="12"/>
  <c r="B4994" i="12"/>
  <c r="C4994" i="12"/>
  <c r="B4995" i="12"/>
  <c r="C4995" i="12"/>
  <c r="B4996" i="12"/>
  <c r="C4996" i="12"/>
  <c r="B4997" i="12"/>
  <c r="C4997" i="12"/>
  <c r="B4998" i="12"/>
  <c r="C4998" i="12"/>
  <c r="B4999" i="12"/>
  <c r="C4999" i="12"/>
  <c r="B5000" i="12"/>
  <c r="C5000" i="12"/>
  <c r="B5001" i="12"/>
  <c r="C5001" i="12"/>
  <c r="B5002" i="12"/>
  <c r="C5002" i="12"/>
  <c r="B5003" i="12"/>
  <c r="C5003" i="12"/>
  <c r="B5004" i="12"/>
  <c r="C5004" i="12"/>
  <c r="B5005" i="12"/>
  <c r="C5005" i="12"/>
  <c r="B5006" i="12"/>
  <c r="C5006" i="12"/>
  <c r="B5007" i="12"/>
  <c r="C5007" i="12"/>
  <c r="B5008" i="12"/>
  <c r="C5008" i="12"/>
  <c r="B5009" i="12"/>
  <c r="C5009" i="12"/>
  <c r="B5010" i="12"/>
  <c r="C5010" i="12"/>
  <c r="B5011" i="12"/>
  <c r="C5011" i="12"/>
  <c r="B5012" i="12"/>
  <c r="C5012" i="12"/>
  <c r="B5013" i="12"/>
  <c r="C5013" i="12"/>
  <c r="B5014" i="12"/>
  <c r="C5014" i="12"/>
  <c r="B5015" i="12"/>
  <c r="C5015" i="12"/>
  <c r="B5016" i="12"/>
  <c r="C5016" i="12"/>
  <c r="B5017" i="12"/>
  <c r="C5017" i="12"/>
  <c r="B5018" i="12"/>
  <c r="C5018" i="12"/>
  <c r="B5019" i="12"/>
  <c r="C5019" i="12"/>
  <c r="B5020" i="12"/>
  <c r="C5020" i="12"/>
  <c r="B5021" i="12"/>
  <c r="C5021" i="12"/>
  <c r="B5022" i="12"/>
  <c r="C5022" i="12"/>
  <c r="B5023" i="12"/>
  <c r="C5023" i="12"/>
  <c r="B5024" i="12"/>
  <c r="C5024" i="12"/>
  <c r="B5025" i="12"/>
  <c r="C5025" i="12"/>
  <c r="B5026" i="12"/>
  <c r="C5026" i="12"/>
  <c r="B5027" i="12"/>
  <c r="C5027" i="12"/>
  <c r="B5028" i="12"/>
  <c r="C5028" i="12"/>
  <c r="B5029" i="12"/>
  <c r="C5029" i="12"/>
  <c r="B5030" i="12"/>
  <c r="C5030" i="12"/>
  <c r="B5031" i="12"/>
  <c r="C5031" i="12"/>
  <c r="B5032" i="12"/>
  <c r="C5032" i="12"/>
  <c r="B5033" i="12"/>
  <c r="C5033" i="12"/>
  <c r="B5034" i="12"/>
  <c r="C5034" i="12"/>
  <c r="B5035" i="12"/>
  <c r="C5035" i="12"/>
  <c r="B5036" i="12"/>
  <c r="C5036" i="12"/>
  <c r="B5037" i="12"/>
  <c r="C5037" i="12"/>
  <c r="B5038" i="12"/>
  <c r="C5038" i="12"/>
  <c r="B5039" i="12"/>
  <c r="C5039" i="12"/>
  <c r="B5040" i="12"/>
  <c r="C5040" i="12"/>
  <c r="B5041" i="12"/>
  <c r="C5041" i="12"/>
  <c r="B5042" i="12"/>
  <c r="C5042" i="12"/>
  <c r="B5043" i="12"/>
  <c r="C5043" i="12"/>
  <c r="B5044" i="12"/>
  <c r="C5044" i="12"/>
  <c r="B5045" i="12"/>
  <c r="C5045" i="12"/>
  <c r="B5046" i="12"/>
  <c r="C5046" i="12"/>
  <c r="B5047" i="12"/>
  <c r="C5047" i="12"/>
  <c r="B5048" i="12"/>
  <c r="C5048" i="12"/>
  <c r="B5049" i="12"/>
  <c r="C5049" i="12"/>
  <c r="B5050" i="12"/>
  <c r="C5050" i="12"/>
  <c r="B5051" i="12"/>
  <c r="C5051" i="12"/>
  <c r="B5052" i="12"/>
  <c r="C5052" i="12"/>
  <c r="B5053" i="12"/>
  <c r="C5053" i="12"/>
  <c r="B5054" i="12"/>
  <c r="C5054" i="12"/>
  <c r="B5055" i="12"/>
  <c r="C5055" i="12"/>
  <c r="B5056" i="12"/>
  <c r="C5056" i="12"/>
  <c r="B5057" i="12"/>
  <c r="C5057" i="12"/>
  <c r="B5058" i="12"/>
  <c r="C5058" i="12"/>
  <c r="B5059" i="12"/>
  <c r="C5059" i="12"/>
  <c r="B5060" i="12"/>
  <c r="C5060" i="12"/>
  <c r="B5061" i="12"/>
  <c r="C5061" i="12"/>
  <c r="B5062" i="12"/>
  <c r="C5062" i="12"/>
  <c r="B5063" i="12"/>
  <c r="C5063" i="12"/>
  <c r="B5064" i="12"/>
  <c r="C5064" i="12"/>
  <c r="B5065" i="12"/>
  <c r="C5065" i="12"/>
  <c r="B5066" i="12"/>
  <c r="C5066" i="12"/>
  <c r="B5067" i="12"/>
  <c r="C5067" i="12"/>
  <c r="B5068" i="12"/>
  <c r="C5068" i="12"/>
  <c r="B5069" i="12"/>
  <c r="C5069" i="12"/>
  <c r="B5070" i="12"/>
  <c r="C5070" i="12"/>
  <c r="B5071" i="12"/>
  <c r="C5071" i="12"/>
  <c r="B5072" i="12"/>
  <c r="C5072" i="12"/>
  <c r="B5073" i="12"/>
  <c r="C5073" i="12"/>
  <c r="B5074" i="12"/>
  <c r="C5074" i="12"/>
  <c r="B5075" i="12"/>
  <c r="C5075" i="12"/>
  <c r="B5076" i="12"/>
  <c r="C5076" i="12"/>
  <c r="B5077" i="12"/>
  <c r="C5077" i="12"/>
  <c r="B5078" i="12"/>
  <c r="C5078" i="12"/>
  <c r="B5079" i="12"/>
  <c r="C5079" i="12"/>
  <c r="B5080" i="12"/>
  <c r="C5080" i="12"/>
  <c r="B5081" i="12"/>
  <c r="C5081" i="12"/>
  <c r="B5082" i="12"/>
  <c r="C5082" i="12"/>
  <c r="B5083" i="12"/>
  <c r="C5083" i="12"/>
  <c r="B5084" i="12"/>
  <c r="C5084" i="12"/>
  <c r="B5085" i="12"/>
  <c r="C5085" i="12"/>
  <c r="B5086" i="12"/>
  <c r="C5086" i="12"/>
  <c r="B5087" i="12"/>
  <c r="C5087" i="12"/>
  <c r="B5088" i="12"/>
  <c r="C5088" i="12"/>
  <c r="B5089" i="12"/>
  <c r="C5089" i="12"/>
  <c r="B5090" i="12"/>
  <c r="C5090" i="12"/>
  <c r="B5091" i="12"/>
  <c r="C5091" i="12"/>
  <c r="B5092" i="12"/>
  <c r="C5092" i="12"/>
  <c r="B5093" i="12"/>
  <c r="C5093" i="12"/>
  <c r="B5094" i="12"/>
  <c r="C5094" i="12"/>
  <c r="B5095" i="12"/>
  <c r="C5095" i="12"/>
  <c r="B5096" i="12"/>
  <c r="C5096" i="12"/>
  <c r="B5097" i="12"/>
  <c r="C5097" i="12"/>
  <c r="B5098" i="12"/>
  <c r="C5098" i="12"/>
  <c r="B5099" i="12"/>
  <c r="C5099" i="12"/>
  <c r="B5100" i="12"/>
  <c r="C5100" i="12"/>
  <c r="B5101" i="12"/>
  <c r="C5101" i="12"/>
  <c r="B5102" i="12"/>
  <c r="C5102" i="12"/>
  <c r="B5103" i="12"/>
  <c r="C5103" i="12"/>
  <c r="B5104" i="12"/>
  <c r="C5104" i="12"/>
  <c r="B5105" i="12"/>
  <c r="C5105" i="12"/>
  <c r="B5106" i="12"/>
  <c r="C5106" i="12"/>
  <c r="B5107" i="12"/>
  <c r="C5107" i="12"/>
  <c r="B5108" i="12"/>
  <c r="C5108" i="12"/>
  <c r="B5109" i="12"/>
  <c r="C5109" i="12"/>
  <c r="B5110" i="12"/>
  <c r="C5110" i="12"/>
  <c r="B5111" i="12"/>
  <c r="C5111" i="12"/>
  <c r="B5112" i="12"/>
  <c r="C5112" i="12"/>
  <c r="B5113" i="12"/>
  <c r="C5113" i="12"/>
  <c r="B5114" i="12"/>
  <c r="C5114" i="12"/>
  <c r="B5115" i="12"/>
  <c r="C5115" i="12"/>
  <c r="B5116" i="12"/>
  <c r="C5116" i="12"/>
  <c r="B5117" i="12"/>
  <c r="C5117" i="12"/>
  <c r="B5118" i="12"/>
  <c r="C5118" i="12"/>
  <c r="B5119" i="12"/>
  <c r="C5119" i="12"/>
  <c r="B5120" i="12"/>
  <c r="C5120" i="12"/>
  <c r="B5121" i="12"/>
  <c r="C5121" i="12"/>
  <c r="B5122" i="12"/>
  <c r="C5122" i="12"/>
  <c r="B5123" i="12"/>
  <c r="C5123" i="12"/>
  <c r="B5124" i="12"/>
  <c r="C5124" i="12"/>
  <c r="B5125" i="12"/>
  <c r="C5125" i="12"/>
  <c r="B5126" i="12"/>
  <c r="C5126" i="12"/>
  <c r="B5127" i="12"/>
  <c r="C5127" i="12"/>
  <c r="B5128" i="12"/>
  <c r="C5128" i="12"/>
  <c r="B5129" i="12"/>
  <c r="C5129" i="12"/>
  <c r="B5130" i="12"/>
  <c r="C5130" i="12"/>
  <c r="B5131" i="12"/>
  <c r="C5131" i="12"/>
  <c r="B5132" i="12"/>
  <c r="C5132" i="12"/>
  <c r="B5133" i="12"/>
  <c r="C5133" i="12"/>
  <c r="B5134" i="12"/>
  <c r="C5134" i="12"/>
  <c r="B5135" i="12"/>
  <c r="C5135" i="12"/>
  <c r="B5136" i="12"/>
  <c r="C5136" i="12"/>
  <c r="B5137" i="12"/>
  <c r="C5137" i="12"/>
  <c r="B5138" i="12"/>
  <c r="C5138" i="12"/>
  <c r="B5139" i="12"/>
  <c r="C5139" i="12"/>
  <c r="B5140" i="12"/>
  <c r="C5140" i="12"/>
  <c r="B5141" i="12"/>
  <c r="C5141" i="12"/>
  <c r="B5142" i="12"/>
  <c r="C5142" i="12"/>
  <c r="B5143" i="12"/>
  <c r="C5143" i="12"/>
  <c r="B5144" i="12"/>
  <c r="C5144" i="12"/>
  <c r="B5145" i="12"/>
  <c r="C5145" i="12"/>
  <c r="B5146" i="12"/>
  <c r="C5146" i="12"/>
  <c r="B5147" i="12"/>
  <c r="C5147" i="12"/>
  <c r="B5148" i="12"/>
  <c r="C5148" i="12"/>
  <c r="B5149" i="12"/>
  <c r="C5149" i="12"/>
  <c r="B5150" i="12"/>
  <c r="C5150" i="12"/>
  <c r="B5151" i="12"/>
  <c r="C5151" i="12"/>
  <c r="B5152" i="12"/>
  <c r="C5152" i="12"/>
  <c r="B5153" i="12"/>
  <c r="C5153" i="12"/>
  <c r="B5154" i="12"/>
  <c r="C5154" i="12"/>
  <c r="B5155" i="12"/>
  <c r="C5155" i="12"/>
  <c r="B5156" i="12"/>
  <c r="C5156" i="12"/>
  <c r="B5157" i="12"/>
  <c r="C5157" i="12"/>
  <c r="B5158" i="12"/>
  <c r="C5158" i="12"/>
  <c r="B5159" i="12"/>
  <c r="C5159" i="12"/>
  <c r="B5160" i="12"/>
  <c r="C5160" i="12"/>
  <c r="B5161" i="12"/>
  <c r="C5161" i="12"/>
  <c r="B5162" i="12"/>
  <c r="C5162" i="12"/>
  <c r="B5163" i="12"/>
  <c r="C5163" i="12"/>
  <c r="B5164" i="12"/>
  <c r="C5164" i="12"/>
  <c r="B5165" i="12"/>
  <c r="C5165" i="12"/>
  <c r="B5166" i="12"/>
  <c r="C5166" i="12"/>
  <c r="B5167" i="12"/>
  <c r="C5167" i="12"/>
  <c r="B5168" i="12"/>
  <c r="C5168" i="12"/>
  <c r="B5169" i="12"/>
  <c r="C5169" i="12"/>
  <c r="B5170" i="12"/>
  <c r="C5170" i="12"/>
  <c r="B5171" i="12"/>
  <c r="C5171" i="12"/>
  <c r="B5172" i="12"/>
  <c r="C5172" i="12"/>
  <c r="B5173" i="12"/>
  <c r="C5173" i="12"/>
  <c r="B5174" i="12"/>
  <c r="C5174" i="12"/>
  <c r="B5175" i="12"/>
  <c r="C5175" i="12"/>
  <c r="B5176" i="12"/>
  <c r="C5176" i="12"/>
  <c r="B5177" i="12"/>
  <c r="C5177" i="12"/>
  <c r="B5178" i="12"/>
  <c r="C5178" i="12"/>
  <c r="B5179" i="12"/>
  <c r="C5179" i="12"/>
  <c r="B5180" i="12"/>
  <c r="C5180" i="12"/>
  <c r="B5181" i="12"/>
  <c r="C5181" i="12"/>
  <c r="B5182" i="12"/>
  <c r="C5182" i="12"/>
  <c r="B5183" i="12"/>
  <c r="C5183" i="12"/>
  <c r="B5184" i="12"/>
  <c r="C5184" i="12"/>
  <c r="B5185" i="12"/>
  <c r="C5185" i="12"/>
  <c r="B5186" i="12"/>
  <c r="C5186" i="12"/>
  <c r="B5187" i="12"/>
  <c r="C5187" i="12"/>
  <c r="B5188" i="12"/>
  <c r="C5188" i="12"/>
  <c r="B5189" i="12"/>
  <c r="C5189" i="12"/>
  <c r="B5190" i="12"/>
  <c r="C5190" i="12"/>
  <c r="B5191" i="12"/>
  <c r="C5191" i="12"/>
  <c r="B5192" i="12"/>
  <c r="C5192" i="12"/>
  <c r="B5193" i="12"/>
  <c r="C5193" i="12"/>
  <c r="B5194" i="12"/>
  <c r="C5194" i="12"/>
  <c r="B5195" i="12"/>
  <c r="C5195" i="12"/>
  <c r="B5196" i="12"/>
  <c r="C5196" i="12"/>
  <c r="B5197" i="12"/>
  <c r="C5197" i="12"/>
  <c r="B5198" i="12"/>
  <c r="C5198" i="12"/>
  <c r="B5199" i="12"/>
  <c r="C5199" i="12"/>
  <c r="B5200" i="12"/>
  <c r="C5200" i="12"/>
  <c r="B5201" i="12"/>
  <c r="C5201" i="12"/>
  <c r="B5202" i="12"/>
  <c r="C5202" i="12"/>
  <c r="B5203" i="12"/>
  <c r="C5203" i="12"/>
  <c r="B5204" i="12"/>
  <c r="C5204" i="12"/>
  <c r="B5205" i="12"/>
  <c r="C5205" i="12"/>
  <c r="B5206" i="12"/>
  <c r="C5206" i="12"/>
  <c r="B5207" i="12"/>
  <c r="C5207" i="12"/>
  <c r="B5208" i="12"/>
  <c r="C5208" i="12"/>
  <c r="B5209" i="12"/>
  <c r="C5209" i="12"/>
  <c r="B5210" i="12"/>
  <c r="C5210" i="12"/>
  <c r="B5211" i="12"/>
  <c r="C5211" i="12"/>
  <c r="B5212" i="12"/>
  <c r="C5212" i="12"/>
  <c r="B5213" i="12"/>
  <c r="C5213" i="12"/>
  <c r="B5214" i="12"/>
  <c r="C5214" i="12"/>
  <c r="B5215" i="12"/>
  <c r="C5215" i="12"/>
  <c r="B5216" i="12"/>
  <c r="C5216" i="12"/>
  <c r="B5217" i="12"/>
  <c r="C5217" i="12"/>
  <c r="B5218" i="12"/>
  <c r="C5218" i="12"/>
  <c r="B5219" i="12"/>
  <c r="C5219" i="12"/>
  <c r="B5220" i="12"/>
  <c r="C5220" i="12"/>
  <c r="B5221" i="12"/>
  <c r="C5221" i="12"/>
  <c r="B5222" i="12"/>
  <c r="C5222" i="12"/>
  <c r="B5223" i="12"/>
  <c r="C5223" i="12"/>
  <c r="B5224" i="12"/>
  <c r="C5224" i="12"/>
  <c r="B5225" i="12"/>
  <c r="C5225" i="12"/>
  <c r="B5226" i="12"/>
  <c r="C5226" i="12"/>
  <c r="B5227" i="12"/>
  <c r="C5227" i="12"/>
  <c r="B5228" i="12"/>
  <c r="C5228" i="12"/>
  <c r="B5229" i="12"/>
  <c r="C5229" i="12"/>
  <c r="B5230" i="12"/>
  <c r="C5230" i="12"/>
  <c r="B5231" i="12"/>
  <c r="C5231" i="12"/>
  <c r="B5232" i="12"/>
  <c r="C5232" i="12"/>
  <c r="B5233" i="12"/>
  <c r="C5233" i="12"/>
  <c r="B5234" i="12"/>
  <c r="C5234" i="12"/>
  <c r="B5235" i="12"/>
  <c r="C5235" i="12"/>
  <c r="B5236" i="12"/>
  <c r="C5236" i="12"/>
  <c r="B5237" i="12"/>
  <c r="C5237" i="12"/>
  <c r="B5238" i="12"/>
  <c r="C5238" i="12"/>
  <c r="B5239" i="12"/>
  <c r="C5239" i="12"/>
  <c r="B5240" i="12"/>
  <c r="C5240" i="12"/>
  <c r="B5241" i="12"/>
  <c r="C5241" i="12"/>
  <c r="B5242" i="12"/>
  <c r="C5242" i="12"/>
  <c r="B5243" i="12"/>
  <c r="C5243" i="12"/>
  <c r="B5244" i="12"/>
  <c r="C5244" i="12"/>
  <c r="B5245" i="12"/>
  <c r="C5245" i="12"/>
  <c r="B5246" i="12"/>
  <c r="C5246" i="12"/>
  <c r="B5247" i="12"/>
  <c r="C5247" i="12"/>
  <c r="B5248" i="12"/>
  <c r="C5248" i="12"/>
  <c r="B5249" i="12"/>
  <c r="C5249" i="12"/>
  <c r="B5250" i="12"/>
  <c r="C5250" i="12"/>
  <c r="B5251" i="12"/>
  <c r="C5251" i="12"/>
  <c r="B5252" i="12"/>
  <c r="C5252" i="12"/>
  <c r="B5253" i="12"/>
  <c r="C5253" i="12"/>
  <c r="B5254" i="12"/>
  <c r="C5254" i="12"/>
  <c r="B5255" i="12"/>
  <c r="C5255" i="12"/>
  <c r="B5256" i="12"/>
  <c r="C5256" i="12"/>
  <c r="B5257" i="12"/>
  <c r="C5257" i="12"/>
  <c r="B5258" i="12"/>
  <c r="C5258" i="12"/>
  <c r="B5259" i="12"/>
  <c r="C5259" i="12"/>
  <c r="B5260" i="12"/>
  <c r="C5260" i="12"/>
  <c r="B5261" i="12"/>
  <c r="C5261" i="12"/>
  <c r="B5262" i="12"/>
  <c r="C5262" i="12"/>
  <c r="B5263" i="12"/>
  <c r="C5263" i="12"/>
  <c r="B5264" i="12"/>
  <c r="C5264" i="12"/>
  <c r="B5265" i="12"/>
  <c r="C5265" i="12"/>
  <c r="B5266" i="12"/>
  <c r="C5266" i="12"/>
  <c r="B5267" i="12"/>
  <c r="C5267" i="12"/>
  <c r="B5268" i="12"/>
  <c r="C5268" i="12"/>
  <c r="B5269" i="12"/>
  <c r="C5269" i="12"/>
  <c r="B5270" i="12"/>
  <c r="C5270" i="12"/>
  <c r="B5271" i="12"/>
  <c r="C5271" i="12"/>
  <c r="B5272" i="12"/>
  <c r="C5272" i="12"/>
  <c r="B5273" i="12"/>
  <c r="C5273" i="12"/>
  <c r="B5274" i="12"/>
  <c r="C5274" i="12"/>
  <c r="B5275" i="12"/>
  <c r="C5275" i="12"/>
  <c r="B5276" i="12"/>
  <c r="C5276" i="12"/>
  <c r="B5277" i="12"/>
  <c r="C5277" i="12"/>
  <c r="B5278" i="12"/>
  <c r="C5278" i="12"/>
  <c r="B5279" i="12"/>
  <c r="C5279" i="12"/>
  <c r="B5280" i="12"/>
  <c r="C5280" i="12"/>
  <c r="B5281" i="12"/>
  <c r="C5281" i="12"/>
  <c r="B5282" i="12"/>
  <c r="C5282" i="12"/>
  <c r="B5283" i="12"/>
  <c r="C5283" i="12"/>
  <c r="B5284" i="12"/>
  <c r="C5284" i="12"/>
  <c r="B5285" i="12"/>
  <c r="C5285" i="12"/>
  <c r="B5286" i="12"/>
  <c r="C5286" i="12"/>
  <c r="B5287" i="12"/>
  <c r="C5287" i="12"/>
  <c r="B5288" i="12"/>
  <c r="C5288" i="12"/>
  <c r="B5289" i="12"/>
  <c r="C5289" i="12"/>
  <c r="B5290" i="12"/>
  <c r="C5290" i="12"/>
  <c r="B5291" i="12"/>
  <c r="C5291" i="12"/>
  <c r="B5292" i="12"/>
  <c r="C5292" i="12"/>
  <c r="B5293" i="12"/>
  <c r="C5293" i="12"/>
  <c r="B5294" i="12"/>
  <c r="C5294" i="12"/>
  <c r="B5295" i="12"/>
  <c r="C5295" i="12"/>
  <c r="B5296" i="12"/>
  <c r="C5296" i="12"/>
  <c r="B5297" i="12"/>
  <c r="C5297" i="12"/>
  <c r="B5298" i="12"/>
  <c r="C5298" i="12"/>
  <c r="B5299" i="12"/>
  <c r="C5299" i="12"/>
  <c r="B5300" i="12"/>
  <c r="C5300" i="12"/>
  <c r="B5301" i="12"/>
  <c r="C5301" i="12"/>
  <c r="B5302" i="12"/>
  <c r="C5302" i="12"/>
  <c r="B5303" i="12"/>
  <c r="C5303" i="12"/>
  <c r="B5304" i="12"/>
  <c r="C5304" i="12"/>
  <c r="B5305" i="12"/>
  <c r="C5305" i="12"/>
  <c r="B5306" i="12"/>
  <c r="C5306" i="12"/>
  <c r="B5307" i="12"/>
  <c r="C5307" i="12"/>
  <c r="B5308" i="12"/>
  <c r="C5308" i="12"/>
  <c r="B5309" i="12"/>
  <c r="C5309" i="12"/>
  <c r="B5310" i="12"/>
  <c r="C5310" i="12"/>
  <c r="B5311" i="12"/>
  <c r="C5311" i="12"/>
  <c r="B5312" i="12"/>
  <c r="C5312" i="12"/>
  <c r="B5313" i="12"/>
  <c r="C5313" i="12"/>
  <c r="B5314" i="12"/>
  <c r="C5314" i="12"/>
  <c r="B5315" i="12"/>
  <c r="C5315" i="12"/>
  <c r="B5316" i="12"/>
  <c r="C5316" i="12"/>
  <c r="B5317" i="12"/>
  <c r="C5317" i="12"/>
  <c r="B5318" i="12"/>
  <c r="C5318" i="12"/>
  <c r="B5319" i="12"/>
  <c r="C5319" i="12"/>
  <c r="B5320" i="12"/>
  <c r="C5320" i="12"/>
  <c r="B5321" i="12"/>
  <c r="C5321" i="12"/>
  <c r="B5322" i="12"/>
  <c r="C5322" i="12"/>
  <c r="B5323" i="12"/>
  <c r="C5323" i="12"/>
  <c r="B5324" i="12"/>
  <c r="C5324" i="12"/>
  <c r="B5325" i="12"/>
  <c r="C5325" i="12"/>
  <c r="B5326" i="12"/>
  <c r="C5326" i="12"/>
  <c r="B5327" i="12"/>
  <c r="C5327" i="12"/>
  <c r="B5328" i="12"/>
  <c r="C5328" i="12"/>
  <c r="B5329" i="12"/>
  <c r="C5329" i="12"/>
  <c r="B5330" i="12"/>
  <c r="C5330" i="12"/>
  <c r="B5331" i="12"/>
  <c r="C5331" i="12"/>
  <c r="B5332" i="12"/>
  <c r="C5332" i="12"/>
  <c r="B5333" i="12"/>
  <c r="C5333" i="12"/>
  <c r="B5334" i="12"/>
  <c r="C5334" i="12"/>
  <c r="B5335" i="12"/>
  <c r="C5335" i="12"/>
  <c r="B5336" i="12"/>
  <c r="C5336" i="12"/>
  <c r="B5337" i="12"/>
  <c r="C5337" i="12"/>
  <c r="B5338" i="12"/>
  <c r="C5338" i="12"/>
  <c r="B5339" i="12"/>
  <c r="C5339" i="12"/>
  <c r="B5340" i="12"/>
  <c r="C5340" i="12"/>
  <c r="B5341" i="12"/>
  <c r="C5341" i="12"/>
  <c r="B5342" i="12"/>
  <c r="C5342" i="12"/>
  <c r="B5343" i="12"/>
  <c r="C5343" i="12"/>
  <c r="B5344" i="12"/>
  <c r="C5344" i="12"/>
  <c r="B5345" i="12"/>
  <c r="C5345" i="12"/>
  <c r="B5346" i="12"/>
  <c r="C5346" i="12"/>
  <c r="B5347" i="12"/>
  <c r="C5347" i="12"/>
  <c r="B5348" i="12"/>
  <c r="C5348" i="12"/>
  <c r="B5349" i="12"/>
  <c r="C5349" i="12"/>
  <c r="B5350" i="12"/>
  <c r="C5350" i="12"/>
  <c r="B5351" i="12"/>
  <c r="C5351" i="12"/>
  <c r="B5352" i="12"/>
  <c r="C5352" i="12"/>
  <c r="B5353" i="12"/>
  <c r="C5353" i="12"/>
  <c r="B5354" i="12"/>
  <c r="C5354" i="12"/>
  <c r="B5355" i="12"/>
  <c r="C5355" i="12"/>
  <c r="B5356" i="12"/>
  <c r="C5356" i="12"/>
  <c r="B5357" i="12"/>
  <c r="C5357" i="12"/>
  <c r="B5358" i="12"/>
  <c r="C5358" i="12"/>
  <c r="B5359" i="12"/>
  <c r="C5359" i="12"/>
  <c r="B5360" i="12"/>
  <c r="C5360" i="12"/>
  <c r="B5361" i="12"/>
  <c r="C5361" i="12"/>
  <c r="B5362" i="12"/>
  <c r="C5362" i="12"/>
  <c r="B5363" i="12"/>
  <c r="C5363" i="12"/>
  <c r="B5364" i="12"/>
  <c r="C5364" i="12"/>
  <c r="B5365" i="12"/>
  <c r="C5365" i="12"/>
  <c r="B5366" i="12"/>
  <c r="C5366" i="12"/>
  <c r="B5367" i="12"/>
  <c r="C5367" i="12"/>
  <c r="B5368" i="12"/>
  <c r="C5368" i="12"/>
  <c r="B5369" i="12"/>
  <c r="C5369" i="12"/>
  <c r="B5370" i="12"/>
  <c r="C5370" i="12"/>
  <c r="B5371" i="12"/>
  <c r="C5371" i="12"/>
  <c r="B5372" i="12"/>
  <c r="C5372" i="12"/>
  <c r="B5373" i="12"/>
  <c r="C5373" i="12"/>
  <c r="B5374" i="12"/>
  <c r="C5374" i="12"/>
  <c r="B5375" i="12"/>
  <c r="C5375" i="12"/>
  <c r="B5376" i="12"/>
  <c r="C5376" i="12"/>
  <c r="B5377" i="12"/>
  <c r="C5377" i="12"/>
  <c r="B5378" i="12"/>
  <c r="C5378" i="12"/>
  <c r="B5379" i="12"/>
  <c r="C5379" i="12"/>
  <c r="B5380" i="12"/>
  <c r="C5380" i="12"/>
  <c r="B5381" i="12"/>
  <c r="C5381" i="12"/>
  <c r="B5382" i="12"/>
  <c r="C5382" i="12"/>
  <c r="B5383" i="12"/>
  <c r="C5383" i="12"/>
  <c r="B5384" i="12"/>
  <c r="C5384" i="12"/>
  <c r="B5385" i="12"/>
  <c r="C5385" i="12"/>
  <c r="B5386" i="12"/>
  <c r="C5386" i="12"/>
  <c r="B5387" i="12"/>
  <c r="C5387" i="12"/>
  <c r="B5388" i="12"/>
  <c r="C5388" i="12"/>
  <c r="B5389" i="12"/>
  <c r="C5389" i="12"/>
  <c r="B5390" i="12"/>
  <c r="C5390" i="12"/>
  <c r="B5391" i="12"/>
  <c r="C5391" i="12"/>
  <c r="B5392" i="12"/>
  <c r="C5392" i="12"/>
  <c r="B5393" i="12"/>
  <c r="C5393" i="12"/>
  <c r="B5394" i="12"/>
  <c r="C5394" i="12"/>
  <c r="B5395" i="12"/>
  <c r="C5395" i="12"/>
  <c r="B5396" i="12"/>
  <c r="C5396" i="12"/>
  <c r="B5397" i="12"/>
  <c r="C5397" i="12"/>
  <c r="B5398" i="12"/>
  <c r="C5398" i="12"/>
  <c r="B5399" i="12"/>
  <c r="C5399" i="12"/>
  <c r="B5400" i="12"/>
  <c r="C5400" i="12"/>
  <c r="B5401" i="12"/>
  <c r="C5401" i="12"/>
  <c r="B5402" i="12"/>
  <c r="C5402" i="12"/>
  <c r="B5403" i="12"/>
  <c r="C5403" i="12"/>
  <c r="B5404" i="12"/>
  <c r="C5404" i="12"/>
  <c r="B5405" i="12"/>
  <c r="C5405" i="12"/>
  <c r="B5406" i="12"/>
  <c r="C5406" i="12"/>
  <c r="B5407" i="12"/>
  <c r="C5407" i="12"/>
  <c r="B5408" i="12"/>
  <c r="C5408" i="12"/>
  <c r="B5409" i="12"/>
  <c r="C5409" i="12"/>
  <c r="B5410" i="12"/>
  <c r="C5410" i="12"/>
  <c r="B5411" i="12"/>
  <c r="C5411" i="12"/>
  <c r="B5412" i="12"/>
  <c r="C5412" i="12"/>
  <c r="B5413" i="12"/>
  <c r="C5413" i="12"/>
  <c r="B5414" i="12"/>
  <c r="C5414" i="12"/>
  <c r="B5415" i="12"/>
  <c r="C5415" i="12"/>
  <c r="B5416" i="12"/>
  <c r="C5416" i="12"/>
  <c r="B5417" i="12"/>
  <c r="C5417" i="12"/>
  <c r="B5418" i="12"/>
  <c r="C5418" i="12"/>
  <c r="B5419" i="12"/>
  <c r="C5419" i="12"/>
  <c r="B5420" i="12"/>
  <c r="C5420" i="12"/>
  <c r="B5421" i="12"/>
  <c r="C5421" i="12"/>
  <c r="B5422" i="12"/>
  <c r="C5422" i="12"/>
  <c r="B5423" i="12"/>
  <c r="C5423" i="12"/>
  <c r="B5424" i="12"/>
  <c r="C5424" i="12"/>
  <c r="B5425" i="12"/>
  <c r="C5425" i="12"/>
  <c r="B5426" i="12"/>
  <c r="C5426" i="12"/>
  <c r="B5427" i="12"/>
  <c r="C5427" i="12"/>
  <c r="B5428" i="12"/>
  <c r="C5428" i="12"/>
  <c r="B5429" i="12"/>
  <c r="C5429" i="12"/>
  <c r="B5430" i="12"/>
  <c r="C5430" i="12"/>
  <c r="B5431" i="12"/>
  <c r="C5431" i="12"/>
  <c r="B5432" i="12"/>
  <c r="C5432" i="12"/>
  <c r="B5433" i="12"/>
  <c r="C5433" i="12"/>
  <c r="B5434" i="12"/>
  <c r="C5434" i="12"/>
  <c r="B5435" i="12"/>
  <c r="C5435" i="12"/>
  <c r="B5436" i="12"/>
  <c r="C5436" i="12"/>
  <c r="B5437" i="12"/>
  <c r="C5437" i="12"/>
  <c r="B5438" i="12"/>
  <c r="C5438" i="12"/>
  <c r="B5439" i="12"/>
  <c r="C5439" i="12"/>
  <c r="B5440" i="12"/>
  <c r="C5440" i="12"/>
  <c r="B5441" i="12"/>
  <c r="C5441" i="12"/>
  <c r="B5442" i="12"/>
  <c r="C5442" i="12"/>
  <c r="B5443" i="12"/>
  <c r="C5443" i="12"/>
  <c r="B5444" i="12"/>
  <c r="C5444" i="12"/>
  <c r="B5445" i="12"/>
  <c r="C5445" i="12"/>
  <c r="B5446" i="12"/>
  <c r="C5446" i="12"/>
  <c r="B5447" i="12"/>
  <c r="C5447" i="12"/>
  <c r="B5448" i="12"/>
  <c r="C5448" i="12"/>
  <c r="B5449" i="12"/>
  <c r="C5449" i="12"/>
  <c r="B5450" i="12"/>
  <c r="C5450" i="12"/>
  <c r="B5451" i="12"/>
  <c r="C5451" i="12"/>
  <c r="B5452" i="12"/>
  <c r="C5452" i="12"/>
  <c r="B5453" i="12"/>
  <c r="C5453" i="12"/>
  <c r="B5454" i="12"/>
  <c r="C5454" i="12"/>
  <c r="B5455" i="12"/>
  <c r="C5455" i="12"/>
  <c r="B5456" i="12"/>
  <c r="C5456" i="12"/>
  <c r="B5457" i="12"/>
  <c r="C5457" i="12"/>
  <c r="B5458" i="12"/>
  <c r="C5458" i="12"/>
  <c r="B5459" i="12"/>
  <c r="C5459" i="12"/>
  <c r="B5460" i="12"/>
  <c r="C5460" i="12"/>
  <c r="B5461" i="12"/>
  <c r="C5461" i="12"/>
  <c r="B5462" i="12"/>
  <c r="C5462" i="12"/>
  <c r="B5463" i="12"/>
  <c r="C5463" i="12"/>
  <c r="B5464" i="12"/>
  <c r="C5464" i="12"/>
  <c r="B5465" i="12"/>
  <c r="C5465" i="12"/>
  <c r="B5466" i="12"/>
  <c r="C5466" i="12"/>
  <c r="B5467" i="12"/>
  <c r="C5467" i="12"/>
  <c r="B5468" i="12"/>
  <c r="C5468" i="12"/>
  <c r="B5469" i="12"/>
  <c r="C5469" i="12"/>
  <c r="B5470" i="12"/>
  <c r="C5470" i="12"/>
  <c r="B5471" i="12"/>
  <c r="C5471" i="12"/>
  <c r="B5472" i="12"/>
  <c r="C5472" i="12"/>
  <c r="B5473" i="12"/>
  <c r="C5473" i="12"/>
  <c r="B5474" i="12"/>
  <c r="C5474" i="12"/>
  <c r="B5475" i="12"/>
  <c r="C5475" i="12"/>
  <c r="B5476" i="12"/>
  <c r="C5476" i="12"/>
  <c r="B5477" i="12"/>
  <c r="C5477" i="12"/>
  <c r="B5478" i="12"/>
  <c r="C5478" i="12"/>
  <c r="B5479" i="12"/>
  <c r="C5479" i="12"/>
  <c r="B5480" i="12"/>
  <c r="C5480" i="12"/>
  <c r="B5481" i="12"/>
  <c r="C5481" i="12"/>
  <c r="B5482" i="12"/>
  <c r="C5482" i="12"/>
  <c r="B5483" i="12"/>
  <c r="C5483" i="12"/>
  <c r="B5484" i="12"/>
  <c r="C5484" i="12"/>
  <c r="B5485" i="12"/>
  <c r="C5485" i="12"/>
  <c r="B5486" i="12"/>
  <c r="C5486" i="12"/>
  <c r="B5487" i="12"/>
  <c r="C5487" i="12"/>
  <c r="B5488" i="12"/>
  <c r="C5488" i="12"/>
  <c r="B5489" i="12"/>
  <c r="C5489" i="12"/>
  <c r="B5490" i="12"/>
  <c r="C5490" i="12"/>
  <c r="B5491" i="12"/>
  <c r="C5491" i="12"/>
  <c r="B5492" i="12"/>
  <c r="C5492" i="12"/>
  <c r="B5493" i="12"/>
  <c r="C5493" i="12"/>
  <c r="B5494" i="12"/>
  <c r="C5494" i="12"/>
  <c r="B5495" i="12"/>
  <c r="C5495" i="12"/>
  <c r="B5496" i="12"/>
  <c r="C5496" i="12"/>
  <c r="B5497" i="12"/>
  <c r="C5497" i="12"/>
  <c r="B5498" i="12"/>
  <c r="C5498" i="12"/>
  <c r="B5499" i="12"/>
  <c r="C5499" i="12"/>
  <c r="B5500" i="12"/>
  <c r="C5500" i="12"/>
  <c r="B5501" i="12"/>
  <c r="C5501" i="12"/>
  <c r="B5502" i="12"/>
  <c r="C5502" i="12"/>
  <c r="B5503" i="12"/>
  <c r="C5503" i="12"/>
  <c r="B5504" i="12"/>
  <c r="C5504" i="12"/>
  <c r="B5505" i="12"/>
  <c r="C5505" i="12"/>
  <c r="B5506" i="12"/>
  <c r="C5506" i="12"/>
  <c r="B5507" i="12"/>
  <c r="C5507" i="12"/>
  <c r="B5508" i="12"/>
  <c r="C5508" i="12"/>
  <c r="B5509" i="12"/>
  <c r="C5509" i="12"/>
  <c r="B5510" i="12"/>
  <c r="C5510" i="12"/>
  <c r="B5511" i="12"/>
  <c r="C5511" i="12"/>
  <c r="B5512" i="12"/>
  <c r="C5512" i="12"/>
  <c r="B5513" i="12"/>
  <c r="C5513" i="12"/>
  <c r="B5514" i="12"/>
  <c r="C5514" i="12"/>
  <c r="B5515" i="12"/>
  <c r="C5515" i="12"/>
  <c r="B5516" i="12"/>
  <c r="C5516" i="12"/>
  <c r="B5517" i="12"/>
  <c r="C5517" i="12"/>
  <c r="B5518" i="12"/>
  <c r="C5518" i="12"/>
  <c r="B5519" i="12"/>
  <c r="C5519" i="12"/>
  <c r="B5520" i="12"/>
  <c r="C5520" i="12"/>
  <c r="B5521" i="12"/>
  <c r="C5521" i="12"/>
  <c r="B5522" i="12"/>
  <c r="C5522" i="12"/>
  <c r="B5523" i="12"/>
  <c r="C5523" i="12"/>
  <c r="B5524" i="12"/>
  <c r="C5524" i="12"/>
  <c r="B5525" i="12"/>
  <c r="C5525" i="12"/>
  <c r="B5526" i="12"/>
  <c r="C5526" i="12"/>
  <c r="B5527" i="12"/>
  <c r="C5527" i="12"/>
  <c r="B5528" i="12"/>
  <c r="C5528" i="12"/>
  <c r="B5529" i="12"/>
  <c r="C5529" i="12"/>
  <c r="B5530" i="12"/>
  <c r="C5530" i="12"/>
  <c r="B5531" i="12"/>
  <c r="C5531" i="12"/>
  <c r="B5532" i="12"/>
  <c r="C5532" i="12"/>
  <c r="B5533" i="12"/>
  <c r="C5533" i="12"/>
  <c r="B5534" i="12"/>
  <c r="C5534" i="12"/>
  <c r="B5535" i="12"/>
  <c r="C5535" i="12"/>
  <c r="B5536" i="12"/>
  <c r="C5536" i="12"/>
  <c r="B5537" i="12"/>
  <c r="C5537" i="12"/>
  <c r="B5538" i="12"/>
  <c r="C5538" i="12"/>
  <c r="B5539" i="12"/>
  <c r="C5539" i="12"/>
  <c r="B5540" i="12"/>
  <c r="C5540" i="12"/>
  <c r="B5541" i="12"/>
  <c r="C5541" i="12"/>
  <c r="B5542" i="12"/>
  <c r="C5542" i="12"/>
  <c r="B5543" i="12"/>
  <c r="C5543" i="12"/>
  <c r="B5544" i="12"/>
  <c r="C5544" i="12"/>
  <c r="B5545" i="12"/>
  <c r="C5545" i="12"/>
  <c r="B5546" i="12"/>
  <c r="C5546" i="12"/>
  <c r="B5547" i="12"/>
  <c r="C5547" i="12"/>
  <c r="B5548" i="12"/>
  <c r="C5548" i="12"/>
  <c r="B5549" i="12"/>
  <c r="C5549" i="12"/>
  <c r="B5550" i="12"/>
  <c r="C5550" i="12"/>
  <c r="B5551" i="12"/>
  <c r="C5551" i="12"/>
  <c r="B5552" i="12"/>
  <c r="C5552" i="12"/>
  <c r="B5553" i="12"/>
  <c r="C5553" i="12"/>
  <c r="B5554" i="12"/>
  <c r="C5554" i="12"/>
  <c r="B5555" i="12"/>
  <c r="C5555" i="12"/>
  <c r="B5556" i="12"/>
  <c r="C5556" i="12"/>
  <c r="B5557" i="12"/>
  <c r="C5557" i="12"/>
  <c r="B5558" i="12"/>
  <c r="C5558" i="12"/>
  <c r="B5559" i="12"/>
  <c r="C5559" i="12"/>
  <c r="B5560" i="12"/>
  <c r="C5560" i="12"/>
  <c r="B5561" i="12"/>
  <c r="C5561" i="12"/>
  <c r="B5562" i="12"/>
  <c r="C5562" i="12"/>
  <c r="B5563" i="12"/>
  <c r="C5563" i="12"/>
  <c r="B5564" i="12"/>
  <c r="C5564" i="12"/>
  <c r="B5565" i="12"/>
  <c r="C5565" i="12"/>
  <c r="B5566" i="12"/>
  <c r="C5566" i="12"/>
  <c r="B5567" i="12"/>
  <c r="C5567" i="12"/>
  <c r="B5568" i="12"/>
  <c r="C5568" i="12"/>
  <c r="B5569" i="12"/>
  <c r="C5569" i="12"/>
  <c r="B5570" i="12"/>
  <c r="C5570" i="12"/>
  <c r="B5571" i="12"/>
  <c r="C5571" i="12"/>
  <c r="B5572" i="12"/>
  <c r="C5572" i="12"/>
  <c r="B5573" i="12"/>
  <c r="C5573" i="12"/>
  <c r="B5574" i="12"/>
  <c r="C5574" i="12"/>
  <c r="B5575" i="12"/>
  <c r="C5575" i="12"/>
  <c r="B5576" i="12"/>
  <c r="C5576" i="12"/>
  <c r="B5577" i="12"/>
  <c r="C5577" i="12"/>
  <c r="B5578" i="12"/>
  <c r="C5578" i="12"/>
  <c r="B5579" i="12"/>
  <c r="C5579" i="12"/>
  <c r="B5580" i="12"/>
  <c r="C5580" i="12"/>
  <c r="B5581" i="12"/>
  <c r="C5581" i="12"/>
  <c r="B5582" i="12"/>
  <c r="C5582" i="12"/>
  <c r="B5583" i="12"/>
  <c r="C5583" i="12"/>
  <c r="B5584" i="12"/>
  <c r="C5584" i="12"/>
  <c r="B5585" i="12"/>
  <c r="C5585" i="12"/>
  <c r="B5586" i="12"/>
  <c r="C5586" i="12"/>
  <c r="B5587" i="12"/>
  <c r="C5587" i="12"/>
  <c r="B5588" i="12"/>
  <c r="C5588" i="12"/>
  <c r="B5589" i="12"/>
  <c r="C5589" i="12"/>
  <c r="B5590" i="12"/>
  <c r="C5590" i="12"/>
  <c r="B5591" i="12"/>
  <c r="C5591" i="12"/>
  <c r="B5592" i="12"/>
  <c r="C5592" i="12"/>
  <c r="B5593" i="12"/>
  <c r="C5593" i="12"/>
  <c r="B5594" i="12"/>
  <c r="C5594" i="12"/>
  <c r="B5595" i="12"/>
  <c r="C5595" i="12"/>
  <c r="B5596" i="12"/>
  <c r="C5596" i="12"/>
  <c r="B5597" i="12"/>
  <c r="C5597" i="12"/>
  <c r="B5598" i="12"/>
  <c r="C5598" i="12"/>
  <c r="B5599" i="12"/>
  <c r="C5599" i="12"/>
  <c r="B5600" i="12"/>
  <c r="C5600" i="12"/>
  <c r="B5601" i="12"/>
  <c r="C5601" i="12"/>
  <c r="B5602" i="12"/>
  <c r="C5602" i="12"/>
  <c r="B5603" i="12"/>
  <c r="C5603" i="12"/>
  <c r="B5604" i="12"/>
  <c r="C5604" i="12"/>
  <c r="B5605" i="12"/>
  <c r="C5605" i="12"/>
  <c r="B5606" i="12"/>
  <c r="C5606" i="12"/>
  <c r="B5607" i="12"/>
  <c r="C5607" i="12"/>
  <c r="B5608" i="12"/>
  <c r="C5608" i="12"/>
  <c r="B5609" i="12"/>
  <c r="C5609" i="12"/>
  <c r="B5610" i="12"/>
  <c r="C5610" i="12"/>
  <c r="B5611" i="12"/>
  <c r="C5611" i="12"/>
  <c r="B5612" i="12"/>
  <c r="C5612" i="12"/>
  <c r="B5613" i="12"/>
  <c r="C5613" i="12"/>
  <c r="B5614" i="12"/>
  <c r="C5614" i="12"/>
  <c r="B5615" i="12"/>
  <c r="C5615" i="12"/>
  <c r="B5616" i="12"/>
  <c r="C5616" i="12"/>
  <c r="B5617" i="12"/>
  <c r="C5617" i="12"/>
  <c r="B5618" i="12"/>
  <c r="C5618" i="12"/>
  <c r="B5619" i="12"/>
  <c r="C5619" i="12"/>
  <c r="B5620" i="12"/>
  <c r="C5620" i="12"/>
  <c r="B5621" i="12"/>
  <c r="C5621" i="12"/>
  <c r="B5622" i="12"/>
  <c r="C5622" i="12"/>
  <c r="B5623" i="12"/>
  <c r="C5623" i="12"/>
  <c r="B5624" i="12"/>
  <c r="C5624" i="12"/>
  <c r="B5625" i="12"/>
  <c r="C5625" i="12"/>
  <c r="B5626" i="12"/>
  <c r="C5626" i="12"/>
  <c r="B5627" i="12"/>
  <c r="C5627" i="12"/>
  <c r="B5628" i="12"/>
  <c r="C5628" i="12"/>
  <c r="B5629" i="12"/>
  <c r="C5629" i="12"/>
  <c r="B5630" i="12"/>
  <c r="C5630" i="12"/>
  <c r="B5631" i="12"/>
  <c r="C5631" i="12"/>
  <c r="B5632" i="12"/>
  <c r="C5632" i="12"/>
  <c r="B5633" i="12"/>
  <c r="C5633" i="12"/>
  <c r="B5634" i="12"/>
  <c r="C5634" i="12"/>
  <c r="B5635" i="12"/>
  <c r="C5635" i="12"/>
  <c r="B5636" i="12"/>
  <c r="C5636" i="12"/>
  <c r="B5637" i="12"/>
  <c r="C5637" i="12"/>
  <c r="B5638" i="12"/>
  <c r="C5638" i="12"/>
  <c r="B5639" i="12"/>
  <c r="C5639" i="12"/>
  <c r="B5640" i="12"/>
  <c r="C5640" i="12"/>
  <c r="B5641" i="12"/>
  <c r="C5641" i="12"/>
  <c r="B5642" i="12"/>
  <c r="C5642" i="12"/>
  <c r="B5643" i="12"/>
  <c r="C5643" i="12"/>
  <c r="B5644" i="12"/>
  <c r="C5644" i="12"/>
  <c r="B5645" i="12"/>
  <c r="C5645" i="12"/>
  <c r="B5646" i="12"/>
  <c r="C5646" i="12"/>
  <c r="B5647" i="12"/>
  <c r="C5647" i="12"/>
  <c r="B5648" i="12"/>
  <c r="C5648" i="12"/>
  <c r="B5649" i="12"/>
  <c r="C5649" i="12"/>
  <c r="B5650" i="12"/>
  <c r="C5650" i="12"/>
  <c r="B5651" i="12"/>
  <c r="C5651" i="12"/>
  <c r="B5652" i="12"/>
  <c r="C5652" i="12"/>
  <c r="B5653" i="12"/>
  <c r="C5653" i="12"/>
  <c r="B5654" i="12"/>
  <c r="C5654" i="12"/>
  <c r="B5655" i="12"/>
  <c r="C5655" i="12"/>
  <c r="B5656" i="12"/>
  <c r="C5656" i="12"/>
  <c r="B5657" i="12"/>
  <c r="C5657" i="12"/>
  <c r="B5658" i="12"/>
  <c r="C5658" i="12"/>
  <c r="B5659" i="12"/>
  <c r="C5659" i="12"/>
  <c r="B5660" i="12"/>
  <c r="C5660" i="12"/>
  <c r="B5661" i="12"/>
  <c r="C5661" i="12"/>
  <c r="B5662" i="12"/>
  <c r="C5662" i="12"/>
  <c r="B5663" i="12"/>
  <c r="C5663" i="12"/>
  <c r="B5664" i="12"/>
  <c r="C5664" i="12"/>
  <c r="B5665" i="12"/>
  <c r="C5665" i="12"/>
  <c r="B5666" i="12"/>
  <c r="C5666" i="12"/>
  <c r="B5667" i="12"/>
  <c r="C5667" i="12"/>
  <c r="B5668" i="12"/>
  <c r="C5668" i="12"/>
  <c r="B5669" i="12"/>
  <c r="C5669" i="12"/>
  <c r="B5670" i="12"/>
  <c r="C5670" i="12"/>
  <c r="B5671" i="12"/>
  <c r="C5671" i="12"/>
  <c r="B5672" i="12"/>
  <c r="C5672" i="12"/>
  <c r="B5673" i="12"/>
  <c r="C5673" i="12"/>
  <c r="B5674" i="12"/>
  <c r="C5674" i="12"/>
  <c r="B5675" i="12"/>
  <c r="C5675" i="12"/>
  <c r="B5676" i="12"/>
  <c r="C5676" i="12"/>
  <c r="B5677" i="12"/>
  <c r="C5677" i="12"/>
  <c r="B5678" i="12"/>
  <c r="C5678" i="12"/>
  <c r="B5679" i="12"/>
  <c r="C5679" i="12"/>
  <c r="B5680" i="12"/>
  <c r="C5680" i="12"/>
  <c r="B5681" i="12"/>
  <c r="C5681" i="12"/>
  <c r="B5682" i="12"/>
  <c r="C5682" i="12"/>
  <c r="B5683" i="12"/>
  <c r="C5683" i="12"/>
  <c r="B5684" i="12"/>
  <c r="C5684" i="12"/>
  <c r="B5685" i="12"/>
  <c r="C5685" i="12"/>
  <c r="B5686" i="12"/>
  <c r="C5686" i="12"/>
  <c r="B5687" i="12"/>
  <c r="C5687" i="12"/>
  <c r="B5688" i="12"/>
  <c r="C5688" i="12"/>
  <c r="B5689" i="12"/>
  <c r="C5689" i="12"/>
  <c r="B5690" i="12"/>
  <c r="C5690" i="12"/>
  <c r="B5691" i="12"/>
  <c r="C5691" i="12"/>
  <c r="B5692" i="12"/>
  <c r="C5692" i="12"/>
  <c r="B5693" i="12"/>
  <c r="C5693" i="12"/>
  <c r="B5694" i="12"/>
  <c r="C5694" i="12"/>
  <c r="B5695" i="12"/>
  <c r="C5695" i="12"/>
  <c r="B5696" i="12"/>
  <c r="C5696" i="12"/>
  <c r="B5697" i="12"/>
  <c r="C5697" i="12"/>
  <c r="B5698" i="12"/>
  <c r="C5698" i="12"/>
  <c r="B5699" i="12"/>
  <c r="C5699" i="12"/>
  <c r="B5700" i="12"/>
  <c r="C5700" i="12"/>
  <c r="B5701" i="12"/>
  <c r="C5701" i="12"/>
  <c r="B5702" i="12"/>
  <c r="C5702" i="12"/>
  <c r="B5703" i="12"/>
  <c r="C5703" i="12"/>
  <c r="B5704" i="12"/>
  <c r="C5704" i="12"/>
  <c r="B5705" i="12"/>
  <c r="C5705" i="12"/>
  <c r="B5706" i="12"/>
  <c r="C5706" i="12"/>
  <c r="B5707" i="12"/>
  <c r="C5707" i="12"/>
  <c r="B5708" i="12"/>
  <c r="C5708" i="12"/>
  <c r="B5709" i="12"/>
  <c r="C5709" i="12"/>
  <c r="B5710" i="12"/>
  <c r="C5710" i="12"/>
  <c r="B5711" i="12"/>
  <c r="C5711" i="12"/>
  <c r="B5712" i="12"/>
  <c r="C5712" i="12"/>
  <c r="B5713" i="12"/>
  <c r="C5713" i="12"/>
  <c r="B5714" i="12"/>
  <c r="C5714" i="12"/>
  <c r="B5715" i="12"/>
  <c r="C5715" i="12"/>
  <c r="B5716" i="12"/>
  <c r="C5716" i="12"/>
  <c r="B5717" i="12"/>
  <c r="C5717" i="12"/>
  <c r="B5718" i="12"/>
  <c r="C5718" i="12"/>
  <c r="B5719" i="12"/>
  <c r="C5719" i="12"/>
  <c r="B5720" i="12"/>
  <c r="C5720" i="12"/>
  <c r="B5721" i="12"/>
  <c r="C5721" i="12"/>
  <c r="B5722" i="12"/>
  <c r="C5722" i="12"/>
  <c r="B5723" i="12"/>
  <c r="C5723" i="12"/>
  <c r="B5724" i="12"/>
  <c r="C5724" i="12"/>
  <c r="B5725" i="12"/>
  <c r="C5725" i="12"/>
  <c r="B5726" i="12"/>
  <c r="C5726" i="12"/>
  <c r="B5727" i="12"/>
  <c r="C5727" i="12"/>
  <c r="B5728" i="12"/>
  <c r="C5728" i="12"/>
  <c r="B5729" i="12"/>
  <c r="C5729" i="12"/>
  <c r="B5730" i="12"/>
  <c r="C5730" i="12"/>
  <c r="B5731" i="12"/>
  <c r="C5731" i="12"/>
  <c r="B5732" i="12"/>
  <c r="C5732" i="12"/>
  <c r="B5733" i="12"/>
  <c r="C5733" i="12"/>
  <c r="B5734" i="12"/>
  <c r="C5734" i="12"/>
  <c r="B5735" i="12"/>
  <c r="C5735" i="12"/>
  <c r="B5736" i="12"/>
  <c r="C5736" i="12"/>
  <c r="B5737" i="12"/>
  <c r="C5737" i="12"/>
  <c r="B5738" i="12"/>
  <c r="C5738" i="12"/>
  <c r="B5739" i="12"/>
  <c r="C5739" i="12"/>
  <c r="B5740" i="12"/>
  <c r="C5740" i="12"/>
  <c r="B5741" i="12"/>
  <c r="C5741" i="12"/>
  <c r="B5742" i="12"/>
  <c r="C5742" i="12"/>
  <c r="B5743" i="12"/>
  <c r="C5743" i="12"/>
  <c r="B5744" i="12"/>
  <c r="C5744" i="12"/>
  <c r="B5745" i="12"/>
  <c r="C5745" i="12"/>
  <c r="B5746" i="12"/>
  <c r="C5746" i="12"/>
  <c r="B5747" i="12"/>
  <c r="C5747" i="12"/>
  <c r="B5748" i="12"/>
  <c r="C5748" i="12"/>
  <c r="B5749" i="12"/>
  <c r="C5749" i="12"/>
  <c r="B5750" i="12"/>
  <c r="C5750" i="12"/>
  <c r="B5751" i="12"/>
  <c r="C5751" i="12"/>
  <c r="B5752" i="12"/>
  <c r="C5752" i="12"/>
  <c r="B5753" i="12"/>
  <c r="C5753" i="12"/>
  <c r="B5754" i="12"/>
  <c r="C5754" i="12"/>
  <c r="B5755" i="12"/>
  <c r="C5755" i="12"/>
  <c r="B5756" i="12"/>
  <c r="C5756" i="12"/>
  <c r="B5757" i="12"/>
  <c r="C5757" i="12"/>
  <c r="B5758" i="12"/>
  <c r="C5758" i="12"/>
  <c r="B5759" i="12"/>
  <c r="C5759" i="12"/>
  <c r="B5760" i="12"/>
  <c r="C5760" i="12"/>
  <c r="B5761" i="12"/>
  <c r="C5761" i="12"/>
  <c r="B5762" i="12"/>
  <c r="C5762" i="12"/>
  <c r="B5763" i="12"/>
  <c r="C5763" i="12"/>
  <c r="B5764" i="12"/>
  <c r="C5764" i="12"/>
  <c r="B5765" i="12"/>
  <c r="C5765" i="12"/>
  <c r="B5766" i="12"/>
  <c r="C5766" i="12"/>
  <c r="B5767" i="12"/>
  <c r="C5767" i="12"/>
  <c r="B5768" i="12"/>
  <c r="C5768" i="12"/>
  <c r="B5769" i="12"/>
  <c r="C5769" i="12"/>
  <c r="B5770" i="12"/>
  <c r="C5770" i="12"/>
  <c r="B5771" i="12"/>
  <c r="C5771" i="12"/>
  <c r="B5772" i="12"/>
  <c r="C5772" i="12"/>
  <c r="B5773" i="12"/>
  <c r="C5773" i="12"/>
  <c r="B5774" i="12"/>
  <c r="C5774" i="12"/>
  <c r="B5775" i="12"/>
  <c r="C5775" i="12"/>
  <c r="B5776" i="12"/>
  <c r="C5776" i="12"/>
  <c r="B5777" i="12"/>
  <c r="C5777" i="12"/>
  <c r="B5778" i="12"/>
  <c r="C5778" i="12"/>
  <c r="B5779" i="12"/>
  <c r="C5779" i="12"/>
  <c r="B5780" i="12"/>
  <c r="C5780" i="12"/>
  <c r="B5781" i="12"/>
  <c r="C5781" i="12"/>
  <c r="B5782" i="12"/>
  <c r="C5782" i="12"/>
  <c r="B5783" i="12"/>
  <c r="C5783" i="12"/>
  <c r="B5784" i="12"/>
  <c r="C5784" i="12"/>
  <c r="B5785" i="12"/>
  <c r="C5785" i="12"/>
  <c r="B5786" i="12"/>
  <c r="C5786" i="12"/>
  <c r="B5787" i="12"/>
  <c r="C5787" i="12"/>
  <c r="B5788" i="12"/>
  <c r="C5788" i="12"/>
  <c r="B5789" i="12"/>
  <c r="C5789" i="12"/>
  <c r="B5790" i="12"/>
  <c r="C5790" i="12"/>
  <c r="B5791" i="12"/>
  <c r="C5791" i="12"/>
  <c r="B5792" i="12"/>
  <c r="C5792" i="12"/>
  <c r="B5793" i="12"/>
  <c r="C5793" i="12"/>
  <c r="B5794" i="12"/>
  <c r="C5794" i="12"/>
  <c r="B5795" i="12"/>
  <c r="C5795" i="12"/>
  <c r="B5796" i="12"/>
  <c r="C5796" i="12"/>
  <c r="B5797" i="12"/>
  <c r="C5797" i="12"/>
  <c r="B5798" i="12"/>
  <c r="C5798" i="12"/>
  <c r="B5799" i="12"/>
  <c r="C5799" i="12"/>
  <c r="B5800" i="12"/>
  <c r="C5800" i="12"/>
  <c r="B5801" i="12"/>
  <c r="C5801" i="12"/>
  <c r="B5802" i="12"/>
  <c r="C5802" i="12"/>
  <c r="B5803" i="12"/>
  <c r="C5803" i="12"/>
  <c r="B5804" i="12"/>
  <c r="C5804" i="12"/>
  <c r="B5805" i="12"/>
  <c r="C5805" i="12"/>
  <c r="B5806" i="12"/>
  <c r="C5806" i="12"/>
  <c r="B5807" i="12"/>
  <c r="C5807" i="12"/>
  <c r="B5808" i="12"/>
  <c r="C5808" i="12"/>
  <c r="B5809" i="12"/>
  <c r="C5809" i="12"/>
  <c r="B5810" i="12"/>
  <c r="C5810" i="12"/>
  <c r="B5811" i="12"/>
  <c r="C5811" i="12"/>
  <c r="B5812" i="12"/>
  <c r="C5812" i="12"/>
  <c r="B5813" i="12"/>
  <c r="C5813" i="12"/>
  <c r="B5814" i="12"/>
  <c r="C5814" i="12"/>
  <c r="B5815" i="12"/>
  <c r="C5815" i="12"/>
  <c r="B5816" i="12"/>
  <c r="C5816" i="12"/>
  <c r="B5817" i="12"/>
  <c r="C5817" i="12"/>
  <c r="B5818" i="12"/>
  <c r="C5818" i="12"/>
  <c r="B5819" i="12"/>
  <c r="C5819" i="12"/>
  <c r="B5820" i="12"/>
  <c r="C5820" i="12"/>
  <c r="B5821" i="12"/>
  <c r="C5821" i="12"/>
  <c r="B5822" i="12"/>
  <c r="C5822" i="12"/>
  <c r="B5823" i="12"/>
  <c r="C5823" i="12"/>
  <c r="B5824" i="12"/>
  <c r="C5824" i="12"/>
  <c r="B5825" i="12"/>
  <c r="C5825" i="12"/>
  <c r="B5826" i="12"/>
  <c r="C5826" i="12"/>
  <c r="B5827" i="12"/>
  <c r="C5827" i="12"/>
  <c r="B5828" i="12"/>
  <c r="C5828" i="12"/>
  <c r="B5829" i="12"/>
  <c r="C5829" i="12"/>
  <c r="B5830" i="12"/>
  <c r="C5830" i="12"/>
  <c r="B5831" i="12"/>
  <c r="C5831" i="12"/>
  <c r="B5832" i="12"/>
  <c r="C5832" i="12"/>
  <c r="B5833" i="12"/>
  <c r="C5833" i="12"/>
  <c r="B5834" i="12"/>
  <c r="C5834" i="12"/>
  <c r="B5835" i="12"/>
  <c r="C5835" i="12"/>
  <c r="B5836" i="12"/>
  <c r="C5836" i="12"/>
  <c r="B5837" i="12"/>
  <c r="C5837" i="12"/>
  <c r="B5838" i="12"/>
  <c r="C5838" i="12"/>
  <c r="B5839" i="12"/>
  <c r="C5839" i="12"/>
  <c r="B5840" i="12"/>
  <c r="C5840" i="12"/>
  <c r="B5841" i="12"/>
  <c r="C5841" i="12"/>
  <c r="B5842" i="12"/>
  <c r="C5842" i="12"/>
  <c r="B5843" i="12"/>
  <c r="C5843" i="12"/>
  <c r="B5844" i="12"/>
  <c r="C5844" i="12"/>
  <c r="B5845" i="12"/>
  <c r="C5845" i="12"/>
  <c r="B5846" i="12"/>
  <c r="C5846" i="12"/>
  <c r="B5847" i="12"/>
  <c r="C5847" i="12"/>
  <c r="B5848" i="12"/>
  <c r="C5848" i="12"/>
  <c r="B5849" i="12"/>
  <c r="C5849" i="12"/>
  <c r="B5850" i="12"/>
  <c r="C5850" i="12"/>
  <c r="B5851" i="12"/>
  <c r="C5851" i="12"/>
  <c r="B5852" i="12"/>
  <c r="C5852" i="12"/>
  <c r="B5853" i="12"/>
  <c r="C5853" i="12"/>
  <c r="B5854" i="12"/>
  <c r="C5854" i="12"/>
  <c r="B5855" i="12"/>
  <c r="C5855" i="12"/>
  <c r="B5856" i="12"/>
  <c r="C5856" i="12"/>
  <c r="B5857" i="12"/>
  <c r="C5857" i="12"/>
  <c r="B5858" i="12"/>
  <c r="C5858" i="12"/>
  <c r="B5859" i="12"/>
  <c r="C5859" i="12"/>
  <c r="B5860" i="12"/>
  <c r="C5860" i="12"/>
  <c r="B5861" i="12"/>
  <c r="C5861" i="12"/>
  <c r="B5862" i="12"/>
  <c r="C5862" i="12"/>
  <c r="B5863" i="12"/>
  <c r="C5863" i="12"/>
  <c r="B5864" i="12"/>
  <c r="C5864" i="12"/>
  <c r="B5865" i="12"/>
  <c r="C5865" i="12"/>
  <c r="B5866" i="12"/>
  <c r="C5866" i="12"/>
  <c r="B5867" i="12"/>
  <c r="C5867" i="12"/>
  <c r="B5868" i="12"/>
  <c r="C5868" i="12"/>
  <c r="B5869" i="12"/>
  <c r="C5869" i="12"/>
  <c r="B5870" i="12"/>
  <c r="C5870" i="12"/>
  <c r="B5871" i="12"/>
  <c r="C5871" i="12"/>
  <c r="B5872" i="12"/>
  <c r="C5872" i="12"/>
  <c r="B5873" i="12"/>
  <c r="C5873" i="12"/>
  <c r="B5874" i="12"/>
  <c r="C5874" i="12"/>
  <c r="B5875" i="12"/>
  <c r="C5875" i="12"/>
  <c r="B5876" i="12"/>
  <c r="C5876" i="12"/>
  <c r="B5877" i="12"/>
  <c r="C5877" i="12"/>
  <c r="B5878" i="12"/>
  <c r="C5878" i="12"/>
  <c r="B5879" i="12"/>
  <c r="C5879" i="12"/>
  <c r="B5880" i="12"/>
  <c r="C5880" i="12"/>
  <c r="B5881" i="12"/>
  <c r="C5881" i="12"/>
  <c r="B5882" i="12"/>
  <c r="C5882" i="12"/>
  <c r="B5883" i="12"/>
  <c r="C5883" i="12"/>
  <c r="B5884" i="12"/>
  <c r="C5884" i="12"/>
  <c r="B5885" i="12"/>
  <c r="C5885" i="12"/>
  <c r="B5886" i="12"/>
  <c r="C5886" i="12"/>
  <c r="B5887" i="12"/>
  <c r="C5887" i="12"/>
  <c r="B5888" i="12"/>
  <c r="C5888" i="12"/>
  <c r="B5889" i="12"/>
  <c r="C5889" i="12"/>
  <c r="B5890" i="12"/>
  <c r="C5890" i="12"/>
  <c r="B5891" i="12"/>
  <c r="C5891" i="12"/>
  <c r="B5892" i="12"/>
  <c r="C5892" i="12"/>
  <c r="B5893" i="12"/>
  <c r="C5893" i="12"/>
  <c r="B5894" i="12"/>
  <c r="C5894" i="12"/>
  <c r="B5895" i="12"/>
  <c r="C5895" i="12"/>
  <c r="B5896" i="12"/>
  <c r="C5896" i="12"/>
  <c r="B5897" i="12"/>
  <c r="C5897" i="12"/>
  <c r="B5898" i="12"/>
  <c r="C5898" i="12"/>
  <c r="B5899" i="12"/>
  <c r="C5899" i="12"/>
  <c r="B5900" i="12"/>
  <c r="C5900" i="12"/>
  <c r="B5901" i="12"/>
  <c r="C5901" i="12"/>
  <c r="B5902" i="12"/>
  <c r="C5902" i="12"/>
  <c r="B5903" i="12"/>
  <c r="C5903" i="12"/>
  <c r="B5904" i="12"/>
  <c r="C5904" i="12"/>
  <c r="B5905" i="12"/>
  <c r="C5905" i="12"/>
  <c r="B5906" i="12"/>
  <c r="C5906" i="12"/>
  <c r="B5907" i="12"/>
  <c r="C5907" i="12"/>
  <c r="B5908" i="12"/>
  <c r="C5908" i="12"/>
  <c r="B5909" i="12"/>
  <c r="C5909" i="12"/>
  <c r="B5910" i="12"/>
  <c r="C5910" i="12"/>
  <c r="B5911" i="12"/>
  <c r="C5911" i="12"/>
  <c r="B5912" i="12"/>
  <c r="C5912" i="12"/>
  <c r="B5913" i="12"/>
  <c r="C5913" i="12"/>
  <c r="B5914" i="12"/>
  <c r="C5914" i="12"/>
  <c r="B5915" i="12"/>
  <c r="C5915" i="12"/>
  <c r="B5916" i="12"/>
  <c r="C5916" i="12"/>
  <c r="B5917" i="12"/>
  <c r="C5917" i="12"/>
  <c r="B5918" i="12"/>
  <c r="C5918" i="12"/>
  <c r="B5919" i="12"/>
  <c r="C5919" i="12"/>
  <c r="B5920" i="12"/>
  <c r="C5920" i="12"/>
  <c r="B5921" i="12"/>
  <c r="C5921" i="12"/>
  <c r="B5922" i="12"/>
  <c r="C5922" i="12"/>
  <c r="B5923" i="12"/>
  <c r="C5923" i="12"/>
  <c r="B5924" i="12"/>
  <c r="C5924" i="12"/>
  <c r="B5925" i="12"/>
  <c r="C5925" i="12"/>
  <c r="B5926" i="12"/>
  <c r="C5926" i="12"/>
  <c r="B5927" i="12"/>
  <c r="C5927" i="12"/>
  <c r="B5928" i="12"/>
  <c r="C5928" i="12"/>
  <c r="B5929" i="12"/>
  <c r="C5929" i="12"/>
  <c r="B5930" i="12"/>
  <c r="C5930" i="12"/>
  <c r="B5931" i="12"/>
  <c r="C5931" i="12"/>
  <c r="B5932" i="12"/>
  <c r="C5932" i="12"/>
  <c r="B5933" i="12"/>
  <c r="C5933" i="12"/>
  <c r="B5934" i="12"/>
  <c r="C5934" i="12"/>
  <c r="B5935" i="12"/>
  <c r="C5935" i="12"/>
  <c r="B5936" i="12"/>
  <c r="C5936" i="12"/>
  <c r="B5937" i="12"/>
  <c r="C5937" i="12"/>
  <c r="B5938" i="12"/>
  <c r="C5938" i="12"/>
  <c r="B5939" i="12"/>
  <c r="C5939" i="12"/>
  <c r="B5940" i="12"/>
  <c r="C5940" i="12"/>
  <c r="B5941" i="12"/>
  <c r="C5941" i="12"/>
  <c r="B5942" i="12"/>
  <c r="C5942" i="12"/>
  <c r="B5943" i="12"/>
  <c r="C5943" i="12"/>
  <c r="B5944" i="12"/>
  <c r="C5944" i="12"/>
  <c r="B5945" i="12"/>
  <c r="C5945" i="12"/>
  <c r="B5946" i="12"/>
  <c r="C5946" i="12"/>
  <c r="B5947" i="12"/>
  <c r="C5947" i="12"/>
  <c r="B5948" i="12"/>
  <c r="C5948" i="12"/>
  <c r="B5949" i="12"/>
  <c r="C5949" i="12"/>
  <c r="B5950" i="12"/>
  <c r="C5950" i="12"/>
  <c r="B5951" i="12"/>
  <c r="C5951" i="12"/>
  <c r="B5952" i="12"/>
  <c r="C5952" i="12"/>
  <c r="B5953" i="12"/>
  <c r="C5953" i="12"/>
  <c r="B5954" i="12"/>
  <c r="C5954" i="12"/>
  <c r="B5955" i="12"/>
  <c r="C5955" i="12"/>
  <c r="B5956" i="12"/>
  <c r="C5956" i="12"/>
  <c r="B5957" i="12"/>
  <c r="C5957" i="12"/>
  <c r="B5958" i="12"/>
  <c r="C5958" i="12"/>
  <c r="B5959" i="12"/>
  <c r="C5959" i="12"/>
  <c r="B5960" i="12"/>
  <c r="C5960" i="12"/>
  <c r="B5961" i="12"/>
  <c r="C5961" i="12"/>
  <c r="B5962" i="12"/>
  <c r="C5962" i="12"/>
  <c r="B5963" i="12"/>
  <c r="C5963" i="12"/>
  <c r="B5964" i="12"/>
  <c r="C5964" i="12"/>
  <c r="B5965" i="12"/>
  <c r="C5965" i="12"/>
  <c r="B5966" i="12"/>
  <c r="C5966" i="12"/>
  <c r="B5967" i="12"/>
  <c r="C5967" i="12"/>
  <c r="B5968" i="12"/>
  <c r="C5968" i="12"/>
  <c r="B5969" i="12"/>
  <c r="C5969" i="12"/>
  <c r="B5970" i="12"/>
  <c r="C5970" i="12"/>
  <c r="B5971" i="12"/>
  <c r="C5971" i="12"/>
  <c r="B5972" i="12"/>
  <c r="C5972" i="12"/>
  <c r="B5973" i="12"/>
  <c r="C5973" i="12"/>
  <c r="B5974" i="12"/>
  <c r="C5974" i="12"/>
  <c r="B5975" i="12"/>
  <c r="C5975" i="12"/>
  <c r="M3" i="19" l="1"/>
  <c r="M27" i="19"/>
  <c r="M50" i="19"/>
  <c r="M20" i="19"/>
  <c r="B4437" i="12"/>
  <c r="C4437" i="12"/>
  <c r="B4438" i="12"/>
  <c r="C4438" i="12"/>
  <c r="B4439" i="12"/>
  <c r="C4439" i="12"/>
  <c r="B4440" i="12"/>
  <c r="C4440" i="12"/>
  <c r="B4441" i="12"/>
  <c r="C4441" i="12"/>
  <c r="B4442" i="12"/>
  <c r="C4442" i="12"/>
  <c r="B4443" i="12"/>
  <c r="C4443" i="12"/>
  <c r="B4444" i="12"/>
  <c r="C4444" i="12"/>
  <c r="B4445" i="12"/>
  <c r="C4445" i="12"/>
  <c r="B4446" i="12"/>
  <c r="C4446" i="12"/>
  <c r="B4447" i="12"/>
  <c r="C4447" i="12"/>
  <c r="B4448" i="12"/>
  <c r="C4448" i="12"/>
  <c r="B4449" i="12"/>
  <c r="C4449" i="12"/>
  <c r="B4450" i="12"/>
  <c r="C4450" i="12"/>
  <c r="B4451" i="12"/>
  <c r="C4451" i="12"/>
  <c r="B4452" i="12"/>
  <c r="C4452" i="12"/>
  <c r="B4453" i="12"/>
  <c r="C4453" i="12"/>
  <c r="B4454" i="12"/>
  <c r="C4454" i="12"/>
  <c r="B4455" i="12"/>
  <c r="C4455" i="12"/>
  <c r="B4456" i="12"/>
  <c r="C4456" i="12"/>
  <c r="B4457" i="12"/>
  <c r="C4457" i="12"/>
  <c r="B4458" i="12"/>
  <c r="C4458" i="12"/>
  <c r="B4459" i="12"/>
  <c r="C4459" i="12"/>
  <c r="B4460" i="12"/>
  <c r="C4460" i="12"/>
  <c r="B4461" i="12"/>
  <c r="C4461" i="12"/>
  <c r="B4462" i="12"/>
  <c r="C4462" i="12"/>
  <c r="B4463" i="12"/>
  <c r="C4463" i="12"/>
  <c r="B4464" i="12"/>
  <c r="C4464" i="12"/>
  <c r="B4465" i="12"/>
  <c r="C4465" i="12"/>
  <c r="B4466" i="12"/>
  <c r="C4466" i="12"/>
  <c r="B4467" i="12"/>
  <c r="C4467" i="12"/>
  <c r="B4468" i="12"/>
  <c r="C4468" i="12"/>
  <c r="B4469" i="12"/>
  <c r="C4469" i="12"/>
  <c r="B4470" i="12"/>
  <c r="C4470" i="12"/>
  <c r="B4471" i="12"/>
  <c r="C4471" i="12"/>
  <c r="B4472" i="12"/>
  <c r="C4472" i="12"/>
  <c r="B4473" i="12"/>
  <c r="C4473" i="12"/>
  <c r="B4474" i="12"/>
  <c r="C4474" i="12"/>
  <c r="B4475" i="12"/>
  <c r="C4475" i="12"/>
  <c r="B4476" i="12"/>
  <c r="C4476" i="12"/>
  <c r="B4477" i="12"/>
  <c r="C4477" i="12"/>
  <c r="B4478" i="12"/>
  <c r="C4478" i="12"/>
  <c r="B4479" i="12"/>
  <c r="C4479" i="12"/>
  <c r="B4480" i="12"/>
  <c r="C4480" i="12"/>
  <c r="B4481" i="12"/>
  <c r="C4481" i="12"/>
  <c r="B4482" i="12"/>
  <c r="C4482" i="12"/>
  <c r="B4483" i="12"/>
  <c r="C4483" i="12"/>
  <c r="B4484" i="12"/>
  <c r="C4484" i="12"/>
  <c r="B4485" i="12"/>
  <c r="C4485" i="12"/>
  <c r="B4486" i="12"/>
  <c r="C4486" i="12"/>
  <c r="B4487" i="12"/>
  <c r="C4487" i="12"/>
  <c r="B4488" i="12"/>
  <c r="C4488" i="12"/>
  <c r="B4489" i="12"/>
  <c r="C4489" i="12"/>
  <c r="B4490" i="12"/>
  <c r="C4490" i="12"/>
  <c r="B4491" i="12"/>
  <c r="C4491" i="12"/>
  <c r="B4492" i="12"/>
  <c r="C4492" i="12"/>
  <c r="B4493" i="12"/>
  <c r="C4493" i="12"/>
  <c r="B4494" i="12"/>
  <c r="C4494" i="12"/>
  <c r="B4495" i="12"/>
  <c r="C4495" i="12"/>
  <c r="B4496" i="12"/>
  <c r="C4496" i="12"/>
  <c r="B4497" i="12"/>
  <c r="C4497" i="12"/>
  <c r="B4498" i="12"/>
  <c r="C4498" i="12"/>
  <c r="B4499" i="12"/>
  <c r="C4499" i="12"/>
  <c r="B4500" i="12"/>
  <c r="C4500" i="12"/>
  <c r="B4501" i="12"/>
  <c r="C4501" i="12"/>
  <c r="B4502" i="12"/>
  <c r="C4502" i="12"/>
  <c r="B4503" i="12"/>
  <c r="C4503" i="12"/>
  <c r="B4504" i="12"/>
  <c r="C4504" i="12"/>
  <c r="B4505" i="12"/>
  <c r="C4505" i="12"/>
  <c r="B4506" i="12"/>
  <c r="C4506" i="12"/>
  <c r="B4507" i="12"/>
  <c r="C4507" i="12"/>
  <c r="B4508" i="12"/>
  <c r="C4508" i="12"/>
  <c r="B4509" i="12"/>
  <c r="C4509" i="12"/>
  <c r="B4510" i="12"/>
  <c r="C4510" i="12"/>
  <c r="B4511" i="12"/>
  <c r="C4511" i="12"/>
  <c r="B4512" i="12"/>
  <c r="C4512" i="12"/>
  <c r="B4513" i="12"/>
  <c r="C4513" i="12"/>
  <c r="B4514" i="12"/>
  <c r="C4514" i="12"/>
  <c r="B4515" i="12"/>
  <c r="C4515" i="12"/>
  <c r="B4516" i="12"/>
  <c r="C4516" i="12"/>
  <c r="B4517" i="12"/>
  <c r="C4517" i="12"/>
  <c r="B4518" i="12"/>
  <c r="C4518" i="12"/>
  <c r="B4519" i="12"/>
  <c r="C4519" i="12"/>
  <c r="B4520" i="12"/>
  <c r="C4520" i="12"/>
  <c r="B4521" i="12"/>
  <c r="C4521" i="12"/>
  <c r="B4522" i="12"/>
  <c r="C4522" i="12"/>
  <c r="B4523" i="12"/>
  <c r="C4523" i="12"/>
  <c r="B4524" i="12"/>
  <c r="C4524" i="12"/>
  <c r="B4525" i="12"/>
  <c r="C4525" i="12"/>
  <c r="B4526" i="12"/>
  <c r="C4526" i="12"/>
  <c r="B4527" i="12"/>
  <c r="C4527" i="12"/>
  <c r="B4528" i="12"/>
  <c r="C4528" i="12"/>
  <c r="B4529" i="12"/>
  <c r="C4529" i="12"/>
  <c r="B4530" i="12"/>
  <c r="C4530" i="12"/>
  <c r="B4531" i="12"/>
  <c r="C4531" i="12"/>
  <c r="B4532" i="12"/>
  <c r="C4532" i="12"/>
  <c r="B4533" i="12"/>
  <c r="C4533" i="12"/>
  <c r="B4534" i="12"/>
  <c r="C4534" i="12"/>
  <c r="B4535" i="12"/>
  <c r="C4535" i="12"/>
  <c r="B4536" i="12"/>
  <c r="C4536" i="12"/>
  <c r="B4537" i="12"/>
  <c r="C4537" i="12"/>
  <c r="B4538" i="12"/>
  <c r="C4538" i="12"/>
  <c r="B4539" i="12"/>
  <c r="C4539" i="12"/>
  <c r="B4540" i="12"/>
  <c r="C4540" i="12"/>
  <c r="B4541" i="12"/>
  <c r="C4541" i="12"/>
  <c r="B4542" i="12"/>
  <c r="C4542" i="12"/>
  <c r="B4543" i="12"/>
  <c r="C4543" i="12"/>
  <c r="B4544" i="12"/>
  <c r="C4544" i="12"/>
  <c r="B4545" i="12"/>
  <c r="C4545" i="12"/>
  <c r="B4546" i="12"/>
  <c r="C4546" i="12"/>
  <c r="B4547" i="12"/>
  <c r="C4547" i="12"/>
  <c r="B4548" i="12"/>
  <c r="C4548" i="12"/>
  <c r="B4549" i="12"/>
  <c r="C4549" i="12"/>
  <c r="B4550" i="12"/>
  <c r="C4550" i="12"/>
  <c r="B2857" i="12" l="1"/>
  <c r="C2857" i="12"/>
  <c r="B2858" i="12"/>
  <c r="C2858" i="12"/>
  <c r="B2859" i="12"/>
  <c r="C2859" i="12"/>
  <c r="B2860" i="12"/>
  <c r="C2860" i="12"/>
  <c r="B2861" i="12"/>
  <c r="C2861" i="12"/>
  <c r="B2862" i="12"/>
  <c r="C2862" i="12"/>
  <c r="B2863" i="12"/>
  <c r="C2863" i="12"/>
  <c r="B2864" i="12"/>
  <c r="C2864" i="12"/>
  <c r="B2865" i="12"/>
  <c r="C2865" i="12"/>
  <c r="B2866" i="12"/>
  <c r="C2866" i="12"/>
  <c r="B2867" i="12"/>
  <c r="C2867" i="12"/>
  <c r="B2868" i="12"/>
  <c r="C2868" i="12"/>
  <c r="B2869" i="12"/>
  <c r="C2869" i="12"/>
  <c r="B2870" i="12"/>
  <c r="C2870" i="12"/>
  <c r="B2871" i="12"/>
  <c r="C2871" i="12"/>
  <c r="B2872" i="12"/>
  <c r="C2872" i="12"/>
  <c r="B2873" i="12"/>
  <c r="C2873" i="12"/>
  <c r="B2874" i="12"/>
  <c r="C2874" i="12"/>
  <c r="B2875" i="12"/>
  <c r="C2875" i="12"/>
  <c r="B2876" i="12"/>
  <c r="C2876" i="12"/>
  <c r="B2877" i="12"/>
  <c r="C2877" i="12"/>
  <c r="B2878" i="12"/>
  <c r="C2878" i="12"/>
  <c r="B2879" i="12"/>
  <c r="C2879" i="12"/>
  <c r="B2880" i="12"/>
  <c r="C2880" i="12"/>
  <c r="B2881" i="12"/>
  <c r="C2881" i="12"/>
  <c r="B2882" i="12"/>
  <c r="C2882" i="12"/>
  <c r="B2883" i="12"/>
  <c r="C2883" i="12"/>
  <c r="B2884" i="12"/>
  <c r="C2884" i="12"/>
  <c r="B2885" i="12"/>
  <c r="C2885" i="12"/>
  <c r="B2886" i="12"/>
  <c r="C2886" i="12"/>
  <c r="B2887" i="12"/>
  <c r="C2887" i="12"/>
  <c r="B2888" i="12"/>
  <c r="C2888" i="12"/>
  <c r="B2889" i="12"/>
  <c r="C2889" i="12"/>
  <c r="B2890" i="12"/>
  <c r="C2890" i="12"/>
  <c r="B2891" i="12"/>
  <c r="C2891" i="12"/>
  <c r="B2892" i="12"/>
  <c r="C2892" i="12"/>
  <c r="B2893" i="12"/>
  <c r="C2893" i="12"/>
  <c r="B2894" i="12"/>
  <c r="C2894" i="12"/>
  <c r="B2895" i="12"/>
  <c r="C2895" i="12"/>
  <c r="B2896" i="12"/>
  <c r="C2896" i="12"/>
  <c r="B2897" i="12"/>
  <c r="C2897" i="12"/>
  <c r="B2898" i="12"/>
  <c r="C2898" i="12"/>
  <c r="B2899" i="12"/>
  <c r="C2899" i="12"/>
  <c r="B2900" i="12"/>
  <c r="C2900" i="12"/>
  <c r="B2901" i="12"/>
  <c r="C2901" i="12"/>
  <c r="B2902" i="12"/>
  <c r="C2902" i="12"/>
  <c r="B2903" i="12"/>
  <c r="C2903" i="12"/>
  <c r="B2904" i="12"/>
  <c r="C2904" i="12"/>
  <c r="B2905" i="12"/>
  <c r="C2905" i="12"/>
  <c r="B2906" i="12"/>
  <c r="C2906" i="12"/>
  <c r="B2907" i="12"/>
  <c r="C2907" i="12"/>
  <c r="B2908" i="12"/>
  <c r="C2908" i="12"/>
  <c r="B2909" i="12"/>
  <c r="C2909" i="12"/>
  <c r="B2910" i="12"/>
  <c r="C2910" i="12"/>
  <c r="B2911" i="12"/>
  <c r="C2911" i="12"/>
  <c r="B2912" i="12"/>
  <c r="C2912" i="12"/>
  <c r="B2913" i="12"/>
  <c r="C2913" i="12"/>
  <c r="B2914" i="12"/>
  <c r="C2914" i="12"/>
  <c r="B2915" i="12"/>
  <c r="C2915" i="12"/>
  <c r="B2916" i="12"/>
  <c r="C2916" i="12"/>
  <c r="B2917" i="12"/>
  <c r="C2917" i="12"/>
  <c r="B2918" i="12"/>
  <c r="C2918" i="12"/>
  <c r="B2919" i="12"/>
  <c r="C2919" i="12"/>
  <c r="B2920" i="12"/>
  <c r="C2920" i="12"/>
  <c r="B2921" i="12"/>
  <c r="C2921" i="12"/>
  <c r="B2922" i="12"/>
  <c r="C2922" i="12"/>
  <c r="B2923" i="12"/>
  <c r="C2923" i="12"/>
  <c r="B2924" i="12"/>
  <c r="C2924" i="12"/>
  <c r="B2925" i="12"/>
  <c r="C2925" i="12"/>
  <c r="B2926" i="12"/>
  <c r="C2926" i="12"/>
  <c r="B2927" i="12"/>
  <c r="C2927" i="12"/>
  <c r="B2928" i="12"/>
  <c r="C2928" i="12"/>
  <c r="B2929" i="12"/>
  <c r="C2929" i="12"/>
  <c r="B2930" i="12"/>
  <c r="C2930" i="12"/>
  <c r="B2931" i="12"/>
  <c r="C2931" i="12"/>
  <c r="B2932" i="12"/>
  <c r="C2932" i="12"/>
  <c r="B2933" i="12"/>
  <c r="C2933" i="12"/>
  <c r="B2934" i="12"/>
  <c r="C2934" i="12"/>
  <c r="B2935" i="12"/>
  <c r="C2935" i="12"/>
  <c r="B2936" i="12"/>
  <c r="C2936" i="12"/>
  <c r="B2937" i="12"/>
  <c r="C2937" i="12"/>
  <c r="B2938" i="12"/>
  <c r="C2938" i="12"/>
  <c r="B2939" i="12"/>
  <c r="C2939" i="12"/>
  <c r="B2940" i="12"/>
  <c r="C2940" i="12"/>
  <c r="B2941" i="12"/>
  <c r="C2941" i="12"/>
  <c r="B2942" i="12"/>
  <c r="C2942" i="12"/>
  <c r="B2943" i="12"/>
  <c r="C2943" i="12"/>
  <c r="B2944" i="12"/>
  <c r="C2944" i="12"/>
  <c r="B2945" i="12"/>
  <c r="C2945" i="12"/>
  <c r="B2946" i="12"/>
  <c r="C2946" i="12"/>
  <c r="B2947" i="12"/>
  <c r="C2947" i="12"/>
  <c r="B2948" i="12"/>
  <c r="C2948" i="12"/>
  <c r="B2949" i="12"/>
  <c r="C2949" i="12"/>
  <c r="B2950" i="12"/>
  <c r="C2950" i="12"/>
  <c r="B2951" i="12"/>
  <c r="C2951" i="12"/>
  <c r="B2952" i="12"/>
  <c r="C2952" i="12"/>
  <c r="B2953" i="12"/>
  <c r="C2953" i="12"/>
  <c r="B2954" i="12"/>
  <c r="C2954" i="12"/>
  <c r="B2955" i="12"/>
  <c r="C2955" i="12"/>
  <c r="B2956" i="12"/>
  <c r="C2956" i="12"/>
  <c r="B2957" i="12"/>
  <c r="C2957" i="12"/>
  <c r="B2958" i="12"/>
  <c r="C2958" i="12"/>
  <c r="B2959" i="12"/>
  <c r="C2959" i="12"/>
  <c r="B2960" i="12"/>
  <c r="C2960" i="12"/>
  <c r="B2961" i="12"/>
  <c r="C2961" i="12"/>
  <c r="B2962" i="12"/>
  <c r="C2962" i="12"/>
  <c r="B2963" i="12"/>
  <c r="C2963" i="12"/>
  <c r="B2964" i="12"/>
  <c r="C2964" i="12"/>
  <c r="B2965" i="12"/>
  <c r="C2965" i="12"/>
  <c r="B2966" i="12"/>
  <c r="C2966" i="12"/>
  <c r="B2967" i="12"/>
  <c r="C2967" i="12"/>
  <c r="B2968" i="12"/>
  <c r="C2968" i="12"/>
  <c r="B2969" i="12"/>
  <c r="C2969" i="12"/>
  <c r="B2970" i="12"/>
  <c r="C2970" i="12"/>
  <c r="B2971" i="12"/>
  <c r="C2971" i="12"/>
  <c r="B2972" i="12"/>
  <c r="C2972" i="12"/>
  <c r="B2973" i="12"/>
  <c r="C2973" i="12"/>
  <c r="B2974" i="12"/>
  <c r="C2974" i="12"/>
  <c r="B2975" i="12"/>
  <c r="C2975" i="12"/>
  <c r="B2976" i="12"/>
  <c r="C2976" i="12"/>
  <c r="B2977" i="12"/>
  <c r="C2977" i="12"/>
  <c r="B2978" i="12"/>
  <c r="C2978" i="12"/>
  <c r="B2979" i="12"/>
  <c r="C2979" i="12"/>
  <c r="B2980" i="12"/>
  <c r="C2980" i="12"/>
  <c r="B2981" i="12"/>
  <c r="C2981" i="12"/>
  <c r="B2982" i="12"/>
  <c r="C2982" i="12"/>
  <c r="B2983" i="12"/>
  <c r="C2983" i="12"/>
  <c r="B2984" i="12"/>
  <c r="C2984" i="12"/>
  <c r="B2985" i="12"/>
  <c r="C2985" i="12"/>
  <c r="B2986" i="12"/>
  <c r="C2986" i="12"/>
  <c r="B2987" i="12"/>
  <c r="C2987" i="12"/>
  <c r="B2988" i="12"/>
  <c r="C2988" i="12"/>
  <c r="B2989" i="12"/>
  <c r="C2989" i="12"/>
  <c r="B2990" i="12"/>
  <c r="C2990" i="12"/>
  <c r="B2991" i="12"/>
  <c r="C2991" i="12"/>
  <c r="B2992" i="12"/>
  <c r="C2992" i="12"/>
  <c r="B2993" i="12"/>
  <c r="C2993" i="12"/>
  <c r="B2994" i="12"/>
  <c r="C2994" i="12"/>
  <c r="B2995" i="12"/>
  <c r="C2995" i="12"/>
  <c r="B2996" i="12"/>
  <c r="C2996" i="12"/>
  <c r="B2997" i="12"/>
  <c r="C2997" i="12"/>
  <c r="B2998" i="12"/>
  <c r="C2998" i="12"/>
  <c r="B2999" i="12"/>
  <c r="C2999" i="12"/>
  <c r="B3000" i="12"/>
  <c r="C3000" i="12"/>
  <c r="B3001" i="12"/>
  <c r="C3001" i="12"/>
  <c r="B3002" i="12"/>
  <c r="C3002" i="12"/>
  <c r="B3003" i="12"/>
  <c r="C3003" i="12"/>
  <c r="B3004" i="12"/>
  <c r="C3004" i="12"/>
  <c r="B3005" i="12"/>
  <c r="C3005" i="12"/>
  <c r="B3006" i="12"/>
  <c r="C3006" i="12"/>
  <c r="B3007" i="12"/>
  <c r="C3007" i="12"/>
  <c r="B3008" i="12"/>
  <c r="C3008" i="12"/>
  <c r="B3009" i="12"/>
  <c r="C3009" i="12"/>
  <c r="B3010" i="12"/>
  <c r="C3010" i="12"/>
  <c r="B3011" i="12"/>
  <c r="C3011" i="12"/>
  <c r="B3012" i="12"/>
  <c r="C3012" i="12"/>
  <c r="B3013" i="12"/>
  <c r="C3013" i="12"/>
  <c r="B3014" i="12"/>
  <c r="C3014" i="12"/>
  <c r="B3015" i="12"/>
  <c r="C3015" i="12"/>
  <c r="B3016" i="12"/>
  <c r="C3016" i="12"/>
  <c r="B3017" i="12"/>
  <c r="C3017" i="12"/>
  <c r="B3018" i="12"/>
  <c r="C3018" i="12"/>
  <c r="B3019" i="12"/>
  <c r="C3019" i="12"/>
  <c r="B3020" i="12"/>
  <c r="C3020" i="12"/>
  <c r="B3021" i="12"/>
  <c r="C3021" i="12"/>
  <c r="B3022" i="12"/>
  <c r="C3022" i="12"/>
  <c r="B3023" i="12"/>
  <c r="C3023" i="12"/>
  <c r="B3024" i="12"/>
  <c r="C3024" i="12"/>
  <c r="B3025" i="12"/>
  <c r="C3025" i="12"/>
  <c r="B3026" i="12"/>
  <c r="C3026" i="12"/>
  <c r="B3027" i="12"/>
  <c r="C3027" i="12"/>
  <c r="B3028" i="12"/>
  <c r="C3028" i="12"/>
  <c r="B3029" i="12"/>
  <c r="C3029" i="12"/>
  <c r="B3030" i="12"/>
  <c r="C3030" i="12"/>
  <c r="B3031" i="12"/>
  <c r="C3031" i="12"/>
  <c r="B3032" i="12"/>
  <c r="C3032" i="12"/>
  <c r="B3033" i="12"/>
  <c r="C3033" i="12"/>
  <c r="B3034" i="12"/>
  <c r="C3034" i="12"/>
  <c r="B3035" i="12"/>
  <c r="C3035" i="12"/>
  <c r="B3036" i="12"/>
  <c r="C3036" i="12"/>
  <c r="B3037" i="12"/>
  <c r="C3037" i="12"/>
  <c r="B3038" i="12"/>
  <c r="C3038" i="12"/>
  <c r="B3039" i="12"/>
  <c r="C3039" i="12"/>
  <c r="B3040" i="12"/>
  <c r="C3040" i="12"/>
  <c r="B3041" i="12"/>
  <c r="C3041" i="12"/>
  <c r="B3042" i="12"/>
  <c r="C3042" i="12"/>
  <c r="B3043" i="12"/>
  <c r="C3043" i="12"/>
  <c r="B3044" i="12"/>
  <c r="C3044" i="12"/>
  <c r="B3045" i="12"/>
  <c r="C3045" i="12"/>
  <c r="B3046" i="12"/>
  <c r="C3046" i="12"/>
  <c r="B3047" i="12"/>
  <c r="C3047" i="12"/>
  <c r="B3048" i="12"/>
  <c r="C3048" i="12"/>
  <c r="B3049" i="12"/>
  <c r="C3049" i="12"/>
  <c r="B3050" i="12"/>
  <c r="C3050" i="12"/>
  <c r="B3051" i="12"/>
  <c r="C3051" i="12"/>
  <c r="B3052" i="12"/>
  <c r="C3052" i="12"/>
  <c r="B3053" i="12"/>
  <c r="C3053" i="12"/>
  <c r="B3054" i="12"/>
  <c r="C3054" i="12"/>
  <c r="B3055" i="12"/>
  <c r="C3055" i="12"/>
  <c r="B3056" i="12"/>
  <c r="C3056" i="12"/>
  <c r="B3057" i="12"/>
  <c r="C3057" i="12"/>
  <c r="B3058" i="12"/>
  <c r="C3058" i="12"/>
  <c r="B3059" i="12"/>
  <c r="C3059" i="12"/>
  <c r="B3060" i="12"/>
  <c r="C3060" i="12"/>
  <c r="B3061" i="12"/>
  <c r="C3061" i="12"/>
  <c r="B3062" i="12"/>
  <c r="C3062" i="12"/>
  <c r="B3063" i="12"/>
  <c r="C3063" i="12"/>
  <c r="B3064" i="12"/>
  <c r="C3064" i="12"/>
  <c r="B3065" i="12"/>
  <c r="C3065" i="12"/>
  <c r="B3066" i="12"/>
  <c r="C3066" i="12"/>
  <c r="B3067" i="12"/>
  <c r="C3067" i="12"/>
  <c r="B3068" i="12"/>
  <c r="C3068" i="12"/>
  <c r="B3069" i="12"/>
  <c r="C3069" i="12"/>
  <c r="B3070" i="12"/>
  <c r="C3070" i="12"/>
  <c r="B3071" i="12"/>
  <c r="C3071" i="12"/>
  <c r="B3072" i="12"/>
  <c r="C3072" i="12"/>
  <c r="B3073" i="12"/>
  <c r="C3073" i="12"/>
  <c r="B3074" i="12"/>
  <c r="C3074" i="12"/>
  <c r="B3075" i="12"/>
  <c r="C3075" i="12"/>
  <c r="B3076" i="12"/>
  <c r="C3076" i="12"/>
  <c r="B3077" i="12"/>
  <c r="C3077" i="12"/>
  <c r="B3078" i="12"/>
  <c r="C3078" i="12"/>
  <c r="B3079" i="12"/>
  <c r="C3079" i="12"/>
  <c r="B3080" i="12"/>
  <c r="C3080" i="12"/>
  <c r="B3081" i="12"/>
  <c r="C3081" i="12"/>
  <c r="B3082" i="12"/>
  <c r="C3082" i="12"/>
  <c r="B3083" i="12"/>
  <c r="C3083" i="12"/>
  <c r="B3084" i="12"/>
  <c r="C3084" i="12"/>
  <c r="B3085" i="12"/>
  <c r="C3085" i="12"/>
  <c r="B3086" i="12"/>
  <c r="C3086" i="12"/>
  <c r="B3087" i="12"/>
  <c r="C3087" i="12"/>
  <c r="B3088" i="12"/>
  <c r="C3088" i="12"/>
  <c r="B3089" i="12"/>
  <c r="C3089" i="12"/>
  <c r="B3090" i="12"/>
  <c r="C3090" i="12"/>
  <c r="B3091" i="12"/>
  <c r="C3091" i="12"/>
  <c r="B3092" i="12"/>
  <c r="C3092" i="12"/>
  <c r="B3093" i="12"/>
  <c r="C3093" i="12"/>
  <c r="B3094" i="12"/>
  <c r="C3094" i="12"/>
  <c r="B3095" i="12"/>
  <c r="C3095" i="12"/>
  <c r="B3096" i="12"/>
  <c r="C3096" i="12"/>
  <c r="B3097" i="12"/>
  <c r="C3097" i="12"/>
  <c r="B3098" i="12"/>
  <c r="C3098" i="12"/>
  <c r="B3099" i="12"/>
  <c r="C3099" i="12"/>
  <c r="B3100" i="12"/>
  <c r="C3100" i="12"/>
  <c r="B3101" i="12"/>
  <c r="C3101" i="12"/>
  <c r="B3102" i="12"/>
  <c r="C3102" i="12"/>
  <c r="B3103" i="12"/>
  <c r="C3103" i="12"/>
  <c r="B3104" i="12"/>
  <c r="C3104" i="12"/>
  <c r="B3105" i="12"/>
  <c r="C3105" i="12"/>
  <c r="B3106" i="12"/>
  <c r="C3106" i="12"/>
  <c r="B3107" i="12"/>
  <c r="C3107" i="12"/>
  <c r="B3108" i="12"/>
  <c r="C3108" i="12"/>
  <c r="B3109" i="12"/>
  <c r="C3109" i="12"/>
  <c r="B3110" i="12"/>
  <c r="C3110" i="12"/>
  <c r="B3111" i="12"/>
  <c r="C3111" i="12"/>
  <c r="B3112" i="12"/>
  <c r="C3112" i="12"/>
  <c r="B3113" i="12"/>
  <c r="C3113" i="12"/>
  <c r="B3114" i="12"/>
  <c r="C3114" i="12"/>
  <c r="B3115" i="12"/>
  <c r="C3115" i="12"/>
  <c r="B3116" i="12"/>
  <c r="C3116" i="12"/>
  <c r="B3117" i="12"/>
  <c r="C3117" i="12"/>
  <c r="B3118" i="12"/>
  <c r="C3118" i="12"/>
  <c r="B3119" i="12"/>
  <c r="C3119" i="12"/>
  <c r="B3120" i="12"/>
  <c r="C3120" i="12"/>
  <c r="B3121" i="12"/>
  <c r="C3121" i="12"/>
  <c r="B3122" i="12"/>
  <c r="C3122" i="12"/>
  <c r="B3123" i="12"/>
  <c r="C3123" i="12"/>
  <c r="B3124" i="12"/>
  <c r="C3124" i="12"/>
  <c r="B3125" i="12"/>
  <c r="C3125" i="12"/>
  <c r="B3126" i="12"/>
  <c r="C3126" i="12"/>
  <c r="B3127" i="12"/>
  <c r="C3127" i="12"/>
  <c r="B3128" i="12"/>
  <c r="C3128" i="12"/>
  <c r="B3129" i="12"/>
  <c r="C3129" i="12"/>
  <c r="B3130" i="12"/>
  <c r="C3130" i="12"/>
  <c r="B3131" i="12"/>
  <c r="C3131" i="12"/>
  <c r="B3132" i="12"/>
  <c r="C3132" i="12"/>
  <c r="B3133" i="12"/>
  <c r="C3133" i="12"/>
  <c r="B3134" i="12"/>
  <c r="C3134" i="12"/>
  <c r="B3135" i="12"/>
  <c r="C3135" i="12"/>
  <c r="B3136" i="12"/>
  <c r="C3136" i="12"/>
  <c r="B3137" i="12"/>
  <c r="C3137" i="12"/>
  <c r="B3138" i="12"/>
  <c r="C3138" i="12"/>
  <c r="B3139" i="12"/>
  <c r="C3139" i="12"/>
  <c r="B3140" i="12"/>
  <c r="C3140" i="12"/>
  <c r="B3141" i="12"/>
  <c r="C3141" i="12"/>
  <c r="B3142" i="12"/>
  <c r="C3142" i="12"/>
  <c r="B3143" i="12"/>
  <c r="C3143" i="12"/>
  <c r="B3144" i="12"/>
  <c r="C3144" i="12"/>
  <c r="B3145" i="12"/>
  <c r="C3145" i="12"/>
  <c r="B3146" i="12"/>
  <c r="C3146" i="12"/>
  <c r="B3147" i="12"/>
  <c r="C3147" i="12"/>
  <c r="B3148" i="12"/>
  <c r="C3148" i="12"/>
  <c r="B3149" i="12"/>
  <c r="C3149" i="12"/>
  <c r="B3150" i="12"/>
  <c r="C3150" i="12"/>
  <c r="B3151" i="12"/>
  <c r="C3151" i="12"/>
  <c r="B3152" i="12"/>
  <c r="C3152" i="12"/>
  <c r="B3153" i="12"/>
  <c r="C3153" i="12"/>
  <c r="B3154" i="12"/>
  <c r="C3154" i="12"/>
  <c r="B3155" i="12"/>
  <c r="C3155" i="12"/>
  <c r="B3156" i="12"/>
  <c r="C3156" i="12"/>
  <c r="B3157" i="12"/>
  <c r="C3157" i="12"/>
  <c r="B3158" i="12"/>
  <c r="C3158" i="12"/>
  <c r="B3159" i="12"/>
  <c r="C3159" i="12"/>
  <c r="B3160" i="12"/>
  <c r="C3160" i="12"/>
  <c r="B3161" i="12"/>
  <c r="C3161" i="12"/>
  <c r="B3162" i="12"/>
  <c r="C3162" i="12"/>
  <c r="B3163" i="12"/>
  <c r="C3163" i="12"/>
  <c r="B3164" i="12"/>
  <c r="C3164" i="12"/>
  <c r="B3165" i="12"/>
  <c r="C3165" i="12"/>
  <c r="B3166" i="12"/>
  <c r="C3166" i="12"/>
  <c r="B3167" i="12"/>
  <c r="C3167" i="12"/>
  <c r="B3168" i="12"/>
  <c r="C3168" i="12"/>
  <c r="B3169" i="12"/>
  <c r="C3169" i="12"/>
  <c r="B3170" i="12"/>
  <c r="C3170" i="12"/>
  <c r="B3171" i="12"/>
  <c r="C3171" i="12"/>
  <c r="B3172" i="12"/>
  <c r="C3172" i="12"/>
  <c r="B3173" i="12"/>
  <c r="C3173" i="12"/>
  <c r="B3174" i="12"/>
  <c r="C3174" i="12"/>
  <c r="B3175" i="12"/>
  <c r="C3175" i="12"/>
  <c r="B3176" i="12"/>
  <c r="C3176" i="12"/>
  <c r="B3177" i="12"/>
  <c r="C3177" i="12"/>
  <c r="B3178" i="12"/>
  <c r="C3178" i="12"/>
  <c r="B3179" i="12"/>
  <c r="C3179" i="12"/>
  <c r="B3180" i="12"/>
  <c r="C3180" i="12"/>
  <c r="B3181" i="12"/>
  <c r="C3181" i="12"/>
  <c r="B3182" i="12"/>
  <c r="C3182" i="12"/>
  <c r="B3183" i="12"/>
  <c r="C3183" i="12"/>
  <c r="B3184" i="12"/>
  <c r="C3184" i="12"/>
  <c r="B3185" i="12"/>
  <c r="C3185" i="12"/>
  <c r="B3186" i="12"/>
  <c r="C3186" i="12"/>
  <c r="B3187" i="12"/>
  <c r="C3187" i="12"/>
  <c r="B3188" i="12"/>
  <c r="C3188" i="12"/>
  <c r="B3189" i="12"/>
  <c r="C3189" i="12"/>
  <c r="B3190" i="12"/>
  <c r="C3190" i="12"/>
  <c r="B3191" i="12"/>
  <c r="C3191" i="12"/>
  <c r="B3192" i="12"/>
  <c r="C3192" i="12"/>
  <c r="B3193" i="12"/>
  <c r="C3193" i="12"/>
  <c r="B3194" i="12"/>
  <c r="C3194" i="12"/>
  <c r="B3195" i="12"/>
  <c r="C3195" i="12"/>
  <c r="B3196" i="12"/>
  <c r="C3196" i="12"/>
  <c r="B3197" i="12"/>
  <c r="C3197" i="12"/>
  <c r="B3198" i="12"/>
  <c r="C3198" i="12"/>
  <c r="B3199" i="12"/>
  <c r="C3199" i="12"/>
  <c r="B3200" i="12"/>
  <c r="C3200" i="12"/>
  <c r="B3201" i="12"/>
  <c r="C3201" i="12"/>
  <c r="B3202" i="12"/>
  <c r="C3202" i="12"/>
  <c r="B3203" i="12"/>
  <c r="C3203" i="12"/>
  <c r="B3204" i="12"/>
  <c r="C3204" i="12"/>
  <c r="B3205" i="12"/>
  <c r="C3205" i="12"/>
  <c r="B3206" i="12"/>
  <c r="C3206" i="12"/>
  <c r="B3207" i="12"/>
  <c r="C3207" i="12"/>
  <c r="B3208" i="12"/>
  <c r="C3208" i="12"/>
  <c r="B3209" i="12"/>
  <c r="C3209" i="12"/>
  <c r="B3210" i="12"/>
  <c r="C3210" i="12"/>
  <c r="B3211" i="12"/>
  <c r="C3211" i="12"/>
  <c r="B3212" i="12"/>
  <c r="C3212" i="12"/>
  <c r="B3213" i="12"/>
  <c r="C3213" i="12"/>
  <c r="B3214" i="12"/>
  <c r="C3214" i="12"/>
  <c r="B3215" i="12"/>
  <c r="C3215" i="12"/>
  <c r="B3216" i="12"/>
  <c r="C3216" i="12"/>
  <c r="B3217" i="12"/>
  <c r="C3217" i="12"/>
  <c r="B3218" i="12"/>
  <c r="C3218" i="12"/>
  <c r="B3219" i="12"/>
  <c r="C3219" i="12"/>
  <c r="B3220" i="12"/>
  <c r="C3220" i="12"/>
  <c r="B3221" i="12"/>
  <c r="C3221" i="12"/>
  <c r="B3222" i="12"/>
  <c r="C3222" i="12"/>
  <c r="B3223" i="12"/>
  <c r="C3223" i="12"/>
  <c r="B3224" i="12"/>
  <c r="C3224" i="12"/>
  <c r="B3225" i="12"/>
  <c r="C3225" i="12"/>
  <c r="B3226" i="12"/>
  <c r="C3226" i="12"/>
  <c r="B3227" i="12"/>
  <c r="C3227" i="12"/>
  <c r="B3228" i="12"/>
  <c r="C3228" i="12"/>
  <c r="B3229" i="12"/>
  <c r="C3229" i="12"/>
  <c r="B3230" i="12"/>
  <c r="C3230" i="12"/>
  <c r="B3231" i="12"/>
  <c r="C3231" i="12"/>
  <c r="B3232" i="12"/>
  <c r="C3232" i="12"/>
  <c r="B3233" i="12"/>
  <c r="C3233" i="12"/>
  <c r="B3234" i="12"/>
  <c r="C3234" i="12"/>
  <c r="B3235" i="12"/>
  <c r="C3235" i="12"/>
  <c r="B3236" i="12"/>
  <c r="C3236" i="12"/>
  <c r="B3237" i="12"/>
  <c r="C3237" i="12"/>
  <c r="B3238" i="12"/>
  <c r="C3238" i="12"/>
  <c r="B3239" i="12"/>
  <c r="C3239" i="12"/>
  <c r="B3240" i="12"/>
  <c r="C3240" i="12"/>
  <c r="B3241" i="12"/>
  <c r="C3241" i="12"/>
  <c r="B3242" i="12"/>
  <c r="C3242" i="12"/>
  <c r="B3243" i="12"/>
  <c r="C3243" i="12"/>
  <c r="B3244" i="12"/>
  <c r="C3244" i="12"/>
  <c r="B3245" i="12"/>
  <c r="C3245" i="12"/>
  <c r="B3246" i="12"/>
  <c r="C3246" i="12"/>
  <c r="B3247" i="12"/>
  <c r="C3247" i="12"/>
  <c r="B3248" i="12"/>
  <c r="C3248" i="12"/>
  <c r="B3249" i="12"/>
  <c r="C3249" i="12"/>
  <c r="B3250" i="12"/>
  <c r="C3250" i="12"/>
  <c r="B3251" i="12"/>
  <c r="C3251" i="12"/>
  <c r="B3252" i="12"/>
  <c r="C3252" i="12"/>
  <c r="B3253" i="12"/>
  <c r="C3253" i="12"/>
  <c r="B3254" i="12"/>
  <c r="C3254" i="12"/>
  <c r="B3255" i="12"/>
  <c r="C3255" i="12"/>
  <c r="B3256" i="12"/>
  <c r="C3256" i="12"/>
  <c r="B3257" i="12"/>
  <c r="C3257" i="12"/>
  <c r="B3258" i="12"/>
  <c r="C3258" i="12"/>
  <c r="B3259" i="12"/>
  <c r="C3259" i="12"/>
  <c r="B3260" i="12"/>
  <c r="C3260" i="12"/>
  <c r="B3261" i="12"/>
  <c r="C3261" i="12"/>
  <c r="B3262" i="12"/>
  <c r="C3262" i="12"/>
  <c r="B3263" i="12"/>
  <c r="C3263" i="12"/>
  <c r="B3264" i="12"/>
  <c r="C3264" i="12"/>
  <c r="B3265" i="12"/>
  <c r="C3265" i="12"/>
  <c r="B3266" i="12"/>
  <c r="C3266" i="12"/>
  <c r="B3267" i="12"/>
  <c r="C3267" i="12"/>
  <c r="B3268" i="12"/>
  <c r="C3268" i="12"/>
  <c r="B3269" i="12"/>
  <c r="C3269" i="12"/>
  <c r="B3270" i="12"/>
  <c r="C3270" i="12"/>
  <c r="B3271" i="12"/>
  <c r="C3271" i="12"/>
  <c r="B3272" i="12"/>
  <c r="C3272" i="12"/>
  <c r="B3273" i="12"/>
  <c r="C3273" i="12"/>
  <c r="B3274" i="12"/>
  <c r="C3274" i="12"/>
  <c r="B3275" i="12"/>
  <c r="C3275" i="12"/>
  <c r="B3276" i="12"/>
  <c r="C3276" i="12"/>
  <c r="B3277" i="12"/>
  <c r="C3277" i="12"/>
  <c r="B3278" i="12"/>
  <c r="C3278" i="12"/>
  <c r="B3279" i="12"/>
  <c r="C3279" i="12"/>
  <c r="B3280" i="12"/>
  <c r="C3280" i="12"/>
  <c r="B3281" i="12"/>
  <c r="C3281" i="12"/>
  <c r="B3282" i="12"/>
  <c r="C3282" i="12"/>
  <c r="B3283" i="12"/>
  <c r="C3283" i="12"/>
  <c r="B3284" i="12"/>
  <c r="C3284" i="12"/>
  <c r="B3285" i="12"/>
  <c r="C3285" i="12"/>
  <c r="B3286" i="12"/>
  <c r="C3286" i="12"/>
  <c r="B3287" i="12"/>
  <c r="C3287" i="12"/>
  <c r="B3288" i="12"/>
  <c r="C3288" i="12"/>
  <c r="B3289" i="12"/>
  <c r="C3289" i="12"/>
  <c r="B3290" i="12"/>
  <c r="C3290" i="12"/>
  <c r="B3291" i="12"/>
  <c r="C3291" i="12"/>
  <c r="B3292" i="12"/>
  <c r="C3292" i="12"/>
  <c r="B3293" i="12"/>
  <c r="C3293" i="12"/>
  <c r="B3294" i="12"/>
  <c r="C3294" i="12"/>
  <c r="B3295" i="12"/>
  <c r="C3295" i="12"/>
  <c r="B3296" i="12"/>
  <c r="C3296" i="12"/>
  <c r="B3297" i="12"/>
  <c r="C3297" i="12"/>
  <c r="B3298" i="12"/>
  <c r="C3298" i="12"/>
  <c r="B3299" i="12"/>
  <c r="C3299" i="12"/>
  <c r="B3300" i="12"/>
  <c r="C3300" i="12"/>
  <c r="B3301" i="12"/>
  <c r="C3301" i="12"/>
  <c r="B3302" i="12"/>
  <c r="C3302" i="12"/>
  <c r="B3303" i="12"/>
  <c r="C3303" i="12"/>
  <c r="B3304" i="12"/>
  <c r="C3304" i="12"/>
  <c r="B3305" i="12"/>
  <c r="C3305" i="12"/>
  <c r="B3306" i="12"/>
  <c r="C3306" i="12"/>
  <c r="B3307" i="12"/>
  <c r="C3307" i="12"/>
  <c r="B3308" i="12"/>
  <c r="C3308" i="12"/>
  <c r="B3309" i="12"/>
  <c r="C3309" i="12"/>
  <c r="B3310" i="12"/>
  <c r="C3310" i="12"/>
  <c r="B3311" i="12"/>
  <c r="C3311" i="12"/>
  <c r="B3312" i="12"/>
  <c r="C3312" i="12"/>
  <c r="B3313" i="12"/>
  <c r="C3313" i="12"/>
  <c r="B3314" i="12"/>
  <c r="C3314" i="12"/>
  <c r="B3315" i="12"/>
  <c r="C3315" i="12"/>
  <c r="B3316" i="12"/>
  <c r="C3316" i="12"/>
  <c r="B3317" i="12"/>
  <c r="C3317" i="12"/>
  <c r="B3318" i="12"/>
  <c r="C3318" i="12"/>
  <c r="B3319" i="12"/>
  <c r="C3319" i="12"/>
  <c r="B3320" i="12"/>
  <c r="C3320" i="12"/>
  <c r="B3321" i="12"/>
  <c r="C3321" i="12"/>
  <c r="B3322" i="12"/>
  <c r="C3322" i="12"/>
  <c r="B3323" i="12"/>
  <c r="C3323" i="12"/>
  <c r="B3324" i="12"/>
  <c r="C3324" i="12"/>
  <c r="B3325" i="12"/>
  <c r="C3325" i="12"/>
  <c r="B3326" i="12"/>
  <c r="C3326" i="12"/>
  <c r="B3327" i="12"/>
  <c r="C3327" i="12"/>
  <c r="B3328" i="12"/>
  <c r="C3328" i="12"/>
  <c r="B3329" i="12"/>
  <c r="C3329" i="12"/>
  <c r="B3330" i="12"/>
  <c r="C3330" i="12"/>
  <c r="B3331" i="12"/>
  <c r="C3331" i="12"/>
  <c r="B3332" i="12"/>
  <c r="C3332" i="12"/>
  <c r="B3333" i="12"/>
  <c r="C3333" i="12"/>
  <c r="B3334" i="12"/>
  <c r="C3334" i="12"/>
  <c r="B3335" i="12"/>
  <c r="C3335" i="12"/>
  <c r="B3336" i="12"/>
  <c r="C3336" i="12"/>
  <c r="B3337" i="12"/>
  <c r="C3337" i="12"/>
  <c r="B3338" i="12"/>
  <c r="C3338" i="12"/>
  <c r="B3339" i="12"/>
  <c r="C3339" i="12"/>
  <c r="B3340" i="12"/>
  <c r="C3340" i="12"/>
  <c r="B3341" i="12"/>
  <c r="C3341" i="12"/>
  <c r="B3342" i="12"/>
  <c r="C3342" i="12"/>
  <c r="B3343" i="12"/>
  <c r="C3343" i="12"/>
  <c r="B3344" i="12"/>
  <c r="C3344" i="12"/>
  <c r="B3345" i="12"/>
  <c r="C3345" i="12"/>
  <c r="B3346" i="12"/>
  <c r="C3346" i="12"/>
  <c r="B3347" i="12"/>
  <c r="C3347" i="12"/>
  <c r="B3348" i="12"/>
  <c r="C3348" i="12"/>
  <c r="B3349" i="12"/>
  <c r="C3349" i="12"/>
  <c r="B3350" i="12"/>
  <c r="C3350" i="12"/>
  <c r="B3351" i="12"/>
  <c r="C3351" i="12"/>
  <c r="B3352" i="12"/>
  <c r="C3352" i="12"/>
  <c r="B3353" i="12"/>
  <c r="C3353" i="12"/>
  <c r="B3354" i="12"/>
  <c r="C3354" i="12"/>
  <c r="B3355" i="12"/>
  <c r="C3355" i="12"/>
  <c r="B3356" i="12"/>
  <c r="C3356" i="12"/>
  <c r="B3357" i="12"/>
  <c r="C3357" i="12"/>
  <c r="B3358" i="12"/>
  <c r="C3358" i="12"/>
  <c r="B3359" i="12"/>
  <c r="C3359" i="12"/>
  <c r="B3360" i="12"/>
  <c r="C3360" i="12"/>
  <c r="B3361" i="12"/>
  <c r="C3361" i="12"/>
  <c r="B3362" i="12"/>
  <c r="C3362" i="12"/>
  <c r="B3363" i="12"/>
  <c r="C3363" i="12"/>
  <c r="B3364" i="12"/>
  <c r="C3364" i="12"/>
  <c r="B3365" i="12"/>
  <c r="C3365" i="12"/>
  <c r="B3366" i="12"/>
  <c r="C3366" i="12"/>
  <c r="B3367" i="12"/>
  <c r="C3367" i="12"/>
  <c r="B3368" i="12"/>
  <c r="C3368" i="12"/>
  <c r="B3369" i="12"/>
  <c r="C3369" i="12"/>
  <c r="B3370" i="12"/>
  <c r="C3370" i="12"/>
  <c r="B3371" i="12"/>
  <c r="C3371" i="12"/>
  <c r="B3372" i="12"/>
  <c r="C3372" i="12"/>
  <c r="B3373" i="12"/>
  <c r="C3373" i="12"/>
  <c r="B3374" i="12"/>
  <c r="C3374" i="12"/>
  <c r="B3375" i="12"/>
  <c r="C3375" i="12"/>
  <c r="B3376" i="12"/>
  <c r="C3376" i="12"/>
  <c r="B3377" i="12"/>
  <c r="C3377" i="12"/>
  <c r="B3378" i="12"/>
  <c r="C3378" i="12"/>
  <c r="B3379" i="12"/>
  <c r="C3379" i="12"/>
  <c r="B3380" i="12"/>
  <c r="C3380" i="12"/>
  <c r="B3381" i="12"/>
  <c r="C3381" i="12"/>
  <c r="B3382" i="12"/>
  <c r="C3382" i="12"/>
  <c r="B3383" i="12"/>
  <c r="C3383" i="12"/>
  <c r="B3384" i="12"/>
  <c r="C3384" i="12"/>
  <c r="B3385" i="12"/>
  <c r="C3385" i="12"/>
  <c r="B3386" i="12"/>
  <c r="C3386" i="12"/>
  <c r="B3387" i="12"/>
  <c r="C3387" i="12"/>
  <c r="B3388" i="12"/>
  <c r="C3388" i="12"/>
  <c r="B3389" i="12"/>
  <c r="C3389" i="12"/>
  <c r="B3390" i="12"/>
  <c r="C3390" i="12"/>
  <c r="B3391" i="12"/>
  <c r="C3391" i="12"/>
  <c r="B3392" i="12"/>
  <c r="C3392" i="12"/>
  <c r="B3393" i="12"/>
  <c r="C3393" i="12"/>
  <c r="B3394" i="12"/>
  <c r="C3394" i="12"/>
  <c r="B3395" i="12"/>
  <c r="C3395" i="12"/>
  <c r="B3396" i="12"/>
  <c r="C3396" i="12"/>
  <c r="B3397" i="12"/>
  <c r="C3397" i="12"/>
  <c r="B3398" i="12"/>
  <c r="C3398" i="12"/>
  <c r="B3399" i="12"/>
  <c r="C3399" i="12"/>
  <c r="B3400" i="12"/>
  <c r="C3400" i="12"/>
  <c r="B3401" i="12"/>
  <c r="C3401" i="12"/>
  <c r="B3402" i="12"/>
  <c r="C3402" i="12"/>
  <c r="B3403" i="12"/>
  <c r="C3403" i="12"/>
  <c r="B3404" i="12"/>
  <c r="C3404" i="12"/>
  <c r="B3405" i="12"/>
  <c r="C3405" i="12"/>
  <c r="B3406" i="12"/>
  <c r="C3406" i="12"/>
  <c r="B3407" i="12"/>
  <c r="C3407" i="12"/>
  <c r="B3408" i="12"/>
  <c r="C3408" i="12"/>
  <c r="B3409" i="12"/>
  <c r="C3409" i="12"/>
  <c r="B3410" i="12"/>
  <c r="C3410" i="12"/>
  <c r="B3411" i="12"/>
  <c r="C3411" i="12"/>
  <c r="B3412" i="12"/>
  <c r="C3412" i="12"/>
  <c r="B3413" i="12"/>
  <c r="C3413" i="12"/>
  <c r="B3414" i="12"/>
  <c r="C3414" i="12"/>
  <c r="B3415" i="12"/>
  <c r="C3415" i="12"/>
  <c r="B3416" i="12"/>
  <c r="C3416" i="12"/>
  <c r="B3417" i="12"/>
  <c r="C3417" i="12"/>
  <c r="B3418" i="12"/>
  <c r="C3418" i="12"/>
  <c r="B3419" i="12"/>
  <c r="C3419" i="12"/>
  <c r="B3420" i="12"/>
  <c r="C3420" i="12"/>
  <c r="B3421" i="12"/>
  <c r="C3421" i="12"/>
  <c r="B3422" i="12"/>
  <c r="C3422" i="12"/>
  <c r="B3423" i="12"/>
  <c r="C3423" i="12"/>
  <c r="B3424" i="12"/>
  <c r="C3424" i="12"/>
  <c r="B3425" i="12"/>
  <c r="C3425" i="12"/>
  <c r="B3426" i="12"/>
  <c r="C3426" i="12"/>
  <c r="B3427" i="12"/>
  <c r="C3427" i="12"/>
  <c r="B3428" i="12"/>
  <c r="C3428" i="12"/>
  <c r="B3429" i="12"/>
  <c r="C3429" i="12"/>
  <c r="B3430" i="12"/>
  <c r="C3430" i="12"/>
  <c r="B3431" i="12"/>
  <c r="C3431" i="12"/>
  <c r="B3432" i="12"/>
  <c r="C3432" i="12"/>
  <c r="B3433" i="12"/>
  <c r="C3433" i="12"/>
  <c r="B3434" i="12"/>
  <c r="C3434" i="12"/>
  <c r="B3435" i="12"/>
  <c r="C3435" i="12"/>
  <c r="B3436" i="12"/>
  <c r="C3436" i="12"/>
  <c r="B3437" i="12"/>
  <c r="C3437" i="12"/>
  <c r="B3438" i="12"/>
  <c r="C3438" i="12"/>
  <c r="B3439" i="12"/>
  <c r="C3439" i="12"/>
  <c r="B3440" i="12"/>
  <c r="C3440" i="12"/>
  <c r="B3441" i="12"/>
  <c r="C3441" i="12"/>
  <c r="B3442" i="12"/>
  <c r="C3442" i="12"/>
  <c r="B3443" i="12"/>
  <c r="C3443" i="12"/>
  <c r="B3444" i="12"/>
  <c r="C3444" i="12"/>
  <c r="B3445" i="12"/>
  <c r="C3445" i="12"/>
  <c r="B3446" i="12"/>
  <c r="C3446" i="12"/>
  <c r="B3447" i="12"/>
  <c r="C3447" i="12"/>
  <c r="B3448" i="12"/>
  <c r="C3448" i="12"/>
  <c r="B3449" i="12"/>
  <c r="C3449" i="12"/>
  <c r="B3450" i="12"/>
  <c r="C3450" i="12"/>
  <c r="B3451" i="12"/>
  <c r="C3451" i="12"/>
  <c r="B3452" i="12"/>
  <c r="C3452" i="12"/>
  <c r="B3453" i="12"/>
  <c r="C3453" i="12"/>
  <c r="B3454" i="12"/>
  <c r="C3454" i="12"/>
  <c r="B3455" i="12"/>
  <c r="C3455" i="12"/>
  <c r="B3456" i="12"/>
  <c r="C3456" i="12"/>
  <c r="B3457" i="12"/>
  <c r="C3457" i="12"/>
  <c r="B3458" i="12"/>
  <c r="C3458" i="12"/>
  <c r="B3459" i="12"/>
  <c r="C3459" i="12"/>
  <c r="B3460" i="12"/>
  <c r="C3460" i="12"/>
  <c r="B3461" i="12"/>
  <c r="C3461" i="12"/>
  <c r="B3462" i="12"/>
  <c r="C3462" i="12"/>
  <c r="B3463" i="12"/>
  <c r="C3463" i="12"/>
  <c r="B3464" i="12"/>
  <c r="C3464" i="12"/>
  <c r="B3465" i="12"/>
  <c r="C3465" i="12"/>
  <c r="B3466" i="12"/>
  <c r="C3466" i="12"/>
  <c r="B3467" i="12"/>
  <c r="C3467" i="12"/>
  <c r="B3468" i="12"/>
  <c r="C3468" i="12"/>
  <c r="B3469" i="12"/>
  <c r="C3469" i="12"/>
  <c r="B3470" i="12"/>
  <c r="C3470" i="12"/>
  <c r="B3471" i="12"/>
  <c r="C3471" i="12"/>
  <c r="B3472" i="12"/>
  <c r="C3472" i="12"/>
  <c r="B3473" i="12"/>
  <c r="C3473" i="12"/>
  <c r="B3474" i="12"/>
  <c r="C3474" i="12"/>
  <c r="B3475" i="12"/>
  <c r="C3475" i="12"/>
  <c r="B3476" i="12"/>
  <c r="C3476" i="12"/>
  <c r="B3477" i="12"/>
  <c r="C3477" i="12"/>
  <c r="B3478" i="12"/>
  <c r="C3478" i="12"/>
  <c r="B3479" i="12"/>
  <c r="C3479" i="12"/>
  <c r="B3480" i="12"/>
  <c r="C3480" i="12"/>
  <c r="B3481" i="12"/>
  <c r="C3481" i="12"/>
  <c r="B3482" i="12"/>
  <c r="C3482" i="12"/>
  <c r="B3483" i="12"/>
  <c r="C3483" i="12"/>
  <c r="B3484" i="12"/>
  <c r="C3484" i="12"/>
  <c r="B3485" i="12"/>
  <c r="C3485" i="12"/>
  <c r="B3486" i="12"/>
  <c r="C3486" i="12"/>
  <c r="B3487" i="12"/>
  <c r="C3487" i="12"/>
  <c r="B3488" i="12"/>
  <c r="C3488" i="12"/>
  <c r="B3489" i="12"/>
  <c r="C3489" i="12"/>
  <c r="B3490" i="12"/>
  <c r="C3490" i="12"/>
  <c r="B3491" i="12"/>
  <c r="C3491" i="12"/>
  <c r="B3492" i="12"/>
  <c r="C3492" i="12"/>
  <c r="B3493" i="12"/>
  <c r="C3493" i="12"/>
  <c r="B3494" i="12"/>
  <c r="C3494" i="12"/>
  <c r="B3495" i="12"/>
  <c r="C3495" i="12"/>
  <c r="B3496" i="12"/>
  <c r="C3496" i="12"/>
  <c r="B3497" i="12"/>
  <c r="C3497" i="12"/>
  <c r="B3498" i="12"/>
  <c r="C3498" i="12"/>
  <c r="B3499" i="12"/>
  <c r="C3499" i="12"/>
  <c r="B3500" i="12"/>
  <c r="C3500" i="12"/>
  <c r="B3501" i="12"/>
  <c r="C3501" i="12"/>
  <c r="B3502" i="12"/>
  <c r="C3502" i="12"/>
  <c r="B3503" i="12"/>
  <c r="C3503" i="12"/>
  <c r="B3504" i="12"/>
  <c r="C3504" i="12"/>
  <c r="B3505" i="12"/>
  <c r="C3505" i="12"/>
  <c r="B3506" i="12"/>
  <c r="C3506" i="12"/>
  <c r="B3507" i="12"/>
  <c r="C3507" i="12"/>
  <c r="B3508" i="12"/>
  <c r="C3508" i="12"/>
  <c r="B3509" i="12"/>
  <c r="C3509" i="12"/>
  <c r="B3510" i="12"/>
  <c r="C3510" i="12"/>
  <c r="B3511" i="12"/>
  <c r="C3511" i="12"/>
  <c r="B3512" i="12"/>
  <c r="C3512" i="12"/>
  <c r="B3513" i="12"/>
  <c r="C3513" i="12"/>
  <c r="B3514" i="12"/>
  <c r="C3514" i="12"/>
  <c r="B3515" i="12"/>
  <c r="C3515" i="12"/>
  <c r="B3516" i="12"/>
  <c r="C3516" i="12"/>
  <c r="B3517" i="12"/>
  <c r="C3517" i="12"/>
  <c r="B3518" i="12"/>
  <c r="C3518" i="12"/>
  <c r="B3519" i="12"/>
  <c r="C3519" i="12"/>
  <c r="B3520" i="12"/>
  <c r="C3520" i="12"/>
  <c r="B3521" i="12"/>
  <c r="C3521" i="12"/>
  <c r="B3522" i="12"/>
  <c r="C3522" i="12"/>
  <c r="B3523" i="12"/>
  <c r="C3523" i="12"/>
  <c r="B3524" i="12"/>
  <c r="C3524" i="12"/>
  <c r="B3525" i="12"/>
  <c r="C3525" i="12"/>
  <c r="B3526" i="12"/>
  <c r="C3526" i="12"/>
  <c r="B3527" i="12"/>
  <c r="C3527" i="12"/>
  <c r="B3528" i="12"/>
  <c r="C3528" i="12"/>
  <c r="B3529" i="12"/>
  <c r="C3529" i="12"/>
  <c r="B3530" i="12"/>
  <c r="C3530" i="12"/>
  <c r="B3531" i="12"/>
  <c r="C3531" i="12"/>
  <c r="B3532" i="12"/>
  <c r="C3532" i="12"/>
  <c r="B3533" i="12"/>
  <c r="C3533" i="12"/>
  <c r="B3534" i="12"/>
  <c r="C3534" i="12"/>
  <c r="B3535" i="12"/>
  <c r="C3535" i="12"/>
  <c r="B3536" i="12"/>
  <c r="C3536" i="12"/>
  <c r="B3537" i="12"/>
  <c r="C3537" i="12"/>
  <c r="B3538" i="12"/>
  <c r="C3538" i="12"/>
  <c r="B3539" i="12"/>
  <c r="C3539" i="12"/>
  <c r="B3540" i="12"/>
  <c r="C3540" i="12"/>
  <c r="B3541" i="12"/>
  <c r="C3541" i="12"/>
  <c r="B3542" i="12"/>
  <c r="C3542" i="12"/>
  <c r="B3543" i="12"/>
  <c r="C3543" i="12"/>
  <c r="B3544" i="12"/>
  <c r="C3544" i="12"/>
  <c r="B3545" i="12"/>
  <c r="C3545" i="12"/>
  <c r="B3546" i="12"/>
  <c r="C3546" i="12"/>
  <c r="B3547" i="12"/>
  <c r="C3547" i="12"/>
  <c r="B3548" i="12"/>
  <c r="C3548" i="12"/>
  <c r="B3549" i="12"/>
  <c r="C3549" i="12"/>
  <c r="B3550" i="12"/>
  <c r="C3550" i="12"/>
  <c r="B3551" i="12"/>
  <c r="C3551" i="12"/>
  <c r="B3552" i="12"/>
  <c r="C3552" i="12"/>
  <c r="B3553" i="12"/>
  <c r="C3553" i="12"/>
  <c r="B3554" i="12"/>
  <c r="C3554" i="12"/>
  <c r="B3555" i="12"/>
  <c r="C3555" i="12"/>
  <c r="B3556" i="12"/>
  <c r="C3556" i="12"/>
  <c r="B3557" i="12"/>
  <c r="C3557" i="12"/>
  <c r="B3558" i="12"/>
  <c r="C3558" i="12"/>
  <c r="B3559" i="12"/>
  <c r="C3559" i="12"/>
  <c r="B3560" i="12"/>
  <c r="C3560" i="12"/>
  <c r="B3561" i="12"/>
  <c r="C3561" i="12"/>
  <c r="B3562" i="12"/>
  <c r="C3562" i="12"/>
  <c r="B3563" i="12"/>
  <c r="C3563" i="12"/>
  <c r="B3564" i="12"/>
  <c r="C3564" i="12"/>
  <c r="B3565" i="12"/>
  <c r="C3565" i="12"/>
  <c r="B3566" i="12"/>
  <c r="C3566" i="12"/>
  <c r="B3567" i="12"/>
  <c r="C3567" i="12"/>
  <c r="B3568" i="12"/>
  <c r="C3568" i="12"/>
  <c r="B3569" i="12"/>
  <c r="C3569" i="12"/>
  <c r="B3570" i="12"/>
  <c r="C3570" i="12"/>
  <c r="B3571" i="12"/>
  <c r="C3571" i="12"/>
  <c r="B3572" i="12"/>
  <c r="C3572" i="12"/>
  <c r="B3573" i="12"/>
  <c r="C3573" i="12"/>
  <c r="B3574" i="12"/>
  <c r="C3574" i="12"/>
  <c r="B3575" i="12"/>
  <c r="C3575" i="12"/>
  <c r="B3576" i="12"/>
  <c r="C3576" i="12"/>
  <c r="B3577" i="12"/>
  <c r="C3577" i="12"/>
  <c r="B3578" i="12"/>
  <c r="C3578" i="12"/>
  <c r="B3579" i="12"/>
  <c r="C3579" i="12"/>
  <c r="B3580" i="12"/>
  <c r="C3580" i="12"/>
  <c r="B3581" i="12"/>
  <c r="C3581" i="12"/>
  <c r="B3582" i="12"/>
  <c r="C3582" i="12"/>
  <c r="B3583" i="12"/>
  <c r="C3583" i="12"/>
  <c r="B3584" i="12"/>
  <c r="C3584" i="12"/>
  <c r="B3585" i="12"/>
  <c r="C3585" i="12"/>
  <c r="B3586" i="12"/>
  <c r="C3586" i="12"/>
  <c r="B3587" i="12"/>
  <c r="C3587" i="12"/>
  <c r="B3588" i="12"/>
  <c r="C3588" i="12"/>
  <c r="B3589" i="12"/>
  <c r="C3589" i="12"/>
  <c r="B3590" i="12"/>
  <c r="C3590" i="12"/>
  <c r="B3591" i="12"/>
  <c r="C3591" i="12"/>
  <c r="B3592" i="12"/>
  <c r="C3592" i="12"/>
  <c r="B3593" i="12"/>
  <c r="C3593" i="12"/>
  <c r="B3594" i="12"/>
  <c r="C3594" i="12"/>
  <c r="B3595" i="12"/>
  <c r="C3595" i="12"/>
  <c r="B3596" i="12"/>
  <c r="C3596" i="12"/>
  <c r="B3597" i="12"/>
  <c r="C3597" i="12"/>
  <c r="B3598" i="12"/>
  <c r="C3598" i="12"/>
  <c r="B3599" i="12"/>
  <c r="C3599" i="12"/>
  <c r="B3600" i="12"/>
  <c r="C3600" i="12"/>
  <c r="B3601" i="12"/>
  <c r="C3601" i="12"/>
  <c r="B3602" i="12"/>
  <c r="C3602" i="12"/>
  <c r="B3603" i="12"/>
  <c r="C3603" i="12"/>
  <c r="B3604" i="12"/>
  <c r="C3604" i="12"/>
  <c r="B3605" i="12"/>
  <c r="C3605" i="12"/>
  <c r="B3606" i="12"/>
  <c r="C3606" i="12"/>
  <c r="B3607" i="12"/>
  <c r="C3607" i="12"/>
  <c r="B3608" i="12"/>
  <c r="C3608" i="12"/>
  <c r="B3609" i="12"/>
  <c r="C3609" i="12"/>
  <c r="B3610" i="12"/>
  <c r="C3610" i="12"/>
  <c r="B3611" i="12"/>
  <c r="C3611" i="12"/>
  <c r="B3612" i="12"/>
  <c r="C3612" i="12"/>
  <c r="B3613" i="12"/>
  <c r="C3613" i="12"/>
  <c r="B3614" i="12"/>
  <c r="C3614" i="12"/>
  <c r="B3615" i="12"/>
  <c r="C3615" i="12"/>
  <c r="B3616" i="12"/>
  <c r="C3616" i="12"/>
  <c r="B3617" i="12"/>
  <c r="C3617" i="12"/>
  <c r="B3618" i="12"/>
  <c r="C3618" i="12"/>
  <c r="B3619" i="12"/>
  <c r="C3619" i="12"/>
  <c r="B3620" i="12"/>
  <c r="C3620" i="12"/>
  <c r="B3621" i="12"/>
  <c r="C3621" i="12"/>
  <c r="B3622" i="12"/>
  <c r="C3622" i="12"/>
  <c r="B3623" i="12"/>
  <c r="C3623" i="12"/>
  <c r="B3624" i="12"/>
  <c r="C3624" i="12"/>
  <c r="B3625" i="12"/>
  <c r="C3625" i="12"/>
  <c r="B3626" i="12"/>
  <c r="C3626" i="12"/>
  <c r="B3627" i="12"/>
  <c r="C3627" i="12"/>
  <c r="B3628" i="12"/>
  <c r="C3628" i="12"/>
  <c r="B3629" i="12"/>
  <c r="C3629" i="12"/>
  <c r="B3630" i="12"/>
  <c r="C3630" i="12"/>
  <c r="B3631" i="12"/>
  <c r="C3631" i="12"/>
  <c r="B3632" i="12"/>
  <c r="C3632" i="12"/>
  <c r="B3633" i="12"/>
  <c r="C3633" i="12"/>
  <c r="B3634" i="12"/>
  <c r="C3634" i="12"/>
  <c r="B3635" i="12"/>
  <c r="C3635" i="12"/>
  <c r="B3636" i="12"/>
  <c r="C3636" i="12"/>
  <c r="B3637" i="12"/>
  <c r="C3637" i="12"/>
  <c r="B3638" i="12"/>
  <c r="C3638" i="12"/>
  <c r="B3639" i="12"/>
  <c r="C3639" i="12"/>
  <c r="B3640" i="12"/>
  <c r="C3640" i="12"/>
  <c r="B3641" i="12"/>
  <c r="C3641" i="12"/>
  <c r="B3642" i="12"/>
  <c r="C3642" i="12"/>
  <c r="B3643" i="12"/>
  <c r="C3643" i="12"/>
  <c r="B3644" i="12"/>
  <c r="C3644" i="12"/>
  <c r="B3645" i="12"/>
  <c r="C3645" i="12"/>
  <c r="B3646" i="12"/>
  <c r="C3646" i="12"/>
  <c r="B3647" i="12"/>
  <c r="C3647" i="12"/>
  <c r="B3648" i="12"/>
  <c r="C3648" i="12"/>
  <c r="B3649" i="12"/>
  <c r="C3649" i="12"/>
  <c r="B3650" i="12"/>
  <c r="C3650" i="12"/>
  <c r="B3651" i="12"/>
  <c r="C3651" i="12"/>
  <c r="B3652" i="12"/>
  <c r="C3652" i="12"/>
  <c r="B3653" i="12"/>
  <c r="C3653" i="12"/>
  <c r="B3654" i="12"/>
  <c r="C3654" i="12"/>
  <c r="B3655" i="12"/>
  <c r="C3655" i="12"/>
  <c r="B3656" i="12"/>
  <c r="C3656" i="12"/>
  <c r="B3657" i="12"/>
  <c r="C3657" i="12"/>
  <c r="B3658" i="12"/>
  <c r="C3658" i="12"/>
  <c r="B3659" i="12"/>
  <c r="C3659" i="12"/>
  <c r="B3660" i="12"/>
  <c r="C3660" i="12"/>
  <c r="B3661" i="12"/>
  <c r="C3661" i="12"/>
  <c r="B3662" i="12"/>
  <c r="C3662" i="12"/>
  <c r="B3663" i="12"/>
  <c r="C3663" i="12"/>
  <c r="B3664" i="12"/>
  <c r="C3664" i="12"/>
  <c r="B3665" i="12"/>
  <c r="C3665" i="12"/>
  <c r="B3666" i="12"/>
  <c r="C3666" i="12"/>
  <c r="B3667" i="12"/>
  <c r="C3667" i="12"/>
  <c r="B3668" i="12"/>
  <c r="C3668" i="12"/>
  <c r="B3669" i="12"/>
  <c r="C3669" i="12"/>
  <c r="B3670" i="12"/>
  <c r="C3670" i="12"/>
  <c r="B3671" i="12"/>
  <c r="C3671" i="12"/>
  <c r="B3672" i="12"/>
  <c r="C3672" i="12"/>
  <c r="B3673" i="12"/>
  <c r="C3673" i="12"/>
  <c r="B3674" i="12"/>
  <c r="C3674" i="12"/>
  <c r="B3675" i="12"/>
  <c r="C3675" i="12"/>
  <c r="B3676" i="12"/>
  <c r="C3676" i="12"/>
  <c r="B3677" i="12"/>
  <c r="C3677" i="12"/>
  <c r="B3678" i="12"/>
  <c r="C3678" i="12"/>
  <c r="B3679" i="12"/>
  <c r="C3679" i="12"/>
  <c r="B3680" i="12"/>
  <c r="C3680" i="12"/>
  <c r="B3681" i="12"/>
  <c r="C3681" i="12"/>
  <c r="B3682" i="12"/>
  <c r="C3682" i="12"/>
  <c r="B3683" i="12"/>
  <c r="C3683" i="12"/>
  <c r="B3684" i="12"/>
  <c r="C3684" i="12"/>
  <c r="B3685" i="12"/>
  <c r="C3685" i="12"/>
  <c r="B3686" i="12"/>
  <c r="C3686" i="12"/>
  <c r="B3687" i="12"/>
  <c r="C3687" i="12"/>
  <c r="B3688" i="12"/>
  <c r="C3688" i="12"/>
  <c r="B3689" i="12"/>
  <c r="C3689" i="12"/>
  <c r="B3690" i="12"/>
  <c r="C3690" i="12"/>
  <c r="B3691" i="12"/>
  <c r="C3691" i="12"/>
  <c r="B3692" i="12"/>
  <c r="C3692" i="12"/>
  <c r="B3693" i="12"/>
  <c r="C3693" i="12"/>
  <c r="B3694" i="12"/>
  <c r="C3694" i="12"/>
  <c r="B3695" i="12"/>
  <c r="C3695" i="12"/>
  <c r="B3696" i="12"/>
  <c r="C3696" i="12"/>
  <c r="B3697" i="12"/>
  <c r="C3697" i="12"/>
  <c r="B3698" i="12"/>
  <c r="C3698" i="12"/>
  <c r="B3699" i="12"/>
  <c r="C3699" i="12"/>
  <c r="B3700" i="12"/>
  <c r="C3700" i="12"/>
  <c r="B3701" i="12"/>
  <c r="C3701" i="12"/>
  <c r="B3702" i="12"/>
  <c r="C3702" i="12"/>
  <c r="B3703" i="12"/>
  <c r="C3703" i="12"/>
  <c r="B3704" i="12"/>
  <c r="C3704" i="12"/>
  <c r="B3705" i="12"/>
  <c r="C3705" i="12"/>
  <c r="B3706" i="12"/>
  <c r="C3706" i="12"/>
  <c r="B3707" i="12"/>
  <c r="C3707" i="12"/>
  <c r="B3708" i="12"/>
  <c r="C3708" i="12"/>
  <c r="B3709" i="12"/>
  <c r="C3709" i="12"/>
  <c r="B3710" i="12"/>
  <c r="C3710" i="12"/>
  <c r="B3711" i="12"/>
  <c r="C3711" i="12"/>
  <c r="B3712" i="12"/>
  <c r="C3712" i="12"/>
  <c r="B3713" i="12"/>
  <c r="C3713" i="12"/>
  <c r="B3714" i="12"/>
  <c r="C3714" i="12"/>
  <c r="B3715" i="12"/>
  <c r="C3715" i="12"/>
  <c r="B3716" i="12"/>
  <c r="C3716" i="12"/>
  <c r="B3717" i="12"/>
  <c r="C3717" i="12"/>
  <c r="B3718" i="12"/>
  <c r="C3718" i="12"/>
  <c r="B3719" i="12"/>
  <c r="C3719" i="12"/>
  <c r="B3720" i="12"/>
  <c r="C3720" i="12"/>
  <c r="B3721" i="12"/>
  <c r="C3721" i="12"/>
  <c r="B3722" i="12"/>
  <c r="C3722" i="12"/>
  <c r="B3723" i="12"/>
  <c r="C3723" i="12"/>
  <c r="B3724" i="12"/>
  <c r="C3724" i="12"/>
  <c r="B3725" i="12"/>
  <c r="C3725" i="12"/>
  <c r="B3726" i="12"/>
  <c r="C3726" i="12"/>
  <c r="B3727" i="12"/>
  <c r="C3727" i="12"/>
  <c r="B3728" i="12"/>
  <c r="C3728" i="12"/>
  <c r="B3729" i="12"/>
  <c r="C3729" i="12"/>
  <c r="B3730" i="12"/>
  <c r="C3730" i="12"/>
  <c r="B3731" i="12"/>
  <c r="C3731" i="12"/>
  <c r="B3732" i="12"/>
  <c r="C3732" i="12"/>
  <c r="B3733" i="12"/>
  <c r="C3733" i="12"/>
  <c r="B3734" i="12"/>
  <c r="C3734" i="12"/>
  <c r="B3735" i="12"/>
  <c r="C3735" i="12"/>
  <c r="B3736" i="12"/>
  <c r="C3736" i="12"/>
  <c r="B3737" i="12"/>
  <c r="C3737" i="12"/>
  <c r="B3738" i="12"/>
  <c r="C3738" i="12"/>
  <c r="B3739" i="12"/>
  <c r="C3739" i="12"/>
  <c r="B3740" i="12"/>
  <c r="C3740" i="12"/>
  <c r="B3741" i="12"/>
  <c r="C3741" i="12"/>
  <c r="B3742" i="12"/>
  <c r="C3742" i="12"/>
  <c r="B3743" i="12"/>
  <c r="C3743" i="12"/>
  <c r="B3744" i="12"/>
  <c r="C3744" i="12"/>
  <c r="B3745" i="12"/>
  <c r="C3745" i="12"/>
  <c r="B3746" i="12"/>
  <c r="C3746" i="12"/>
  <c r="B3747" i="12"/>
  <c r="C3747" i="12"/>
  <c r="B3748" i="12"/>
  <c r="C3748" i="12"/>
  <c r="B3749" i="12"/>
  <c r="C3749" i="12"/>
  <c r="B3750" i="12"/>
  <c r="C3750" i="12"/>
  <c r="B3751" i="12"/>
  <c r="C3751" i="12"/>
  <c r="B3752" i="12"/>
  <c r="C3752" i="12"/>
  <c r="B3753" i="12"/>
  <c r="C3753" i="12"/>
  <c r="B3754" i="12"/>
  <c r="C3754" i="12"/>
  <c r="B3755" i="12"/>
  <c r="C3755" i="12"/>
  <c r="B3756" i="12"/>
  <c r="C3756" i="12"/>
  <c r="B3757" i="12"/>
  <c r="C3757" i="12"/>
  <c r="B3758" i="12"/>
  <c r="C3758" i="12"/>
  <c r="B3759" i="12"/>
  <c r="C3759" i="12"/>
  <c r="B3760" i="12"/>
  <c r="C3760" i="12"/>
  <c r="B3761" i="12"/>
  <c r="C3761" i="12"/>
  <c r="B3762" i="12"/>
  <c r="C3762" i="12"/>
  <c r="B3763" i="12"/>
  <c r="C3763" i="12"/>
  <c r="B3764" i="12"/>
  <c r="C3764" i="12"/>
  <c r="B3765" i="12"/>
  <c r="C3765" i="12"/>
  <c r="B3766" i="12"/>
  <c r="C3766" i="12"/>
  <c r="B3767" i="12"/>
  <c r="C3767" i="12"/>
  <c r="B3768" i="12"/>
  <c r="C3768" i="12"/>
  <c r="B3769" i="12"/>
  <c r="C3769" i="12"/>
  <c r="B3770" i="12"/>
  <c r="C3770" i="12"/>
  <c r="B3771" i="12"/>
  <c r="C3771" i="12"/>
  <c r="B3772" i="12"/>
  <c r="C3772" i="12"/>
  <c r="B3773" i="12"/>
  <c r="C3773" i="12"/>
  <c r="B3774" i="12"/>
  <c r="C3774" i="12"/>
  <c r="B3775" i="12"/>
  <c r="C3775" i="12"/>
  <c r="B3776" i="12"/>
  <c r="C3776" i="12"/>
  <c r="B3777" i="12"/>
  <c r="C3777" i="12"/>
  <c r="B3778" i="12"/>
  <c r="C3778" i="12"/>
  <c r="B3779" i="12"/>
  <c r="C3779" i="12"/>
  <c r="B3780" i="12"/>
  <c r="C3780" i="12"/>
  <c r="B3781" i="12"/>
  <c r="C3781" i="12"/>
  <c r="B3782" i="12"/>
  <c r="C3782" i="12"/>
  <c r="B3783" i="12"/>
  <c r="C3783" i="12"/>
  <c r="B3784" i="12"/>
  <c r="C3784" i="12"/>
  <c r="B3785" i="12"/>
  <c r="C3785" i="12"/>
  <c r="B3786" i="12"/>
  <c r="C3786" i="12"/>
  <c r="B3787" i="12"/>
  <c r="C3787" i="12"/>
  <c r="B3788" i="12"/>
  <c r="C3788" i="12"/>
  <c r="B3789" i="12"/>
  <c r="C3789" i="12"/>
  <c r="B3790" i="12"/>
  <c r="C3790" i="12"/>
  <c r="B3791" i="12"/>
  <c r="C3791" i="12"/>
  <c r="B3792" i="12"/>
  <c r="C3792" i="12"/>
  <c r="B3793" i="12"/>
  <c r="C3793" i="12"/>
  <c r="B3794" i="12"/>
  <c r="C3794" i="12"/>
  <c r="B3795" i="12"/>
  <c r="C3795" i="12"/>
  <c r="B3796" i="12"/>
  <c r="C3796" i="12"/>
  <c r="B3797" i="12"/>
  <c r="C3797" i="12"/>
  <c r="B3798" i="12"/>
  <c r="C3798" i="12"/>
  <c r="B3799" i="12"/>
  <c r="C3799" i="12"/>
  <c r="B3800" i="12"/>
  <c r="C3800" i="12"/>
  <c r="B3801" i="12"/>
  <c r="C3801" i="12"/>
  <c r="B3802" i="12"/>
  <c r="C3802" i="12"/>
  <c r="B3803" i="12"/>
  <c r="C3803" i="12"/>
  <c r="B3804" i="12"/>
  <c r="C3804" i="12"/>
  <c r="B3805" i="12"/>
  <c r="C3805" i="12"/>
  <c r="B3806" i="12"/>
  <c r="C3806" i="12"/>
  <c r="B3807" i="12"/>
  <c r="C3807" i="12"/>
  <c r="B3808" i="12"/>
  <c r="C3808" i="12"/>
  <c r="B3809" i="12"/>
  <c r="C3809" i="12"/>
  <c r="B3810" i="12"/>
  <c r="C3810" i="12"/>
  <c r="B3811" i="12"/>
  <c r="C3811" i="12"/>
  <c r="B3812" i="12"/>
  <c r="C3812" i="12"/>
  <c r="B3813" i="12"/>
  <c r="C3813" i="12"/>
  <c r="B3814" i="12"/>
  <c r="C3814" i="12"/>
  <c r="B3815" i="12"/>
  <c r="C3815" i="12"/>
  <c r="B3816" i="12"/>
  <c r="C3816" i="12"/>
  <c r="B3817" i="12"/>
  <c r="C3817" i="12"/>
  <c r="B3818" i="12"/>
  <c r="C3818" i="12"/>
  <c r="B3819" i="12"/>
  <c r="C3819" i="12"/>
  <c r="B3820" i="12"/>
  <c r="C3820" i="12"/>
  <c r="B3821" i="12"/>
  <c r="C3821" i="12"/>
  <c r="B3822" i="12"/>
  <c r="C3822" i="12"/>
  <c r="B3823" i="12"/>
  <c r="C3823" i="12"/>
  <c r="B3824" i="12"/>
  <c r="C3824" i="12"/>
  <c r="B3825" i="12"/>
  <c r="C3825" i="12"/>
  <c r="B3826" i="12"/>
  <c r="C3826" i="12"/>
  <c r="B3827" i="12"/>
  <c r="C3827" i="12"/>
  <c r="B3828" i="12"/>
  <c r="C3828" i="12"/>
  <c r="B3829" i="12"/>
  <c r="C3829" i="12"/>
  <c r="B3830" i="12"/>
  <c r="C3830" i="12"/>
  <c r="B3831" i="12"/>
  <c r="C3831" i="12"/>
  <c r="B3832" i="12"/>
  <c r="C3832" i="12"/>
  <c r="B3833" i="12"/>
  <c r="C3833" i="12"/>
  <c r="B3834" i="12"/>
  <c r="C3834" i="12"/>
  <c r="B3835" i="12"/>
  <c r="C3835" i="12"/>
  <c r="B3836" i="12"/>
  <c r="C3836" i="12"/>
  <c r="B3837" i="12"/>
  <c r="C3837" i="12"/>
  <c r="B3838" i="12"/>
  <c r="C3838" i="12"/>
  <c r="B3839" i="12"/>
  <c r="C3839" i="12"/>
  <c r="B3840" i="12"/>
  <c r="C3840" i="12"/>
  <c r="B3841" i="12"/>
  <c r="C3841" i="12"/>
  <c r="B3842" i="12"/>
  <c r="C3842" i="12"/>
  <c r="B3843" i="12"/>
  <c r="C3843" i="12"/>
  <c r="B3844" i="12"/>
  <c r="C3844" i="12"/>
  <c r="B3845" i="12"/>
  <c r="C3845" i="12"/>
  <c r="B3846" i="12"/>
  <c r="C3846" i="12"/>
  <c r="B3847" i="12"/>
  <c r="C3847" i="12"/>
  <c r="B3848" i="12"/>
  <c r="C3848" i="12"/>
  <c r="B3849" i="12"/>
  <c r="C3849" i="12"/>
  <c r="B3850" i="12"/>
  <c r="C3850" i="12"/>
  <c r="B3851" i="12"/>
  <c r="C3851" i="12"/>
  <c r="B3852" i="12"/>
  <c r="C3852" i="12"/>
  <c r="B3853" i="12"/>
  <c r="C3853" i="12"/>
  <c r="B3854" i="12"/>
  <c r="C3854" i="12"/>
  <c r="B3855" i="12"/>
  <c r="C3855" i="12"/>
  <c r="B3856" i="12"/>
  <c r="C3856" i="12"/>
  <c r="B3857" i="12"/>
  <c r="C3857" i="12"/>
  <c r="B3858" i="12"/>
  <c r="C3858" i="12"/>
  <c r="B3859" i="12"/>
  <c r="C3859" i="12"/>
  <c r="B3860" i="12"/>
  <c r="C3860" i="12"/>
  <c r="B3861" i="12"/>
  <c r="C3861" i="12"/>
  <c r="B3862" i="12"/>
  <c r="C3862" i="12"/>
  <c r="B3863" i="12"/>
  <c r="C3863" i="12"/>
  <c r="B3864" i="12"/>
  <c r="C3864" i="12"/>
  <c r="B3865" i="12"/>
  <c r="C3865" i="12"/>
  <c r="B3866" i="12"/>
  <c r="C3866" i="12"/>
  <c r="B3867" i="12"/>
  <c r="C3867" i="12"/>
  <c r="B3868" i="12"/>
  <c r="C3868" i="12"/>
  <c r="B3869" i="12"/>
  <c r="C3869" i="12"/>
  <c r="B3870" i="12"/>
  <c r="C3870" i="12"/>
  <c r="B3871" i="12"/>
  <c r="C3871" i="12"/>
  <c r="B3872" i="12"/>
  <c r="C3872" i="12"/>
  <c r="B3873" i="12"/>
  <c r="C3873" i="12"/>
  <c r="B3874" i="12"/>
  <c r="C3874" i="12"/>
  <c r="B3875" i="12"/>
  <c r="C3875" i="12"/>
  <c r="B3876" i="12"/>
  <c r="C3876" i="12"/>
  <c r="B3877" i="12"/>
  <c r="C3877" i="12"/>
  <c r="B3878" i="12"/>
  <c r="C3878" i="12"/>
  <c r="B3879" i="12"/>
  <c r="C3879" i="12"/>
  <c r="B3880" i="12"/>
  <c r="C3880" i="12"/>
  <c r="B3881" i="12"/>
  <c r="C3881" i="12"/>
  <c r="B3882" i="12"/>
  <c r="C3882" i="12"/>
  <c r="B3883" i="12"/>
  <c r="C3883" i="12"/>
  <c r="B3884" i="12"/>
  <c r="C3884" i="12"/>
  <c r="B3885" i="12"/>
  <c r="C3885" i="12"/>
  <c r="B3886" i="12"/>
  <c r="C3886" i="12"/>
  <c r="B3887" i="12"/>
  <c r="C3887" i="12"/>
  <c r="B3888" i="12"/>
  <c r="C3888" i="12"/>
  <c r="B3889" i="12"/>
  <c r="C3889" i="12"/>
  <c r="B3890" i="12"/>
  <c r="C3890" i="12"/>
  <c r="B3891" i="12"/>
  <c r="C3891" i="12"/>
  <c r="B3892" i="12"/>
  <c r="C3892" i="12"/>
  <c r="B3893" i="12"/>
  <c r="C3893" i="12"/>
  <c r="B3894" i="12"/>
  <c r="C3894" i="12"/>
  <c r="B3895" i="12"/>
  <c r="C3895" i="12"/>
  <c r="B3896" i="12"/>
  <c r="C3896" i="12"/>
  <c r="B3897" i="12"/>
  <c r="C3897" i="12"/>
  <c r="B3898" i="12"/>
  <c r="C3898" i="12"/>
  <c r="B3899" i="12"/>
  <c r="C3899" i="12"/>
  <c r="B3900" i="12"/>
  <c r="C3900" i="12"/>
  <c r="B3901" i="12"/>
  <c r="C3901" i="12"/>
  <c r="B3902" i="12"/>
  <c r="C3902" i="12"/>
  <c r="B3903" i="12"/>
  <c r="C3903" i="12"/>
  <c r="B3904" i="12"/>
  <c r="C3904" i="12"/>
  <c r="B3905" i="12"/>
  <c r="C3905" i="12"/>
  <c r="B3906" i="12"/>
  <c r="C3906" i="12"/>
  <c r="B3907" i="12"/>
  <c r="C3907" i="12"/>
  <c r="B3908" i="12"/>
  <c r="C3908" i="12"/>
  <c r="B3909" i="12"/>
  <c r="C3909" i="12"/>
  <c r="B3910" i="12"/>
  <c r="C3910" i="12"/>
  <c r="B3911" i="12"/>
  <c r="C3911" i="12"/>
  <c r="B3912" i="12"/>
  <c r="C3912" i="12"/>
  <c r="B3913" i="12"/>
  <c r="C3913" i="12"/>
  <c r="B3914" i="12"/>
  <c r="C3914" i="12"/>
  <c r="B3915" i="12"/>
  <c r="C3915" i="12"/>
  <c r="B3916" i="12"/>
  <c r="C3916" i="12"/>
  <c r="B3917" i="12"/>
  <c r="C3917" i="12"/>
  <c r="B3918" i="12"/>
  <c r="C3918" i="12"/>
  <c r="B3919" i="12"/>
  <c r="C3919" i="12"/>
  <c r="B3920" i="12"/>
  <c r="C3920" i="12"/>
  <c r="B3921" i="12"/>
  <c r="C3921" i="12"/>
  <c r="B3922" i="12"/>
  <c r="C3922" i="12"/>
  <c r="B3923" i="12"/>
  <c r="C3923" i="12"/>
  <c r="B3924" i="12"/>
  <c r="C3924" i="12"/>
  <c r="B3925" i="12"/>
  <c r="C3925" i="12"/>
  <c r="B3926" i="12"/>
  <c r="C3926" i="12"/>
  <c r="B3927" i="12"/>
  <c r="C3927" i="12"/>
  <c r="B3928" i="12"/>
  <c r="C3928" i="12"/>
  <c r="B3929" i="12"/>
  <c r="C3929" i="12"/>
  <c r="B3930" i="12"/>
  <c r="C3930" i="12"/>
  <c r="B3931" i="12"/>
  <c r="C3931" i="12"/>
  <c r="B3932" i="12"/>
  <c r="C3932" i="12"/>
  <c r="B3933" i="12"/>
  <c r="C3933" i="12"/>
  <c r="B3934" i="12"/>
  <c r="C3934" i="12"/>
  <c r="B3935" i="12"/>
  <c r="C3935" i="12"/>
  <c r="B3936" i="12"/>
  <c r="C3936" i="12"/>
  <c r="B3937" i="12"/>
  <c r="C3937" i="12"/>
  <c r="B3938" i="12"/>
  <c r="C3938" i="12"/>
  <c r="B3939" i="12"/>
  <c r="C3939" i="12"/>
  <c r="B3940" i="12"/>
  <c r="C3940" i="12"/>
  <c r="B3941" i="12"/>
  <c r="C3941" i="12"/>
  <c r="B3942" i="12"/>
  <c r="C3942" i="12"/>
  <c r="B3943" i="12"/>
  <c r="C3943" i="12"/>
  <c r="B3944" i="12"/>
  <c r="C3944" i="12"/>
  <c r="B3945" i="12"/>
  <c r="C3945" i="12"/>
  <c r="B3946" i="12"/>
  <c r="C3946" i="12"/>
  <c r="B3947" i="12"/>
  <c r="C3947" i="12"/>
  <c r="B3948" i="12"/>
  <c r="C3948" i="12"/>
  <c r="B3949" i="12"/>
  <c r="C3949" i="12"/>
  <c r="B3950" i="12"/>
  <c r="C3950" i="12"/>
  <c r="B3951" i="12"/>
  <c r="C3951" i="12"/>
  <c r="B3952" i="12"/>
  <c r="C3952" i="12"/>
  <c r="B3953" i="12"/>
  <c r="C3953" i="12"/>
  <c r="B3954" i="12"/>
  <c r="C3954" i="12"/>
  <c r="B3955" i="12"/>
  <c r="C3955" i="12"/>
  <c r="B3956" i="12"/>
  <c r="C3956" i="12"/>
  <c r="B3957" i="12"/>
  <c r="C3957" i="12"/>
  <c r="B3958" i="12"/>
  <c r="C3958" i="12"/>
  <c r="B3959" i="12"/>
  <c r="C3959" i="12"/>
  <c r="B3960" i="12"/>
  <c r="C3960" i="12"/>
  <c r="B3961" i="12"/>
  <c r="C3961" i="12"/>
  <c r="B3962" i="12"/>
  <c r="C3962" i="12"/>
  <c r="B3963" i="12"/>
  <c r="C3963" i="12"/>
  <c r="B3964" i="12"/>
  <c r="C3964" i="12"/>
  <c r="B3965" i="12"/>
  <c r="C3965" i="12"/>
  <c r="B3966" i="12"/>
  <c r="C3966" i="12"/>
  <c r="B3967" i="12"/>
  <c r="C3967" i="12"/>
  <c r="B3968" i="12"/>
  <c r="C3968" i="12"/>
  <c r="B3969" i="12"/>
  <c r="C3969" i="12"/>
  <c r="B3970" i="12"/>
  <c r="C3970" i="12"/>
  <c r="B3971" i="12"/>
  <c r="C3971" i="12"/>
  <c r="B3972" i="12"/>
  <c r="C3972" i="12"/>
  <c r="B3973" i="12"/>
  <c r="C3973" i="12"/>
  <c r="B3974" i="12"/>
  <c r="C3974" i="12"/>
  <c r="B3975" i="12"/>
  <c r="C3975" i="12"/>
  <c r="B3976" i="12"/>
  <c r="C3976" i="12"/>
  <c r="B3977" i="12"/>
  <c r="C3977" i="12"/>
  <c r="B3978" i="12"/>
  <c r="C3978" i="12"/>
  <c r="B3979" i="12"/>
  <c r="C3979" i="12"/>
  <c r="B3980" i="12"/>
  <c r="C3980" i="12"/>
  <c r="B3981" i="12"/>
  <c r="C3981" i="12"/>
  <c r="B3982" i="12"/>
  <c r="C3982" i="12"/>
  <c r="B3983" i="12"/>
  <c r="C3983" i="12"/>
  <c r="B3984" i="12"/>
  <c r="C3984" i="12"/>
  <c r="B3985" i="12"/>
  <c r="C3985" i="12"/>
  <c r="B3986" i="12"/>
  <c r="C3986" i="12"/>
  <c r="B3987" i="12"/>
  <c r="C3987" i="12"/>
  <c r="B3988" i="12"/>
  <c r="C3988" i="12"/>
  <c r="B3989" i="12"/>
  <c r="C3989" i="12"/>
  <c r="B3990" i="12"/>
  <c r="C3990" i="12"/>
  <c r="B3991" i="12"/>
  <c r="C3991" i="12"/>
  <c r="B3992" i="12"/>
  <c r="C3992" i="12"/>
  <c r="B3993" i="12"/>
  <c r="C3993" i="12"/>
  <c r="B3994" i="12"/>
  <c r="C3994" i="12"/>
  <c r="B3995" i="12"/>
  <c r="C3995" i="12"/>
  <c r="B3996" i="12"/>
  <c r="C3996" i="12"/>
  <c r="B3997" i="12"/>
  <c r="C3997" i="12"/>
  <c r="B3998" i="12"/>
  <c r="C3998" i="12"/>
  <c r="B3999" i="12"/>
  <c r="C3999" i="12"/>
  <c r="B4000" i="12"/>
  <c r="C4000" i="12"/>
  <c r="B4001" i="12"/>
  <c r="C4001" i="12"/>
  <c r="B4002" i="12"/>
  <c r="C4002" i="12"/>
  <c r="B4003" i="12"/>
  <c r="C4003" i="12"/>
  <c r="B4004" i="12"/>
  <c r="C4004" i="12"/>
  <c r="B4005" i="12"/>
  <c r="C4005" i="12"/>
  <c r="B4006" i="12"/>
  <c r="C4006" i="12"/>
  <c r="B4007" i="12"/>
  <c r="C4007" i="12"/>
  <c r="B4008" i="12"/>
  <c r="C4008" i="12"/>
  <c r="B4009" i="12"/>
  <c r="C4009" i="12"/>
  <c r="B4010" i="12"/>
  <c r="C4010" i="12"/>
  <c r="B4011" i="12"/>
  <c r="C4011" i="12"/>
  <c r="B4012" i="12"/>
  <c r="C4012" i="12"/>
  <c r="B4013" i="12"/>
  <c r="C4013" i="12"/>
  <c r="B4014" i="12"/>
  <c r="C4014" i="12"/>
  <c r="B4015" i="12"/>
  <c r="C4015" i="12"/>
  <c r="B4016" i="12"/>
  <c r="C4016" i="12"/>
  <c r="B4017" i="12"/>
  <c r="C4017" i="12"/>
  <c r="B4018" i="12"/>
  <c r="C4018" i="12"/>
  <c r="B4019" i="12"/>
  <c r="C4019" i="12"/>
  <c r="B4020" i="12"/>
  <c r="C4020" i="12"/>
  <c r="B4021" i="12"/>
  <c r="C4021" i="12"/>
  <c r="B4022" i="12"/>
  <c r="C4022" i="12"/>
  <c r="B4023" i="12"/>
  <c r="C4023" i="12"/>
  <c r="B4024" i="12"/>
  <c r="C4024" i="12"/>
  <c r="B4025" i="12"/>
  <c r="C4025" i="12"/>
  <c r="B4026" i="12"/>
  <c r="C4026" i="12"/>
  <c r="B4027" i="12"/>
  <c r="C4027" i="12"/>
  <c r="B4028" i="12"/>
  <c r="C4028" i="12"/>
  <c r="B4029" i="12"/>
  <c r="C4029" i="12"/>
  <c r="B4030" i="12"/>
  <c r="C4030" i="12"/>
  <c r="B4031" i="12"/>
  <c r="C4031" i="12"/>
  <c r="B4032" i="12"/>
  <c r="C4032" i="12"/>
  <c r="B4033" i="12"/>
  <c r="C4033" i="12"/>
  <c r="B4034" i="12"/>
  <c r="C4034" i="12"/>
  <c r="B4035" i="12"/>
  <c r="C4035" i="12"/>
  <c r="B4036" i="12"/>
  <c r="C4036" i="12"/>
  <c r="B4037" i="12"/>
  <c r="C4037" i="12"/>
  <c r="B4038" i="12"/>
  <c r="C4038" i="12"/>
  <c r="B4039" i="12"/>
  <c r="C4039" i="12"/>
  <c r="B4040" i="12"/>
  <c r="C4040" i="12"/>
  <c r="B4041" i="12"/>
  <c r="C4041" i="12"/>
  <c r="B4042" i="12"/>
  <c r="C4042" i="12"/>
  <c r="B4043" i="12"/>
  <c r="C4043" i="12"/>
  <c r="B4044" i="12"/>
  <c r="C4044" i="12"/>
  <c r="B4045" i="12"/>
  <c r="C4045" i="12"/>
  <c r="B4046" i="12"/>
  <c r="C4046" i="12"/>
  <c r="B4047" i="12"/>
  <c r="C4047" i="12"/>
  <c r="B4048" i="12"/>
  <c r="C4048" i="12"/>
  <c r="B4049" i="12"/>
  <c r="C4049" i="12"/>
  <c r="B4050" i="12"/>
  <c r="C4050" i="12"/>
  <c r="B4051" i="12"/>
  <c r="C4051" i="12"/>
  <c r="B4052" i="12"/>
  <c r="C4052" i="12"/>
  <c r="B4053" i="12"/>
  <c r="C4053" i="12"/>
  <c r="B4054" i="12"/>
  <c r="C4054" i="12"/>
  <c r="B4055" i="12"/>
  <c r="C4055" i="12"/>
  <c r="B4056" i="12"/>
  <c r="C4056" i="12"/>
  <c r="B4057" i="12"/>
  <c r="C4057" i="12"/>
  <c r="B4058" i="12"/>
  <c r="C4058" i="12"/>
  <c r="B4059" i="12"/>
  <c r="C4059" i="12"/>
  <c r="B4060" i="12"/>
  <c r="C4060" i="12"/>
  <c r="B4061" i="12"/>
  <c r="C4061" i="12"/>
  <c r="B4062" i="12"/>
  <c r="C4062" i="12"/>
  <c r="B4063" i="12"/>
  <c r="C4063" i="12"/>
  <c r="B4064" i="12"/>
  <c r="C4064" i="12"/>
  <c r="B4065" i="12"/>
  <c r="C4065" i="12"/>
  <c r="B4066" i="12"/>
  <c r="C4066" i="12"/>
  <c r="B4067" i="12"/>
  <c r="C4067" i="12"/>
  <c r="B4068" i="12"/>
  <c r="C4068" i="12"/>
  <c r="B4069" i="12"/>
  <c r="C4069" i="12"/>
  <c r="B4070" i="12"/>
  <c r="C4070" i="12"/>
  <c r="B4071" i="12"/>
  <c r="C4071" i="12"/>
  <c r="B4072" i="12"/>
  <c r="C4072" i="12"/>
  <c r="B4073" i="12"/>
  <c r="C4073" i="12"/>
  <c r="B4074" i="12"/>
  <c r="C4074" i="12"/>
  <c r="B4075" i="12"/>
  <c r="C4075" i="12"/>
  <c r="B4076" i="12"/>
  <c r="C4076" i="12"/>
  <c r="B4077" i="12"/>
  <c r="C4077" i="12"/>
  <c r="B4078" i="12"/>
  <c r="C4078" i="12"/>
  <c r="B4079" i="12"/>
  <c r="C4079" i="12"/>
  <c r="B4080" i="12"/>
  <c r="C4080" i="12"/>
  <c r="B4081" i="12"/>
  <c r="C4081" i="12"/>
  <c r="B4082" i="12"/>
  <c r="C4082" i="12"/>
  <c r="B4083" i="12"/>
  <c r="C4083" i="12"/>
  <c r="B4084" i="12"/>
  <c r="C4084" i="12"/>
  <c r="B4085" i="12"/>
  <c r="C4085" i="12"/>
  <c r="B4086" i="12"/>
  <c r="C4086" i="12"/>
  <c r="B4087" i="12"/>
  <c r="C4087" i="12"/>
  <c r="B4088" i="12"/>
  <c r="C4088" i="12"/>
  <c r="B4089" i="12"/>
  <c r="C4089" i="12"/>
  <c r="B4090" i="12"/>
  <c r="C4090" i="12"/>
  <c r="B4091" i="12"/>
  <c r="C4091" i="12"/>
  <c r="B4092" i="12"/>
  <c r="C4092" i="12"/>
  <c r="B4093" i="12"/>
  <c r="C4093" i="12"/>
  <c r="B4094" i="12"/>
  <c r="C4094" i="12"/>
  <c r="B4095" i="12"/>
  <c r="C4095" i="12"/>
  <c r="B4096" i="12"/>
  <c r="C4096" i="12"/>
  <c r="B4097" i="12"/>
  <c r="C4097" i="12"/>
  <c r="B4098" i="12"/>
  <c r="C4098" i="12"/>
  <c r="B4099" i="12"/>
  <c r="C4099" i="12"/>
  <c r="B4100" i="12"/>
  <c r="C4100" i="12"/>
  <c r="B4101" i="12"/>
  <c r="C4101" i="12"/>
  <c r="B4102" i="12"/>
  <c r="C4102" i="12"/>
  <c r="B4103" i="12"/>
  <c r="C4103" i="12"/>
  <c r="B4104" i="12"/>
  <c r="C4104" i="12"/>
  <c r="B4105" i="12"/>
  <c r="C4105" i="12"/>
  <c r="B4106" i="12"/>
  <c r="C4106" i="12"/>
  <c r="B4107" i="12"/>
  <c r="C4107" i="12"/>
  <c r="B4108" i="12"/>
  <c r="C4108" i="12"/>
  <c r="B4109" i="12"/>
  <c r="C4109" i="12"/>
  <c r="B4110" i="12"/>
  <c r="C4110" i="12"/>
  <c r="B4111" i="12"/>
  <c r="C4111" i="12"/>
  <c r="B4112" i="12"/>
  <c r="C4112" i="12"/>
  <c r="B4113" i="12"/>
  <c r="C4113" i="12"/>
  <c r="B4114" i="12"/>
  <c r="C4114" i="12"/>
  <c r="B4115" i="12"/>
  <c r="C4115" i="12"/>
  <c r="B4116" i="12"/>
  <c r="C4116" i="12"/>
  <c r="B4117" i="12"/>
  <c r="C4117" i="12"/>
  <c r="B4118" i="12"/>
  <c r="C4118" i="12"/>
  <c r="B4119" i="12"/>
  <c r="C4119" i="12"/>
  <c r="B4120" i="12"/>
  <c r="C4120" i="12"/>
  <c r="B4121" i="12"/>
  <c r="C4121" i="12"/>
  <c r="B4122" i="12"/>
  <c r="C4122" i="12"/>
  <c r="B4123" i="12"/>
  <c r="C4123" i="12"/>
  <c r="B4124" i="12"/>
  <c r="C4124" i="12"/>
  <c r="B4125" i="12"/>
  <c r="C4125" i="12"/>
  <c r="B4126" i="12"/>
  <c r="C4126" i="12"/>
  <c r="B4127" i="12"/>
  <c r="C4127" i="12"/>
  <c r="B4128" i="12"/>
  <c r="C4128" i="12"/>
  <c r="B4129" i="12"/>
  <c r="C4129" i="12"/>
  <c r="B4130" i="12"/>
  <c r="C4130" i="12"/>
  <c r="B4131" i="12"/>
  <c r="C4131" i="12"/>
  <c r="B4132" i="12"/>
  <c r="C4132" i="12"/>
  <c r="B4133" i="12"/>
  <c r="C4133" i="12"/>
  <c r="B4134" i="12"/>
  <c r="C4134" i="12"/>
  <c r="B4135" i="12"/>
  <c r="C4135" i="12"/>
  <c r="B4136" i="12"/>
  <c r="C4136" i="12"/>
  <c r="B4137" i="12"/>
  <c r="C4137" i="12"/>
  <c r="B4138" i="12"/>
  <c r="C4138" i="12"/>
  <c r="B4139" i="12"/>
  <c r="C4139" i="12"/>
  <c r="B4140" i="12"/>
  <c r="C4140" i="12"/>
  <c r="B4141" i="12"/>
  <c r="C4141" i="12"/>
  <c r="B4142" i="12"/>
  <c r="C4142" i="12"/>
  <c r="B4143" i="12"/>
  <c r="C4143" i="12"/>
  <c r="B4144" i="12"/>
  <c r="C4144" i="12"/>
  <c r="B4145" i="12"/>
  <c r="C4145" i="12"/>
  <c r="B4146" i="12"/>
  <c r="C4146" i="12"/>
  <c r="B4147" i="12"/>
  <c r="C4147" i="12"/>
  <c r="B4148" i="12"/>
  <c r="C4148" i="12"/>
  <c r="B4149" i="12"/>
  <c r="C4149" i="12"/>
  <c r="B4150" i="12"/>
  <c r="C4150" i="12"/>
  <c r="B4151" i="12"/>
  <c r="C4151" i="12"/>
  <c r="B4152" i="12"/>
  <c r="C4152" i="12"/>
  <c r="B4153" i="12"/>
  <c r="C4153" i="12"/>
  <c r="B4154" i="12"/>
  <c r="C4154" i="12"/>
  <c r="B4155" i="12"/>
  <c r="C4155" i="12"/>
  <c r="B4156" i="12"/>
  <c r="C4156" i="12"/>
  <c r="B4157" i="12"/>
  <c r="C4157" i="12"/>
  <c r="B4158" i="12"/>
  <c r="C4158" i="12"/>
  <c r="B4159" i="12"/>
  <c r="C4159" i="12"/>
  <c r="B4160" i="12"/>
  <c r="C4160" i="12"/>
  <c r="B4161" i="12"/>
  <c r="C4161" i="12"/>
  <c r="B4162" i="12"/>
  <c r="C4162" i="12"/>
  <c r="B4163" i="12"/>
  <c r="C4163" i="12"/>
  <c r="B4164" i="12"/>
  <c r="C4164" i="12"/>
  <c r="B4165" i="12"/>
  <c r="C4165" i="12"/>
  <c r="B4166" i="12"/>
  <c r="C4166" i="12"/>
  <c r="B4167" i="12"/>
  <c r="C4167" i="12"/>
  <c r="B4168" i="12"/>
  <c r="C4168" i="12"/>
  <c r="B4169" i="12"/>
  <c r="C4169" i="12"/>
  <c r="B4170" i="12"/>
  <c r="C4170" i="12"/>
  <c r="B4171" i="12"/>
  <c r="C4171" i="12"/>
  <c r="B4172" i="12"/>
  <c r="C4172" i="12"/>
  <c r="B4173" i="12"/>
  <c r="C4173" i="12"/>
  <c r="B4174" i="12"/>
  <c r="C4174" i="12"/>
  <c r="B4175" i="12"/>
  <c r="C4175" i="12"/>
  <c r="B4176" i="12"/>
  <c r="C4176" i="12"/>
  <c r="B4177" i="12"/>
  <c r="C4177" i="12"/>
  <c r="B4178" i="12"/>
  <c r="C4178" i="12"/>
  <c r="B4179" i="12"/>
  <c r="C4179" i="12"/>
  <c r="B4180" i="12"/>
  <c r="C4180" i="12"/>
  <c r="B4181" i="12"/>
  <c r="C4181" i="12"/>
  <c r="B4182" i="12"/>
  <c r="C4182" i="12"/>
  <c r="B4183" i="12"/>
  <c r="C4183" i="12"/>
  <c r="B4184" i="12"/>
  <c r="C4184" i="12"/>
  <c r="B4185" i="12"/>
  <c r="C4185" i="12"/>
  <c r="B4186" i="12"/>
  <c r="C4186" i="12"/>
  <c r="B4187" i="12"/>
  <c r="C4187" i="12"/>
  <c r="B4188" i="12"/>
  <c r="C4188" i="12"/>
  <c r="B4189" i="12"/>
  <c r="C4189" i="12"/>
  <c r="B4190" i="12"/>
  <c r="C4190" i="12"/>
  <c r="B4191" i="12"/>
  <c r="C4191" i="12"/>
  <c r="B4192" i="12"/>
  <c r="C4192" i="12"/>
  <c r="B4193" i="12"/>
  <c r="C4193" i="12"/>
  <c r="B4194" i="12"/>
  <c r="C4194" i="12"/>
  <c r="B4195" i="12"/>
  <c r="C4195" i="12"/>
  <c r="B4196" i="12"/>
  <c r="C4196" i="12"/>
  <c r="B4197" i="12"/>
  <c r="C4197" i="12"/>
  <c r="B4198" i="12"/>
  <c r="C4198" i="12"/>
  <c r="B4199" i="12"/>
  <c r="C4199" i="12"/>
  <c r="B4200" i="12"/>
  <c r="C4200" i="12"/>
  <c r="B4201" i="12"/>
  <c r="C4201" i="12"/>
  <c r="B4202" i="12"/>
  <c r="C4202" i="12"/>
  <c r="B4203" i="12"/>
  <c r="C4203" i="12"/>
  <c r="B4204" i="12"/>
  <c r="C4204" i="12"/>
  <c r="B4205" i="12"/>
  <c r="C4205" i="12"/>
  <c r="B4206" i="12"/>
  <c r="C4206" i="12"/>
  <c r="B4207" i="12"/>
  <c r="C4207" i="12"/>
  <c r="B4208" i="12"/>
  <c r="C4208" i="12"/>
  <c r="B4209" i="12"/>
  <c r="C4209" i="12"/>
  <c r="B4210" i="12"/>
  <c r="C4210" i="12"/>
  <c r="B4211" i="12"/>
  <c r="C4211" i="12"/>
  <c r="B4212" i="12"/>
  <c r="C4212" i="12"/>
  <c r="B4213" i="12"/>
  <c r="C4213" i="12"/>
  <c r="B4214" i="12"/>
  <c r="C4214" i="12"/>
  <c r="B4215" i="12"/>
  <c r="C4215" i="12"/>
  <c r="B4216" i="12"/>
  <c r="C4216" i="12"/>
  <c r="B4217" i="12"/>
  <c r="C4217" i="12"/>
  <c r="B4218" i="12"/>
  <c r="C4218" i="12"/>
  <c r="B4219" i="12"/>
  <c r="C4219" i="12"/>
  <c r="B4220" i="12"/>
  <c r="C4220" i="12"/>
  <c r="B4221" i="12"/>
  <c r="C4221" i="12"/>
  <c r="B4222" i="12"/>
  <c r="C4222" i="12"/>
  <c r="B4223" i="12"/>
  <c r="C4223" i="12"/>
  <c r="B4224" i="12"/>
  <c r="C4224" i="12"/>
  <c r="B4225" i="12"/>
  <c r="C4225" i="12"/>
  <c r="B4226" i="12"/>
  <c r="C4226" i="12"/>
  <c r="B4227" i="12"/>
  <c r="C4227" i="12"/>
  <c r="B4228" i="12"/>
  <c r="C4228" i="12"/>
  <c r="B4229" i="12"/>
  <c r="C4229" i="12"/>
  <c r="B4230" i="12"/>
  <c r="C4230" i="12"/>
  <c r="B4231" i="12"/>
  <c r="C4231" i="12"/>
  <c r="B4232" i="12"/>
  <c r="C4232" i="12"/>
  <c r="B4233" i="12"/>
  <c r="C4233" i="12"/>
  <c r="B4234" i="12"/>
  <c r="C4234" i="12"/>
  <c r="B4235" i="12"/>
  <c r="C4235" i="12"/>
  <c r="B4236" i="12"/>
  <c r="C4236" i="12"/>
  <c r="B4237" i="12"/>
  <c r="C4237" i="12"/>
  <c r="B4238" i="12"/>
  <c r="C4238" i="12"/>
  <c r="B4239" i="12"/>
  <c r="C4239" i="12"/>
  <c r="B4240" i="12"/>
  <c r="C4240" i="12"/>
  <c r="B4241" i="12"/>
  <c r="C4241" i="12"/>
  <c r="B4242" i="12"/>
  <c r="C4242" i="12"/>
  <c r="B4243" i="12"/>
  <c r="C4243" i="12"/>
  <c r="B4244" i="12"/>
  <c r="C4244" i="12"/>
  <c r="B4245" i="12"/>
  <c r="C4245" i="12"/>
  <c r="B4246" i="12"/>
  <c r="C4246" i="12"/>
  <c r="B4247" i="12"/>
  <c r="C4247" i="12"/>
  <c r="B4248" i="12"/>
  <c r="C4248" i="12"/>
  <c r="B4249" i="12"/>
  <c r="C4249" i="12"/>
  <c r="B4250" i="12"/>
  <c r="C4250" i="12"/>
  <c r="B4251" i="12"/>
  <c r="C4251" i="12"/>
  <c r="B4252" i="12"/>
  <c r="C4252" i="12"/>
  <c r="B4253" i="12"/>
  <c r="C4253" i="12"/>
  <c r="B4254" i="12"/>
  <c r="C4254" i="12"/>
  <c r="B4255" i="12"/>
  <c r="C4255" i="12"/>
  <c r="B4256" i="12"/>
  <c r="C4256" i="12"/>
  <c r="B4257" i="12"/>
  <c r="C4257" i="12"/>
  <c r="B4258" i="12"/>
  <c r="C4258" i="12"/>
  <c r="B4259" i="12"/>
  <c r="C4259" i="12"/>
  <c r="B4260" i="12"/>
  <c r="C4260" i="12"/>
  <c r="B4261" i="12"/>
  <c r="C4261" i="12"/>
  <c r="B4262" i="12"/>
  <c r="C4262" i="12"/>
  <c r="B4263" i="12"/>
  <c r="C4263" i="12"/>
  <c r="B4264" i="12"/>
  <c r="C4264" i="12"/>
  <c r="B4265" i="12"/>
  <c r="C4265" i="12"/>
  <c r="B4266" i="12"/>
  <c r="C4266" i="12"/>
  <c r="B4267" i="12"/>
  <c r="C4267" i="12"/>
  <c r="B4268" i="12"/>
  <c r="C4268" i="12"/>
  <c r="B4269" i="12"/>
  <c r="C4269" i="12"/>
  <c r="B4270" i="12"/>
  <c r="C4270" i="12"/>
  <c r="B4271" i="12"/>
  <c r="C4271" i="12"/>
  <c r="B4272" i="12"/>
  <c r="C4272" i="12"/>
  <c r="B4273" i="12"/>
  <c r="C4273" i="12"/>
  <c r="B4274" i="12"/>
  <c r="C4274" i="12"/>
  <c r="B4275" i="12"/>
  <c r="C4275" i="12"/>
  <c r="B4276" i="12"/>
  <c r="C4276" i="12"/>
  <c r="B4277" i="12"/>
  <c r="C4277" i="12"/>
  <c r="B4278" i="12"/>
  <c r="C4278" i="12"/>
  <c r="B4279" i="12"/>
  <c r="C4279" i="12"/>
  <c r="B4280" i="12"/>
  <c r="C4280" i="12"/>
  <c r="B4281" i="12"/>
  <c r="C4281" i="12"/>
  <c r="B4282" i="12"/>
  <c r="C4282" i="12"/>
  <c r="B4283" i="12"/>
  <c r="C4283" i="12"/>
  <c r="B4284" i="12"/>
  <c r="C4284" i="12"/>
  <c r="B4285" i="12"/>
  <c r="C4285" i="12"/>
  <c r="B4286" i="12"/>
  <c r="C4286" i="12"/>
  <c r="B4287" i="12"/>
  <c r="C4287" i="12"/>
  <c r="B4288" i="12"/>
  <c r="C4288" i="12"/>
  <c r="B4289" i="12"/>
  <c r="C4289" i="12"/>
  <c r="B4290" i="12"/>
  <c r="C4290" i="12"/>
  <c r="B4291" i="12"/>
  <c r="C4291" i="12"/>
  <c r="B4292" i="12"/>
  <c r="C4292" i="12"/>
  <c r="B4293" i="12"/>
  <c r="C4293" i="12"/>
  <c r="B4294" i="12"/>
  <c r="C4294" i="12"/>
  <c r="B4295" i="12"/>
  <c r="C4295" i="12"/>
  <c r="B4296" i="12"/>
  <c r="C4296" i="12"/>
  <c r="B4297" i="12"/>
  <c r="C4297" i="12"/>
  <c r="B4298" i="12"/>
  <c r="C4298" i="12"/>
  <c r="B4299" i="12"/>
  <c r="C4299" i="12"/>
  <c r="B4300" i="12"/>
  <c r="C4300" i="12"/>
  <c r="B4301" i="12"/>
  <c r="C4301" i="12"/>
  <c r="B4302" i="12"/>
  <c r="C4302" i="12"/>
  <c r="B4303" i="12"/>
  <c r="C4303" i="12"/>
  <c r="B4304" i="12"/>
  <c r="C4304" i="12"/>
  <c r="B4305" i="12"/>
  <c r="C4305" i="12"/>
  <c r="B4306" i="12"/>
  <c r="C4306" i="12"/>
  <c r="B4307" i="12"/>
  <c r="C4307" i="12"/>
  <c r="B4308" i="12"/>
  <c r="C4308" i="12"/>
  <c r="B4309" i="12"/>
  <c r="C4309" i="12"/>
  <c r="B4310" i="12"/>
  <c r="C4310" i="12"/>
  <c r="B4311" i="12"/>
  <c r="C4311" i="12"/>
  <c r="B4312" i="12"/>
  <c r="C4312" i="12"/>
  <c r="B4313" i="12"/>
  <c r="C4313" i="12"/>
  <c r="B4314" i="12"/>
  <c r="C4314" i="12"/>
  <c r="B4315" i="12"/>
  <c r="C4315" i="12"/>
  <c r="B4316" i="12"/>
  <c r="C4316" i="12"/>
  <c r="B4317" i="12"/>
  <c r="C4317" i="12"/>
  <c r="B4318" i="12"/>
  <c r="C4318" i="12"/>
  <c r="B4319" i="12"/>
  <c r="C4319" i="12"/>
  <c r="B4320" i="12"/>
  <c r="C4320" i="12"/>
  <c r="B4321" i="12"/>
  <c r="C4321" i="12"/>
  <c r="B4322" i="12"/>
  <c r="C4322" i="12"/>
  <c r="B4323" i="12"/>
  <c r="C4323" i="12"/>
  <c r="B4324" i="12"/>
  <c r="C4324" i="12"/>
  <c r="B4325" i="12"/>
  <c r="C4325" i="12"/>
  <c r="B4326" i="12"/>
  <c r="C4326" i="12"/>
  <c r="B4327" i="12"/>
  <c r="C4327" i="12"/>
  <c r="B4328" i="12"/>
  <c r="C4328" i="12"/>
  <c r="B4329" i="12"/>
  <c r="C4329" i="12"/>
  <c r="B4330" i="12"/>
  <c r="C4330" i="12"/>
  <c r="B4331" i="12"/>
  <c r="C4331" i="12"/>
  <c r="B4332" i="12"/>
  <c r="C4332" i="12"/>
  <c r="B4333" i="12"/>
  <c r="C4333" i="12"/>
  <c r="B4334" i="12"/>
  <c r="C4334" i="12"/>
  <c r="B4335" i="12"/>
  <c r="C4335" i="12"/>
  <c r="B4336" i="12"/>
  <c r="C4336" i="12"/>
  <c r="B4337" i="12"/>
  <c r="C4337" i="12"/>
  <c r="B4338" i="12"/>
  <c r="C4338" i="12"/>
  <c r="B4339" i="12"/>
  <c r="C4339" i="12"/>
  <c r="B4340" i="12"/>
  <c r="C4340" i="12"/>
  <c r="B4341" i="12"/>
  <c r="C4341" i="12"/>
  <c r="B4342" i="12"/>
  <c r="C4342" i="12"/>
  <c r="B4343" i="12"/>
  <c r="C4343" i="12"/>
  <c r="B4344" i="12"/>
  <c r="C4344" i="12"/>
  <c r="B4345" i="12"/>
  <c r="C4345" i="12"/>
  <c r="B4346" i="12"/>
  <c r="C4346" i="12"/>
  <c r="B4347" i="12"/>
  <c r="C4347" i="12"/>
  <c r="B4348" i="12"/>
  <c r="C4348" i="12"/>
  <c r="B4349" i="12"/>
  <c r="C4349" i="12"/>
  <c r="B4350" i="12"/>
  <c r="C4350" i="12"/>
  <c r="B4351" i="12"/>
  <c r="C4351" i="12"/>
  <c r="B4352" i="12"/>
  <c r="C4352" i="12"/>
  <c r="B4353" i="12"/>
  <c r="C4353" i="12"/>
  <c r="B4354" i="12"/>
  <c r="C4354" i="12"/>
  <c r="B4355" i="12"/>
  <c r="C4355" i="12"/>
  <c r="B4356" i="12"/>
  <c r="C4356" i="12"/>
  <c r="B4357" i="12"/>
  <c r="C4357" i="12"/>
  <c r="B4358" i="12"/>
  <c r="C4358" i="12"/>
  <c r="B4359" i="12"/>
  <c r="C4359" i="12"/>
  <c r="B4360" i="12"/>
  <c r="C4360" i="12"/>
  <c r="B4361" i="12"/>
  <c r="C4361" i="12"/>
  <c r="B4362" i="12"/>
  <c r="C4362" i="12"/>
  <c r="B4363" i="12"/>
  <c r="C4363" i="12"/>
  <c r="B4364" i="12"/>
  <c r="C4364" i="12"/>
  <c r="B4365" i="12"/>
  <c r="C4365" i="12"/>
  <c r="B4366" i="12"/>
  <c r="C4366" i="12"/>
  <c r="B4367" i="12"/>
  <c r="C4367" i="12"/>
  <c r="B4368" i="12"/>
  <c r="C4368" i="12"/>
  <c r="B4369" i="12"/>
  <c r="C4369" i="12"/>
  <c r="B4370" i="12"/>
  <c r="C4370" i="12"/>
  <c r="B4371" i="12"/>
  <c r="C4371" i="12"/>
  <c r="B4372" i="12"/>
  <c r="C4372" i="12"/>
  <c r="B4373" i="12"/>
  <c r="C4373" i="12"/>
  <c r="B4374" i="12"/>
  <c r="C4374" i="12"/>
  <c r="B4375" i="12"/>
  <c r="C4375" i="12"/>
  <c r="B4376" i="12"/>
  <c r="C4376" i="12"/>
  <c r="B4377" i="12"/>
  <c r="C4377" i="12"/>
  <c r="B4378" i="12"/>
  <c r="C4378" i="12"/>
  <c r="B4379" i="12"/>
  <c r="C4379" i="12"/>
  <c r="B4380" i="12"/>
  <c r="C4380" i="12"/>
  <c r="B4381" i="12"/>
  <c r="C4381" i="12"/>
  <c r="B4382" i="12"/>
  <c r="C4382" i="12"/>
  <c r="B4383" i="12"/>
  <c r="C4383" i="12"/>
  <c r="B4384" i="12"/>
  <c r="C4384" i="12"/>
  <c r="B4385" i="12"/>
  <c r="C4385" i="12"/>
  <c r="B4386" i="12"/>
  <c r="C4386" i="12"/>
  <c r="B4387" i="12"/>
  <c r="C4387" i="12"/>
  <c r="B4388" i="12"/>
  <c r="C4388" i="12"/>
  <c r="B4389" i="12"/>
  <c r="C4389" i="12"/>
  <c r="B4390" i="12"/>
  <c r="C4390" i="12"/>
  <c r="B4391" i="12"/>
  <c r="C4391" i="12"/>
  <c r="B4392" i="12"/>
  <c r="C4392" i="12"/>
  <c r="B4393" i="12"/>
  <c r="C4393" i="12"/>
  <c r="B4394" i="12"/>
  <c r="C4394" i="12"/>
  <c r="B4395" i="12"/>
  <c r="C4395" i="12"/>
  <c r="B4396" i="12"/>
  <c r="C4396" i="12"/>
  <c r="B4397" i="12"/>
  <c r="C4397" i="12"/>
  <c r="B4398" i="12"/>
  <c r="C4398" i="12"/>
  <c r="B4399" i="12"/>
  <c r="C4399" i="12"/>
  <c r="B4400" i="12"/>
  <c r="C4400" i="12"/>
  <c r="B4401" i="12"/>
  <c r="C4401" i="12"/>
  <c r="B4402" i="12"/>
  <c r="C4402" i="12"/>
  <c r="B4403" i="12"/>
  <c r="C4403" i="12"/>
  <c r="B4404" i="12"/>
  <c r="C4404" i="12"/>
  <c r="B4405" i="12"/>
  <c r="C4405" i="12"/>
  <c r="B4406" i="12"/>
  <c r="C4406" i="12"/>
  <c r="B4407" i="12"/>
  <c r="C4407" i="12"/>
  <c r="B4408" i="12"/>
  <c r="C4408" i="12"/>
  <c r="B4409" i="12"/>
  <c r="C4409" i="12"/>
  <c r="B4410" i="12"/>
  <c r="C4410" i="12"/>
  <c r="B4411" i="12"/>
  <c r="C4411" i="12"/>
  <c r="B4412" i="12"/>
  <c r="C4412" i="12"/>
  <c r="B4413" i="12"/>
  <c r="C4413" i="12"/>
  <c r="B4414" i="12"/>
  <c r="C4414" i="12"/>
  <c r="B4415" i="12"/>
  <c r="C4415" i="12"/>
  <c r="B4416" i="12"/>
  <c r="C4416" i="12"/>
  <c r="B4417" i="12"/>
  <c r="C4417" i="12"/>
  <c r="B4418" i="12"/>
  <c r="C4418" i="12"/>
  <c r="B4419" i="12"/>
  <c r="C4419" i="12"/>
  <c r="B4420" i="12"/>
  <c r="C4420" i="12"/>
  <c r="B4421" i="12"/>
  <c r="C4421" i="12"/>
  <c r="B4422" i="12"/>
  <c r="C4422" i="12"/>
  <c r="B4423" i="12"/>
  <c r="C4423" i="12"/>
  <c r="B4424" i="12"/>
  <c r="C4424" i="12"/>
  <c r="B4425" i="12"/>
  <c r="C4425" i="12"/>
  <c r="B4426" i="12"/>
  <c r="C4426" i="12"/>
  <c r="B4427" i="12"/>
  <c r="C4427" i="12"/>
  <c r="B4428" i="12"/>
  <c r="C4428" i="12"/>
  <c r="B4429" i="12"/>
  <c r="C4429" i="12"/>
  <c r="B4430" i="12"/>
  <c r="C4430" i="12"/>
  <c r="B4431" i="12"/>
  <c r="C4431" i="12"/>
  <c r="B4432" i="12"/>
  <c r="C4432" i="12"/>
  <c r="B4433" i="12"/>
  <c r="C4433" i="12"/>
  <c r="B4434" i="12"/>
  <c r="C4434" i="12"/>
  <c r="B4435" i="12"/>
  <c r="C4435" i="12"/>
  <c r="B4436" i="12"/>
  <c r="C4436" i="12"/>
  <c r="G976" i="12" l="1"/>
  <c r="G879" i="12"/>
  <c r="G878" i="12"/>
  <c r="G876" i="12"/>
  <c r="G828" i="12"/>
  <c r="G827" i="12"/>
  <c r="G821" i="12"/>
  <c r="G820" i="12"/>
  <c r="E7" i="12" l="1"/>
  <c r="E8" i="12"/>
  <c r="E9" i="12"/>
  <c r="E10" i="12"/>
  <c r="E11" i="12"/>
  <c r="E12" i="12"/>
  <c r="E13" i="12"/>
  <c r="E14" i="12"/>
  <c r="E15" i="12"/>
  <c r="E16" i="12"/>
  <c r="E17" i="12"/>
  <c r="E18" i="12"/>
  <c r="E19" i="12"/>
  <c r="E20" i="12"/>
  <c r="E21" i="12"/>
  <c r="E22" i="12"/>
  <c r="E23" i="12"/>
  <c r="E24" i="12"/>
  <c r="E25" i="12"/>
  <c r="E26" i="12"/>
  <c r="E27" i="12"/>
  <c r="E28" i="12"/>
  <c r="E29" i="12"/>
  <c r="E30" i="12"/>
  <c r="E31" i="12"/>
  <c r="E32" i="12"/>
  <c r="E33" i="12"/>
  <c r="E34" i="12"/>
  <c r="E35" i="12"/>
  <c r="E36" i="12"/>
  <c r="E37" i="12"/>
  <c r="E38" i="12"/>
  <c r="E39" i="12"/>
  <c r="E40" i="12"/>
  <c r="E41" i="12"/>
  <c r="E42" i="12"/>
  <c r="E43" i="12"/>
  <c r="E44" i="12"/>
  <c r="E45" i="12"/>
  <c r="E46" i="12"/>
  <c r="E47" i="12"/>
  <c r="E48" i="12"/>
  <c r="E49" i="12"/>
  <c r="E50" i="12"/>
  <c r="E51" i="12"/>
  <c r="E52" i="12"/>
  <c r="E53" i="12"/>
  <c r="E54" i="12"/>
  <c r="E55" i="12"/>
  <c r="E56" i="12"/>
  <c r="E57" i="12"/>
  <c r="E58" i="12"/>
  <c r="E59" i="12"/>
  <c r="E60" i="12"/>
  <c r="E61" i="12"/>
  <c r="E62" i="12"/>
  <c r="E63" i="12"/>
  <c r="E64" i="12"/>
  <c r="E65" i="12"/>
  <c r="E66" i="12"/>
  <c r="E67" i="12"/>
  <c r="E68" i="12"/>
  <c r="E69" i="12"/>
  <c r="E70" i="12"/>
  <c r="E71" i="12"/>
  <c r="E72" i="12"/>
  <c r="E73" i="12"/>
  <c r="E74" i="12"/>
  <c r="E75" i="12"/>
  <c r="E76" i="12"/>
  <c r="E77" i="12"/>
  <c r="E78" i="12"/>
  <c r="E79" i="12"/>
  <c r="E80" i="12"/>
  <c r="E81" i="12"/>
  <c r="E82" i="12"/>
  <c r="E83" i="12"/>
  <c r="E84" i="12"/>
  <c r="E85" i="12"/>
  <c r="E86" i="12"/>
  <c r="E87" i="12"/>
  <c r="E88" i="12"/>
  <c r="E89" i="12"/>
  <c r="E90" i="12"/>
  <c r="E91" i="12"/>
  <c r="E92" i="12"/>
  <c r="E93" i="12"/>
  <c r="E94" i="12"/>
  <c r="E95" i="12"/>
  <c r="E96" i="12"/>
  <c r="E97" i="12"/>
  <c r="E98" i="12"/>
  <c r="E99" i="12"/>
  <c r="E100" i="12"/>
  <c r="E101" i="12"/>
  <c r="E102" i="12"/>
  <c r="E103" i="12"/>
  <c r="E104" i="12"/>
  <c r="E105" i="12"/>
  <c r="E106" i="12"/>
  <c r="E107" i="12"/>
  <c r="E108" i="12"/>
  <c r="E109" i="12"/>
  <c r="E110" i="12"/>
  <c r="E111" i="12"/>
  <c r="E112" i="12"/>
  <c r="E113" i="12"/>
  <c r="E114" i="12"/>
  <c r="E115" i="12"/>
  <c r="E116" i="12"/>
  <c r="E117" i="12"/>
  <c r="E118" i="12"/>
  <c r="E119" i="12"/>
  <c r="E120" i="12"/>
  <c r="E121" i="12"/>
  <c r="E122" i="12"/>
  <c r="E123" i="12"/>
  <c r="E124" i="12"/>
  <c r="E125" i="12"/>
  <c r="E126" i="12"/>
  <c r="E127" i="12"/>
  <c r="E128" i="12"/>
  <c r="E129" i="12"/>
  <c r="E130" i="12"/>
  <c r="E131" i="12"/>
  <c r="E132" i="12"/>
  <c r="E133" i="12"/>
  <c r="E134" i="12"/>
  <c r="E135" i="12"/>
  <c r="E136" i="12"/>
  <c r="E137" i="12"/>
  <c r="E138" i="12"/>
  <c r="E139" i="12"/>
  <c r="E140" i="12"/>
  <c r="E141" i="12"/>
  <c r="E142" i="12"/>
  <c r="E143" i="12"/>
  <c r="E144" i="12"/>
  <c r="E145" i="12"/>
  <c r="E146" i="12"/>
  <c r="E147" i="12"/>
  <c r="E148" i="12"/>
  <c r="E149" i="12"/>
  <c r="E150" i="12"/>
  <c r="E151" i="12"/>
  <c r="E152" i="12"/>
  <c r="E153" i="12"/>
  <c r="E154" i="12"/>
  <c r="E155" i="12"/>
  <c r="E156" i="12"/>
  <c r="E157" i="12"/>
  <c r="E158" i="12"/>
  <c r="E159" i="12"/>
  <c r="E160" i="12"/>
  <c r="E161" i="12"/>
  <c r="E162" i="12"/>
  <c r="E163" i="12"/>
  <c r="E164" i="12"/>
  <c r="E165" i="12"/>
  <c r="E166" i="12"/>
  <c r="E167" i="12"/>
  <c r="E168" i="12"/>
  <c r="E169" i="12"/>
  <c r="E170" i="12"/>
  <c r="E171" i="12"/>
  <c r="E172" i="12"/>
  <c r="E173" i="12"/>
  <c r="E174" i="12"/>
  <c r="E175" i="12"/>
  <c r="E176" i="12"/>
  <c r="E177" i="12"/>
  <c r="E178" i="12"/>
  <c r="E179" i="12"/>
  <c r="E180" i="12"/>
  <c r="E181" i="12"/>
  <c r="E182" i="12"/>
  <c r="E183" i="12"/>
  <c r="E184" i="12"/>
  <c r="E185" i="12"/>
  <c r="E186" i="12"/>
  <c r="E187" i="12"/>
  <c r="E188" i="12"/>
  <c r="E189" i="12"/>
  <c r="E190" i="12"/>
  <c r="E191" i="12"/>
  <c r="E192" i="12"/>
  <c r="E193" i="12"/>
  <c r="E194" i="12"/>
  <c r="E195" i="12"/>
  <c r="E196" i="12"/>
  <c r="E197" i="12"/>
  <c r="E198" i="12"/>
  <c r="E199" i="12"/>
  <c r="E200" i="12"/>
  <c r="E201" i="12"/>
  <c r="E202" i="12"/>
  <c r="E203" i="12"/>
  <c r="E204" i="12"/>
  <c r="E205" i="12"/>
  <c r="E206" i="12"/>
  <c r="E207" i="12"/>
  <c r="E208" i="12"/>
  <c r="E209" i="12"/>
  <c r="E210" i="12"/>
  <c r="E211" i="12"/>
  <c r="E212" i="12"/>
  <c r="E213" i="12"/>
  <c r="E214" i="12"/>
  <c r="E215" i="12"/>
  <c r="E216" i="12"/>
  <c r="E217" i="12"/>
  <c r="E218" i="12"/>
  <c r="E219" i="12"/>
  <c r="E220" i="12"/>
  <c r="E221" i="12"/>
  <c r="E222" i="12"/>
  <c r="E223" i="12"/>
  <c r="E224" i="12"/>
  <c r="E225" i="12"/>
  <c r="E226" i="12"/>
  <c r="E227" i="12"/>
  <c r="E228" i="12"/>
  <c r="E229" i="12"/>
  <c r="E230" i="12"/>
  <c r="E231" i="12"/>
  <c r="E232" i="12"/>
  <c r="E233" i="12"/>
  <c r="E234" i="12"/>
  <c r="E235" i="12"/>
  <c r="E236" i="12"/>
  <c r="E237" i="12"/>
  <c r="E238" i="12"/>
  <c r="E239" i="12"/>
  <c r="E240" i="12"/>
  <c r="E241" i="12"/>
  <c r="E242" i="12"/>
  <c r="E243" i="12"/>
  <c r="E244" i="12"/>
  <c r="E245" i="12"/>
  <c r="E246" i="12"/>
  <c r="E247" i="12"/>
  <c r="E248" i="12"/>
  <c r="E249" i="12"/>
  <c r="E250" i="12"/>
  <c r="E251" i="12"/>
  <c r="E252" i="12"/>
  <c r="E253" i="12"/>
  <c r="E254" i="12"/>
  <c r="E255" i="12"/>
  <c r="E256" i="12"/>
  <c r="E257" i="12"/>
  <c r="E258" i="12"/>
  <c r="E259" i="12"/>
  <c r="E260" i="12"/>
  <c r="E261" i="12"/>
  <c r="E262" i="12"/>
  <c r="E263" i="12"/>
  <c r="E264" i="12"/>
  <c r="E265" i="12"/>
  <c r="E266" i="12"/>
  <c r="E267" i="12"/>
  <c r="E268" i="12"/>
  <c r="E269" i="12"/>
  <c r="E270" i="12"/>
  <c r="E271" i="12"/>
  <c r="E272" i="12"/>
  <c r="E273" i="12"/>
  <c r="E274" i="12"/>
  <c r="E275" i="12"/>
  <c r="E276" i="12"/>
  <c r="E277" i="12"/>
  <c r="E278" i="12"/>
  <c r="E279" i="12"/>
  <c r="E280" i="12"/>
  <c r="E281" i="12"/>
  <c r="E282" i="12"/>
  <c r="E283" i="12"/>
  <c r="E284" i="12"/>
  <c r="E285" i="12"/>
  <c r="E286" i="12"/>
  <c r="E287" i="12"/>
  <c r="E288" i="12"/>
  <c r="E289" i="12"/>
  <c r="E290" i="12"/>
  <c r="E291" i="12"/>
  <c r="E292" i="12"/>
  <c r="E293" i="12"/>
  <c r="E294" i="12"/>
  <c r="E295" i="12"/>
  <c r="E296" i="12"/>
  <c r="E297" i="12"/>
  <c r="E298" i="12"/>
  <c r="E299" i="12"/>
  <c r="E300" i="12"/>
  <c r="E301" i="12"/>
  <c r="E302" i="12"/>
  <c r="E303" i="12"/>
  <c r="E304" i="12"/>
  <c r="E305" i="12"/>
  <c r="E306" i="12"/>
  <c r="E307" i="12"/>
  <c r="E308" i="12"/>
  <c r="E309" i="12"/>
  <c r="E310" i="12"/>
  <c r="E311" i="12"/>
  <c r="E312" i="12"/>
  <c r="E313" i="12"/>
  <c r="E314" i="12"/>
  <c r="E315" i="12"/>
  <c r="E316" i="12"/>
  <c r="E317" i="12"/>
  <c r="E318" i="12"/>
  <c r="E319" i="12"/>
  <c r="E320" i="12"/>
  <c r="E321" i="12"/>
  <c r="E322" i="12"/>
  <c r="E323" i="12"/>
  <c r="E324" i="12"/>
  <c r="E325" i="12"/>
  <c r="E326" i="12"/>
  <c r="E327" i="12"/>
  <c r="E328" i="12"/>
  <c r="E329" i="12"/>
  <c r="E330" i="12"/>
  <c r="E331" i="12"/>
  <c r="E332" i="12"/>
  <c r="E333" i="12"/>
  <c r="E334" i="12"/>
  <c r="E335" i="12"/>
  <c r="E336" i="12"/>
  <c r="E337" i="12"/>
  <c r="E338" i="12"/>
  <c r="E339" i="12"/>
  <c r="E340" i="12"/>
  <c r="E341" i="12"/>
  <c r="E342" i="12"/>
  <c r="E343" i="12"/>
  <c r="E344" i="12"/>
  <c r="E345" i="12"/>
  <c r="E346" i="12"/>
  <c r="E347" i="12"/>
  <c r="E348" i="12"/>
  <c r="E349" i="12"/>
  <c r="E350" i="12"/>
  <c r="E351" i="12"/>
  <c r="E352" i="12"/>
  <c r="E353" i="12"/>
  <c r="E354" i="12"/>
  <c r="E355" i="12"/>
  <c r="E356" i="12"/>
  <c r="E357" i="12"/>
  <c r="E358" i="12"/>
  <c r="E359" i="12"/>
  <c r="E360" i="12"/>
  <c r="E361" i="12"/>
  <c r="E362" i="12"/>
  <c r="E363" i="12"/>
  <c r="E364" i="12"/>
  <c r="E365" i="12"/>
  <c r="E366" i="12"/>
  <c r="E367" i="12"/>
  <c r="E368" i="12"/>
  <c r="E369" i="12"/>
  <c r="E370" i="12"/>
  <c r="E371" i="12"/>
  <c r="E372" i="12"/>
  <c r="E373" i="12"/>
  <c r="E374" i="12"/>
  <c r="E375" i="12"/>
  <c r="E376" i="12"/>
  <c r="E377" i="12"/>
  <c r="E378" i="12"/>
  <c r="E379" i="12"/>
  <c r="E380" i="12"/>
  <c r="E381" i="12"/>
  <c r="E382" i="12"/>
  <c r="E383" i="12"/>
  <c r="E384" i="12"/>
  <c r="E385" i="12"/>
  <c r="E386" i="12"/>
  <c r="E387" i="12"/>
  <c r="E388" i="12"/>
  <c r="E389" i="12"/>
  <c r="E390" i="12"/>
  <c r="E391" i="12"/>
  <c r="E392" i="12"/>
  <c r="E393" i="12"/>
  <c r="E394" i="12"/>
  <c r="E395" i="12"/>
  <c r="E396" i="12"/>
  <c r="E397" i="12"/>
  <c r="E398" i="12"/>
  <c r="E399" i="12"/>
  <c r="E400" i="12"/>
  <c r="E401" i="12"/>
  <c r="E402" i="12"/>
  <c r="E403" i="12"/>
  <c r="E404" i="12"/>
  <c r="E405" i="12"/>
  <c r="E406" i="12"/>
  <c r="E407" i="12"/>
  <c r="E408" i="12"/>
  <c r="E409" i="12"/>
  <c r="E410" i="12"/>
  <c r="E411" i="12"/>
  <c r="E412" i="12"/>
  <c r="E413" i="12"/>
  <c r="E414" i="12"/>
  <c r="E415" i="12"/>
  <c r="E416" i="12"/>
  <c r="E417" i="12"/>
  <c r="E418" i="12"/>
  <c r="E419" i="12"/>
  <c r="E420" i="12"/>
  <c r="E421" i="12"/>
  <c r="E422" i="12"/>
  <c r="E423" i="12"/>
  <c r="E424" i="12"/>
  <c r="E425" i="12"/>
  <c r="E426" i="12"/>
  <c r="E427" i="12"/>
  <c r="E428" i="12"/>
  <c r="E429" i="12"/>
  <c r="E430" i="12"/>
  <c r="E431" i="12"/>
  <c r="E432" i="12"/>
  <c r="E433" i="12"/>
  <c r="E434" i="12"/>
  <c r="E435" i="12"/>
  <c r="E436" i="12"/>
  <c r="E437" i="12"/>
  <c r="E438" i="12"/>
  <c r="E439" i="12"/>
  <c r="E440" i="12"/>
  <c r="E441" i="12"/>
  <c r="E442" i="12"/>
  <c r="E443" i="12"/>
  <c r="E444" i="12"/>
  <c r="E445" i="12"/>
  <c r="E446" i="12"/>
  <c r="E447" i="12"/>
  <c r="E448" i="12"/>
  <c r="E449" i="12"/>
  <c r="E450" i="12"/>
  <c r="E451" i="12"/>
  <c r="E452" i="12"/>
  <c r="E453" i="12"/>
  <c r="E454" i="12"/>
  <c r="E455" i="12"/>
  <c r="E456" i="12"/>
  <c r="E457" i="12"/>
  <c r="E458" i="12"/>
  <c r="E459" i="12"/>
  <c r="E460" i="12"/>
  <c r="E461" i="12"/>
  <c r="E462" i="12"/>
  <c r="E463" i="12"/>
  <c r="E464" i="12"/>
  <c r="E465" i="12"/>
  <c r="E466" i="12"/>
  <c r="E467" i="12"/>
  <c r="E468" i="12"/>
  <c r="E469" i="12"/>
  <c r="E470" i="12"/>
  <c r="E471" i="12"/>
  <c r="E472" i="12"/>
  <c r="E473" i="12"/>
  <c r="E474" i="12"/>
  <c r="E475" i="12"/>
  <c r="E476" i="12"/>
  <c r="E477" i="12"/>
  <c r="E478" i="12"/>
  <c r="E479" i="12"/>
  <c r="E480" i="12"/>
  <c r="E481" i="12"/>
  <c r="E482" i="12"/>
  <c r="E483" i="12"/>
  <c r="E484" i="12"/>
  <c r="E485" i="12"/>
  <c r="E486" i="12"/>
  <c r="E487" i="12"/>
  <c r="E488" i="12"/>
  <c r="E489" i="12"/>
  <c r="E490" i="12"/>
  <c r="E491" i="12"/>
  <c r="E492" i="12"/>
  <c r="E493" i="12"/>
  <c r="E494" i="12"/>
  <c r="E495" i="12"/>
  <c r="E496" i="12"/>
  <c r="E497" i="12"/>
  <c r="E498" i="12"/>
  <c r="E499" i="12"/>
  <c r="E500" i="12"/>
  <c r="E501" i="12"/>
  <c r="E502" i="12"/>
  <c r="E503" i="12"/>
  <c r="E504" i="12"/>
  <c r="E505" i="12"/>
  <c r="E506" i="12"/>
  <c r="E507" i="12"/>
  <c r="E508" i="12"/>
  <c r="E509" i="12"/>
  <c r="E510" i="12"/>
  <c r="E511" i="12"/>
  <c r="E512" i="12"/>
  <c r="E513" i="12"/>
  <c r="E514" i="12"/>
  <c r="E515" i="12"/>
  <c r="E516" i="12"/>
  <c r="E517" i="12"/>
  <c r="E518" i="12"/>
  <c r="E519" i="12"/>
  <c r="E520" i="12"/>
  <c r="E521" i="12"/>
  <c r="E522" i="12"/>
  <c r="E523" i="12"/>
  <c r="E524" i="12"/>
  <c r="E525" i="12"/>
  <c r="E526" i="12"/>
  <c r="E527" i="12"/>
  <c r="E528" i="12"/>
  <c r="E529" i="12"/>
  <c r="E530" i="12"/>
  <c r="E531" i="12"/>
  <c r="E532" i="12"/>
  <c r="E533" i="12"/>
  <c r="E534" i="12"/>
  <c r="E535" i="12"/>
  <c r="E536" i="12"/>
  <c r="E537" i="12"/>
  <c r="E538" i="12"/>
  <c r="E539" i="12"/>
  <c r="E540" i="12"/>
  <c r="E541" i="12"/>
  <c r="E542" i="12"/>
  <c r="E543" i="12"/>
  <c r="E544" i="12"/>
  <c r="E545" i="12"/>
  <c r="E546" i="12"/>
  <c r="E547" i="12"/>
  <c r="E548" i="12"/>
  <c r="E549" i="12"/>
  <c r="E550" i="12"/>
  <c r="E551" i="12"/>
  <c r="E552" i="12"/>
  <c r="E553" i="12"/>
  <c r="E554" i="12"/>
  <c r="E555" i="12"/>
  <c r="E556" i="12"/>
  <c r="E557" i="12"/>
  <c r="E558" i="12"/>
  <c r="E559" i="12"/>
  <c r="E560" i="12"/>
  <c r="E561" i="12"/>
  <c r="E562" i="12"/>
  <c r="E563" i="12"/>
  <c r="E564" i="12"/>
  <c r="E565" i="12"/>
  <c r="E566" i="12"/>
  <c r="E567" i="12"/>
  <c r="E568" i="12"/>
  <c r="E569" i="12"/>
  <c r="E570" i="12"/>
  <c r="E571" i="12"/>
  <c r="E572" i="12"/>
  <c r="E573" i="12"/>
  <c r="E574" i="12"/>
  <c r="E575" i="12"/>
  <c r="E576" i="12"/>
  <c r="E577" i="12"/>
  <c r="E578" i="12"/>
  <c r="E579" i="12"/>
  <c r="E580" i="12"/>
  <c r="E581" i="12"/>
  <c r="E582" i="12"/>
  <c r="E583" i="12"/>
  <c r="E584" i="12"/>
  <c r="E585" i="12"/>
  <c r="E586" i="12"/>
  <c r="E587" i="12"/>
  <c r="E588" i="12"/>
  <c r="E589" i="12"/>
  <c r="E590" i="12"/>
  <c r="E591" i="12"/>
  <c r="E592" i="12"/>
  <c r="E593" i="12"/>
  <c r="E594" i="12"/>
  <c r="E595" i="12"/>
  <c r="E596" i="12"/>
  <c r="E597" i="12"/>
  <c r="E598" i="12"/>
  <c r="E599" i="12"/>
  <c r="E600" i="12"/>
  <c r="E601" i="12"/>
  <c r="E602" i="12"/>
  <c r="E603" i="12"/>
  <c r="E604" i="12"/>
  <c r="E605" i="12"/>
  <c r="E606" i="12"/>
  <c r="E607" i="12"/>
  <c r="E608" i="12"/>
  <c r="E609" i="12"/>
  <c r="E610" i="12"/>
  <c r="E611" i="12"/>
  <c r="E612" i="12"/>
  <c r="E613" i="12"/>
  <c r="E614" i="12"/>
  <c r="E615" i="12"/>
  <c r="E616" i="12"/>
  <c r="E617" i="12"/>
  <c r="E618" i="12"/>
  <c r="E619" i="12"/>
  <c r="E620" i="12"/>
  <c r="E621" i="12"/>
  <c r="E622" i="12"/>
  <c r="E623" i="12"/>
  <c r="E624" i="12"/>
  <c r="E625" i="12"/>
  <c r="E626" i="12"/>
  <c r="E627" i="12"/>
  <c r="E628" i="12"/>
  <c r="E629" i="12"/>
  <c r="E630" i="12"/>
  <c r="E631" i="12"/>
  <c r="E632" i="12"/>
  <c r="E633" i="12"/>
  <c r="E634" i="12"/>
  <c r="E635" i="12"/>
  <c r="E636" i="12"/>
  <c r="E637" i="12"/>
  <c r="E638" i="12"/>
  <c r="E639" i="12"/>
  <c r="E640" i="12"/>
  <c r="E641" i="12"/>
  <c r="E642" i="12"/>
  <c r="E643" i="12"/>
  <c r="E644" i="12"/>
  <c r="E645" i="12"/>
  <c r="E646" i="12"/>
  <c r="E647" i="12"/>
  <c r="E648" i="12"/>
  <c r="E649" i="12"/>
  <c r="E650" i="12"/>
  <c r="E651" i="12"/>
  <c r="E652" i="12"/>
  <c r="E653" i="12"/>
  <c r="E654" i="12"/>
  <c r="E655" i="12"/>
  <c r="E656" i="12"/>
  <c r="E657" i="12"/>
  <c r="E658" i="12"/>
  <c r="E659" i="12"/>
  <c r="E660" i="12"/>
  <c r="E661" i="12"/>
  <c r="E662" i="12"/>
  <c r="E663" i="12"/>
  <c r="E664" i="12"/>
  <c r="E665" i="12"/>
  <c r="E666" i="12"/>
  <c r="E667" i="12"/>
  <c r="E668" i="12"/>
  <c r="E669" i="12"/>
  <c r="E670" i="12"/>
  <c r="E671" i="12"/>
  <c r="E672" i="12"/>
  <c r="E673" i="12"/>
  <c r="E674" i="12"/>
  <c r="E675" i="12"/>
  <c r="E676" i="12"/>
  <c r="E677" i="12"/>
  <c r="E678" i="12"/>
  <c r="E679" i="12"/>
  <c r="E680" i="12"/>
  <c r="E681" i="12"/>
  <c r="E682" i="12"/>
  <c r="E683" i="12"/>
  <c r="E684" i="12"/>
  <c r="E685" i="12"/>
  <c r="E686" i="12"/>
  <c r="E687" i="12"/>
  <c r="E688" i="12"/>
  <c r="E689" i="12"/>
  <c r="E690" i="12"/>
  <c r="E691" i="12"/>
  <c r="E692" i="12"/>
  <c r="E693" i="12"/>
  <c r="E694" i="12"/>
  <c r="E695" i="12"/>
  <c r="E696" i="12"/>
  <c r="E697" i="12"/>
  <c r="E698" i="12"/>
  <c r="E699" i="12"/>
  <c r="E700" i="12"/>
  <c r="E701" i="12"/>
  <c r="E702" i="12"/>
  <c r="E703" i="12"/>
  <c r="E704" i="12"/>
  <c r="E705" i="12"/>
  <c r="E706" i="12"/>
  <c r="E707" i="12"/>
  <c r="E708" i="12"/>
  <c r="E709" i="12"/>
  <c r="E710" i="12"/>
  <c r="E711" i="12"/>
  <c r="E712" i="12"/>
  <c r="E713" i="12"/>
  <c r="E714" i="12"/>
  <c r="E715" i="12"/>
  <c r="E716" i="12"/>
  <c r="E717" i="12"/>
  <c r="E718" i="12"/>
  <c r="E719" i="12"/>
  <c r="E720" i="12"/>
  <c r="E721" i="12"/>
  <c r="E722" i="12"/>
  <c r="E723" i="12"/>
  <c r="E724" i="12"/>
  <c r="E725" i="12"/>
  <c r="E726" i="12"/>
  <c r="E727" i="12"/>
  <c r="E728" i="12"/>
  <c r="E729" i="12"/>
  <c r="E730" i="12"/>
  <c r="E731" i="12"/>
  <c r="E732" i="12"/>
  <c r="E733" i="12"/>
  <c r="E734" i="12"/>
  <c r="E735" i="12"/>
  <c r="E736" i="12"/>
  <c r="E737" i="12"/>
  <c r="E738" i="12"/>
  <c r="E739" i="12"/>
  <c r="E740" i="12"/>
  <c r="E741" i="12"/>
  <c r="E742" i="12"/>
  <c r="E743" i="12"/>
  <c r="E744" i="12"/>
  <c r="E745" i="12"/>
  <c r="E746" i="12"/>
  <c r="E747" i="12"/>
  <c r="E748" i="12"/>
  <c r="E749" i="12"/>
  <c r="E750" i="12"/>
  <c r="E751" i="12"/>
  <c r="E752" i="12"/>
  <c r="E753" i="12"/>
  <c r="E754" i="12"/>
  <c r="E755" i="12"/>
  <c r="E756" i="12"/>
  <c r="E757" i="12"/>
  <c r="E758" i="12"/>
  <c r="E759" i="12"/>
  <c r="E760" i="12"/>
  <c r="E761" i="12"/>
  <c r="E762" i="12"/>
  <c r="E763" i="12"/>
  <c r="E764" i="12"/>
  <c r="E765" i="12"/>
  <c r="E766" i="12"/>
  <c r="E767" i="12"/>
  <c r="E768" i="12"/>
  <c r="E769" i="12"/>
  <c r="E770" i="12"/>
  <c r="E771" i="12"/>
  <c r="E772" i="12"/>
  <c r="E773" i="12"/>
  <c r="E774" i="12"/>
  <c r="E775" i="12"/>
  <c r="E776" i="12"/>
  <c r="E777" i="12"/>
  <c r="E778" i="12"/>
  <c r="E779" i="12"/>
  <c r="E780" i="12"/>
  <c r="E781" i="12"/>
  <c r="E782" i="12"/>
  <c r="E783" i="12"/>
  <c r="E784" i="12"/>
  <c r="E785" i="12"/>
  <c r="E786" i="12"/>
  <c r="E787" i="12"/>
  <c r="E788" i="12"/>
  <c r="E789" i="12"/>
  <c r="E790" i="12"/>
  <c r="E791" i="12"/>
  <c r="E792" i="12"/>
  <c r="E793" i="12"/>
  <c r="E794" i="12"/>
  <c r="E795" i="12"/>
  <c r="E796" i="12"/>
  <c r="E797" i="12"/>
  <c r="E798" i="12"/>
  <c r="E799" i="12"/>
  <c r="E800" i="12"/>
  <c r="E801" i="12"/>
  <c r="E802" i="12"/>
  <c r="E803" i="12"/>
  <c r="E804" i="12"/>
  <c r="E805" i="12"/>
  <c r="E806" i="12"/>
  <c r="E807" i="12"/>
  <c r="E808" i="12"/>
  <c r="E809" i="12"/>
  <c r="E810" i="12"/>
  <c r="E811" i="12"/>
  <c r="E812" i="12"/>
  <c r="E813" i="12"/>
  <c r="E814" i="12"/>
  <c r="E815" i="12"/>
  <c r="E816" i="12"/>
  <c r="E817" i="12"/>
  <c r="E818" i="12"/>
  <c r="E819" i="12"/>
  <c r="E820" i="12"/>
  <c r="E821" i="12"/>
  <c r="E822" i="12"/>
  <c r="E823" i="12"/>
  <c r="E824" i="12"/>
  <c r="E825" i="12"/>
  <c r="E826" i="12"/>
  <c r="E827" i="12"/>
  <c r="E828" i="12"/>
  <c r="E829" i="12"/>
  <c r="E830" i="12"/>
  <c r="E831" i="12"/>
  <c r="E832" i="12"/>
  <c r="E833" i="12"/>
  <c r="E834" i="12"/>
  <c r="E835" i="12"/>
  <c r="E836" i="12"/>
  <c r="E837" i="12"/>
  <c r="E838" i="12"/>
  <c r="E839" i="12"/>
  <c r="E840" i="12"/>
  <c r="E841" i="12"/>
  <c r="E842" i="12"/>
  <c r="E843" i="12"/>
  <c r="E844" i="12"/>
  <c r="E845" i="12"/>
  <c r="E846" i="12"/>
  <c r="E847" i="12"/>
  <c r="E848" i="12"/>
  <c r="E849" i="12"/>
  <c r="E850" i="12"/>
  <c r="E851" i="12"/>
  <c r="E852" i="12"/>
  <c r="E853" i="12"/>
  <c r="E854" i="12"/>
  <c r="E855" i="12"/>
  <c r="E856" i="12"/>
  <c r="E857" i="12"/>
  <c r="E858" i="12"/>
  <c r="E859" i="12"/>
  <c r="E860" i="12"/>
  <c r="E861" i="12"/>
  <c r="E862" i="12"/>
  <c r="E863" i="12"/>
  <c r="E864" i="12"/>
  <c r="E865" i="12"/>
  <c r="E866" i="12"/>
  <c r="E867" i="12"/>
  <c r="E868" i="12"/>
  <c r="E869" i="12"/>
  <c r="E870" i="12"/>
  <c r="E871" i="12"/>
  <c r="E872" i="12"/>
  <c r="E873" i="12"/>
  <c r="E874" i="12"/>
  <c r="E875" i="12"/>
  <c r="E876" i="12"/>
  <c r="E877" i="12"/>
  <c r="E878" i="12"/>
  <c r="E879" i="12"/>
  <c r="E880" i="12"/>
  <c r="E881" i="12"/>
  <c r="E882" i="12"/>
  <c r="E883" i="12"/>
  <c r="E884" i="12"/>
  <c r="E885" i="12"/>
  <c r="E886" i="12"/>
  <c r="E887" i="12"/>
  <c r="E888" i="12"/>
  <c r="E889" i="12"/>
  <c r="E890" i="12"/>
  <c r="E891" i="12"/>
  <c r="E892" i="12"/>
  <c r="E893" i="12"/>
  <c r="E894" i="12"/>
  <c r="E895" i="12"/>
  <c r="E896" i="12"/>
  <c r="E897" i="12"/>
  <c r="E898" i="12"/>
  <c r="E899" i="12"/>
  <c r="E900" i="12"/>
  <c r="E901" i="12"/>
  <c r="E902" i="12"/>
  <c r="E903" i="12"/>
  <c r="E904" i="12"/>
  <c r="E905" i="12"/>
  <c r="E906" i="12"/>
  <c r="E907" i="12"/>
  <c r="E908" i="12"/>
  <c r="E909" i="12"/>
  <c r="E910" i="12"/>
  <c r="E911" i="12"/>
  <c r="E912" i="12"/>
  <c r="E913" i="12"/>
  <c r="E914" i="12"/>
  <c r="E915" i="12"/>
  <c r="E916" i="12"/>
  <c r="E917" i="12"/>
  <c r="E918" i="12"/>
  <c r="E919" i="12"/>
  <c r="E920" i="12"/>
  <c r="E921" i="12"/>
  <c r="E922" i="12"/>
  <c r="E923" i="12"/>
  <c r="E924" i="12"/>
  <c r="E925" i="12"/>
  <c r="E926" i="12"/>
  <c r="E927" i="12"/>
  <c r="E928" i="12"/>
  <c r="E929" i="12"/>
  <c r="E930" i="12"/>
  <c r="E931" i="12"/>
  <c r="E932" i="12"/>
  <c r="E933" i="12"/>
  <c r="E934" i="12"/>
  <c r="E935" i="12"/>
  <c r="E936" i="12"/>
  <c r="E937" i="12"/>
  <c r="E938" i="12"/>
  <c r="E939" i="12"/>
  <c r="E940" i="12"/>
  <c r="E941" i="12"/>
  <c r="E942" i="12"/>
  <c r="E943" i="12"/>
  <c r="E944" i="12"/>
  <c r="E945" i="12"/>
  <c r="E946" i="12"/>
  <c r="E947" i="12"/>
  <c r="E948" i="12"/>
  <c r="E949" i="12"/>
  <c r="E950" i="12"/>
  <c r="E951" i="12"/>
  <c r="E952" i="12"/>
  <c r="E953" i="12"/>
  <c r="E954" i="12"/>
  <c r="E955" i="12"/>
  <c r="E956" i="12"/>
  <c r="E957" i="12"/>
  <c r="E958" i="12"/>
  <c r="E959" i="12"/>
  <c r="E960" i="12"/>
  <c r="E961" i="12"/>
  <c r="E962" i="12"/>
  <c r="E963" i="12"/>
  <c r="E964" i="12"/>
  <c r="E965" i="12"/>
  <c r="E966" i="12"/>
  <c r="E967" i="12"/>
  <c r="E968" i="12"/>
  <c r="E969" i="12"/>
  <c r="E970" i="12"/>
  <c r="E971" i="12"/>
  <c r="E972" i="12"/>
  <c r="E973" i="12"/>
  <c r="E974" i="12"/>
  <c r="E975" i="12"/>
  <c r="E976" i="12"/>
  <c r="E977" i="12"/>
  <c r="E978" i="12"/>
  <c r="E979" i="12"/>
  <c r="E980" i="12"/>
  <c r="E981" i="12"/>
  <c r="E982" i="12"/>
  <c r="E983" i="12"/>
  <c r="E984" i="12"/>
  <c r="E985" i="12"/>
  <c r="E986" i="12"/>
  <c r="E987" i="12"/>
  <c r="E988" i="12"/>
  <c r="E989" i="12"/>
  <c r="E990" i="12"/>
  <c r="E991" i="12"/>
  <c r="E992" i="12"/>
  <c r="E993" i="12"/>
  <c r="E994" i="12"/>
  <c r="E995" i="12"/>
  <c r="E996" i="12"/>
  <c r="E997" i="12"/>
  <c r="E998" i="12"/>
  <c r="E999" i="12"/>
  <c r="E1000" i="12"/>
  <c r="E1001" i="12"/>
  <c r="E1002" i="12"/>
  <c r="E1003" i="12"/>
  <c r="E1004" i="12"/>
  <c r="E1005" i="12"/>
  <c r="E1006" i="12"/>
  <c r="E1007" i="12"/>
  <c r="E1008" i="12"/>
  <c r="E1009" i="12"/>
  <c r="E1010" i="12"/>
  <c r="E1011" i="12"/>
  <c r="E1012" i="12"/>
  <c r="E1013" i="12"/>
  <c r="E1014" i="12"/>
  <c r="E1015" i="12"/>
  <c r="E1016" i="12"/>
  <c r="E1017" i="12"/>
  <c r="E1018" i="12"/>
  <c r="E1019" i="12"/>
  <c r="E1020" i="12"/>
  <c r="E1021" i="12"/>
  <c r="E1022" i="12"/>
  <c r="E1023" i="12"/>
  <c r="E1024" i="12"/>
  <c r="E1025" i="12"/>
  <c r="E1026" i="12"/>
  <c r="E1027" i="12"/>
  <c r="E1028" i="12"/>
  <c r="E1029" i="12"/>
  <c r="E1030" i="12"/>
  <c r="E1031" i="12"/>
  <c r="E1032" i="12"/>
  <c r="E1033" i="12"/>
  <c r="E1034" i="12"/>
  <c r="E1035" i="12"/>
  <c r="E1036" i="12"/>
  <c r="E1037" i="12"/>
  <c r="E1038" i="12"/>
  <c r="E1039" i="12"/>
  <c r="E1040" i="12"/>
  <c r="E1041" i="12"/>
  <c r="E1042" i="12"/>
  <c r="E1043" i="12"/>
  <c r="E1044" i="12"/>
  <c r="E1045" i="12"/>
  <c r="E1046" i="12"/>
  <c r="E1047" i="12"/>
  <c r="E1048" i="12"/>
  <c r="E1049" i="12"/>
  <c r="E1050" i="12"/>
  <c r="E1051" i="12"/>
  <c r="E1052" i="12"/>
  <c r="E1053" i="12"/>
  <c r="E1054" i="12"/>
  <c r="E1055" i="12"/>
  <c r="E1056" i="12"/>
  <c r="E1057" i="12"/>
  <c r="E1058" i="12"/>
  <c r="E1059" i="12"/>
  <c r="E1060" i="12"/>
  <c r="E1061" i="12"/>
  <c r="E1062" i="12"/>
  <c r="E1063" i="12"/>
  <c r="E1064" i="12"/>
  <c r="E1065" i="12"/>
  <c r="E1066" i="12"/>
  <c r="E1067" i="12"/>
  <c r="E1068" i="12"/>
  <c r="E1069" i="12"/>
  <c r="E1070" i="12"/>
  <c r="E1071" i="12"/>
  <c r="E1072" i="12"/>
  <c r="E1073" i="12"/>
  <c r="E1074" i="12"/>
  <c r="E1075" i="12"/>
  <c r="E1076" i="12"/>
  <c r="E1077" i="12"/>
  <c r="E1078" i="12"/>
  <c r="E1079" i="12"/>
  <c r="E1080" i="12"/>
  <c r="E1081" i="12"/>
  <c r="E1082" i="12"/>
  <c r="E1083" i="12"/>
  <c r="E1084" i="12"/>
  <c r="E1085" i="12"/>
  <c r="E1086" i="12"/>
  <c r="E1087" i="12"/>
  <c r="E1088" i="12"/>
  <c r="E1089" i="12"/>
  <c r="E1090" i="12"/>
  <c r="E1091" i="12"/>
  <c r="E1092" i="12"/>
  <c r="E1093" i="12"/>
  <c r="E1094" i="12"/>
  <c r="E1095" i="12"/>
  <c r="E1096" i="12"/>
  <c r="E1097" i="12"/>
  <c r="E1098" i="12"/>
  <c r="E1099" i="12"/>
  <c r="E1100" i="12"/>
  <c r="E1101" i="12"/>
  <c r="E1102" i="12"/>
  <c r="E1103" i="12"/>
  <c r="E1104" i="12"/>
  <c r="E1105" i="12"/>
  <c r="E1106" i="12"/>
  <c r="E1107" i="12"/>
  <c r="E1108" i="12"/>
  <c r="E1109" i="12"/>
  <c r="E1110" i="12"/>
  <c r="E1111" i="12"/>
  <c r="E1112" i="12"/>
  <c r="E1113" i="12"/>
  <c r="E1114" i="12"/>
  <c r="E1115" i="12"/>
  <c r="E1116" i="12"/>
  <c r="E1117" i="12"/>
  <c r="E1118" i="12"/>
  <c r="E1119" i="12"/>
  <c r="E1120" i="12"/>
  <c r="E1121" i="12"/>
  <c r="E1122" i="12"/>
  <c r="E1123" i="12"/>
  <c r="E1124" i="12"/>
  <c r="E1125" i="12"/>
  <c r="E1126" i="12"/>
  <c r="E1127" i="12"/>
  <c r="E1128" i="12"/>
  <c r="E1129" i="12"/>
  <c r="E1130" i="12"/>
  <c r="E1131" i="12"/>
  <c r="E1132" i="12"/>
  <c r="E1133" i="12"/>
  <c r="E1134" i="12"/>
  <c r="E1135" i="12"/>
  <c r="E1136" i="12"/>
  <c r="E1137" i="12"/>
  <c r="E1138" i="12"/>
  <c r="E1139" i="12"/>
  <c r="E1140" i="12"/>
  <c r="E1141" i="12"/>
  <c r="E1142" i="12"/>
  <c r="E1143" i="12"/>
  <c r="E1144" i="12"/>
  <c r="E1145" i="12"/>
  <c r="E1146" i="12"/>
  <c r="E1147" i="12"/>
  <c r="E1148" i="12"/>
  <c r="E1149" i="12"/>
  <c r="E1150" i="12"/>
  <c r="E1151" i="12"/>
  <c r="E1152" i="12"/>
  <c r="E1153" i="12"/>
  <c r="E1154" i="12"/>
  <c r="E1155" i="12"/>
  <c r="E1156" i="12"/>
  <c r="E1157" i="12"/>
  <c r="E1158" i="12"/>
  <c r="E1159" i="12"/>
  <c r="E1160" i="12"/>
  <c r="E1161" i="12"/>
  <c r="E1162" i="12"/>
  <c r="E1163" i="12"/>
  <c r="E1164" i="12"/>
  <c r="E1165" i="12"/>
  <c r="E1166" i="12"/>
  <c r="E1167" i="12"/>
  <c r="E1168" i="12"/>
  <c r="E1169" i="12"/>
  <c r="E1170" i="12"/>
  <c r="E1171" i="12"/>
  <c r="E1172" i="12"/>
  <c r="E1173" i="12"/>
  <c r="E1174" i="12"/>
  <c r="E1175" i="12"/>
  <c r="E1176" i="12"/>
  <c r="E1177" i="12"/>
  <c r="E1178" i="12"/>
  <c r="E1179" i="12"/>
  <c r="E1180" i="12"/>
  <c r="E1181" i="12"/>
  <c r="E1182" i="12"/>
  <c r="E1183" i="12"/>
  <c r="E1184" i="12"/>
  <c r="E1185" i="12"/>
  <c r="E1186" i="12"/>
  <c r="E1187" i="12"/>
  <c r="E1188" i="12"/>
  <c r="E1189" i="12"/>
  <c r="E1190" i="12"/>
  <c r="E1191" i="12"/>
  <c r="E1192" i="12"/>
  <c r="E1193" i="12"/>
  <c r="E1194" i="12"/>
  <c r="E1195" i="12"/>
  <c r="E1196" i="12"/>
  <c r="E1197" i="12"/>
  <c r="E1198" i="12"/>
  <c r="E1199" i="12"/>
  <c r="E1200" i="12"/>
  <c r="E1201" i="12"/>
  <c r="E1202" i="12"/>
  <c r="E1203" i="12"/>
  <c r="E1204" i="12"/>
  <c r="E1205" i="12"/>
  <c r="E1206" i="12"/>
  <c r="E1207" i="12"/>
  <c r="E1208" i="12"/>
  <c r="E1209" i="12"/>
  <c r="E1210" i="12"/>
  <c r="E1211" i="12"/>
  <c r="E1212" i="12"/>
  <c r="E1213" i="12"/>
  <c r="E1214" i="12"/>
  <c r="E1215" i="12"/>
  <c r="E1216" i="12"/>
  <c r="E1217" i="12"/>
  <c r="E1218" i="12"/>
  <c r="E1219" i="12"/>
  <c r="E1220" i="12"/>
  <c r="E1221" i="12"/>
  <c r="E1222" i="12"/>
  <c r="E1223" i="12"/>
  <c r="E1224" i="12"/>
  <c r="E1225" i="12"/>
  <c r="E1226" i="12"/>
  <c r="E1227" i="12"/>
  <c r="E1228" i="12"/>
  <c r="E1229" i="12"/>
  <c r="E1230" i="12"/>
  <c r="E1231" i="12"/>
  <c r="E1232" i="12"/>
  <c r="E1233" i="12"/>
  <c r="E1234" i="12"/>
  <c r="E1235" i="12"/>
  <c r="E1236" i="12"/>
  <c r="E1237" i="12"/>
  <c r="E1238" i="12"/>
  <c r="E1239" i="12"/>
  <c r="E1240" i="12"/>
  <c r="E1241" i="12"/>
  <c r="E1242" i="12"/>
  <c r="E1243" i="12"/>
  <c r="E1244" i="12"/>
  <c r="E1245" i="12"/>
  <c r="E1246" i="12"/>
  <c r="E1247" i="12"/>
  <c r="E1248" i="12"/>
  <c r="E1249" i="12"/>
  <c r="E1250" i="12"/>
  <c r="E1251" i="12"/>
  <c r="E1252" i="12"/>
  <c r="E1253" i="12"/>
  <c r="E1254" i="12"/>
  <c r="E1255" i="12"/>
  <c r="E1256" i="12"/>
  <c r="E1257" i="12"/>
  <c r="E1258" i="12"/>
  <c r="E1259" i="12"/>
  <c r="E1260" i="12"/>
  <c r="E1261" i="12"/>
  <c r="E1262" i="12"/>
  <c r="E1263" i="12"/>
  <c r="E1264" i="12"/>
  <c r="E1265" i="12"/>
  <c r="E1266" i="12"/>
  <c r="E1267" i="12"/>
  <c r="E1268" i="12"/>
  <c r="E1269" i="12"/>
  <c r="E1270" i="12"/>
  <c r="E1271" i="12"/>
  <c r="E1272" i="12"/>
  <c r="E1273" i="12"/>
  <c r="E1274" i="12"/>
  <c r="E1275" i="12"/>
  <c r="E1276" i="12"/>
  <c r="E1277" i="12"/>
  <c r="E1278" i="12"/>
  <c r="E1279" i="12"/>
  <c r="E1280" i="12"/>
  <c r="E1281" i="12"/>
  <c r="E1282" i="12"/>
  <c r="E1283" i="12"/>
  <c r="E1284" i="12"/>
  <c r="E1285" i="12"/>
  <c r="E1286" i="12"/>
  <c r="E1287" i="12"/>
  <c r="E1288" i="12"/>
  <c r="E1289" i="12"/>
  <c r="E1290" i="12"/>
  <c r="E1291" i="12"/>
  <c r="E1292" i="12"/>
  <c r="E1293" i="12"/>
  <c r="E1294" i="12"/>
  <c r="E1295" i="12"/>
  <c r="E1296" i="12"/>
  <c r="E1297" i="12"/>
  <c r="E1298" i="12"/>
  <c r="E1299" i="12"/>
  <c r="E1300" i="12"/>
  <c r="E1301" i="12"/>
  <c r="E1302" i="12"/>
  <c r="E1303" i="12"/>
  <c r="E1304" i="12"/>
  <c r="E1305" i="12"/>
  <c r="E1306" i="12"/>
  <c r="E1307" i="12"/>
  <c r="E1308" i="12"/>
  <c r="E1309" i="12"/>
  <c r="E1310" i="12"/>
  <c r="E1311" i="12"/>
  <c r="E1312" i="12"/>
  <c r="E1313" i="12"/>
  <c r="E1314" i="12"/>
  <c r="E1315" i="12"/>
  <c r="E1316" i="12"/>
  <c r="E1317" i="12"/>
  <c r="E1318" i="12"/>
  <c r="E1319" i="12"/>
  <c r="E1320" i="12"/>
  <c r="E1321" i="12"/>
  <c r="E1322" i="12"/>
  <c r="E1323" i="12"/>
  <c r="E1324" i="12"/>
  <c r="E1325" i="12"/>
  <c r="E1326" i="12"/>
  <c r="E1327" i="12"/>
  <c r="E1328" i="12"/>
  <c r="E1329" i="12"/>
  <c r="E1330" i="12"/>
  <c r="E1331" i="12"/>
  <c r="E1332" i="12"/>
  <c r="E1333" i="12"/>
  <c r="E1334" i="12"/>
  <c r="E1335" i="12"/>
  <c r="E1336" i="12"/>
  <c r="E1337" i="12"/>
  <c r="E1338" i="12"/>
  <c r="E1339" i="12"/>
  <c r="E1340" i="12"/>
  <c r="E1341" i="12"/>
  <c r="E1342" i="12"/>
  <c r="E1343" i="12"/>
  <c r="E1344" i="12"/>
  <c r="E1345" i="12"/>
  <c r="E1346" i="12"/>
  <c r="E1347" i="12"/>
  <c r="E1348" i="12"/>
  <c r="E1349" i="12"/>
  <c r="E1350" i="12"/>
  <c r="E1351" i="12"/>
  <c r="E1352" i="12"/>
  <c r="E1353" i="12"/>
  <c r="E1354" i="12"/>
  <c r="E1355" i="12"/>
  <c r="E1356" i="12"/>
  <c r="E1357" i="12"/>
  <c r="E1358" i="12"/>
  <c r="E1359" i="12"/>
  <c r="E1360" i="12"/>
  <c r="E1361" i="12"/>
  <c r="E1362" i="12"/>
  <c r="E1363" i="12"/>
  <c r="E1364" i="12"/>
  <c r="E1365" i="12"/>
  <c r="E1366" i="12"/>
  <c r="E1367" i="12"/>
  <c r="E1368" i="12"/>
  <c r="E1369" i="12"/>
  <c r="E1370" i="12"/>
  <c r="E1371" i="12"/>
  <c r="E1372" i="12"/>
  <c r="E1373" i="12"/>
  <c r="E1374" i="12"/>
  <c r="E1375" i="12"/>
  <c r="E1376" i="12"/>
  <c r="E1377" i="12"/>
  <c r="E1378" i="12"/>
  <c r="E1379" i="12"/>
  <c r="E1380" i="12"/>
  <c r="E1381" i="12"/>
  <c r="E1382" i="12"/>
  <c r="E1383" i="12"/>
  <c r="E1384" i="12"/>
  <c r="E1385" i="12"/>
  <c r="E1386" i="12"/>
  <c r="E1387" i="12"/>
  <c r="E1388" i="12"/>
  <c r="E1389" i="12"/>
  <c r="E1390" i="12"/>
  <c r="E1391" i="12"/>
  <c r="E1392" i="12"/>
  <c r="E1393" i="12"/>
  <c r="E1394" i="12"/>
  <c r="E1395" i="12"/>
  <c r="E1396" i="12"/>
  <c r="E1397" i="12"/>
  <c r="E1398" i="12"/>
  <c r="E1399" i="12"/>
  <c r="E1400" i="12"/>
  <c r="E1401" i="12"/>
  <c r="E1402" i="12"/>
  <c r="E1403" i="12"/>
  <c r="E1404" i="12"/>
  <c r="E1405" i="12"/>
  <c r="E1406" i="12"/>
  <c r="E1407" i="12"/>
  <c r="E1408" i="12"/>
  <c r="E1409" i="12"/>
  <c r="E1410" i="12"/>
  <c r="E1411" i="12"/>
  <c r="E1412" i="12"/>
  <c r="E1413" i="12"/>
  <c r="E1414" i="12"/>
  <c r="E1415" i="12"/>
  <c r="E1416" i="12"/>
  <c r="E1417" i="12"/>
  <c r="E1418" i="12"/>
  <c r="E1419" i="12"/>
  <c r="E1420" i="12"/>
  <c r="E1421" i="12"/>
  <c r="E1422" i="12"/>
  <c r="E1423" i="12"/>
  <c r="E1424" i="12"/>
  <c r="E1425" i="12"/>
  <c r="E1426" i="12"/>
  <c r="E1427" i="12"/>
  <c r="E1428" i="12"/>
  <c r="E1429" i="12"/>
  <c r="E1430" i="12"/>
  <c r="E1431" i="12"/>
  <c r="E1432" i="12"/>
  <c r="E1433" i="12"/>
  <c r="E1434" i="12"/>
  <c r="E1435" i="12"/>
  <c r="E1436" i="12"/>
  <c r="E1437" i="12"/>
  <c r="E1438" i="12"/>
  <c r="E1439" i="12"/>
  <c r="E1440" i="12"/>
  <c r="E1441" i="12"/>
  <c r="E1442" i="12"/>
  <c r="E1443" i="12"/>
  <c r="E1444" i="12"/>
  <c r="E1445" i="12"/>
  <c r="E1446" i="12"/>
  <c r="E1447" i="12"/>
  <c r="E1448" i="12"/>
  <c r="E1449" i="12"/>
  <c r="E1450" i="12"/>
  <c r="E1451" i="12"/>
  <c r="E1452" i="12"/>
  <c r="E1453" i="12"/>
  <c r="E1454" i="12"/>
  <c r="E1455" i="12"/>
  <c r="E1456" i="12"/>
  <c r="E1457" i="12"/>
  <c r="E1458" i="12"/>
  <c r="E1459" i="12"/>
  <c r="E1460" i="12"/>
  <c r="E1461" i="12"/>
  <c r="E1462" i="12"/>
  <c r="E1463" i="12"/>
  <c r="E1464" i="12"/>
  <c r="E1465" i="12"/>
  <c r="E1466" i="12"/>
  <c r="E1467" i="12"/>
  <c r="E1468" i="12"/>
  <c r="E1469" i="12"/>
  <c r="E1470" i="12"/>
  <c r="E1471" i="12"/>
  <c r="E1472" i="12"/>
  <c r="E1473" i="12"/>
  <c r="E1474" i="12"/>
  <c r="E1475" i="12"/>
  <c r="E1476" i="12"/>
  <c r="E1477" i="12"/>
  <c r="E1478" i="12"/>
  <c r="E1479" i="12"/>
  <c r="E1480" i="12"/>
  <c r="E1481" i="12"/>
  <c r="E1482" i="12"/>
  <c r="E1483" i="12"/>
  <c r="E1484" i="12"/>
  <c r="E1485" i="12"/>
  <c r="E1486" i="12"/>
  <c r="E1487" i="12"/>
  <c r="E1488" i="12"/>
  <c r="E1489" i="12"/>
  <c r="E1490" i="12"/>
  <c r="E1491" i="12"/>
  <c r="E1492" i="12"/>
  <c r="E1493" i="12"/>
  <c r="E1494" i="12"/>
  <c r="E1495" i="12"/>
  <c r="E1496" i="12"/>
  <c r="E1497" i="12"/>
  <c r="E1498" i="12"/>
  <c r="E1499" i="12"/>
  <c r="E1500" i="12"/>
  <c r="E1501" i="12"/>
  <c r="E1502" i="12"/>
  <c r="E1503" i="12"/>
  <c r="E1504" i="12"/>
  <c r="E1505" i="12"/>
  <c r="E1506" i="12"/>
  <c r="E1507" i="12"/>
  <c r="E1508" i="12"/>
  <c r="E1509" i="12"/>
  <c r="E1510" i="12"/>
  <c r="E1511" i="12"/>
  <c r="E1512" i="12"/>
  <c r="E1513" i="12"/>
  <c r="E1514" i="12"/>
  <c r="E1515" i="12"/>
  <c r="E1516" i="12"/>
  <c r="E1517" i="12"/>
  <c r="E1518" i="12"/>
  <c r="E1519" i="12"/>
  <c r="E1520" i="12"/>
  <c r="E1521" i="12"/>
  <c r="E1522" i="12"/>
  <c r="E1523" i="12"/>
  <c r="E1524" i="12"/>
  <c r="E1525" i="12"/>
  <c r="E1526" i="12"/>
  <c r="E1527" i="12"/>
  <c r="E1528" i="12"/>
  <c r="E1529" i="12"/>
  <c r="E1530" i="12"/>
  <c r="E1531" i="12"/>
  <c r="E1532" i="12"/>
  <c r="E1533" i="12"/>
  <c r="E1534" i="12"/>
  <c r="E1535" i="12"/>
  <c r="E1536" i="12"/>
  <c r="E1537" i="12"/>
  <c r="E1538" i="12"/>
  <c r="E1539" i="12"/>
  <c r="E1540" i="12"/>
  <c r="E1541" i="12"/>
  <c r="E1542" i="12"/>
  <c r="E1543" i="12"/>
  <c r="E1544" i="12"/>
  <c r="E1545" i="12"/>
  <c r="E1546" i="12"/>
  <c r="E1547" i="12"/>
  <c r="E1548" i="12"/>
  <c r="E1549" i="12"/>
  <c r="E1550" i="12"/>
  <c r="E1551" i="12"/>
  <c r="E1552" i="12"/>
  <c r="E1553" i="12"/>
  <c r="E1554" i="12"/>
  <c r="E1555" i="12"/>
  <c r="E1556" i="12"/>
  <c r="E1557" i="12"/>
  <c r="E1558" i="12"/>
  <c r="E1559" i="12"/>
  <c r="E1560" i="12"/>
  <c r="E1561" i="12"/>
  <c r="E1562" i="12"/>
  <c r="E1563" i="12"/>
  <c r="E1564" i="12"/>
  <c r="E1565" i="12"/>
  <c r="E1566" i="12"/>
  <c r="E1567" i="12"/>
  <c r="E1568" i="12"/>
  <c r="E1569" i="12"/>
  <c r="E1570" i="12"/>
  <c r="E1571" i="12"/>
  <c r="E1572" i="12"/>
  <c r="E1573" i="12"/>
  <c r="E1574" i="12"/>
  <c r="E1575" i="12"/>
  <c r="E1576" i="12"/>
  <c r="E1577" i="12"/>
  <c r="E1578" i="12"/>
  <c r="E1579" i="12"/>
  <c r="E1580" i="12"/>
  <c r="E1581" i="12"/>
  <c r="E1582" i="12"/>
  <c r="E1583" i="12"/>
  <c r="E1584" i="12"/>
  <c r="E1585" i="12"/>
  <c r="E1586" i="12"/>
  <c r="E1587" i="12"/>
  <c r="E1588" i="12"/>
  <c r="E1589" i="12"/>
  <c r="E1590" i="12"/>
  <c r="E1591" i="12"/>
  <c r="E1592" i="12"/>
  <c r="E1593" i="12"/>
  <c r="E1594" i="12"/>
  <c r="E1595" i="12"/>
  <c r="E1596" i="12"/>
  <c r="E1597" i="12"/>
  <c r="E1598" i="12"/>
  <c r="E1599" i="12"/>
  <c r="E1600" i="12"/>
  <c r="E1601" i="12"/>
  <c r="E1602" i="12"/>
  <c r="E1603" i="12"/>
  <c r="E1604" i="12"/>
  <c r="E1605" i="12"/>
  <c r="E1606" i="12"/>
  <c r="E1607" i="12"/>
  <c r="E1608" i="12"/>
  <c r="E1609" i="12"/>
  <c r="E1610" i="12"/>
  <c r="E1611" i="12"/>
  <c r="E1612" i="12"/>
  <c r="E1613" i="12"/>
  <c r="E1614" i="12"/>
  <c r="E1615" i="12"/>
  <c r="E1616" i="12"/>
  <c r="E1617" i="12"/>
  <c r="E1618" i="12"/>
  <c r="E1619" i="12"/>
  <c r="E1620" i="12"/>
  <c r="E1621" i="12"/>
  <c r="E1622" i="12"/>
  <c r="E1623" i="12"/>
  <c r="E1624" i="12"/>
  <c r="E1625" i="12"/>
  <c r="E1626" i="12"/>
  <c r="E1627" i="12"/>
  <c r="E1628" i="12"/>
  <c r="E1629" i="12"/>
  <c r="E1630" i="12"/>
  <c r="E1631" i="12"/>
  <c r="E1632" i="12"/>
  <c r="E1633" i="12"/>
  <c r="E1634" i="12"/>
  <c r="E1635" i="12"/>
  <c r="E1636" i="12"/>
  <c r="E1637" i="12"/>
  <c r="E1638" i="12"/>
  <c r="E1639" i="12"/>
  <c r="E1640" i="12"/>
  <c r="E1641" i="12"/>
  <c r="E1642" i="12"/>
  <c r="E1643" i="12"/>
  <c r="E1644" i="12"/>
  <c r="E1645" i="12"/>
  <c r="E1646" i="12"/>
  <c r="E1647" i="12"/>
  <c r="E1648" i="12"/>
  <c r="E1649" i="12"/>
  <c r="E1650" i="12"/>
  <c r="E1651" i="12"/>
  <c r="E1652" i="12"/>
  <c r="E1653" i="12"/>
  <c r="E1654" i="12"/>
  <c r="E1655" i="12"/>
  <c r="E1656" i="12"/>
  <c r="E1657" i="12"/>
  <c r="E1658" i="12"/>
  <c r="E1659" i="12"/>
  <c r="E1660" i="12"/>
  <c r="E1661" i="12"/>
  <c r="E1662" i="12"/>
  <c r="E1663" i="12"/>
  <c r="E1664" i="12"/>
  <c r="E1665" i="12"/>
  <c r="E1666" i="12"/>
  <c r="E1667" i="12"/>
  <c r="E1668" i="12"/>
  <c r="E1669" i="12"/>
  <c r="E1670" i="12"/>
  <c r="E1671" i="12"/>
  <c r="E1672" i="12"/>
  <c r="E1673" i="12"/>
  <c r="E1674" i="12"/>
  <c r="E1675" i="12"/>
  <c r="E1676" i="12"/>
  <c r="E1677" i="12"/>
  <c r="E1678" i="12"/>
  <c r="E1679" i="12"/>
  <c r="E1680" i="12"/>
  <c r="E1681" i="12"/>
  <c r="E1682" i="12"/>
  <c r="E1683" i="12"/>
  <c r="E1684" i="12"/>
  <c r="E1685" i="12"/>
  <c r="E1686" i="12"/>
  <c r="E1687" i="12"/>
  <c r="E1688" i="12"/>
  <c r="E1689" i="12"/>
  <c r="E1690" i="12"/>
  <c r="E1691" i="12"/>
  <c r="E1692" i="12"/>
  <c r="E1693" i="12"/>
  <c r="E1694" i="12"/>
  <c r="E1695" i="12"/>
  <c r="E1696" i="12"/>
  <c r="E1697" i="12"/>
  <c r="E1698" i="12"/>
  <c r="E1699" i="12"/>
  <c r="E1700" i="12"/>
  <c r="E1701" i="12"/>
  <c r="E1702" i="12"/>
  <c r="E1703" i="12"/>
  <c r="E1704" i="12"/>
  <c r="E1705" i="12"/>
  <c r="E1706" i="12"/>
  <c r="E1707" i="12"/>
  <c r="E1708" i="12"/>
  <c r="E1709" i="12"/>
  <c r="E1710" i="12"/>
  <c r="E1711" i="12"/>
  <c r="E1712" i="12"/>
  <c r="E1713" i="12"/>
  <c r="E1714" i="12"/>
  <c r="E1715" i="12"/>
  <c r="E1716" i="12"/>
  <c r="E1717" i="12"/>
  <c r="E1718" i="12"/>
  <c r="E1719" i="12"/>
  <c r="E1720" i="12"/>
  <c r="E1721" i="12"/>
  <c r="E1722" i="12"/>
  <c r="E1723" i="12"/>
  <c r="E1724" i="12"/>
  <c r="E1725" i="12"/>
  <c r="E1726" i="12"/>
  <c r="E1727" i="12"/>
  <c r="E1728" i="12"/>
  <c r="E1729" i="12"/>
  <c r="E1730" i="12"/>
  <c r="E1731" i="12"/>
  <c r="E1732" i="12"/>
  <c r="E1733" i="12"/>
  <c r="E1734" i="12"/>
  <c r="E1735" i="12"/>
  <c r="E1736" i="12"/>
  <c r="E1737" i="12"/>
  <c r="E1738" i="12"/>
  <c r="E1739" i="12"/>
  <c r="E1740" i="12"/>
  <c r="E1741" i="12"/>
  <c r="E1742" i="12"/>
  <c r="E1743" i="12"/>
  <c r="E1744" i="12"/>
  <c r="E1745" i="12"/>
  <c r="E1746" i="12"/>
  <c r="E1747" i="12"/>
  <c r="E1748" i="12"/>
  <c r="E1749" i="12"/>
  <c r="E1750" i="12"/>
  <c r="E1751" i="12"/>
  <c r="E1752" i="12"/>
  <c r="E1753" i="12"/>
  <c r="E1754" i="12"/>
  <c r="E1755" i="12"/>
  <c r="E1756" i="12"/>
  <c r="E1757" i="12"/>
  <c r="E1758" i="12"/>
  <c r="E1759" i="12"/>
  <c r="E1760" i="12"/>
  <c r="E1761" i="12"/>
  <c r="E1762" i="12"/>
  <c r="E1763" i="12"/>
  <c r="E1764" i="12"/>
  <c r="E1765" i="12"/>
  <c r="E1766" i="12"/>
  <c r="E1767" i="12"/>
  <c r="E1768" i="12"/>
  <c r="E1769" i="12"/>
  <c r="E1770" i="12"/>
  <c r="E1771" i="12"/>
  <c r="E1772" i="12"/>
  <c r="E1773" i="12"/>
  <c r="E1774" i="12"/>
  <c r="E1775" i="12"/>
  <c r="E1776" i="12"/>
  <c r="E1777" i="12"/>
  <c r="E1778" i="12"/>
  <c r="E1779" i="12"/>
  <c r="E1780" i="12"/>
  <c r="E1781" i="12"/>
  <c r="E1782" i="12"/>
  <c r="E1783" i="12"/>
  <c r="E1784" i="12"/>
  <c r="E1785" i="12"/>
  <c r="E1786" i="12"/>
  <c r="E1787" i="12"/>
  <c r="E1788" i="12"/>
  <c r="E1789" i="12"/>
  <c r="E1790" i="12"/>
  <c r="E1791" i="12"/>
  <c r="E1792" i="12"/>
  <c r="E1793" i="12"/>
  <c r="E1794" i="12"/>
  <c r="E1795" i="12"/>
  <c r="E1796" i="12"/>
  <c r="E1797" i="12"/>
  <c r="E1798" i="12"/>
  <c r="E1799" i="12"/>
  <c r="E1800" i="12"/>
  <c r="E1801" i="12"/>
  <c r="E1802" i="12"/>
  <c r="E1803" i="12"/>
  <c r="E1804" i="12"/>
  <c r="E1805" i="12"/>
  <c r="E1806" i="12"/>
  <c r="E1807" i="12"/>
  <c r="E1808" i="12"/>
  <c r="E1809" i="12"/>
  <c r="E1810" i="12"/>
  <c r="E1811" i="12"/>
  <c r="E1812" i="12"/>
  <c r="E1813" i="12"/>
  <c r="E1814" i="12"/>
  <c r="E1815" i="12"/>
  <c r="E1816" i="12"/>
  <c r="E1817" i="12"/>
  <c r="E1818" i="12"/>
  <c r="E1819" i="12"/>
  <c r="E1820" i="12"/>
  <c r="E1821" i="12"/>
  <c r="E1822" i="12"/>
  <c r="E1823" i="12"/>
  <c r="E1824" i="12"/>
  <c r="E1825" i="12"/>
  <c r="E1826" i="12"/>
  <c r="E1827" i="12"/>
  <c r="E1828" i="12"/>
  <c r="E1829" i="12"/>
  <c r="E1830" i="12"/>
  <c r="E1831" i="12"/>
  <c r="E1832" i="12"/>
  <c r="E1833" i="12"/>
  <c r="E1834" i="12"/>
  <c r="E1835" i="12"/>
  <c r="E1836" i="12"/>
  <c r="E1837" i="12"/>
  <c r="E1838" i="12"/>
  <c r="E1839" i="12"/>
  <c r="E1840" i="12"/>
  <c r="E1841" i="12"/>
  <c r="E1842" i="12"/>
  <c r="E1843" i="12"/>
  <c r="E1844" i="12"/>
  <c r="E1845" i="12"/>
  <c r="E1846" i="12"/>
  <c r="E1847" i="12"/>
  <c r="E1848" i="12"/>
  <c r="E1849" i="12"/>
  <c r="E1850" i="12"/>
  <c r="E1851" i="12"/>
  <c r="E1852" i="12"/>
  <c r="E1853" i="12"/>
  <c r="E1854" i="12"/>
  <c r="E1855" i="12"/>
  <c r="E1856" i="12"/>
  <c r="E1857" i="12"/>
  <c r="E1858" i="12"/>
  <c r="E1859" i="12"/>
  <c r="E1860" i="12"/>
  <c r="E1861" i="12"/>
  <c r="E1862" i="12"/>
  <c r="E1863" i="12"/>
  <c r="E1864" i="12"/>
  <c r="E1865" i="12"/>
  <c r="E1866" i="12"/>
  <c r="E1867" i="12"/>
  <c r="E1868" i="12"/>
  <c r="E1869" i="12"/>
  <c r="E1870" i="12"/>
  <c r="E1871" i="12"/>
  <c r="E1872" i="12"/>
  <c r="E1873" i="12"/>
  <c r="E1874" i="12"/>
  <c r="E1875" i="12"/>
  <c r="E1876" i="12"/>
  <c r="E1877" i="12"/>
  <c r="E1878" i="12"/>
  <c r="E1879" i="12"/>
  <c r="E1880" i="12"/>
  <c r="E1881" i="12"/>
  <c r="E1882" i="12"/>
  <c r="E1883" i="12"/>
  <c r="E1884" i="12"/>
  <c r="E1885" i="12"/>
  <c r="E1886" i="12"/>
  <c r="E1887" i="12"/>
  <c r="E1888" i="12"/>
  <c r="E1889" i="12"/>
  <c r="E1890" i="12"/>
  <c r="E1891" i="12"/>
  <c r="E1892" i="12"/>
  <c r="E1893" i="12"/>
  <c r="E1894" i="12"/>
  <c r="E1895" i="12"/>
  <c r="E1896" i="12"/>
  <c r="E1897" i="12"/>
  <c r="E1898" i="12"/>
  <c r="E1899" i="12"/>
  <c r="E1900" i="12"/>
  <c r="E1901" i="12"/>
  <c r="E1902" i="12"/>
  <c r="E1903" i="12"/>
  <c r="E1904" i="12"/>
  <c r="E1905" i="12"/>
  <c r="E1906" i="12"/>
  <c r="E1907" i="12"/>
  <c r="E1908" i="12"/>
  <c r="E1909" i="12"/>
  <c r="E1910" i="12"/>
  <c r="E1911" i="12"/>
  <c r="E1912" i="12"/>
  <c r="E1913" i="12"/>
  <c r="E1914" i="12"/>
  <c r="E1915" i="12"/>
  <c r="E1916" i="12"/>
  <c r="E1917" i="12"/>
  <c r="E1918" i="12"/>
  <c r="E1919" i="12"/>
  <c r="E1920" i="12"/>
  <c r="E1921" i="12"/>
  <c r="E1922" i="12"/>
  <c r="E1923" i="12"/>
  <c r="E1924" i="12"/>
  <c r="E1925" i="12"/>
  <c r="E1926" i="12"/>
  <c r="E1927" i="12"/>
  <c r="E1928" i="12"/>
  <c r="E1929" i="12"/>
  <c r="E1930" i="12"/>
  <c r="E1931" i="12"/>
  <c r="E1932" i="12"/>
  <c r="E1933" i="12"/>
  <c r="E1934" i="12"/>
  <c r="E1935" i="12"/>
  <c r="E1936" i="12"/>
  <c r="E1937" i="12"/>
  <c r="E1938" i="12"/>
  <c r="E1939" i="12"/>
  <c r="E1940" i="12"/>
  <c r="E1941" i="12"/>
  <c r="E1942" i="12"/>
  <c r="E1943" i="12"/>
  <c r="E1944" i="12"/>
  <c r="E1945" i="12"/>
  <c r="E1946" i="12"/>
  <c r="E1947" i="12"/>
  <c r="E1948" i="12"/>
  <c r="E1949" i="12"/>
  <c r="E1950" i="12"/>
  <c r="E1951" i="12"/>
  <c r="E1952" i="12"/>
  <c r="E1953" i="12"/>
  <c r="E1954" i="12"/>
  <c r="E1955" i="12"/>
  <c r="E1956" i="12"/>
  <c r="E1957" i="12"/>
  <c r="E1958" i="12"/>
  <c r="E1959" i="12"/>
  <c r="E1960" i="12"/>
  <c r="E1961" i="12"/>
  <c r="E1962" i="12"/>
  <c r="E1963" i="12"/>
  <c r="E1964" i="12"/>
  <c r="E1965" i="12"/>
  <c r="E1966" i="12"/>
  <c r="E1967" i="12"/>
  <c r="E1968" i="12"/>
  <c r="E1969" i="12"/>
  <c r="E1970" i="12"/>
  <c r="E1971" i="12"/>
  <c r="E1972" i="12"/>
  <c r="E1973" i="12"/>
  <c r="E1974" i="12"/>
  <c r="E1975" i="12"/>
  <c r="E1976" i="12"/>
  <c r="E1977" i="12"/>
  <c r="E1978" i="12"/>
  <c r="E1979" i="12"/>
  <c r="E1980" i="12"/>
  <c r="E1981" i="12"/>
  <c r="E1982" i="12"/>
  <c r="E1983" i="12"/>
  <c r="E1984" i="12"/>
  <c r="E1985" i="12"/>
  <c r="E1986" i="12"/>
  <c r="E1987" i="12"/>
  <c r="E1988" i="12"/>
  <c r="E1989" i="12"/>
  <c r="E1990" i="12"/>
  <c r="E1991" i="12"/>
  <c r="E1992" i="12"/>
  <c r="E1993" i="12"/>
  <c r="E1994" i="12"/>
  <c r="E1995" i="12"/>
  <c r="E1996" i="12"/>
  <c r="E1997" i="12"/>
  <c r="E1998" i="12"/>
  <c r="E1999" i="12"/>
  <c r="E2000" i="12"/>
  <c r="E2001" i="12"/>
  <c r="E2002" i="12"/>
  <c r="E2003" i="12"/>
  <c r="E2004" i="12"/>
  <c r="E2005" i="12"/>
  <c r="E2006" i="12"/>
  <c r="E2007" i="12"/>
  <c r="E2008" i="12"/>
  <c r="E2009" i="12"/>
  <c r="E2010" i="12"/>
  <c r="E2011" i="12"/>
  <c r="E2012" i="12"/>
  <c r="E2013" i="12"/>
  <c r="E2014" i="12"/>
  <c r="E2015" i="12"/>
  <c r="E2016" i="12"/>
  <c r="E2017" i="12"/>
  <c r="E2018" i="12"/>
  <c r="E2019" i="12"/>
  <c r="E2020" i="12"/>
  <c r="E2021" i="12"/>
  <c r="E2022" i="12"/>
  <c r="E2023" i="12"/>
  <c r="E2024" i="12"/>
  <c r="E2025" i="12"/>
  <c r="E2026" i="12"/>
  <c r="E2027" i="12"/>
  <c r="E2028" i="12"/>
  <c r="E2029" i="12"/>
  <c r="E2030" i="12"/>
  <c r="E2031" i="12"/>
  <c r="E2032" i="12"/>
  <c r="E2033" i="12"/>
  <c r="E2034" i="12"/>
  <c r="E2035" i="12"/>
  <c r="E2036" i="12"/>
  <c r="E2037" i="12"/>
  <c r="E2038" i="12"/>
  <c r="E2039" i="12"/>
  <c r="E2040" i="12"/>
  <c r="E2041" i="12"/>
  <c r="E2042" i="12"/>
  <c r="E2043" i="12"/>
  <c r="E2044" i="12"/>
  <c r="E2045" i="12"/>
  <c r="E2046" i="12"/>
  <c r="E2047" i="12"/>
  <c r="E2048" i="12"/>
  <c r="E2049" i="12"/>
  <c r="E2050" i="12"/>
  <c r="E2051" i="12"/>
  <c r="E2052" i="12"/>
  <c r="E2053" i="12"/>
  <c r="E2054" i="12"/>
  <c r="E2055" i="12"/>
  <c r="E2056" i="12"/>
  <c r="E2057" i="12"/>
  <c r="E2058" i="12"/>
  <c r="E2059" i="12"/>
  <c r="E2060" i="12"/>
  <c r="E2061" i="12"/>
  <c r="E2062" i="12"/>
  <c r="E2063" i="12"/>
  <c r="E2064" i="12"/>
  <c r="E2065" i="12"/>
  <c r="E2066" i="12"/>
  <c r="E2067" i="12"/>
  <c r="E2068" i="12"/>
  <c r="E2069" i="12"/>
  <c r="E2070" i="12"/>
  <c r="E2071" i="12"/>
  <c r="E2072" i="12"/>
  <c r="E2073" i="12"/>
  <c r="E2074" i="12"/>
  <c r="E2075" i="12"/>
  <c r="E2076" i="12"/>
  <c r="E2077" i="12"/>
  <c r="E2078" i="12"/>
  <c r="E2079" i="12"/>
  <c r="E2080" i="12"/>
  <c r="E2081" i="12"/>
  <c r="E2082" i="12"/>
  <c r="E2083" i="12"/>
  <c r="E2084" i="12"/>
  <c r="E2085" i="12"/>
  <c r="E2086" i="12"/>
  <c r="E2087" i="12"/>
  <c r="E2088" i="12"/>
  <c r="E2089" i="12"/>
  <c r="E2090" i="12"/>
  <c r="E2091" i="12"/>
  <c r="E2092" i="12"/>
  <c r="E2093" i="12"/>
  <c r="E2094" i="12"/>
  <c r="E2095" i="12"/>
  <c r="E2096" i="12"/>
  <c r="E2097" i="12"/>
  <c r="E2098" i="12"/>
  <c r="E2099" i="12"/>
  <c r="E2100" i="12"/>
  <c r="E2101" i="12"/>
  <c r="E2102" i="12"/>
  <c r="E2103" i="12"/>
  <c r="E2104" i="12"/>
  <c r="E2105" i="12"/>
  <c r="E2106" i="12"/>
  <c r="E2107" i="12"/>
  <c r="E2108" i="12"/>
  <c r="E2109" i="12"/>
  <c r="E2110" i="12"/>
  <c r="E2111" i="12"/>
  <c r="E2112" i="12"/>
  <c r="E2113" i="12"/>
  <c r="E2114" i="12"/>
  <c r="E2115" i="12"/>
  <c r="E2116" i="12"/>
  <c r="E2117" i="12"/>
  <c r="E2118" i="12"/>
  <c r="E2119" i="12"/>
  <c r="E2120" i="12"/>
  <c r="E2121" i="12"/>
  <c r="E2122" i="12"/>
  <c r="E2123" i="12"/>
  <c r="E2124" i="12"/>
  <c r="E2125" i="12"/>
  <c r="E2126" i="12"/>
  <c r="E2127" i="12"/>
  <c r="E2128" i="12"/>
  <c r="E2129" i="12"/>
  <c r="E2130" i="12"/>
  <c r="E2131" i="12"/>
  <c r="E2132" i="12"/>
  <c r="E2133" i="12"/>
  <c r="E2134" i="12"/>
  <c r="E2135" i="12"/>
  <c r="E2136" i="12"/>
  <c r="E2137" i="12"/>
  <c r="E2138" i="12"/>
  <c r="E2139" i="12"/>
  <c r="E2140" i="12"/>
  <c r="E2141" i="12"/>
  <c r="E2142" i="12"/>
  <c r="E2143" i="12"/>
  <c r="E2144" i="12"/>
  <c r="E2145" i="12"/>
  <c r="E2146" i="12"/>
  <c r="E2147" i="12"/>
  <c r="E2148" i="12"/>
  <c r="E2149" i="12"/>
  <c r="E2150" i="12"/>
  <c r="E2151" i="12"/>
  <c r="E2152" i="12"/>
  <c r="E2153" i="12"/>
  <c r="E2154" i="12"/>
  <c r="E2155" i="12"/>
  <c r="E2156" i="12"/>
  <c r="E2157" i="12"/>
  <c r="E2158" i="12"/>
  <c r="E2159" i="12"/>
  <c r="E2160" i="12"/>
  <c r="E2161" i="12"/>
  <c r="E2162" i="12"/>
  <c r="E2163" i="12"/>
  <c r="E2164" i="12"/>
  <c r="E2165" i="12"/>
  <c r="E2166" i="12"/>
  <c r="E2167" i="12"/>
  <c r="E2168" i="12"/>
  <c r="E2169" i="12"/>
  <c r="E2170" i="12"/>
  <c r="E2171" i="12"/>
  <c r="E2172" i="12"/>
  <c r="E2173" i="12"/>
  <c r="E2174" i="12"/>
  <c r="E2175" i="12"/>
  <c r="E2176" i="12"/>
  <c r="E2177" i="12"/>
  <c r="E2178" i="12"/>
  <c r="E2179" i="12"/>
  <c r="E2180" i="12"/>
  <c r="E2181" i="12"/>
  <c r="E2182" i="12"/>
  <c r="E2183" i="12"/>
  <c r="E2184" i="12"/>
  <c r="E2185" i="12"/>
  <c r="E2186" i="12"/>
  <c r="E2187" i="12"/>
  <c r="E2188" i="12"/>
  <c r="E2189" i="12"/>
  <c r="E2190" i="12"/>
  <c r="E2191" i="12"/>
  <c r="E2192" i="12"/>
  <c r="E2193" i="12"/>
  <c r="E2194" i="12"/>
  <c r="E2195" i="12"/>
  <c r="E2196" i="12"/>
  <c r="E2197" i="12"/>
  <c r="E2198" i="12"/>
  <c r="E2199" i="12"/>
  <c r="E2200" i="12"/>
  <c r="E2201" i="12"/>
  <c r="E2202" i="12"/>
  <c r="E2203" i="12"/>
  <c r="E2204" i="12"/>
  <c r="E2205" i="12"/>
  <c r="E2206" i="12"/>
  <c r="E2207" i="12"/>
  <c r="E2208" i="12"/>
  <c r="E2209" i="12"/>
  <c r="E2210" i="12"/>
  <c r="E2211" i="12"/>
  <c r="E2212" i="12"/>
  <c r="E2213" i="12"/>
  <c r="E2214" i="12"/>
  <c r="E2215" i="12"/>
  <c r="E2216" i="12"/>
  <c r="E2217" i="12"/>
  <c r="E2218" i="12"/>
  <c r="E2219" i="12"/>
  <c r="E2220" i="12"/>
  <c r="E2221" i="12"/>
  <c r="E2222" i="12"/>
  <c r="E2223" i="12"/>
  <c r="E2224" i="12"/>
  <c r="E2225" i="12"/>
  <c r="E2226" i="12"/>
  <c r="E2227" i="12"/>
  <c r="E2228" i="12"/>
  <c r="E2229" i="12"/>
  <c r="E2230" i="12"/>
  <c r="E2231" i="12"/>
  <c r="E2232" i="12"/>
  <c r="E2233" i="12"/>
  <c r="E2234" i="12"/>
  <c r="E2235" i="12"/>
  <c r="E2236" i="12"/>
  <c r="E2237" i="12"/>
  <c r="E2238" i="12"/>
  <c r="E2239" i="12"/>
  <c r="E2240" i="12"/>
  <c r="E2241" i="12"/>
  <c r="E2242" i="12"/>
  <c r="E2243" i="12"/>
  <c r="E2244" i="12"/>
  <c r="E2245" i="12"/>
  <c r="E2246" i="12"/>
  <c r="E2247" i="12"/>
  <c r="E2248" i="12"/>
  <c r="E2249" i="12"/>
  <c r="E2250" i="12"/>
  <c r="E2251" i="12"/>
  <c r="E2252" i="12"/>
  <c r="E2253" i="12"/>
  <c r="E2254" i="12"/>
  <c r="E2255" i="12"/>
  <c r="E2256" i="12"/>
  <c r="E2257" i="12"/>
  <c r="E2258" i="12"/>
  <c r="E2259" i="12"/>
  <c r="E2260" i="12"/>
  <c r="E2261" i="12"/>
  <c r="E2262" i="12"/>
  <c r="E2263" i="12"/>
  <c r="E2264" i="12"/>
  <c r="E2265" i="12"/>
  <c r="E2266" i="12"/>
  <c r="E2267" i="12"/>
  <c r="E2268" i="12"/>
  <c r="E2269" i="12"/>
  <c r="E2270" i="12"/>
  <c r="E2271" i="12"/>
  <c r="E2272" i="12"/>
  <c r="E2273" i="12"/>
  <c r="E2274" i="12"/>
  <c r="E2275" i="12"/>
  <c r="E2276" i="12"/>
  <c r="E2277" i="12"/>
  <c r="E2278" i="12"/>
  <c r="E2279" i="12"/>
  <c r="E2280" i="12"/>
  <c r="E2281" i="12"/>
  <c r="E2282" i="12"/>
  <c r="E2283" i="12"/>
  <c r="E2284" i="12"/>
  <c r="E2285" i="12"/>
  <c r="E2286" i="12"/>
  <c r="E2287" i="12"/>
  <c r="E2288" i="12"/>
  <c r="E2289" i="12"/>
  <c r="E2290" i="12"/>
  <c r="E2291" i="12"/>
  <c r="E2292" i="12"/>
  <c r="E2293" i="12"/>
  <c r="E2294" i="12"/>
  <c r="E2295" i="12"/>
  <c r="E2296" i="12"/>
  <c r="E2297" i="12"/>
  <c r="E2298" i="12"/>
  <c r="E2299" i="12"/>
  <c r="E2300" i="12"/>
  <c r="E2301" i="12"/>
  <c r="E2302" i="12"/>
  <c r="E2303" i="12"/>
  <c r="E2304" i="12"/>
  <c r="E2305" i="12"/>
  <c r="E2306" i="12"/>
  <c r="E2307" i="12"/>
  <c r="E2308" i="12"/>
  <c r="E2309" i="12"/>
  <c r="E2310" i="12"/>
  <c r="E2311" i="12"/>
  <c r="E2312" i="12"/>
  <c r="E2313" i="12"/>
  <c r="E2314" i="12"/>
  <c r="E2315" i="12"/>
  <c r="E2316" i="12"/>
  <c r="E2317" i="12"/>
  <c r="E2318" i="12"/>
  <c r="E2319" i="12"/>
  <c r="E2320" i="12"/>
  <c r="E2321" i="12"/>
  <c r="E2322" i="12"/>
  <c r="E2323" i="12"/>
  <c r="E2324" i="12"/>
  <c r="E2325" i="12"/>
  <c r="E2326" i="12"/>
  <c r="E2327" i="12"/>
  <c r="E2328" i="12"/>
  <c r="E2329" i="12"/>
  <c r="E2330" i="12"/>
  <c r="E2331" i="12"/>
  <c r="E2332" i="12"/>
  <c r="E2333" i="12"/>
  <c r="E2334" i="12"/>
  <c r="E2335" i="12"/>
  <c r="E2336" i="12"/>
  <c r="E2337" i="12"/>
  <c r="E2338" i="12"/>
  <c r="E2339" i="12"/>
  <c r="E2340" i="12"/>
  <c r="E2341" i="12"/>
  <c r="E2342" i="12"/>
  <c r="E2343" i="12"/>
  <c r="E2344" i="12"/>
  <c r="E2345" i="12"/>
  <c r="E2346" i="12"/>
  <c r="E2347" i="12"/>
  <c r="E2348" i="12"/>
  <c r="E2349" i="12"/>
  <c r="E2350" i="12"/>
  <c r="E2351" i="12"/>
  <c r="E2352" i="12"/>
  <c r="E2353" i="12"/>
  <c r="E2354" i="12"/>
  <c r="E2355" i="12"/>
  <c r="E2356" i="12"/>
  <c r="E2357" i="12"/>
  <c r="E2358" i="12"/>
  <c r="E2359" i="12"/>
  <c r="E2360" i="12"/>
  <c r="E2361" i="12"/>
  <c r="E2362" i="12"/>
  <c r="E2363" i="12"/>
  <c r="E2364" i="12"/>
  <c r="E2365" i="12"/>
  <c r="E2366" i="12"/>
  <c r="E2367" i="12"/>
  <c r="E2368" i="12"/>
  <c r="E2369" i="12"/>
  <c r="E2370" i="12"/>
  <c r="E2371" i="12"/>
  <c r="E2372" i="12"/>
  <c r="E2373" i="12"/>
  <c r="E2374" i="12"/>
  <c r="E2375" i="12"/>
  <c r="E2376" i="12"/>
  <c r="E2377" i="12"/>
  <c r="E2378" i="12"/>
  <c r="E2379" i="12"/>
  <c r="E2380" i="12"/>
  <c r="E2381" i="12"/>
  <c r="E2382" i="12"/>
  <c r="E2383" i="12"/>
  <c r="E2384" i="12"/>
  <c r="E2385" i="12"/>
  <c r="E2386" i="12"/>
  <c r="E2387" i="12"/>
  <c r="E2388" i="12"/>
  <c r="E2389" i="12"/>
  <c r="E2390" i="12"/>
  <c r="E2391" i="12"/>
  <c r="E2392" i="12"/>
  <c r="E2393" i="12"/>
  <c r="E2394" i="12"/>
  <c r="E2395" i="12"/>
  <c r="E2396" i="12"/>
  <c r="E2397" i="12"/>
  <c r="E2398" i="12"/>
  <c r="E2399" i="12"/>
  <c r="E2400" i="12"/>
  <c r="E2401" i="12"/>
  <c r="E2402" i="12"/>
  <c r="E2403" i="12"/>
  <c r="E2404" i="12"/>
  <c r="E2405" i="12"/>
  <c r="E2406" i="12"/>
  <c r="E2407" i="12"/>
  <c r="E2408" i="12"/>
  <c r="E2409" i="12"/>
  <c r="E2410" i="12"/>
  <c r="E2411" i="12"/>
  <c r="E2412" i="12"/>
  <c r="E2413" i="12"/>
  <c r="E2414" i="12"/>
  <c r="E2415" i="12"/>
  <c r="E2416" i="12"/>
  <c r="E2417" i="12"/>
  <c r="E2418" i="12"/>
  <c r="E2419" i="12"/>
  <c r="E2420" i="12"/>
  <c r="E2421" i="12"/>
  <c r="E2422" i="12"/>
  <c r="E2423" i="12"/>
  <c r="E2424" i="12"/>
  <c r="E2425" i="12"/>
  <c r="E2426" i="12"/>
  <c r="E2427" i="12"/>
  <c r="E2428" i="12"/>
  <c r="E2429" i="12"/>
  <c r="E2430" i="12"/>
  <c r="E2431" i="12"/>
  <c r="E2432" i="12"/>
  <c r="E2433" i="12"/>
  <c r="E2434" i="12"/>
  <c r="E2435" i="12"/>
  <c r="E2436" i="12"/>
  <c r="E2437" i="12"/>
  <c r="E2438" i="12"/>
  <c r="E2439" i="12"/>
  <c r="E2440" i="12"/>
  <c r="E2441" i="12"/>
  <c r="E2442" i="12"/>
  <c r="E2443" i="12"/>
  <c r="E2444" i="12"/>
  <c r="E2445" i="12"/>
  <c r="E2446" i="12"/>
  <c r="E2447" i="12"/>
  <c r="E2448" i="12"/>
  <c r="E2449" i="12"/>
  <c r="E2450" i="12"/>
  <c r="E2451" i="12"/>
  <c r="E2452" i="12"/>
  <c r="E2453" i="12"/>
  <c r="E2454" i="12"/>
  <c r="E2455" i="12"/>
  <c r="E2456" i="12"/>
  <c r="E2457" i="12"/>
  <c r="E2458" i="12"/>
  <c r="E2459" i="12"/>
  <c r="E2460" i="12"/>
  <c r="E2461" i="12"/>
  <c r="E2462" i="12"/>
  <c r="E2463" i="12"/>
  <c r="E2464" i="12"/>
  <c r="E2465" i="12"/>
  <c r="E2466" i="12"/>
  <c r="E2467" i="12"/>
  <c r="E2468" i="12"/>
  <c r="E2469" i="12"/>
  <c r="E2470" i="12"/>
  <c r="E2471" i="12"/>
  <c r="E2472" i="12"/>
  <c r="E2473" i="12"/>
  <c r="E2474" i="12"/>
  <c r="E2475" i="12"/>
  <c r="E2476" i="12"/>
  <c r="E2477" i="12"/>
  <c r="E2478" i="12"/>
  <c r="E2479" i="12"/>
  <c r="E2480" i="12"/>
  <c r="E2481" i="12"/>
  <c r="E2482" i="12"/>
  <c r="E2483" i="12"/>
  <c r="E2484" i="12"/>
  <c r="E2485" i="12"/>
  <c r="E2486" i="12"/>
  <c r="E2487" i="12"/>
  <c r="E2488" i="12"/>
  <c r="E2489" i="12"/>
  <c r="E2490" i="12"/>
  <c r="E2491" i="12"/>
  <c r="E2492" i="12"/>
  <c r="E2493" i="12"/>
  <c r="E2494" i="12"/>
  <c r="E2495" i="12"/>
  <c r="E2496" i="12"/>
  <c r="E2497" i="12"/>
  <c r="E2498" i="12"/>
  <c r="E2499" i="12"/>
  <c r="E2500" i="12"/>
  <c r="E2501" i="12"/>
  <c r="E2502" i="12"/>
  <c r="E2503" i="12"/>
  <c r="E2504" i="12"/>
  <c r="E2505" i="12"/>
  <c r="E2506" i="12"/>
  <c r="E2507" i="12"/>
  <c r="E2508" i="12"/>
  <c r="E2509" i="12"/>
  <c r="E2510" i="12"/>
  <c r="E2511" i="12"/>
  <c r="E2512" i="12"/>
  <c r="E2513" i="12"/>
  <c r="E2514" i="12"/>
  <c r="E2515" i="12"/>
  <c r="E2516" i="12"/>
  <c r="E2517" i="12"/>
  <c r="E2518" i="12"/>
  <c r="E2519" i="12"/>
  <c r="E2520" i="12"/>
  <c r="E2521" i="12"/>
  <c r="E2522" i="12"/>
  <c r="E2523" i="12"/>
  <c r="E2524" i="12"/>
  <c r="E2525" i="12"/>
  <c r="E2526" i="12"/>
  <c r="E2527" i="12"/>
  <c r="E2528" i="12"/>
  <c r="E2529" i="12"/>
  <c r="E2530" i="12"/>
  <c r="E2531" i="12"/>
  <c r="E2532" i="12"/>
  <c r="E2533" i="12"/>
  <c r="E2534" i="12"/>
  <c r="E2535" i="12"/>
  <c r="E2536" i="12"/>
  <c r="E2537" i="12"/>
  <c r="E2538" i="12"/>
  <c r="E2539" i="12"/>
  <c r="E2540" i="12"/>
  <c r="E2541" i="12"/>
  <c r="E2542" i="12"/>
  <c r="E2543" i="12"/>
  <c r="E2544" i="12"/>
  <c r="E2545" i="12"/>
  <c r="E2546" i="12"/>
  <c r="E2547" i="12"/>
  <c r="E2548" i="12"/>
  <c r="E2549" i="12"/>
  <c r="E2550" i="12"/>
  <c r="E2551" i="12"/>
  <c r="E2552" i="12"/>
  <c r="E2553" i="12"/>
  <c r="E2554" i="12"/>
  <c r="E2555" i="12"/>
  <c r="E2556" i="12"/>
  <c r="E2557" i="12"/>
  <c r="E2558" i="12"/>
  <c r="E2559" i="12"/>
  <c r="E2560" i="12"/>
  <c r="E2561" i="12"/>
  <c r="E2562" i="12"/>
  <c r="E2563" i="12"/>
  <c r="E2564" i="12"/>
  <c r="E2565" i="12"/>
  <c r="E2566" i="12"/>
  <c r="E2567" i="12"/>
  <c r="E2568" i="12"/>
  <c r="E2569" i="12"/>
  <c r="E2570" i="12"/>
  <c r="E2571" i="12"/>
  <c r="E2572" i="12"/>
  <c r="E2573" i="12"/>
  <c r="E2574" i="12"/>
  <c r="E2575" i="12"/>
  <c r="E2576" i="12"/>
  <c r="E2577" i="12"/>
  <c r="E2578" i="12"/>
  <c r="E2579" i="12"/>
  <c r="E2580" i="12"/>
  <c r="E2581" i="12"/>
  <c r="E2582" i="12"/>
  <c r="E2583" i="12"/>
  <c r="E2584" i="12"/>
  <c r="E2585" i="12"/>
  <c r="E2586" i="12"/>
  <c r="E2587" i="12"/>
  <c r="E2588" i="12"/>
  <c r="E2589" i="12"/>
  <c r="E2590" i="12"/>
  <c r="E2591" i="12"/>
  <c r="E2592" i="12"/>
  <c r="E2593" i="12"/>
  <c r="E2594" i="12"/>
  <c r="E2595" i="12"/>
  <c r="E2596" i="12"/>
  <c r="E2597" i="12"/>
  <c r="E2598" i="12"/>
  <c r="E2599" i="12"/>
  <c r="E2600" i="12"/>
  <c r="E2601" i="12"/>
  <c r="E2602" i="12"/>
  <c r="E2603" i="12"/>
  <c r="E2604" i="12"/>
  <c r="E2605" i="12"/>
  <c r="E2606" i="12"/>
  <c r="E2607" i="12"/>
  <c r="E2608" i="12"/>
  <c r="E2609" i="12"/>
  <c r="E2610" i="12"/>
  <c r="E2611" i="12"/>
  <c r="E2612" i="12"/>
  <c r="E2613" i="12"/>
  <c r="E2614" i="12"/>
  <c r="E2615" i="12"/>
  <c r="E2616" i="12"/>
  <c r="E2617" i="12"/>
  <c r="E2618" i="12"/>
  <c r="E2619" i="12"/>
  <c r="E2620" i="12"/>
  <c r="E2621" i="12"/>
  <c r="E2622" i="12"/>
  <c r="E2623" i="12"/>
  <c r="E2624" i="12"/>
  <c r="E2625" i="12"/>
  <c r="E2626" i="12"/>
  <c r="E2627" i="12"/>
  <c r="E2628" i="12"/>
  <c r="E2629" i="12"/>
  <c r="E2630" i="12"/>
  <c r="E2631" i="12"/>
  <c r="E2632" i="12"/>
  <c r="E2633" i="12"/>
  <c r="E2634" i="12"/>
  <c r="E2635" i="12"/>
  <c r="E2636" i="12"/>
  <c r="E2637" i="12"/>
  <c r="E2638" i="12"/>
  <c r="E2639" i="12"/>
  <c r="E2640" i="12"/>
  <c r="E2641" i="12"/>
  <c r="E2642" i="12"/>
  <c r="E2643" i="12"/>
  <c r="E2644" i="12"/>
  <c r="E2645" i="12"/>
  <c r="E2646" i="12"/>
  <c r="E2647" i="12"/>
  <c r="E2648" i="12"/>
  <c r="E2649" i="12"/>
  <c r="E2650" i="12"/>
  <c r="E2651" i="12"/>
  <c r="E2652" i="12"/>
  <c r="E2653" i="12"/>
  <c r="E2654" i="12"/>
  <c r="E2655" i="12"/>
  <c r="E2656" i="12"/>
  <c r="E2657" i="12"/>
  <c r="E2658" i="12"/>
  <c r="E2659" i="12"/>
  <c r="E2660" i="12"/>
  <c r="E2661" i="12"/>
  <c r="E2662" i="12"/>
  <c r="E2663" i="12"/>
  <c r="E2664" i="12"/>
  <c r="E2665" i="12"/>
  <c r="E2666" i="12"/>
  <c r="E2667" i="12"/>
  <c r="E2668" i="12"/>
  <c r="E2669" i="12"/>
  <c r="E2670" i="12"/>
  <c r="E2671" i="12"/>
  <c r="E2672" i="12"/>
  <c r="E2673" i="12"/>
  <c r="E2674" i="12"/>
  <c r="E2675" i="12"/>
  <c r="E2676" i="12"/>
  <c r="E2677" i="12"/>
  <c r="E2678" i="12"/>
  <c r="E2679" i="12"/>
  <c r="E2680" i="12"/>
  <c r="E2681" i="12"/>
  <c r="E2682" i="12"/>
  <c r="E2683" i="12"/>
  <c r="E2684" i="12"/>
  <c r="E2685" i="12"/>
  <c r="E2686" i="12"/>
  <c r="E2687" i="12"/>
  <c r="E2688" i="12"/>
  <c r="E2689" i="12"/>
  <c r="E2690" i="12"/>
  <c r="E2691" i="12"/>
  <c r="E2692" i="12"/>
  <c r="E2693" i="12"/>
  <c r="E2694" i="12"/>
  <c r="E2695" i="12"/>
  <c r="E2696" i="12"/>
  <c r="E2697" i="12"/>
  <c r="E2698" i="12"/>
  <c r="E2699" i="12"/>
  <c r="E2700" i="12"/>
  <c r="E2701" i="12"/>
  <c r="E2702" i="12"/>
  <c r="E2703" i="12"/>
  <c r="E2704" i="12"/>
  <c r="E2705" i="12"/>
  <c r="E2706" i="12"/>
  <c r="E2707" i="12"/>
  <c r="E2708" i="12"/>
  <c r="E2709" i="12"/>
  <c r="E2710" i="12"/>
  <c r="E2711" i="12"/>
  <c r="E2712" i="12"/>
  <c r="E2713" i="12"/>
  <c r="E2714" i="12"/>
  <c r="E2715" i="12"/>
  <c r="E2716" i="12"/>
  <c r="E2717" i="12"/>
  <c r="E2718" i="12"/>
  <c r="E2719" i="12"/>
  <c r="E2720" i="12"/>
  <c r="E2721" i="12"/>
  <c r="E2722" i="12"/>
  <c r="E2723" i="12"/>
  <c r="E2724" i="12"/>
  <c r="E2725" i="12"/>
  <c r="E2726" i="12"/>
  <c r="E2727" i="12"/>
  <c r="E2728" i="12"/>
  <c r="E2729" i="12"/>
  <c r="E2730" i="12"/>
  <c r="E2731" i="12"/>
  <c r="E2732" i="12"/>
  <c r="E2733" i="12"/>
  <c r="E2734" i="12"/>
  <c r="E2735" i="12"/>
  <c r="E2736" i="12"/>
  <c r="E2737" i="12"/>
  <c r="E2738" i="12"/>
  <c r="E2739" i="12"/>
  <c r="E2740" i="12"/>
  <c r="E2741" i="12"/>
  <c r="E2742" i="12"/>
  <c r="E2743" i="12"/>
  <c r="E2744" i="12"/>
  <c r="E2745" i="12"/>
  <c r="E2746" i="12"/>
  <c r="E2747" i="12"/>
  <c r="E2748" i="12"/>
  <c r="E2749" i="12"/>
  <c r="E2750" i="12"/>
  <c r="E2751" i="12"/>
  <c r="E2752" i="12"/>
  <c r="E2753" i="12"/>
  <c r="E2754" i="12"/>
  <c r="E2755" i="12"/>
  <c r="E2756" i="12"/>
  <c r="E2757" i="12"/>
  <c r="E2758" i="12"/>
  <c r="E2759" i="12"/>
  <c r="E2760" i="12"/>
  <c r="E2761" i="12"/>
  <c r="E2762" i="12"/>
  <c r="E2763" i="12"/>
  <c r="E2764" i="12"/>
  <c r="E2765" i="12"/>
  <c r="E2766" i="12"/>
  <c r="E2767" i="12"/>
  <c r="E2768" i="12"/>
  <c r="E2769" i="12"/>
  <c r="E2770" i="12"/>
  <c r="E2771" i="12"/>
  <c r="E2772" i="12"/>
  <c r="E2773" i="12"/>
  <c r="E2774" i="12"/>
  <c r="E2775" i="12"/>
  <c r="E2776" i="12"/>
  <c r="E2777" i="12"/>
  <c r="E2778" i="12"/>
  <c r="E2779" i="12"/>
  <c r="E2780" i="12"/>
  <c r="E2781" i="12"/>
  <c r="E2782" i="12"/>
  <c r="E2783" i="12"/>
  <c r="E2784" i="12"/>
  <c r="E2785" i="12"/>
  <c r="E2786" i="12"/>
  <c r="E2787" i="12"/>
  <c r="E2788" i="12"/>
  <c r="E2789" i="12"/>
  <c r="E2790" i="12"/>
  <c r="E2791" i="12"/>
  <c r="E2792" i="12"/>
  <c r="E2793" i="12"/>
  <c r="E2794" i="12"/>
  <c r="E2795" i="12"/>
  <c r="E2796" i="12"/>
  <c r="E2797" i="12"/>
  <c r="E2798" i="12"/>
  <c r="E2799" i="12"/>
  <c r="E2800" i="12"/>
  <c r="E2801" i="12"/>
  <c r="E2802" i="12"/>
  <c r="E2803" i="12"/>
  <c r="E2804" i="12"/>
  <c r="E2805" i="12"/>
  <c r="E2806" i="12"/>
  <c r="E2807" i="12"/>
  <c r="E2808" i="12"/>
  <c r="E2809" i="12"/>
  <c r="E2810" i="12"/>
  <c r="E2811" i="12"/>
  <c r="E2812" i="12"/>
  <c r="E2813" i="12"/>
  <c r="E2814" i="12"/>
  <c r="E2815" i="12"/>
  <c r="E2816" i="12"/>
  <c r="E2817" i="12"/>
  <c r="E2818" i="12"/>
  <c r="E2819" i="12"/>
  <c r="E2820" i="12"/>
  <c r="E2821" i="12"/>
  <c r="E2822" i="12"/>
  <c r="E2823" i="12"/>
  <c r="E2824" i="12"/>
  <c r="E2825" i="12"/>
  <c r="E2826" i="12"/>
  <c r="E2827" i="12"/>
  <c r="E2828" i="12"/>
  <c r="E2829" i="12"/>
  <c r="E2830" i="12"/>
  <c r="E2831" i="12"/>
  <c r="E2832" i="12"/>
  <c r="E2833" i="12"/>
  <c r="E2834" i="12"/>
  <c r="E2835" i="12"/>
  <c r="E2836" i="12"/>
  <c r="E2837" i="12"/>
  <c r="E2838" i="12"/>
  <c r="E2839" i="12"/>
  <c r="E2840" i="12"/>
  <c r="E2841" i="12"/>
  <c r="E2842" i="12"/>
  <c r="E2843" i="12"/>
  <c r="E2844" i="12"/>
  <c r="E2845" i="12"/>
  <c r="E2846" i="12"/>
  <c r="E2847" i="12"/>
  <c r="E2848" i="12"/>
  <c r="E2849" i="12"/>
  <c r="E2850" i="12"/>
  <c r="E2851" i="12"/>
  <c r="E2852" i="12"/>
  <c r="E2853" i="12"/>
  <c r="E2854" i="12"/>
  <c r="E2855" i="12"/>
  <c r="E2856" i="12"/>
  <c r="E5" i="12"/>
  <c r="E6" i="12"/>
  <c r="B6" i="12"/>
  <c r="C6" i="12"/>
  <c r="B7" i="12"/>
  <c r="C7" i="12"/>
  <c r="B8" i="12"/>
  <c r="C8" i="12"/>
  <c r="B9" i="12"/>
  <c r="C9" i="12"/>
  <c r="B10" i="12"/>
  <c r="C10" i="12"/>
  <c r="B11" i="12"/>
  <c r="C11" i="12"/>
  <c r="B12" i="12"/>
  <c r="C12" i="12"/>
  <c r="B13" i="12"/>
  <c r="C13" i="12"/>
  <c r="B14" i="12"/>
  <c r="C14" i="12"/>
  <c r="B15" i="12"/>
  <c r="C15" i="12"/>
  <c r="B16" i="12"/>
  <c r="C16" i="12"/>
  <c r="B17" i="12"/>
  <c r="C17" i="12"/>
  <c r="B18" i="12"/>
  <c r="C18" i="12"/>
  <c r="B19" i="12"/>
  <c r="C19" i="12"/>
  <c r="B20" i="12"/>
  <c r="C20" i="12"/>
  <c r="B21" i="12"/>
  <c r="C21" i="12"/>
  <c r="B22" i="12"/>
  <c r="C22" i="12"/>
  <c r="B23" i="12"/>
  <c r="C23" i="12"/>
  <c r="B24" i="12"/>
  <c r="C24" i="12"/>
  <c r="B25" i="12"/>
  <c r="C25" i="12"/>
  <c r="B26" i="12"/>
  <c r="C26" i="12"/>
  <c r="B27" i="12"/>
  <c r="C27" i="12"/>
  <c r="B28" i="12"/>
  <c r="C28" i="12"/>
  <c r="B29" i="12"/>
  <c r="C29" i="12"/>
  <c r="B30" i="12"/>
  <c r="C30" i="12"/>
  <c r="B31" i="12"/>
  <c r="C31" i="12"/>
  <c r="B32" i="12"/>
  <c r="C32" i="12"/>
  <c r="B33" i="12"/>
  <c r="C33" i="12"/>
  <c r="B34" i="12"/>
  <c r="C34" i="12"/>
  <c r="B35" i="12"/>
  <c r="C35" i="12"/>
  <c r="B36" i="12"/>
  <c r="C36" i="12"/>
  <c r="B37" i="12"/>
  <c r="C37" i="12"/>
  <c r="B38" i="12"/>
  <c r="C38" i="12"/>
  <c r="B39" i="12"/>
  <c r="C39" i="12"/>
  <c r="B40" i="12"/>
  <c r="C40" i="12"/>
  <c r="B41" i="12"/>
  <c r="C41" i="12"/>
  <c r="B42" i="12"/>
  <c r="C42" i="12"/>
  <c r="B43" i="12"/>
  <c r="C43" i="12"/>
  <c r="B44" i="12"/>
  <c r="C44" i="12"/>
  <c r="B45" i="12"/>
  <c r="C45" i="12"/>
  <c r="B46" i="12"/>
  <c r="C46" i="12"/>
  <c r="B47" i="12"/>
  <c r="C47" i="12"/>
  <c r="B48" i="12"/>
  <c r="C48" i="12"/>
  <c r="B49" i="12"/>
  <c r="C49" i="12"/>
  <c r="B50" i="12"/>
  <c r="C50" i="12"/>
  <c r="B51" i="12"/>
  <c r="C51" i="12"/>
  <c r="B52" i="12"/>
  <c r="C52" i="12"/>
  <c r="B53" i="12"/>
  <c r="C53" i="12"/>
  <c r="B54" i="12"/>
  <c r="C54" i="12"/>
  <c r="B55" i="12"/>
  <c r="C55" i="12"/>
  <c r="B56" i="12"/>
  <c r="C56" i="12"/>
  <c r="B57" i="12"/>
  <c r="C57" i="12"/>
  <c r="B58" i="12"/>
  <c r="C58" i="12"/>
  <c r="B59" i="12"/>
  <c r="C59" i="12"/>
  <c r="B60" i="12"/>
  <c r="C60" i="12"/>
  <c r="B61" i="12"/>
  <c r="C61" i="12"/>
  <c r="B62" i="12"/>
  <c r="C62" i="12"/>
  <c r="B63" i="12"/>
  <c r="C63" i="12"/>
  <c r="B64" i="12"/>
  <c r="C64" i="12"/>
  <c r="B65" i="12"/>
  <c r="C65" i="12"/>
  <c r="B66" i="12"/>
  <c r="C66" i="12"/>
  <c r="B67" i="12"/>
  <c r="C67" i="12"/>
  <c r="B68" i="12"/>
  <c r="C68" i="12"/>
  <c r="B69" i="12"/>
  <c r="C69" i="12"/>
  <c r="B70" i="12"/>
  <c r="C70" i="12"/>
  <c r="B71" i="12"/>
  <c r="C71" i="12"/>
  <c r="B72" i="12"/>
  <c r="C72" i="12"/>
  <c r="B73" i="12"/>
  <c r="C73" i="12"/>
  <c r="B74" i="12"/>
  <c r="C74" i="12"/>
  <c r="B75" i="12"/>
  <c r="C75" i="12"/>
  <c r="B76" i="12"/>
  <c r="C76" i="12"/>
  <c r="B77" i="12"/>
  <c r="C77" i="12"/>
  <c r="B78" i="12"/>
  <c r="C78" i="12"/>
  <c r="B79" i="12"/>
  <c r="C79" i="12"/>
  <c r="B80" i="12"/>
  <c r="C80" i="12"/>
  <c r="B81" i="12"/>
  <c r="C81" i="12"/>
  <c r="B82" i="12"/>
  <c r="C82" i="12"/>
  <c r="B83" i="12"/>
  <c r="C83" i="12"/>
  <c r="B84" i="12"/>
  <c r="C84" i="12"/>
  <c r="B85" i="12"/>
  <c r="C85" i="12"/>
  <c r="B86" i="12"/>
  <c r="C86" i="12"/>
  <c r="B87" i="12"/>
  <c r="C87" i="12"/>
  <c r="B88" i="12"/>
  <c r="C88" i="12"/>
  <c r="B89" i="12"/>
  <c r="C89" i="12"/>
  <c r="B90" i="12"/>
  <c r="C90" i="12"/>
  <c r="B91" i="12"/>
  <c r="C91" i="12"/>
  <c r="B92" i="12"/>
  <c r="C92" i="12"/>
  <c r="B93" i="12"/>
  <c r="C93" i="12"/>
  <c r="B94" i="12"/>
  <c r="C94" i="12"/>
  <c r="B95" i="12"/>
  <c r="C95" i="12"/>
  <c r="B96" i="12"/>
  <c r="C96" i="12"/>
  <c r="B97" i="12"/>
  <c r="C97" i="12"/>
  <c r="B98" i="12"/>
  <c r="C98" i="12"/>
  <c r="B99" i="12"/>
  <c r="C99" i="12"/>
  <c r="B100" i="12"/>
  <c r="C100" i="12"/>
  <c r="B101" i="12"/>
  <c r="C101" i="12"/>
  <c r="B102" i="12"/>
  <c r="C102" i="12"/>
  <c r="B103" i="12"/>
  <c r="C103" i="12"/>
  <c r="B104" i="12"/>
  <c r="C104" i="12"/>
  <c r="B105" i="12"/>
  <c r="C105" i="12"/>
  <c r="B106" i="12"/>
  <c r="C106" i="12"/>
  <c r="B107" i="12"/>
  <c r="C107" i="12"/>
  <c r="B108" i="12"/>
  <c r="C108" i="12"/>
  <c r="B109" i="12"/>
  <c r="C109" i="12"/>
  <c r="B110" i="12"/>
  <c r="C110" i="12"/>
  <c r="B111" i="12"/>
  <c r="C111" i="12"/>
  <c r="B112" i="12"/>
  <c r="C112" i="12"/>
  <c r="B113" i="12"/>
  <c r="C113" i="12"/>
  <c r="B114" i="12"/>
  <c r="C114" i="12"/>
  <c r="B115" i="12"/>
  <c r="C115" i="12"/>
  <c r="B116" i="12"/>
  <c r="C116" i="12"/>
  <c r="B117" i="12"/>
  <c r="C117" i="12"/>
  <c r="B118" i="12"/>
  <c r="C118" i="12"/>
  <c r="B119" i="12"/>
  <c r="C119" i="12"/>
  <c r="B120" i="12"/>
  <c r="C120" i="12"/>
  <c r="B121" i="12"/>
  <c r="C121" i="12"/>
  <c r="B122" i="12"/>
  <c r="C122" i="12"/>
  <c r="B123" i="12"/>
  <c r="C123" i="12"/>
  <c r="B124" i="12"/>
  <c r="C124" i="12"/>
  <c r="B125" i="12"/>
  <c r="C125" i="12"/>
  <c r="B126" i="12"/>
  <c r="C126" i="12"/>
  <c r="B127" i="12"/>
  <c r="C127" i="12"/>
  <c r="B128" i="12"/>
  <c r="C128" i="12"/>
  <c r="B129" i="12"/>
  <c r="C129" i="12"/>
  <c r="B130" i="12"/>
  <c r="C130" i="12"/>
  <c r="B131" i="12"/>
  <c r="C131" i="12"/>
  <c r="B132" i="12"/>
  <c r="C132" i="12"/>
  <c r="B133" i="12"/>
  <c r="C133" i="12"/>
  <c r="B134" i="12"/>
  <c r="C134" i="12"/>
  <c r="B135" i="12"/>
  <c r="C135" i="12"/>
  <c r="B136" i="12"/>
  <c r="C136" i="12"/>
  <c r="B137" i="12"/>
  <c r="C137" i="12"/>
  <c r="B138" i="12"/>
  <c r="C138" i="12"/>
  <c r="B139" i="12"/>
  <c r="C139" i="12"/>
  <c r="B140" i="12"/>
  <c r="C140" i="12"/>
  <c r="B141" i="12"/>
  <c r="C141" i="12"/>
  <c r="B142" i="12"/>
  <c r="C142" i="12"/>
  <c r="B143" i="12"/>
  <c r="C143" i="12"/>
  <c r="B144" i="12"/>
  <c r="C144" i="12"/>
  <c r="B145" i="12"/>
  <c r="C145" i="12"/>
  <c r="B146" i="12"/>
  <c r="C146" i="12"/>
  <c r="B147" i="12"/>
  <c r="C147" i="12"/>
  <c r="B148" i="12"/>
  <c r="C148" i="12"/>
  <c r="B149" i="12"/>
  <c r="C149" i="12"/>
  <c r="B150" i="12"/>
  <c r="C150" i="12"/>
  <c r="B151" i="12"/>
  <c r="C151" i="12"/>
  <c r="B152" i="12"/>
  <c r="C152" i="12"/>
  <c r="B153" i="12"/>
  <c r="C153" i="12"/>
  <c r="B154" i="12"/>
  <c r="C154" i="12"/>
  <c r="B155" i="12"/>
  <c r="C155" i="12"/>
  <c r="B156" i="12"/>
  <c r="C156" i="12"/>
  <c r="B157" i="12"/>
  <c r="C157" i="12"/>
  <c r="B158" i="12"/>
  <c r="C158" i="12"/>
  <c r="B159" i="12"/>
  <c r="C159" i="12"/>
  <c r="B160" i="12"/>
  <c r="C160" i="12"/>
  <c r="B161" i="12"/>
  <c r="C161" i="12"/>
  <c r="B162" i="12"/>
  <c r="C162" i="12"/>
  <c r="B163" i="12"/>
  <c r="C163" i="12"/>
  <c r="B164" i="12"/>
  <c r="C164" i="12"/>
  <c r="B165" i="12"/>
  <c r="C165" i="12"/>
  <c r="B166" i="12"/>
  <c r="C166" i="12"/>
  <c r="B167" i="12"/>
  <c r="C167" i="12"/>
  <c r="B168" i="12"/>
  <c r="C168" i="12"/>
  <c r="B169" i="12"/>
  <c r="C169" i="12"/>
  <c r="B170" i="12"/>
  <c r="C170" i="12"/>
  <c r="B171" i="12"/>
  <c r="C171" i="12"/>
  <c r="B172" i="12"/>
  <c r="C172" i="12"/>
  <c r="B173" i="12"/>
  <c r="C173" i="12"/>
  <c r="B174" i="12"/>
  <c r="C174" i="12"/>
  <c r="B175" i="12"/>
  <c r="C175" i="12"/>
  <c r="B176" i="12"/>
  <c r="C176" i="12"/>
  <c r="B177" i="12"/>
  <c r="C177" i="12"/>
  <c r="B178" i="12"/>
  <c r="C178" i="12"/>
  <c r="B179" i="12"/>
  <c r="C179" i="12"/>
  <c r="B180" i="12"/>
  <c r="C180" i="12"/>
  <c r="B181" i="12"/>
  <c r="C181" i="12"/>
  <c r="B182" i="12"/>
  <c r="C182" i="12"/>
  <c r="B183" i="12"/>
  <c r="C183" i="12"/>
  <c r="B184" i="12"/>
  <c r="C184" i="12"/>
  <c r="B185" i="12"/>
  <c r="C185" i="12"/>
  <c r="B186" i="12"/>
  <c r="C186" i="12"/>
  <c r="B187" i="12"/>
  <c r="C187" i="12"/>
  <c r="B188" i="12"/>
  <c r="C188" i="12"/>
  <c r="B189" i="12"/>
  <c r="C189" i="12"/>
  <c r="B190" i="12"/>
  <c r="C190" i="12"/>
  <c r="B191" i="12"/>
  <c r="C191" i="12"/>
  <c r="B192" i="12"/>
  <c r="C192" i="12"/>
  <c r="B193" i="12"/>
  <c r="C193" i="12"/>
  <c r="B194" i="12"/>
  <c r="C194" i="12"/>
  <c r="B195" i="12"/>
  <c r="C195" i="12"/>
  <c r="B196" i="12"/>
  <c r="C196" i="12"/>
  <c r="B197" i="12"/>
  <c r="C197" i="12"/>
  <c r="B198" i="12"/>
  <c r="C198" i="12"/>
  <c r="B199" i="12"/>
  <c r="C199" i="12"/>
  <c r="B200" i="12"/>
  <c r="C200" i="12"/>
  <c r="B201" i="12"/>
  <c r="C201" i="12"/>
  <c r="B202" i="12"/>
  <c r="C202" i="12"/>
  <c r="B203" i="12"/>
  <c r="C203" i="12"/>
  <c r="B204" i="12"/>
  <c r="C204" i="12"/>
  <c r="B205" i="12"/>
  <c r="C205" i="12"/>
  <c r="B206" i="12"/>
  <c r="C206" i="12"/>
  <c r="B207" i="12"/>
  <c r="C207" i="12"/>
  <c r="B208" i="12"/>
  <c r="C208" i="12"/>
  <c r="B209" i="12"/>
  <c r="C209" i="12"/>
  <c r="B210" i="12"/>
  <c r="C210" i="12"/>
  <c r="B211" i="12"/>
  <c r="C211" i="12"/>
  <c r="B212" i="12"/>
  <c r="C212" i="12"/>
  <c r="B213" i="12"/>
  <c r="C213" i="12"/>
  <c r="B214" i="12"/>
  <c r="C214" i="12"/>
  <c r="B215" i="12"/>
  <c r="C215" i="12"/>
  <c r="B216" i="12"/>
  <c r="C216" i="12"/>
  <c r="B217" i="12"/>
  <c r="C217" i="12"/>
  <c r="B218" i="12"/>
  <c r="C218" i="12"/>
  <c r="B219" i="12"/>
  <c r="C219" i="12"/>
  <c r="B220" i="12"/>
  <c r="C220" i="12"/>
  <c r="B221" i="12"/>
  <c r="C221" i="12"/>
  <c r="B222" i="12"/>
  <c r="C222" i="12"/>
  <c r="B223" i="12"/>
  <c r="C223" i="12"/>
  <c r="B224" i="12"/>
  <c r="C224" i="12"/>
  <c r="B225" i="12"/>
  <c r="C225" i="12"/>
  <c r="B226" i="12"/>
  <c r="C226" i="12"/>
  <c r="B227" i="12"/>
  <c r="C227" i="12"/>
  <c r="B228" i="12"/>
  <c r="C228" i="12"/>
  <c r="B229" i="12"/>
  <c r="C229" i="12"/>
  <c r="B230" i="12"/>
  <c r="C230" i="12"/>
  <c r="B231" i="12"/>
  <c r="C231" i="12"/>
  <c r="B232" i="12"/>
  <c r="C232" i="12"/>
  <c r="B233" i="12"/>
  <c r="C233" i="12"/>
  <c r="B234" i="12"/>
  <c r="C234" i="12"/>
  <c r="B235" i="12"/>
  <c r="C235" i="12"/>
  <c r="B236" i="12"/>
  <c r="C236" i="12"/>
  <c r="B237" i="12"/>
  <c r="C237" i="12"/>
  <c r="B238" i="12"/>
  <c r="C238" i="12"/>
  <c r="B239" i="12"/>
  <c r="C239" i="12"/>
  <c r="B240" i="12"/>
  <c r="C240" i="12"/>
  <c r="B241" i="12"/>
  <c r="C241" i="12"/>
  <c r="B242" i="12"/>
  <c r="C242" i="12"/>
  <c r="B243" i="12"/>
  <c r="C243" i="12"/>
  <c r="B244" i="12"/>
  <c r="C244" i="12"/>
  <c r="B245" i="12"/>
  <c r="C245" i="12"/>
  <c r="B246" i="12"/>
  <c r="C246" i="12"/>
  <c r="B247" i="12"/>
  <c r="C247" i="12"/>
  <c r="B248" i="12"/>
  <c r="C248" i="12"/>
  <c r="B249" i="12"/>
  <c r="C249" i="12"/>
  <c r="B250" i="12"/>
  <c r="C250" i="12"/>
  <c r="B251" i="12"/>
  <c r="C251" i="12"/>
  <c r="B252" i="12"/>
  <c r="C252" i="12"/>
  <c r="B253" i="12"/>
  <c r="C253" i="12"/>
  <c r="B254" i="12"/>
  <c r="C254" i="12"/>
  <c r="B255" i="12"/>
  <c r="C255" i="12"/>
  <c r="B256" i="12"/>
  <c r="C256" i="12"/>
  <c r="B257" i="12"/>
  <c r="C257" i="12"/>
  <c r="B258" i="12"/>
  <c r="C258" i="12"/>
  <c r="B259" i="12"/>
  <c r="C259" i="12"/>
  <c r="B260" i="12"/>
  <c r="C260" i="12"/>
  <c r="B261" i="12"/>
  <c r="C261" i="12"/>
  <c r="B262" i="12"/>
  <c r="C262" i="12"/>
  <c r="B263" i="12"/>
  <c r="C263" i="12"/>
  <c r="B264" i="12"/>
  <c r="C264" i="12"/>
  <c r="B265" i="12"/>
  <c r="C265" i="12"/>
  <c r="B266" i="12"/>
  <c r="C266" i="12"/>
  <c r="B267" i="12"/>
  <c r="C267" i="12"/>
  <c r="B268" i="12"/>
  <c r="C268" i="12"/>
  <c r="B269" i="12"/>
  <c r="C269" i="12"/>
  <c r="B270" i="12"/>
  <c r="C270" i="12"/>
  <c r="B271" i="12"/>
  <c r="C271" i="12"/>
  <c r="B272" i="12"/>
  <c r="C272" i="12"/>
  <c r="B273" i="12"/>
  <c r="C273" i="12"/>
  <c r="B274" i="12"/>
  <c r="C274" i="12"/>
  <c r="B275" i="12"/>
  <c r="C275" i="12"/>
  <c r="B276" i="12"/>
  <c r="C276" i="12"/>
  <c r="B277" i="12"/>
  <c r="C277" i="12"/>
  <c r="B278" i="12"/>
  <c r="C278" i="12"/>
  <c r="B279" i="12"/>
  <c r="C279" i="12"/>
  <c r="B280" i="12"/>
  <c r="C280" i="12"/>
  <c r="B281" i="12"/>
  <c r="C281" i="12"/>
  <c r="B282" i="12"/>
  <c r="C282" i="12"/>
  <c r="B283" i="12"/>
  <c r="C283" i="12"/>
  <c r="B284" i="12"/>
  <c r="C284" i="12"/>
  <c r="B285" i="12"/>
  <c r="C285" i="12"/>
  <c r="B286" i="12"/>
  <c r="C286" i="12"/>
  <c r="B287" i="12"/>
  <c r="C287" i="12"/>
  <c r="B288" i="12"/>
  <c r="C288" i="12"/>
  <c r="B289" i="12"/>
  <c r="C289" i="12"/>
  <c r="B290" i="12"/>
  <c r="C290" i="12"/>
  <c r="B291" i="12"/>
  <c r="C291" i="12"/>
  <c r="B292" i="12"/>
  <c r="C292" i="12"/>
  <c r="B293" i="12"/>
  <c r="C293" i="12"/>
  <c r="B294" i="12"/>
  <c r="C294" i="12"/>
  <c r="B295" i="12"/>
  <c r="C295" i="12"/>
  <c r="B296" i="12"/>
  <c r="C296" i="12"/>
  <c r="B297" i="12"/>
  <c r="C297" i="12"/>
  <c r="B298" i="12"/>
  <c r="C298" i="12"/>
  <c r="B299" i="12"/>
  <c r="C299" i="12"/>
  <c r="B300" i="12"/>
  <c r="C300" i="12"/>
  <c r="B301" i="12"/>
  <c r="C301" i="12"/>
  <c r="B302" i="12"/>
  <c r="C302" i="12"/>
  <c r="B303" i="12"/>
  <c r="C303" i="12"/>
  <c r="B304" i="12"/>
  <c r="C304" i="12"/>
  <c r="B305" i="12"/>
  <c r="C305" i="12"/>
  <c r="B306" i="12"/>
  <c r="C306" i="12"/>
  <c r="B307" i="12"/>
  <c r="C307" i="12"/>
  <c r="B308" i="12"/>
  <c r="C308" i="12"/>
  <c r="B309" i="12"/>
  <c r="C309" i="12"/>
  <c r="B310" i="12"/>
  <c r="C310" i="12"/>
  <c r="B311" i="12"/>
  <c r="C311" i="12"/>
  <c r="B312" i="12"/>
  <c r="C312" i="12"/>
  <c r="B313" i="12"/>
  <c r="C313" i="12"/>
  <c r="B314" i="12"/>
  <c r="C314" i="12"/>
  <c r="B315" i="12"/>
  <c r="C315" i="12"/>
  <c r="B316" i="12"/>
  <c r="C316" i="12"/>
  <c r="B317" i="12"/>
  <c r="C317" i="12"/>
  <c r="B318" i="12"/>
  <c r="C318" i="12"/>
  <c r="B319" i="12"/>
  <c r="C319" i="12"/>
  <c r="B320" i="12"/>
  <c r="C320" i="12"/>
  <c r="B321" i="12"/>
  <c r="C321" i="12"/>
  <c r="B322" i="12"/>
  <c r="C322" i="12"/>
  <c r="B323" i="12"/>
  <c r="C323" i="12"/>
  <c r="B324" i="12"/>
  <c r="C324" i="12"/>
  <c r="B325" i="12"/>
  <c r="C325" i="12"/>
  <c r="B326" i="12"/>
  <c r="C326" i="12"/>
  <c r="B327" i="12"/>
  <c r="C327" i="12"/>
  <c r="B328" i="12"/>
  <c r="C328" i="12"/>
  <c r="B329" i="12"/>
  <c r="C329" i="12"/>
  <c r="B330" i="12"/>
  <c r="C330" i="12"/>
  <c r="B331" i="12"/>
  <c r="C331" i="12"/>
  <c r="B332" i="12"/>
  <c r="C332" i="12"/>
  <c r="B333" i="12"/>
  <c r="C333" i="12"/>
  <c r="B334" i="12"/>
  <c r="C334" i="12"/>
  <c r="B335" i="12"/>
  <c r="C335" i="12"/>
  <c r="B336" i="12"/>
  <c r="C336" i="12"/>
  <c r="B337" i="12"/>
  <c r="C337" i="12"/>
  <c r="B338" i="12"/>
  <c r="C338" i="12"/>
  <c r="B339" i="12"/>
  <c r="C339" i="12"/>
  <c r="B340" i="12"/>
  <c r="C340" i="12"/>
  <c r="B341" i="12"/>
  <c r="C341" i="12"/>
  <c r="B342" i="12"/>
  <c r="C342" i="12"/>
  <c r="B343" i="12"/>
  <c r="C343" i="12"/>
  <c r="B344" i="12"/>
  <c r="C344" i="12"/>
  <c r="B345" i="12"/>
  <c r="C345" i="12"/>
  <c r="B346" i="12"/>
  <c r="C346" i="12"/>
  <c r="B347" i="12"/>
  <c r="C347" i="12"/>
  <c r="B348" i="12"/>
  <c r="C348" i="12"/>
  <c r="B349" i="12"/>
  <c r="C349" i="12"/>
  <c r="B350" i="12"/>
  <c r="C350" i="12"/>
  <c r="B351" i="12"/>
  <c r="C351" i="12"/>
  <c r="B352" i="12"/>
  <c r="C352" i="12"/>
  <c r="B353" i="12"/>
  <c r="C353" i="12"/>
  <c r="B354" i="12"/>
  <c r="C354" i="12"/>
  <c r="B355" i="12"/>
  <c r="C355" i="12"/>
  <c r="B356" i="12"/>
  <c r="C356" i="12"/>
  <c r="B357" i="12"/>
  <c r="C357" i="12"/>
  <c r="B358" i="12"/>
  <c r="C358" i="12"/>
  <c r="B359" i="12"/>
  <c r="C359" i="12"/>
  <c r="B360" i="12"/>
  <c r="C360" i="12"/>
  <c r="B361" i="12"/>
  <c r="C361" i="12"/>
  <c r="B362" i="12"/>
  <c r="C362" i="12"/>
  <c r="B363" i="12"/>
  <c r="C363" i="12"/>
  <c r="B364" i="12"/>
  <c r="C364" i="12"/>
  <c r="B365" i="12"/>
  <c r="C365" i="12"/>
  <c r="B366" i="12"/>
  <c r="C366" i="12"/>
  <c r="B367" i="12"/>
  <c r="C367" i="12"/>
  <c r="B368" i="12"/>
  <c r="C368" i="12"/>
  <c r="B369" i="12"/>
  <c r="C369" i="12"/>
  <c r="B370" i="12"/>
  <c r="C370" i="12"/>
  <c r="B371" i="12"/>
  <c r="C371" i="12"/>
  <c r="B372" i="12"/>
  <c r="C372" i="12"/>
  <c r="B373" i="12"/>
  <c r="C373" i="12"/>
  <c r="B374" i="12"/>
  <c r="C374" i="12"/>
  <c r="B375" i="12"/>
  <c r="C375" i="12"/>
  <c r="B376" i="12"/>
  <c r="C376" i="12"/>
  <c r="B377" i="12"/>
  <c r="C377" i="12"/>
  <c r="B378" i="12"/>
  <c r="C378" i="12"/>
  <c r="B379" i="12"/>
  <c r="C379" i="12"/>
  <c r="B380" i="12"/>
  <c r="C380" i="12"/>
  <c r="B381" i="12"/>
  <c r="C381" i="12"/>
  <c r="B382" i="12"/>
  <c r="C382" i="12"/>
  <c r="B383" i="12"/>
  <c r="C383" i="12"/>
  <c r="B384" i="12"/>
  <c r="C384" i="12"/>
  <c r="B385" i="12"/>
  <c r="C385" i="12"/>
  <c r="B386" i="12"/>
  <c r="C386" i="12"/>
  <c r="B387" i="12"/>
  <c r="C387" i="12"/>
  <c r="B388" i="12"/>
  <c r="C388" i="12"/>
  <c r="B389" i="12"/>
  <c r="C389" i="12"/>
  <c r="B390" i="12"/>
  <c r="C390" i="12"/>
  <c r="B391" i="12"/>
  <c r="C391" i="12"/>
  <c r="B392" i="12"/>
  <c r="C392" i="12"/>
  <c r="B393" i="12"/>
  <c r="C393" i="12"/>
  <c r="B394" i="12"/>
  <c r="C394" i="12"/>
  <c r="B395" i="12"/>
  <c r="C395" i="12"/>
  <c r="B396" i="12"/>
  <c r="C396" i="12"/>
  <c r="B397" i="12"/>
  <c r="C397" i="12"/>
  <c r="B398" i="12"/>
  <c r="C398" i="12"/>
  <c r="B399" i="12"/>
  <c r="C399" i="12"/>
  <c r="B400" i="12"/>
  <c r="C400" i="12"/>
  <c r="B401" i="12"/>
  <c r="C401" i="12"/>
  <c r="B402" i="12"/>
  <c r="C402" i="12"/>
  <c r="B403" i="12"/>
  <c r="C403" i="12"/>
  <c r="B404" i="12"/>
  <c r="C404" i="12"/>
  <c r="B405" i="12"/>
  <c r="C405" i="12"/>
  <c r="B406" i="12"/>
  <c r="C406" i="12"/>
  <c r="B407" i="12"/>
  <c r="C407" i="12"/>
  <c r="B408" i="12"/>
  <c r="C408" i="12"/>
  <c r="B409" i="12"/>
  <c r="C409" i="12"/>
  <c r="B410" i="12"/>
  <c r="C410" i="12"/>
  <c r="B411" i="12"/>
  <c r="C411" i="12"/>
  <c r="B412" i="12"/>
  <c r="C412" i="12"/>
  <c r="B413" i="12"/>
  <c r="C413" i="12"/>
  <c r="B414" i="12"/>
  <c r="C414" i="12"/>
  <c r="B415" i="12"/>
  <c r="C415" i="12"/>
  <c r="B416" i="12"/>
  <c r="C416" i="12"/>
  <c r="B417" i="12"/>
  <c r="C417" i="12"/>
  <c r="B418" i="12"/>
  <c r="C418" i="12"/>
  <c r="B419" i="12"/>
  <c r="C419" i="12"/>
  <c r="B420" i="12"/>
  <c r="C420" i="12"/>
  <c r="B421" i="12"/>
  <c r="C421" i="12"/>
  <c r="B422" i="12"/>
  <c r="C422" i="12"/>
  <c r="B423" i="12"/>
  <c r="C423" i="12"/>
  <c r="B424" i="12"/>
  <c r="C424" i="12"/>
  <c r="B425" i="12"/>
  <c r="C425" i="12"/>
  <c r="B426" i="12"/>
  <c r="C426" i="12"/>
  <c r="B427" i="12"/>
  <c r="C427" i="12"/>
  <c r="B428" i="12"/>
  <c r="C428" i="12"/>
  <c r="B429" i="12"/>
  <c r="C429" i="12"/>
  <c r="B430" i="12"/>
  <c r="C430" i="12"/>
  <c r="B431" i="12"/>
  <c r="C431" i="12"/>
  <c r="B432" i="12"/>
  <c r="C432" i="12"/>
  <c r="B433" i="12"/>
  <c r="C433" i="12"/>
  <c r="B434" i="12"/>
  <c r="C434" i="12"/>
  <c r="B435" i="12"/>
  <c r="C435" i="12"/>
  <c r="B436" i="12"/>
  <c r="C436" i="12"/>
  <c r="B437" i="12"/>
  <c r="C437" i="12"/>
  <c r="B438" i="12"/>
  <c r="C438" i="12"/>
  <c r="B439" i="12"/>
  <c r="C439" i="12"/>
  <c r="B440" i="12"/>
  <c r="C440" i="12"/>
  <c r="B441" i="12"/>
  <c r="C441" i="12"/>
  <c r="B442" i="12"/>
  <c r="C442" i="12"/>
  <c r="B443" i="12"/>
  <c r="C443" i="12"/>
  <c r="B444" i="12"/>
  <c r="C444" i="12"/>
  <c r="B445" i="12"/>
  <c r="C445" i="12"/>
  <c r="B446" i="12"/>
  <c r="C446" i="12"/>
  <c r="B447" i="12"/>
  <c r="C447" i="12"/>
  <c r="B448" i="12"/>
  <c r="C448" i="12"/>
  <c r="B449" i="12"/>
  <c r="C449" i="12"/>
  <c r="B450" i="12"/>
  <c r="C450" i="12"/>
  <c r="B451" i="12"/>
  <c r="C451" i="12"/>
  <c r="B452" i="12"/>
  <c r="C452" i="12"/>
  <c r="B453" i="12"/>
  <c r="C453" i="12"/>
  <c r="B454" i="12"/>
  <c r="C454" i="12"/>
  <c r="B455" i="12"/>
  <c r="C455" i="12"/>
  <c r="B456" i="12"/>
  <c r="C456" i="12"/>
  <c r="B457" i="12"/>
  <c r="C457" i="12"/>
  <c r="B458" i="12"/>
  <c r="C458" i="12"/>
  <c r="B459" i="12"/>
  <c r="C459" i="12"/>
  <c r="B460" i="12"/>
  <c r="C460" i="12"/>
  <c r="B461" i="12"/>
  <c r="C461" i="12"/>
  <c r="B462" i="12"/>
  <c r="C462" i="12"/>
  <c r="B463" i="12"/>
  <c r="C463" i="12"/>
  <c r="B464" i="12"/>
  <c r="C464" i="12"/>
  <c r="B465" i="12"/>
  <c r="C465" i="12"/>
  <c r="B466" i="12"/>
  <c r="C466" i="12"/>
  <c r="B467" i="12"/>
  <c r="C467" i="12"/>
  <c r="B468" i="12"/>
  <c r="C468" i="12"/>
  <c r="B469" i="12"/>
  <c r="C469" i="12"/>
  <c r="B470" i="12"/>
  <c r="C470" i="12"/>
  <c r="B471" i="12"/>
  <c r="C471" i="12"/>
  <c r="B472" i="12"/>
  <c r="C472" i="12"/>
  <c r="B473" i="12"/>
  <c r="C473" i="12"/>
  <c r="B474" i="12"/>
  <c r="C474" i="12"/>
  <c r="B475" i="12"/>
  <c r="C475" i="12"/>
  <c r="B476" i="12"/>
  <c r="C476" i="12"/>
  <c r="B477" i="12"/>
  <c r="C477" i="12"/>
  <c r="B478" i="12"/>
  <c r="C478" i="12"/>
  <c r="B479" i="12"/>
  <c r="C479" i="12"/>
  <c r="B480" i="12"/>
  <c r="C480" i="12"/>
  <c r="B481" i="12"/>
  <c r="C481" i="12"/>
  <c r="B482" i="12"/>
  <c r="C482" i="12"/>
  <c r="B483" i="12"/>
  <c r="C483" i="12"/>
  <c r="B484" i="12"/>
  <c r="C484" i="12"/>
  <c r="B485" i="12"/>
  <c r="C485" i="12"/>
  <c r="B486" i="12"/>
  <c r="C486" i="12"/>
  <c r="B487" i="12"/>
  <c r="C487" i="12"/>
  <c r="B488" i="12"/>
  <c r="C488" i="12"/>
  <c r="B489" i="12"/>
  <c r="C489" i="12"/>
  <c r="B490" i="12"/>
  <c r="C490" i="12"/>
  <c r="B491" i="12"/>
  <c r="C491" i="12"/>
  <c r="B492" i="12"/>
  <c r="C492" i="12"/>
  <c r="B493" i="12"/>
  <c r="C493" i="12"/>
  <c r="B494" i="12"/>
  <c r="C494" i="12"/>
  <c r="B495" i="12"/>
  <c r="C495" i="12"/>
  <c r="B496" i="12"/>
  <c r="C496" i="12"/>
  <c r="B497" i="12"/>
  <c r="C497" i="12"/>
  <c r="B498" i="12"/>
  <c r="C498" i="12"/>
  <c r="B499" i="12"/>
  <c r="C499" i="12"/>
  <c r="B500" i="12"/>
  <c r="C500" i="12"/>
  <c r="B501" i="12"/>
  <c r="C501" i="12"/>
  <c r="B502" i="12"/>
  <c r="C502" i="12"/>
  <c r="B503" i="12"/>
  <c r="C503" i="12"/>
  <c r="B504" i="12"/>
  <c r="C504" i="12"/>
  <c r="B505" i="12"/>
  <c r="C505" i="12"/>
  <c r="B506" i="12"/>
  <c r="C506" i="12"/>
  <c r="B507" i="12"/>
  <c r="C507" i="12"/>
  <c r="B508" i="12"/>
  <c r="C508" i="12"/>
  <c r="B509" i="12"/>
  <c r="C509" i="12"/>
  <c r="B510" i="12"/>
  <c r="C510" i="12"/>
  <c r="B511" i="12"/>
  <c r="C511" i="12"/>
  <c r="B512" i="12"/>
  <c r="C512" i="12"/>
  <c r="B513" i="12"/>
  <c r="C513" i="12"/>
  <c r="B514" i="12"/>
  <c r="C514" i="12"/>
  <c r="B515" i="12"/>
  <c r="C515" i="12"/>
  <c r="B516" i="12"/>
  <c r="C516" i="12"/>
  <c r="B517" i="12"/>
  <c r="C517" i="12"/>
  <c r="B518" i="12"/>
  <c r="C518" i="12"/>
  <c r="B519" i="12"/>
  <c r="C519" i="12"/>
  <c r="B520" i="12"/>
  <c r="C520" i="12"/>
  <c r="B521" i="12"/>
  <c r="C521" i="12"/>
  <c r="B522" i="12"/>
  <c r="C522" i="12"/>
  <c r="B523" i="12"/>
  <c r="C523" i="12"/>
  <c r="B524" i="12"/>
  <c r="C524" i="12"/>
  <c r="B525" i="12"/>
  <c r="C525" i="12"/>
  <c r="B526" i="12"/>
  <c r="C526" i="12"/>
  <c r="B527" i="12"/>
  <c r="C527" i="12"/>
  <c r="B528" i="12"/>
  <c r="C528" i="12"/>
  <c r="B529" i="12"/>
  <c r="C529" i="12"/>
  <c r="B530" i="12"/>
  <c r="C530" i="12"/>
  <c r="B531" i="12"/>
  <c r="C531" i="12"/>
  <c r="B532" i="12"/>
  <c r="C532" i="12"/>
  <c r="B533" i="12"/>
  <c r="C533" i="12"/>
  <c r="B534" i="12"/>
  <c r="C534" i="12"/>
  <c r="B535" i="12"/>
  <c r="C535" i="12"/>
  <c r="B536" i="12"/>
  <c r="C536" i="12"/>
  <c r="B537" i="12"/>
  <c r="C537" i="12"/>
  <c r="B538" i="12"/>
  <c r="C538" i="12"/>
  <c r="B539" i="12"/>
  <c r="C539" i="12"/>
  <c r="B540" i="12"/>
  <c r="C540" i="12"/>
  <c r="B541" i="12"/>
  <c r="C541" i="12"/>
  <c r="B542" i="12"/>
  <c r="C542" i="12"/>
  <c r="B543" i="12"/>
  <c r="C543" i="12"/>
  <c r="B544" i="12"/>
  <c r="C544" i="12"/>
  <c r="B545" i="12"/>
  <c r="C545" i="12"/>
  <c r="B546" i="12"/>
  <c r="C546" i="12"/>
  <c r="B547" i="12"/>
  <c r="C547" i="12"/>
  <c r="B548" i="12"/>
  <c r="C548" i="12"/>
  <c r="B549" i="12"/>
  <c r="C549" i="12"/>
  <c r="B550" i="12"/>
  <c r="C550" i="12"/>
  <c r="B551" i="12"/>
  <c r="C551" i="12"/>
  <c r="B552" i="12"/>
  <c r="C552" i="12"/>
  <c r="B553" i="12"/>
  <c r="C553" i="12"/>
  <c r="B554" i="12"/>
  <c r="C554" i="12"/>
  <c r="B555" i="12"/>
  <c r="C555" i="12"/>
  <c r="B556" i="12"/>
  <c r="C556" i="12"/>
  <c r="B557" i="12"/>
  <c r="C557" i="12"/>
  <c r="B558" i="12"/>
  <c r="C558" i="12"/>
  <c r="B559" i="12"/>
  <c r="C559" i="12"/>
  <c r="B560" i="12"/>
  <c r="C560" i="12"/>
  <c r="B561" i="12"/>
  <c r="C561" i="12"/>
  <c r="B562" i="12"/>
  <c r="C562" i="12"/>
  <c r="B563" i="12"/>
  <c r="C563" i="12"/>
  <c r="B564" i="12"/>
  <c r="C564" i="12"/>
  <c r="B565" i="12"/>
  <c r="C565" i="12"/>
  <c r="B566" i="12"/>
  <c r="C566" i="12"/>
  <c r="B567" i="12"/>
  <c r="C567" i="12"/>
  <c r="B568" i="12"/>
  <c r="C568" i="12"/>
  <c r="B569" i="12"/>
  <c r="C569" i="12"/>
  <c r="B570" i="12"/>
  <c r="C570" i="12"/>
  <c r="B571" i="12"/>
  <c r="C571" i="12"/>
  <c r="B572" i="12"/>
  <c r="C572" i="12"/>
  <c r="B573" i="12"/>
  <c r="C573" i="12"/>
  <c r="B574" i="12"/>
  <c r="C574" i="12"/>
  <c r="B575" i="12"/>
  <c r="C575" i="12"/>
  <c r="B576" i="12"/>
  <c r="C576" i="12"/>
  <c r="B577" i="12"/>
  <c r="C577" i="12"/>
  <c r="B578" i="12"/>
  <c r="C578" i="12"/>
  <c r="B579" i="12"/>
  <c r="C579" i="12"/>
  <c r="B580" i="12"/>
  <c r="C580" i="12"/>
  <c r="B581" i="12"/>
  <c r="C581" i="12"/>
  <c r="B582" i="12"/>
  <c r="C582" i="12"/>
  <c r="B583" i="12"/>
  <c r="C583" i="12"/>
  <c r="B584" i="12"/>
  <c r="C584" i="12"/>
  <c r="B585" i="12"/>
  <c r="C585" i="12"/>
  <c r="B586" i="12"/>
  <c r="C586" i="12"/>
  <c r="B587" i="12"/>
  <c r="C587" i="12"/>
  <c r="B588" i="12"/>
  <c r="C588" i="12"/>
  <c r="B589" i="12"/>
  <c r="C589" i="12"/>
  <c r="B590" i="12"/>
  <c r="C590" i="12"/>
  <c r="B591" i="12"/>
  <c r="C591" i="12"/>
  <c r="B592" i="12"/>
  <c r="C592" i="12"/>
  <c r="B593" i="12"/>
  <c r="C593" i="12"/>
  <c r="B594" i="12"/>
  <c r="C594" i="12"/>
  <c r="B595" i="12"/>
  <c r="C595" i="12"/>
  <c r="B596" i="12"/>
  <c r="C596" i="12"/>
  <c r="B597" i="12"/>
  <c r="C597" i="12"/>
  <c r="B598" i="12"/>
  <c r="C598" i="12"/>
  <c r="B599" i="12"/>
  <c r="C599" i="12"/>
  <c r="B600" i="12"/>
  <c r="C600" i="12"/>
  <c r="B601" i="12"/>
  <c r="C601" i="12"/>
  <c r="B602" i="12"/>
  <c r="C602" i="12"/>
  <c r="B603" i="12"/>
  <c r="C603" i="12"/>
  <c r="B604" i="12"/>
  <c r="C604" i="12"/>
  <c r="B605" i="12"/>
  <c r="C605" i="12"/>
  <c r="B606" i="12"/>
  <c r="C606" i="12"/>
  <c r="B607" i="12"/>
  <c r="C607" i="12"/>
  <c r="B608" i="12"/>
  <c r="C608" i="12"/>
  <c r="B609" i="12"/>
  <c r="C609" i="12"/>
  <c r="B610" i="12"/>
  <c r="C610" i="12"/>
  <c r="B611" i="12"/>
  <c r="C611" i="12"/>
  <c r="B612" i="12"/>
  <c r="C612" i="12"/>
  <c r="B613" i="12"/>
  <c r="C613" i="12"/>
  <c r="B614" i="12"/>
  <c r="C614" i="12"/>
  <c r="B615" i="12"/>
  <c r="C615" i="12"/>
  <c r="B616" i="12"/>
  <c r="C616" i="12"/>
  <c r="B617" i="12"/>
  <c r="C617" i="12"/>
  <c r="B618" i="12"/>
  <c r="C618" i="12"/>
  <c r="B619" i="12"/>
  <c r="C619" i="12"/>
  <c r="B620" i="12"/>
  <c r="C620" i="12"/>
  <c r="B621" i="12"/>
  <c r="C621" i="12"/>
  <c r="B622" i="12"/>
  <c r="C622" i="12"/>
  <c r="B623" i="12"/>
  <c r="C623" i="12"/>
  <c r="B624" i="12"/>
  <c r="C624" i="12"/>
  <c r="B625" i="12"/>
  <c r="C625" i="12"/>
  <c r="B626" i="12"/>
  <c r="C626" i="12"/>
  <c r="B627" i="12"/>
  <c r="C627" i="12"/>
  <c r="B628" i="12"/>
  <c r="C628" i="12"/>
  <c r="B629" i="12"/>
  <c r="C629" i="12"/>
  <c r="B630" i="12"/>
  <c r="C630" i="12"/>
  <c r="B631" i="12"/>
  <c r="C631" i="12"/>
  <c r="B632" i="12"/>
  <c r="C632" i="12"/>
  <c r="B633" i="12"/>
  <c r="C633" i="12"/>
  <c r="B634" i="12"/>
  <c r="C634" i="12"/>
  <c r="B635" i="12"/>
  <c r="C635" i="12"/>
  <c r="B636" i="12"/>
  <c r="C636" i="12"/>
  <c r="B637" i="12"/>
  <c r="C637" i="12"/>
  <c r="B638" i="12"/>
  <c r="C638" i="12"/>
  <c r="B639" i="12"/>
  <c r="C639" i="12"/>
  <c r="B640" i="12"/>
  <c r="C640" i="12"/>
  <c r="B641" i="12"/>
  <c r="C641" i="12"/>
  <c r="B642" i="12"/>
  <c r="C642" i="12"/>
  <c r="B643" i="12"/>
  <c r="C643" i="12"/>
  <c r="B644" i="12"/>
  <c r="C644" i="12"/>
  <c r="B645" i="12"/>
  <c r="C645" i="12"/>
  <c r="B646" i="12"/>
  <c r="C646" i="12"/>
  <c r="B647" i="12"/>
  <c r="C647" i="12"/>
  <c r="B648" i="12"/>
  <c r="C648" i="12"/>
  <c r="B649" i="12"/>
  <c r="C649" i="12"/>
  <c r="B650" i="12"/>
  <c r="C650" i="12"/>
  <c r="B651" i="12"/>
  <c r="C651" i="12"/>
  <c r="B652" i="12"/>
  <c r="C652" i="12"/>
  <c r="B653" i="12"/>
  <c r="C653" i="12"/>
  <c r="B654" i="12"/>
  <c r="C654" i="12"/>
  <c r="B655" i="12"/>
  <c r="C655" i="12"/>
  <c r="B656" i="12"/>
  <c r="C656" i="12"/>
  <c r="B657" i="12"/>
  <c r="C657" i="12"/>
  <c r="B658" i="12"/>
  <c r="C658" i="12"/>
  <c r="B659" i="12"/>
  <c r="C659" i="12"/>
  <c r="B660" i="12"/>
  <c r="C660" i="12"/>
  <c r="B661" i="12"/>
  <c r="C661" i="12"/>
  <c r="B662" i="12"/>
  <c r="C662" i="12"/>
  <c r="B663" i="12"/>
  <c r="C663" i="12"/>
  <c r="B664" i="12"/>
  <c r="C664" i="12"/>
  <c r="B665" i="12"/>
  <c r="C665" i="12"/>
  <c r="B666" i="12"/>
  <c r="C666" i="12"/>
  <c r="B667" i="12"/>
  <c r="C667" i="12"/>
  <c r="B668" i="12"/>
  <c r="C668" i="12"/>
  <c r="B669" i="12"/>
  <c r="C669" i="12"/>
  <c r="B670" i="12"/>
  <c r="C670" i="12"/>
  <c r="B671" i="12"/>
  <c r="C671" i="12"/>
  <c r="B672" i="12"/>
  <c r="C672" i="12"/>
  <c r="B673" i="12"/>
  <c r="C673" i="12"/>
  <c r="B674" i="12"/>
  <c r="C674" i="12"/>
  <c r="B675" i="12"/>
  <c r="C675" i="12"/>
  <c r="B676" i="12"/>
  <c r="C676" i="12"/>
  <c r="B677" i="12"/>
  <c r="C677" i="12"/>
  <c r="B678" i="12"/>
  <c r="C678" i="12"/>
  <c r="B679" i="12"/>
  <c r="C679" i="12"/>
  <c r="B680" i="12"/>
  <c r="C680" i="12"/>
  <c r="B681" i="12"/>
  <c r="C681" i="12"/>
  <c r="B682" i="12"/>
  <c r="C682" i="12"/>
  <c r="B683" i="12"/>
  <c r="C683" i="12"/>
  <c r="B684" i="12"/>
  <c r="C684" i="12"/>
  <c r="B685" i="12"/>
  <c r="C685" i="12"/>
  <c r="B686" i="12"/>
  <c r="C686" i="12"/>
  <c r="B687" i="12"/>
  <c r="C687" i="12"/>
  <c r="B688" i="12"/>
  <c r="C688" i="12"/>
  <c r="B689" i="12"/>
  <c r="C689" i="12"/>
  <c r="B690" i="12"/>
  <c r="C690" i="12"/>
  <c r="B691" i="12"/>
  <c r="C691" i="12"/>
  <c r="B692" i="12"/>
  <c r="C692" i="12"/>
  <c r="B693" i="12"/>
  <c r="C693" i="12"/>
  <c r="B694" i="12"/>
  <c r="C694" i="12"/>
  <c r="B695" i="12"/>
  <c r="C695" i="12"/>
  <c r="B696" i="12"/>
  <c r="C696" i="12"/>
  <c r="B697" i="12"/>
  <c r="C697" i="12"/>
  <c r="B698" i="12"/>
  <c r="C698" i="12"/>
  <c r="B699" i="12"/>
  <c r="C699" i="12"/>
  <c r="B700" i="12"/>
  <c r="C700" i="12"/>
  <c r="B701" i="12"/>
  <c r="C701" i="12"/>
  <c r="B702" i="12"/>
  <c r="C702" i="12"/>
  <c r="B703" i="12"/>
  <c r="C703" i="12"/>
  <c r="B704" i="12"/>
  <c r="C704" i="12"/>
  <c r="B705" i="12"/>
  <c r="C705" i="12"/>
  <c r="B706" i="12"/>
  <c r="C706" i="12"/>
  <c r="B707" i="12"/>
  <c r="C707" i="12"/>
  <c r="B708" i="12"/>
  <c r="C708" i="12"/>
  <c r="B709" i="12"/>
  <c r="C709" i="12"/>
  <c r="B710" i="12"/>
  <c r="C710" i="12"/>
  <c r="B711" i="12"/>
  <c r="C711" i="12"/>
  <c r="B712" i="12"/>
  <c r="C712" i="12"/>
  <c r="B713" i="12"/>
  <c r="C713" i="12"/>
  <c r="B714" i="12"/>
  <c r="C714" i="12"/>
  <c r="B715" i="12"/>
  <c r="C715" i="12"/>
  <c r="B716" i="12"/>
  <c r="C716" i="12"/>
  <c r="B717" i="12"/>
  <c r="C717" i="12"/>
  <c r="B718" i="12"/>
  <c r="C718" i="12"/>
  <c r="B719" i="12"/>
  <c r="C719" i="12"/>
  <c r="B720" i="12"/>
  <c r="C720" i="12"/>
  <c r="B721" i="12"/>
  <c r="C721" i="12"/>
  <c r="B722" i="12"/>
  <c r="C722" i="12"/>
  <c r="B723" i="12"/>
  <c r="C723" i="12"/>
  <c r="B724" i="12"/>
  <c r="C724" i="12"/>
  <c r="B725" i="12"/>
  <c r="C725" i="12"/>
  <c r="B726" i="12"/>
  <c r="C726" i="12"/>
  <c r="B727" i="12"/>
  <c r="C727" i="12"/>
  <c r="B728" i="12"/>
  <c r="C728" i="12"/>
  <c r="B729" i="12"/>
  <c r="C729" i="12"/>
  <c r="B730" i="12"/>
  <c r="C730" i="12"/>
  <c r="B731" i="12"/>
  <c r="C731" i="12"/>
  <c r="B732" i="12"/>
  <c r="C732" i="12"/>
  <c r="B733" i="12"/>
  <c r="C733" i="12"/>
  <c r="B734" i="12"/>
  <c r="C734" i="12"/>
  <c r="B735" i="12"/>
  <c r="C735" i="12"/>
  <c r="B736" i="12"/>
  <c r="C736" i="12"/>
  <c r="B737" i="12"/>
  <c r="C737" i="12"/>
  <c r="B738" i="12"/>
  <c r="C738" i="12"/>
  <c r="B739" i="12"/>
  <c r="C739" i="12"/>
  <c r="B740" i="12"/>
  <c r="C740" i="12"/>
  <c r="B741" i="12"/>
  <c r="C741" i="12"/>
  <c r="B742" i="12"/>
  <c r="C742" i="12"/>
  <c r="B743" i="12"/>
  <c r="C743" i="12"/>
  <c r="B744" i="12"/>
  <c r="C744" i="12"/>
  <c r="B745" i="12"/>
  <c r="C745" i="12"/>
  <c r="B746" i="12"/>
  <c r="C746" i="12"/>
  <c r="B747" i="12"/>
  <c r="C747" i="12"/>
  <c r="B748" i="12"/>
  <c r="C748" i="12"/>
  <c r="B749" i="12"/>
  <c r="C749" i="12"/>
  <c r="B750" i="12"/>
  <c r="C750" i="12"/>
  <c r="B751" i="12"/>
  <c r="C751" i="12"/>
  <c r="B752" i="12"/>
  <c r="C752" i="12"/>
  <c r="B753" i="12"/>
  <c r="C753" i="12"/>
  <c r="B754" i="12"/>
  <c r="C754" i="12"/>
  <c r="B755" i="12"/>
  <c r="C755" i="12"/>
  <c r="B756" i="12"/>
  <c r="C756" i="12"/>
  <c r="B757" i="12"/>
  <c r="C757" i="12"/>
  <c r="B758" i="12"/>
  <c r="C758" i="12"/>
  <c r="B759" i="12"/>
  <c r="C759" i="12"/>
  <c r="B760" i="12"/>
  <c r="C760" i="12"/>
  <c r="B761" i="12"/>
  <c r="C761" i="12"/>
  <c r="B762" i="12"/>
  <c r="C762" i="12"/>
  <c r="B763" i="12"/>
  <c r="C763" i="12"/>
  <c r="B764" i="12"/>
  <c r="C764" i="12"/>
  <c r="B765" i="12"/>
  <c r="C765" i="12"/>
  <c r="B766" i="12"/>
  <c r="C766" i="12"/>
  <c r="B767" i="12"/>
  <c r="C767" i="12"/>
  <c r="B768" i="12"/>
  <c r="C768" i="12"/>
  <c r="B769" i="12"/>
  <c r="C769" i="12"/>
  <c r="B770" i="12"/>
  <c r="C770" i="12"/>
  <c r="B771" i="12"/>
  <c r="C771" i="12"/>
  <c r="B772" i="12"/>
  <c r="C772" i="12"/>
  <c r="B773" i="12"/>
  <c r="C773" i="12"/>
  <c r="B774" i="12"/>
  <c r="C774" i="12"/>
  <c r="B775" i="12"/>
  <c r="C775" i="12"/>
  <c r="B776" i="12"/>
  <c r="C776" i="12"/>
  <c r="B777" i="12"/>
  <c r="C777" i="12"/>
  <c r="B778" i="12"/>
  <c r="C778" i="12"/>
  <c r="B779" i="12"/>
  <c r="C779" i="12"/>
  <c r="B780" i="12"/>
  <c r="C780" i="12"/>
  <c r="B781" i="12"/>
  <c r="C781" i="12"/>
  <c r="B782" i="12"/>
  <c r="C782" i="12"/>
  <c r="B783" i="12"/>
  <c r="C783" i="12"/>
  <c r="B784" i="12"/>
  <c r="C784" i="12"/>
  <c r="B785" i="12"/>
  <c r="C785" i="12"/>
  <c r="B786" i="12"/>
  <c r="C786" i="12"/>
  <c r="B787" i="12"/>
  <c r="C787" i="12"/>
  <c r="B788" i="12"/>
  <c r="C788" i="12"/>
  <c r="B789" i="12"/>
  <c r="C789" i="12"/>
  <c r="B790" i="12"/>
  <c r="C790" i="12"/>
  <c r="B791" i="12"/>
  <c r="C791" i="12"/>
  <c r="B792" i="12"/>
  <c r="C792" i="12"/>
  <c r="B793" i="12"/>
  <c r="C793" i="12"/>
  <c r="B794" i="12"/>
  <c r="C794" i="12"/>
  <c r="B795" i="12"/>
  <c r="C795" i="12"/>
  <c r="B796" i="12"/>
  <c r="C796" i="12"/>
  <c r="B797" i="12"/>
  <c r="C797" i="12"/>
  <c r="B798" i="12"/>
  <c r="C798" i="12"/>
  <c r="B799" i="12"/>
  <c r="C799" i="12"/>
  <c r="B800" i="12"/>
  <c r="C800" i="12"/>
  <c r="B801" i="12"/>
  <c r="C801" i="12"/>
  <c r="B802" i="12"/>
  <c r="C802" i="12"/>
  <c r="B803" i="12"/>
  <c r="C803" i="12"/>
  <c r="B804" i="12"/>
  <c r="C804" i="12"/>
  <c r="B805" i="12"/>
  <c r="C805" i="12"/>
  <c r="B806" i="12"/>
  <c r="C806" i="12"/>
  <c r="B807" i="12"/>
  <c r="C807" i="12"/>
  <c r="B808" i="12"/>
  <c r="C808" i="12"/>
  <c r="B809" i="12"/>
  <c r="C809" i="12"/>
  <c r="B810" i="12"/>
  <c r="C810" i="12"/>
  <c r="B811" i="12"/>
  <c r="C811" i="12"/>
  <c r="B812" i="12"/>
  <c r="C812" i="12"/>
  <c r="B813" i="12"/>
  <c r="C813" i="12"/>
  <c r="B814" i="12"/>
  <c r="C814" i="12"/>
  <c r="B815" i="12"/>
  <c r="C815" i="12"/>
  <c r="B816" i="12"/>
  <c r="C816" i="12"/>
  <c r="B817" i="12"/>
  <c r="C817" i="12"/>
  <c r="B818" i="12"/>
  <c r="C818" i="12"/>
  <c r="B819" i="12"/>
  <c r="C819" i="12"/>
  <c r="B820" i="12"/>
  <c r="C820" i="12"/>
  <c r="B821" i="12"/>
  <c r="C821" i="12"/>
  <c r="B822" i="12"/>
  <c r="C822" i="12"/>
  <c r="B823" i="12"/>
  <c r="C823" i="12"/>
  <c r="B824" i="12"/>
  <c r="C824" i="12"/>
  <c r="B825" i="12"/>
  <c r="C825" i="12"/>
  <c r="B826" i="12"/>
  <c r="C826" i="12"/>
  <c r="B827" i="12"/>
  <c r="C827" i="12"/>
  <c r="B828" i="12"/>
  <c r="C828" i="12"/>
  <c r="B829" i="12"/>
  <c r="C829" i="12"/>
  <c r="B830" i="12"/>
  <c r="C830" i="12"/>
  <c r="B831" i="12"/>
  <c r="C831" i="12"/>
  <c r="B832" i="12"/>
  <c r="C832" i="12"/>
  <c r="B833" i="12"/>
  <c r="C833" i="12"/>
  <c r="B834" i="12"/>
  <c r="C834" i="12"/>
  <c r="B835" i="12"/>
  <c r="C835" i="12"/>
  <c r="B836" i="12"/>
  <c r="C836" i="12"/>
  <c r="B837" i="12"/>
  <c r="C837" i="12"/>
  <c r="B838" i="12"/>
  <c r="C838" i="12"/>
  <c r="B839" i="12"/>
  <c r="C839" i="12"/>
  <c r="B840" i="12"/>
  <c r="C840" i="12"/>
  <c r="B841" i="12"/>
  <c r="C841" i="12"/>
  <c r="B842" i="12"/>
  <c r="C842" i="12"/>
  <c r="B843" i="12"/>
  <c r="C843" i="12"/>
  <c r="B844" i="12"/>
  <c r="C844" i="12"/>
  <c r="B845" i="12"/>
  <c r="C845" i="12"/>
  <c r="B846" i="12"/>
  <c r="C846" i="12"/>
  <c r="B847" i="12"/>
  <c r="C847" i="12"/>
  <c r="B848" i="12"/>
  <c r="C848" i="12"/>
  <c r="B849" i="12"/>
  <c r="C849" i="12"/>
  <c r="B850" i="12"/>
  <c r="C850" i="12"/>
  <c r="B851" i="12"/>
  <c r="C851" i="12"/>
  <c r="B852" i="12"/>
  <c r="C852" i="12"/>
  <c r="B853" i="12"/>
  <c r="C853" i="12"/>
  <c r="B854" i="12"/>
  <c r="C854" i="12"/>
  <c r="B855" i="12"/>
  <c r="C855" i="12"/>
  <c r="B856" i="12"/>
  <c r="C856" i="12"/>
  <c r="B857" i="12"/>
  <c r="C857" i="12"/>
  <c r="B858" i="12"/>
  <c r="C858" i="12"/>
  <c r="B859" i="12"/>
  <c r="C859" i="12"/>
  <c r="B860" i="12"/>
  <c r="C860" i="12"/>
  <c r="B861" i="12"/>
  <c r="C861" i="12"/>
  <c r="B862" i="12"/>
  <c r="C862" i="12"/>
  <c r="B863" i="12"/>
  <c r="C863" i="12"/>
  <c r="B864" i="12"/>
  <c r="C864" i="12"/>
  <c r="B865" i="12"/>
  <c r="C865" i="12"/>
  <c r="B866" i="12"/>
  <c r="C866" i="12"/>
  <c r="B867" i="12"/>
  <c r="C867" i="12"/>
  <c r="B868" i="12"/>
  <c r="C868" i="12"/>
  <c r="B869" i="12"/>
  <c r="C869" i="12"/>
  <c r="B870" i="12"/>
  <c r="C870" i="12"/>
  <c r="B871" i="12"/>
  <c r="C871" i="12"/>
  <c r="B872" i="12"/>
  <c r="C872" i="12"/>
  <c r="B873" i="12"/>
  <c r="C873" i="12"/>
  <c r="B874" i="12"/>
  <c r="C874" i="12"/>
  <c r="B875" i="12"/>
  <c r="C875" i="12"/>
  <c r="B876" i="12"/>
  <c r="C876" i="12"/>
  <c r="B877" i="12"/>
  <c r="C877" i="12"/>
  <c r="B878" i="12"/>
  <c r="C878" i="12"/>
  <c r="B879" i="12"/>
  <c r="C879" i="12"/>
  <c r="B880" i="12"/>
  <c r="C880" i="12"/>
  <c r="B881" i="12"/>
  <c r="C881" i="12"/>
  <c r="B882" i="12"/>
  <c r="C882" i="12"/>
  <c r="B883" i="12"/>
  <c r="C883" i="12"/>
  <c r="B884" i="12"/>
  <c r="C884" i="12"/>
  <c r="B885" i="12"/>
  <c r="C885" i="12"/>
  <c r="B886" i="12"/>
  <c r="C886" i="12"/>
  <c r="B887" i="12"/>
  <c r="C887" i="12"/>
  <c r="B888" i="12"/>
  <c r="C888" i="12"/>
  <c r="B889" i="12"/>
  <c r="C889" i="12"/>
  <c r="B890" i="12"/>
  <c r="C890" i="12"/>
  <c r="B891" i="12"/>
  <c r="C891" i="12"/>
  <c r="B892" i="12"/>
  <c r="C892" i="12"/>
  <c r="B893" i="12"/>
  <c r="C893" i="12"/>
  <c r="B894" i="12"/>
  <c r="C894" i="12"/>
  <c r="B895" i="12"/>
  <c r="C895" i="12"/>
  <c r="B896" i="12"/>
  <c r="C896" i="12"/>
  <c r="B897" i="12"/>
  <c r="C897" i="12"/>
  <c r="B898" i="12"/>
  <c r="C898" i="12"/>
  <c r="B899" i="12"/>
  <c r="C899" i="12"/>
  <c r="B900" i="12"/>
  <c r="C900" i="12"/>
  <c r="B901" i="12"/>
  <c r="C901" i="12"/>
  <c r="B902" i="12"/>
  <c r="C902" i="12"/>
  <c r="B903" i="12"/>
  <c r="C903" i="12"/>
  <c r="B904" i="12"/>
  <c r="C904" i="12"/>
  <c r="B905" i="12"/>
  <c r="C905" i="12"/>
  <c r="B906" i="12"/>
  <c r="C906" i="12"/>
  <c r="B907" i="12"/>
  <c r="C907" i="12"/>
  <c r="B908" i="12"/>
  <c r="C908" i="12"/>
  <c r="B909" i="12"/>
  <c r="C909" i="12"/>
  <c r="B910" i="12"/>
  <c r="C910" i="12"/>
  <c r="B911" i="12"/>
  <c r="C911" i="12"/>
  <c r="B912" i="12"/>
  <c r="C912" i="12"/>
  <c r="B913" i="12"/>
  <c r="C913" i="12"/>
  <c r="B914" i="12"/>
  <c r="C914" i="12"/>
  <c r="B915" i="12"/>
  <c r="C915" i="12"/>
  <c r="B916" i="12"/>
  <c r="C916" i="12"/>
  <c r="B917" i="12"/>
  <c r="C917" i="12"/>
  <c r="B918" i="12"/>
  <c r="C918" i="12"/>
  <c r="B919" i="12"/>
  <c r="C919" i="12"/>
  <c r="B920" i="12"/>
  <c r="C920" i="12"/>
  <c r="B921" i="12"/>
  <c r="C921" i="12"/>
  <c r="B922" i="12"/>
  <c r="C922" i="12"/>
  <c r="B923" i="12"/>
  <c r="C923" i="12"/>
  <c r="B924" i="12"/>
  <c r="C924" i="12"/>
  <c r="B925" i="12"/>
  <c r="C925" i="12"/>
  <c r="B926" i="12"/>
  <c r="C926" i="12"/>
  <c r="B927" i="12"/>
  <c r="C927" i="12"/>
  <c r="B928" i="12"/>
  <c r="C928" i="12"/>
  <c r="B929" i="12"/>
  <c r="C929" i="12"/>
  <c r="B930" i="12"/>
  <c r="C930" i="12"/>
  <c r="B931" i="12"/>
  <c r="C931" i="12"/>
  <c r="B932" i="12"/>
  <c r="C932" i="12"/>
  <c r="B933" i="12"/>
  <c r="C933" i="12"/>
  <c r="B934" i="12"/>
  <c r="C934" i="12"/>
  <c r="B935" i="12"/>
  <c r="C935" i="12"/>
  <c r="B936" i="12"/>
  <c r="C936" i="12"/>
  <c r="B937" i="12"/>
  <c r="C937" i="12"/>
  <c r="B938" i="12"/>
  <c r="C938" i="12"/>
  <c r="B939" i="12"/>
  <c r="C939" i="12"/>
  <c r="B940" i="12"/>
  <c r="C940" i="12"/>
  <c r="B941" i="12"/>
  <c r="C941" i="12"/>
  <c r="B942" i="12"/>
  <c r="C942" i="12"/>
  <c r="B943" i="12"/>
  <c r="C943" i="12"/>
  <c r="B944" i="12"/>
  <c r="C944" i="12"/>
  <c r="B945" i="12"/>
  <c r="C945" i="12"/>
  <c r="B946" i="12"/>
  <c r="C946" i="12"/>
  <c r="B947" i="12"/>
  <c r="C947" i="12"/>
  <c r="B948" i="12"/>
  <c r="C948" i="12"/>
  <c r="B949" i="12"/>
  <c r="C949" i="12"/>
  <c r="B950" i="12"/>
  <c r="C950" i="12"/>
  <c r="B951" i="12"/>
  <c r="C951" i="12"/>
  <c r="B952" i="12"/>
  <c r="C952" i="12"/>
  <c r="B953" i="12"/>
  <c r="C953" i="12"/>
  <c r="B954" i="12"/>
  <c r="C954" i="12"/>
  <c r="B955" i="12"/>
  <c r="C955" i="12"/>
  <c r="B956" i="12"/>
  <c r="C956" i="12"/>
  <c r="B957" i="12"/>
  <c r="C957" i="12"/>
  <c r="B958" i="12"/>
  <c r="C958" i="12"/>
  <c r="B959" i="12"/>
  <c r="C959" i="12"/>
  <c r="B960" i="12"/>
  <c r="C960" i="12"/>
  <c r="B961" i="12"/>
  <c r="C961" i="12"/>
  <c r="B962" i="12"/>
  <c r="C962" i="12"/>
  <c r="B963" i="12"/>
  <c r="C963" i="12"/>
  <c r="B964" i="12"/>
  <c r="C964" i="12"/>
  <c r="B965" i="12"/>
  <c r="C965" i="12"/>
  <c r="B966" i="12"/>
  <c r="C966" i="12"/>
  <c r="B967" i="12"/>
  <c r="C967" i="12"/>
  <c r="B968" i="12"/>
  <c r="C968" i="12"/>
  <c r="B969" i="12"/>
  <c r="C969" i="12"/>
  <c r="B970" i="12"/>
  <c r="C970" i="12"/>
  <c r="B971" i="12"/>
  <c r="C971" i="12"/>
  <c r="B972" i="12"/>
  <c r="C972" i="12"/>
  <c r="B973" i="12"/>
  <c r="C973" i="12"/>
  <c r="B974" i="12"/>
  <c r="C974" i="12"/>
  <c r="B975" i="12"/>
  <c r="C975" i="12"/>
  <c r="B976" i="12"/>
  <c r="C976" i="12"/>
  <c r="B977" i="12"/>
  <c r="C977" i="12"/>
  <c r="B978" i="12"/>
  <c r="C978" i="12"/>
  <c r="B979" i="12"/>
  <c r="C979" i="12"/>
  <c r="B980" i="12"/>
  <c r="C980" i="12"/>
  <c r="B981" i="12"/>
  <c r="C981" i="12"/>
  <c r="B982" i="12"/>
  <c r="C982" i="12"/>
  <c r="B983" i="12"/>
  <c r="C983" i="12"/>
  <c r="B984" i="12"/>
  <c r="C984" i="12"/>
  <c r="B985" i="12"/>
  <c r="C985" i="12"/>
  <c r="B986" i="12"/>
  <c r="C986" i="12"/>
  <c r="B987" i="12"/>
  <c r="C987" i="12"/>
  <c r="B988" i="12"/>
  <c r="C988" i="12"/>
  <c r="B989" i="12"/>
  <c r="C989" i="12"/>
  <c r="B990" i="12"/>
  <c r="C990" i="12"/>
  <c r="B991" i="12"/>
  <c r="C991" i="12"/>
  <c r="B992" i="12"/>
  <c r="C992" i="12"/>
  <c r="B993" i="12"/>
  <c r="C993" i="12"/>
  <c r="B994" i="12"/>
  <c r="C994" i="12"/>
  <c r="B995" i="12"/>
  <c r="C995" i="12"/>
  <c r="B996" i="12"/>
  <c r="C996" i="12"/>
  <c r="B997" i="12"/>
  <c r="C997" i="12"/>
  <c r="B998" i="12"/>
  <c r="C998" i="12"/>
  <c r="B999" i="12"/>
  <c r="C999" i="12"/>
  <c r="B1000" i="12"/>
  <c r="C1000" i="12"/>
  <c r="B1001" i="12"/>
  <c r="C1001" i="12"/>
  <c r="B1002" i="12"/>
  <c r="C1002" i="12"/>
  <c r="B1003" i="12"/>
  <c r="C1003" i="12"/>
  <c r="B1004" i="12"/>
  <c r="C1004" i="12"/>
  <c r="B1005" i="12"/>
  <c r="C1005" i="12"/>
  <c r="B1006" i="12"/>
  <c r="C1006" i="12"/>
  <c r="B1007" i="12"/>
  <c r="C1007" i="12"/>
  <c r="B1008" i="12"/>
  <c r="C1008" i="12"/>
  <c r="B1009" i="12"/>
  <c r="C1009" i="12"/>
  <c r="B1010" i="12"/>
  <c r="C1010" i="12"/>
  <c r="B1011" i="12"/>
  <c r="C1011" i="12"/>
  <c r="B1012" i="12"/>
  <c r="C1012" i="12"/>
  <c r="B1013" i="12"/>
  <c r="C1013" i="12"/>
  <c r="B1014" i="12"/>
  <c r="C1014" i="12"/>
  <c r="B1015" i="12"/>
  <c r="C1015" i="12"/>
  <c r="B1016" i="12"/>
  <c r="C1016" i="12"/>
  <c r="B1017" i="12"/>
  <c r="C1017" i="12"/>
  <c r="B1018" i="12"/>
  <c r="C1018" i="12"/>
  <c r="B1019" i="12"/>
  <c r="C1019" i="12"/>
  <c r="B1020" i="12"/>
  <c r="C1020" i="12"/>
  <c r="B1021" i="12"/>
  <c r="C1021" i="12"/>
  <c r="B1022" i="12"/>
  <c r="C1022" i="12"/>
  <c r="B1023" i="12"/>
  <c r="C1023" i="12"/>
  <c r="B1024" i="12"/>
  <c r="C1024" i="12"/>
  <c r="B1025" i="12"/>
  <c r="C1025" i="12"/>
  <c r="B1026" i="12"/>
  <c r="C1026" i="12"/>
  <c r="B1027" i="12"/>
  <c r="C1027" i="12"/>
  <c r="B1028" i="12"/>
  <c r="C1028" i="12"/>
  <c r="B1029" i="12"/>
  <c r="C1029" i="12"/>
  <c r="B1030" i="12"/>
  <c r="C1030" i="12"/>
  <c r="B1031" i="12"/>
  <c r="C1031" i="12"/>
  <c r="B1032" i="12"/>
  <c r="C1032" i="12"/>
  <c r="B1033" i="12"/>
  <c r="C1033" i="12"/>
  <c r="B1034" i="12"/>
  <c r="C1034" i="12"/>
  <c r="B1035" i="12"/>
  <c r="C1035" i="12"/>
  <c r="B1036" i="12"/>
  <c r="C1036" i="12"/>
  <c r="B1037" i="12"/>
  <c r="C1037" i="12"/>
  <c r="B1038" i="12"/>
  <c r="C1038" i="12"/>
  <c r="B1039" i="12"/>
  <c r="C1039" i="12"/>
  <c r="B1040" i="12"/>
  <c r="C1040" i="12"/>
  <c r="B1041" i="12"/>
  <c r="C1041" i="12"/>
  <c r="B1042" i="12"/>
  <c r="C1042" i="12"/>
  <c r="B1043" i="12"/>
  <c r="C1043" i="12"/>
  <c r="B1044" i="12"/>
  <c r="C1044" i="12"/>
  <c r="B1045" i="12"/>
  <c r="C1045" i="12"/>
  <c r="B1046" i="12"/>
  <c r="C1046" i="12"/>
  <c r="B1047" i="12"/>
  <c r="C1047" i="12"/>
  <c r="B1048" i="12"/>
  <c r="C1048" i="12"/>
  <c r="B1049" i="12"/>
  <c r="C1049" i="12"/>
  <c r="B1050" i="12"/>
  <c r="C1050" i="12"/>
  <c r="B1051" i="12"/>
  <c r="C1051" i="12"/>
  <c r="B1052" i="12"/>
  <c r="C1052" i="12"/>
  <c r="B1053" i="12"/>
  <c r="C1053" i="12"/>
  <c r="B1054" i="12"/>
  <c r="C1054" i="12"/>
  <c r="B1055" i="12"/>
  <c r="C1055" i="12"/>
  <c r="B1056" i="12"/>
  <c r="C1056" i="12"/>
  <c r="B1057" i="12"/>
  <c r="C1057" i="12"/>
  <c r="B1058" i="12"/>
  <c r="C1058" i="12"/>
  <c r="B1059" i="12"/>
  <c r="C1059" i="12"/>
  <c r="B1060" i="12"/>
  <c r="C1060" i="12"/>
  <c r="B1061" i="12"/>
  <c r="C1061" i="12"/>
  <c r="B1062" i="12"/>
  <c r="C1062" i="12"/>
  <c r="B1063" i="12"/>
  <c r="C1063" i="12"/>
  <c r="B1064" i="12"/>
  <c r="C1064" i="12"/>
  <c r="B1065" i="12"/>
  <c r="C1065" i="12"/>
  <c r="B1066" i="12"/>
  <c r="C1066" i="12"/>
  <c r="B1067" i="12"/>
  <c r="C1067" i="12"/>
  <c r="B1068" i="12"/>
  <c r="C1068" i="12"/>
  <c r="B1069" i="12"/>
  <c r="C1069" i="12"/>
  <c r="B1070" i="12"/>
  <c r="C1070" i="12"/>
  <c r="B1071" i="12"/>
  <c r="C1071" i="12"/>
  <c r="B1072" i="12"/>
  <c r="C1072" i="12"/>
  <c r="B1073" i="12"/>
  <c r="C1073" i="12"/>
  <c r="B1074" i="12"/>
  <c r="C1074" i="12"/>
  <c r="B1075" i="12"/>
  <c r="C1075" i="12"/>
  <c r="B1076" i="12"/>
  <c r="C1076" i="12"/>
  <c r="B1077" i="12"/>
  <c r="C1077" i="12"/>
  <c r="B1078" i="12"/>
  <c r="C1078" i="12"/>
  <c r="B1079" i="12"/>
  <c r="C1079" i="12"/>
  <c r="B1080" i="12"/>
  <c r="C1080" i="12"/>
  <c r="B1081" i="12"/>
  <c r="C1081" i="12"/>
  <c r="B1082" i="12"/>
  <c r="C1082" i="12"/>
  <c r="B1083" i="12"/>
  <c r="C1083" i="12"/>
  <c r="B1084" i="12"/>
  <c r="C1084" i="12"/>
  <c r="B1085" i="12"/>
  <c r="C1085" i="12"/>
  <c r="B1086" i="12"/>
  <c r="C1086" i="12"/>
  <c r="B1087" i="12"/>
  <c r="C1087" i="12"/>
  <c r="B1088" i="12"/>
  <c r="C1088" i="12"/>
  <c r="B1089" i="12"/>
  <c r="C1089" i="12"/>
  <c r="B1090" i="12"/>
  <c r="C1090" i="12"/>
  <c r="B1091" i="12"/>
  <c r="C1091" i="12"/>
  <c r="B1092" i="12"/>
  <c r="C1092" i="12"/>
  <c r="B1093" i="12"/>
  <c r="C1093" i="12"/>
  <c r="B1094" i="12"/>
  <c r="C1094" i="12"/>
  <c r="B1095" i="12"/>
  <c r="C1095" i="12"/>
  <c r="B1096" i="12"/>
  <c r="C1096" i="12"/>
  <c r="B1097" i="12"/>
  <c r="C1097" i="12"/>
  <c r="B1098" i="12"/>
  <c r="C1098" i="12"/>
  <c r="B1099" i="12"/>
  <c r="C1099" i="12"/>
  <c r="B1100" i="12"/>
  <c r="C1100" i="12"/>
  <c r="B1101" i="12"/>
  <c r="C1101" i="12"/>
  <c r="B1102" i="12"/>
  <c r="C1102" i="12"/>
  <c r="B1103" i="12"/>
  <c r="C1103" i="12"/>
  <c r="B1104" i="12"/>
  <c r="C1104" i="12"/>
  <c r="B1105" i="12"/>
  <c r="C1105" i="12"/>
  <c r="B1106" i="12"/>
  <c r="C1106" i="12"/>
  <c r="B1107" i="12"/>
  <c r="C1107" i="12"/>
  <c r="B1108" i="12"/>
  <c r="C1108" i="12"/>
  <c r="B1109" i="12"/>
  <c r="C1109" i="12"/>
  <c r="B1110" i="12"/>
  <c r="C1110" i="12"/>
  <c r="B1111" i="12"/>
  <c r="C1111" i="12"/>
  <c r="B1112" i="12"/>
  <c r="C1112" i="12"/>
  <c r="B1113" i="12"/>
  <c r="C1113" i="12"/>
  <c r="B1114" i="12"/>
  <c r="C1114" i="12"/>
  <c r="B1115" i="12"/>
  <c r="C1115" i="12"/>
  <c r="B1116" i="12"/>
  <c r="C1116" i="12"/>
  <c r="B1117" i="12"/>
  <c r="C1117" i="12"/>
  <c r="B1118" i="12"/>
  <c r="C1118" i="12"/>
  <c r="B1119" i="12"/>
  <c r="C1119" i="12"/>
  <c r="B1120" i="12"/>
  <c r="C1120" i="12"/>
  <c r="B1121" i="12"/>
  <c r="C1121" i="12"/>
  <c r="B1122" i="12"/>
  <c r="C1122" i="12"/>
  <c r="B1123" i="12"/>
  <c r="C1123" i="12"/>
  <c r="B1124" i="12"/>
  <c r="C1124" i="12"/>
  <c r="B1125" i="12"/>
  <c r="C1125" i="12"/>
  <c r="B1126" i="12"/>
  <c r="C1126" i="12"/>
  <c r="B1127" i="12"/>
  <c r="C1127" i="12"/>
  <c r="B1128" i="12"/>
  <c r="C1128" i="12"/>
  <c r="B1129" i="12"/>
  <c r="C1129" i="12"/>
  <c r="B1130" i="12"/>
  <c r="C1130" i="12"/>
  <c r="B1131" i="12"/>
  <c r="C1131" i="12"/>
  <c r="B1132" i="12"/>
  <c r="C1132" i="12"/>
  <c r="B1133" i="12"/>
  <c r="C1133" i="12"/>
  <c r="B1134" i="12"/>
  <c r="C1134" i="12"/>
  <c r="B1135" i="12"/>
  <c r="C1135" i="12"/>
  <c r="B1136" i="12"/>
  <c r="C1136" i="12"/>
  <c r="B1137" i="12"/>
  <c r="C1137" i="12"/>
  <c r="B1138" i="12"/>
  <c r="C1138" i="12"/>
  <c r="B1139" i="12"/>
  <c r="C1139" i="12"/>
  <c r="B1140" i="12"/>
  <c r="C1140" i="12"/>
  <c r="B1141" i="12"/>
  <c r="C1141" i="12"/>
  <c r="B1142" i="12"/>
  <c r="C1142" i="12"/>
  <c r="B1143" i="12"/>
  <c r="C1143" i="12"/>
  <c r="B1144" i="12"/>
  <c r="C1144" i="12"/>
  <c r="B1145" i="12"/>
  <c r="C1145" i="12"/>
  <c r="B1146" i="12"/>
  <c r="C1146" i="12"/>
  <c r="B1147" i="12"/>
  <c r="C1147" i="12"/>
  <c r="B1148" i="12"/>
  <c r="C1148" i="12"/>
  <c r="B1149" i="12"/>
  <c r="C1149" i="12"/>
  <c r="B1150" i="12"/>
  <c r="C1150" i="12"/>
  <c r="B1151" i="12"/>
  <c r="C1151" i="12"/>
  <c r="B1152" i="12"/>
  <c r="C1152" i="12"/>
  <c r="B1153" i="12"/>
  <c r="C1153" i="12"/>
  <c r="B1154" i="12"/>
  <c r="C1154" i="12"/>
  <c r="B1155" i="12"/>
  <c r="C1155" i="12"/>
  <c r="B1156" i="12"/>
  <c r="C1156" i="12"/>
  <c r="B1157" i="12"/>
  <c r="C1157" i="12"/>
  <c r="B1158" i="12"/>
  <c r="C1158" i="12"/>
  <c r="B1159" i="12"/>
  <c r="C1159" i="12"/>
  <c r="B1160" i="12"/>
  <c r="C1160" i="12"/>
  <c r="B1161" i="12"/>
  <c r="C1161" i="12"/>
  <c r="B1162" i="12"/>
  <c r="C1162" i="12"/>
  <c r="B1163" i="12"/>
  <c r="C1163" i="12"/>
  <c r="B1164" i="12"/>
  <c r="C1164" i="12"/>
  <c r="B1165" i="12"/>
  <c r="C1165" i="12"/>
  <c r="B1166" i="12"/>
  <c r="C1166" i="12"/>
  <c r="B1167" i="12"/>
  <c r="C1167" i="12"/>
  <c r="B1168" i="12"/>
  <c r="C1168" i="12"/>
  <c r="B1169" i="12"/>
  <c r="C1169" i="12"/>
  <c r="B1170" i="12"/>
  <c r="C1170" i="12"/>
  <c r="B1171" i="12"/>
  <c r="C1171" i="12"/>
  <c r="B1172" i="12"/>
  <c r="C1172" i="12"/>
  <c r="B1173" i="12"/>
  <c r="C1173" i="12"/>
  <c r="B1174" i="12"/>
  <c r="C1174" i="12"/>
  <c r="B1175" i="12"/>
  <c r="C1175" i="12"/>
  <c r="B1176" i="12"/>
  <c r="C1176" i="12"/>
  <c r="B1177" i="12"/>
  <c r="C1177" i="12"/>
  <c r="B1178" i="12"/>
  <c r="C1178" i="12"/>
  <c r="B1179" i="12"/>
  <c r="C1179" i="12"/>
  <c r="B1180" i="12"/>
  <c r="C1180" i="12"/>
  <c r="B1181" i="12"/>
  <c r="C1181" i="12"/>
  <c r="B1182" i="12"/>
  <c r="C1182" i="12"/>
  <c r="B1183" i="12"/>
  <c r="C1183" i="12"/>
  <c r="B1184" i="12"/>
  <c r="C1184" i="12"/>
  <c r="B1185" i="12"/>
  <c r="C1185" i="12"/>
  <c r="B1186" i="12"/>
  <c r="C1186" i="12"/>
  <c r="B1187" i="12"/>
  <c r="C1187" i="12"/>
  <c r="B1188" i="12"/>
  <c r="C1188" i="12"/>
  <c r="B1189" i="12"/>
  <c r="C1189" i="12"/>
  <c r="B1190" i="12"/>
  <c r="C1190" i="12"/>
  <c r="B1191" i="12"/>
  <c r="C1191" i="12"/>
  <c r="B1192" i="12"/>
  <c r="C1192" i="12"/>
  <c r="B1193" i="12"/>
  <c r="C1193" i="12"/>
  <c r="B1194" i="12"/>
  <c r="C1194" i="12"/>
  <c r="B1195" i="12"/>
  <c r="C1195" i="12"/>
  <c r="B1196" i="12"/>
  <c r="C1196" i="12"/>
  <c r="B1197" i="12"/>
  <c r="C1197" i="12"/>
  <c r="B1198" i="12"/>
  <c r="C1198" i="12"/>
  <c r="B1199" i="12"/>
  <c r="C1199" i="12"/>
  <c r="B1200" i="12"/>
  <c r="C1200" i="12"/>
  <c r="B1201" i="12"/>
  <c r="C1201" i="12"/>
  <c r="B1202" i="12"/>
  <c r="C1202" i="12"/>
  <c r="B1203" i="12"/>
  <c r="C1203" i="12"/>
  <c r="B1204" i="12"/>
  <c r="C1204" i="12"/>
  <c r="B1205" i="12"/>
  <c r="C1205" i="12"/>
  <c r="B1206" i="12"/>
  <c r="C1206" i="12"/>
  <c r="B1207" i="12"/>
  <c r="C1207" i="12"/>
  <c r="B1208" i="12"/>
  <c r="C1208" i="12"/>
  <c r="B1209" i="12"/>
  <c r="C1209" i="12"/>
  <c r="B1210" i="12"/>
  <c r="C1210" i="12"/>
  <c r="B1211" i="12"/>
  <c r="C1211" i="12"/>
  <c r="B1212" i="12"/>
  <c r="C1212" i="12"/>
  <c r="B1213" i="12"/>
  <c r="C1213" i="12"/>
  <c r="B1214" i="12"/>
  <c r="C1214" i="12"/>
  <c r="B1215" i="12"/>
  <c r="C1215" i="12"/>
  <c r="B1216" i="12"/>
  <c r="C1216" i="12"/>
  <c r="B1217" i="12"/>
  <c r="C1217" i="12"/>
  <c r="B1218" i="12"/>
  <c r="C1218" i="12"/>
  <c r="B1219" i="12"/>
  <c r="C1219" i="12"/>
  <c r="B1220" i="12"/>
  <c r="C1220" i="12"/>
  <c r="B1221" i="12"/>
  <c r="C1221" i="12"/>
  <c r="B1222" i="12"/>
  <c r="C1222" i="12"/>
  <c r="B1223" i="12"/>
  <c r="C1223" i="12"/>
  <c r="B1224" i="12"/>
  <c r="C1224" i="12"/>
  <c r="B1225" i="12"/>
  <c r="C1225" i="12"/>
  <c r="B1226" i="12"/>
  <c r="C1226" i="12"/>
  <c r="B1227" i="12"/>
  <c r="C1227" i="12"/>
  <c r="B1228" i="12"/>
  <c r="C1228" i="12"/>
  <c r="B1229" i="12"/>
  <c r="C1229" i="12"/>
  <c r="B1230" i="12"/>
  <c r="C1230" i="12"/>
  <c r="B1231" i="12"/>
  <c r="C1231" i="12"/>
  <c r="B1232" i="12"/>
  <c r="C1232" i="12"/>
  <c r="B1233" i="12"/>
  <c r="C1233" i="12"/>
  <c r="B1234" i="12"/>
  <c r="C1234" i="12"/>
  <c r="B1235" i="12"/>
  <c r="C1235" i="12"/>
  <c r="B1236" i="12"/>
  <c r="C1236" i="12"/>
  <c r="B1237" i="12"/>
  <c r="C1237" i="12"/>
  <c r="B1238" i="12"/>
  <c r="C1238" i="12"/>
  <c r="B1239" i="12"/>
  <c r="C1239" i="12"/>
  <c r="B1240" i="12"/>
  <c r="C1240" i="12"/>
  <c r="B1241" i="12"/>
  <c r="C1241" i="12"/>
  <c r="B1242" i="12"/>
  <c r="C1242" i="12"/>
  <c r="B1243" i="12"/>
  <c r="C1243" i="12"/>
  <c r="B1244" i="12"/>
  <c r="C1244" i="12"/>
  <c r="B1245" i="12"/>
  <c r="C1245" i="12"/>
  <c r="B1246" i="12"/>
  <c r="C1246" i="12"/>
  <c r="B1247" i="12"/>
  <c r="C1247" i="12"/>
  <c r="B1248" i="12"/>
  <c r="C1248" i="12"/>
  <c r="B1249" i="12"/>
  <c r="C1249" i="12"/>
  <c r="B1250" i="12"/>
  <c r="C1250" i="12"/>
  <c r="B1251" i="12"/>
  <c r="C1251" i="12"/>
  <c r="B1252" i="12"/>
  <c r="C1252" i="12"/>
  <c r="B1253" i="12"/>
  <c r="C1253" i="12"/>
  <c r="B1254" i="12"/>
  <c r="C1254" i="12"/>
  <c r="B1255" i="12"/>
  <c r="C1255" i="12"/>
  <c r="B1256" i="12"/>
  <c r="C1256" i="12"/>
  <c r="B1257" i="12"/>
  <c r="C1257" i="12"/>
  <c r="B1258" i="12"/>
  <c r="C1258" i="12"/>
  <c r="B1259" i="12"/>
  <c r="C1259" i="12"/>
  <c r="B1260" i="12"/>
  <c r="C1260" i="12"/>
  <c r="B1261" i="12"/>
  <c r="C1261" i="12"/>
  <c r="B1262" i="12"/>
  <c r="C1262" i="12"/>
  <c r="B1263" i="12"/>
  <c r="C1263" i="12"/>
  <c r="B1264" i="12"/>
  <c r="C1264" i="12"/>
  <c r="B1265" i="12"/>
  <c r="C1265" i="12"/>
  <c r="B1266" i="12"/>
  <c r="C1266" i="12"/>
  <c r="B1267" i="12"/>
  <c r="C1267" i="12"/>
  <c r="B1268" i="12"/>
  <c r="C1268" i="12"/>
  <c r="B1269" i="12"/>
  <c r="C1269" i="12"/>
  <c r="B1270" i="12"/>
  <c r="C1270" i="12"/>
  <c r="B1271" i="12"/>
  <c r="C1271" i="12"/>
  <c r="B1272" i="12"/>
  <c r="C1272" i="12"/>
  <c r="B1273" i="12"/>
  <c r="C1273" i="12"/>
  <c r="B1274" i="12"/>
  <c r="C1274" i="12"/>
  <c r="B1275" i="12"/>
  <c r="C1275" i="12"/>
  <c r="B1276" i="12"/>
  <c r="C1276" i="12"/>
  <c r="B1277" i="12"/>
  <c r="C1277" i="12"/>
  <c r="B1278" i="12"/>
  <c r="C1278" i="12"/>
  <c r="B1279" i="12"/>
  <c r="C1279" i="12"/>
  <c r="B1280" i="12"/>
  <c r="C1280" i="12"/>
  <c r="B1281" i="12"/>
  <c r="C1281" i="12"/>
  <c r="B1282" i="12"/>
  <c r="C1282" i="12"/>
  <c r="B1283" i="12"/>
  <c r="C1283" i="12"/>
  <c r="B1284" i="12"/>
  <c r="C1284" i="12"/>
  <c r="B1285" i="12"/>
  <c r="C1285" i="12"/>
  <c r="B1286" i="12"/>
  <c r="C1286" i="12"/>
  <c r="B1287" i="12"/>
  <c r="C1287" i="12"/>
  <c r="B1288" i="12"/>
  <c r="C1288" i="12"/>
  <c r="B1289" i="12"/>
  <c r="C1289" i="12"/>
  <c r="B1290" i="12"/>
  <c r="C1290" i="12"/>
  <c r="B1291" i="12"/>
  <c r="C1291" i="12"/>
  <c r="B1292" i="12"/>
  <c r="C1292" i="12"/>
  <c r="B1293" i="12"/>
  <c r="C1293" i="12"/>
  <c r="B1294" i="12"/>
  <c r="C1294" i="12"/>
  <c r="B1295" i="12"/>
  <c r="C1295" i="12"/>
  <c r="B1296" i="12"/>
  <c r="C1296" i="12"/>
  <c r="B1297" i="12"/>
  <c r="C1297" i="12"/>
  <c r="B1298" i="12"/>
  <c r="C1298" i="12"/>
  <c r="B1299" i="12"/>
  <c r="C1299" i="12"/>
  <c r="B1300" i="12"/>
  <c r="C1300" i="12"/>
  <c r="B1301" i="12"/>
  <c r="C1301" i="12"/>
  <c r="B1302" i="12"/>
  <c r="C1302" i="12"/>
  <c r="B1303" i="12"/>
  <c r="C1303" i="12"/>
  <c r="B1304" i="12"/>
  <c r="C1304" i="12"/>
  <c r="B1305" i="12"/>
  <c r="C1305" i="12"/>
  <c r="B1306" i="12"/>
  <c r="C1306" i="12"/>
  <c r="B1307" i="12"/>
  <c r="C1307" i="12"/>
  <c r="B1308" i="12"/>
  <c r="C1308" i="12"/>
  <c r="B1309" i="12"/>
  <c r="C1309" i="12"/>
  <c r="B1310" i="12"/>
  <c r="C1310" i="12"/>
  <c r="B1311" i="12"/>
  <c r="C1311" i="12"/>
  <c r="B1312" i="12"/>
  <c r="C1312" i="12"/>
  <c r="B1313" i="12"/>
  <c r="C1313" i="12"/>
  <c r="B1314" i="12"/>
  <c r="C1314" i="12"/>
  <c r="B1315" i="12"/>
  <c r="C1315" i="12"/>
  <c r="B1316" i="12"/>
  <c r="C1316" i="12"/>
  <c r="B1317" i="12"/>
  <c r="C1317" i="12"/>
  <c r="B1318" i="12"/>
  <c r="C1318" i="12"/>
  <c r="B1319" i="12"/>
  <c r="C1319" i="12"/>
  <c r="B1320" i="12"/>
  <c r="C1320" i="12"/>
  <c r="B1321" i="12"/>
  <c r="C1321" i="12"/>
  <c r="B1322" i="12"/>
  <c r="C1322" i="12"/>
  <c r="B1323" i="12"/>
  <c r="C1323" i="12"/>
  <c r="B1324" i="12"/>
  <c r="C1324" i="12"/>
  <c r="B1325" i="12"/>
  <c r="C1325" i="12"/>
  <c r="B1326" i="12"/>
  <c r="C1326" i="12"/>
  <c r="B1327" i="12"/>
  <c r="C1327" i="12"/>
  <c r="B1328" i="12"/>
  <c r="C1328" i="12"/>
  <c r="B1329" i="12"/>
  <c r="C1329" i="12"/>
  <c r="B1330" i="12"/>
  <c r="C1330" i="12"/>
  <c r="B1331" i="12"/>
  <c r="C1331" i="12"/>
  <c r="B1332" i="12"/>
  <c r="C1332" i="12"/>
  <c r="B1333" i="12"/>
  <c r="C1333" i="12"/>
  <c r="B1334" i="12"/>
  <c r="C1334" i="12"/>
  <c r="B1335" i="12"/>
  <c r="C1335" i="12"/>
  <c r="B1336" i="12"/>
  <c r="C1336" i="12"/>
  <c r="B1337" i="12"/>
  <c r="C1337" i="12"/>
  <c r="B1338" i="12"/>
  <c r="C1338" i="12"/>
  <c r="B1339" i="12"/>
  <c r="C1339" i="12"/>
  <c r="B1340" i="12"/>
  <c r="C1340" i="12"/>
  <c r="B1341" i="12"/>
  <c r="C1341" i="12"/>
  <c r="B1342" i="12"/>
  <c r="C1342" i="12"/>
  <c r="B1343" i="12"/>
  <c r="C1343" i="12"/>
  <c r="B1344" i="12"/>
  <c r="C1344" i="12"/>
  <c r="B1345" i="12"/>
  <c r="C1345" i="12"/>
  <c r="B1346" i="12"/>
  <c r="C1346" i="12"/>
  <c r="B1347" i="12"/>
  <c r="C1347" i="12"/>
  <c r="B1348" i="12"/>
  <c r="C1348" i="12"/>
  <c r="B1349" i="12"/>
  <c r="C1349" i="12"/>
  <c r="B1350" i="12"/>
  <c r="C1350" i="12"/>
  <c r="B1351" i="12"/>
  <c r="C1351" i="12"/>
  <c r="B1352" i="12"/>
  <c r="C1352" i="12"/>
  <c r="B1353" i="12"/>
  <c r="C1353" i="12"/>
  <c r="B1354" i="12"/>
  <c r="C1354" i="12"/>
  <c r="B1355" i="12"/>
  <c r="C1355" i="12"/>
  <c r="B1356" i="12"/>
  <c r="C1356" i="12"/>
  <c r="B1357" i="12"/>
  <c r="C1357" i="12"/>
  <c r="B1358" i="12"/>
  <c r="C1358" i="12"/>
  <c r="B1359" i="12"/>
  <c r="C1359" i="12"/>
  <c r="B1360" i="12"/>
  <c r="C1360" i="12"/>
  <c r="B1361" i="12"/>
  <c r="C1361" i="12"/>
  <c r="B1362" i="12"/>
  <c r="C1362" i="12"/>
  <c r="B1363" i="12"/>
  <c r="C1363" i="12"/>
  <c r="B1364" i="12"/>
  <c r="C1364" i="12"/>
  <c r="B1365" i="12"/>
  <c r="C1365" i="12"/>
  <c r="B1366" i="12"/>
  <c r="C1366" i="12"/>
  <c r="B1367" i="12"/>
  <c r="C1367" i="12"/>
  <c r="B1368" i="12"/>
  <c r="C1368" i="12"/>
  <c r="B1369" i="12"/>
  <c r="C1369" i="12"/>
  <c r="B1370" i="12"/>
  <c r="C1370" i="12"/>
  <c r="B1371" i="12"/>
  <c r="C1371" i="12"/>
  <c r="B1372" i="12"/>
  <c r="C1372" i="12"/>
  <c r="B1373" i="12"/>
  <c r="C1373" i="12"/>
  <c r="B1374" i="12"/>
  <c r="C1374" i="12"/>
  <c r="B1375" i="12"/>
  <c r="C1375" i="12"/>
  <c r="B1376" i="12"/>
  <c r="C1376" i="12"/>
  <c r="B1377" i="12"/>
  <c r="C1377" i="12"/>
  <c r="B1378" i="12"/>
  <c r="C1378" i="12"/>
  <c r="B1379" i="12"/>
  <c r="C1379" i="12"/>
  <c r="B1380" i="12"/>
  <c r="C1380" i="12"/>
  <c r="B1381" i="12"/>
  <c r="C1381" i="12"/>
  <c r="B1382" i="12"/>
  <c r="C1382" i="12"/>
  <c r="B1383" i="12"/>
  <c r="C1383" i="12"/>
  <c r="B1384" i="12"/>
  <c r="C1384" i="12"/>
  <c r="B1385" i="12"/>
  <c r="C1385" i="12"/>
  <c r="B1386" i="12"/>
  <c r="C1386" i="12"/>
  <c r="B1387" i="12"/>
  <c r="C1387" i="12"/>
  <c r="B1388" i="12"/>
  <c r="C1388" i="12"/>
  <c r="B1389" i="12"/>
  <c r="C1389" i="12"/>
  <c r="B1390" i="12"/>
  <c r="C1390" i="12"/>
  <c r="B1391" i="12"/>
  <c r="C1391" i="12"/>
  <c r="B1392" i="12"/>
  <c r="C1392" i="12"/>
  <c r="B1393" i="12"/>
  <c r="C1393" i="12"/>
  <c r="B1394" i="12"/>
  <c r="C1394" i="12"/>
  <c r="B1395" i="12"/>
  <c r="C1395" i="12"/>
  <c r="B1396" i="12"/>
  <c r="C1396" i="12"/>
  <c r="B1397" i="12"/>
  <c r="C1397" i="12"/>
  <c r="B1398" i="12"/>
  <c r="C1398" i="12"/>
  <c r="B1399" i="12"/>
  <c r="C1399" i="12"/>
  <c r="B1400" i="12"/>
  <c r="C1400" i="12"/>
  <c r="B1401" i="12"/>
  <c r="C1401" i="12"/>
  <c r="B1402" i="12"/>
  <c r="C1402" i="12"/>
  <c r="B1403" i="12"/>
  <c r="C1403" i="12"/>
  <c r="B1404" i="12"/>
  <c r="C1404" i="12"/>
  <c r="B1405" i="12"/>
  <c r="C1405" i="12"/>
  <c r="B1406" i="12"/>
  <c r="C1406" i="12"/>
  <c r="B1407" i="12"/>
  <c r="C1407" i="12"/>
  <c r="B1408" i="12"/>
  <c r="C1408" i="12"/>
  <c r="B1409" i="12"/>
  <c r="C1409" i="12"/>
  <c r="B1410" i="12"/>
  <c r="C1410" i="12"/>
  <c r="B1411" i="12"/>
  <c r="C1411" i="12"/>
  <c r="B1412" i="12"/>
  <c r="C1412" i="12"/>
  <c r="B1413" i="12"/>
  <c r="C1413" i="12"/>
  <c r="B1414" i="12"/>
  <c r="C1414" i="12"/>
  <c r="B1415" i="12"/>
  <c r="C1415" i="12"/>
  <c r="B1416" i="12"/>
  <c r="C1416" i="12"/>
  <c r="B1417" i="12"/>
  <c r="C1417" i="12"/>
  <c r="B1418" i="12"/>
  <c r="C1418" i="12"/>
  <c r="B1419" i="12"/>
  <c r="C1419" i="12"/>
  <c r="B1420" i="12"/>
  <c r="C1420" i="12"/>
  <c r="B1421" i="12"/>
  <c r="C1421" i="12"/>
  <c r="B1422" i="12"/>
  <c r="C1422" i="12"/>
  <c r="B1423" i="12"/>
  <c r="C1423" i="12"/>
  <c r="B1424" i="12"/>
  <c r="C1424" i="12"/>
  <c r="B1425" i="12"/>
  <c r="C1425" i="12"/>
  <c r="B1426" i="12"/>
  <c r="C1426" i="12"/>
  <c r="B1427" i="12"/>
  <c r="C1427" i="12"/>
  <c r="B1428" i="12"/>
  <c r="C1428" i="12"/>
  <c r="B1429" i="12"/>
  <c r="C1429" i="12"/>
  <c r="B1430" i="12"/>
  <c r="C1430" i="12"/>
  <c r="B1431" i="12"/>
  <c r="C1431" i="12"/>
  <c r="B1432" i="12"/>
  <c r="C1432" i="12"/>
  <c r="B1433" i="12"/>
  <c r="C1433" i="12"/>
  <c r="B1434" i="12"/>
  <c r="C1434" i="12"/>
  <c r="B1435" i="12"/>
  <c r="C1435" i="12"/>
  <c r="B1436" i="12"/>
  <c r="C1436" i="12"/>
  <c r="B1437" i="12"/>
  <c r="C1437" i="12"/>
  <c r="B1438" i="12"/>
  <c r="C1438" i="12"/>
  <c r="B1439" i="12"/>
  <c r="C1439" i="12"/>
  <c r="B1440" i="12"/>
  <c r="C1440" i="12"/>
  <c r="B1441" i="12"/>
  <c r="C1441" i="12"/>
  <c r="B1442" i="12"/>
  <c r="C1442" i="12"/>
  <c r="B1443" i="12"/>
  <c r="C1443" i="12"/>
  <c r="B1444" i="12"/>
  <c r="C1444" i="12"/>
  <c r="B1445" i="12"/>
  <c r="C1445" i="12"/>
  <c r="B1446" i="12"/>
  <c r="C1446" i="12"/>
  <c r="B1447" i="12"/>
  <c r="C1447" i="12"/>
  <c r="B1448" i="12"/>
  <c r="C1448" i="12"/>
  <c r="B1449" i="12"/>
  <c r="C1449" i="12"/>
  <c r="B1450" i="12"/>
  <c r="C1450" i="12"/>
  <c r="B1451" i="12"/>
  <c r="C1451" i="12"/>
  <c r="B1452" i="12"/>
  <c r="C1452" i="12"/>
  <c r="B1453" i="12"/>
  <c r="C1453" i="12"/>
  <c r="B1454" i="12"/>
  <c r="C1454" i="12"/>
  <c r="B1455" i="12"/>
  <c r="C1455" i="12"/>
  <c r="B1456" i="12"/>
  <c r="C1456" i="12"/>
  <c r="B1457" i="12"/>
  <c r="C1457" i="12"/>
  <c r="B1458" i="12"/>
  <c r="C1458" i="12"/>
  <c r="B1459" i="12"/>
  <c r="C1459" i="12"/>
  <c r="B1460" i="12"/>
  <c r="C1460" i="12"/>
  <c r="B1461" i="12"/>
  <c r="C1461" i="12"/>
  <c r="B1462" i="12"/>
  <c r="C1462" i="12"/>
  <c r="B1463" i="12"/>
  <c r="C1463" i="12"/>
  <c r="B1464" i="12"/>
  <c r="C1464" i="12"/>
  <c r="B1465" i="12"/>
  <c r="C1465" i="12"/>
  <c r="B1466" i="12"/>
  <c r="C1466" i="12"/>
  <c r="B1467" i="12"/>
  <c r="C1467" i="12"/>
  <c r="B1468" i="12"/>
  <c r="C1468" i="12"/>
  <c r="B1469" i="12"/>
  <c r="C1469" i="12"/>
  <c r="B1470" i="12"/>
  <c r="C1470" i="12"/>
  <c r="B1471" i="12"/>
  <c r="C1471" i="12"/>
  <c r="B1472" i="12"/>
  <c r="C1472" i="12"/>
  <c r="B1473" i="12"/>
  <c r="C1473" i="12"/>
  <c r="B1474" i="12"/>
  <c r="C1474" i="12"/>
  <c r="B1475" i="12"/>
  <c r="C1475" i="12"/>
  <c r="B1476" i="12"/>
  <c r="C1476" i="12"/>
  <c r="B1477" i="12"/>
  <c r="C1477" i="12"/>
  <c r="B1478" i="12"/>
  <c r="C1478" i="12"/>
  <c r="B1479" i="12"/>
  <c r="C1479" i="12"/>
  <c r="B1480" i="12"/>
  <c r="C1480" i="12"/>
  <c r="B1481" i="12"/>
  <c r="C1481" i="12"/>
  <c r="B1482" i="12"/>
  <c r="C1482" i="12"/>
  <c r="B1483" i="12"/>
  <c r="C1483" i="12"/>
  <c r="B1484" i="12"/>
  <c r="C1484" i="12"/>
  <c r="B1485" i="12"/>
  <c r="C1485" i="12"/>
  <c r="B1486" i="12"/>
  <c r="C1486" i="12"/>
  <c r="B1487" i="12"/>
  <c r="C1487" i="12"/>
  <c r="B1488" i="12"/>
  <c r="C1488" i="12"/>
  <c r="B1489" i="12"/>
  <c r="C1489" i="12"/>
  <c r="B1490" i="12"/>
  <c r="C1490" i="12"/>
  <c r="B1491" i="12"/>
  <c r="C1491" i="12"/>
  <c r="B1492" i="12"/>
  <c r="C1492" i="12"/>
  <c r="B1493" i="12"/>
  <c r="C1493" i="12"/>
  <c r="B1494" i="12"/>
  <c r="C1494" i="12"/>
  <c r="B1495" i="12"/>
  <c r="C1495" i="12"/>
  <c r="B1496" i="12"/>
  <c r="C1496" i="12"/>
  <c r="B1497" i="12"/>
  <c r="C1497" i="12"/>
  <c r="B1498" i="12"/>
  <c r="C1498" i="12"/>
  <c r="B1499" i="12"/>
  <c r="C1499" i="12"/>
  <c r="B1500" i="12"/>
  <c r="C1500" i="12"/>
  <c r="B1501" i="12"/>
  <c r="C1501" i="12"/>
  <c r="B1502" i="12"/>
  <c r="C1502" i="12"/>
  <c r="B1503" i="12"/>
  <c r="C1503" i="12"/>
  <c r="B1504" i="12"/>
  <c r="C1504" i="12"/>
  <c r="B1505" i="12"/>
  <c r="C1505" i="12"/>
  <c r="B1506" i="12"/>
  <c r="C1506" i="12"/>
  <c r="B1507" i="12"/>
  <c r="C1507" i="12"/>
  <c r="B1508" i="12"/>
  <c r="C1508" i="12"/>
  <c r="B1509" i="12"/>
  <c r="C1509" i="12"/>
  <c r="B1510" i="12"/>
  <c r="C1510" i="12"/>
  <c r="B1511" i="12"/>
  <c r="C1511" i="12"/>
  <c r="B1512" i="12"/>
  <c r="C1512" i="12"/>
  <c r="B1513" i="12"/>
  <c r="C1513" i="12"/>
  <c r="B1514" i="12"/>
  <c r="C1514" i="12"/>
  <c r="B1515" i="12"/>
  <c r="C1515" i="12"/>
  <c r="B1516" i="12"/>
  <c r="C1516" i="12"/>
  <c r="B1517" i="12"/>
  <c r="C1517" i="12"/>
  <c r="B1518" i="12"/>
  <c r="C1518" i="12"/>
  <c r="B1519" i="12"/>
  <c r="C1519" i="12"/>
  <c r="B1520" i="12"/>
  <c r="C1520" i="12"/>
  <c r="B1521" i="12"/>
  <c r="C1521" i="12"/>
  <c r="B1522" i="12"/>
  <c r="C1522" i="12"/>
  <c r="B1523" i="12"/>
  <c r="C1523" i="12"/>
  <c r="B1524" i="12"/>
  <c r="C1524" i="12"/>
  <c r="B1525" i="12"/>
  <c r="C1525" i="12"/>
  <c r="B1526" i="12"/>
  <c r="C1526" i="12"/>
  <c r="B1527" i="12"/>
  <c r="C1527" i="12"/>
  <c r="B1528" i="12"/>
  <c r="C1528" i="12"/>
  <c r="B1529" i="12"/>
  <c r="C1529" i="12"/>
  <c r="B1530" i="12"/>
  <c r="C1530" i="12"/>
  <c r="B1531" i="12"/>
  <c r="C1531" i="12"/>
  <c r="B1532" i="12"/>
  <c r="C1532" i="12"/>
  <c r="B1533" i="12"/>
  <c r="C1533" i="12"/>
  <c r="B1534" i="12"/>
  <c r="C1534" i="12"/>
  <c r="B1535" i="12"/>
  <c r="C1535" i="12"/>
  <c r="B1536" i="12"/>
  <c r="C1536" i="12"/>
  <c r="B1537" i="12"/>
  <c r="C1537" i="12"/>
  <c r="B1538" i="12"/>
  <c r="C1538" i="12"/>
  <c r="B1539" i="12"/>
  <c r="C1539" i="12"/>
  <c r="B1540" i="12"/>
  <c r="C1540" i="12"/>
  <c r="B1541" i="12"/>
  <c r="C1541" i="12"/>
  <c r="B1542" i="12"/>
  <c r="C1542" i="12"/>
  <c r="B1543" i="12"/>
  <c r="C1543" i="12"/>
  <c r="B1544" i="12"/>
  <c r="C1544" i="12"/>
  <c r="B1545" i="12"/>
  <c r="C1545" i="12"/>
  <c r="B1546" i="12"/>
  <c r="C1546" i="12"/>
  <c r="B1547" i="12"/>
  <c r="C1547" i="12"/>
  <c r="B1548" i="12"/>
  <c r="C1548" i="12"/>
  <c r="B1549" i="12"/>
  <c r="C1549" i="12"/>
  <c r="B1550" i="12"/>
  <c r="C1550" i="12"/>
  <c r="B1551" i="12"/>
  <c r="C1551" i="12"/>
  <c r="B1552" i="12"/>
  <c r="C1552" i="12"/>
  <c r="B1553" i="12"/>
  <c r="C1553" i="12"/>
  <c r="B1554" i="12"/>
  <c r="C1554" i="12"/>
  <c r="B1555" i="12"/>
  <c r="C1555" i="12"/>
  <c r="B1556" i="12"/>
  <c r="C1556" i="12"/>
  <c r="B1557" i="12"/>
  <c r="C1557" i="12"/>
  <c r="B1558" i="12"/>
  <c r="C1558" i="12"/>
  <c r="B1559" i="12"/>
  <c r="C1559" i="12"/>
  <c r="B1560" i="12"/>
  <c r="C1560" i="12"/>
  <c r="B1561" i="12"/>
  <c r="C1561" i="12"/>
  <c r="B1562" i="12"/>
  <c r="C1562" i="12"/>
  <c r="B1563" i="12"/>
  <c r="C1563" i="12"/>
  <c r="B1564" i="12"/>
  <c r="C1564" i="12"/>
  <c r="B1565" i="12"/>
  <c r="C1565" i="12"/>
  <c r="B1566" i="12"/>
  <c r="C1566" i="12"/>
  <c r="B1567" i="12"/>
  <c r="C1567" i="12"/>
  <c r="B1568" i="12"/>
  <c r="C1568" i="12"/>
  <c r="B1569" i="12"/>
  <c r="C1569" i="12"/>
  <c r="B1570" i="12"/>
  <c r="C1570" i="12"/>
  <c r="B1571" i="12"/>
  <c r="C1571" i="12"/>
  <c r="B1572" i="12"/>
  <c r="C1572" i="12"/>
  <c r="B1573" i="12"/>
  <c r="C1573" i="12"/>
  <c r="B1574" i="12"/>
  <c r="C1574" i="12"/>
  <c r="B1575" i="12"/>
  <c r="C1575" i="12"/>
  <c r="B1576" i="12"/>
  <c r="C1576" i="12"/>
  <c r="B1577" i="12"/>
  <c r="C1577" i="12"/>
  <c r="B1578" i="12"/>
  <c r="C1578" i="12"/>
  <c r="B1579" i="12"/>
  <c r="C1579" i="12"/>
  <c r="B1580" i="12"/>
  <c r="C1580" i="12"/>
  <c r="B1581" i="12"/>
  <c r="C1581" i="12"/>
  <c r="B1582" i="12"/>
  <c r="C1582" i="12"/>
  <c r="B1583" i="12"/>
  <c r="C1583" i="12"/>
  <c r="B1584" i="12"/>
  <c r="C1584" i="12"/>
  <c r="B1585" i="12"/>
  <c r="C1585" i="12"/>
  <c r="B1586" i="12"/>
  <c r="C1586" i="12"/>
  <c r="B1587" i="12"/>
  <c r="C1587" i="12"/>
  <c r="B1588" i="12"/>
  <c r="C1588" i="12"/>
  <c r="B1589" i="12"/>
  <c r="C1589" i="12"/>
  <c r="B1590" i="12"/>
  <c r="C1590" i="12"/>
  <c r="B1591" i="12"/>
  <c r="C1591" i="12"/>
  <c r="B1592" i="12"/>
  <c r="C1592" i="12"/>
  <c r="B1593" i="12"/>
  <c r="C1593" i="12"/>
  <c r="B1594" i="12"/>
  <c r="C1594" i="12"/>
  <c r="B1595" i="12"/>
  <c r="C1595" i="12"/>
  <c r="B1596" i="12"/>
  <c r="C1596" i="12"/>
  <c r="B1597" i="12"/>
  <c r="C1597" i="12"/>
  <c r="B1598" i="12"/>
  <c r="C1598" i="12"/>
  <c r="B1599" i="12"/>
  <c r="C1599" i="12"/>
  <c r="B1600" i="12"/>
  <c r="C1600" i="12"/>
  <c r="B1601" i="12"/>
  <c r="C1601" i="12"/>
  <c r="B1602" i="12"/>
  <c r="C1602" i="12"/>
  <c r="B1603" i="12"/>
  <c r="C1603" i="12"/>
  <c r="B1604" i="12"/>
  <c r="C1604" i="12"/>
  <c r="B1605" i="12"/>
  <c r="C1605" i="12"/>
  <c r="B1606" i="12"/>
  <c r="C1606" i="12"/>
  <c r="B1607" i="12"/>
  <c r="C1607" i="12"/>
  <c r="B1608" i="12"/>
  <c r="C1608" i="12"/>
  <c r="B1609" i="12"/>
  <c r="C1609" i="12"/>
  <c r="B1610" i="12"/>
  <c r="C1610" i="12"/>
  <c r="B1611" i="12"/>
  <c r="C1611" i="12"/>
  <c r="B1612" i="12"/>
  <c r="C1612" i="12"/>
  <c r="B1613" i="12"/>
  <c r="C1613" i="12"/>
  <c r="B1614" i="12"/>
  <c r="C1614" i="12"/>
  <c r="B1615" i="12"/>
  <c r="C1615" i="12"/>
  <c r="B1616" i="12"/>
  <c r="C1616" i="12"/>
  <c r="B1617" i="12"/>
  <c r="C1617" i="12"/>
  <c r="B1618" i="12"/>
  <c r="C1618" i="12"/>
  <c r="B1619" i="12"/>
  <c r="C1619" i="12"/>
  <c r="B1620" i="12"/>
  <c r="C1620" i="12"/>
  <c r="B1621" i="12"/>
  <c r="C1621" i="12"/>
  <c r="B1622" i="12"/>
  <c r="C1622" i="12"/>
  <c r="B1623" i="12"/>
  <c r="C1623" i="12"/>
  <c r="B1624" i="12"/>
  <c r="C1624" i="12"/>
  <c r="B1625" i="12"/>
  <c r="C1625" i="12"/>
  <c r="B1626" i="12"/>
  <c r="C1626" i="12"/>
  <c r="B1627" i="12"/>
  <c r="C1627" i="12"/>
  <c r="B1628" i="12"/>
  <c r="C1628" i="12"/>
  <c r="B1629" i="12"/>
  <c r="C1629" i="12"/>
  <c r="B1630" i="12"/>
  <c r="C1630" i="12"/>
  <c r="B1631" i="12"/>
  <c r="C1631" i="12"/>
  <c r="B1632" i="12"/>
  <c r="C1632" i="12"/>
  <c r="B1633" i="12"/>
  <c r="C1633" i="12"/>
  <c r="B1634" i="12"/>
  <c r="C1634" i="12"/>
  <c r="B1635" i="12"/>
  <c r="C1635" i="12"/>
  <c r="B1636" i="12"/>
  <c r="C1636" i="12"/>
  <c r="B1637" i="12"/>
  <c r="C1637" i="12"/>
  <c r="B1638" i="12"/>
  <c r="C1638" i="12"/>
  <c r="B1639" i="12"/>
  <c r="C1639" i="12"/>
  <c r="B1640" i="12"/>
  <c r="C1640" i="12"/>
  <c r="B1641" i="12"/>
  <c r="C1641" i="12"/>
  <c r="B1642" i="12"/>
  <c r="C1642" i="12"/>
  <c r="B1643" i="12"/>
  <c r="C1643" i="12"/>
  <c r="B1644" i="12"/>
  <c r="C1644" i="12"/>
  <c r="B1645" i="12"/>
  <c r="C1645" i="12"/>
  <c r="B1646" i="12"/>
  <c r="C1646" i="12"/>
  <c r="B1647" i="12"/>
  <c r="C1647" i="12"/>
  <c r="B1648" i="12"/>
  <c r="C1648" i="12"/>
  <c r="B1649" i="12"/>
  <c r="C1649" i="12"/>
  <c r="B1650" i="12"/>
  <c r="C1650" i="12"/>
  <c r="B1651" i="12"/>
  <c r="C1651" i="12"/>
  <c r="B1652" i="12"/>
  <c r="C1652" i="12"/>
  <c r="B1653" i="12"/>
  <c r="C1653" i="12"/>
  <c r="B1654" i="12"/>
  <c r="C1654" i="12"/>
  <c r="B1655" i="12"/>
  <c r="C1655" i="12"/>
  <c r="B1656" i="12"/>
  <c r="C1656" i="12"/>
  <c r="B1657" i="12"/>
  <c r="C1657" i="12"/>
  <c r="B1658" i="12"/>
  <c r="C1658" i="12"/>
  <c r="B1659" i="12"/>
  <c r="C1659" i="12"/>
  <c r="B1660" i="12"/>
  <c r="C1660" i="12"/>
  <c r="B1661" i="12"/>
  <c r="C1661" i="12"/>
  <c r="B1662" i="12"/>
  <c r="C1662" i="12"/>
  <c r="B1663" i="12"/>
  <c r="C1663" i="12"/>
  <c r="B1664" i="12"/>
  <c r="C1664" i="12"/>
  <c r="B1665" i="12"/>
  <c r="C1665" i="12"/>
  <c r="B1666" i="12"/>
  <c r="C1666" i="12"/>
  <c r="B1667" i="12"/>
  <c r="C1667" i="12"/>
  <c r="B1668" i="12"/>
  <c r="C1668" i="12"/>
  <c r="B1669" i="12"/>
  <c r="C1669" i="12"/>
  <c r="B1670" i="12"/>
  <c r="C1670" i="12"/>
  <c r="B1671" i="12"/>
  <c r="C1671" i="12"/>
  <c r="B1672" i="12"/>
  <c r="C1672" i="12"/>
  <c r="B1673" i="12"/>
  <c r="C1673" i="12"/>
  <c r="B1674" i="12"/>
  <c r="C1674" i="12"/>
  <c r="B1675" i="12"/>
  <c r="C1675" i="12"/>
  <c r="B1676" i="12"/>
  <c r="C1676" i="12"/>
  <c r="B1677" i="12"/>
  <c r="C1677" i="12"/>
  <c r="B1678" i="12"/>
  <c r="C1678" i="12"/>
  <c r="B1679" i="12"/>
  <c r="C1679" i="12"/>
  <c r="B1680" i="12"/>
  <c r="C1680" i="12"/>
  <c r="B1681" i="12"/>
  <c r="C1681" i="12"/>
  <c r="B1682" i="12"/>
  <c r="C1682" i="12"/>
  <c r="B1683" i="12"/>
  <c r="C1683" i="12"/>
  <c r="B1684" i="12"/>
  <c r="C1684" i="12"/>
  <c r="B1685" i="12"/>
  <c r="C1685" i="12"/>
  <c r="B1686" i="12"/>
  <c r="C1686" i="12"/>
  <c r="B1687" i="12"/>
  <c r="C1687" i="12"/>
  <c r="B1688" i="12"/>
  <c r="C1688" i="12"/>
  <c r="B1689" i="12"/>
  <c r="C1689" i="12"/>
  <c r="B1690" i="12"/>
  <c r="C1690" i="12"/>
  <c r="B1691" i="12"/>
  <c r="C1691" i="12"/>
  <c r="B1692" i="12"/>
  <c r="C1692" i="12"/>
  <c r="B1693" i="12"/>
  <c r="C1693" i="12"/>
  <c r="B1694" i="12"/>
  <c r="C1694" i="12"/>
  <c r="B1695" i="12"/>
  <c r="C1695" i="12"/>
  <c r="B1696" i="12"/>
  <c r="C1696" i="12"/>
  <c r="B1697" i="12"/>
  <c r="C1697" i="12"/>
  <c r="B1698" i="12"/>
  <c r="C1698" i="12"/>
  <c r="B1699" i="12"/>
  <c r="C1699" i="12"/>
  <c r="B1700" i="12"/>
  <c r="C1700" i="12"/>
  <c r="B1701" i="12"/>
  <c r="C1701" i="12"/>
  <c r="B1702" i="12"/>
  <c r="C1702" i="12"/>
  <c r="B1703" i="12"/>
  <c r="C1703" i="12"/>
  <c r="B1704" i="12"/>
  <c r="C1704" i="12"/>
  <c r="B1705" i="12"/>
  <c r="C1705" i="12"/>
  <c r="B1706" i="12"/>
  <c r="C1706" i="12"/>
  <c r="B1707" i="12"/>
  <c r="C1707" i="12"/>
  <c r="B1708" i="12"/>
  <c r="C1708" i="12"/>
  <c r="B1709" i="12"/>
  <c r="C1709" i="12"/>
  <c r="B1710" i="12"/>
  <c r="C1710" i="12"/>
  <c r="B1711" i="12"/>
  <c r="C1711" i="12"/>
  <c r="B1712" i="12"/>
  <c r="C1712" i="12"/>
  <c r="B1713" i="12"/>
  <c r="C1713" i="12"/>
  <c r="B1714" i="12"/>
  <c r="C1714" i="12"/>
  <c r="B1715" i="12"/>
  <c r="C1715" i="12"/>
  <c r="B1716" i="12"/>
  <c r="C1716" i="12"/>
  <c r="B1717" i="12"/>
  <c r="C1717" i="12"/>
  <c r="B1718" i="12"/>
  <c r="C1718" i="12"/>
  <c r="B1719" i="12"/>
  <c r="C1719" i="12"/>
  <c r="B1720" i="12"/>
  <c r="C1720" i="12"/>
  <c r="B1721" i="12"/>
  <c r="C1721" i="12"/>
  <c r="B1722" i="12"/>
  <c r="C1722" i="12"/>
  <c r="B1723" i="12"/>
  <c r="C1723" i="12"/>
  <c r="B1724" i="12"/>
  <c r="C1724" i="12"/>
  <c r="B1725" i="12"/>
  <c r="C1725" i="12"/>
  <c r="B1726" i="12"/>
  <c r="C1726" i="12"/>
  <c r="B1727" i="12"/>
  <c r="C1727" i="12"/>
  <c r="B1728" i="12"/>
  <c r="C1728" i="12"/>
  <c r="B1729" i="12"/>
  <c r="C1729" i="12"/>
  <c r="B1730" i="12"/>
  <c r="C1730" i="12"/>
  <c r="B1731" i="12"/>
  <c r="C1731" i="12"/>
  <c r="B1732" i="12"/>
  <c r="C1732" i="12"/>
  <c r="B1733" i="12"/>
  <c r="C1733" i="12"/>
  <c r="B1734" i="12"/>
  <c r="C1734" i="12"/>
  <c r="B1735" i="12"/>
  <c r="C1735" i="12"/>
  <c r="B1736" i="12"/>
  <c r="C1736" i="12"/>
  <c r="B1737" i="12"/>
  <c r="C1737" i="12"/>
  <c r="B1738" i="12"/>
  <c r="C1738" i="12"/>
  <c r="B1739" i="12"/>
  <c r="C1739" i="12"/>
  <c r="B1740" i="12"/>
  <c r="C1740" i="12"/>
  <c r="B1741" i="12"/>
  <c r="C1741" i="12"/>
  <c r="B1742" i="12"/>
  <c r="C1742" i="12"/>
  <c r="B1743" i="12"/>
  <c r="C1743" i="12"/>
  <c r="B1744" i="12"/>
  <c r="C1744" i="12"/>
  <c r="B1745" i="12"/>
  <c r="C1745" i="12"/>
  <c r="B1746" i="12"/>
  <c r="C1746" i="12"/>
  <c r="B1747" i="12"/>
  <c r="C1747" i="12"/>
  <c r="B1748" i="12"/>
  <c r="C1748" i="12"/>
  <c r="B1749" i="12"/>
  <c r="C1749" i="12"/>
  <c r="B1750" i="12"/>
  <c r="C1750" i="12"/>
  <c r="B1751" i="12"/>
  <c r="C1751" i="12"/>
  <c r="B1752" i="12"/>
  <c r="C1752" i="12"/>
  <c r="B1753" i="12"/>
  <c r="C1753" i="12"/>
  <c r="B1754" i="12"/>
  <c r="C1754" i="12"/>
  <c r="B1755" i="12"/>
  <c r="C1755" i="12"/>
  <c r="B1756" i="12"/>
  <c r="C1756" i="12"/>
  <c r="B1757" i="12"/>
  <c r="C1757" i="12"/>
  <c r="B1758" i="12"/>
  <c r="C1758" i="12"/>
  <c r="B1759" i="12"/>
  <c r="C1759" i="12"/>
  <c r="B1760" i="12"/>
  <c r="C1760" i="12"/>
  <c r="B1761" i="12"/>
  <c r="C1761" i="12"/>
  <c r="B1762" i="12"/>
  <c r="C1762" i="12"/>
  <c r="B1763" i="12"/>
  <c r="C1763" i="12"/>
  <c r="B1764" i="12"/>
  <c r="C1764" i="12"/>
  <c r="B1765" i="12"/>
  <c r="C1765" i="12"/>
  <c r="B1766" i="12"/>
  <c r="C1766" i="12"/>
  <c r="B1767" i="12"/>
  <c r="C1767" i="12"/>
  <c r="B1768" i="12"/>
  <c r="C1768" i="12"/>
  <c r="B1769" i="12"/>
  <c r="C1769" i="12"/>
  <c r="B1770" i="12"/>
  <c r="C1770" i="12"/>
  <c r="B1771" i="12"/>
  <c r="C1771" i="12"/>
  <c r="B1772" i="12"/>
  <c r="C1772" i="12"/>
  <c r="B1773" i="12"/>
  <c r="C1773" i="12"/>
  <c r="B1774" i="12"/>
  <c r="C1774" i="12"/>
  <c r="B1775" i="12"/>
  <c r="C1775" i="12"/>
  <c r="B1776" i="12"/>
  <c r="C1776" i="12"/>
  <c r="B1777" i="12"/>
  <c r="C1777" i="12"/>
  <c r="B1778" i="12"/>
  <c r="C1778" i="12"/>
  <c r="B1779" i="12"/>
  <c r="C1779" i="12"/>
  <c r="B1780" i="12"/>
  <c r="C1780" i="12"/>
  <c r="B1781" i="12"/>
  <c r="C1781" i="12"/>
  <c r="B1782" i="12"/>
  <c r="C1782" i="12"/>
  <c r="B1783" i="12"/>
  <c r="C1783" i="12"/>
  <c r="B1784" i="12"/>
  <c r="C1784" i="12"/>
  <c r="B1785" i="12"/>
  <c r="C1785" i="12"/>
  <c r="B1786" i="12"/>
  <c r="C1786" i="12"/>
  <c r="B1787" i="12"/>
  <c r="C1787" i="12"/>
  <c r="B1788" i="12"/>
  <c r="C1788" i="12"/>
  <c r="B1789" i="12"/>
  <c r="C1789" i="12"/>
  <c r="B1790" i="12"/>
  <c r="C1790" i="12"/>
  <c r="B1791" i="12"/>
  <c r="C1791" i="12"/>
  <c r="B1792" i="12"/>
  <c r="C1792" i="12"/>
  <c r="B1793" i="12"/>
  <c r="C1793" i="12"/>
  <c r="B1794" i="12"/>
  <c r="C1794" i="12"/>
  <c r="B1795" i="12"/>
  <c r="C1795" i="12"/>
  <c r="B1796" i="12"/>
  <c r="C1796" i="12"/>
  <c r="B1797" i="12"/>
  <c r="C1797" i="12"/>
  <c r="B1798" i="12"/>
  <c r="C1798" i="12"/>
  <c r="B1799" i="12"/>
  <c r="C1799" i="12"/>
  <c r="B1800" i="12"/>
  <c r="C1800" i="12"/>
  <c r="B1801" i="12"/>
  <c r="C1801" i="12"/>
  <c r="B1802" i="12"/>
  <c r="C1802" i="12"/>
  <c r="B1803" i="12"/>
  <c r="C1803" i="12"/>
  <c r="B1804" i="12"/>
  <c r="C1804" i="12"/>
  <c r="B1805" i="12"/>
  <c r="C1805" i="12"/>
  <c r="B1806" i="12"/>
  <c r="C1806" i="12"/>
  <c r="B1807" i="12"/>
  <c r="C1807" i="12"/>
  <c r="B1808" i="12"/>
  <c r="C1808" i="12"/>
  <c r="B1809" i="12"/>
  <c r="C1809" i="12"/>
  <c r="B1810" i="12"/>
  <c r="C1810" i="12"/>
  <c r="B1811" i="12"/>
  <c r="C1811" i="12"/>
  <c r="B1812" i="12"/>
  <c r="C1812" i="12"/>
  <c r="B1813" i="12"/>
  <c r="C1813" i="12"/>
  <c r="B1814" i="12"/>
  <c r="C1814" i="12"/>
  <c r="B1815" i="12"/>
  <c r="C1815" i="12"/>
  <c r="B1816" i="12"/>
  <c r="C1816" i="12"/>
  <c r="B1817" i="12"/>
  <c r="C1817" i="12"/>
  <c r="B1818" i="12"/>
  <c r="C1818" i="12"/>
  <c r="B1819" i="12"/>
  <c r="C1819" i="12"/>
  <c r="B1820" i="12"/>
  <c r="C1820" i="12"/>
  <c r="B1821" i="12"/>
  <c r="C1821" i="12"/>
  <c r="B1822" i="12"/>
  <c r="C1822" i="12"/>
  <c r="B1823" i="12"/>
  <c r="C1823" i="12"/>
  <c r="B1824" i="12"/>
  <c r="C1824" i="12"/>
  <c r="B1825" i="12"/>
  <c r="C1825" i="12"/>
  <c r="B1826" i="12"/>
  <c r="C1826" i="12"/>
  <c r="B1827" i="12"/>
  <c r="C1827" i="12"/>
  <c r="B1828" i="12"/>
  <c r="C1828" i="12"/>
  <c r="B1829" i="12"/>
  <c r="C1829" i="12"/>
  <c r="B1830" i="12"/>
  <c r="C1830" i="12"/>
  <c r="B1831" i="12"/>
  <c r="C1831" i="12"/>
  <c r="B1832" i="12"/>
  <c r="C1832" i="12"/>
  <c r="B1833" i="12"/>
  <c r="C1833" i="12"/>
  <c r="B1834" i="12"/>
  <c r="C1834" i="12"/>
  <c r="B1835" i="12"/>
  <c r="C1835" i="12"/>
  <c r="B1836" i="12"/>
  <c r="C1836" i="12"/>
  <c r="B1837" i="12"/>
  <c r="C1837" i="12"/>
  <c r="B1838" i="12"/>
  <c r="C1838" i="12"/>
  <c r="B1839" i="12"/>
  <c r="C1839" i="12"/>
  <c r="B1840" i="12"/>
  <c r="C1840" i="12"/>
  <c r="B1841" i="12"/>
  <c r="C1841" i="12"/>
  <c r="B1842" i="12"/>
  <c r="C1842" i="12"/>
  <c r="B1843" i="12"/>
  <c r="C1843" i="12"/>
  <c r="B1844" i="12"/>
  <c r="C1844" i="12"/>
  <c r="B1845" i="12"/>
  <c r="C1845" i="12"/>
  <c r="B1846" i="12"/>
  <c r="C1846" i="12"/>
  <c r="B1847" i="12"/>
  <c r="C1847" i="12"/>
  <c r="B1848" i="12"/>
  <c r="C1848" i="12"/>
  <c r="B1849" i="12"/>
  <c r="C1849" i="12"/>
  <c r="B1850" i="12"/>
  <c r="C1850" i="12"/>
  <c r="B1851" i="12"/>
  <c r="C1851" i="12"/>
  <c r="B1852" i="12"/>
  <c r="C1852" i="12"/>
  <c r="B1853" i="12"/>
  <c r="C1853" i="12"/>
  <c r="B1854" i="12"/>
  <c r="C1854" i="12"/>
  <c r="B1855" i="12"/>
  <c r="C1855" i="12"/>
  <c r="B1856" i="12"/>
  <c r="C1856" i="12"/>
  <c r="B1857" i="12"/>
  <c r="C1857" i="12"/>
  <c r="B1858" i="12"/>
  <c r="C1858" i="12"/>
  <c r="B1859" i="12"/>
  <c r="C1859" i="12"/>
  <c r="B1860" i="12"/>
  <c r="C1860" i="12"/>
  <c r="B1861" i="12"/>
  <c r="C1861" i="12"/>
  <c r="B1862" i="12"/>
  <c r="C1862" i="12"/>
  <c r="B1863" i="12"/>
  <c r="C1863" i="12"/>
  <c r="B1864" i="12"/>
  <c r="C1864" i="12"/>
  <c r="B1865" i="12"/>
  <c r="C1865" i="12"/>
  <c r="B1866" i="12"/>
  <c r="C1866" i="12"/>
  <c r="B1867" i="12"/>
  <c r="C1867" i="12"/>
  <c r="B1868" i="12"/>
  <c r="C1868" i="12"/>
  <c r="B1869" i="12"/>
  <c r="C1869" i="12"/>
  <c r="B1870" i="12"/>
  <c r="C1870" i="12"/>
  <c r="B1871" i="12"/>
  <c r="C1871" i="12"/>
  <c r="B1872" i="12"/>
  <c r="C1872" i="12"/>
  <c r="B1873" i="12"/>
  <c r="C1873" i="12"/>
  <c r="B1874" i="12"/>
  <c r="C1874" i="12"/>
  <c r="B1875" i="12"/>
  <c r="C1875" i="12"/>
  <c r="B1876" i="12"/>
  <c r="C1876" i="12"/>
  <c r="B1877" i="12"/>
  <c r="C1877" i="12"/>
  <c r="B1878" i="12"/>
  <c r="C1878" i="12"/>
  <c r="B1879" i="12"/>
  <c r="C1879" i="12"/>
  <c r="B1880" i="12"/>
  <c r="C1880" i="12"/>
  <c r="B1881" i="12"/>
  <c r="C1881" i="12"/>
  <c r="B1882" i="12"/>
  <c r="C1882" i="12"/>
  <c r="B1883" i="12"/>
  <c r="C1883" i="12"/>
  <c r="B1884" i="12"/>
  <c r="C1884" i="12"/>
  <c r="B1885" i="12"/>
  <c r="C1885" i="12"/>
  <c r="B1886" i="12"/>
  <c r="C1886" i="12"/>
  <c r="B1887" i="12"/>
  <c r="C1887" i="12"/>
  <c r="B1888" i="12"/>
  <c r="C1888" i="12"/>
  <c r="B1889" i="12"/>
  <c r="C1889" i="12"/>
  <c r="B1890" i="12"/>
  <c r="C1890" i="12"/>
  <c r="B1891" i="12"/>
  <c r="C1891" i="12"/>
  <c r="B1892" i="12"/>
  <c r="C1892" i="12"/>
  <c r="B1893" i="12"/>
  <c r="C1893" i="12"/>
  <c r="B1894" i="12"/>
  <c r="C1894" i="12"/>
  <c r="B1895" i="12"/>
  <c r="C1895" i="12"/>
  <c r="B1896" i="12"/>
  <c r="C1896" i="12"/>
  <c r="B1897" i="12"/>
  <c r="C1897" i="12"/>
  <c r="B1898" i="12"/>
  <c r="C1898" i="12"/>
  <c r="B1899" i="12"/>
  <c r="C1899" i="12"/>
  <c r="B1900" i="12"/>
  <c r="C1900" i="12"/>
  <c r="B1901" i="12"/>
  <c r="C1901" i="12"/>
  <c r="B1902" i="12"/>
  <c r="C1902" i="12"/>
  <c r="B1903" i="12"/>
  <c r="C1903" i="12"/>
  <c r="B1904" i="12"/>
  <c r="C1904" i="12"/>
  <c r="B1905" i="12"/>
  <c r="C1905" i="12"/>
  <c r="B1906" i="12"/>
  <c r="C1906" i="12"/>
  <c r="B1907" i="12"/>
  <c r="C1907" i="12"/>
  <c r="B1908" i="12"/>
  <c r="C1908" i="12"/>
  <c r="B1909" i="12"/>
  <c r="C1909" i="12"/>
  <c r="B1910" i="12"/>
  <c r="C1910" i="12"/>
  <c r="B1911" i="12"/>
  <c r="C1911" i="12"/>
  <c r="B1912" i="12"/>
  <c r="C1912" i="12"/>
  <c r="B1913" i="12"/>
  <c r="C1913" i="12"/>
  <c r="B1914" i="12"/>
  <c r="C1914" i="12"/>
  <c r="B1915" i="12"/>
  <c r="C1915" i="12"/>
  <c r="B1916" i="12"/>
  <c r="C1916" i="12"/>
  <c r="B1917" i="12"/>
  <c r="C1917" i="12"/>
  <c r="B1918" i="12"/>
  <c r="C1918" i="12"/>
  <c r="B1919" i="12"/>
  <c r="C1919" i="12"/>
  <c r="B1920" i="12"/>
  <c r="C1920" i="12"/>
  <c r="B1921" i="12"/>
  <c r="C1921" i="12"/>
  <c r="B1922" i="12"/>
  <c r="C1922" i="12"/>
  <c r="B1923" i="12"/>
  <c r="C1923" i="12"/>
  <c r="B1924" i="12"/>
  <c r="C1924" i="12"/>
  <c r="B1925" i="12"/>
  <c r="C1925" i="12"/>
  <c r="B1926" i="12"/>
  <c r="C1926" i="12"/>
  <c r="B1927" i="12"/>
  <c r="C1927" i="12"/>
  <c r="B1928" i="12"/>
  <c r="C1928" i="12"/>
  <c r="B1929" i="12"/>
  <c r="C1929" i="12"/>
  <c r="B1930" i="12"/>
  <c r="C1930" i="12"/>
  <c r="B1931" i="12"/>
  <c r="C1931" i="12"/>
  <c r="B1932" i="12"/>
  <c r="C1932" i="12"/>
  <c r="B1933" i="12"/>
  <c r="C1933" i="12"/>
  <c r="B1934" i="12"/>
  <c r="C1934" i="12"/>
  <c r="B1935" i="12"/>
  <c r="C1935" i="12"/>
  <c r="B1936" i="12"/>
  <c r="C1936" i="12"/>
  <c r="B1937" i="12"/>
  <c r="C1937" i="12"/>
  <c r="B1938" i="12"/>
  <c r="C1938" i="12"/>
  <c r="B1939" i="12"/>
  <c r="C1939" i="12"/>
  <c r="B1940" i="12"/>
  <c r="C1940" i="12"/>
  <c r="B1941" i="12"/>
  <c r="C1941" i="12"/>
  <c r="B1942" i="12"/>
  <c r="C1942" i="12"/>
  <c r="B1943" i="12"/>
  <c r="C1943" i="12"/>
  <c r="B1944" i="12"/>
  <c r="C1944" i="12"/>
  <c r="B1945" i="12"/>
  <c r="C1945" i="12"/>
  <c r="B1946" i="12"/>
  <c r="C1946" i="12"/>
  <c r="B1947" i="12"/>
  <c r="C1947" i="12"/>
  <c r="B1948" i="12"/>
  <c r="C1948" i="12"/>
  <c r="B1949" i="12"/>
  <c r="C1949" i="12"/>
  <c r="B1950" i="12"/>
  <c r="C1950" i="12"/>
  <c r="B1951" i="12"/>
  <c r="C1951" i="12"/>
  <c r="B1952" i="12"/>
  <c r="C1952" i="12"/>
  <c r="B1953" i="12"/>
  <c r="C1953" i="12"/>
  <c r="B1954" i="12"/>
  <c r="C1954" i="12"/>
  <c r="B1955" i="12"/>
  <c r="C1955" i="12"/>
  <c r="B1956" i="12"/>
  <c r="C1956" i="12"/>
  <c r="B1957" i="12"/>
  <c r="C1957" i="12"/>
  <c r="B1958" i="12"/>
  <c r="C1958" i="12"/>
  <c r="B1959" i="12"/>
  <c r="C1959" i="12"/>
  <c r="B1960" i="12"/>
  <c r="C1960" i="12"/>
  <c r="B1961" i="12"/>
  <c r="C1961" i="12"/>
  <c r="B1962" i="12"/>
  <c r="C1962" i="12"/>
  <c r="B1963" i="12"/>
  <c r="C1963" i="12"/>
  <c r="B1964" i="12"/>
  <c r="C1964" i="12"/>
  <c r="B1965" i="12"/>
  <c r="C1965" i="12"/>
  <c r="B1966" i="12"/>
  <c r="C1966" i="12"/>
  <c r="B1967" i="12"/>
  <c r="C1967" i="12"/>
  <c r="B1968" i="12"/>
  <c r="C1968" i="12"/>
  <c r="B1969" i="12"/>
  <c r="C1969" i="12"/>
  <c r="B1970" i="12"/>
  <c r="C1970" i="12"/>
  <c r="B1971" i="12"/>
  <c r="C1971" i="12"/>
  <c r="B1972" i="12"/>
  <c r="C1972" i="12"/>
  <c r="B1973" i="12"/>
  <c r="C1973" i="12"/>
  <c r="B1974" i="12"/>
  <c r="C1974" i="12"/>
  <c r="B1975" i="12"/>
  <c r="C1975" i="12"/>
  <c r="B1976" i="12"/>
  <c r="C1976" i="12"/>
  <c r="B1977" i="12"/>
  <c r="C1977" i="12"/>
  <c r="B1978" i="12"/>
  <c r="C1978" i="12"/>
  <c r="B1979" i="12"/>
  <c r="C1979" i="12"/>
  <c r="B1980" i="12"/>
  <c r="C1980" i="12"/>
  <c r="B1981" i="12"/>
  <c r="C1981" i="12"/>
  <c r="B1982" i="12"/>
  <c r="C1982" i="12"/>
  <c r="B1983" i="12"/>
  <c r="C1983" i="12"/>
  <c r="B1984" i="12"/>
  <c r="C1984" i="12"/>
  <c r="B1985" i="12"/>
  <c r="C1985" i="12"/>
  <c r="B1986" i="12"/>
  <c r="C1986" i="12"/>
  <c r="B1987" i="12"/>
  <c r="C1987" i="12"/>
  <c r="B1988" i="12"/>
  <c r="C1988" i="12"/>
  <c r="B1989" i="12"/>
  <c r="C1989" i="12"/>
  <c r="B1990" i="12"/>
  <c r="C1990" i="12"/>
  <c r="B1991" i="12"/>
  <c r="C1991" i="12"/>
  <c r="B1992" i="12"/>
  <c r="C1992" i="12"/>
  <c r="B1993" i="12"/>
  <c r="C1993" i="12"/>
  <c r="B1994" i="12"/>
  <c r="C1994" i="12"/>
  <c r="B1995" i="12"/>
  <c r="C1995" i="12"/>
  <c r="B1996" i="12"/>
  <c r="C1996" i="12"/>
  <c r="B1997" i="12"/>
  <c r="C1997" i="12"/>
  <c r="B1998" i="12"/>
  <c r="C1998" i="12"/>
  <c r="B1999" i="12"/>
  <c r="C1999" i="12"/>
  <c r="B2000" i="12"/>
  <c r="C2000" i="12"/>
  <c r="B2001" i="12"/>
  <c r="C2001" i="12"/>
  <c r="B2002" i="12"/>
  <c r="C2002" i="12"/>
  <c r="B2003" i="12"/>
  <c r="C2003" i="12"/>
  <c r="B2004" i="12"/>
  <c r="C2004" i="12"/>
  <c r="B2005" i="12"/>
  <c r="C2005" i="12"/>
  <c r="B2006" i="12"/>
  <c r="C2006" i="12"/>
  <c r="B2007" i="12"/>
  <c r="C2007" i="12"/>
  <c r="B2008" i="12"/>
  <c r="C2008" i="12"/>
  <c r="B2009" i="12"/>
  <c r="C2009" i="12"/>
  <c r="B2010" i="12"/>
  <c r="C2010" i="12"/>
  <c r="B2011" i="12"/>
  <c r="C2011" i="12"/>
  <c r="B2012" i="12"/>
  <c r="C2012" i="12"/>
  <c r="B2013" i="12"/>
  <c r="C2013" i="12"/>
  <c r="B2014" i="12"/>
  <c r="C2014" i="12"/>
  <c r="B2015" i="12"/>
  <c r="C2015" i="12"/>
  <c r="B2016" i="12"/>
  <c r="C2016" i="12"/>
  <c r="B2017" i="12"/>
  <c r="C2017" i="12"/>
  <c r="B2018" i="12"/>
  <c r="C2018" i="12"/>
  <c r="B2019" i="12"/>
  <c r="C2019" i="12"/>
  <c r="B2020" i="12"/>
  <c r="C2020" i="12"/>
  <c r="B2021" i="12"/>
  <c r="C2021" i="12"/>
  <c r="B2022" i="12"/>
  <c r="C2022" i="12"/>
  <c r="B2023" i="12"/>
  <c r="C2023" i="12"/>
  <c r="B2024" i="12"/>
  <c r="C2024" i="12"/>
  <c r="B2025" i="12"/>
  <c r="C2025" i="12"/>
  <c r="B2026" i="12"/>
  <c r="C2026" i="12"/>
  <c r="B2027" i="12"/>
  <c r="C2027" i="12"/>
  <c r="B2028" i="12"/>
  <c r="C2028" i="12"/>
  <c r="B2029" i="12"/>
  <c r="C2029" i="12"/>
  <c r="B2030" i="12"/>
  <c r="C2030" i="12"/>
  <c r="B2031" i="12"/>
  <c r="C2031" i="12"/>
  <c r="B2032" i="12"/>
  <c r="C2032" i="12"/>
  <c r="B2033" i="12"/>
  <c r="C2033" i="12"/>
  <c r="B2034" i="12"/>
  <c r="C2034" i="12"/>
  <c r="B2035" i="12"/>
  <c r="C2035" i="12"/>
  <c r="B2036" i="12"/>
  <c r="C2036" i="12"/>
  <c r="B2037" i="12"/>
  <c r="C2037" i="12"/>
  <c r="B2038" i="12"/>
  <c r="C2038" i="12"/>
  <c r="B2039" i="12"/>
  <c r="C2039" i="12"/>
  <c r="B2040" i="12"/>
  <c r="C2040" i="12"/>
  <c r="B2041" i="12"/>
  <c r="C2041" i="12"/>
  <c r="B2042" i="12"/>
  <c r="C2042" i="12"/>
  <c r="B2043" i="12"/>
  <c r="C2043" i="12"/>
  <c r="B2044" i="12"/>
  <c r="C2044" i="12"/>
  <c r="B2045" i="12"/>
  <c r="C2045" i="12"/>
  <c r="B2046" i="12"/>
  <c r="C2046" i="12"/>
  <c r="B2047" i="12"/>
  <c r="C2047" i="12"/>
  <c r="B2048" i="12"/>
  <c r="C2048" i="12"/>
  <c r="B2049" i="12"/>
  <c r="C2049" i="12"/>
  <c r="B2050" i="12"/>
  <c r="C2050" i="12"/>
  <c r="B2051" i="12"/>
  <c r="C2051" i="12"/>
  <c r="B2052" i="12"/>
  <c r="C2052" i="12"/>
  <c r="B2053" i="12"/>
  <c r="C2053" i="12"/>
  <c r="B2054" i="12"/>
  <c r="C2054" i="12"/>
  <c r="B2055" i="12"/>
  <c r="C2055" i="12"/>
  <c r="B2056" i="12"/>
  <c r="C2056" i="12"/>
  <c r="B2057" i="12"/>
  <c r="C2057" i="12"/>
  <c r="B2058" i="12"/>
  <c r="C2058" i="12"/>
  <c r="B2059" i="12"/>
  <c r="C2059" i="12"/>
  <c r="B2060" i="12"/>
  <c r="C2060" i="12"/>
  <c r="B2061" i="12"/>
  <c r="C2061" i="12"/>
  <c r="B2062" i="12"/>
  <c r="C2062" i="12"/>
  <c r="B2063" i="12"/>
  <c r="C2063" i="12"/>
  <c r="B2064" i="12"/>
  <c r="C2064" i="12"/>
  <c r="B2065" i="12"/>
  <c r="C2065" i="12"/>
  <c r="B2066" i="12"/>
  <c r="C2066" i="12"/>
  <c r="B2067" i="12"/>
  <c r="C2067" i="12"/>
  <c r="B2068" i="12"/>
  <c r="C2068" i="12"/>
  <c r="B2069" i="12"/>
  <c r="C2069" i="12"/>
  <c r="B2070" i="12"/>
  <c r="C2070" i="12"/>
  <c r="B2071" i="12"/>
  <c r="C2071" i="12"/>
  <c r="B2072" i="12"/>
  <c r="C2072" i="12"/>
  <c r="B2073" i="12"/>
  <c r="C2073" i="12"/>
  <c r="B2074" i="12"/>
  <c r="C2074" i="12"/>
  <c r="B2075" i="12"/>
  <c r="C2075" i="12"/>
  <c r="B2076" i="12"/>
  <c r="C2076" i="12"/>
  <c r="B2077" i="12"/>
  <c r="C2077" i="12"/>
  <c r="B2078" i="12"/>
  <c r="C2078" i="12"/>
  <c r="B2079" i="12"/>
  <c r="C2079" i="12"/>
  <c r="B2080" i="12"/>
  <c r="C2080" i="12"/>
  <c r="B2081" i="12"/>
  <c r="C2081" i="12"/>
  <c r="B2082" i="12"/>
  <c r="C2082" i="12"/>
  <c r="B2083" i="12"/>
  <c r="C2083" i="12"/>
  <c r="B2084" i="12"/>
  <c r="C2084" i="12"/>
  <c r="B2085" i="12"/>
  <c r="C2085" i="12"/>
  <c r="B2086" i="12"/>
  <c r="C2086" i="12"/>
  <c r="B2087" i="12"/>
  <c r="C2087" i="12"/>
  <c r="B2088" i="12"/>
  <c r="C2088" i="12"/>
  <c r="B2089" i="12"/>
  <c r="C2089" i="12"/>
  <c r="B2090" i="12"/>
  <c r="C2090" i="12"/>
  <c r="B2091" i="12"/>
  <c r="C2091" i="12"/>
  <c r="B2092" i="12"/>
  <c r="C2092" i="12"/>
  <c r="B2093" i="12"/>
  <c r="C2093" i="12"/>
  <c r="B2094" i="12"/>
  <c r="C2094" i="12"/>
  <c r="B2095" i="12"/>
  <c r="C2095" i="12"/>
  <c r="B2096" i="12"/>
  <c r="C2096" i="12"/>
  <c r="B2097" i="12"/>
  <c r="C2097" i="12"/>
  <c r="B2098" i="12"/>
  <c r="C2098" i="12"/>
  <c r="B2099" i="12"/>
  <c r="C2099" i="12"/>
  <c r="B2100" i="12"/>
  <c r="C2100" i="12"/>
  <c r="B2101" i="12"/>
  <c r="C2101" i="12"/>
  <c r="B2102" i="12"/>
  <c r="C2102" i="12"/>
  <c r="B2103" i="12"/>
  <c r="C2103" i="12"/>
  <c r="B2104" i="12"/>
  <c r="C2104" i="12"/>
  <c r="B2105" i="12"/>
  <c r="C2105" i="12"/>
  <c r="B2106" i="12"/>
  <c r="C2106" i="12"/>
  <c r="B2107" i="12"/>
  <c r="C2107" i="12"/>
  <c r="B2108" i="12"/>
  <c r="C2108" i="12"/>
  <c r="B2109" i="12"/>
  <c r="C2109" i="12"/>
  <c r="B2110" i="12"/>
  <c r="C2110" i="12"/>
  <c r="B2111" i="12"/>
  <c r="C2111" i="12"/>
  <c r="B2112" i="12"/>
  <c r="C2112" i="12"/>
  <c r="B2113" i="12"/>
  <c r="C2113" i="12"/>
  <c r="B2114" i="12"/>
  <c r="C2114" i="12"/>
  <c r="B2115" i="12"/>
  <c r="C2115" i="12"/>
  <c r="B2116" i="12"/>
  <c r="C2116" i="12"/>
  <c r="B2117" i="12"/>
  <c r="C2117" i="12"/>
  <c r="B2118" i="12"/>
  <c r="C2118" i="12"/>
  <c r="B2119" i="12"/>
  <c r="C2119" i="12"/>
  <c r="B2120" i="12"/>
  <c r="C2120" i="12"/>
  <c r="B2121" i="12"/>
  <c r="C2121" i="12"/>
  <c r="B2122" i="12"/>
  <c r="C2122" i="12"/>
  <c r="B2123" i="12"/>
  <c r="C2123" i="12"/>
  <c r="B2124" i="12"/>
  <c r="C2124" i="12"/>
  <c r="B2125" i="12"/>
  <c r="C2125" i="12"/>
  <c r="B2126" i="12"/>
  <c r="C2126" i="12"/>
  <c r="B2127" i="12"/>
  <c r="C2127" i="12"/>
  <c r="B2128" i="12"/>
  <c r="C2128" i="12"/>
  <c r="B2129" i="12"/>
  <c r="C2129" i="12"/>
  <c r="B2130" i="12"/>
  <c r="C2130" i="12"/>
  <c r="B2131" i="12"/>
  <c r="C2131" i="12"/>
  <c r="B2132" i="12"/>
  <c r="C2132" i="12"/>
  <c r="B2133" i="12"/>
  <c r="C2133" i="12"/>
  <c r="B2134" i="12"/>
  <c r="C2134" i="12"/>
  <c r="B2135" i="12"/>
  <c r="C2135" i="12"/>
  <c r="B2136" i="12"/>
  <c r="C2136" i="12"/>
  <c r="B2137" i="12"/>
  <c r="C2137" i="12"/>
  <c r="B2138" i="12"/>
  <c r="C2138" i="12"/>
  <c r="B2139" i="12"/>
  <c r="C2139" i="12"/>
  <c r="B2140" i="12"/>
  <c r="C2140" i="12"/>
  <c r="B2141" i="12"/>
  <c r="C2141" i="12"/>
  <c r="B2142" i="12"/>
  <c r="C2142" i="12"/>
  <c r="B2143" i="12"/>
  <c r="C2143" i="12"/>
  <c r="B2144" i="12"/>
  <c r="C2144" i="12"/>
  <c r="B2145" i="12"/>
  <c r="C2145" i="12"/>
  <c r="B2146" i="12"/>
  <c r="C2146" i="12"/>
  <c r="B2147" i="12"/>
  <c r="C2147" i="12"/>
  <c r="B2148" i="12"/>
  <c r="C2148" i="12"/>
  <c r="B2149" i="12"/>
  <c r="C2149" i="12"/>
  <c r="B2150" i="12"/>
  <c r="C2150" i="12"/>
  <c r="B2151" i="12"/>
  <c r="C2151" i="12"/>
  <c r="B2152" i="12"/>
  <c r="C2152" i="12"/>
  <c r="B2153" i="12"/>
  <c r="C2153" i="12"/>
  <c r="B2154" i="12"/>
  <c r="C2154" i="12"/>
  <c r="B2155" i="12"/>
  <c r="C2155" i="12"/>
  <c r="B2156" i="12"/>
  <c r="C2156" i="12"/>
  <c r="B2157" i="12"/>
  <c r="C2157" i="12"/>
  <c r="B2158" i="12"/>
  <c r="C2158" i="12"/>
  <c r="B2159" i="12"/>
  <c r="C2159" i="12"/>
  <c r="B2160" i="12"/>
  <c r="C2160" i="12"/>
  <c r="B2161" i="12"/>
  <c r="C2161" i="12"/>
  <c r="B2162" i="12"/>
  <c r="C2162" i="12"/>
  <c r="B2163" i="12"/>
  <c r="C2163" i="12"/>
  <c r="B2164" i="12"/>
  <c r="C2164" i="12"/>
  <c r="B2165" i="12"/>
  <c r="C2165" i="12"/>
  <c r="B2166" i="12"/>
  <c r="C2166" i="12"/>
  <c r="B2167" i="12"/>
  <c r="C2167" i="12"/>
  <c r="B2168" i="12"/>
  <c r="C2168" i="12"/>
  <c r="B2169" i="12"/>
  <c r="C2169" i="12"/>
  <c r="B2170" i="12"/>
  <c r="C2170" i="12"/>
  <c r="B2171" i="12"/>
  <c r="C2171" i="12"/>
  <c r="B2172" i="12"/>
  <c r="C2172" i="12"/>
  <c r="B2173" i="12"/>
  <c r="C2173" i="12"/>
  <c r="B2174" i="12"/>
  <c r="C2174" i="12"/>
  <c r="B2175" i="12"/>
  <c r="C2175" i="12"/>
  <c r="B2176" i="12"/>
  <c r="C2176" i="12"/>
  <c r="B2177" i="12"/>
  <c r="C2177" i="12"/>
  <c r="B2178" i="12"/>
  <c r="C2178" i="12"/>
  <c r="B2179" i="12"/>
  <c r="C2179" i="12"/>
  <c r="B2180" i="12"/>
  <c r="C2180" i="12"/>
  <c r="B2181" i="12"/>
  <c r="C2181" i="12"/>
  <c r="B2182" i="12"/>
  <c r="C2182" i="12"/>
  <c r="B2183" i="12"/>
  <c r="C2183" i="12"/>
  <c r="B2184" i="12"/>
  <c r="C2184" i="12"/>
  <c r="B2185" i="12"/>
  <c r="C2185" i="12"/>
  <c r="B2186" i="12"/>
  <c r="C2186" i="12"/>
  <c r="B2187" i="12"/>
  <c r="C2187" i="12"/>
  <c r="B2188" i="12"/>
  <c r="C2188" i="12"/>
  <c r="B2189" i="12"/>
  <c r="C2189" i="12"/>
  <c r="B2190" i="12"/>
  <c r="C2190" i="12"/>
  <c r="B2191" i="12"/>
  <c r="C2191" i="12"/>
  <c r="B2192" i="12"/>
  <c r="C2192" i="12"/>
  <c r="B2193" i="12"/>
  <c r="C2193" i="12"/>
  <c r="B2194" i="12"/>
  <c r="C2194" i="12"/>
  <c r="B2195" i="12"/>
  <c r="C2195" i="12"/>
  <c r="B2196" i="12"/>
  <c r="C2196" i="12"/>
  <c r="B2197" i="12"/>
  <c r="C2197" i="12"/>
  <c r="B2198" i="12"/>
  <c r="C2198" i="12"/>
  <c r="B2199" i="12"/>
  <c r="C2199" i="12"/>
  <c r="B2200" i="12"/>
  <c r="C2200" i="12"/>
  <c r="B2201" i="12"/>
  <c r="C2201" i="12"/>
  <c r="B2202" i="12"/>
  <c r="C2202" i="12"/>
  <c r="B2203" i="12"/>
  <c r="C2203" i="12"/>
  <c r="B2204" i="12"/>
  <c r="C2204" i="12"/>
  <c r="B2205" i="12"/>
  <c r="C2205" i="12"/>
  <c r="B2206" i="12"/>
  <c r="C2206" i="12"/>
  <c r="B2207" i="12"/>
  <c r="C2207" i="12"/>
  <c r="B2208" i="12"/>
  <c r="C2208" i="12"/>
  <c r="B2209" i="12"/>
  <c r="C2209" i="12"/>
  <c r="B2210" i="12"/>
  <c r="C2210" i="12"/>
  <c r="B2211" i="12"/>
  <c r="C2211" i="12"/>
  <c r="B2212" i="12"/>
  <c r="C2212" i="12"/>
  <c r="B2213" i="12"/>
  <c r="C2213" i="12"/>
  <c r="B2214" i="12"/>
  <c r="C2214" i="12"/>
  <c r="B2215" i="12"/>
  <c r="C2215" i="12"/>
  <c r="B2216" i="12"/>
  <c r="C2216" i="12"/>
  <c r="B2217" i="12"/>
  <c r="C2217" i="12"/>
  <c r="B2218" i="12"/>
  <c r="C2218" i="12"/>
  <c r="B2219" i="12"/>
  <c r="C2219" i="12"/>
  <c r="B2220" i="12"/>
  <c r="C2220" i="12"/>
  <c r="B2221" i="12"/>
  <c r="C2221" i="12"/>
  <c r="B2222" i="12"/>
  <c r="C2222" i="12"/>
  <c r="B2223" i="12"/>
  <c r="C2223" i="12"/>
  <c r="B2224" i="12"/>
  <c r="C2224" i="12"/>
  <c r="B2225" i="12"/>
  <c r="C2225" i="12"/>
  <c r="B2226" i="12"/>
  <c r="C2226" i="12"/>
  <c r="B2227" i="12"/>
  <c r="C2227" i="12"/>
  <c r="B2228" i="12"/>
  <c r="C2228" i="12"/>
  <c r="B2229" i="12"/>
  <c r="C2229" i="12"/>
  <c r="B2230" i="12"/>
  <c r="C2230" i="12"/>
  <c r="B2231" i="12"/>
  <c r="C2231" i="12"/>
  <c r="B2232" i="12"/>
  <c r="C2232" i="12"/>
  <c r="B2233" i="12"/>
  <c r="C2233" i="12"/>
  <c r="B2234" i="12"/>
  <c r="C2234" i="12"/>
  <c r="B2235" i="12"/>
  <c r="C2235" i="12"/>
  <c r="B2236" i="12"/>
  <c r="C2236" i="12"/>
  <c r="B2237" i="12"/>
  <c r="C2237" i="12"/>
  <c r="B2238" i="12"/>
  <c r="C2238" i="12"/>
  <c r="B2239" i="12"/>
  <c r="C2239" i="12"/>
  <c r="B2240" i="12"/>
  <c r="C2240" i="12"/>
  <c r="B2241" i="12"/>
  <c r="C2241" i="12"/>
  <c r="B2242" i="12"/>
  <c r="C2242" i="12"/>
  <c r="B2243" i="12"/>
  <c r="C2243" i="12"/>
  <c r="B2244" i="12"/>
  <c r="C2244" i="12"/>
  <c r="B2245" i="12"/>
  <c r="C2245" i="12"/>
  <c r="B2246" i="12"/>
  <c r="C2246" i="12"/>
  <c r="B2247" i="12"/>
  <c r="C2247" i="12"/>
  <c r="B2248" i="12"/>
  <c r="C2248" i="12"/>
  <c r="B2249" i="12"/>
  <c r="C2249" i="12"/>
  <c r="B2250" i="12"/>
  <c r="C2250" i="12"/>
  <c r="B2251" i="12"/>
  <c r="C2251" i="12"/>
  <c r="B2252" i="12"/>
  <c r="C2252" i="12"/>
  <c r="B2253" i="12"/>
  <c r="C2253" i="12"/>
  <c r="B2254" i="12"/>
  <c r="C2254" i="12"/>
  <c r="B2255" i="12"/>
  <c r="C2255" i="12"/>
  <c r="B2256" i="12"/>
  <c r="C2256" i="12"/>
  <c r="B2257" i="12"/>
  <c r="C2257" i="12"/>
  <c r="B2258" i="12"/>
  <c r="C2258" i="12"/>
  <c r="B2259" i="12"/>
  <c r="C2259" i="12"/>
  <c r="B2260" i="12"/>
  <c r="C2260" i="12"/>
  <c r="B2261" i="12"/>
  <c r="C2261" i="12"/>
  <c r="B2262" i="12"/>
  <c r="C2262" i="12"/>
  <c r="B2263" i="12"/>
  <c r="C2263" i="12"/>
  <c r="B2264" i="12"/>
  <c r="C2264" i="12"/>
  <c r="B2265" i="12"/>
  <c r="C2265" i="12"/>
  <c r="B2266" i="12"/>
  <c r="C2266" i="12"/>
  <c r="B2267" i="12"/>
  <c r="C2267" i="12"/>
  <c r="B2268" i="12"/>
  <c r="C2268" i="12"/>
  <c r="B2269" i="12"/>
  <c r="C2269" i="12"/>
  <c r="B2270" i="12"/>
  <c r="C2270" i="12"/>
  <c r="B2271" i="12"/>
  <c r="C2271" i="12"/>
  <c r="B2272" i="12"/>
  <c r="C2272" i="12"/>
  <c r="B2273" i="12"/>
  <c r="C2273" i="12"/>
  <c r="B2274" i="12"/>
  <c r="C2274" i="12"/>
  <c r="B2275" i="12"/>
  <c r="C2275" i="12"/>
  <c r="B2276" i="12"/>
  <c r="C2276" i="12"/>
  <c r="B2277" i="12"/>
  <c r="C2277" i="12"/>
  <c r="B2278" i="12"/>
  <c r="C2278" i="12"/>
  <c r="B2279" i="12"/>
  <c r="C2279" i="12"/>
  <c r="B2280" i="12"/>
  <c r="C2280" i="12"/>
  <c r="B2281" i="12"/>
  <c r="C2281" i="12"/>
  <c r="B2282" i="12"/>
  <c r="C2282" i="12"/>
  <c r="B2283" i="12"/>
  <c r="C2283" i="12"/>
  <c r="B2284" i="12"/>
  <c r="C2284" i="12"/>
  <c r="B2285" i="12"/>
  <c r="C2285" i="12"/>
  <c r="B2286" i="12"/>
  <c r="C2286" i="12"/>
  <c r="B2287" i="12"/>
  <c r="C2287" i="12"/>
  <c r="B2288" i="12"/>
  <c r="C2288" i="12"/>
  <c r="B2289" i="12"/>
  <c r="C2289" i="12"/>
  <c r="B2290" i="12"/>
  <c r="C2290" i="12"/>
  <c r="B2291" i="12"/>
  <c r="C2291" i="12"/>
  <c r="B2292" i="12"/>
  <c r="C2292" i="12"/>
  <c r="B2293" i="12"/>
  <c r="C2293" i="12"/>
  <c r="B2294" i="12"/>
  <c r="C2294" i="12"/>
  <c r="B2295" i="12"/>
  <c r="C2295" i="12"/>
  <c r="B2296" i="12"/>
  <c r="C2296" i="12"/>
  <c r="B2297" i="12"/>
  <c r="C2297" i="12"/>
  <c r="B2298" i="12"/>
  <c r="C2298" i="12"/>
  <c r="B2299" i="12"/>
  <c r="C2299" i="12"/>
  <c r="B2300" i="12"/>
  <c r="C2300" i="12"/>
  <c r="B2301" i="12"/>
  <c r="C2301" i="12"/>
  <c r="B2302" i="12"/>
  <c r="C2302" i="12"/>
  <c r="B2303" i="12"/>
  <c r="C2303" i="12"/>
  <c r="B2304" i="12"/>
  <c r="C2304" i="12"/>
  <c r="B2305" i="12"/>
  <c r="C2305" i="12"/>
  <c r="B2306" i="12"/>
  <c r="C2306" i="12"/>
  <c r="B2307" i="12"/>
  <c r="C2307" i="12"/>
  <c r="B2308" i="12"/>
  <c r="C2308" i="12"/>
  <c r="B2309" i="12"/>
  <c r="C2309" i="12"/>
  <c r="B2310" i="12"/>
  <c r="C2310" i="12"/>
  <c r="B2311" i="12"/>
  <c r="C2311" i="12"/>
  <c r="B2312" i="12"/>
  <c r="C2312" i="12"/>
  <c r="B2313" i="12"/>
  <c r="C2313" i="12"/>
  <c r="B2314" i="12"/>
  <c r="C2314" i="12"/>
  <c r="B2315" i="12"/>
  <c r="C2315" i="12"/>
  <c r="B2316" i="12"/>
  <c r="C2316" i="12"/>
  <c r="B2317" i="12"/>
  <c r="C2317" i="12"/>
  <c r="B2318" i="12"/>
  <c r="C2318" i="12"/>
  <c r="B2319" i="12"/>
  <c r="C2319" i="12"/>
  <c r="B2320" i="12"/>
  <c r="C2320" i="12"/>
  <c r="B2321" i="12"/>
  <c r="C2321" i="12"/>
  <c r="B2322" i="12"/>
  <c r="C2322" i="12"/>
  <c r="B2323" i="12"/>
  <c r="C2323" i="12"/>
  <c r="B2324" i="12"/>
  <c r="C2324" i="12"/>
  <c r="B2325" i="12"/>
  <c r="C2325" i="12"/>
  <c r="B2326" i="12"/>
  <c r="C2326" i="12"/>
  <c r="B2327" i="12"/>
  <c r="C2327" i="12"/>
  <c r="B2328" i="12"/>
  <c r="C2328" i="12"/>
  <c r="B2329" i="12"/>
  <c r="C2329" i="12"/>
  <c r="B2330" i="12"/>
  <c r="C2330" i="12"/>
  <c r="B2331" i="12"/>
  <c r="C2331" i="12"/>
  <c r="B2332" i="12"/>
  <c r="C2332" i="12"/>
  <c r="B2333" i="12"/>
  <c r="C2333" i="12"/>
  <c r="B2334" i="12"/>
  <c r="C2334" i="12"/>
  <c r="B2335" i="12"/>
  <c r="C2335" i="12"/>
  <c r="B2336" i="12"/>
  <c r="C2336" i="12"/>
  <c r="B2337" i="12"/>
  <c r="C2337" i="12"/>
  <c r="B2338" i="12"/>
  <c r="C2338" i="12"/>
  <c r="B2339" i="12"/>
  <c r="C2339" i="12"/>
  <c r="B2340" i="12"/>
  <c r="C2340" i="12"/>
  <c r="B2341" i="12"/>
  <c r="C2341" i="12"/>
  <c r="B2342" i="12"/>
  <c r="C2342" i="12"/>
  <c r="B2343" i="12"/>
  <c r="C2343" i="12"/>
  <c r="B2344" i="12"/>
  <c r="C2344" i="12"/>
  <c r="B2345" i="12"/>
  <c r="C2345" i="12"/>
  <c r="B2346" i="12"/>
  <c r="C2346" i="12"/>
  <c r="B2347" i="12"/>
  <c r="C2347" i="12"/>
  <c r="B2348" i="12"/>
  <c r="C2348" i="12"/>
  <c r="B2349" i="12"/>
  <c r="C2349" i="12"/>
  <c r="B2350" i="12"/>
  <c r="C2350" i="12"/>
  <c r="B2351" i="12"/>
  <c r="C2351" i="12"/>
  <c r="B2352" i="12"/>
  <c r="C2352" i="12"/>
  <c r="B2353" i="12"/>
  <c r="C2353" i="12"/>
  <c r="B2354" i="12"/>
  <c r="C2354" i="12"/>
  <c r="B2355" i="12"/>
  <c r="C2355" i="12"/>
  <c r="B2356" i="12"/>
  <c r="C2356" i="12"/>
  <c r="B2357" i="12"/>
  <c r="C2357" i="12"/>
  <c r="B2358" i="12"/>
  <c r="C2358" i="12"/>
  <c r="B2359" i="12"/>
  <c r="C2359" i="12"/>
  <c r="B2360" i="12"/>
  <c r="C2360" i="12"/>
  <c r="B2361" i="12"/>
  <c r="C2361" i="12"/>
  <c r="B2362" i="12"/>
  <c r="C2362" i="12"/>
  <c r="B2363" i="12"/>
  <c r="C2363" i="12"/>
  <c r="B2364" i="12"/>
  <c r="C2364" i="12"/>
  <c r="B2365" i="12"/>
  <c r="C2365" i="12"/>
  <c r="B2366" i="12"/>
  <c r="C2366" i="12"/>
  <c r="B2367" i="12"/>
  <c r="C2367" i="12"/>
  <c r="B2368" i="12"/>
  <c r="C2368" i="12"/>
  <c r="B2369" i="12"/>
  <c r="C2369" i="12"/>
  <c r="B2370" i="12"/>
  <c r="C2370" i="12"/>
  <c r="B2371" i="12"/>
  <c r="C2371" i="12"/>
  <c r="B2372" i="12"/>
  <c r="C2372" i="12"/>
  <c r="B2373" i="12"/>
  <c r="C2373" i="12"/>
  <c r="B2374" i="12"/>
  <c r="C2374" i="12"/>
  <c r="B2375" i="12"/>
  <c r="C2375" i="12"/>
  <c r="B2376" i="12"/>
  <c r="C2376" i="12"/>
  <c r="B2377" i="12"/>
  <c r="C2377" i="12"/>
  <c r="B2378" i="12"/>
  <c r="C2378" i="12"/>
  <c r="B2379" i="12"/>
  <c r="C2379" i="12"/>
  <c r="B2380" i="12"/>
  <c r="C2380" i="12"/>
  <c r="B2381" i="12"/>
  <c r="C2381" i="12"/>
  <c r="B2382" i="12"/>
  <c r="C2382" i="12"/>
  <c r="B2383" i="12"/>
  <c r="C2383" i="12"/>
  <c r="B2384" i="12"/>
  <c r="C2384" i="12"/>
  <c r="B2385" i="12"/>
  <c r="C2385" i="12"/>
  <c r="B2386" i="12"/>
  <c r="C2386" i="12"/>
  <c r="B2387" i="12"/>
  <c r="C2387" i="12"/>
  <c r="B2388" i="12"/>
  <c r="C2388" i="12"/>
  <c r="B2389" i="12"/>
  <c r="C2389" i="12"/>
  <c r="B2390" i="12"/>
  <c r="C2390" i="12"/>
  <c r="B2391" i="12"/>
  <c r="C2391" i="12"/>
  <c r="B2392" i="12"/>
  <c r="C2392" i="12"/>
  <c r="B2393" i="12"/>
  <c r="C2393" i="12"/>
  <c r="B2394" i="12"/>
  <c r="C2394" i="12"/>
  <c r="B2395" i="12"/>
  <c r="C2395" i="12"/>
  <c r="B2396" i="12"/>
  <c r="C2396" i="12"/>
  <c r="B2397" i="12"/>
  <c r="C2397" i="12"/>
  <c r="B2398" i="12"/>
  <c r="C2398" i="12"/>
  <c r="B2399" i="12"/>
  <c r="C2399" i="12"/>
  <c r="B2400" i="12"/>
  <c r="C2400" i="12"/>
  <c r="B2401" i="12"/>
  <c r="C2401" i="12"/>
  <c r="B2402" i="12"/>
  <c r="C2402" i="12"/>
  <c r="B2403" i="12"/>
  <c r="C2403" i="12"/>
  <c r="B2404" i="12"/>
  <c r="C2404" i="12"/>
  <c r="B2405" i="12"/>
  <c r="C2405" i="12"/>
  <c r="B2406" i="12"/>
  <c r="C2406" i="12"/>
  <c r="B2407" i="12"/>
  <c r="C2407" i="12"/>
  <c r="B2408" i="12"/>
  <c r="C2408" i="12"/>
  <c r="B2409" i="12"/>
  <c r="C2409" i="12"/>
  <c r="B2410" i="12"/>
  <c r="C2410" i="12"/>
  <c r="B2411" i="12"/>
  <c r="C2411" i="12"/>
  <c r="B2412" i="12"/>
  <c r="C2412" i="12"/>
  <c r="B2413" i="12"/>
  <c r="C2413" i="12"/>
  <c r="B2414" i="12"/>
  <c r="C2414" i="12"/>
  <c r="B2415" i="12"/>
  <c r="C2415" i="12"/>
  <c r="B2416" i="12"/>
  <c r="C2416" i="12"/>
  <c r="B2417" i="12"/>
  <c r="C2417" i="12"/>
  <c r="B2418" i="12"/>
  <c r="C2418" i="12"/>
  <c r="B2419" i="12"/>
  <c r="C2419" i="12"/>
  <c r="B2420" i="12"/>
  <c r="C2420" i="12"/>
  <c r="B2421" i="12"/>
  <c r="C2421" i="12"/>
  <c r="B2422" i="12"/>
  <c r="C2422" i="12"/>
  <c r="B2423" i="12"/>
  <c r="C2423" i="12"/>
  <c r="B2424" i="12"/>
  <c r="C2424" i="12"/>
  <c r="B2425" i="12"/>
  <c r="C2425" i="12"/>
  <c r="B2426" i="12"/>
  <c r="C2426" i="12"/>
  <c r="B2427" i="12"/>
  <c r="C2427" i="12"/>
  <c r="B2428" i="12"/>
  <c r="C2428" i="12"/>
  <c r="B2429" i="12"/>
  <c r="C2429" i="12"/>
  <c r="B2430" i="12"/>
  <c r="C2430" i="12"/>
  <c r="B2431" i="12"/>
  <c r="C2431" i="12"/>
  <c r="B2432" i="12"/>
  <c r="C2432" i="12"/>
  <c r="B2433" i="12"/>
  <c r="C2433" i="12"/>
  <c r="B2434" i="12"/>
  <c r="C2434" i="12"/>
  <c r="B2435" i="12"/>
  <c r="C2435" i="12"/>
  <c r="B2436" i="12"/>
  <c r="C2436" i="12"/>
  <c r="B2437" i="12"/>
  <c r="C2437" i="12"/>
  <c r="B2438" i="12"/>
  <c r="C2438" i="12"/>
  <c r="B2439" i="12"/>
  <c r="C2439" i="12"/>
  <c r="B2440" i="12"/>
  <c r="C2440" i="12"/>
  <c r="B2441" i="12"/>
  <c r="C2441" i="12"/>
  <c r="B2442" i="12"/>
  <c r="C2442" i="12"/>
  <c r="B2443" i="12"/>
  <c r="C2443" i="12"/>
  <c r="B2444" i="12"/>
  <c r="C2444" i="12"/>
  <c r="B2445" i="12"/>
  <c r="C2445" i="12"/>
  <c r="B2446" i="12"/>
  <c r="C2446" i="12"/>
  <c r="B2447" i="12"/>
  <c r="C2447" i="12"/>
  <c r="B2448" i="12"/>
  <c r="C2448" i="12"/>
  <c r="B2449" i="12"/>
  <c r="C2449" i="12"/>
  <c r="B2450" i="12"/>
  <c r="C2450" i="12"/>
  <c r="B2451" i="12"/>
  <c r="C2451" i="12"/>
  <c r="B2452" i="12"/>
  <c r="C2452" i="12"/>
  <c r="B2453" i="12"/>
  <c r="C2453" i="12"/>
  <c r="B2454" i="12"/>
  <c r="C2454" i="12"/>
  <c r="B2455" i="12"/>
  <c r="C2455" i="12"/>
  <c r="B2456" i="12"/>
  <c r="C2456" i="12"/>
  <c r="B2457" i="12"/>
  <c r="C2457" i="12"/>
  <c r="B2458" i="12"/>
  <c r="C2458" i="12"/>
  <c r="B2459" i="12"/>
  <c r="C2459" i="12"/>
  <c r="B2460" i="12"/>
  <c r="C2460" i="12"/>
  <c r="B2461" i="12"/>
  <c r="C2461" i="12"/>
  <c r="B2462" i="12"/>
  <c r="C2462" i="12"/>
  <c r="B2463" i="12"/>
  <c r="C2463" i="12"/>
  <c r="B2464" i="12"/>
  <c r="C2464" i="12"/>
  <c r="B2465" i="12"/>
  <c r="C2465" i="12"/>
  <c r="B2466" i="12"/>
  <c r="C2466" i="12"/>
  <c r="B2467" i="12"/>
  <c r="C2467" i="12"/>
  <c r="B2468" i="12"/>
  <c r="C2468" i="12"/>
  <c r="B2469" i="12"/>
  <c r="C2469" i="12"/>
  <c r="B2470" i="12"/>
  <c r="C2470" i="12"/>
  <c r="B2471" i="12"/>
  <c r="C2471" i="12"/>
  <c r="B2472" i="12"/>
  <c r="C2472" i="12"/>
  <c r="B2473" i="12"/>
  <c r="C2473" i="12"/>
  <c r="B2474" i="12"/>
  <c r="C2474" i="12"/>
  <c r="B2475" i="12"/>
  <c r="C2475" i="12"/>
  <c r="B2476" i="12"/>
  <c r="C2476" i="12"/>
  <c r="B2477" i="12"/>
  <c r="C2477" i="12"/>
  <c r="B2478" i="12"/>
  <c r="C2478" i="12"/>
  <c r="B2479" i="12"/>
  <c r="C2479" i="12"/>
  <c r="B2480" i="12"/>
  <c r="C2480" i="12"/>
  <c r="B2481" i="12"/>
  <c r="C2481" i="12"/>
  <c r="B2482" i="12"/>
  <c r="C2482" i="12"/>
  <c r="B2483" i="12"/>
  <c r="C2483" i="12"/>
  <c r="B2484" i="12"/>
  <c r="C2484" i="12"/>
  <c r="B2485" i="12"/>
  <c r="C2485" i="12"/>
  <c r="B2486" i="12"/>
  <c r="C2486" i="12"/>
  <c r="B2487" i="12"/>
  <c r="C2487" i="12"/>
  <c r="B2488" i="12"/>
  <c r="C2488" i="12"/>
  <c r="B2489" i="12"/>
  <c r="C2489" i="12"/>
  <c r="B2490" i="12"/>
  <c r="C2490" i="12"/>
  <c r="B2491" i="12"/>
  <c r="C2491" i="12"/>
  <c r="B2492" i="12"/>
  <c r="C2492" i="12"/>
  <c r="B2493" i="12"/>
  <c r="C2493" i="12"/>
  <c r="B2494" i="12"/>
  <c r="C2494" i="12"/>
  <c r="B2495" i="12"/>
  <c r="C2495" i="12"/>
  <c r="B2496" i="12"/>
  <c r="C2496" i="12"/>
  <c r="B2497" i="12"/>
  <c r="C2497" i="12"/>
  <c r="B2498" i="12"/>
  <c r="C2498" i="12"/>
  <c r="B2499" i="12"/>
  <c r="C2499" i="12"/>
  <c r="B2500" i="12"/>
  <c r="C2500" i="12"/>
  <c r="B2501" i="12"/>
  <c r="C2501" i="12"/>
  <c r="B2502" i="12"/>
  <c r="C2502" i="12"/>
  <c r="B2503" i="12"/>
  <c r="C2503" i="12"/>
  <c r="B2504" i="12"/>
  <c r="C2504" i="12"/>
  <c r="B2505" i="12"/>
  <c r="C2505" i="12"/>
  <c r="B2506" i="12"/>
  <c r="C2506" i="12"/>
  <c r="B2507" i="12"/>
  <c r="C2507" i="12"/>
  <c r="B2508" i="12"/>
  <c r="C2508" i="12"/>
  <c r="B2509" i="12"/>
  <c r="C2509" i="12"/>
  <c r="B2510" i="12"/>
  <c r="C2510" i="12"/>
  <c r="B2511" i="12"/>
  <c r="C2511" i="12"/>
  <c r="B2512" i="12"/>
  <c r="C2512" i="12"/>
  <c r="B2513" i="12"/>
  <c r="C2513" i="12"/>
  <c r="B2514" i="12"/>
  <c r="C2514" i="12"/>
  <c r="B2515" i="12"/>
  <c r="C2515" i="12"/>
  <c r="B2516" i="12"/>
  <c r="C2516" i="12"/>
  <c r="B2517" i="12"/>
  <c r="C2517" i="12"/>
  <c r="B2518" i="12"/>
  <c r="C2518" i="12"/>
  <c r="B2519" i="12"/>
  <c r="C2519" i="12"/>
  <c r="B2520" i="12"/>
  <c r="C2520" i="12"/>
  <c r="B2521" i="12"/>
  <c r="C2521" i="12"/>
  <c r="B2522" i="12"/>
  <c r="C2522" i="12"/>
  <c r="B2523" i="12"/>
  <c r="C2523" i="12"/>
  <c r="B2524" i="12"/>
  <c r="C2524" i="12"/>
  <c r="B2525" i="12"/>
  <c r="C2525" i="12"/>
  <c r="B2526" i="12"/>
  <c r="C2526" i="12"/>
  <c r="B2527" i="12"/>
  <c r="C2527" i="12"/>
  <c r="B2528" i="12"/>
  <c r="C2528" i="12"/>
  <c r="B2529" i="12"/>
  <c r="C2529" i="12"/>
  <c r="B2530" i="12"/>
  <c r="C2530" i="12"/>
  <c r="B2531" i="12"/>
  <c r="C2531" i="12"/>
  <c r="B2532" i="12"/>
  <c r="C2532" i="12"/>
  <c r="B2533" i="12"/>
  <c r="C2533" i="12"/>
  <c r="B2534" i="12"/>
  <c r="C2534" i="12"/>
  <c r="B2535" i="12"/>
  <c r="C2535" i="12"/>
  <c r="B2536" i="12"/>
  <c r="C2536" i="12"/>
  <c r="B2537" i="12"/>
  <c r="C2537" i="12"/>
  <c r="B2538" i="12"/>
  <c r="C2538" i="12"/>
  <c r="B2539" i="12"/>
  <c r="C2539" i="12"/>
  <c r="B2540" i="12"/>
  <c r="C2540" i="12"/>
  <c r="B2541" i="12"/>
  <c r="C2541" i="12"/>
  <c r="B2542" i="12"/>
  <c r="C2542" i="12"/>
  <c r="B2543" i="12"/>
  <c r="C2543" i="12"/>
  <c r="B2544" i="12"/>
  <c r="C2544" i="12"/>
  <c r="B2545" i="12"/>
  <c r="C2545" i="12"/>
  <c r="B2546" i="12"/>
  <c r="C2546" i="12"/>
  <c r="B2547" i="12"/>
  <c r="C2547" i="12"/>
  <c r="B2548" i="12"/>
  <c r="C2548" i="12"/>
  <c r="B2549" i="12"/>
  <c r="C2549" i="12"/>
  <c r="B2550" i="12"/>
  <c r="C2550" i="12"/>
  <c r="B2551" i="12"/>
  <c r="C2551" i="12"/>
  <c r="B2552" i="12"/>
  <c r="C2552" i="12"/>
  <c r="B2553" i="12"/>
  <c r="C2553" i="12"/>
  <c r="B2554" i="12"/>
  <c r="C2554" i="12"/>
  <c r="B2555" i="12"/>
  <c r="C2555" i="12"/>
  <c r="B2556" i="12"/>
  <c r="C2556" i="12"/>
  <c r="B2557" i="12"/>
  <c r="C2557" i="12"/>
  <c r="B2558" i="12"/>
  <c r="C2558" i="12"/>
  <c r="B2559" i="12"/>
  <c r="C2559" i="12"/>
  <c r="B2560" i="12"/>
  <c r="C2560" i="12"/>
  <c r="B2561" i="12"/>
  <c r="C2561" i="12"/>
  <c r="B2562" i="12"/>
  <c r="C2562" i="12"/>
  <c r="B2563" i="12"/>
  <c r="C2563" i="12"/>
  <c r="B2564" i="12"/>
  <c r="C2564" i="12"/>
  <c r="B2565" i="12"/>
  <c r="C2565" i="12"/>
  <c r="B2566" i="12"/>
  <c r="C2566" i="12"/>
  <c r="B2567" i="12"/>
  <c r="C2567" i="12"/>
  <c r="B2568" i="12"/>
  <c r="C2568" i="12"/>
  <c r="B2569" i="12"/>
  <c r="C2569" i="12"/>
  <c r="B2570" i="12"/>
  <c r="C2570" i="12"/>
  <c r="B2571" i="12"/>
  <c r="C2571" i="12"/>
  <c r="B2572" i="12"/>
  <c r="C2572" i="12"/>
  <c r="B2573" i="12"/>
  <c r="C2573" i="12"/>
  <c r="B2574" i="12"/>
  <c r="C2574" i="12"/>
  <c r="B2575" i="12"/>
  <c r="C2575" i="12"/>
  <c r="B2576" i="12"/>
  <c r="C2576" i="12"/>
  <c r="B2577" i="12"/>
  <c r="C2577" i="12"/>
  <c r="B2578" i="12"/>
  <c r="C2578" i="12"/>
  <c r="B2579" i="12"/>
  <c r="C2579" i="12"/>
  <c r="B2580" i="12"/>
  <c r="C2580" i="12"/>
  <c r="B2581" i="12"/>
  <c r="C2581" i="12"/>
  <c r="B2582" i="12"/>
  <c r="C2582" i="12"/>
  <c r="B2583" i="12"/>
  <c r="C2583" i="12"/>
  <c r="B2584" i="12"/>
  <c r="C2584" i="12"/>
  <c r="B2585" i="12"/>
  <c r="C2585" i="12"/>
  <c r="B2586" i="12"/>
  <c r="C2586" i="12"/>
  <c r="B2587" i="12"/>
  <c r="C2587" i="12"/>
  <c r="B2588" i="12"/>
  <c r="C2588" i="12"/>
  <c r="B2589" i="12"/>
  <c r="C2589" i="12"/>
  <c r="B2590" i="12"/>
  <c r="C2590" i="12"/>
  <c r="B2591" i="12"/>
  <c r="C2591" i="12"/>
  <c r="B2592" i="12"/>
  <c r="C2592" i="12"/>
  <c r="B2593" i="12"/>
  <c r="C2593" i="12"/>
  <c r="B2594" i="12"/>
  <c r="C2594" i="12"/>
  <c r="B2595" i="12"/>
  <c r="C2595" i="12"/>
  <c r="B2596" i="12"/>
  <c r="C2596" i="12"/>
  <c r="B2597" i="12"/>
  <c r="C2597" i="12"/>
  <c r="B2598" i="12"/>
  <c r="C2598" i="12"/>
  <c r="B2599" i="12"/>
  <c r="C2599" i="12"/>
  <c r="B2600" i="12"/>
  <c r="C2600" i="12"/>
  <c r="B2601" i="12"/>
  <c r="C2601" i="12"/>
  <c r="B2602" i="12"/>
  <c r="C2602" i="12"/>
  <c r="B2603" i="12"/>
  <c r="C2603" i="12"/>
  <c r="B2604" i="12"/>
  <c r="C2604" i="12"/>
  <c r="B2605" i="12"/>
  <c r="C2605" i="12"/>
  <c r="B2606" i="12"/>
  <c r="C2606" i="12"/>
  <c r="B2607" i="12"/>
  <c r="C2607" i="12"/>
  <c r="B2608" i="12"/>
  <c r="C2608" i="12"/>
  <c r="B2609" i="12"/>
  <c r="C2609" i="12"/>
  <c r="B2610" i="12"/>
  <c r="C2610" i="12"/>
  <c r="B2611" i="12"/>
  <c r="C2611" i="12"/>
  <c r="B2612" i="12"/>
  <c r="C2612" i="12"/>
  <c r="B2613" i="12"/>
  <c r="C2613" i="12"/>
  <c r="B2614" i="12"/>
  <c r="C2614" i="12"/>
  <c r="B2615" i="12"/>
  <c r="C2615" i="12"/>
  <c r="B2616" i="12"/>
  <c r="C2616" i="12"/>
  <c r="B2617" i="12"/>
  <c r="C2617" i="12"/>
  <c r="B2618" i="12"/>
  <c r="C2618" i="12"/>
  <c r="B2619" i="12"/>
  <c r="C2619" i="12"/>
  <c r="B2620" i="12"/>
  <c r="C2620" i="12"/>
  <c r="B2621" i="12"/>
  <c r="C2621" i="12"/>
  <c r="B2622" i="12"/>
  <c r="C2622" i="12"/>
  <c r="B2623" i="12"/>
  <c r="C2623" i="12"/>
  <c r="B2624" i="12"/>
  <c r="C2624" i="12"/>
  <c r="B2625" i="12"/>
  <c r="C2625" i="12"/>
  <c r="B2626" i="12"/>
  <c r="C2626" i="12"/>
  <c r="B2627" i="12"/>
  <c r="C2627" i="12"/>
  <c r="B2628" i="12"/>
  <c r="C2628" i="12"/>
  <c r="B2629" i="12"/>
  <c r="C2629" i="12"/>
  <c r="B2630" i="12"/>
  <c r="C2630" i="12"/>
  <c r="B2631" i="12"/>
  <c r="C2631" i="12"/>
  <c r="B2632" i="12"/>
  <c r="C2632" i="12"/>
  <c r="B2633" i="12"/>
  <c r="C2633" i="12"/>
  <c r="B2634" i="12"/>
  <c r="C2634" i="12"/>
  <c r="B2635" i="12"/>
  <c r="C2635" i="12"/>
  <c r="B2636" i="12"/>
  <c r="C2636" i="12"/>
  <c r="B2637" i="12"/>
  <c r="C2637" i="12"/>
  <c r="B2638" i="12"/>
  <c r="C2638" i="12"/>
  <c r="B2639" i="12"/>
  <c r="C2639" i="12"/>
  <c r="B2640" i="12"/>
  <c r="C2640" i="12"/>
  <c r="B2641" i="12"/>
  <c r="C2641" i="12"/>
  <c r="B2642" i="12"/>
  <c r="C2642" i="12"/>
  <c r="B2643" i="12"/>
  <c r="C2643" i="12"/>
  <c r="B2644" i="12"/>
  <c r="C2644" i="12"/>
  <c r="B2645" i="12"/>
  <c r="C2645" i="12"/>
  <c r="B2646" i="12"/>
  <c r="C2646" i="12"/>
  <c r="B2647" i="12"/>
  <c r="C2647" i="12"/>
  <c r="B2648" i="12"/>
  <c r="C2648" i="12"/>
  <c r="B2649" i="12"/>
  <c r="C2649" i="12"/>
  <c r="B2650" i="12"/>
  <c r="C2650" i="12"/>
  <c r="B2651" i="12"/>
  <c r="C2651" i="12"/>
  <c r="B2652" i="12"/>
  <c r="C2652" i="12"/>
  <c r="B2653" i="12"/>
  <c r="C2653" i="12"/>
  <c r="B2654" i="12"/>
  <c r="C2654" i="12"/>
  <c r="B2655" i="12"/>
  <c r="C2655" i="12"/>
  <c r="B2656" i="12"/>
  <c r="C2656" i="12"/>
  <c r="B2657" i="12"/>
  <c r="C2657" i="12"/>
  <c r="B2658" i="12"/>
  <c r="C2658" i="12"/>
  <c r="B2659" i="12"/>
  <c r="C2659" i="12"/>
  <c r="B2660" i="12"/>
  <c r="C2660" i="12"/>
  <c r="B2661" i="12"/>
  <c r="C2661" i="12"/>
  <c r="B2662" i="12"/>
  <c r="C2662" i="12"/>
  <c r="B2663" i="12"/>
  <c r="C2663" i="12"/>
  <c r="B2664" i="12"/>
  <c r="C2664" i="12"/>
  <c r="B2665" i="12"/>
  <c r="C2665" i="12"/>
  <c r="B2666" i="12"/>
  <c r="C2666" i="12"/>
  <c r="B2667" i="12"/>
  <c r="C2667" i="12"/>
  <c r="B2668" i="12"/>
  <c r="C2668" i="12"/>
  <c r="B2669" i="12"/>
  <c r="C2669" i="12"/>
  <c r="B2670" i="12"/>
  <c r="C2670" i="12"/>
  <c r="B2671" i="12"/>
  <c r="C2671" i="12"/>
  <c r="B2672" i="12"/>
  <c r="C2672" i="12"/>
  <c r="B2673" i="12"/>
  <c r="C2673" i="12"/>
  <c r="B2674" i="12"/>
  <c r="C2674" i="12"/>
  <c r="B2675" i="12"/>
  <c r="C2675" i="12"/>
  <c r="B2676" i="12"/>
  <c r="C2676" i="12"/>
  <c r="B2677" i="12"/>
  <c r="C2677" i="12"/>
  <c r="B2678" i="12"/>
  <c r="C2678" i="12"/>
  <c r="B2679" i="12"/>
  <c r="C2679" i="12"/>
  <c r="B2680" i="12"/>
  <c r="C2680" i="12"/>
  <c r="B2681" i="12"/>
  <c r="C2681" i="12"/>
  <c r="B2682" i="12"/>
  <c r="C2682" i="12"/>
  <c r="B2683" i="12"/>
  <c r="C2683" i="12"/>
  <c r="B2684" i="12"/>
  <c r="C2684" i="12"/>
  <c r="B2685" i="12"/>
  <c r="C2685" i="12"/>
  <c r="B2686" i="12"/>
  <c r="C2686" i="12"/>
  <c r="B2687" i="12"/>
  <c r="C2687" i="12"/>
  <c r="B2688" i="12"/>
  <c r="C2688" i="12"/>
  <c r="B2689" i="12"/>
  <c r="C2689" i="12"/>
  <c r="B2690" i="12"/>
  <c r="C2690" i="12"/>
  <c r="B2691" i="12"/>
  <c r="C2691" i="12"/>
  <c r="B2692" i="12"/>
  <c r="C2692" i="12"/>
  <c r="B2693" i="12"/>
  <c r="C2693" i="12"/>
  <c r="B2694" i="12"/>
  <c r="C2694" i="12"/>
  <c r="B2695" i="12"/>
  <c r="C2695" i="12"/>
  <c r="B2696" i="12"/>
  <c r="C2696" i="12"/>
  <c r="B2697" i="12"/>
  <c r="C2697" i="12"/>
  <c r="B2698" i="12"/>
  <c r="C2698" i="12"/>
  <c r="B2699" i="12"/>
  <c r="C2699" i="12"/>
  <c r="B2700" i="12"/>
  <c r="C2700" i="12"/>
  <c r="B2701" i="12"/>
  <c r="C2701" i="12"/>
  <c r="B2702" i="12"/>
  <c r="C2702" i="12"/>
  <c r="B2703" i="12"/>
  <c r="C2703" i="12"/>
  <c r="B2704" i="12"/>
  <c r="C2704" i="12"/>
  <c r="B2705" i="12"/>
  <c r="C2705" i="12"/>
  <c r="B2706" i="12"/>
  <c r="C2706" i="12"/>
  <c r="B2707" i="12"/>
  <c r="C2707" i="12"/>
  <c r="B2708" i="12"/>
  <c r="C2708" i="12"/>
  <c r="B2709" i="12"/>
  <c r="C2709" i="12"/>
  <c r="B2710" i="12"/>
  <c r="C2710" i="12"/>
  <c r="B2711" i="12"/>
  <c r="C2711" i="12"/>
  <c r="B2712" i="12"/>
  <c r="C2712" i="12"/>
  <c r="B2713" i="12"/>
  <c r="C2713" i="12"/>
  <c r="B2714" i="12"/>
  <c r="C2714" i="12"/>
  <c r="B2715" i="12"/>
  <c r="C2715" i="12"/>
  <c r="B2716" i="12"/>
  <c r="C2716" i="12"/>
  <c r="B2717" i="12"/>
  <c r="C2717" i="12"/>
  <c r="B2718" i="12"/>
  <c r="C2718" i="12"/>
  <c r="B2719" i="12"/>
  <c r="C2719" i="12"/>
  <c r="B2720" i="12"/>
  <c r="C2720" i="12"/>
  <c r="B2721" i="12"/>
  <c r="C2721" i="12"/>
  <c r="B2722" i="12"/>
  <c r="C2722" i="12"/>
  <c r="B2723" i="12"/>
  <c r="C2723" i="12"/>
  <c r="B2724" i="12"/>
  <c r="C2724" i="12"/>
  <c r="B2725" i="12"/>
  <c r="C2725" i="12"/>
  <c r="B2726" i="12"/>
  <c r="C2726" i="12"/>
  <c r="B2727" i="12"/>
  <c r="C2727" i="12"/>
  <c r="B2728" i="12"/>
  <c r="C2728" i="12"/>
  <c r="B2729" i="12"/>
  <c r="C2729" i="12"/>
  <c r="B2730" i="12"/>
  <c r="C2730" i="12"/>
  <c r="B2731" i="12"/>
  <c r="C2731" i="12"/>
  <c r="B2732" i="12"/>
  <c r="C2732" i="12"/>
  <c r="B2733" i="12"/>
  <c r="C2733" i="12"/>
  <c r="B2734" i="12"/>
  <c r="C2734" i="12"/>
  <c r="B2735" i="12"/>
  <c r="C2735" i="12"/>
  <c r="B2736" i="12"/>
  <c r="C2736" i="12"/>
  <c r="B2737" i="12"/>
  <c r="C2737" i="12"/>
  <c r="B2738" i="12"/>
  <c r="C2738" i="12"/>
  <c r="B2739" i="12"/>
  <c r="C2739" i="12"/>
  <c r="B2740" i="12"/>
  <c r="C2740" i="12"/>
  <c r="B2741" i="12"/>
  <c r="C2741" i="12"/>
  <c r="B2742" i="12"/>
  <c r="C2742" i="12"/>
  <c r="B2743" i="12"/>
  <c r="C2743" i="12"/>
  <c r="B2744" i="12"/>
  <c r="C2744" i="12"/>
  <c r="B2745" i="12"/>
  <c r="C2745" i="12"/>
  <c r="B2746" i="12"/>
  <c r="C2746" i="12"/>
  <c r="B2747" i="12"/>
  <c r="C2747" i="12"/>
  <c r="B2748" i="12"/>
  <c r="C2748" i="12"/>
  <c r="B2749" i="12"/>
  <c r="C2749" i="12"/>
  <c r="B2750" i="12"/>
  <c r="C2750" i="12"/>
  <c r="B2751" i="12"/>
  <c r="C2751" i="12"/>
  <c r="B2752" i="12"/>
  <c r="C2752" i="12"/>
  <c r="B2753" i="12"/>
  <c r="C2753" i="12"/>
  <c r="B2754" i="12"/>
  <c r="C2754" i="12"/>
  <c r="B2755" i="12"/>
  <c r="C2755" i="12"/>
  <c r="B2756" i="12"/>
  <c r="C2756" i="12"/>
  <c r="B2757" i="12"/>
  <c r="C2757" i="12"/>
  <c r="B2758" i="12"/>
  <c r="C2758" i="12"/>
  <c r="B2759" i="12"/>
  <c r="C2759" i="12"/>
  <c r="B2760" i="12"/>
  <c r="C2760" i="12"/>
  <c r="B2761" i="12"/>
  <c r="C2761" i="12"/>
  <c r="B2762" i="12"/>
  <c r="C2762" i="12"/>
  <c r="B2763" i="12"/>
  <c r="C2763" i="12"/>
  <c r="B2764" i="12"/>
  <c r="C2764" i="12"/>
  <c r="B2765" i="12"/>
  <c r="C2765" i="12"/>
  <c r="B2766" i="12"/>
  <c r="C2766" i="12"/>
  <c r="B2767" i="12"/>
  <c r="C2767" i="12"/>
  <c r="B2768" i="12"/>
  <c r="C2768" i="12"/>
  <c r="B2769" i="12"/>
  <c r="C2769" i="12"/>
  <c r="B2770" i="12"/>
  <c r="C2770" i="12"/>
  <c r="B2771" i="12"/>
  <c r="C2771" i="12"/>
  <c r="B2772" i="12"/>
  <c r="C2772" i="12"/>
  <c r="B2773" i="12"/>
  <c r="C2773" i="12"/>
  <c r="B2774" i="12"/>
  <c r="C2774" i="12"/>
  <c r="B2775" i="12"/>
  <c r="C2775" i="12"/>
  <c r="B2776" i="12"/>
  <c r="C2776" i="12"/>
  <c r="B2777" i="12"/>
  <c r="C2777" i="12"/>
  <c r="B2778" i="12"/>
  <c r="C2778" i="12"/>
  <c r="B2779" i="12"/>
  <c r="C2779" i="12"/>
  <c r="B2780" i="12"/>
  <c r="C2780" i="12"/>
  <c r="B2781" i="12"/>
  <c r="C2781" i="12"/>
  <c r="B2782" i="12"/>
  <c r="C2782" i="12"/>
  <c r="B2783" i="12"/>
  <c r="C2783" i="12"/>
  <c r="B2784" i="12"/>
  <c r="C2784" i="12"/>
  <c r="B2785" i="12"/>
  <c r="C2785" i="12"/>
  <c r="B2786" i="12"/>
  <c r="C2786" i="12"/>
  <c r="B2787" i="12"/>
  <c r="C2787" i="12"/>
  <c r="B2788" i="12"/>
  <c r="C2788" i="12"/>
  <c r="B2789" i="12"/>
  <c r="C2789" i="12"/>
  <c r="B2790" i="12"/>
  <c r="C2790" i="12"/>
  <c r="B2791" i="12"/>
  <c r="C2791" i="12"/>
  <c r="B2792" i="12"/>
  <c r="C2792" i="12"/>
  <c r="B2793" i="12"/>
  <c r="C2793" i="12"/>
  <c r="B2794" i="12"/>
  <c r="C2794" i="12"/>
  <c r="B2795" i="12"/>
  <c r="C2795" i="12"/>
  <c r="B2796" i="12"/>
  <c r="C2796" i="12"/>
  <c r="B2797" i="12"/>
  <c r="C2797" i="12"/>
  <c r="B2798" i="12"/>
  <c r="C2798" i="12"/>
  <c r="B2799" i="12"/>
  <c r="C2799" i="12"/>
  <c r="B2800" i="12"/>
  <c r="C2800" i="12"/>
  <c r="B2801" i="12"/>
  <c r="C2801" i="12"/>
  <c r="B2802" i="12"/>
  <c r="C2802" i="12"/>
  <c r="B2803" i="12"/>
  <c r="C2803" i="12"/>
  <c r="B2804" i="12"/>
  <c r="C2804" i="12"/>
  <c r="B2805" i="12"/>
  <c r="C2805" i="12"/>
  <c r="B2806" i="12"/>
  <c r="C2806" i="12"/>
  <c r="B2807" i="12"/>
  <c r="C2807" i="12"/>
  <c r="B2808" i="12"/>
  <c r="C2808" i="12"/>
  <c r="B2809" i="12"/>
  <c r="C2809" i="12"/>
  <c r="B2810" i="12"/>
  <c r="C2810" i="12"/>
  <c r="B2811" i="12"/>
  <c r="C2811" i="12"/>
  <c r="B2812" i="12"/>
  <c r="C2812" i="12"/>
  <c r="B2813" i="12"/>
  <c r="C2813" i="12"/>
  <c r="B2814" i="12"/>
  <c r="C2814" i="12"/>
  <c r="B2815" i="12"/>
  <c r="C2815" i="12"/>
  <c r="B2816" i="12"/>
  <c r="C2816" i="12"/>
  <c r="B2817" i="12"/>
  <c r="C2817" i="12"/>
  <c r="B2818" i="12"/>
  <c r="C2818" i="12"/>
  <c r="B2819" i="12"/>
  <c r="C2819" i="12"/>
  <c r="B2820" i="12"/>
  <c r="C2820" i="12"/>
  <c r="B2821" i="12"/>
  <c r="C2821" i="12"/>
  <c r="B2822" i="12"/>
  <c r="C2822" i="12"/>
  <c r="B2823" i="12"/>
  <c r="C2823" i="12"/>
  <c r="B2824" i="12"/>
  <c r="C2824" i="12"/>
  <c r="B2825" i="12"/>
  <c r="C2825" i="12"/>
  <c r="B2826" i="12"/>
  <c r="C2826" i="12"/>
  <c r="B2827" i="12"/>
  <c r="C2827" i="12"/>
  <c r="B2828" i="12"/>
  <c r="C2828" i="12"/>
  <c r="B2829" i="12"/>
  <c r="C2829" i="12"/>
  <c r="B2830" i="12"/>
  <c r="C2830" i="12"/>
  <c r="B2831" i="12"/>
  <c r="C2831" i="12"/>
  <c r="B2832" i="12"/>
  <c r="C2832" i="12"/>
  <c r="B2833" i="12"/>
  <c r="C2833" i="12"/>
  <c r="B2834" i="12"/>
  <c r="C2834" i="12"/>
  <c r="B2835" i="12"/>
  <c r="C2835" i="12"/>
  <c r="B2836" i="12"/>
  <c r="C2836" i="12"/>
  <c r="B2837" i="12"/>
  <c r="C2837" i="12"/>
  <c r="B2838" i="12"/>
  <c r="C2838" i="12"/>
  <c r="B2839" i="12"/>
  <c r="C2839" i="12"/>
  <c r="B2840" i="12"/>
  <c r="C2840" i="12"/>
  <c r="B2841" i="12"/>
  <c r="C2841" i="12"/>
  <c r="B2842" i="12"/>
  <c r="C2842" i="12"/>
  <c r="B2843" i="12"/>
  <c r="C2843" i="12"/>
  <c r="B2844" i="12"/>
  <c r="C2844" i="12"/>
  <c r="B2845" i="12"/>
  <c r="C2845" i="12"/>
  <c r="B2846" i="12"/>
  <c r="C2846" i="12"/>
  <c r="B2847" i="12"/>
  <c r="C2847" i="12"/>
  <c r="B2848" i="12"/>
  <c r="C2848" i="12"/>
  <c r="B2849" i="12"/>
  <c r="C2849" i="12"/>
  <c r="B2850" i="12"/>
  <c r="C2850" i="12"/>
  <c r="B2851" i="12"/>
  <c r="C2851" i="12"/>
  <c r="B2852" i="12"/>
  <c r="C2852" i="12"/>
  <c r="B2853" i="12"/>
  <c r="C2853" i="12"/>
  <c r="B2854" i="12"/>
  <c r="C2854" i="12"/>
  <c r="B2855" i="12"/>
  <c r="C2855" i="12"/>
  <c r="B2856" i="12"/>
  <c r="C2856" i="12"/>
  <c r="C5" i="12"/>
  <c r="C4" i="12"/>
  <c r="B5" i="12"/>
  <c r="B4" i="12"/>
  <c r="E4" i="12" l="1"/>
  <c r="F5757" i="12" l="1"/>
  <c r="F5752" i="12"/>
  <c r="F5688" i="12"/>
  <c r="F5624" i="12"/>
  <c r="F5727" i="12"/>
  <c r="F5663" i="12"/>
  <c r="F5599" i="12"/>
  <c r="F5702" i="12"/>
  <c r="F5638" i="12"/>
  <c r="F5741" i="12"/>
  <c r="F5677" i="12"/>
  <c r="F5613" i="12"/>
  <c r="F5716" i="12"/>
  <c r="F5652" i="12"/>
  <c r="F5588" i="12"/>
  <c r="F5691" i="12"/>
  <c r="F5627" i="12"/>
  <c r="F5706" i="12"/>
  <c r="F5642" i="12"/>
  <c r="F5745" i="12"/>
  <c r="F5681" i="12"/>
  <c r="F5617" i="12"/>
  <c r="F5756" i="12"/>
  <c r="F5744" i="12"/>
  <c r="F5680" i="12"/>
  <c r="F5616" i="12"/>
  <c r="F5719" i="12"/>
  <c r="F5655" i="12"/>
  <c r="F5591" i="12"/>
  <c r="F5694" i="12"/>
  <c r="F5630" i="12"/>
  <c r="F5733" i="12"/>
  <c r="F5669" i="12"/>
  <c r="F5605" i="12"/>
  <c r="F5708" i="12"/>
  <c r="F5644" i="12"/>
  <c r="F5747" i="12"/>
  <c r="F5683" i="12"/>
  <c r="F5619" i="12"/>
  <c r="F5698" i="12"/>
  <c r="F5634" i="12"/>
  <c r="F5737" i="12"/>
  <c r="F5673" i="12"/>
  <c r="F5609" i="12"/>
  <c r="F5755" i="12"/>
  <c r="F5736" i="12"/>
  <c r="F5672" i="12"/>
  <c r="F5608" i="12"/>
  <c r="F5711" i="12"/>
  <c r="F5647" i="12"/>
  <c r="F5750" i="12"/>
  <c r="F5686" i="12"/>
  <c r="F5622" i="12"/>
  <c r="F5725" i="12"/>
  <c r="F5661" i="12"/>
  <c r="F5597" i="12"/>
  <c r="F5700" i="12"/>
  <c r="F5636" i="12"/>
  <c r="F5739" i="12"/>
  <c r="F5675" i="12"/>
  <c r="F5611" i="12"/>
  <c r="F5690" i="12"/>
  <c r="F5626" i="12"/>
  <c r="F5729" i="12"/>
  <c r="F5665" i="12"/>
  <c r="F5601" i="12"/>
  <c r="F5754" i="12"/>
  <c r="F5728" i="12"/>
  <c r="F5664" i="12"/>
  <c r="F5600" i="12"/>
  <c r="F5703" i="12"/>
  <c r="F5639" i="12"/>
  <c r="F5742" i="12"/>
  <c r="F5678" i="12"/>
  <c r="F5614" i="12"/>
  <c r="F5717" i="12"/>
  <c r="F5653" i="12"/>
  <c r="F5589" i="12"/>
  <c r="F5692" i="12"/>
  <c r="F5628" i="12"/>
  <c r="F5731" i="12"/>
  <c r="F5667" i="12"/>
  <c r="F5603" i="12"/>
  <c r="F5682" i="12"/>
  <c r="F5618" i="12"/>
  <c r="F5721" i="12"/>
  <c r="F5657" i="12"/>
  <c r="F5593" i="12"/>
  <c r="F5746" i="12"/>
  <c r="F5720" i="12"/>
  <c r="F5656" i="12"/>
  <c r="F5592" i="12"/>
  <c r="F5695" i="12"/>
  <c r="F5631" i="12"/>
  <c r="F5734" i="12"/>
  <c r="F5670" i="12"/>
  <c r="F5606" i="12"/>
  <c r="F5709" i="12"/>
  <c r="F5645" i="12"/>
  <c r="F5748" i="12"/>
  <c r="F5684" i="12"/>
  <c r="F5620" i="12"/>
  <c r="F5723" i="12"/>
  <c r="F5659" i="12"/>
  <c r="F5595" i="12"/>
  <c r="F5674" i="12"/>
  <c r="F5610" i="12"/>
  <c r="F5713" i="12"/>
  <c r="F5649" i="12"/>
  <c r="F5585" i="12"/>
  <c r="F5738" i="12"/>
  <c r="F5712" i="12"/>
  <c r="F5648" i="12"/>
  <c r="F5751" i="12"/>
  <c r="F5687" i="12"/>
  <c r="F5623" i="12"/>
  <c r="F5726" i="12"/>
  <c r="F5662" i="12"/>
  <c r="F5598" i="12"/>
  <c r="F5701" i="12"/>
  <c r="F5637" i="12"/>
  <c r="F5740" i="12"/>
  <c r="F5676" i="12"/>
  <c r="F5612" i="12"/>
  <c r="F5715" i="12"/>
  <c r="F5651" i="12"/>
  <c r="F5587" i="12"/>
  <c r="F5666" i="12"/>
  <c r="F5602" i="12"/>
  <c r="F5705" i="12"/>
  <c r="F5641" i="12"/>
  <c r="F5730" i="12"/>
  <c r="F5704" i="12"/>
  <c r="F5640" i="12"/>
  <c r="F5743" i="12"/>
  <c r="F5679" i="12"/>
  <c r="F5615" i="12"/>
  <c r="F5718" i="12"/>
  <c r="F5654" i="12"/>
  <c r="F5590" i="12"/>
  <c r="F5693" i="12"/>
  <c r="F5629" i="12"/>
  <c r="F5732" i="12"/>
  <c r="F5668" i="12"/>
  <c r="F5604" i="12"/>
  <c r="F5707" i="12"/>
  <c r="F5643" i="12"/>
  <c r="F5722" i="12"/>
  <c r="F5658" i="12"/>
  <c r="F5594" i="12"/>
  <c r="F5697" i="12"/>
  <c r="F5633" i="12"/>
  <c r="F5753" i="12"/>
  <c r="F5696" i="12"/>
  <c r="F5632" i="12"/>
  <c r="F5735" i="12"/>
  <c r="F5671" i="12"/>
  <c r="F5607" i="12"/>
  <c r="F5710" i="12"/>
  <c r="F5646" i="12"/>
  <c r="F5749" i="12"/>
  <c r="F5685" i="12"/>
  <c r="F5621" i="12"/>
  <c r="F5724" i="12"/>
  <c r="F5660" i="12"/>
  <c r="F5596" i="12"/>
  <c r="F5699" i="12"/>
  <c r="F5635" i="12"/>
  <c r="F5714" i="12"/>
  <c r="F5650" i="12"/>
  <c r="F5586" i="12"/>
  <c r="F5689" i="12"/>
  <c r="F5625" i="12"/>
  <c r="F5583" i="12"/>
  <c r="F5584" i="12"/>
  <c r="F5582" i="12"/>
  <c r="F5581" i="12"/>
  <c r="F5580" i="12"/>
  <c r="F5579" i="12"/>
  <c r="F5578" i="12"/>
  <c r="F5577" i="12"/>
  <c r="F5575" i="12"/>
  <c r="F5565" i="12"/>
  <c r="F5561" i="12"/>
  <c r="F5562" i="12"/>
  <c r="F5576" i="12"/>
  <c r="F5572" i="12"/>
  <c r="F5566" i="12"/>
  <c r="F5568" i="12"/>
  <c r="F5564" i="12"/>
  <c r="F5560" i="12"/>
  <c r="F5571" i="12"/>
  <c r="F5567" i="12"/>
  <c r="F5563" i="12"/>
  <c r="F5574" i="12"/>
  <c r="F5570" i="12"/>
  <c r="F5573" i="12"/>
  <c r="F5569" i="12"/>
  <c r="F5528" i="12"/>
  <c r="F5559" i="12"/>
  <c r="F5544" i="12"/>
  <c r="F5549" i="12"/>
  <c r="F5531" i="12"/>
  <c r="F5558" i="12"/>
  <c r="F5536" i="12"/>
  <c r="F5541" i="12"/>
  <c r="F5546" i="12"/>
  <c r="F5556" i="12"/>
  <c r="F5551" i="12"/>
  <c r="F5533" i="12"/>
  <c r="F5538" i="12"/>
  <c r="F5555" i="12"/>
  <c r="F5543" i="12"/>
  <c r="F5548" i="12"/>
  <c r="F5530" i="12"/>
  <c r="F5557" i="12"/>
  <c r="F5535" i="12"/>
  <c r="F5540" i="12"/>
  <c r="F5545" i="12"/>
  <c r="F5554" i="12"/>
  <c r="F5550" i="12"/>
  <c r="F5532" i="12"/>
  <c r="F5537" i="12"/>
  <c r="F5553" i="12"/>
  <c r="F5542" i="12"/>
  <c r="F5547" i="12"/>
  <c r="F5529" i="12"/>
  <c r="F5552" i="12"/>
  <c r="F5534" i="12"/>
  <c r="F5539" i="12"/>
  <c r="F5527" i="12"/>
  <c r="F5522" i="12"/>
  <c r="F5526" i="12"/>
  <c r="F5521" i="12"/>
  <c r="F5520" i="12"/>
  <c r="F5519" i="12"/>
  <c r="F5518" i="12"/>
  <c r="F5525" i="12"/>
  <c r="F5524" i="12"/>
  <c r="F5523" i="12"/>
  <c r="F5517" i="12"/>
  <c r="F5516" i="12"/>
  <c r="F5515" i="12"/>
  <c r="F5514" i="12"/>
  <c r="F5513" i="12"/>
  <c r="F5502" i="12"/>
  <c r="F5512" i="12"/>
  <c r="F5506" i="12"/>
  <c r="F5504" i="12"/>
  <c r="F5505" i="12"/>
  <c r="F5510" i="12"/>
  <c r="F5503" i="12"/>
  <c r="F5511" i="12"/>
  <c r="F5509" i="12"/>
  <c r="F5508" i="12"/>
  <c r="F5507" i="12"/>
  <c r="F5495" i="12"/>
  <c r="F5472" i="12"/>
  <c r="F5493" i="12"/>
  <c r="F5483" i="12"/>
  <c r="F5500" i="12"/>
  <c r="F5479" i="12"/>
  <c r="F5485" i="12"/>
  <c r="F5475" i="12"/>
  <c r="F5487" i="12"/>
  <c r="F5471" i="12"/>
  <c r="F5477" i="12"/>
  <c r="F5482" i="12"/>
  <c r="F5498" i="12"/>
  <c r="F5494" i="12"/>
  <c r="F5492" i="12"/>
  <c r="F5474" i="12"/>
  <c r="F5490" i="12"/>
  <c r="F5486" i="12"/>
  <c r="F5484" i="12"/>
  <c r="F5497" i="12"/>
  <c r="F5496" i="12"/>
  <c r="F5478" i="12"/>
  <c r="F5476" i="12"/>
  <c r="F5489" i="12"/>
  <c r="F5488" i="12"/>
  <c r="F5470" i="12"/>
  <c r="F5499" i="12"/>
  <c r="F5481" i="12"/>
  <c r="F5480" i="12"/>
  <c r="F5501" i="12"/>
  <c r="F5491" i="12"/>
  <c r="F5473" i="12"/>
  <c r="F5469" i="12"/>
  <c r="F5468" i="12"/>
  <c r="F5467" i="12"/>
  <c r="F5466" i="12"/>
  <c r="F5465" i="12"/>
  <c r="F5464" i="12"/>
  <c r="F5462" i="12"/>
  <c r="F5463" i="12"/>
  <c r="F5461" i="12"/>
  <c r="F5460" i="12"/>
  <c r="F5459" i="12"/>
  <c r="F5458" i="12"/>
  <c r="F5452" i="12"/>
  <c r="F5456" i="12"/>
  <c r="F5455" i="12"/>
  <c r="F5453" i="12"/>
  <c r="F5454" i="12"/>
  <c r="F5457" i="12"/>
  <c r="F5445" i="12"/>
  <c r="F5448" i="12"/>
  <c r="F5447" i="12"/>
  <c r="F5449" i="12"/>
  <c r="F5446" i="12"/>
  <c r="F5450" i="12"/>
  <c r="F5451" i="12"/>
  <c r="F5439" i="12"/>
  <c r="F5438" i="12"/>
  <c r="F5426" i="12"/>
  <c r="F5436" i="12"/>
  <c r="F5440" i="12"/>
  <c r="F5430" i="12"/>
  <c r="F5441" i="12"/>
  <c r="F5437" i="12"/>
  <c r="F5429" i="12"/>
  <c r="F5433" i="12"/>
  <c r="F5444" i="12"/>
  <c r="F5443" i="12"/>
  <c r="F5428" i="12"/>
  <c r="F5442" i="12"/>
  <c r="F5435" i="12"/>
  <c r="F5432" i="12"/>
  <c r="F5427" i="12"/>
  <c r="F5434" i="12"/>
  <c r="F5431" i="12"/>
  <c r="F5424" i="12"/>
  <c r="F5425" i="12"/>
  <c r="F3380" i="12"/>
  <c r="F3404" i="12"/>
  <c r="F3420" i="12"/>
  <c r="F3436" i="12"/>
  <c r="F3388" i="12"/>
  <c r="F3400" i="12"/>
  <c r="F3416" i="12"/>
  <c r="F3432" i="12"/>
  <c r="F3442" i="12"/>
  <c r="F3451" i="12"/>
  <c r="F3376" i="12"/>
  <c r="F3406" i="12"/>
  <c r="F3422" i="12"/>
  <c r="F3434" i="12"/>
  <c r="F3467" i="12"/>
  <c r="F3476" i="12"/>
  <c r="F3499" i="12"/>
  <c r="F3508" i="12"/>
  <c r="F3531" i="12"/>
  <c r="F3540" i="12"/>
  <c r="F3563" i="12"/>
  <c r="F3572" i="12"/>
  <c r="F3595" i="12"/>
  <c r="F3604" i="12"/>
  <c r="F3627" i="12"/>
  <c r="F3636" i="12"/>
  <c r="F3650" i="12"/>
  <c r="F3659" i="12"/>
  <c r="F3668" i="12"/>
  <c r="F3682" i="12"/>
  <c r="F3384" i="12"/>
  <c r="F3447" i="12"/>
  <c r="F3463" i="12"/>
  <c r="F3472" i="12"/>
  <c r="F3486" i="12"/>
  <c r="F3495" i="12"/>
  <c r="F3504" i="12"/>
  <c r="F3518" i="12"/>
  <c r="F3527" i="12"/>
  <c r="F3536" i="12"/>
  <c r="F3550" i="12"/>
  <c r="F3559" i="12"/>
  <c r="F3568" i="12"/>
  <c r="F3582" i="12"/>
  <c r="F3591" i="12"/>
  <c r="F3600" i="12"/>
  <c r="F3614" i="12"/>
  <c r="F3623" i="12"/>
  <c r="F3632" i="12"/>
  <c r="F3646" i="12"/>
  <c r="F3655" i="12"/>
  <c r="F3664" i="12"/>
  <c r="F3678" i="12"/>
  <c r="F3687" i="12"/>
  <c r="F3691" i="12"/>
  <c r="F3695" i="12"/>
  <c r="F3699" i="12"/>
  <c r="F3703" i="12"/>
  <c r="F3459" i="12"/>
  <c r="F3468" i="12"/>
  <c r="F3491" i="12"/>
  <c r="F3500" i="12"/>
  <c r="F3523" i="12"/>
  <c r="F3532" i="12"/>
  <c r="F3555" i="12"/>
  <c r="F3564" i="12"/>
  <c r="F3587" i="12"/>
  <c r="F3596" i="12"/>
  <c r="F3619" i="12"/>
  <c r="F3628" i="12"/>
  <c r="F3651" i="12"/>
  <c r="F3660" i="12"/>
  <c r="F3683" i="12"/>
  <c r="F3408" i="12"/>
  <c r="F3448" i="12"/>
  <c r="F3464" i="12"/>
  <c r="F3478" i="12"/>
  <c r="F3487" i="12"/>
  <c r="F3496" i="12"/>
  <c r="F3510" i="12"/>
  <c r="F3519" i="12"/>
  <c r="F3528" i="12"/>
  <c r="F3542" i="12"/>
  <c r="F3551" i="12"/>
  <c r="F3560" i="12"/>
  <c r="F3574" i="12"/>
  <c r="F3583" i="12"/>
  <c r="F3592" i="12"/>
  <c r="F3606" i="12"/>
  <c r="F3615" i="12"/>
  <c r="F3624" i="12"/>
  <c r="F3638" i="12"/>
  <c r="F3647" i="12"/>
  <c r="F3656" i="12"/>
  <c r="F3372" i="12"/>
  <c r="F3402" i="12"/>
  <c r="F3460" i="12"/>
  <c r="F3474" i="12"/>
  <c r="F3483" i="12"/>
  <c r="F3492" i="12"/>
  <c r="F3506" i="12"/>
  <c r="F3515" i="12"/>
  <c r="F3524" i="12"/>
  <c r="F3538" i="12"/>
  <c r="F3547" i="12"/>
  <c r="F3556" i="12"/>
  <c r="F3570" i="12"/>
  <c r="F3579" i="12"/>
  <c r="F3424" i="12"/>
  <c r="F3438" i="12"/>
  <c r="F3444" i="12"/>
  <c r="F3456" i="12"/>
  <c r="F3470" i="12"/>
  <c r="F3479" i="12"/>
  <c r="F3488" i="12"/>
  <c r="F3502" i="12"/>
  <c r="F3511" i="12"/>
  <c r="F3520" i="12"/>
  <c r="F3439" i="12"/>
  <c r="F3471" i="12"/>
  <c r="F3480" i="12"/>
  <c r="F3503" i="12"/>
  <c r="F3512" i="12"/>
  <c r="F3535" i="12"/>
  <c r="F3544" i="12"/>
  <c r="F3567" i="12"/>
  <c r="F3576" i="12"/>
  <c r="F3599" i="12"/>
  <c r="F3608" i="12"/>
  <c r="F3631" i="12"/>
  <c r="F3640" i="12"/>
  <c r="F3663" i="12"/>
  <c r="F3672" i="12"/>
  <c r="F3484" i="12"/>
  <c r="F3548" i="12"/>
  <c r="F3562" i="12"/>
  <c r="F3575" i="12"/>
  <c r="F3588" i="12"/>
  <c r="F3607" i="12"/>
  <c r="F3626" i="12"/>
  <c r="F3644" i="12"/>
  <c r="F3675" i="12"/>
  <c r="F3680" i="12"/>
  <c r="F3692" i="12"/>
  <c r="F3697" i="12"/>
  <c r="F3712" i="12"/>
  <c r="F3721" i="12"/>
  <c r="F3735" i="12"/>
  <c r="F3744" i="12"/>
  <c r="F3753" i="12"/>
  <c r="F3767" i="12"/>
  <c r="F3776" i="12"/>
  <c r="F3785" i="12"/>
  <c r="F3799" i="12"/>
  <c r="F3808" i="12"/>
  <c r="F3817" i="12"/>
  <c r="F3831" i="12"/>
  <c r="F3840" i="12"/>
  <c r="F3849" i="12"/>
  <c r="F3863" i="12"/>
  <c r="F3872" i="12"/>
  <c r="F3881" i="12"/>
  <c r="F3890" i="12"/>
  <c r="F3894" i="12"/>
  <c r="F3898" i="12"/>
  <c r="F3902" i="12"/>
  <c r="F3906" i="12"/>
  <c r="F3910" i="12"/>
  <c r="F3914" i="12"/>
  <c r="F3918" i="12"/>
  <c r="F3922" i="12"/>
  <c r="F3926" i="12"/>
  <c r="F3930" i="12"/>
  <c r="F3934" i="12"/>
  <c r="F3938" i="12"/>
  <c r="F3942" i="12"/>
  <c r="F3946" i="12"/>
  <c r="F3950" i="12"/>
  <c r="F3954" i="12"/>
  <c r="F3958" i="12"/>
  <c r="F3962" i="12"/>
  <c r="F3966" i="12"/>
  <c r="F3970" i="12"/>
  <c r="F3974" i="12"/>
  <c r="F3978" i="12"/>
  <c r="F3982" i="12"/>
  <c r="F3986" i="12"/>
  <c r="F3990" i="12"/>
  <c r="F3994" i="12"/>
  <c r="F3998" i="12"/>
  <c r="F4002" i="12"/>
  <c r="F4006" i="12"/>
  <c r="F4010" i="12"/>
  <c r="F4014" i="12"/>
  <c r="F4018" i="12"/>
  <c r="F4022" i="12"/>
  <c r="F4026" i="12"/>
  <c r="F4030" i="12"/>
  <c r="F4034" i="12"/>
  <c r="F4038" i="12"/>
  <c r="F4042" i="12"/>
  <c r="F4046" i="12"/>
  <c r="F4050" i="12"/>
  <c r="F4054" i="12"/>
  <c r="F4058" i="12"/>
  <c r="F4062" i="12"/>
  <c r="F4066" i="12"/>
  <c r="F4070" i="12"/>
  <c r="F4074" i="12"/>
  <c r="F4078" i="12"/>
  <c r="F3507" i="12"/>
  <c r="F3602" i="12"/>
  <c r="F3620" i="12"/>
  <c r="F3639" i="12"/>
  <c r="F3670" i="12"/>
  <c r="F3708" i="12"/>
  <c r="F3731" i="12"/>
  <c r="F3740" i="12"/>
  <c r="F3763" i="12"/>
  <c r="F3772" i="12"/>
  <c r="F3795" i="12"/>
  <c r="F3804" i="12"/>
  <c r="F3836" i="12"/>
  <c r="F3418" i="12"/>
  <c r="F3530" i="12"/>
  <c r="F3543" i="12"/>
  <c r="F3634" i="12"/>
  <c r="F3652" i="12"/>
  <c r="F3676" i="12"/>
  <c r="F3688" i="12"/>
  <c r="F3693" i="12"/>
  <c r="F3704" i="12"/>
  <c r="F3713" i="12"/>
  <c r="F3727" i="12"/>
  <c r="F3736" i="12"/>
  <c r="F3745" i="12"/>
  <c r="F3759" i="12"/>
  <c r="F3768" i="12"/>
  <c r="F3777" i="12"/>
  <c r="F3791" i="12"/>
  <c r="F3800" i="12"/>
  <c r="F3809" i="12"/>
  <c r="F3823" i="12"/>
  <c r="F3832" i="12"/>
  <c r="F3841" i="12"/>
  <c r="F3855" i="12"/>
  <c r="F3864" i="12"/>
  <c r="F3873" i="12"/>
  <c r="F3887" i="12"/>
  <c r="F3891" i="12"/>
  <c r="F3895" i="12"/>
  <c r="F3899" i="12"/>
  <c r="F3903" i="12"/>
  <c r="F3907" i="12"/>
  <c r="F3911" i="12"/>
  <c r="F3915" i="12"/>
  <c r="F3919" i="12"/>
  <c r="F3923" i="12"/>
  <c r="F3927" i="12"/>
  <c r="F3931" i="12"/>
  <c r="F3935" i="12"/>
  <c r="F3939" i="12"/>
  <c r="F3943" i="12"/>
  <c r="F3947" i="12"/>
  <c r="F3951" i="12"/>
  <c r="F3955" i="12"/>
  <c r="F3959" i="12"/>
  <c r="F3963" i="12"/>
  <c r="F3967" i="12"/>
  <c r="F3971" i="12"/>
  <c r="F3975" i="12"/>
  <c r="F3979" i="12"/>
  <c r="F3983" i="12"/>
  <c r="F3987" i="12"/>
  <c r="F3991" i="12"/>
  <c r="F3995" i="12"/>
  <c r="F3999" i="12"/>
  <c r="F4003" i="12"/>
  <c r="F4007" i="12"/>
  <c r="F4011" i="12"/>
  <c r="F4015" i="12"/>
  <c r="F4019" i="12"/>
  <c r="F4023" i="12"/>
  <c r="F4027" i="12"/>
  <c r="F4031" i="12"/>
  <c r="F4035" i="12"/>
  <c r="F4039" i="12"/>
  <c r="F4043" i="12"/>
  <c r="F4047" i="12"/>
  <c r="F4051" i="12"/>
  <c r="F4055" i="12"/>
  <c r="F4059" i="12"/>
  <c r="F4063" i="12"/>
  <c r="F4067" i="12"/>
  <c r="F4071" i="12"/>
  <c r="F4075" i="12"/>
  <c r="F4079" i="12"/>
  <c r="F3450" i="12"/>
  <c r="F3516" i="12"/>
  <c r="F3571" i="12"/>
  <c r="F3584" i="12"/>
  <c r="F3603" i="12"/>
  <c r="F3666" i="12"/>
  <c r="F3671" i="12"/>
  <c r="F3709" i="12"/>
  <c r="F3723" i="12"/>
  <c r="F3732" i="12"/>
  <c r="F3741" i="12"/>
  <c r="F3755" i="12"/>
  <c r="F3764" i="12"/>
  <c r="F3773" i="12"/>
  <c r="F3787" i="12"/>
  <c r="F3796" i="12"/>
  <c r="F3805" i="12"/>
  <c r="F3819" i="12"/>
  <c r="F3828" i="12"/>
  <c r="F3837" i="12"/>
  <c r="F3851" i="12"/>
  <c r="F3860" i="12"/>
  <c r="F3869" i="12"/>
  <c r="F3883" i="12"/>
  <c r="F3466" i="12"/>
  <c r="F3616" i="12"/>
  <c r="F3635" i="12"/>
  <c r="F3700" i="12"/>
  <c r="F3719" i="12"/>
  <c r="F3728" i="12"/>
  <c r="F3751" i="12"/>
  <c r="F3760" i="12"/>
  <c r="F3783" i="12"/>
  <c r="F3792" i="12"/>
  <c r="F3824" i="12"/>
  <c r="F3498" i="12"/>
  <c r="F3534" i="12"/>
  <c r="F3612" i="12"/>
  <c r="F3707" i="12"/>
  <c r="F3716" i="12"/>
  <c r="F3739" i="12"/>
  <c r="F3748" i="12"/>
  <c r="F3771" i="12"/>
  <c r="F3780" i="12"/>
  <c r="F3812" i="12"/>
  <c r="F3580" i="12"/>
  <c r="F3611" i="12"/>
  <c r="F3648" i="12"/>
  <c r="F3684" i="12"/>
  <c r="F3793" i="12"/>
  <c r="F3807" i="12"/>
  <c r="F3820" i="12"/>
  <c r="F3913" i="12"/>
  <c r="F3945" i="12"/>
  <c r="F3977" i="12"/>
  <c r="F4009" i="12"/>
  <c r="F4041" i="12"/>
  <c r="F4073" i="12"/>
  <c r="F4089" i="12"/>
  <c r="F4098" i="12"/>
  <c r="F4107" i="12"/>
  <c r="F4121" i="12"/>
  <c r="F4130" i="12"/>
  <c r="F4139" i="12"/>
  <c r="F4153" i="12"/>
  <c r="F4162" i="12"/>
  <c r="F4171" i="12"/>
  <c r="F4185" i="12"/>
  <c r="F4194" i="12"/>
  <c r="F4203" i="12"/>
  <c r="F4217" i="12"/>
  <c r="F4226" i="12"/>
  <c r="F4235" i="12"/>
  <c r="F4249" i="12"/>
  <c r="F4258" i="12"/>
  <c r="F4267" i="12"/>
  <c r="F4281" i="12"/>
  <c r="F4290" i="12"/>
  <c r="F4299" i="12"/>
  <c r="F4313" i="12"/>
  <c r="F4322" i="12"/>
  <c r="F4331" i="12"/>
  <c r="F4345" i="12"/>
  <c r="F4354" i="12"/>
  <c r="F4363" i="12"/>
  <c r="F4377" i="12"/>
  <c r="F4386" i="12"/>
  <c r="F4395" i="12"/>
  <c r="F4399" i="12"/>
  <c r="F4403" i="12"/>
  <c r="F4407" i="12"/>
  <c r="F4411" i="12"/>
  <c r="F4415" i="12"/>
  <c r="F4419" i="12"/>
  <c r="F4423" i="12"/>
  <c r="F4427" i="12"/>
  <c r="F4431" i="12"/>
  <c r="F4435" i="12"/>
  <c r="F4439" i="12"/>
  <c r="F4443" i="12"/>
  <c r="F4447" i="12"/>
  <c r="F4451" i="12"/>
  <c r="F4455" i="12"/>
  <c r="F4459" i="12"/>
  <c r="F4463" i="12"/>
  <c r="F4467" i="12"/>
  <c r="F4471" i="12"/>
  <c r="F3566" i="12"/>
  <c r="F3720" i="12"/>
  <c r="F3733" i="12"/>
  <c r="F3747" i="12"/>
  <c r="F3861" i="12"/>
  <c r="F3875" i="12"/>
  <c r="F4094" i="12"/>
  <c r="F4103" i="12"/>
  <c r="F4126" i="12"/>
  <c r="F4135" i="12"/>
  <c r="F4158" i="12"/>
  <c r="F4167" i="12"/>
  <c r="F4190" i="12"/>
  <c r="F4199" i="12"/>
  <c r="F4222" i="12"/>
  <c r="F4231" i="12"/>
  <c r="F4254" i="12"/>
  <c r="F4263" i="12"/>
  <c r="F4286" i="12"/>
  <c r="F4295" i="12"/>
  <c r="F4318" i="12"/>
  <c r="F4327" i="12"/>
  <c r="F4350" i="12"/>
  <c r="F4359" i="12"/>
  <c r="F4382" i="12"/>
  <c r="F4391" i="12"/>
  <c r="F3552" i="12"/>
  <c r="F3643" i="12"/>
  <c r="F3679" i="12"/>
  <c r="F3761" i="12"/>
  <c r="F3775" i="12"/>
  <c r="F3788" i="12"/>
  <c r="F3889" i="12"/>
  <c r="F3921" i="12"/>
  <c r="F3953" i="12"/>
  <c r="F3985" i="12"/>
  <c r="F4017" i="12"/>
  <c r="F4049" i="12"/>
  <c r="F4081" i="12"/>
  <c r="F4090" i="12"/>
  <c r="F4099" i="12"/>
  <c r="F4113" i="12"/>
  <c r="F4122" i="12"/>
  <c r="F4131" i="12"/>
  <c r="F4145" i="12"/>
  <c r="F4154" i="12"/>
  <c r="F4163" i="12"/>
  <c r="F4177" i="12"/>
  <c r="F4186" i="12"/>
  <c r="F4195" i="12"/>
  <c r="F4209" i="12"/>
  <c r="F4218" i="12"/>
  <c r="F4227" i="12"/>
  <c r="F4241" i="12"/>
  <c r="F4250" i="12"/>
  <c r="F4259" i="12"/>
  <c r="F4273" i="12"/>
  <c r="F4282" i="12"/>
  <c r="F4291" i="12"/>
  <c r="F4305" i="12"/>
  <c r="F4314" i="12"/>
  <c r="F4323" i="12"/>
  <c r="F4337" i="12"/>
  <c r="F4346" i="12"/>
  <c r="F4355" i="12"/>
  <c r="F4369" i="12"/>
  <c r="F4378" i="12"/>
  <c r="F4387" i="12"/>
  <c r="F4396" i="12"/>
  <c r="F4400" i="12"/>
  <c r="F4404" i="12"/>
  <c r="F4408" i="12"/>
  <c r="F4412" i="12"/>
  <c r="F4416" i="12"/>
  <c r="F4420" i="12"/>
  <c r="F4424" i="12"/>
  <c r="F4428" i="12"/>
  <c r="F4432" i="12"/>
  <c r="F4436" i="12"/>
  <c r="F4440" i="12"/>
  <c r="F4444" i="12"/>
  <c r="F4448" i="12"/>
  <c r="F4452" i="12"/>
  <c r="F4456" i="12"/>
  <c r="F4460" i="12"/>
  <c r="F4464" i="12"/>
  <c r="F3475" i="12"/>
  <c r="F3715" i="12"/>
  <c r="F3816" i="12"/>
  <c r="F3829" i="12"/>
  <c r="F3843" i="12"/>
  <c r="F4086" i="12"/>
  <c r="F4095" i="12"/>
  <c r="F4118" i="12"/>
  <c r="F4127" i="12"/>
  <c r="F4150" i="12"/>
  <c r="F4159" i="12"/>
  <c r="F4182" i="12"/>
  <c r="F4191" i="12"/>
  <c r="F4214" i="12"/>
  <c r="F4223" i="12"/>
  <c r="F4246" i="12"/>
  <c r="F4255" i="12"/>
  <c r="F4278" i="12"/>
  <c r="F4287" i="12"/>
  <c r="F4310" i="12"/>
  <c r="F4319" i="12"/>
  <c r="F4342" i="12"/>
  <c r="F4351" i="12"/>
  <c r="F4374" i="12"/>
  <c r="F4383" i="12"/>
  <c r="F3539" i="12"/>
  <c r="F3630" i="12"/>
  <c r="F3743" i="12"/>
  <c r="F3756" i="12"/>
  <c r="F3884" i="12"/>
  <c r="F4082" i="12"/>
  <c r="F4091" i="12"/>
  <c r="F4105" i="12"/>
  <c r="F4114" i="12"/>
  <c r="F4123" i="12"/>
  <c r="F4137" i="12"/>
  <c r="F4146" i="12"/>
  <c r="F4155" i="12"/>
  <c r="F4169" i="12"/>
  <c r="F4178" i="12"/>
  <c r="F4187" i="12"/>
  <c r="F4201" i="12"/>
  <c r="F4210" i="12"/>
  <c r="F4219" i="12"/>
  <c r="F4233" i="12"/>
  <c r="F4242" i="12"/>
  <c r="F4251" i="12"/>
  <c r="F4265" i="12"/>
  <c r="F4274" i="12"/>
  <c r="F4283" i="12"/>
  <c r="F4297" i="12"/>
  <c r="F4306" i="12"/>
  <c r="F4315" i="12"/>
  <c r="F4329" i="12"/>
  <c r="F4338" i="12"/>
  <c r="F4347" i="12"/>
  <c r="F4361" i="12"/>
  <c r="F4370" i="12"/>
  <c r="F4379" i="12"/>
  <c r="F4393" i="12"/>
  <c r="F4397" i="12"/>
  <c r="F4401" i="12"/>
  <c r="F4405" i="12"/>
  <c r="F4409" i="12"/>
  <c r="F4413" i="12"/>
  <c r="F4417" i="12"/>
  <c r="F4421" i="12"/>
  <c r="F4425" i="12"/>
  <c r="F4429" i="12"/>
  <c r="F4433" i="12"/>
  <c r="F4437" i="12"/>
  <c r="F4441" i="12"/>
  <c r="F4445" i="12"/>
  <c r="F4449" i="12"/>
  <c r="F4453" i="12"/>
  <c r="F4457" i="12"/>
  <c r="F3752" i="12"/>
  <c r="F3765" i="12"/>
  <c r="F3779" i="12"/>
  <c r="F4102" i="12"/>
  <c r="F4111" i="12"/>
  <c r="F4134" i="12"/>
  <c r="F4143" i="12"/>
  <c r="F4166" i="12"/>
  <c r="F4175" i="12"/>
  <c r="F4198" i="12"/>
  <c r="F4207" i="12"/>
  <c r="F4230" i="12"/>
  <c r="F4239" i="12"/>
  <c r="F4262" i="12"/>
  <c r="F4271" i="12"/>
  <c r="F4294" i="12"/>
  <c r="F4303" i="12"/>
  <c r="F4326" i="12"/>
  <c r="F4335" i="12"/>
  <c r="F4358" i="12"/>
  <c r="F4367" i="12"/>
  <c r="F4390" i="12"/>
  <c r="F3825" i="12"/>
  <c r="F3917" i="12"/>
  <c r="F4045" i="12"/>
  <c r="F4170" i="12"/>
  <c r="F4183" i="12"/>
  <c r="F4197" i="12"/>
  <c r="F4298" i="12"/>
  <c r="F4311" i="12"/>
  <c r="F4325" i="12"/>
  <c r="F4418" i="12"/>
  <c r="F4450" i="12"/>
  <c r="F4462" i="12"/>
  <c r="F4472" i="12"/>
  <c r="F4476" i="12"/>
  <c r="F4480" i="12"/>
  <c r="F4484" i="12"/>
  <c r="F4488" i="12"/>
  <c r="F4492" i="12"/>
  <c r="F4496" i="12"/>
  <c r="F4500" i="12"/>
  <c r="F4504" i="12"/>
  <c r="F4508" i="12"/>
  <c r="F4512" i="12"/>
  <c r="F4516" i="12"/>
  <c r="F4520" i="12"/>
  <c r="F4524" i="12"/>
  <c r="F4528" i="12"/>
  <c r="F4532" i="12"/>
  <c r="F4536" i="12"/>
  <c r="F4540" i="12"/>
  <c r="F4544" i="12"/>
  <c r="F4548" i="12"/>
  <c r="F4552" i="12"/>
  <c r="F4556" i="12"/>
  <c r="F4560" i="12"/>
  <c r="F4564" i="12"/>
  <c r="F4568" i="12"/>
  <c r="F4572" i="12"/>
  <c r="F4576" i="12"/>
  <c r="F4580" i="12"/>
  <c r="F4584" i="12"/>
  <c r="F4588" i="12"/>
  <c r="F4592" i="12"/>
  <c r="F4596" i="12"/>
  <c r="F4600" i="12"/>
  <c r="F4604" i="12"/>
  <c r="F4608" i="12"/>
  <c r="F4612" i="12"/>
  <c r="F4616" i="12"/>
  <c r="F4620" i="12"/>
  <c r="F4624" i="12"/>
  <c r="F4628" i="12"/>
  <c r="F4632" i="12"/>
  <c r="F4636" i="12"/>
  <c r="F4640" i="12"/>
  <c r="F4644" i="12"/>
  <c r="F4648" i="12"/>
  <c r="F4652" i="12"/>
  <c r="F4656" i="12"/>
  <c r="F4660" i="12"/>
  <c r="F4664" i="12"/>
  <c r="F4668" i="12"/>
  <c r="F4672" i="12"/>
  <c r="F4676" i="12"/>
  <c r="F4680" i="12"/>
  <c r="F4684" i="12"/>
  <c r="F4688" i="12"/>
  <c r="F4692" i="12"/>
  <c r="F4696" i="12"/>
  <c r="F4700" i="12"/>
  <c r="F4704" i="12"/>
  <c r="F4708" i="12"/>
  <c r="F4712" i="12"/>
  <c r="F4716" i="12"/>
  <c r="F4720" i="12"/>
  <c r="F4724" i="12"/>
  <c r="F4728" i="12"/>
  <c r="F4732" i="12"/>
  <c r="F4736" i="12"/>
  <c r="F4740" i="12"/>
  <c r="F4744" i="12"/>
  <c r="F4748" i="12"/>
  <c r="F4752" i="12"/>
  <c r="F4756" i="12"/>
  <c r="F4760" i="12"/>
  <c r="F4764" i="12"/>
  <c r="F4768" i="12"/>
  <c r="F4772" i="12"/>
  <c r="F4776" i="12"/>
  <c r="F4780" i="12"/>
  <c r="F4784" i="12"/>
  <c r="F4788" i="12"/>
  <c r="F4792" i="12"/>
  <c r="F4796" i="12"/>
  <c r="F4800" i="12"/>
  <c r="F4804" i="12"/>
  <c r="F4808" i="12"/>
  <c r="F4812" i="12"/>
  <c r="F4816" i="12"/>
  <c r="F4820" i="12"/>
  <c r="F4824" i="12"/>
  <c r="F4828" i="12"/>
  <c r="F4832" i="12"/>
  <c r="F4836" i="12"/>
  <c r="F4840" i="12"/>
  <c r="F4844" i="12"/>
  <c r="F4848" i="12"/>
  <c r="F4852" i="12"/>
  <c r="F4856" i="12"/>
  <c r="F4860" i="12"/>
  <c r="F4864" i="12"/>
  <c r="F4868" i="12"/>
  <c r="F4872" i="12"/>
  <c r="F4876" i="12"/>
  <c r="F4880" i="12"/>
  <c r="F4884" i="12"/>
  <c r="F4888" i="12"/>
  <c r="F4892" i="12"/>
  <c r="F4896" i="12"/>
  <c r="F4900" i="12"/>
  <c r="F4904" i="12"/>
  <c r="F4908" i="12"/>
  <c r="F4912" i="12"/>
  <c r="F4916" i="12"/>
  <c r="F4920" i="12"/>
  <c r="F4924" i="12"/>
  <c r="F4928" i="12"/>
  <c r="F4932" i="12"/>
  <c r="F4936" i="12"/>
  <c r="F4940" i="12"/>
  <c r="F4944" i="12"/>
  <c r="F4948" i="12"/>
  <c r="F4952" i="12"/>
  <c r="F4956" i="12"/>
  <c r="F4960" i="12"/>
  <c r="F4964" i="12"/>
  <c r="F4968" i="12"/>
  <c r="F4972" i="12"/>
  <c r="F4976" i="12"/>
  <c r="F4980" i="12"/>
  <c r="F4984" i="12"/>
  <c r="F4988" i="12"/>
  <c r="F4992" i="12"/>
  <c r="F4996" i="12"/>
  <c r="F5000" i="12"/>
  <c r="F5004" i="12"/>
  <c r="F5008" i="12"/>
  <c r="F5012" i="12"/>
  <c r="F5016" i="12"/>
  <c r="F5020" i="12"/>
  <c r="F5024" i="12"/>
  <c r="F5028" i="12"/>
  <c r="F5032" i="12"/>
  <c r="F5036" i="12"/>
  <c r="F5040" i="12"/>
  <c r="F3696" i="12"/>
  <c r="F3711" i="12"/>
  <c r="F3811" i="12"/>
  <c r="F4083" i="12"/>
  <c r="F4110" i="12"/>
  <c r="F4211" i="12"/>
  <c r="F4238" i="12"/>
  <c r="F4339" i="12"/>
  <c r="F4366" i="12"/>
  <c r="F4406" i="12"/>
  <c r="F4438" i="12"/>
  <c r="F4468" i="12"/>
  <c r="F4681" i="12"/>
  <c r="F4685" i="12"/>
  <c r="F4689" i="12"/>
  <c r="F4693" i="12"/>
  <c r="F4697" i="12"/>
  <c r="F4701" i="12"/>
  <c r="F4705" i="12"/>
  <c r="F4709" i="12"/>
  <c r="F4713" i="12"/>
  <c r="F4717" i="12"/>
  <c r="F4721" i="12"/>
  <c r="F4725" i="12"/>
  <c r="F4729" i="12"/>
  <c r="F4733" i="12"/>
  <c r="F4737" i="12"/>
  <c r="F4741" i="12"/>
  <c r="F4745" i="12"/>
  <c r="F4749" i="12"/>
  <c r="F4753" i="12"/>
  <c r="F4757" i="12"/>
  <c r="F4761" i="12"/>
  <c r="F4765" i="12"/>
  <c r="F4769" i="12"/>
  <c r="F4773" i="12"/>
  <c r="F4777" i="12"/>
  <c r="F4781" i="12"/>
  <c r="F4789" i="12"/>
  <c r="F4793" i="12"/>
  <c r="F4797" i="12"/>
  <c r="F4801" i="12"/>
  <c r="F4809" i="12"/>
  <c r="F4817" i="12"/>
  <c r="F4825" i="12"/>
  <c r="F4833" i="12"/>
  <c r="F3797" i="12"/>
  <c r="F3949" i="12"/>
  <c r="F4077" i="12"/>
  <c r="F4138" i="12"/>
  <c r="F4151" i="12"/>
  <c r="F4165" i="12"/>
  <c r="F4266" i="12"/>
  <c r="F4279" i="12"/>
  <c r="F4293" i="12"/>
  <c r="F4394" i="12"/>
  <c r="F4426" i="12"/>
  <c r="F4458" i="12"/>
  <c r="F4473" i="12"/>
  <c r="F4477" i="12"/>
  <c r="F4481" i="12"/>
  <c r="F4485" i="12"/>
  <c r="F4489" i="12"/>
  <c r="F4493" i="12"/>
  <c r="F4497" i="12"/>
  <c r="F4501" i="12"/>
  <c r="F4505" i="12"/>
  <c r="F4509" i="12"/>
  <c r="F4513" i="12"/>
  <c r="F4517" i="12"/>
  <c r="F4521" i="12"/>
  <c r="F4525" i="12"/>
  <c r="F4529" i="12"/>
  <c r="F4533" i="12"/>
  <c r="F4537" i="12"/>
  <c r="F4541" i="12"/>
  <c r="F4545" i="12"/>
  <c r="F4549" i="12"/>
  <c r="F4553" i="12"/>
  <c r="F4557" i="12"/>
  <c r="F4561" i="12"/>
  <c r="F4565" i="12"/>
  <c r="F4569" i="12"/>
  <c r="F4573" i="12"/>
  <c r="F4577" i="12"/>
  <c r="F4581" i="12"/>
  <c r="F4585" i="12"/>
  <c r="F4589" i="12"/>
  <c r="F4593" i="12"/>
  <c r="F4597" i="12"/>
  <c r="F4601" i="12"/>
  <c r="F4605" i="12"/>
  <c r="F4609" i="12"/>
  <c r="F4613" i="12"/>
  <c r="F4617" i="12"/>
  <c r="F4621" i="12"/>
  <c r="F4625" i="12"/>
  <c r="F4629" i="12"/>
  <c r="F4633" i="12"/>
  <c r="F4637" i="12"/>
  <c r="F4641" i="12"/>
  <c r="F4645" i="12"/>
  <c r="F4649" i="12"/>
  <c r="F4653" i="12"/>
  <c r="F4657" i="12"/>
  <c r="F4661" i="12"/>
  <c r="F4665" i="12"/>
  <c r="F4669" i="12"/>
  <c r="F4673" i="12"/>
  <c r="F4677" i="12"/>
  <c r="F4785" i="12"/>
  <c r="F4805" i="12"/>
  <c r="F4813" i="12"/>
  <c r="F4821" i="12"/>
  <c r="F4829" i="12"/>
  <c r="F3667" i="12"/>
  <c r="F3905" i="12"/>
  <c r="F4033" i="12"/>
  <c r="F4179" i="12"/>
  <c r="F4193" i="12"/>
  <c r="F4206" i="12"/>
  <c r="F4307" i="12"/>
  <c r="F4321" i="12"/>
  <c r="F4334" i="12"/>
  <c r="F4414" i="12"/>
  <c r="F4446" i="12"/>
  <c r="F4469" i="12"/>
  <c r="F4906" i="12"/>
  <c r="F4930" i="12"/>
  <c r="F4938" i="12"/>
  <c r="F4942" i="12"/>
  <c r="F3784" i="12"/>
  <c r="F3981" i="12"/>
  <c r="F4106" i="12"/>
  <c r="F4119" i="12"/>
  <c r="F4133" i="12"/>
  <c r="F4234" i="12"/>
  <c r="F4247" i="12"/>
  <c r="F4261" i="12"/>
  <c r="F4362" i="12"/>
  <c r="F4375" i="12"/>
  <c r="F4389" i="12"/>
  <c r="F4402" i="12"/>
  <c r="F4434" i="12"/>
  <c r="F4465" i="12"/>
  <c r="F4474" i="12"/>
  <c r="F4478" i="12"/>
  <c r="F4482" i="12"/>
  <c r="F4486" i="12"/>
  <c r="F4490" i="12"/>
  <c r="F4494" i="12"/>
  <c r="F4498" i="12"/>
  <c r="F4502" i="12"/>
  <c r="F4506" i="12"/>
  <c r="F4510" i="12"/>
  <c r="F4514" i="12"/>
  <c r="F4518" i="12"/>
  <c r="F4522" i="12"/>
  <c r="F4526" i="12"/>
  <c r="F4530" i="12"/>
  <c r="F4534" i="12"/>
  <c r="F4538" i="12"/>
  <c r="F4542" i="12"/>
  <c r="F4546" i="12"/>
  <c r="F4550" i="12"/>
  <c r="F4554" i="12"/>
  <c r="F4558" i="12"/>
  <c r="F4562" i="12"/>
  <c r="F4566" i="12"/>
  <c r="F4570" i="12"/>
  <c r="F4574" i="12"/>
  <c r="F4578" i="12"/>
  <c r="F4582" i="12"/>
  <c r="F4586" i="12"/>
  <c r="F4590" i="12"/>
  <c r="F4594" i="12"/>
  <c r="F4598" i="12"/>
  <c r="F4602" i="12"/>
  <c r="F4606" i="12"/>
  <c r="F4610" i="12"/>
  <c r="F4614" i="12"/>
  <c r="F4618" i="12"/>
  <c r="F4622" i="12"/>
  <c r="F4626" i="12"/>
  <c r="F4630" i="12"/>
  <c r="F4634" i="12"/>
  <c r="F4638" i="12"/>
  <c r="F4642" i="12"/>
  <c r="F4646" i="12"/>
  <c r="F4650" i="12"/>
  <c r="F4654" i="12"/>
  <c r="F4658" i="12"/>
  <c r="F4662" i="12"/>
  <c r="F4666" i="12"/>
  <c r="F4670" i="12"/>
  <c r="F4674" i="12"/>
  <c r="F4678" i="12"/>
  <c r="F4682" i="12"/>
  <c r="F4686" i="12"/>
  <c r="F4690" i="12"/>
  <c r="F4694" i="12"/>
  <c r="F4698" i="12"/>
  <c r="F4702" i="12"/>
  <c r="F4706" i="12"/>
  <c r="F4710" i="12"/>
  <c r="F4714" i="12"/>
  <c r="F4718" i="12"/>
  <c r="F4722" i="12"/>
  <c r="F4726" i="12"/>
  <c r="F4730" i="12"/>
  <c r="F4734" i="12"/>
  <c r="F4738" i="12"/>
  <c r="F4742" i="12"/>
  <c r="F4746" i="12"/>
  <c r="F4750" i="12"/>
  <c r="F4754" i="12"/>
  <c r="F4758" i="12"/>
  <c r="F4762" i="12"/>
  <c r="F4766" i="12"/>
  <c r="F4770" i="12"/>
  <c r="F4774" i="12"/>
  <c r="F4778" i="12"/>
  <c r="F4782" i="12"/>
  <c r="F4786" i="12"/>
  <c r="F4790" i="12"/>
  <c r="F4794" i="12"/>
  <c r="F4798" i="12"/>
  <c r="F4802" i="12"/>
  <c r="F4806" i="12"/>
  <c r="F4810" i="12"/>
  <c r="F4814" i="12"/>
  <c r="F4818" i="12"/>
  <c r="F4822" i="12"/>
  <c r="F4826" i="12"/>
  <c r="F4830" i="12"/>
  <c r="F4834" i="12"/>
  <c r="F4838" i="12"/>
  <c r="F4842" i="12"/>
  <c r="F4846" i="12"/>
  <c r="F4850" i="12"/>
  <c r="F4854" i="12"/>
  <c r="F4858" i="12"/>
  <c r="F4862" i="12"/>
  <c r="F4866" i="12"/>
  <c r="F4870" i="12"/>
  <c r="F4874" i="12"/>
  <c r="F4878" i="12"/>
  <c r="F4882" i="12"/>
  <c r="F4886" i="12"/>
  <c r="F4890" i="12"/>
  <c r="F4894" i="12"/>
  <c r="F4898" i="12"/>
  <c r="F4902" i="12"/>
  <c r="F4910" i="12"/>
  <c r="F4914" i="12"/>
  <c r="F4918" i="12"/>
  <c r="F4922" i="12"/>
  <c r="F4926" i="12"/>
  <c r="F4934" i="12"/>
  <c r="F4946" i="12"/>
  <c r="F3852" i="12"/>
  <c r="F4147" i="12"/>
  <c r="F4174" i="12"/>
  <c r="F4275" i="12"/>
  <c r="F4302" i="12"/>
  <c r="F4422" i="12"/>
  <c r="F4454" i="12"/>
  <c r="F4470" i="12"/>
  <c r="F4087" i="12"/>
  <c r="F4101" i="12"/>
  <c r="F4202" i="12"/>
  <c r="F4215" i="12"/>
  <c r="F4229" i="12"/>
  <c r="F4330" i="12"/>
  <c r="F4343" i="12"/>
  <c r="F4357" i="12"/>
  <c r="F4410" i="12"/>
  <c r="F4442" i="12"/>
  <c r="F4461" i="12"/>
  <c r="F4466" i="12"/>
  <c r="F4475" i="12"/>
  <c r="F4479" i="12"/>
  <c r="F4483" i="12"/>
  <c r="F4491" i="12"/>
  <c r="F4495" i="12"/>
  <c r="F4013" i="12"/>
  <c r="F3724" i="12"/>
  <c r="F4115" i="12"/>
  <c r="F4142" i="12"/>
  <c r="F4243" i="12"/>
  <c r="F4270" i="12"/>
  <c r="F4371" i="12"/>
  <c r="F4398" i="12"/>
  <c r="F4430" i="12"/>
  <c r="F4515" i="12"/>
  <c r="F4547" i="12"/>
  <c r="F4579" i="12"/>
  <c r="F4611" i="12"/>
  <c r="F4643" i="12"/>
  <c r="F4675" i="12"/>
  <c r="F4707" i="12"/>
  <c r="F4739" i="12"/>
  <c r="F4771" i="12"/>
  <c r="F4803" i="12"/>
  <c r="F4835" i="12"/>
  <c r="F4851" i="12"/>
  <c r="F4867" i="12"/>
  <c r="F4883" i="12"/>
  <c r="F4899" i="12"/>
  <c r="F4915" i="12"/>
  <c r="F4931" i="12"/>
  <c r="F4947" i="12"/>
  <c r="F4961" i="12"/>
  <c r="F4970" i="12"/>
  <c r="F4979" i="12"/>
  <c r="F4993" i="12"/>
  <c r="F5002" i="12"/>
  <c r="F5011" i="12"/>
  <c r="F5025" i="12"/>
  <c r="F5034" i="12"/>
  <c r="F5043" i="12"/>
  <c r="F5047" i="12"/>
  <c r="F5051" i="12"/>
  <c r="F5055" i="12"/>
  <c r="F5059" i="12"/>
  <c r="F5063" i="12"/>
  <c r="F5067" i="12"/>
  <c r="F5071" i="12"/>
  <c r="F5075" i="12"/>
  <c r="F5079" i="12"/>
  <c r="F5083" i="12"/>
  <c r="F5087" i="12"/>
  <c r="F5091" i="12"/>
  <c r="F4503" i="12"/>
  <c r="F4535" i="12"/>
  <c r="F4567" i="12"/>
  <c r="F4599" i="12"/>
  <c r="F4631" i="12"/>
  <c r="F4663" i="12"/>
  <c r="F4695" i="12"/>
  <c r="F4727" i="12"/>
  <c r="F4759" i="12"/>
  <c r="F4791" i="12"/>
  <c r="F4823" i="12"/>
  <c r="F4841" i="12"/>
  <c r="F4857" i="12"/>
  <c r="F4873" i="12"/>
  <c r="F4889" i="12"/>
  <c r="F4905" i="12"/>
  <c r="F4921" i="12"/>
  <c r="F4937" i="12"/>
  <c r="F4957" i="12"/>
  <c r="F4966" i="12"/>
  <c r="F4975" i="12"/>
  <c r="F4989" i="12"/>
  <c r="F4998" i="12"/>
  <c r="F5007" i="12"/>
  <c r="F5021" i="12"/>
  <c r="F5030" i="12"/>
  <c r="F5039" i="12"/>
  <c r="F4523" i="12"/>
  <c r="F4555" i="12"/>
  <c r="F4587" i="12"/>
  <c r="F4619" i="12"/>
  <c r="F4651" i="12"/>
  <c r="F4683" i="12"/>
  <c r="F4715" i="12"/>
  <c r="F4747" i="12"/>
  <c r="F4779" i="12"/>
  <c r="F4811" i="12"/>
  <c r="F4847" i="12"/>
  <c r="F4863" i="12"/>
  <c r="F4879" i="12"/>
  <c r="F4895" i="12"/>
  <c r="F4911" i="12"/>
  <c r="F4927" i="12"/>
  <c r="F4943" i="12"/>
  <c r="F4953" i="12"/>
  <c r="F4962" i="12"/>
  <c r="F4971" i="12"/>
  <c r="F4985" i="12"/>
  <c r="F4994" i="12"/>
  <c r="F5003" i="12"/>
  <c r="F5017" i="12"/>
  <c r="F5026" i="12"/>
  <c r="F5035" i="12"/>
  <c r="F5044" i="12"/>
  <c r="F5048" i="12"/>
  <c r="F5052" i="12"/>
  <c r="F5056" i="12"/>
  <c r="F5060" i="12"/>
  <c r="F5064" i="12"/>
  <c r="F5068" i="12"/>
  <c r="F5072" i="12"/>
  <c r="F5076" i="12"/>
  <c r="F5080" i="12"/>
  <c r="F5084" i="12"/>
  <c r="F5088" i="12"/>
  <c r="F5092" i="12"/>
  <c r="F5096" i="12"/>
  <c r="F5100" i="12"/>
  <c r="F5104" i="12"/>
  <c r="F5108" i="12"/>
  <c r="F5112" i="12"/>
  <c r="F5116" i="12"/>
  <c r="F5120" i="12"/>
  <c r="F5124" i="12"/>
  <c r="F5128" i="12"/>
  <c r="F5132" i="12"/>
  <c r="F5136" i="12"/>
  <c r="F5140" i="12"/>
  <c r="F5144" i="12"/>
  <c r="F5148" i="12"/>
  <c r="F5152" i="12"/>
  <c r="F5156" i="12"/>
  <c r="F5160" i="12"/>
  <c r="F5164" i="12"/>
  <c r="F5168" i="12"/>
  <c r="F5172" i="12"/>
  <c r="F4511" i="12"/>
  <c r="F4543" i="12"/>
  <c r="F4575" i="12"/>
  <c r="F4607" i="12"/>
  <c r="F4639" i="12"/>
  <c r="F4671" i="12"/>
  <c r="F4703" i="12"/>
  <c r="F4735" i="12"/>
  <c r="F4767" i="12"/>
  <c r="F4799" i="12"/>
  <c r="F4831" i="12"/>
  <c r="F4837" i="12"/>
  <c r="F4853" i="12"/>
  <c r="F4869" i="12"/>
  <c r="F4885" i="12"/>
  <c r="F4901" i="12"/>
  <c r="F4917" i="12"/>
  <c r="F4933" i="12"/>
  <c r="F4949" i="12"/>
  <c r="F4958" i="12"/>
  <c r="F4967" i="12"/>
  <c r="F4981" i="12"/>
  <c r="F4990" i="12"/>
  <c r="F4999" i="12"/>
  <c r="F5013" i="12"/>
  <c r="F5022" i="12"/>
  <c r="F5031" i="12"/>
  <c r="F4519" i="12"/>
  <c r="F4551" i="12"/>
  <c r="F4583" i="12"/>
  <c r="F4615" i="12"/>
  <c r="F4647" i="12"/>
  <c r="F4679" i="12"/>
  <c r="F4711" i="12"/>
  <c r="F4743" i="12"/>
  <c r="F4775" i="12"/>
  <c r="F4807" i="12"/>
  <c r="F4849" i="12"/>
  <c r="F4865" i="12"/>
  <c r="F4881" i="12"/>
  <c r="F4897" i="12"/>
  <c r="F4913" i="12"/>
  <c r="F4929" i="12"/>
  <c r="F4945" i="12"/>
  <c r="F4950" i="12"/>
  <c r="F4959" i="12"/>
  <c r="F4973" i="12"/>
  <c r="F4982" i="12"/>
  <c r="F4991" i="12"/>
  <c r="F5005" i="12"/>
  <c r="F5014" i="12"/>
  <c r="F5023" i="12"/>
  <c r="F5037" i="12"/>
  <c r="F4507" i="12"/>
  <c r="F4539" i="12"/>
  <c r="F4571" i="12"/>
  <c r="F4603" i="12"/>
  <c r="F4635" i="12"/>
  <c r="F4667" i="12"/>
  <c r="F4699" i="12"/>
  <c r="F4731" i="12"/>
  <c r="F4763" i="12"/>
  <c r="F4795" i="12"/>
  <c r="F4827" i="12"/>
  <c r="F4839" i="12"/>
  <c r="F4855" i="12"/>
  <c r="F4871" i="12"/>
  <c r="F4887" i="12"/>
  <c r="F4903" i="12"/>
  <c r="F4919" i="12"/>
  <c r="F4935" i="12"/>
  <c r="F4563" i="12"/>
  <c r="F4691" i="12"/>
  <c r="F4819" i="12"/>
  <c r="F4877" i="12"/>
  <c r="F4941" i="12"/>
  <c r="F4974" i="12"/>
  <c r="F4986" i="12"/>
  <c r="F5042" i="12"/>
  <c r="F5053" i="12"/>
  <c r="F5058" i="12"/>
  <c r="F5069" i="12"/>
  <c r="F5074" i="12"/>
  <c r="F5085" i="12"/>
  <c r="F5090" i="12"/>
  <c r="F5095" i="12"/>
  <c r="F5109" i="12"/>
  <c r="F5118" i="12"/>
  <c r="F5127" i="12"/>
  <c r="F5141" i="12"/>
  <c r="F5150" i="12"/>
  <c r="F5159" i="12"/>
  <c r="F5173" i="12"/>
  <c r="F5182" i="12"/>
  <c r="F5191" i="12"/>
  <c r="F5205" i="12"/>
  <c r="F5214" i="12"/>
  <c r="F5223" i="12"/>
  <c r="F5237" i="12"/>
  <c r="F5246" i="12"/>
  <c r="F5255" i="12"/>
  <c r="F5269" i="12"/>
  <c r="F5278" i="12"/>
  <c r="F5287" i="12"/>
  <c r="F5301" i="12"/>
  <c r="F5310" i="12"/>
  <c r="F5319" i="12"/>
  <c r="F5333" i="12"/>
  <c r="F5342" i="12"/>
  <c r="F5351" i="12"/>
  <c r="F5365" i="12"/>
  <c r="F5374" i="12"/>
  <c r="F5383" i="12"/>
  <c r="F5397" i="12"/>
  <c r="F5406" i="12"/>
  <c r="F5415" i="12"/>
  <c r="F5314" i="12"/>
  <c r="F4527" i="12"/>
  <c r="F4655" i="12"/>
  <c r="F4783" i="12"/>
  <c r="F4843" i="12"/>
  <c r="F4907" i="12"/>
  <c r="F4955" i="12"/>
  <c r="F5006" i="12"/>
  <c r="F5018" i="12"/>
  <c r="F5105" i="12"/>
  <c r="F5114" i="12"/>
  <c r="F5123" i="12"/>
  <c r="F5137" i="12"/>
  <c r="F5146" i="12"/>
  <c r="F5155" i="12"/>
  <c r="F5169" i="12"/>
  <c r="F5178" i="12"/>
  <c r="F5187" i="12"/>
  <c r="F5201" i="12"/>
  <c r="F5210" i="12"/>
  <c r="F5219" i="12"/>
  <c r="F5233" i="12"/>
  <c r="F5242" i="12"/>
  <c r="F5251" i="12"/>
  <c r="F5265" i="12"/>
  <c r="F5274" i="12"/>
  <c r="F5283" i="12"/>
  <c r="F5297" i="12"/>
  <c r="F5306" i="12"/>
  <c r="F5315" i="12"/>
  <c r="F5329" i="12"/>
  <c r="F5338" i="12"/>
  <c r="F5347" i="12"/>
  <c r="F5361" i="12"/>
  <c r="F5370" i="12"/>
  <c r="F5379" i="12"/>
  <c r="F5393" i="12"/>
  <c r="F5402" i="12"/>
  <c r="F5411" i="12"/>
  <c r="F5163" i="12"/>
  <c r="F5209" i="12"/>
  <c r="F5337" i="12"/>
  <c r="F5387" i="12"/>
  <c r="F4595" i="12"/>
  <c r="F4723" i="12"/>
  <c r="F4893" i="12"/>
  <c r="F4963" i="12"/>
  <c r="F4969" i="12"/>
  <c r="F4987" i="12"/>
  <c r="F5038" i="12"/>
  <c r="F5049" i="12"/>
  <c r="F5054" i="12"/>
  <c r="F5065" i="12"/>
  <c r="F5070" i="12"/>
  <c r="F5081" i="12"/>
  <c r="F5086" i="12"/>
  <c r="F5101" i="12"/>
  <c r="F5110" i="12"/>
  <c r="F5119" i="12"/>
  <c r="F5133" i="12"/>
  <c r="F5142" i="12"/>
  <c r="F5151" i="12"/>
  <c r="F5165" i="12"/>
  <c r="F5174" i="12"/>
  <c r="F5183" i="12"/>
  <c r="F5197" i="12"/>
  <c r="F5206" i="12"/>
  <c r="F5215" i="12"/>
  <c r="F5229" i="12"/>
  <c r="F5238" i="12"/>
  <c r="F5247" i="12"/>
  <c r="F5261" i="12"/>
  <c r="F5270" i="12"/>
  <c r="F5279" i="12"/>
  <c r="F5293" i="12"/>
  <c r="F5302" i="12"/>
  <c r="F5311" i="12"/>
  <c r="F5325" i="12"/>
  <c r="F5334" i="12"/>
  <c r="F5343" i="12"/>
  <c r="F5357" i="12"/>
  <c r="F5366" i="12"/>
  <c r="F5375" i="12"/>
  <c r="F5389" i="12"/>
  <c r="F5398" i="12"/>
  <c r="F5407" i="12"/>
  <c r="F5421" i="12"/>
  <c r="F4559" i="12"/>
  <c r="F4687" i="12"/>
  <c r="F4815" i="12"/>
  <c r="F4859" i="12"/>
  <c r="F4923" i="12"/>
  <c r="F4951" i="12"/>
  <c r="F4995" i="12"/>
  <c r="F5001" i="12"/>
  <c r="F5019" i="12"/>
  <c r="F5097" i="12"/>
  <c r="F5106" i="12"/>
  <c r="F5115" i="12"/>
  <c r="F5129" i="12"/>
  <c r="F5138" i="12"/>
  <c r="F5147" i="12"/>
  <c r="F5161" i="12"/>
  <c r="F5170" i="12"/>
  <c r="F5179" i="12"/>
  <c r="F5193" i="12"/>
  <c r="F5202" i="12"/>
  <c r="F5211" i="12"/>
  <c r="F5225" i="12"/>
  <c r="F5234" i="12"/>
  <c r="F5243" i="12"/>
  <c r="F5257" i="12"/>
  <c r="F5266" i="12"/>
  <c r="F5275" i="12"/>
  <c r="F5289" i="12"/>
  <c r="F5298" i="12"/>
  <c r="F5307" i="12"/>
  <c r="F5321" i="12"/>
  <c r="F5330" i="12"/>
  <c r="F5339" i="12"/>
  <c r="F5353" i="12"/>
  <c r="F5362" i="12"/>
  <c r="F5371" i="12"/>
  <c r="F5385" i="12"/>
  <c r="F5394" i="12"/>
  <c r="F5403" i="12"/>
  <c r="F5417" i="12"/>
  <c r="F5029" i="12"/>
  <c r="F5250" i="12"/>
  <c r="F5291" i="12"/>
  <c r="F5323" i="12"/>
  <c r="F5369" i="12"/>
  <c r="F5419" i="12"/>
  <c r="F4499" i="12"/>
  <c r="F4627" i="12"/>
  <c r="F4755" i="12"/>
  <c r="F4845" i="12"/>
  <c r="F4909" i="12"/>
  <c r="F4977" i="12"/>
  <c r="F4983" i="12"/>
  <c r="F5027" i="12"/>
  <c r="F5033" i="12"/>
  <c r="F5045" i="12"/>
  <c r="F5050" i="12"/>
  <c r="F5061" i="12"/>
  <c r="F5066" i="12"/>
  <c r="F5077" i="12"/>
  <c r="F5082" i="12"/>
  <c r="F5093" i="12"/>
  <c r="F5102" i="12"/>
  <c r="F5111" i="12"/>
  <c r="F5125" i="12"/>
  <c r="F5134" i="12"/>
  <c r="F5143" i="12"/>
  <c r="F5157" i="12"/>
  <c r="F5166" i="12"/>
  <c r="F5175" i="12"/>
  <c r="F5189" i="12"/>
  <c r="F5198" i="12"/>
  <c r="F5207" i="12"/>
  <c r="F5221" i="12"/>
  <c r="F5230" i="12"/>
  <c r="F5239" i="12"/>
  <c r="F5253" i="12"/>
  <c r="F5262" i="12"/>
  <c r="F5271" i="12"/>
  <c r="F5285" i="12"/>
  <c r="F5294" i="12"/>
  <c r="F5303" i="12"/>
  <c r="F5317" i="12"/>
  <c r="F5326" i="12"/>
  <c r="F5335" i="12"/>
  <c r="F5349" i="12"/>
  <c r="F5358" i="12"/>
  <c r="F5367" i="12"/>
  <c r="F5381" i="12"/>
  <c r="F5390" i="12"/>
  <c r="F5399" i="12"/>
  <c r="F5413" i="12"/>
  <c r="F5422" i="12"/>
  <c r="F4751" i="12"/>
  <c r="F5010" i="12"/>
  <c r="F5113" i="12"/>
  <c r="F5154" i="12"/>
  <c r="F5195" i="12"/>
  <c r="F5241" i="12"/>
  <c r="F5282" i="12"/>
  <c r="F5378" i="12"/>
  <c r="F5410" i="12"/>
  <c r="F4591" i="12"/>
  <c r="F4719" i="12"/>
  <c r="F4875" i="12"/>
  <c r="F4939" i="12"/>
  <c r="F4965" i="12"/>
  <c r="F5009" i="12"/>
  <c r="F5015" i="12"/>
  <c r="F5098" i="12"/>
  <c r="F5107" i="12"/>
  <c r="F5121" i="12"/>
  <c r="F5130" i="12"/>
  <c r="F5139" i="12"/>
  <c r="F5153" i="12"/>
  <c r="F5162" i="12"/>
  <c r="F5171" i="12"/>
  <c r="F5185" i="12"/>
  <c r="F5194" i="12"/>
  <c r="F5203" i="12"/>
  <c r="F5217" i="12"/>
  <c r="F5226" i="12"/>
  <c r="F5235" i="12"/>
  <c r="F5249" i="12"/>
  <c r="F5258" i="12"/>
  <c r="F5267" i="12"/>
  <c r="F5281" i="12"/>
  <c r="F5290" i="12"/>
  <c r="F5299" i="12"/>
  <c r="F5313" i="12"/>
  <c r="F5322" i="12"/>
  <c r="F5331" i="12"/>
  <c r="F5345" i="12"/>
  <c r="F5354" i="12"/>
  <c r="F5363" i="12"/>
  <c r="F5377" i="12"/>
  <c r="F5386" i="12"/>
  <c r="F5395" i="12"/>
  <c r="F5409" i="12"/>
  <c r="F5418" i="12"/>
  <c r="F4891" i="12"/>
  <c r="F5099" i="12"/>
  <c r="F5145" i="12"/>
  <c r="F5177" i="12"/>
  <c r="F5218" i="12"/>
  <c r="F5259" i="12"/>
  <c r="F5355" i="12"/>
  <c r="F4531" i="12"/>
  <c r="F4659" i="12"/>
  <c r="F4787" i="12"/>
  <c r="F4861" i="12"/>
  <c r="F4925" i="12"/>
  <c r="F4978" i="12"/>
  <c r="F4997" i="12"/>
  <c r="F5041" i="12"/>
  <c r="F5046" i="12"/>
  <c r="F5057" i="12"/>
  <c r="F5062" i="12"/>
  <c r="F5073" i="12"/>
  <c r="F5078" i="12"/>
  <c r="F5089" i="12"/>
  <c r="F5094" i="12"/>
  <c r="F5103" i="12"/>
  <c r="F5117" i="12"/>
  <c r="F5126" i="12"/>
  <c r="F5135" i="12"/>
  <c r="F5149" i="12"/>
  <c r="F5158" i="12"/>
  <c r="F5167" i="12"/>
  <c r="F5181" i="12"/>
  <c r="F5190" i="12"/>
  <c r="F5199" i="12"/>
  <c r="F5213" i="12"/>
  <c r="F5222" i="12"/>
  <c r="F5231" i="12"/>
  <c r="F5245" i="12"/>
  <c r="F5254" i="12"/>
  <c r="F5263" i="12"/>
  <c r="F5277" i="12"/>
  <c r="F5286" i="12"/>
  <c r="F5295" i="12"/>
  <c r="F5309" i="12"/>
  <c r="F5318" i="12"/>
  <c r="F5327" i="12"/>
  <c r="F5341" i="12"/>
  <c r="F5350" i="12"/>
  <c r="F5359" i="12"/>
  <c r="F5373" i="12"/>
  <c r="F5382" i="12"/>
  <c r="F5391" i="12"/>
  <c r="F5405" i="12"/>
  <c r="F5414" i="12"/>
  <c r="F5423" i="12"/>
  <c r="F4487" i="12"/>
  <c r="F4623" i="12"/>
  <c r="F4954" i="12"/>
  <c r="F5122" i="12"/>
  <c r="F5131" i="12"/>
  <c r="F5186" i="12"/>
  <c r="F5227" i="12"/>
  <c r="F5273" i="12"/>
  <c r="F5305" i="12"/>
  <c r="F5346" i="12"/>
  <c r="F5401" i="12"/>
  <c r="F5396" i="12"/>
  <c r="F5296" i="12"/>
  <c r="F5176" i="12"/>
  <c r="F5212" i="12"/>
  <c r="F5248" i="12"/>
  <c r="F5252" i="12"/>
  <c r="F5288" i="12"/>
  <c r="F5356" i="12"/>
  <c r="F4353" i="12"/>
  <c r="F4001" i="12"/>
  <c r="F4216" i="12"/>
  <c r="F3909" i="12"/>
  <c r="F3885" i="12"/>
  <c r="F4309" i="12"/>
  <c r="F4005" i="12"/>
  <c r="F4093" i="12"/>
  <c r="F3737" i="12"/>
  <c r="F4173" i="12"/>
  <c r="F4381" i="12"/>
  <c r="F3897" i="12"/>
  <c r="F4252" i="12"/>
  <c r="F3941" i="12"/>
  <c r="F4053" i="12"/>
  <c r="F3757" i="12"/>
  <c r="F4244" i="12"/>
  <c r="F3996" i="12"/>
  <c r="F3813" i="12"/>
  <c r="F4256" i="12"/>
  <c r="F4000" i="12"/>
  <c r="F4388" i="12"/>
  <c r="F4132" i="12"/>
  <c r="F3877" i="12"/>
  <c r="F4360" i="12"/>
  <c r="F4104" i="12"/>
  <c r="F3862" i="12"/>
  <c r="F4364" i="12"/>
  <c r="F4108" i="12"/>
  <c r="F3821" i="12"/>
  <c r="F4336" i="12"/>
  <c r="F4080" i="12"/>
  <c r="F3834" i="12"/>
  <c r="F3730" i="12"/>
  <c r="F3806" i="12"/>
  <c r="F3525" i="12"/>
  <c r="F3653" i="12"/>
  <c r="F3814" i="12"/>
  <c r="F3882" i="12"/>
  <c r="F3589" i="12"/>
  <c r="F3521" i="12"/>
  <c r="F3485" i="12"/>
  <c r="F3410" i="12"/>
  <c r="F3465" i="12"/>
  <c r="F3455" i="12"/>
  <c r="F3505" i="12"/>
  <c r="F3509" i="12"/>
  <c r="F3577" i="12"/>
  <c r="F3128" i="12"/>
  <c r="F3317" i="12"/>
  <c r="F3253" i="12"/>
  <c r="F3080" i="12"/>
  <c r="F3308" i="12"/>
  <c r="F3244" i="12"/>
  <c r="F3140" i="12"/>
  <c r="F3307" i="12"/>
  <c r="F3328" i="12"/>
  <c r="F3144" i="12"/>
  <c r="F3304" i="12"/>
  <c r="F3240" i="12"/>
  <c r="F3135" i="12"/>
  <c r="F3163" i="12"/>
  <c r="F3427" i="12"/>
  <c r="F3358" i="12"/>
  <c r="F3216" i="12"/>
  <c r="F3133" i="12"/>
  <c r="F3044" i="12"/>
  <c r="F3375" i="12"/>
  <c r="F3262" i="12"/>
  <c r="F3266" i="12"/>
  <c r="F3197" i="12"/>
  <c r="F3390" i="12"/>
  <c r="F3302" i="12"/>
  <c r="F3201" i="12"/>
  <c r="F3114" i="12"/>
  <c r="F3041" i="12"/>
  <c r="F3004" i="12"/>
  <c r="F3329" i="12"/>
  <c r="F3182" i="12"/>
  <c r="F5364" i="12"/>
  <c r="F5400" i="12"/>
  <c r="F5328" i="12"/>
  <c r="F5180" i="12"/>
  <c r="F5216" i="12"/>
  <c r="F5220" i="12"/>
  <c r="F5256" i="12"/>
  <c r="F5324" i="12"/>
  <c r="F4289" i="12"/>
  <c r="F3969" i="12"/>
  <c r="F4156" i="12"/>
  <c r="F3717" i="12"/>
  <c r="F3701" i="12"/>
  <c r="F4269" i="12"/>
  <c r="F3892" i="12"/>
  <c r="F4072" i="12"/>
  <c r="F3729" i="12"/>
  <c r="F4152" i="12"/>
  <c r="F4253" i="12"/>
  <c r="F3865" i="12"/>
  <c r="F4245" i="12"/>
  <c r="F3880" i="12"/>
  <c r="F4008" i="12"/>
  <c r="F3625" i="12"/>
  <c r="F4212" i="12"/>
  <c r="F3964" i="12"/>
  <c r="F3725" i="12"/>
  <c r="F4224" i="12"/>
  <c r="F3968" i="12"/>
  <c r="F4356" i="12"/>
  <c r="F4100" i="12"/>
  <c r="F3803" i="12"/>
  <c r="F4328" i="12"/>
  <c r="F4056" i="12"/>
  <c r="F3856" i="12"/>
  <c r="F4332" i="12"/>
  <c r="F4068" i="12"/>
  <c r="F3815" i="12"/>
  <c r="F4304" i="12"/>
  <c r="F4048" i="12"/>
  <c r="F3827" i="12"/>
  <c r="F3702" i="12"/>
  <c r="F3774" i="12"/>
  <c r="F3874" i="12"/>
  <c r="F3622" i="12"/>
  <c r="F3782" i="12"/>
  <c r="F3850" i="12"/>
  <c r="F3522" i="12"/>
  <c r="F3514" i="12"/>
  <c r="F3446" i="12"/>
  <c r="F3396" i="12"/>
  <c r="F3365" i="12"/>
  <c r="F3443" i="12"/>
  <c r="F3473" i="12"/>
  <c r="F3477" i="12"/>
  <c r="F3545" i="12"/>
  <c r="F3096" i="12"/>
  <c r="F3309" i="12"/>
  <c r="F3245" i="12"/>
  <c r="F3363" i="12"/>
  <c r="F3300" i="12"/>
  <c r="F3236" i="12"/>
  <c r="F3108" i="12"/>
  <c r="F3299" i="12"/>
  <c r="F3235" i="12"/>
  <c r="F3186" i="12"/>
  <c r="F3295" i="12"/>
  <c r="F3231" i="12"/>
  <c r="F3354" i="12"/>
  <c r="F3151" i="12"/>
  <c r="F3419" i="12"/>
  <c r="F3344" i="12"/>
  <c r="F3198" i="12"/>
  <c r="F3116" i="12"/>
  <c r="F3431" i="12"/>
  <c r="F3367" i="12"/>
  <c r="F3248" i="12"/>
  <c r="F3252" i="12"/>
  <c r="F3183" i="12"/>
  <c r="F3382" i="12"/>
  <c r="F3288" i="12"/>
  <c r="F3187" i="12"/>
  <c r="F3103" i="12"/>
  <c r="F3050" i="12"/>
  <c r="F5332" i="12"/>
  <c r="F5368" i="12"/>
  <c r="F5404" i="12"/>
  <c r="F5200" i="12"/>
  <c r="F5184" i="12"/>
  <c r="F5188" i="12"/>
  <c r="F5224" i="12"/>
  <c r="F5292" i="12"/>
  <c r="F4257" i="12"/>
  <c r="F3937" i="12"/>
  <c r="F4149" i="12"/>
  <c r="F4029" i="12"/>
  <c r="F3359" i="12"/>
  <c r="F4248" i="12"/>
  <c r="F3845" i="12"/>
  <c r="F4057" i="12"/>
  <c r="F4348" i="12"/>
  <c r="F4092" i="12"/>
  <c r="F4125" i="12"/>
  <c r="F3857" i="12"/>
  <c r="F4205" i="12"/>
  <c r="F3689" i="12"/>
  <c r="F3993" i="12"/>
  <c r="F3617" i="12"/>
  <c r="F4180" i="12"/>
  <c r="F3932" i="12"/>
  <c r="F3705" i="12"/>
  <c r="F4192" i="12"/>
  <c r="F3936" i="12"/>
  <c r="F4324" i="12"/>
  <c r="F4076" i="12"/>
  <c r="F3789" i="12"/>
  <c r="F4296" i="12"/>
  <c r="F4024" i="12"/>
  <c r="F3802" i="12"/>
  <c r="F4300" i="12"/>
  <c r="F4036" i="12"/>
  <c r="F3801" i="12"/>
  <c r="F4272" i="12"/>
  <c r="F4016" i="12"/>
  <c r="F3766" i="12"/>
  <c r="F3686" i="12"/>
  <c r="F3742" i="12"/>
  <c r="F3842" i="12"/>
  <c r="F3610" i="12"/>
  <c r="F3750" i="12"/>
  <c r="F3818" i="12"/>
  <c r="F3886" i="12"/>
  <c r="F3677" i="12"/>
  <c r="F3426" i="12"/>
  <c r="F3449" i="12"/>
  <c r="F3629" i="12"/>
  <c r="F3430" i="12"/>
  <c r="F3454" i="12"/>
  <c r="F3428" i="12"/>
  <c r="F3513" i="12"/>
  <c r="F3364" i="12"/>
  <c r="F3301" i="12"/>
  <c r="F3237" i="12"/>
  <c r="F3356" i="12"/>
  <c r="F5300" i="12"/>
  <c r="F5336" i="12"/>
  <c r="F5372" i="12"/>
  <c r="F5408" i="12"/>
  <c r="F5412" i="12"/>
  <c r="F5264" i="12"/>
  <c r="F5192" i="12"/>
  <c r="F5260" i="12"/>
  <c r="F4225" i="12"/>
  <c r="F4365" i="12"/>
  <c r="F4109" i="12"/>
  <c r="F4021" i="12"/>
  <c r="F3121" i="12"/>
  <c r="F4188" i="12"/>
  <c r="F3738" i="12"/>
  <c r="F3997" i="12"/>
  <c r="F4341" i="12"/>
  <c r="F4085" i="12"/>
  <c r="F4040" i="12"/>
  <c r="F3690" i="12"/>
  <c r="F4184" i="12"/>
  <c r="F3594" i="12"/>
  <c r="F3933" i="12"/>
  <c r="F3593" i="12"/>
  <c r="F4148" i="12"/>
  <c r="F3900" i="12"/>
  <c r="F3618" i="12"/>
  <c r="F4160" i="12"/>
  <c r="F3904" i="12"/>
  <c r="F4292" i="12"/>
  <c r="F4044" i="12"/>
  <c r="F3769" i="12"/>
  <c r="F4264" i="12"/>
  <c r="F3992" i="12"/>
  <c r="F3734" i="12"/>
  <c r="F4268" i="12"/>
  <c r="F4004" i="12"/>
  <c r="F3781" i="12"/>
  <c r="F4240" i="12"/>
  <c r="F3984" i="12"/>
  <c r="F3706" i="12"/>
  <c r="F3657" i="12"/>
  <c r="F3710" i="12"/>
  <c r="F3810" i="12"/>
  <c r="F3578" i="12"/>
  <c r="F3718" i="12"/>
  <c r="F3786" i="12"/>
  <c r="F3854" i="12"/>
  <c r="F3645" i="12"/>
  <c r="F3412" i="12"/>
  <c r="F3239" i="12"/>
  <c r="F3597" i="12"/>
  <c r="F3665" i="12"/>
  <c r="F3669" i="12"/>
  <c r="F3414" i="12"/>
  <c r="F3481" i="12"/>
  <c r="F3357" i="12"/>
  <c r="F3293" i="12"/>
  <c r="F3319" i="12"/>
  <c r="F3348" i="12"/>
  <c r="F3284" i="12"/>
  <c r="F3296" i="12"/>
  <c r="F3347" i="12"/>
  <c r="F3283" i="12"/>
  <c r="F3219" i="12"/>
  <c r="F3105" i="12"/>
  <c r="F3281" i="12"/>
  <c r="F3217" i="12"/>
  <c r="F3290" i="12"/>
  <c r="F3122" i="12"/>
  <c r="F3403" i="12"/>
  <c r="F3303" i="12"/>
  <c r="F3173" i="12"/>
  <c r="F3098" i="12"/>
  <c r="F3415" i="12"/>
  <c r="F3335" i="12"/>
  <c r="F3207" i="12"/>
  <c r="F3234" i="12"/>
  <c r="F3132" i="12"/>
  <c r="F3366" i="12"/>
  <c r="F3265" i="12"/>
  <c r="F3167" i="12"/>
  <c r="F3091" i="12"/>
  <c r="F3053" i="12"/>
  <c r="F3394" i="12"/>
  <c r="F5268" i="12"/>
  <c r="F5304" i="12"/>
  <c r="F5340" i="12"/>
  <c r="F5376" i="12"/>
  <c r="F5380" i="12"/>
  <c r="F5416" i="12"/>
  <c r="F5360" i="12"/>
  <c r="F5228" i="12"/>
  <c r="F4161" i="12"/>
  <c r="F4344" i="12"/>
  <c r="F4088" i="12"/>
  <c r="F3976" i="12"/>
  <c r="F4317" i="12"/>
  <c r="F4181" i="12"/>
  <c r="F3662" i="12"/>
  <c r="F3989" i="12"/>
  <c r="F4301" i="12"/>
  <c r="F3988" i="12"/>
  <c r="F4025" i="12"/>
  <c r="F4380" i="12"/>
  <c r="F4124" i="12"/>
  <c r="F3586" i="12"/>
  <c r="F3925" i="12"/>
  <c r="F4372" i="12"/>
  <c r="F4116" i="12"/>
  <c r="F3867" i="12"/>
  <c r="F4384" i="12"/>
  <c r="F4128" i="12"/>
  <c r="F3844" i="12"/>
  <c r="F4260" i="12"/>
  <c r="F4012" i="12"/>
  <c r="F3749" i="12"/>
  <c r="F4232" i="12"/>
  <c r="F3960" i="12"/>
  <c r="F3658" i="12"/>
  <c r="F4236" i="12"/>
  <c r="F3972" i="12"/>
  <c r="F3685" i="12"/>
  <c r="F4208" i="12"/>
  <c r="F3952" i="12"/>
  <c r="F3858" i="12"/>
  <c r="F3554" i="12"/>
  <c r="F3661" i="12"/>
  <c r="F3778" i="12"/>
  <c r="F3558" i="12"/>
  <c r="F3621" i="12"/>
  <c r="F3754" i="12"/>
  <c r="F3822" i="12"/>
  <c r="F3613" i="12"/>
  <c r="F3398" i="12"/>
  <c r="F3190" i="12"/>
  <c r="F3565" i="12"/>
  <c r="F3633" i="12"/>
  <c r="F3637" i="12"/>
  <c r="F3392" i="12"/>
  <c r="F3452" i="12"/>
  <c r="F3349" i="12"/>
  <c r="F3285" i="12"/>
  <c r="F3221" i="12"/>
  <c r="F3340" i="12"/>
  <c r="F3276" i="12"/>
  <c r="F3212" i="12"/>
  <c r="F3339" i="12"/>
  <c r="F3275" i="12"/>
  <c r="F3287" i="12"/>
  <c r="F3345" i="12"/>
  <c r="F3272" i="12"/>
  <c r="F3199" i="12"/>
  <c r="F3258" i="12"/>
  <c r="F3099" i="12"/>
  <c r="F3395" i="12"/>
  <c r="F3289" i="12"/>
  <c r="F3162" i="12"/>
  <c r="F3093" i="12"/>
  <c r="F3407" i="12"/>
  <c r="F3321" i="12"/>
  <c r="F3178" i="12"/>
  <c r="F3229" i="12"/>
  <c r="F3109" i="12"/>
  <c r="F3361" i="12"/>
  <c r="F3247" i="12"/>
  <c r="F3155" i="12"/>
  <c r="F3085" i="12"/>
  <c r="F3076" i="12"/>
  <c r="F3386" i="12"/>
  <c r="F3256" i="12"/>
  <c r="F3338" i="12"/>
  <c r="F5236" i="12"/>
  <c r="F5272" i="12"/>
  <c r="F5308" i="12"/>
  <c r="F5344" i="12"/>
  <c r="F5348" i="12"/>
  <c r="F5384" i="12"/>
  <c r="F5232" i="12"/>
  <c r="F5196" i="12"/>
  <c r="F4129" i="12"/>
  <c r="F4284" i="12"/>
  <c r="F4052" i="12"/>
  <c r="F3961" i="12"/>
  <c r="F4189" i="12"/>
  <c r="F4141" i="12"/>
  <c r="F3526" i="12"/>
  <c r="F3944" i="12"/>
  <c r="F4280" i="12"/>
  <c r="F3973" i="12"/>
  <c r="F3965" i="12"/>
  <c r="F4373" i="12"/>
  <c r="F4117" i="12"/>
  <c r="F4285" i="12"/>
  <c r="F3879" i="12"/>
  <c r="F4340" i="12"/>
  <c r="F4084" i="12"/>
  <c r="F3853" i="12"/>
  <c r="F4352" i="12"/>
  <c r="F4096" i="12"/>
  <c r="F3830" i="12"/>
  <c r="F4228" i="12"/>
  <c r="F3980" i="12"/>
  <c r="F3553" i="12"/>
  <c r="F4200" i="12"/>
  <c r="F3928" i="12"/>
  <c r="F3598" i="12"/>
  <c r="F4204" i="12"/>
  <c r="F3940" i="12"/>
  <c r="F3649" i="12"/>
  <c r="F4176" i="12"/>
  <c r="F3920" i="12"/>
  <c r="F3826" i="12"/>
  <c r="F3462" i="12"/>
  <c r="F3654" i="12"/>
  <c r="F3746" i="12"/>
  <c r="F3458" i="12"/>
  <c r="F3590" i="12"/>
  <c r="F3722" i="12"/>
  <c r="F3790" i="12"/>
  <c r="F3581" i="12"/>
  <c r="F3368" i="12"/>
  <c r="F3561" i="12"/>
  <c r="F3533" i="12"/>
  <c r="F3601" i="12"/>
  <c r="F3605" i="12"/>
  <c r="F3673" i="12"/>
  <c r="F3440" i="12"/>
  <c r="F3341" i="12"/>
  <c r="F3277" i="12"/>
  <c r="F3213" i="12"/>
  <c r="F3208" i="12"/>
  <c r="F3268" i="12"/>
  <c r="F3204" i="12"/>
  <c r="F3331" i="12"/>
  <c r="F3267" i="12"/>
  <c r="F3203" i="12"/>
  <c r="F3327" i="12"/>
  <c r="F3263" i="12"/>
  <c r="F3180" i="12"/>
  <c r="F3226" i="12"/>
  <c r="F3087" i="12"/>
  <c r="F3387" i="12"/>
  <c r="F3271" i="12"/>
  <c r="F3157" i="12"/>
  <c r="F3086" i="12"/>
  <c r="F3399" i="12"/>
  <c r="F3312" i="12"/>
  <c r="F3362" i="12"/>
  <c r="F3220" i="12"/>
  <c r="F3104" i="12"/>
  <c r="F3343" i="12"/>
  <c r="F3233" i="12"/>
  <c r="F3149" i="12"/>
  <c r="F3073" i="12"/>
  <c r="F3036" i="12"/>
  <c r="F3378" i="12"/>
  <c r="F5204" i="12"/>
  <c r="F5240" i="12"/>
  <c r="F5276" i="12"/>
  <c r="F5312" i="12"/>
  <c r="F5316" i="12"/>
  <c r="F5352" i="12"/>
  <c r="F5420" i="12"/>
  <c r="F3839" i="12"/>
  <c r="F4097" i="12"/>
  <c r="F4277" i="12"/>
  <c r="F4037" i="12"/>
  <c r="F3901" i="12"/>
  <c r="F4376" i="12"/>
  <c r="F4120" i="12"/>
  <c r="F4349" i="12"/>
  <c r="F3929" i="12"/>
  <c r="F4220" i="12"/>
  <c r="F3866" i="12"/>
  <c r="F3957" i="12"/>
  <c r="F4333" i="12"/>
  <c r="F4069" i="12"/>
  <c r="F4157" i="12"/>
  <c r="F3871" i="12"/>
  <c r="F4308" i="12"/>
  <c r="F4060" i="12"/>
  <c r="F3847" i="12"/>
  <c r="F4320" i="12"/>
  <c r="F4064" i="12"/>
  <c r="F3770" i="12"/>
  <c r="F4196" i="12"/>
  <c r="F3948" i="12"/>
  <c r="F3546" i="12"/>
  <c r="F4168" i="12"/>
  <c r="F3896" i="12"/>
  <c r="F3490" i="12"/>
  <c r="F4172" i="12"/>
  <c r="F3908" i="12"/>
  <c r="F3489" i="12"/>
  <c r="F4144" i="12"/>
  <c r="F3888" i="12"/>
  <c r="F3794" i="12"/>
  <c r="F3870" i="12"/>
  <c r="F3642" i="12"/>
  <c r="F3714" i="12"/>
  <c r="F3878" i="12"/>
  <c r="F3557" i="12"/>
  <c r="F3698" i="12"/>
  <c r="F3758" i="12"/>
  <c r="F3549" i="12"/>
  <c r="F3493" i="12"/>
  <c r="F3529" i="12"/>
  <c r="F3501" i="12"/>
  <c r="F3569" i="12"/>
  <c r="F3573" i="12"/>
  <c r="F3641" i="12"/>
  <c r="F3184" i="12"/>
  <c r="F3333" i="12"/>
  <c r="F3269" i="12"/>
  <c r="F3205" i="12"/>
  <c r="F3324" i="12"/>
  <c r="F3260" i="12"/>
  <c r="F3196" i="12"/>
  <c r="F3323" i="12"/>
  <c r="F3259" i="12"/>
  <c r="F3193" i="12"/>
  <c r="F3318" i="12"/>
  <c r="F3254" i="12"/>
  <c r="F3158" i="12"/>
  <c r="F3189" i="12"/>
  <c r="F3069" i="12"/>
  <c r="F3379" i="12"/>
  <c r="F3257" i="12"/>
  <c r="F3150" i="12"/>
  <c r="F3081" i="12"/>
  <c r="F3391" i="12"/>
  <c r="F3294" i="12"/>
  <c r="F3330" i="12"/>
  <c r="F3211" i="12"/>
  <c r="F3074" i="12"/>
  <c r="F3334" i="12"/>
  <c r="F3215" i="12"/>
  <c r="F3126" i="12"/>
  <c r="F3066" i="12"/>
  <c r="F3029" i="12"/>
  <c r="F3370" i="12"/>
  <c r="F5392" i="12"/>
  <c r="F4065" i="12"/>
  <c r="F4213" i="12"/>
  <c r="F4028" i="12"/>
  <c r="F4136" i="12"/>
  <c r="F3762" i="12"/>
  <c r="F3517" i="12"/>
  <c r="F3325" i="12"/>
  <c r="F3355" i="12"/>
  <c r="F3286" i="12"/>
  <c r="F3411" i="12"/>
  <c r="F3423" i="12"/>
  <c r="F3156" i="12"/>
  <c r="F3097" i="12"/>
  <c r="F3297" i="12"/>
  <c r="F3306" i="12"/>
  <c r="F3102" i="12"/>
  <c r="F3405" i="12"/>
  <c r="F3264" i="12"/>
  <c r="F3176" i="12"/>
  <c r="F3113" i="12"/>
  <c r="F3425" i="12"/>
  <c r="F3342" i="12"/>
  <c r="F3332" i="12"/>
  <c r="F3141" i="12"/>
  <c r="F3057" i="12"/>
  <c r="F3106" i="12"/>
  <c r="F3159" i="12"/>
  <c r="F3026" i="12"/>
  <c r="F2962" i="12"/>
  <c r="F2898" i="12"/>
  <c r="F3021" i="12"/>
  <c r="F2948" i="12"/>
  <c r="F2884" i="12"/>
  <c r="F3002" i="12"/>
  <c r="F2952" i="12"/>
  <c r="F2888" i="12"/>
  <c r="F3075" i="12"/>
  <c r="F2979" i="12"/>
  <c r="F2915" i="12"/>
  <c r="F3175" i="12"/>
  <c r="F3024" i="12"/>
  <c r="F2951" i="12"/>
  <c r="F2887" i="12"/>
  <c r="F3083" i="12"/>
  <c r="F3005" i="12"/>
  <c r="F2941" i="12"/>
  <c r="F2877" i="12"/>
  <c r="F3000" i="12"/>
  <c r="F2936" i="12"/>
  <c r="F2872" i="12"/>
  <c r="F2990" i="12"/>
  <c r="F2926" i="12"/>
  <c r="F2862" i="12"/>
  <c r="F2938" i="12"/>
  <c r="F2965" i="12"/>
  <c r="F3111" i="12"/>
  <c r="F2937" i="12"/>
  <c r="F3051" i="12"/>
  <c r="F2987" i="12"/>
  <c r="F2859" i="12"/>
  <c r="F2922" i="12"/>
  <c r="F2972" i="12"/>
  <c r="F3225" i="12"/>
  <c r="F3192" i="12"/>
  <c r="F3373" i="12"/>
  <c r="F3255" i="12"/>
  <c r="F3100" i="12"/>
  <c r="F3063" i="12"/>
  <c r="F2930" i="12"/>
  <c r="F2984" i="12"/>
  <c r="F2883" i="12"/>
  <c r="F3179" i="12"/>
  <c r="F2968" i="12"/>
  <c r="F5208" i="12"/>
  <c r="F4237" i="12"/>
  <c r="F3798" i="12"/>
  <c r="F3833" i="12"/>
  <c r="F3876" i="12"/>
  <c r="F3838" i="12"/>
  <c r="F3461" i="12"/>
  <c r="F3261" i="12"/>
  <c r="F3315" i="12"/>
  <c r="F3249" i="12"/>
  <c r="F3371" i="12"/>
  <c r="F3383" i="12"/>
  <c r="F3061" i="12"/>
  <c r="F3068" i="12"/>
  <c r="F3279" i="12"/>
  <c r="F3274" i="12"/>
  <c r="F3090" i="12"/>
  <c r="F3397" i="12"/>
  <c r="F3246" i="12"/>
  <c r="F3165" i="12"/>
  <c r="F3101" i="12"/>
  <c r="F3417" i="12"/>
  <c r="F3310" i="12"/>
  <c r="F3314" i="12"/>
  <c r="F3136" i="12"/>
  <c r="F3350" i="12"/>
  <c r="F3094" i="12"/>
  <c r="F3127" i="12"/>
  <c r="F3017" i="12"/>
  <c r="F2953" i="12"/>
  <c r="F2889" i="12"/>
  <c r="F3003" i="12"/>
  <c r="F2939" i="12"/>
  <c r="F2875" i="12"/>
  <c r="F2993" i="12"/>
  <c r="F2943" i="12"/>
  <c r="F2879" i="12"/>
  <c r="F3052" i="12"/>
  <c r="F2974" i="12"/>
  <c r="F2910" i="12"/>
  <c r="F3143" i="12"/>
  <c r="F3015" i="12"/>
  <c r="F2946" i="12"/>
  <c r="F2882" i="12"/>
  <c r="F3060" i="12"/>
  <c r="F2996" i="12"/>
  <c r="F2932" i="12"/>
  <c r="F2868" i="12"/>
  <c r="F2991" i="12"/>
  <c r="F2927" i="12"/>
  <c r="F2863" i="12"/>
  <c r="F2981" i="12"/>
  <c r="F2917" i="12"/>
  <c r="F3282" i="12"/>
  <c r="F3124" i="12"/>
  <c r="F3336" i="12"/>
  <c r="F3082" i="12"/>
  <c r="F3095" i="12"/>
  <c r="F3008" i="12"/>
  <c r="F2944" i="12"/>
  <c r="F2880" i="12"/>
  <c r="F2998" i="12"/>
  <c r="F2934" i="12"/>
  <c r="F2870" i="12"/>
  <c r="F2857" i="12"/>
  <c r="F2874" i="12"/>
  <c r="F3043" i="12"/>
  <c r="F2901" i="12"/>
  <c r="F3010" i="12"/>
  <c r="F2873" i="12"/>
  <c r="F2923" i="12"/>
  <c r="F2986" i="12"/>
  <c r="F3059" i="12"/>
  <c r="F2908" i="12"/>
  <c r="F3270" i="12"/>
  <c r="F3437" i="12"/>
  <c r="F3065" i="12"/>
  <c r="F3218" i="12"/>
  <c r="F3152" i="12"/>
  <c r="F2994" i="12"/>
  <c r="F3034" i="12"/>
  <c r="F2947" i="12"/>
  <c r="F2973" i="12"/>
  <c r="F2894" i="12"/>
  <c r="F5244" i="12"/>
  <c r="F3924" i="12"/>
  <c r="F3912" i="12"/>
  <c r="F4288" i="12"/>
  <c r="F3482" i="12"/>
  <c r="F3585" i="12"/>
  <c r="F3497" i="12"/>
  <c r="F3194" i="12"/>
  <c r="F3291" i="12"/>
  <c r="F3222" i="12"/>
  <c r="F3326" i="12"/>
  <c r="F3353" i="12"/>
  <c r="F3374" i="12"/>
  <c r="F3048" i="12"/>
  <c r="F3238" i="12"/>
  <c r="F3242" i="12"/>
  <c r="F3453" i="12"/>
  <c r="F3389" i="12"/>
  <c r="F3241" i="12"/>
  <c r="F3153" i="12"/>
  <c r="F3089" i="12"/>
  <c r="F3409" i="12"/>
  <c r="F3278" i="12"/>
  <c r="F5280" i="12"/>
  <c r="F3893" i="12"/>
  <c r="F4312" i="12"/>
  <c r="F4032" i="12"/>
  <c r="F4140" i="12"/>
  <c r="F3694" i="12"/>
  <c r="F3469" i="12"/>
  <c r="F3316" i="12"/>
  <c r="F3251" i="12"/>
  <c r="F3146" i="12"/>
  <c r="F3230" i="12"/>
  <c r="F3280" i="12"/>
  <c r="F3320" i="12"/>
  <c r="F3022" i="12"/>
  <c r="F3224" i="12"/>
  <c r="F3210" i="12"/>
  <c r="F3445" i="12"/>
  <c r="F3381" i="12"/>
  <c r="F3223" i="12"/>
  <c r="F3148" i="12"/>
  <c r="F3078" i="12"/>
  <c r="F3401" i="12"/>
  <c r="F3273" i="12"/>
  <c r="F3250" i="12"/>
  <c r="F3112" i="12"/>
  <c r="F3169" i="12"/>
  <c r="F3070" i="12"/>
  <c r="F3072" i="12"/>
  <c r="F2999" i="12"/>
  <c r="F2935" i="12"/>
  <c r="F2871" i="12"/>
  <c r="F2989" i="12"/>
  <c r="F2925" i="12"/>
  <c r="F3039" i="12"/>
  <c r="F2858" i="12"/>
  <c r="F2929" i="12"/>
  <c r="F2865" i="12"/>
  <c r="F3038" i="12"/>
  <c r="F2956" i="12"/>
  <c r="F2892" i="12"/>
  <c r="F3088" i="12"/>
  <c r="F2992" i="12"/>
  <c r="F2928" i="12"/>
  <c r="F2864" i="12"/>
  <c r="F3046" i="12"/>
  <c r="F2982" i="12"/>
  <c r="F2918" i="12"/>
  <c r="F3055" i="12"/>
  <c r="F2977" i="12"/>
  <c r="F2913" i="12"/>
  <c r="F3054" i="12"/>
  <c r="F2963" i="12"/>
  <c r="F2899" i="12"/>
  <c r="F5284" i="12"/>
  <c r="F4316" i="12"/>
  <c r="F3956" i="12"/>
  <c r="F3674" i="12"/>
  <c r="F3835" i="12"/>
  <c r="F3846" i="12"/>
  <c r="F3537" i="12"/>
  <c r="F3292" i="12"/>
  <c r="F3227" i="12"/>
  <c r="F3322" i="12"/>
  <c r="F3188" i="12"/>
  <c r="F2997" i="12"/>
  <c r="F3166" i="12"/>
  <c r="F3209" i="12"/>
  <c r="F3142" i="12"/>
  <c r="F3393" i="12"/>
  <c r="F3049" i="12"/>
  <c r="F2866" i="12"/>
  <c r="F2920" i="12"/>
  <c r="F3079" i="12"/>
  <c r="F3037" i="12"/>
  <c r="F2904" i="12"/>
  <c r="F5320" i="12"/>
  <c r="F4020" i="12"/>
  <c r="F4061" i="12"/>
  <c r="F4164" i="12"/>
  <c r="F4368" i="12"/>
  <c r="F3494" i="12"/>
  <c r="F3541" i="12"/>
  <c r="F3351" i="12"/>
  <c r="F3168" i="12"/>
  <c r="F3174" i="12"/>
  <c r="F3145" i="12"/>
  <c r="F3298" i="12"/>
  <c r="F3206" i="12"/>
  <c r="F2861" i="12"/>
  <c r="F3172" i="12"/>
  <c r="F3154" i="12"/>
  <c r="F3429" i="12"/>
  <c r="F3369" i="12"/>
  <c r="F3200" i="12"/>
  <c r="F3130" i="12"/>
  <c r="F3457" i="12"/>
  <c r="F3385" i="12"/>
  <c r="F3232" i="12"/>
  <c r="F3195" i="12"/>
  <c r="F3077" i="12"/>
  <c r="F3129" i="12"/>
  <c r="F3033" i="12"/>
  <c r="F3058" i="12"/>
  <c r="F2985" i="12"/>
  <c r="F2921" i="12"/>
  <c r="F3067" i="12"/>
  <c r="F2971" i="12"/>
  <c r="F2907" i="12"/>
  <c r="F3025" i="12"/>
  <c r="F2975" i="12"/>
  <c r="F2911" i="12"/>
  <c r="F3139" i="12"/>
  <c r="F3011" i="12"/>
  <c r="F2942" i="12"/>
  <c r="F2878" i="12"/>
  <c r="F3056" i="12"/>
  <c r="F2978" i="12"/>
  <c r="F2914" i="12"/>
  <c r="F3147" i="12"/>
  <c r="F3028" i="12"/>
  <c r="F2964" i="12"/>
  <c r="F2900" i="12"/>
  <c r="F3023" i="12"/>
  <c r="F2959" i="12"/>
  <c r="F2895" i="12"/>
  <c r="F3027" i="12"/>
  <c r="F2949" i="12"/>
  <c r="F2885" i="12"/>
  <c r="F3859" i="12"/>
  <c r="F4392" i="12"/>
  <c r="F3726" i="12"/>
  <c r="F3164" i="12"/>
  <c r="F3435" i="12"/>
  <c r="F3120" i="12"/>
  <c r="F3138" i="12"/>
  <c r="F3413" i="12"/>
  <c r="F3118" i="12"/>
  <c r="F3360" i="12"/>
  <c r="F3346" i="12"/>
  <c r="F3064" i="12"/>
  <c r="F3001" i="12"/>
  <c r="F2967" i="12"/>
  <c r="F3030" i="12"/>
  <c r="F2893" i="12"/>
  <c r="F2961" i="12"/>
  <c r="F3084" i="12"/>
  <c r="F2988" i="12"/>
  <c r="F2860" i="12"/>
  <c r="F2960" i="12"/>
  <c r="F3092" i="12"/>
  <c r="F2950" i="12"/>
  <c r="F2945" i="12"/>
  <c r="F2881" i="12"/>
  <c r="F2931" i="12"/>
  <c r="F2916" i="12"/>
  <c r="F3020" i="12"/>
  <c r="F2919" i="12"/>
  <c r="F3032" i="12"/>
  <c r="F3045" i="12"/>
  <c r="F5388" i="12"/>
  <c r="F4221" i="12"/>
  <c r="F3848" i="12"/>
  <c r="F3916" i="12"/>
  <c r="F4112" i="12"/>
  <c r="F3681" i="12"/>
  <c r="F3609" i="12"/>
  <c r="F3228" i="12"/>
  <c r="F3137" i="12"/>
  <c r="F3134" i="12"/>
  <c r="F3110" i="12"/>
  <c r="F3243" i="12"/>
  <c r="F3177" i="12"/>
  <c r="F3352" i="12"/>
  <c r="F3161" i="12"/>
  <c r="F3131" i="12"/>
  <c r="F3421" i="12"/>
  <c r="F3337" i="12"/>
  <c r="F3191" i="12"/>
  <c r="F3125" i="12"/>
  <c r="F3441" i="12"/>
  <c r="F3377" i="12"/>
  <c r="F3214" i="12"/>
  <c r="F3185" i="12"/>
  <c r="F3071" i="12"/>
  <c r="F3123" i="12"/>
  <c r="F3012" i="12"/>
  <c r="F3040" i="12"/>
  <c r="F2976" i="12"/>
  <c r="F2912" i="12"/>
  <c r="F3035" i="12"/>
  <c r="F2966" i="12"/>
  <c r="F2902" i="12"/>
  <c r="F3016" i="12"/>
  <c r="F2970" i="12"/>
  <c r="F2906" i="12"/>
  <c r="F3107" i="12"/>
  <c r="F3006" i="12"/>
  <c r="F2933" i="12"/>
  <c r="F2869" i="12"/>
  <c r="F3047" i="12"/>
  <c r="F2969" i="12"/>
  <c r="F2905" i="12"/>
  <c r="F3115" i="12"/>
  <c r="F3019" i="12"/>
  <c r="F2955" i="12"/>
  <c r="F2891" i="12"/>
  <c r="F3018" i="12"/>
  <c r="F2954" i="12"/>
  <c r="F2890" i="12"/>
  <c r="F3013" i="12"/>
  <c r="F2940" i="12"/>
  <c r="F2876" i="12"/>
  <c r="F4385" i="12"/>
  <c r="F4276" i="12"/>
  <c r="F3868" i="12"/>
  <c r="F3160" i="12"/>
  <c r="F3313" i="12"/>
  <c r="F3062" i="12"/>
  <c r="F3202" i="12"/>
  <c r="F3311" i="12"/>
  <c r="F3119" i="12"/>
  <c r="F3305" i="12"/>
  <c r="F3181" i="12"/>
  <c r="F3433" i="12"/>
  <c r="F3170" i="12"/>
  <c r="F3117" i="12"/>
  <c r="F3031" i="12"/>
  <c r="F2903" i="12"/>
  <c r="F2957" i="12"/>
  <c r="F3007" i="12"/>
  <c r="F2897" i="12"/>
  <c r="F2924" i="12"/>
  <c r="F3042" i="12"/>
  <c r="F2896" i="12"/>
  <c r="F3014" i="12"/>
  <c r="F2886" i="12"/>
  <c r="F3009" i="12"/>
  <c r="F2995" i="12"/>
  <c r="F2867" i="12"/>
  <c r="F2980" i="12"/>
  <c r="F3171" i="12"/>
  <c r="F2983" i="12"/>
  <c r="F2909" i="12"/>
  <c r="F2958" i="12"/>
  <c r="F2852" i="12"/>
  <c r="F2793" i="12"/>
  <c r="F2729" i="12"/>
  <c r="F2848" i="12"/>
  <c r="F2784" i="12"/>
  <c r="F2720" i="12"/>
  <c r="F2823" i="12"/>
  <c r="F2759" i="12"/>
  <c r="F2833" i="12"/>
  <c r="F2798" i="12"/>
  <c r="F2734" i="12"/>
  <c r="F2829" i="12"/>
  <c r="F2765" i="12"/>
  <c r="F2788" i="12"/>
  <c r="F2716" i="12"/>
  <c r="F2811" i="12"/>
  <c r="F2747" i="12"/>
  <c r="F2818" i="12"/>
  <c r="F2754" i="12"/>
  <c r="F2702" i="12"/>
  <c r="F2844" i="12"/>
  <c r="F2785" i="12"/>
  <c r="F2721" i="12"/>
  <c r="F2840" i="12"/>
  <c r="F2776" i="12"/>
  <c r="F2712" i="12"/>
  <c r="F2815" i="12"/>
  <c r="F2751" i="12"/>
  <c r="F2854" i="12"/>
  <c r="F2790" i="12"/>
  <c r="F2726" i="12"/>
  <c r="F2821" i="12"/>
  <c r="F2757" i="12"/>
  <c r="F2772" i="12"/>
  <c r="F2708" i="12"/>
  <c r="F2803" i="12"/>
  <c r="F2739" i="12"/>
  <c r="F2810" i="12"/>
  <c r="F2746" i="12"/>
  <c r="F2701" i="12"/>
  <c r="F2836" i="12"/>
  <c r="F2777" i="12"/>
  <c r="F2713" i="12"/>
  <c r="F2832" i="12"/>
  <c r="F2768" i="12"/>
  <c r="F2849" i="12"/>
  <c r="F2807" i="12"/>
  <c r="F2743" i="12"/>
  <c r="F2846" i="12"/>
  <c r="F2782" i="12"/>
  <c r="F2718" i="12"/>
  <c r="F2813" i="12"/>
  <c r="F2749" i="12"/>
  <c r="F2764" i="12"/>
  <c r="F2780" i="12"/>
  <c r="F2795" i="12"/>
  <c r="F2731" i="12"/>
  <c r="F2802" i="12"/>
  <c r="F2738" i="12"/>
  <c r="F2700" i="12"/>
  <c r="F2828" i="12"/>
  <c r="F2769" i="12"/>
  <c r="F2705" i="12"/>
  <c r="F2824" i="12"/>
  <c r="F2760" i="12"/>
  <c r="F2817" i="12"/>
  <c r="F2799" i="12"/>
  <c r="F2735" i="12"/>
  <c r="F2838" i="12"/>
  <c r="F2774" i="12"/>
  <c r="F2710" i="12"/>
  <c r="F2805" i="12"/>
  <c r="F2741" i="12"/>
  <c r="F2756" i="12"/>
  <c r="F2851" i="12"/>
  <c r="F2787" i="12"/>
  <c r="F2723" i="12"/>
  <c r="F2794" i="12"/>
  <c r="F2730" i="12"/>
  <c r="F2704" i="12"/>
  <c r="F2820" i="12"/>
  <c r="F2761" i="12"/>
  <c r="F2842" i="12"/>
  <c r="F2816" i="12"/>
  <c r="F2752" i="12"/>
  <c r="F2809" i="12"/>
  <c r="F2791" i="12"/>
  <c r="F2727" i="12"/>
  <c r="F2830" i="12"/>
  <c r="F2766" i="12"/>
  <c r="F2841" i="12"/>
  <c r="F2797" i="12"/>
  <c r="F2733" i="12"/>
  <c r="F2748" i="12"/>
  <c r="F2843" i="12"/>
  <c r="F2779" i="12"/>
  <c r="F2715" i="12"/>
  <c r="F2786" i="12"/>
  <c r="F2722" i="12"/>
  <c r="F2855" i="12"/>
  <c r="F2812" i="12"/>
  <c r="F2753" i="12"/>
  <c r="F2825" i="12"/>
  <c r="F2808" i="12"/>
  <c r="F2744" i="12"/>
  <c r="F2847" i="12"/>
  <c r="F2783" i="12"/>
  <c r="F2719" i="12"/>
  <c r="F2822" i="12"/>
  <c r="F2758" i="12"/>
  <c r="F2853" i="12"/>
  <c r="F2789" i="12"/>
  <c r="F2725" i="12"/>
  <c r="F2740" i="12"/>
  <c r="F2835" i="12"/>
  <c r="F2771" i="12"/>
  <c r="F2707" i="12"/>
  <c r="F2778" i="12"/>
  <c r="F2714" i="12"/>
  <c r="F2804" i="12"/>
  <c r="F2745" i="12"/>
  <c r="F2801" i="12"/>
  <c r="F2800" i="12"/>
  <c r="F2736" i="12"/>
  <c r="F2839" i="12"/>
  <c r="F2775" i="12"/>
  <c r="F2711" i="12"/>
  <c r="F2814" i="12"/>
  <c r="F2750" i="12"/>
  <c r="F2845" i="12"/>
  <c r="F2781" i="12"/>
  <c r="F2717" i="12"/>
  <c r="F2732" i="12"/>
  <c r="F2827" i="12"/>
  <c r="F2763" i="12"/>
  <c r="F2834" i="12"/>
  <c r="F2770" i="12"/>
  <c r="F2706" i="12"/>
  <c r="F2796" i="12"/>
  <c r="F2737" i="12"/>
  <c r="F2856" i="12"/>
  <c r="F2792" i="12"/>
  <c r="F2728" i="12"/>
  <c r="F2831" i="12"/>
  <c r="F2767" i="12"/>
  <c r="F2850" i="12"/>
  <c r="F2806" i="12"/>
  <c r="F2742" i="12"/>
  <c r="F2837" i="12"/>
  <c r="F2773" i="12"/>
  <c r="F2709" i="12"/>
  <c r="F2724" i="12"/>
  <c r="F2819" i="12"/>
  <c r="F2755" i="12"/>
  <c r="F2826" i="12"/>
  <c r="F2762" i="12"/>
  <c r="F2703" i="12"/>
  <c r="F2639" i="12"/>
  <c r="F2575" i="12"/>
  <c r="F2686" i="12"/>
  <c r="F2622" i="12"/>
  <c r="F2558" i="12"/>
  <c r="F2669" i="12"/>
  <c r="F2605" i="12"/>
  <c r="F2541" i="12"/>
  <c r="F2652" i="12"/>
  <c r="F2588" i="12"/>
  <c r="F2524" i="12"/>
  <c r="F2643" i="12"/>
  <c r="F2579" i="12"/>
  <c r="F2698" i="12"/>
  <c r="F2634" i="12"/>
  <c r="F2570" i="12"/>
  <c r="F2681" i="12"/>
  <c r="F2617" i="12"/>
  <c r="F2553" i="12"/>
  <c r="F2672" i="12"/>
  <c r="F2608" i="12"/>
  <c r="F2544" i="12"/>
  <c r="F2526" i="12"/>
  <c r="F2503" i="12"/>
  <c r="F2501" i="12"/>
  <c r="F2491" i="12"/>
  <c r="F2481" i="12"/>
  <c r="F2417" i="12"/>
  <c r="F2353" i="12"/>
  <c r="F2440" i="12"/>
  <c r="F2376" i="12"/>
  <c r="F2463" i="12"/>
  <c r="F2399" i="12"/>
  <c r="F2486" i="12"/>
  <c r="F2422" i="12"/>
  <c r="F2358" i="12"/>
  <c r="F2445" i="12"/>
  <c r="F2476" i="12"/>
  <c r="F2412" i="12"/>
  <c r="F2411" i="12"/>
  <c r="F2434" i="12"/>
  <c r="F2490" i="12"/>
  <c r="F2447" i="12"/>
  <c r="F2365" i="12"/>
  <c r="F2354" i="12"/>
  <c r="F2695" i="12"/>
  <c r="F2631" i="12"/>
  <c r="F2567" i="12"/>
  <c r="F2678" i="12"/>
  <c r="F2614" i="12"/>
  <c r="F2550" i="12"/>
  <c r="F2661" i="12"/>
  <c r="F2597" i="12"/>
  <c r="F2533" i="12"/>
  <c r="F2644" i="12"/>
  <c r="F2580" i="12"/>
  <c r="F2699" i="12"/>
  <c r="F2635" i="12"/>
  <c r="F2571" i="12"/>
  <c r="F2690" i="12"/>
  <c r="F2626" i="12"/>
  <c r="F2562" i="12"/>
  <c r="F2673" i="12"/>
  <c r="F2609" i="12"/>
  <c r="F2545" i="12"/>
  <c r="F2664" i="12"/>
  <c r="F2600" i="12"/>
  <c r="F2536" i="12"/>
  <c r="F2520" i="12"/>
  <c r="F2495" i="12"/>
  <c r="F2493" i="12"/>
  <c r="F2483" i="12"/>
  <c r="F2473" i="12"/>
  <c r="F2409" i="12"/>
  <c r="F2345" i="12"/>
  <c r="F2432" i="12"/>
  <c r="F2368" i="12"/>
  <c r="F2455" i="12"/>
  <c r="F2391" i="12"/>
  <c r="F2478" i="12"/>
  <c r="F2414" i="12"/>
  <c r="F2350" i="12"/>
  <c r="F2437" i="12"/>
  <c r="F2373" i="12"/>
  <c r="F2468" i="12"/>
  <c r="F2404" i="12"/>
  <c r="F2467" i="12"/>
  <c r="F2362" i="12"/>
  <c r="F2460" i="12"/>
  <c r="F2687" i="12"/>
  <c r="F2623" i="12"/>
  <c r="F2559" i="12"/>
  <c r="F2670" i="12"/>
  <c r="F2606" i="12"/>
  <c r="F2542" i="12"/>
  <c r="F2653" i="12"/>
  <c r="F2589" i="12"/>
  <c r="F2636" i="12"/>
  <c r="F2572" i="12"/>
  <c r="F2691" i="12"/>
  <c r="F2627" i="12"/>
  <c r="F2563" i="12"/>
  <c r="F2682" i="12"/>
  <c r="F2618" i="12"/>
  <c r="F2554" i="12"/>
  <c r="F2665" i="12"/>
  <c r="F2601" i="12"/>
  <c r="F2537" i="12"/>
  <c r="F2656" i="12"/>
  <c r="F2592" i="12"/>
  <c r="F2528" i="12"/>
  <c r="F2512" i="12"/>
  <c r="F2518" i="12"/>
  <c r="F2516" i="12"/>
  <c r="F2475" i="12"/>
  <c r="F2465" i="12"/>
  <c r="F2401" i="12"/>
  <c r="F2488" i="12"/>
  <c r="F2424" i="12"/>
  <c r="F2396" i="12"/>
  <c r="F2679" i="12"/>
  <c r="F2615" i="12"/>
  <c r="F2551" i="12"/>
  <c r="F2662" i="12"/>
  <c r="F2598" i="12"/>
  <c r="F2534" i="12"/>
  <c r="F2645" i="12"/>
  <c r="F2581" i="12"/>
  <c r="F2692" i="12"/>
  <c r="F2628" i="12"/>
  <c r="F2564" i="12"/>
  <c r="F2683" i="12"/>
  <c r="F2619" i="12"/>
  <c r="F2555" i="12"/>
  <c r="F2674" i="12"/>
  <c r="F2610" i="12"/>
  <c r="F2546" i="12"/>
  <c r="F2657" i="12"/>
  <c r="F2593" i="12"/>
  <c r="F2529" i="12"/>
  <c r="F2648" i="12"/>
  <c r="F2584" i="12"/>
  <c r="F2527" i="12"/>
  <c r="F2504" i="12"/>
  <c r="F2510" i="12"/>
  <c r="F2508" i="12"/>
  <c r="F2522" i="12"/>
  <c r="F2457" i="12"/>
  <c r="F2393" i="12"/>
  <c r="F2480" i="12"/>
  <c r="F2416" i="12"/>
  <c r="F2352" i="12"/>
  <c r="F2439" i="12"/>
  <c r="F2375" i="12"/>
  <c r="F2462" i="12"/>
  <c r="F2398" i="12"/>
  <c r="F2485" i="12"/>
  <c r="F2421" i="12"/>
  <c r="F2357" i="12"/>
  <c r="F2452" i="12"/>
  <c r="F2388" i="12"/>
  <c r="F2451" i="12"/>
  <c r="F2387" i="12"/>
  <c r="F2474" i="12"/>
  <c r="F2410" i="12"/>
  <c r="F2346" i="12"/>
  <c r="F2443" i="12"/>
  <c r="F2466" i="12"/>
  <c r="F2394" i="12"/>
  <c r="F2470" i="12"/>
  <c r="F2459" i="12"/>
  <c r="F2671" i="12"/>
  <c r="F2607" i="12"/>
  <c r="F2543" i="12"/>
  <c r="F2654" i="12"/>
  <c r="F2590" i="12"/>
  <c r="F2637" i="12"/>
  <c r="F2573" i="12"/>
  <c r="F2684" i="12"/>
  <c r="F2620" i="12"/>
  <c r="F2556" i="12"/>
  <c r="F2675" i="12"/>
  <c r="F2611" i="12"/>
  <c r="F2547" i="12"/>
  <c r="F2666" i="12"/>
  <c r="F2602" i="12"/>
  <c r="F2538" i="12"/>
  <c r="F2649" i="12"/>
  <c r="F2585" i="12"/>
  <c r="F2640" i="12"/>
  <c r="F2576" i="12"/>
  <c r="F2521" i="12"/>
  <c r="F2496" i="12"/>
  <c r="F2502" i="12"/>
  <c r="F2500" i="12"/>
  <c r="F2514" i="12"/>
  <c r="F2449" i="12"/>
  <c r="F2385" i="12"/>
  <c r="F2472" i="12"/>
  <c r="F2408" i="12"/>
  <c r="F2344" i="12"/>
  <c r="F2431" i="12"/>
  <c r="F2367" i="12"/>
  <c r="F2454" i="12"/>
  <c r="F2390" i="12"/>
  <c r="F2477" i="12"/>
  <c r="F2413" i="12"/>
  <c r="F2349" i="12"/>
  <c r="F2444" i="12"/>
  <c r="F2380" i="12"/>
  <c r="F2379" i="12"/>
  <c r="F2402" i="12"/>
  <c r="F2435" i="12"/>
  <c r="F2458" i="12"/>
  <c r="F2383" i="12"/>
  <c r="F2395" i="12"/>
  <c r="F2663" i="12"/>
  <c r="F2599" i="12"/>
  <c r="F2535" i="12"/>
  <c r="F2646" i="12"/>
  <c r="F2582" i="12"/>
  <c r="F2693" i="12"/>
  <c r="F2629" i="12"/>
  <c r="F2565" i="12"/>
  <c r="F2676" i="12"/>
  <c r="F2612" i="12"/>
  <c r="F2548" i="12"/>
  <c r="F2667" i="12"/>
  <c r="F2603" i="12"/>
  <c r="F2539" i="12"/>
  <c r="F2658" i="12"/>
  <c r="F2594" i="12"/>
  <c r="F2530" i="12"/>
  <c r="F2641" i="12"/>
  <c r="F2577" i="12"/>
  <c r="F2696" i="12"/>
  <c r="F2632" i="12"/>
  <c r="F2568" i="12"/>
  <c r="F2513" i="12"/>
  <c r="F2525" i="12"/>
  <c r="F2494" i="12"/>
  <c r="F2515" i="12"/>
  <c r="F2506" i="12"/>
  <c r="F2441" i="12"/>
  <c r="F2377" i="12"/>
  <c r="F2464" i="12"/>
  <c r="F2400" i="12"/>
  <c r="F2487" i="12"/>
  <c r="F2423" i="12"/>
  <c r="F2359" i="12"/>
  <c r="F2446" i="12"/>
  <c r="F2382" i="12"/>
  <c r="F2469" i="12"/>
  <c r="F2405" i="12"/>
  <c r="F2341" i="12"/>
  <c r="F2436" i="12"/>
  <c r="F2372" i="12"/>
  <c r="F2371" i="12"/>
  <c r="F2426" i="12"/>
  <c r="F2406" i="12"/>
  <c r="F2418" i="12"/>
  <c r="F2655" i="12"/>
  <c r="F2591" i="12"/>
  <c r="F2638" i="12"/>
  <c r="F2574" i="12"/>
  <c r="F2685" i="12"/>
  <c r="F2621" i="12"/>
  <c r="F2557" i="12"/>
  <c r="F2668" i="12"/>
  <c r="F2604" i="12"/>
  <c r="F2540" i="12"/>
  <c r="F2659" i="12"/>
  <c r="F2595" i="12"/>
  <c r="F2531" i="12"/>
  <c r="F2650" i="12"/>
  <c r="F2586" i="12"/>
  <c r="F2697" i="12"/>
  <c r="F2633" i="12"/>
  <c r="F2569" i="12"/>
  <c r="F2688" i="12"/>
  <c r="F2624" i="12"/>
  <c r="F2560" i="12"/>
  <c r="F2505" i="12"/>
  <c r="F2519" i="12"/>
  <c r="F2517" i="12"/>
  <c r="F2507" i="12"/>
  <c r="F2498" i="12"/>
  <c r="F2433" i="12"/>
  <c r="F2369" i="12"/>
  <c r="F2456" i="12"/>
  <c r="F2392" i="12"/>
  <c r="F2479" i="12"/>
  <c r="F2415" i="12"/>
  <c r="F2351" i="12"/>
  <c r="F2438" i="12"/>
  <c r="F2374" i="12"/>
  <c r="F2461" i="12"/>
  <c r="F2397" i="12"/>
  <c r="F2492" i="12"/>
  <c r="F2428" i="12"/>
  <c r="F2364" i="12"/>
  <c r="F2427" i="12"/>
  <c r="F2363" i="12"/>
  <c r="F2450" i="12"/>
  <c r="F2386" i="12"/>
  <c r="F2342" i="12"/>
  <c r="F2482" i="12"/>
  <c r="F2647" i="12"/>
  <c r="F2583" i="12"/>
  <c r="F2694" i="12"/>
  <c r="F2630" i="12"/>
  <c r="F2566" i="12"/>
  <c r="F2677" i="12"/>
  <c r="F2613" i="12"/>
  <c r="F2549" i="12"/>
  <c r="F2660" i="12"/>
  <c r="F2596" i="12"/>
  <c r="F2532" i="12"/>
  <c r="F2651" i="12"/>
  <c r="F2587" i="12"/>
  <c r="F2523" i="12"/>
  <c r="F2642" i="12"/>
  <c r="F2578" i="12"/>
  <c r="F2689" i="12"/>
  <c r="F2625" i="12"/>
  <c r="F2561" i="12"/>
  <c r="F2680" i="12"/>
  <c r="F2616" i="12"/>
  <c r="F2552" i="12"/>
  <c r="F2497" i="12"/>
  <c r="F2511" i="12"/>
  <c r="F2509" i="12"/>
  <c r="F2499" i="12"/>
  <c r="F2489" i="12"/>
  <c r="F2425" i="12"/>
  <c r="F2361" i="12"/>
  <c r="F2448" i="12"/>
  <c r="F2384" i="12"/>
  <c r="F2471" i="12"/>
  <c r="F2407" i="12"/>
  <c r="F2343" i="12"/>
  <c r="F2430" i="12"/>
  <c r="F2366" i="12"/>
  <c r="F2453" i="12"/>
  <c r="F2389" i="12"/>
  <c r="F2484" i="12"/>
  <c r="F2420" i="12"/>
  <c r="F2356" i="12"/>
  <c r="F2419" i="12"/>
  <c r="F2355" i="12"/>
  <c r="F2442" i="12"/>
  <c r="F2378" i="12"/>
  <c r="F2381" i="12"/>
  <c r="F2348" i="12"/>
  <c r="F2347" i="12"/>
  <c r="F2370" i="12"/>
  <c r="F2403" i="12"/>
  <c r="F2360" i="12"/>
  <c r="F2429" i="12"/>
  <c r="F2333" i="12"/>
  <c r="F2332" i="12"/>
  <c r="F2331" i="12"/>
  <c r="F2336" i="12"/>
  <c r="F2319" i="12"/>
  <c r="F2245" i="12"/>
  <c r="F2181" i="12"/>
  <c r="F2117" i="12"/>
  <c r="F2055" i="12"/>
  <c r="F1991" i="12"/>
  <c r="F1928" i="12"/>
  <c r="F1865" i="12"/>
  <c r="F1801" i="12"/>
  <c r="F1737" i="12"/>
  <c r="F1674" i="12"/>
  <c r="F2276" i="12"/>
  <c r="F2212" i="12"/>
  <c r="F2148" i="12"/>
  <c r="F2085" i="12"/>
  <c r="F2022" i="12"/>
  <c r="F1959" i="12"/>
  <c r="F1896" i="12"/>
  <c r="F1832" i="12"/>
  <c r="F1768" i="12"/>
  <c r="F1704" i="12"/>
  <c r="F1642" i="12"/>
  <c r="F2267" i="12"/>
  <c r="F2203" i="12"/>
  <c r="F2139" i="12"/>
  <c r="F2077" i="12"/>
  <c r="F2013" i="12"/>
  <c r="F1950" i="12"/>
  <c r="F1887" i="12"/>
  <c r="F1823" i="12"/>
  <c r="F1759" i="12"/>
  <c r="F1695" i="12"/>
  <c r="F2298" i="12"/>
  <c r="F2234" i="12"/>
  <c r="F2170" i="12"/>
  <c r="F2106" i="12"/>
  <c r="F2044" i="12"/>
  <c r="F1981" i="12"/>
  <c r="F1918" i="12"/>
  <c r="F1854" i="12"/>
  <c r="F1790" i="12"/>
  <c r="F1726" i="12"/>
  <c r="F1663" i="12"/>
  <c r="F2273" i="12"/>
  <c r="F2209" i="12"/>
  <c r="F2145" i="12"/>
  <c r="F2082" i="12"/>
  <c r="F2019" i="12"/>
  <c r="F1956" i="12"/>
  <c r="F1893" i="12"/>
  <c r="F1829" i="12"/>
  <c r="F1765" i="12"/>
  <c r="F1701" i="12"/>
  <c r="F2288" i="12"/>
  <c r="F2224" i="12"/>
  <c r="F2160" i="12"/>
  <c r="F2096" i="12"/>
  <c r="F2034" i="12"/>
  <c r="F1971" i="12"/>
  <c r="F1908" i="12"/>
  <c r="F1844" i="12"/>
  <c r="F1780" i="12"/>
  <c r="F1716" i="12"/>
  <c r="F1654" i="12"/>
  <c r="F2287" i="12"/>
  <c r="F2223" i="12"/>
  <c r="F2159" i="12"/>
  <c r="F2095" i="12"/>
  <c r="F2033" i="12"/>
  <c r="F1970" i="12"/>
  <c r="F1907" i="12"/>
  <c r="F1843" i="12"/>
  <c r="F1779" i="12"/>
  <c r="F1715" i="12"/>
  <c r="F1653" i="12"/>
  <c r="F2262" i="12"/>
  <c r="F2198" i="12"/>
  <c r="F2134" i="12"/>
  <c r="F2072" i="12"/>
  <c r="F2008" i="12"/>
  <c r="F1945" i="12"/>
  <c r="F2340" i="12"/>
  <c r="F2324" i="12"/>
  <c r="F2323" i="12"/>
  <c r="F2328" i="12"/>
  <c r="F2334" i="12"/>
  <c r="F2237" i="12"/>
  <c r="F2173" i="12"/>
  <c r="F2109" i="12"/>
  <c r="F2047" i="12"/>
  <c r="F1984" i="12"/>
  <c r="F1921" i="12"/>
  <c r="F1857" i="12"/>
  <c r="F1793" i="12"/>
  <c r="F1729" i="12"/>
  <c r="F1666" i="12"/>
  <c r="F2268" i="12"/>
  <c r="F2204" i="12"/>
  <c r="F2140" i="12"/>
  <c r="F2078" i="12"/>
  <c r="F2014" i="12"/>
  <c r="F1951" i="12"/>
  <c r="F1888" i="12"/>
  <c r="F1824" i="12"/>
  <c r="F1760" i="12"/>
  <c r="F1696" i="12"/>
  <c r="F1635" i="12"/>
  <c r="F2259" i="12"/>
  <c r="F2195" i="12"/>
  <c r="F2131" i="12"/>
  <c r="F2069" i="12"/>
  <c r="F2005" i="12"/>
  <c r="F1942" i="12"/>
  <c r="F1879" i="12"/>
  <c r="F1815" i="12"/>
  <c r="F1751" i="12"/>
  <c r="F1687" i="12"/>
  <c r="F2290" i="12"/>
  <c r="F2226" i="12"/>
  <c r="F2162" i="12"/>
  <c r="F2098" i="12"/>
  <c r="F2036" i="12"/>
  <c r="F1973" i="12"/>
  <c r="F1910" i="12"/>
  <c r="F1846" i="12"/>
  <c r="F1782" i="12"/>
  <c r="F1718" i="12"/>
  <c r="F1655" i="12"/>
  <c r="F2265" i="12"/>
  <c r="F2201" i="12"/>
  <c r="F2137" i="12"/>
  <c r="F2075" i="12"/>
  <c r="F2011" i="12"/>
  <c r="F1948" i="12"/>
  <c r="F1885" i="12"/>
  <c r="F1821" i="12"/>
  <c r="F1757" i="12"/>
  <c r="F1693" i="12"/>
  <c r="F2280" i="12"/>
  <c r="F2216" i="12"/>
  <c r="F2152" i="12"/>
  <c r="F2088" i="12"/>
  <c r="F2026" i="12"/>
  <c r="F1963" i="12"/>
  <c r="F1900" i="12"/>
  <c r="F1836" i="12"/>
  <c r="F1772" i="12"/>
  <c r="F1708" i="12"/>
  <c r="F1646" i="12"/>
  <c r="F2279" i="12"/>
  <c r="F2215" i="12"/>
  <c r="F2151" i="12"/>
  <c r="F2025" i="12"/>
  <c r="F1962" i="12"/>
  <c r="F1899" i="12"/>
  <c r="F1835" i="12"/>
  <c r="F1771" i="12"/>
  <c r="F1707" i="12"/>
  <c r="F1645" i="12"/>
  <c r="F2254" i="12"/>
  <c r="F2190" i="12"/>
  <c r="F2126" i="12"/>
  <c r="F2064" i="12"/>
  <c r="F2000" i="12"/>
  <c r="F1937" i="12"/>
  <c r="F2325" i="12"/>
  <c r="F2316" i="12"/>
  <c r="F2338" i="12"/>
  <c r="F2320" i="12"/>
  <c r="F2326" i="12"/>
  <c r="F2229" i="12"/>
  <c r="F2165" i="12"/>
  <c r="F2101" i="12"/>
  <c r="F2039" i="12"/>
  <c r="F1976" i="12"/>
  <c r="F1913" i="12"/>
  <c r="F1849" i="12"/>
  <c r="F1785" i="12"/>
  <c r="F1721" i="12"/>
  <c r="F1658" i="12"/>
  <c r="F2260" i="12"/>
  <c r="F2196" i="12"/>
  <c r="F2132" i="12"/>
  <c r="F2070" i="12"/>
  <c r="F2006" i="12"/>
  <c r="F1943" i="12"/>
  <c r="F1880" i="12"/>
  <c r="F1816" i="12"/>
  <c r="F1752" i="12"/>
  <c r="F1688" i="12"/>
  <c r="F2315" i="12"/>
  <c r="F2251" i="12"/>
  <c r="F2187" i="12"/>
  <c r="F2123" i="12"/>
  <c r="F2061" i="12"/>
  <c r="F1997" i="12"/>
  <c r="F1934" i="12"/>
  <c r="F1871" i="12"/>
  <c r="F1807" i="12"/>
  <c r="F1743" i="12"/>
  <c r="F1680" i="12"/>
  <c r="F2282" i="12"/>
  <c r="F2218" i="12"/>
  <c r="F2154" i="12"/>
  <c r="F2090" i="12"/>
  <c r="F2028" i="12"/>
  <c r="F1965" i="12"/>
  <c r="F1902" i="12"/>
  <c r="F1838" i="12"/>
  <c r="F1774" i="12"/>
  <c r="F1710" i="12"/>
  <c r="F1648" i="12"/>
  <c r="F2257" i="12"/>
  <c r="F2193" i="12"/>
  <c r="F2129" i="12"/>
  <c r="F2067" i="12"/>
  <c r="F2003" i="12"/>
  <c r="F1940" i="12"/>
  <c r="F1877" i="12"/>
  <c r="F1813" i="12"/>
  <c r="F1749" i="12"/>
  <c r="F1685" i="12"/>
  <c r="F2272" i="12"/>
  <c r="F2208" i="12"/>
  <c r="F2144" i="12"/>
  <c r="F2081" i="12"/>
  <c r="F2018" i="12"/>
  <c r="F1955" i="12"/>
  <c r="F1892" i="12"/>
  <c r="F1828" i="12"/>
  <c r="F1764" i="12"/>
  <c r="F1700" i="12"/>
  <c r="F1638" i="12"/>
  <c r="F2271" i="12"/>
  <c r="F2207" i="12"/>
  <c r="F2143" i="12"/>
  <c r="F2080" i="12"/>
  <c r="F2017" i="12"/>
  <c r="F1954" i="12"/>
  <c r="F1891" i="12"/>
  <c r="F1827" i="12"/>
  <c r="F1763" i="12"/>
  <c r="F1699" i="12"/>
  <c r="F2310" i="12"/>
  <c r="F2246" i="12"/>
  <c r="F2182" i="12"/>
  <c r="F2118" i="12"/>
  <c r="F2056" i="12"/>
  <c r="F1992" i="12"/>
  <c r="F1929" i="12"/>
  <c r="F2317" i="12"/>
  <c r="F2308" i="12"/>
  <c r="F2330" i="12"/>
  <c r="F2312" i="12"/>
  <c r="F2318" i="12"/>
  <c r="F2221" i="12"/>
  <c r="F2157" i="12"/>
  <c r="F2093" i="12"/>
  <c r="F2031" i="12"/>
  <c r="F1968" i="12"/>
  <c r="F1905" i="12"/>
  <c r="F1841" i="12"/>
  <c r="F1777" i="12"/>
  <c r="F1713" i="12"/>
  <c r="F1651" i="12"/>
  <c r="F2252" i="12"/>
  <c r="F2188" i="12"/>
  <c r="F2124" i="12"/>
  <c r="F2062" i="12"/>
  <c r="F1998" i="12"/>
  <c r="F1935" i="12"/>
  <c r="F1872" i="12"/>
  <c r="F1808" i="12"/>
  <c r="F1744" i="12"/>
  <c r="F1681" i="12"/>
  <c r="F2307" i="12"/>
  <c r="F2243" i="12"/>
  <c r="F2179" i="12"/>
  <c r="F2115" i="12"/>
  <c r="F2053" i="12"/>
  <c r="F1989" i="12"/>
  <c r="F1927" i="12"/>
  <c r="F1863" i="12"/>
  <c r="F1799" i="12"/>
  <c r="F1735" i="12"/>
  <c r="F1672" i="12"/>
  <c r="F2274" i="12"/>
  <c r="F2210" i="12"/>
  <c r="F2146" i="12"/>
  <c r="F2083" i="12"/>
  <c r="F2020" i="12"/>
  <c r="F1957" i="12"/>
  <c r="F1894" i="12"/>
  <c r="F1830" i="12"/>
  <c r="F1766" i="12"/>
  <c r="F1702" i="12"/>
  <c r="F2313" i="12"/>
  <c r="F2249" i="12"/>
  <c r="F2185" i="12"/>
  <c r="F2121" i="12"/>
  <c r="F2059" i="12"/>
  <c r="F1995" i="12"/>
  <c r="F1932" i="12"/>
  <c r="F1869" i="12"/>
  <c r="F1805" i="12"/>
  <c r="F1741" i="12"/>
  <c r="F1678" i="12"/>
  <c r="F2264" i="12"/>
  <c r="F2200" i="12"/>
  <c r="F2136" i="12"/>
  <c r="F2074" i="12"/>
  <c r="F2010" i="12"/>
  <c r="F1947" i="12"/>
  <c r="F1884" i="12"/>
  <c r="F1820" i="12"/>
  <c r="F1756" i="12"/>
  <c r="F1692" i="12"/>
  <c r="F1631" i="12"/>
  <c r="F2263" i="12"/>
  <c r="F2199" i="12"/>
  <c r="F2135" i="12"/>
  <c r="F2073" i="12"/>
  <c r="F2009" i="12"/>
  <c r="F1946" i="12"/>
  <c r="F1883" i="12"/>
  <c r="F1819" i="12"/>
  <c r="F1755" i="12"/>
  <c r="F1691" i="12"/>
  <c r="F2302" i="12"/>
  <c r="F2238" i="12"/>
  <c r="F2174" i="12"/>
  <c r="F2110" i="12"/>
  <c r="F2048" i="12"/>
  <c r="F1985" i="12"/>
  <c r="F1922" i="12"/>
  <c r="F2309" i="12"/>
  <c r="F2300" i="12"/>
  <c r="F2322" i="12"/>
  <c r="F2304" i="12"/>
  <c r="F2277" i="12"/>
  <c r="F2213" i="12"/>
  <c r="F2149" i="12"/>
  <c r="F2086" i="12"/>
  <c r="F2023" i="12"/>
  <c r="F1960" i="12"/>
  <c r="F1897" i="12"/>
  <c r="F1833" i="12"/>
  <c r="F1769" i="12"/>
  <c r="F1705" i="12"/>
  <c r="F1643" i="12"/>
  <c r="F2244" i="12"/>
  <c r="F2180" i="12"/>
  <c r="F2116" i="12"/>
  <c r="F2054" i="12"/>
  <c r="F1990" i="12"/>
  <c r="F1864" i="12"/>
  <c r="F1800" i="12"/>
  <c r="F1736" i="12"/>
  <c r="F1673" i="12"/>
  <c r="F2299" i="12"/>
  <c r="F2235" i="12"/>
  <c r="F2171" i="12"/>
  <c r="F2107" i="12"/>
  <c r="F2045" i="12"/>
  <c r="F1982" i="12"/>
  <c r="F1919" i="12"/>
  <c r="F1855" i="12"/>
  <c r="F1791" i="12"/>
  <c r="F1727" i="12"/>
  <c r="F1664" i="12"/>
  <c r="F2266" i="12"/>
  <c r="F2202" i="12"/>
  <c r="F2138" i="12"/>
  <c r="F2076" i="12"/>
  <c r="F2012" i="12"/>
  <c r="F1949" i="12"/>
  <c r="F1886" i="12"/>
  <c r="F1822" i="12"/>
  <c r="F1758" i="12"/>
  <c r="F1694" i="12"/>
  <c r="F2305" i="12"/>
  <c r="F2241" i="12"/>
  <c r="F2177" i="12"/>
  <c r="F2113" i="12"/>
  <c r="F2051" i="12"/>
  <c r="F1987" i="12"/>
  <c r="F1925" i="12"/>
  <c r="F1861" i="12"/>
  <c r="F1797" i="12"/>
  <c r="F1733" i="12"/>
  <c r="F1670" i="12"/>
  <c r="F2256" i="12"/>
  <c r="F2192" i="12"/>
  <c r="F2128" i="12"/>
  <c r="F2066" i="12"/>
  <c r="F2002" i="12"/>
  <c r="F1939" i="12"/>
  <c r="F1876" i="12"/>
  <c r="F1812" i="12"/>
  <c r="F1748" i="12"/>
  <c r="F1684" i="12"/>
  <c r="F1623" i="12"/>
  <c r="F2255" i="12"/>
  <c r="F2191" i="12"/>
  <c r="F2127" i="12"/>
  <c r="F2065" i="12"/>
  <c r="F2001" i="12"/>
  <c r="F1938" i="12"/>
  <c r="F1875" i="12"/>
  <c r="F1811" i="12"/>
  <c r="F1747" i="12"/>
  <c r="F1683" i="12"/>
  <c r="F2294" i="12"/>
  <c r="F2230" i="12"/>
  <c r="F2166" i="12"/>
  <c r="F2102" i="12"/>
  <c r="F2040" i="12"/>
  <c r="F1977" i="12"/>
  <c r="F1914" i="12"/>
  <c r="F2301" i="12"/>
  <c r="F2292" i="12"/>
  <c r="F2337" i="12"/>
  <c r="F2296" i="12"/>
  <c r="F2269" i="12"/>
  <c r="F2205" i="12"/>
  <c r="F2141" i="12"/>
  <c r="F2079" i="12"/>
  <c r="F2015" i="12"/>
  <c r="F1952" i="12"/>
  <c r="F1889" i="12"/>
  <c r="F1825" i="12"/>
  <c r="F1761" i="12"/>
  <c r="F1697" i="12"/>
  <c r="F2236" i="12"/>
  <c r="F2172" i="12"/>
  <c r="F2108" i="12"/>
  <c r="F2046" i="12"/>
  <c r="F1983" i="12"/>
  <c r="F1920" i="12"/>
  <c r="F1856" i="12"/>
  <c r="F1792" i="12"/>
  <c r="F1728" i="12"/>
  <c r="F1665" i="12"/>
  <c r="F2291" i="12"/>
  <c r="F2227" i="12"/>
  <c r="F2163" i="12"/>
  <c r="F2099" i="12"/>
  <c r="F2037" i="12"/>
  <c r="F1974" i="12"/>
  <c r="F1911" i="12"/>
  <c r="F1847" i="12"/>
  <c r="F1783" i="12"/>
  <c r="F1719" i="12"/>
  <c r="F1656" i="12"/>
  <c r="F2258" i="12"/>
  <c r="F2194" i="12"/>
  <c r="F2130" i="12"/>
  <c r="F2068" i="12"/>
  <c r="F2004" i="12"/>
  <c r="F1941" i="12"/>
  <c r="F1878" i="12"/>
  <c r="F1814" i="12"/>
  <c r="F1750" i="12"/>
  <c r="F1686" i="12"/>
  <c r="F2297" i="12"/>
  <c r="F2233" i="12"/>
  <c r="F2169" i="12"/>
  <c r="F2105" i="12"/>
  <c r="F2043" i="12"/>
  <c r="F1980" i="12"/>
  <c r="F1917" i="12"/>
  <c r="F1853" i="12"/>
  <c r="F1789" i="12"/>
  <c r="F1725" i="12"/>
  <c r="F1662" i="12"/>
  <c r="F2248" i="12"/>
  <c r="F2184" i="12"/>
  <c r="F2120" i="12"/>
  <c r="F2058" i="12"/>
  <c r="F1994" i="12"/>
  <c r="F1931" i="12"/>
  <c r="F1868" i="12"/>
  <c r="F1804" i="12"/>
  <c r="F1740" i="12"/>
  <c r="F1677" i="12"/>
  <c r="F2311" i="12"/>
  <c r="F2247" i="12"/>
  <c r="F2183" i="12"/>
  <c r="F2119" i="12"/>
  <c r="F2057" i="12"/>
  <c r="F1993" i="12"/>
  <c r="F1930" i="12"/>
  <c r="F1867" i="12"/>
  <c r="F1803" i="12"/>
  <c r="F1739" i="12"/>
  <c r="F1676" i="12"/>
  <c r="F2286" i="12"/>
  <c r="F2222" i="12"/>
  <c r="F2158" i="12"/>
  <c r="F2094" i="12"/>
  <c r="F2032" i="12"/>
  <c r="F1969" i="12"/>
  <c r="F1906" i="12"/>
  <c r="F2293" i="12"/>
  <c r="F2284" i="12"/>
  <c r="F2329" i="12"/>
  <c r="F2335" i="12"/>
  <c r="F2261" i="12"/>
  <c r="F2197" i="12"/>
  <c r="F2133" i="12"/>
  <c r="F2071" i="12"/>
  <c r="F2007" i="12"/>
  <c r="F1944" i="12"/>
  <c r="F1881" i="12"/>
  <c r="F1817" i="12"/>
  <c r="F1753" i="12"/>
  <c r="F1689" i="12"/>
  <c r="F1628" i="12"/>
  <c r="F2228" i="12"/>
  <c r="F2164" i="12"/>
  <c r="F2100" i="12"/>
  <c r="F2038" i="12"/>
  <c r="F1975" i="12"/>
  <c r="F1912" i="12"/>
  <c r="F1848" i="12"/>
  <c r="F1784" i="12"/>
  <c r="F1720" i="12"/>
  <c r="F1657" i="12"/>
  <c r="F2283" i="12"/>
  <c r="F2219" i="12"/>
  <c r="F2155" i="12"/>
  <c r="F2091" i="12"/>
  <c r="F2029" i="12"/>
  <c r="F1966" i="12"/>
  <c r="F1903" i="12"/>
  <c r="F1839" i="12"/>
  <c r="F1775" i="12"/>
  <c r="F1711" i="12"/>
  <c r="F2314" i="12"/>
  <c r="F2250" i="12"/>
  <c r="F2186" i="12"/>
  <c r="F2122" i="12"/>
  <c r="F2060" i="12"/>
  <c r="F1996" i="12"/>
  <c r="F1933" i="12"/>
  <c r="F1870" i="12"/>
  <c r="F1806" i="12"/>
  <c r="F1742" i="12"/>
  <c r="F1679" i="12"/>
  <c r="F2289" i="12"/>
  <c r="F2225" i="12"/>
  <c r="F2161" i="12"/>
  <c r="F2097" i="12"/>
  <c r="F2035" i="12"/>
  <c r="F1972" i="12"/>
  <c r="F1909" i="12"/>
  <c r="F1845" i="12"/>
  <c r="F1781" i="12"/>
  <c r="F1717" i="12"/>
  <c r="F2240" i="12"/>
  <c r="F2176" i="12"/>
  <c r="F2112" i="12"/>
  <c r="F2050" i="12"/>
  <c r="F1924" i="12"/>
  <c r="F1860" i="12"/>
  <c r="F1796" i="12"/>
  <c r="F1732" i="12"/>
  <c r="F1669" i="12"/>
  <c r="F2303" i="12"/>
  <c r="F2239" i="12"/>
  <c r="F2175" i="12"/>
  <c r="F2111" i="12"/>
  <c r="F2049" i="12"/>
  <c r="F1986" i="12"/>
  <c r="F1923" i="12"/>
  <c r="F1859" i="12"/>
  <c r="F1795" i="12"/>
  <c r="F1731" i="12"/>
  <c r="F1668" i="12"/>
  <c r="F2278" i="12"/>
  <c r="F2214" i="12"/>
  <c r="F2150" i="12"/>
  <c r="F2087" i="12"/>
  <c r="F2024" i="12"/>
  <c r="F1961" i="12"/>
  <c r="F1898" i="12"/>
  <c r="F2285" i="12"/>
  <c r="F2339" i="12"/>
  <c r="F2321" i="12"/>
  <c r="F2327" i="12"/>
  <c r="F2253" i="12"/>
  <c r="F2189" i="12"/>
  <c r="F2125" i="12"/>
  <c r="F2063" i="12"/>
  <c r="F1999" i="12"/>
  <c r="F1936" i="12"/>
  <c r="F1873" i="12"/>
  <c r="F1809" i="12"/>
  <c r="F1745" i="12"/>
  <c r="F1682" i="12"/>
  <c r="F1620" i="12"/>
  <c r="F2220" i="12"/>
  <c r="F2156" i="12"/>
  <c r="F2092" i="12"/>
  <c r="F2030" i="12"/>
  <c r="F1967" i="12"/>
  <c r="F1904" i="12"/>
  <c r="F1840" i="12"/>
  <c r="F1776" i="12"/>
  <c r="F1712" i="12"/>
  <c r="F1650" i="12"/>
  <c r="F2275" i="12"/>
  <c r="F2211" i="12"/>
  <c r="F2147" i="12"/>
  <c r="F2084" i="12"/>
  <c r="F2021" i="12"/>
  <c r="F1958" i="12"/>
  <c r="F1895" i="12"/>
  <c r="F1831" i="12"/>
  <c r="F1767" i="12"/>
  <c r="F1703" i="12"/>
  <c r="F2306" i="12"/>
  <c r="F2242" i="12"/>
  <c r="F2178" i="12"/>
  <c r="F2114" i="12"/>
  <c r="F2052" i="12"/>
  <c r="F1988" i="12"/>
  <c r="F1926" i="12"/>
  <c r="F1862" i="12"/>
  <c r="F1798" i="12"/>
  <c r="F1734" i="12"/>
  <c r="F1671" i="12"/>
  <c r="F2281" i="12"/>
  <c r="F2217" i="12"/>
  <c r="F2153" i="12"/>
  <c r="F2089" i="12"/>
  <c r="F2027" i="12"/>
  <c r="F1964" i="12"/>
  <c r="F1901" i="12"/>
  <c r="F1837" i="12"/>
  <c r="F1773" i="12"/>
  <c r="F1709" i="12"/>
  <c r="F1647" i="12"/>
  <c r="F2232" i="12"/>
  <c r="F2168" i="12"/>
  <c r="F2104" i="12"/>
  <c r="F2042" i="12"/>
  <c r="F1979" i="12"/>
  <c r="F1916" i="12"/>
  <c r="F1852" i="12"/>
  <c r="F1788" i="12"/>
  <c r="F1724" i="12"/>
  <c r="F1661" i="12"/>
  <c r="F2295" i="12"/>
  <c r="F2231" i="12"/>
  <c r="F2167" i="12"/>
  <c r="F2103" i="12"/>
  <c r="F2041" i="12"/>
  <c r="F1978" i="12"/>
  <c r="F1915" i="12"/>
  <c r="F1851" i="12"/>
  <c r="F1787" i="12"/>
  <c r="F1723" i="12"/>
  <c r="F1660" i="12"/>
  <c r="F2270" i="12"/>
  <c r="F2206" i="12"/>
  <c r="F2142" i="12"/>
  <c r="F2016" i="12"/>
  <c r="F1953" i="12"/>
  <c r="F1890" i="12"/>
  <c r="F1882" i="12"/>
  <c r="F1818" i="12"/>
  <c r="F1754" i="12"/>
  <c r="F1690" i="12"/>
  <c r="F1604" i="12"/>
  <c r="F1540" i="12"/>
  <c r="F1476" i="12"/>
  <c r="F1412" i="12"/>
  <c r="F1348" i="12"/>
  <c r="F1272" i="12"/>
  <c r="F1208" i="12"/>
  <c r="F1144" i="12"/>
  <c r="F1040" i="12"/>
  <c r="F1595" i="12"/>
  <c r="F1531" i="12"/>
  <c r="F1467" i="12"/>
  <c r="F1403" i="12"/>
  <c r="F1339" i="12"/>
  <c r="F1263" i="12"/>
  <c r="F1199" i="12"/>
  <c r="F1135" i="12"/>
  <c r="F1626" i="12"/>
  <c r="F1562" i="12"/>
  <c r="F1498" i="12"/>
  <c r="F1434" i="12"/>
  <c r="F1370" i="12"/>
  <c r="F1306" i="12"/>
  <c r="F1230" i="12"/>
  <c r="F1166" i="12"/>
  <c r="F1640" i="12"/>
  <c r="F1577" i="12"/>
  <c r="F1513" i="12"/>
  <c r="F1449" i="12"/>
  <c r="F1385" i="12"/>
  <c r="F1321" i="12"/>
  <c r="F1245" i="12"/>
  <c r="F1181" i="12"/>
  <c r="F1117" i="12"/>
  <c r="F1592" i="12"/>
  <c r="F1528" i="12"/>
  <c r="F1464" i="12"/>
  <c r="F1400" i="12"/>
  <c r="F1336" i="12"/>
  <c r="F1260" i="12"/>
  <c r="F1196" i="12"/>
  <c r="F1132" i="12"/>
  <c r="F1583" i="12"/>
  <c r="F1519" i="12"/>
  <c r="F1455" i="12"/>
  <c r="F1391" i="12"/>
  <c r="F1327" i="12"/>
  <c r="F1251" i="12"/>
  <c r="F1187" i="12"/>
  <c r="F1123" i="12"/>
  <c r="F1598" i="12"/>
  <c r="F1534" i="12"/>
  <c r="F1470" i="12"/>
  <c r="F1406" i="12"/>
  <c r="F1342" i="12"/>
  <c r="F1266" i="12"/>
  <c r="F1202" i="12"/>
  <c r="F1138" i="12"/>
  <c r="F1613" i="12"/>
  <c r="F1549" i="12"/>
  <c r="F1485" i="12"/>
  <c r="F1421" i="12"/>
  <c r="F1357" i="12"/>
  <c r="F1293" i="12"/>
  <c r="F1281" i="12"/>
  <c r="F1217" i="12"/>
  <c r="F1153" i="12"/>
  <c r="F1874" i="12"/>
  <c r="F1810" i="12"/>
  <c r="F1746" i="12"/>
  <c r="F1596" i="12"/>
  <c r="F1532" i="12"/>
  <c r="F1468" i="12"/>
  <c r="F1404" i="12"/>
  <c r="F1340" i="12"/>
  <c r="F1264" i="12"/>
  <c r="F1200" i="12"/>
  <c r="F1136" i="12"/>
  <c r="F1016" i="12"/>
  <c r="F1587" i="12"/>
  <c r="F1523" i="12"/>
  <c r="F1459" i="12"/>
  <c r="F1395" i="12"/>
  <c r="F1331" i="12"/>
  <c r="F1255" i="12"/>
  <c r="F1191" i="12"/>
  <c r="F1127" i="12"/>
  <c r="F1618" i="12"/>
  <c r="F1554" i="12"/>
  <c r="F1490" i="12"/>
  <c r="F1426" i="12"/>
  <c r="F1362" i="12"/>
  <c r="F1298" i="12"/>
  <c r="F1286" i="12"/>
  <c r="F1222" i="12"/>
  <c r="F1158" i="12"/>
  <c r="F1633" i="12"/>
  <c r="F1569" i="12"/>
  <c r="F1505" i="12"/>
  <c r="F1441" i="12"/>
  <c r="F1377" i="12"/>
  <c r="F1313" i="12"/>
  <c r="F1237" i="12"/>
  <c r="F1173" i="12"/>
  <c r="F1109" i="12"/>
  <c r="F1584" i="12"/>
  <c r="F1520" i="12"/>
  <c r="F1456" i="12"/>
  <c r="F1392" i="12"/>
  <c r="F1328" i="12"/>
  <c r="F1252" i="12"/>
  <c r="F1188" i="12"/>
  <c r="F1124" i="12"/>
  <c r="F1575" i="12"/>
  <c r="F1511" i="12"/>
  <c r="F1447" i="12"/>
  <c r="F1383" i="12"/>
  <c r="F1319" i="12"/>
  <c r="F1243" i="12"/>
  <c r="F1179" i="12"/>
  <c r="F1115" i="12"/>
  <c r="F1590" i="12"/>
  <c r="F1526" i="12"/>
  <c r="F1462" i="12"/>
  <c r="F1398" i="12"/>
  <c r="F1334" i="12"/>
  <c r="F1258" i="12"/>
  <c r="F1194" i="12"/>
  <c r="F1130" i="12"/>
  <c r="F1605" i="12"/>
  <c r="F1541" i="12"/>
  <c r="F1477" i="12"/>
  <c r="F1413" i="12"/>
  <c r="F1349" i="12"/>
  <c r="F1273" i="12"/>
  <c r="F1209" i="12"/>
  <c r="F1866" i="12"/>
  <c r="F1802" i="12"/>
  <c r="F1738" i="12"/>
  <c r="F1675" i="12"/>
  <c r="F1588" i="12"/>
  <c r="F1524" i="12"/>
  <c r="F1460" i="12"/>
  <c r="F1396" i="12"/>
  <c r="F1332" i="12"/>
  <c r="F1256" i="12"/>
  <c r="F1192" i="12"/>
  <c r="F1128" i="12"/>
  <c r="F992" i="12"/>
  <c r="F1579" i="12"/>
  <c r="F1515" i="12"/>
  <c r="F1451" i="12"/>
  <c r="F1387" i="12"/>
  <c r="F1323" i="12"/>
  <c r="F1247" i="12"/>
  <c r="F1183" i="12"/>
  <c r="F1119" i="12"/>
  <c r="F1610" i="12"/>
  <c r="F1546" i="12"/>
  <c r="F1482" i="12"/>
  <c r="F1418" i="12"/>
  <c r="F1354" i="12"/>
  <c r="F1290" i="12"/>
  <c r="F1278" i="12"/>
  <c r="F1214" i="12"/>
  <c r="F1150" i="12"/>
  <c r="F1625" i="12"/>
  <c r="F1561" i="12"/>
  <c r="F1497" i="12"/>
  <c r="F1433" i="12"/>
  <c r="F1369" i="12"/>
  <c r="F1305" i="12"/>
  <c r="F1229" i="12"/>
  <c r="F1165" i="12"/>
  <c r="F1639" i="12"/>
  <c r="F1576" i="12"/>
  <c r="F1512" i="12"/>
  <c r="F1448" i="12"/>
  <c r="F1384" i="12"/>
  <c r="F1320" i="12"/>
  <c r="F1244" i="12"/>
  <c r="F1180" i="12"/>
  <c r="F1116" i="12"/>
  <c r="F1567" i="12"/>
  <c r="F1503" i="12"/>
  <c r="F1439" i="12"/>
  <c r="F1375" i="12"/>
  <c r="F1311" i="12"/>
  <c r="F1235" i="12"/>
  <c r="F1171" i="12"/>
  <c r="F1107" i="12"/>
  <c r="F1582" i="12"/>
  <c r="F1518" i="12"/>
  <c r="F1454" i="12"/>
  <c r="F1390" i="12"/>
  <c r="F1326" i="12"/>
  <c r="F1250" i="12"/>
  <c r="F1186" i="12"/>
  <c r="F1122" i="12"/>
  <c r="F1597" i="12"/>
  <c r="F1533" i="12"/>
  <c r="F1469" i="12"/>
  <c r="F1405" i="12"/>
  <c r="F1341" i="12"/>
  <c r="F1265" i="12"/>
  <c r="F1201" i="12"/>
  <c r="F1858" i="12"/>
  <c r="F1794" i="12"/>
  <c r="F1730" i="12"/>
  <c r="F1667" i="12"/>
  <c r="F1580" i="12"/>
  <c r="F1516" i="12"/>
  <c r="F1452" i="12"/>
  <c r="F1388" i="12"/>
  <c r="F1324" i="12"/>
  <c r="F1248" i="12"/>
  <c r="F1184" i="12"/>
  <c r="F1120" i="12"/>
  <c r="F968" i="12"/>
  <c r="F1571" i="12"/>
  <c r="F1507" i="12"/>
  <c r="F1443" i="12"/>
  <c r="F1379" i="12"/>
  <c r="F1315" i="12"/>
  <c r="F1239" i="12"/>
  <c r="F1175" i="12"/>
  <c r="F1111" i="12"/>
  <c r="F1602" i="12"/>
  <c r="F1538" i="12"/>
  <c r="F1474" i="12"/>
  <c r="F1410" i="12"/>
  <c r="F1346" i="12"/>
  <c r="F1270" i="12"/>
  <c r="F1206" i="12"/>
  <c r="F1142" i="12"/>
  <c r="F1617" i="12"/>
  <c r="F1553" i="12"/>
  <c r="F1489" i="12"/>
  <c r="F1425" i="12"/>
  <c r="F1361" i="12"/>
  <c r="F1297" i="12"/>
  <c r="F1285" i="12"/>
  <c r="F1221" i="12"/>
  <c r="F1157" i="12"/>
  <c r="F1632" i="12"/>
  <c r="F1568" i="12"/>
  <c r="F1504" i="12"/>
  <c r="F1440" i="12"/>
  <c r="F1376" i="12"/>
  <c r="F1312" i="12"/>
  <c r="F1236" i="12"/>
  <c r="F1172" i="12"/>
  <c r="F1108" i="12"/>
  <c r="F1559" i="12"/>
  <c r="F1495" i="12"/>
  <c r="F1431" i="12"/>
  <c r="F1367" i="12"/>
  <c r="F1303" i="12"/>
  <c r="F1227" i="12"/>
  <c r="F1163" i="12"/>
  <c r="F1637" i="12"/>
  <c r="F1574" i="12"/>
  <c r="F1510" i="12"/>
  <c r="F1446" i="12"/>
  <c r="F1382" i="12"/>
  <c r="F1318" i="12"/>
  <c r="F1242" i="12"/>
  <c r="F1178" i="12"/>
  <c r="F1114" i="12"/>
  <c r="F1589" i="12"/>
  <c r="F1525" i="12"/>
  <c r="F1461" i="12"/>
  <c r="F1397" i="12"/>
  <c r="F1333" i="12"/>
  <c r="F1257" i="12"/>
  <c r="F1193" i="12"/>
  <c r="F1850" i="12"/>
  <c r="F1786" i="12"/>
  <c r="F1722" i="12"/>
  <c r="F1659" i="12"/>
  <c r="F1572" i="12"/>
  <c r="F1508" i="12"/>
  <c r="F1444" i="12"/>
  <c r="F1380" i="12"/>
  <c r="F1316" i="12"/>
  <c r="F1240" i="12"/>
  <c r="F1176" i="12"/>
  <c r="F1112" i="12"/>
  <c r="F1627" i="12"/>
  <c r="F1563" i="12"/>
  <c r="F1499" i="12"/>
  <c r="F1435" i="12"/>
  <c r="F1371" i="12"/>
  <c r="F1307" i="12"/>
  <c r="F1231" i="12"/>
  <c r="F1167" i="12"/>
  <c r="F1103" i="12"/>
  <c r="F1594" i="12"/>
  <c r="F1530" i="12"/>
  <c r="F1466" i="12"/>
  <c r="F1402" i="12"/>
  <c r="F1338" i="12"/>
  <c r="F1262" i="12"/>
  <c r="F1198" i="12"/>
  <c r="F1134" i="12"/>
  <c r="F1609" i="12"/>
  <c r="F1545" i="12"/>
  <c r="F1481" i="12"/>
  <c r="F1417" i="12"/>
  <c r="F1353" i="12"/>
  <c r="F1277" i="12"/>
  <c r="F1213" i="12"/>
  <c r="F1149" i="12"/>
  <c r="F1624" i="12"/>
  <c r="F1560" i="12"/>
  <c r="F1496" i="12"/>
  <c r="F1432" i="12"/>
  <c r="F1368" i="12"/>
  <c r="F1304" i="12"/>
  <c r="F1228" i="12"/>
  <c r="F1164" i="12"/>
  <c r="F1615" i="12"/>
  <c r="F1551" i="12"/>
  <c r="F1487" i="12"/>
  <c r="F1423" i="12"/>
  <c r="F1359" i="12"/>
  <c r="F1295" i="12"/>
  <c r="F1283" i="12"/>
  <c r="F1219" i="12"/>
  <c r="F1155" i="12"/>
  <c r="F1630" i="12"/>
  <c r="F1566" i="12"/>
  <c r="F1502" i="12"/>
  <c r="F1438" i="12"/>
  <c r="F1374" i="12"/>
  <c r="F1310" i="12"/>
  <c r="F1234" i="12"/>
  <c r="F1170" i="12"/>
  <c r="F1106" i="12"/>
  <c r="F1581" i="12"/>
  <c r="F1517" i="12"/>
  <c r="F1453" i="12"/>
  <c r="F1389" i="12"/>
  <c r="F1325" i="12"/>
  <c r="F1249" i="12"/>
  <c r="F1185" i="12"/>
  <c r="F1842" i="12"/>
  <c r="F1778" i="12"/>
  <c r="F1714" i="12"/>
  <c r="F1652" i="12"/>
  <c r="F1564" i="12"/>
  <c r="F1500" i="12"/>
  <c r="F1436" i="12"/>
  <c r="F1372" i="12"/>
  <c r="F1308" i="12"/>
  <c r="F1232" i="12"/>
  <c r="F1168" i="12"/>
  <c r="F1104" i="12"/>
  <c r="F1619" i="12"/>
  <c r="F1555" i="12"/>
  <c r="F1491" i="12"/>
  <c r="F1427" i="12"/>
  <c r="F1363" i="12"/>
  <c r="F1299" i="12"/>
  <c r="F1287" i="12"/>
  <c r="F1223" i="12"/>
  <c r="F1159" i="12"/>
  <c r="F1649" i="12"/>
  <c r="F1586" i="12"/>
  <c r="F1522" i="12"/>
  <c r="F1458" i="12"/>
  <c r="F1394" i="12"/>
  <c r="F1330" i="12"/>
  <c r="F1254" i="12"/>
  <c r="F1190" i="12"/>
  <c r="F1126" i="12"/>
  <c r="F1601" i="12"/>
  <c r="F1537" i="12"/>
  <c r="F1473" i="12"/>
  <c r="F1409" i="12"/>
  <c r="F1345" i="12"/>
  <c r="F1269" i="12"/>
  <c r="F1205" i="12"/>
  <c r="F1141" i="12"/>
  <c r="F1616" i="12"/>
  <c r="F1552" i="12"/>
  <c r="F1488" i="12"/>
  <c r="F1424" i="12"/>
  <c r="F1360" i="12"/>
  <c r="F1296" i="12"/>
  <c r="F1284" i="12"/>
  <c r="F1220" i="12"/>
  <c r="F1156" i="12"/>
  <c r="F1607" i="12"/>
  <c r="F1543" i="12"/>
  <c r="F1479" i="12"/>
  <c r="F1415" i="12"/>
  <c r="F1351" i="12"/>
  <c r="F1275" i="12"/>
  <c r="F1211" i="12"/>
  <c r="F1147" i="12"/>
  <c r="F1622" i="12"/>
  <c r="F1558" i="12"/>
  <c r="F1494" i="12"/>
  <c r="F1430" i="12"/>
  <c r="F1366" i="12"/>
  <c r="F1302" i="12"/>
  <c r="F1226" i="12"/>
  <c r="F1162" i="12"/>
  <c r="F1636" i="12"/>
  <c r="F1573" i="12"/>
  <c r="F1509" i="12"/>
  <c r="F1445" i="12"/>
  <c r="F1381" i="12"/>
  <c r="F1317" i="12"/>
  <c r="F1241" i="12"/>
  <c r="F1177" i="12"/>
  <c r="F1834" i="12"/>
  <c r="F1770" i="12"/>
  <c r="F1706" i="12"/>
  <c r="F1644" i="12"/>
  <c r="F1556" i="12"/>
  <c r="F1492" i="12"/>
  <c r="F1428" i="12"/>
  <c r="F1364" i="12"/>
  <c r="F1300" i="12"/>
  <c r="F1288" i="12"/>
  <c r="F1224" i="12"/>
  <c r="F1160" i="12"/>
  <c r="F1088" i="12"/>
  <c r="F1611" i="12"/>
  <c r="F1547" i="12"/>
  <c r="F1483" i="12"/>
  <c r="F1419" i="12"/>
  <c r="F1355" i="12"/>
  <c r="F1291" i="12"/>
  <c r="F1279" i="12"/>
  <c r="F1215" i="12"/>
  <c r="F1151" i="12"/>
  <c r="F1641" i="12"/>
  <c r="F1578" i="12"/>
  <c r="F1514" i="12"/>
  <c r="F1450" i="12"/>
  <c r="F1386" i="12"/>
  <c r="F1322" i="12"/>
  <c r="F1246" i="12"/>
  <c r="F1182" i="12"/>
  <c r="F1118" i="12"/>
  <c r="F1593" i="12"/>
  <c r="F1529" i="12"/>
  <c r="F1465" i="12"/>
  <c r="F1401" i="12"/>
  <c r="F1337" i="12"/>
  <c r="F1261" i="12"/>
  <c r="F1197" i="12"/>
  <c r="F1133" i="12"/>
  <c r="F1608" i="12"/>
  <c r="F1544" i="12"/>
  <c r="F1480" i="12"/>
  <c r="F1416" i="12"/>
  <c r="F1352" i="12"/>
  <c r="F1276" i="12"/>
  <c r="F1212" i="12"/>
  <c r="F1148" i="12"/>
  <c r="F1599" i="12"/>
  <c r="F1535" i="12"/>
  <c r="F1471" i="12"/>
  <c r="F1407" i="12"/>
  <c r="F1343" i="12"/>
  <c r="F1267" i="12"/>
  <c r="F1203" i="12"/>
  <c r="F1139" i="12"/>
  <c r="F1614" i="12"/>
  <c r="F1550" i="12"/>
  <c r="F1486" i="12"/>
  <c r="F1422" i="12"/>
  <c r="F1358" i="12"/>
  <c r="F1294" i="12"/>
  <c r="F1282" i="12"/>
  <c r="F1218" i="12"/>
  <c r="F1154" i="12"/>
  <c r="F1629" i="12"/>
  <c r="F1565" i="12"/>
  <c r="F1501" i="12"/>
  <c r="F1437" i="12"/>
  <c r="F1373" i="12"/>
  <c r="F1309" i="12"/>
  <c r="F1233" i="12"/>
  <c r="F1169" i="12"/>
  <c r="F1826" i="12"/>
  <c r="F1762" i="12"/>
  <c r="F1698" i="12"/>
  <c r="F1612" i="12"/>
  <c r="F1548" i="12"/>
  <c r="F1484" i="12"/>
  <c r="F1420" i="12"/>
  <c r="F1356" i="12"/>
  <c r="F1292" i="12"/>
  <c r="F1280" i="12"/>
  <c r="F1216" i="12"/>
  <c r="F1152" i="12"/>
  <c r="F1064" i="12"/>
  <c r="F1603" i="12"/>
  <c r="F1539" i="12"/>
  <c r="F1475" i="12"/>
  <c r="F1411" i="12"/>
  <c r="F1347" i="12"/>
  <c r="F1271" i="12"/>
  <c r="F1207" i="12"/>
  <c r="F1143" i="12"/>
  <c r="F1634" i="12"/>
  <c r="F1570" i="12"/>
  <c r="F1506" i="12"/>
  <c r="F1442" i="12"/>
  <c r="F1378" i="12"/>
  <c r="F1314" i="12"/>
  <c r="F1238" i="12"/>
  <c r="F1174" i="12"/>
  <c r="F1110" i="12"/>
  <c r="F1585" i="12"/>
  <c r="F1521" i="12"/>
  <c r="F1457" i="12"/>
  <c r="F1393" i="12"/>
  <c r="F1329" i="12"/>
  <c r="F1253" i="12"/>
  <c r="F1189" i="12"/>
  <c r="F1125" i="12"/>
  <c r="F1600" i="12"/>
  <c r="F1536" i="12"/>
  <c r="F1472" i="12"/>
  <c r="F1408" i="12"/>
  <c r="F1344" i="12"/>
  <c r="F1268" i="12"/>
  <c r="F1204" i="12"/>
  <c r="F1140" i="12"/>
  <c r="F1591" i="12"/>
  <c r="F1527" i="12"/>
  <c r="F1463" i="12"/>
  <c r="F1399" i="12"/>
  <c r="F1335" i="12"/>
  <c r="F1259" i="12"/>
  <c r="F1195" i="12"/>
  <c r="F1131" i="12"/>
  <c r="F1606" i="12"/>
  <c r="F1542" i="12"/>
  <c r="F1478" i="12"/>
  <c r="F1414" i="12"/>
  <c r="F1350" i="12"/>
  <c r="F1274" i="12"/>
  <c r="F1210" i="12"/>
  <c r="F1146" i="12"/>
  <c r="F1621" i="12"/>
  <c r="F1557" i="12"/>
  <c r="F1493" i="12"/>
  <c r="F1429" i="12"/>
  <c r="F1365" i="12"/>
  <c r="F1301" i="12"/>
  <c r="F1289" i="12"/>
  <c r="F1225" i="12"/>
  <c r="F1161" i="12"/>
  <c r="F1145" i="12"/>
  <c r="F905" i="12"/>
  <c r="F776" i="12"/>
  <c r="F1039" i="12"/>
  <c r="F847" i="12"/>
  <c r="F918" i="12"/>
  <c r="F1085" i="12"/>
  <c r="F893" i="12"/>
  <c r="F988" i="12"/>
  <c r="F796" i="12"/>
  <c r="F867" i="12"/>
  <c r="F914" i="12"/>
  <c r="F1081" i="12"/>
  <c r="F889" i="12"/>
  <c r="F1056" i="12"/>
  <c r="F864" i="12"/>
  <c r="F1007" i="12"/>
  <c r="F815" i="12"/>
  <c r="F958" i="12"/>
  <c r="F1101" i="12"/>
  <c r="F909" i="12"/>
  <c r="F980" i="12"/>
  <c r="F788" i="12"/>
  <c r="F955" i="12"/>
  <c r="F1098" i="12"/>
  <c r="F906" i="12"/>
  <c r="F833" i="12"/>
  <c r="F1000" i="12"/>
  <c r="F808" i="12"/>
  <c r="F975" i="12"/>
  <c r="F783" i="12"/>
  <c r="F950" i="12"/>
  <c r="F1052" i="12"/>
  <c r="F949" i="12"/>
  <c r="F1049" i="12"/>
  <c r="F924" i="12"/>
  <c r="F1091" i="12"/>
  <c r="F899" i="12"/>
  <c r="F1066" i="12"/>
  <c r="F874" i="12"/>
  <c r="F1065" i="12"/>
  <c r="F873" i="12"/>
  <c r="F727" i="12"/>
  <c r="F654" i="12"/>
  <c r="F653" i="12"/>
  <c r="F649" i="12"/>
  <c r="F648" i="12"/>
  <c r="F772" i="12"/>
  <c r="F748" i="12"/>
  <c r="F771" i="12"/>
  <c r="F746" i="12"/>
  <c r="F642" i="12"/>
  <c r="F651" i="12"/>
  <c r="F692" i="12"/>
  <c r="F627" i="12"/>
  <c r="F637" i="12"/>
  <c r="F684" i="12"/>
  <c r="F755" i="12"/>
  <c r="F734" i="12"/>
  <c r="F777" i="12"/>
  <c r="F606" i="12"/>
  <c r="F618" i="12"/>
  <c r="F611" i="12"/>
  <c r="F536" i="12"/>
  <c r="F578" i="12"/>
  <c r="F600" i="12"/>
  <c r="F594" i="12"/>
  <c r="F545" i="12"/>
  <c r="F566" i="12"/>
  <c r="F556" i="12"/>
  <c r="F549" i="12"/>
  <c r="F586" i="12"/>
  <c r="F537" i="12"/>
  <c r="F1137" i="12"/>
  <c r="F944" i="12"/>
  <c r="F752" i="12"/>
  <c r="F1015" i="12"/>
  <c r="F823" i="12"/>
  <c r="F894" i="12"/>
  <c r="F1061" i="12"/>
  <c r="F869" i="12"/>
  <c r="F964" i="12"/>
  <c r="F1035" i="12"/>
  <c r="F843" i="12"/>
  <c r="F890" i="12"/>
  <c r="F1057" i="12"/>
  <c r="F865" i="12"/>
  <c r="F1032" i="12"/>
  <c r="F840" i="12"/>
  <c r="F983" i="12"/>
  <c r="F791" i="12"/>
  <c r="F934" i="12"/>
  <c r="F1077" i="12"/>
  <c r="F885" i="12"/>
  <c r="F956" i="12"/>
  <c r="F1076" i="12"/>
  <c r="F931" i="12"/>
  <c r="F1074" i="12"/>
  <c r="F882" i="12"/>
  <c r="F809" i="12"/>
  <c r="F976" i="12"/>
  <c r="F784" i="12"/>
  <c r="F951" i="12"/>
  <c r="F977" i="12"/>
  <c r="F926" i="12"/>
  <c r="F1073" i="12"/>
  <c r="F925" i="12"/>
  <c r="F1092" i="12"/>
  <c r="F900" i="12"/>
  <c r="F1067" i="12"/>
  <c r="F875" i="12"/>
  <c r="F1042" i="12"/>
  <c r="F850" i="12"/>
  <c r="F1041" i="12"/>
  <c r="F849" i="12"/>
  <c r="F655" i="12"/>
  <c r="F630" i="12"/>
  <c r="F629" i="12"/>
  <c r="F625" i="12"/>
  <c r="F699" i="12"/>
  <c r="F698" i="12"/>
  <c r="F626" i="12"/>
  <c r="F668" i="12"/>
  <c r="F644" i="12"/>
  <c r="F675" i="12"/>
  <c r="F760" i="12"/>
  <c r="F736" i="12"/>
  <c r="F740" i="12"/>
  <c r="F724" i="12"/>
  <c r="F660" i="12"/>
  <c r="F731" i="12"/>
  <c r="F638" i="12"/>
  <c r="F753" i="12"/>
  <c r="F604" i="12"/>
  <c r="F617" i="12"/>
  <c r="F605" i="12"/>
  <c r="F535" i="12"/>
  <c r="F530" i="12"/>
  <c r="F576" i="12"/>
  <c r="F570" i="12"/>
  <c r="F591" i="12"/>
  <c r="F542" i="12"/>
  <c r="F551" i="12"/>
  <c r="F593" i="12"/>
  <c r="F562" i="12"/>
  <c r="F1129" i="12"/>
  <c r="F920" i="12"/>
  <c r="F728" i="12"/>
  <c r="F991" i="12"/>
  <c r="F799" i="12"/>
  <c r="F870" i="12"/>
  <c r="F1037" i="12"/>
  <c r="F845" i="12"/>
  <c r="F940" i="12"/>
  <c r="F1011" i="12"/>
  <c r="F819" i="12"/>
  <c r="F866" i="12"/>
  <c r="F1033" i="12"/>
  <c r="F841" i="12"/>
  <c r="F1008" i="12"/>
  <c r="F816" i="12"/>
  <c r="F959" i="12"/>
  <c r="F1102" i="12"/>
  <c r="F910" i="12"/>
  <c r="F1053" i="12"/>
  <c r="F861" i="12"/>
  <c r="F932" i="12"/>
  <c r="F1099" i="12"/>
  <c r="F907" i="12"/>
  <c r="F1050" i="12"/>
  <c r="F858" i="12"/>
  <c r="F785" i="12"/>
  <c r="F952" i="12"/>
  <c r="F953" i="12"/>
  <c r="F927" i="12"/>
  <c r="F1094" i="12"/>
  <c r="F902" i="12"/>
  <c r="F1093" i="12"/>
  <c r="F901" i="12"/>
  <c r="F1068" i="12"/>
  <c r="F876" i="12"/>
  <c r="F1043" i="12"/>
  <c r="F851" i="12"/>
  <c r="F1018" i="12"/>
  <c r="F826" i="12"/>
  <c r="F1017" i="12"/>
  <c r="F825" i="12"/>
  <c r="F607" i="12"/>
  <c r="F631" i="12"/>
  <c r="F723" i="12"/>
  <c r="F747" i="12"/>
  <c r="F767" i="12"/>
  <c r="F766" i="12"/>
  <c r="F765" i="12"/>
  <c r="F763" i="12"/>
  <c r="F739" i="12"/>
  <c r="F761" i="12"/>
  <c r="F712" i="12"/>
  <c r="F759" i="12"/>
  <c r="F662" i="12"/>
  <c r="F770" i="12"/>
  <c r="F636" i="12"/>
  <c r="F707" i="12"/>
  <c r="F754" i="12"/>
  <c r="F729" i="12"/>
  <c r="F603" i="12"/>
  <c r="F624" i="12"/>
  <c r="F610" i="12"/>
  <c r="F582" i="12"/>
  <c r="F601" i="12"/>
  <c r="F552" i="12"/>
  <c r="F546" i="12"/>
  <c r="F567" i="12"/>
  <c r="F599" i="12"/>
  <c r="F548" i="12"/>
  <c r="F587" i="12"/>
  <c r="F538" i="12"/>
  <c r="F1121" i="12"/>
  <c r="F896" i="12"/>
  <c r="F704" i="12"/>
  <c r="F967" i="12"/>
  <c r="F1062" i="12"/>
  <c r="F846" i="12"/>
  <c r="F1013" i="12"/>
  <c r="F821" i="12"/>
  <c r="F916" i="12"/>
  <c r="F987" i="12"/>
  <c r="F795" i="12"/>
  <c r="F842" i="12"/>
  <c r="F1009" i="12"/>
  <c r="F817" i="12"/>
  <c r="F984" i="12"/>
  <c r="F792" i="12"/>
  <c r="F935" i="12"/>
  <c r="F1078" i="12"/>
  <c r="F886" i="12"/>
  <c r="F1029" i="12"/>
  <c r="F837" i="12"/>
  <c r="F908" i="12"/>
  <c r="F1075" i="12"/>
  <c r="F883" i="12"/>
  <c r="F1026" i="12"/>
  <c r="F834" i="12"/>
  <c r="F1097" i="12"/>
  <c r="F928" i="12"/>
  <c r="F1095" i="12"/>
  <c r="F903" i="12"/>
  <c r="F1070" i="12"/>
  <c r="F878" i="12"/>
  <c r="F1069" i="12"/>
  <c r="F877" i="12"/>
  <c r="F1044" i="12"/>
  <c r="F852" i="12"/>
  <c r="F1019" i="12"/>
  <c r="F827" i="12"/>
  <c r="F994" i="12"/>
  <c r="F802" i="12"/>
  <c r="F993" i="12"/>
  <c r="F801" i="12"/>
  <c r="F774" i="12"/>
  <c r="F773" i="12"/>
  <c r="F769" i="12"/>
  <c r="F768" i="12"/>
  <c r="F743" i="12"/>
  <c r="F742" i="12"/>
  <c r="F741" i="12"/>
  <c r="F715" i="12"/>
  <c r="F762" i="12"/>
  <c r="F737" i="12"/>
  <c r="F688" i="12"/>
  <c r="F735" i="12"/>
  <c r="F757" i="12"/>
  <c r="F716" i="12"/>
  <c r="F700" i="12"/>
  <c r="F683" i="12"/>
  <c r="F730" i="12"/>
  <c r="F705" i="12"/>
  <c r="F623" i="12"/>
  <c r="F616" i="12"/>
  <c r="F609" i="12"/>
  <c r="F558" i="12"/>
  <c r="F577" i="12"/>
  <c r="F528" i="12"/>
  <c r="F592" i="12"/>
  <c r="F543" i="12"/>
  <c r="F597" i="12"/>
  <c r="F588" i="12"/>
  <c r="F563" i="12"/>
  <c r="F531" i="12"/>
  <c r="F1113" i="12"/>
  <c r="F872" i="12"/>
  <c r="F680" i="12"/>
  <c r="F943" i="12"/>
  <c r="F1038" i="12"/>
  <c r="F822" i="12"/>
  <c r="F989" i="12"/>
  <c r="F797" i="12"/>
  <c r="F892" i="12"/>
  <c r="F963" i="12"/>
  <c r="F1058" i="12"/>
  <c r="F818" i="12"/>
  <c r="F985" i="12"/>
  <c r="F793" i="12"/>
  <c r="F960" i="12"/>
  <c r="F1082" i="12"/>
  <c r="F911" i="12"/>
  <c r="F1054" i="12"/>
  <c r="F862" i="12"/>
  <c r="F1005" i="12"/>
  <c r="F813" i="12"/>
  <c r="F884" i="12"/>
  <c r="F1051" i="12"/>
  <c r="F859" i="12"/>
  <c r="F1002" i="12"/>
  <c r="F810" i="12"/>
  <c r="F1096" i="12"/>
  <c r="F904" i="12"/>
  <c r="F1071" i="12"/>
  <c r="F879" i="12"/>
  <c r="F1046" i="12"/>
  <c r="F854" i="12"/>
  <c r="F1045" i="12"/>
  <c r="F853" i="12"/>
  <c r="F1020" i="12"/>
  <c r="F828" i="12"/>
  <c r="F995" i="12"/>
  <c r="F803" i="12"/>
  <c r="F970" i="12"/>
  <c r="F778" i="12"/>
  <c r="F969" i="12"/>
  <c r="F703" i="12"/>
  <c r="F750" i="12"/>
  <c r="F749" i="12"/>
  <c r="F745" i="12"/>
  <c r="F744" i="12"/>
  <c r="F719" i="12"/>
  <c r="F718" i="12"/>
  <c r="F717" i="12"/>
  <c r="F691" i="12"/>
  <c r="F738" i="12"/>
  <c r="F713" i="12"/>
  <c r="F664" i="12"/>
  <c r="F711" i="12"/>
  <c r="F733" i="12"/>
  <c r="F710" i="12"/>
  <c r="F722" i="12"/>
  <c r="F659" i="12"/>
  <c r="F706" i="12"/>
  <c r="F681" i="12"/>
  <c r="F622" i="12"/>
  <c r="F615" i="12"/>
  <c r="F583" i="12"/>
  <c r="F534" i="12"/>
  <c r="F553" i="12"/>
  <c r="F598" i="12"/>
  <c r="F568" i="12"/>
  <c r="F580" i="12"/>
  <c r="F569" i="12"/>
  <c r="F564" i="12"/>
  <c r="F539" i="12"/>
  <c r="F574" i="12"/>
  <c r="F1105" i="12"/>
  <c r="F848" i="12"/>
  <c r="F656" i="12"/>
  <c r="F919" i="12"/>
  <c r="F990" i="12"/>
  <c r="F798" i="12"/>
  <c r="F965" i="12"/>
  <c r="F1060" i="12"/>
  <c r="F868" i="12"/>
  <c r="F939" i="12"/>
  <c r="F986" i="12"/>
  <c r="F794" i="12"/>
  <c r="F961" i="12"/>
  <c r="F1059" i="12"/>
  <c r="F936" i="12"/>
  <c r="F1079" i="12"/>
  <c r="F887" i="12"/>
  <c r="F1030" i="12"/>
  <c r="F838" i="12"/>
  <c r="F981" i="12"/>
  <c r="F789" i="12"/>
  <c r="F860" i="12"/>
  <c r="F1027" i="12"/>
  <c r="F835" i="12"/>
  <c r="F978" i="12"/>
  <c r="F786" i="12"/>
  <c r="F1072" i="12"/>
  <c r="F880" i="12"/>
  <c r="F1047" i="12"/>
  <c r="F855" i="12"/>
  <c r="F1022" i="12"/>
  <c r="F830" i="12"/>
  <c r="F1021" i="12"/>
  <c r="F829" i="12"/>
  <c r="F996" i="12"/>
  <c r="F804" i="12"/>
  <c r="F971" i="12"/>
  <c r="F779" i="12"/>
  <c r="F946" i="12"/>
  <c r="F1100" i="12"/>
  <c r="F945" i="12"/>
  <c r="F679" i="12"/>
  <c r="F726" i="12"/>
  <c r="F725" i="12"/>
  <c r="F721" i="12"/>
  <c r="F720" i="12"/>
  <c r="F695" i="12"/>
  <c r="F694" i="12"/>
  <c r="F693" i="12"/>
  <c r="F667" i="12"/>
  <c r="F714" i="12"/>
  <c r="F689" i="12"/>
  <c r="F640" i="12"/>
  <c r="F687" i="12"/>
  <c r="F709" i="12"/>
  <c r="F756" i="12"/>
  <c r="F764" i="12"/>
  <c r="F635" i="12"/>
  <c r="F682" i="12"/>
  <c r="F657" i="12"/>
  <c r="F621" i="12"/>
  <c r="F614" i="12"/>
  <c r="F559" i="12"/>
  <c r="F581" i="12"/>
  <c r="F529" i="12"/>
  <c r="F595" i="12"/>
  <c r="F544" i="12"/>
  <c r="F527" i="12"/>
  <c r="F589" i="12"/>
  <c r="F540" i="12"/>
  <c r="F555" i="12"/>
  <c r="F596" i="12"/>
  <c r="F1087" i="12"/>
  <c r="F824" i="12"/>
  <c r="F632" i="12"/>
  <c r="F895" i="12"/>
  <c r="F966" i="12"/>
  <c r="F1086" i="12"/>
  <c r="F941" i="12"/>
  <c r="F1036" i="12"/>
  <c r="F844" i="12"/>
  <c r="F915" i="12"/>
  <c r="F962" i="12"/>
  <c r="F1083" i="12"/>
  <c r="F937" i="12"/>
  <c r="F1034" i="12"/>
  <c r="F912" i="12"/>
  <c r="F1055" i="12"/>
  <c r="F863" i="12"/>
  <c r="F1006" i="12"/>
  <c r="F814" i="12"/>
  <c r="F957" i="12"/>
  <c r="F1028" i="12"/>
  <c r="F836" i="12"/>
  <c r="F1003" i="12"/>
  <c r="F811" i="12"/>
  <c r="F954" i="12"/>
  <c r="F881" i="12"/>
  <c r="F1048" i="12"/>
  <c r="F856" i="12"/>
  <c r="F1023" i="12"/>
  <c r="F831" i="12"/>
  <c r="F998" i="12"/>
  <c r="F806" i="12"/>
  <c r="F997" i="12"/>
  <c r="F805" i="12"/>
  <c r="F972" i="12"/>
  <c r="F780" i="12"/>
  <c r="F947" i="12"/>
  <c r="F1025" i="12"/>
  <c r="F922" i="12"/>
  <c r="F929" i="12"/>
  <c r="F921" i="12"/>
  <c r="F775" i="12"/>
  <c r="F702" i="12"/>
  <c r="F701" i="12"/>
  <c r="F697" i="12"/>
  <c r="F696" i="12"/>
  <c r="F671" i="12"/>
  <c r="F670" i="12"/>
  <c r="F669" i="12"/>
  <c r="F643" i="12"/>
  <c r="F690" i="12"/>
  <c r="F665" i="12"/>
  <c r="F676" i="12"/>
  <c r="F663" i="12"/>
  <c r="F685" i="12"/>
  <c r="F732" i="12"/>
  <c r="F758" i="12"/>
  <c r="F628" i="12"/>
  <c r="F658" i="12"/>
  <c r="F633" i="12"/>
  <c r="F620" i="12"/>
  <c r="F613" i="12"/>
  <c r="F584" i="12"/>
  <c r="F557" i="12"/>
  <c r="F602" i="12"/>
  <c r="F571" i="12"/>
  <c r="F579" i="12"/>
  <c r="F573" i="12"/>
  <c r="F565" i="12"/>
  <c r="F532" i="12"/>
  <c r="F526" i="12"/>
  <c r="F585" i="12"/>
  <c r="F1084" i="12"/>
  <c r="F800" i="12"/>
  <c r="F1063" i="12"/>
  <c r="F871" i="12"/>
  <c r="F942" i="12"/>
  <c r="F1014" i="12"/>
  <c r="F917" i="12"/>
  <c r="F1012" i="12"/>
  <c r="F820" i="12"/>
  <c r="F891" i="12"/>
  <c r="F938" i="12"/>
  <c r="F1010" i="12"/>
  <c r="F913" i="12"/>
  <c r="F1080" i="12"/>
  <c r="F888" i="12"/>
  <c r="F1031" i="12"/>
  <c r="F839" i="12"/>
  <c r="F982" i="12"/>
  <c r="F790" i="12"/>
  <c r="F933" i="12"/>
  <c r="F1004" i="12"/>
  <c r="F812" i="12"/>
  <c r="F979" i="12"/>
  <c r="F787" i="12"/>
  <c r="F930" i="12"/>
  <c r="F857" i="12"/>
  <c r="F1024" i="12"/>
  <c r="F832" i="12"/>
  <c r="F999" i="12"/>
  <c r="F807" i="12"/>
  <c r="F974" i="12"/>
  <c r="F782" i="12"/>
  <c r="F973" i="12"/>
  <c r="F781" i="12"/>
  <c r="F948" i="12"/>
  <c r="F1001" i="12"/>
  <c r="F923" i="12"/>
  <c r="F1090" i="12"/>
  <c r="F898" i="12"/>
  <c r="F1089" i="12"/>
  <c r="F897" i="12"/>
  <c r="F751" i="12"/>
  <c r="F678" i="12"/>
  <c r="F677" i="12"/>
  <c r="F673" i="12"/>
  <c r="F672" i="12"/>
  <c r="F647" i="12"/>
  <c r="F646" i="12"/>
  <c r="F645" i="12"/>
  <c r="F652" i="12"/>
  <c r="F666" i="12"/>
  <c r="F641" i="12"/>
  <c r="F650" i="12"/>
  <c r="F639" i="12"/>
  <c r="F661" i="12"/>
  <c r="F708" i="12"/>
  <c r="F686" i="12"/>
  <c r="F674" i="12"/>
  <c r="F634" i="12"/>
  <c r="F608" i="12"/>
  <c r="F619" i="12"/>
  <c r="F612" i="12"/>
  <c r="F560" i="12"/>
  <c r="F533" i="12"/>
  <c r="F554" i="12"/>
  <c r="F547" i="12"/>
  <c r="F550" i="12"/>
  <c r="F590" i="12"/>
  <c r="F541" i="12"/>
  <c r="F575" i="12"/>
  <c r="F572" i="12"/>
  <c r="F561" i="12"/>
  <c r="F26" i="12"/>
  <c r="F520" i="12"/>
  <c r="F304" i="12"/>
  <c r="F512" i="12"/>
  <c r="F343" i="12"/>
  <c r="F151" i="12"/>
  <c r="F374" i="12"/>
  <c r="F182" i="12"/>
  <c r="F421" i="12"/>
  <c r="F229" i="12"/>
  <c r="F452" i="12"/>
  <c r="F260" i="12"/>
  <c r="F467" i="12"/>
  <c r="F275" i="12"/>
  <c r="F498" i="12"/>
  <c r="F306" i="12"/>
  <c r="F114" i="12"/>
  <c r="F337" i="12"/>
  <c r="F145" i="12"/>
  <c r="F81" i="12"/>
  <c r="F69" i="12"/>
  <c r="F47" i="12"/>
  <c r="F39" i="12"/>
  <c r="F28" i="12"/>
  <c r="F258" i="12"/>
  <c r="F65" i="12"/>
  <c r="F287" i="12"/>
  <c r="F396" i="12"/>
  <c r="F473" i="12"/>
  <c r="F57" i="12"/>
  <c r="F388" i="12"/>
  <c r="F434" i="12"/>
  <c r="F36" i="12"/>
  <c r="F380" i="12"/>
  <c r="F523" i="12"/>
  <c r="F296" i="12"/>
  <c r="F472" i="12"/>
  <c r="F335" i="12"/>
  <c r="F143" i="12"/>
  <c r="F366" i="12"/>
  <c r="F174" i="12"/>
  <c r="F413" i="12"/>
  <c r="F221" i="12"/>
  <c r="F444" i="12"/>
  <c r="F252" i="12"/>
  <c r="F459" i="12"/>
  <c r="F267" i="12"/>
  <c r="F490" i="12"/>
  <c r="F298" i="12"/>
  <c r="F521" i="12"/>
  <c r="F329" i="12"/>
  <c r="F137" i="12"/>
  <c r="F96" i="12"/>
  <c r="F68" i="12"/>
  <c r="F54" i="12"/>
  <c r="F419" i="12"/>
  <c r="F79" i="12"/>
  <c r="F479" i="12"/>
  <c r="F365" i="12"/>
  <c r="F219" i="12"/>
  <c r="F281" i="12"/>
  <c r="F279" i="12"/>
  <c r="F403" i="12"/>
  <c r="F105" i="12"/>
  <c r="F302" i="12"/>
  <c r="F265" i="12"/>
  <c r="F257" i="12"/>
  <c r="F515" i="12"/>
  <c r="F288" i="12"/>
  <c r="F519" i="12"/>
  <c r="F327" i="12"/>
  <c r="F135" i="12"/>
  <c r="F358" i="12"/>
  <c r="F166" i="12"/>
  <c r="F405" i="12"/>
  <c r="F213" i="12"/>
  <c r="F436" i="12"/>
  <c r="F244" i="12"/>
  <c r="F451" i="12"/>
  <c r="F259" i="12"/>
  <c r="F482" i="12"/>
  <c r="F290" i="12"/>
  <c r="F513" i="12"/>
  <c r="F321" i="12"/>
  <c r="F129" i="12"/>
  <c r="F88" i="12"/>
  <c r="F66" i="12"/>
  <c r="F46" i="12"/>
  <c r="F31" i="12"/>
  <c r="F272" i="12"/>
  <c r="F342" i="12"/>
  <c r="F389" i="12"/>
  <c r="F197" i="12"/>
  <c r="F228" i="12"/>
  <c r="F243" i="12"/>
  <c r="F274" i="12"/>
  <c r="F305" i="12"/>
  <c r="F95" i="12"/>
  <c r="F59" i="12"/>
  <c r="F227" i="12"/>
  <c r="F289" i="12"/>
  <c r="F248" i="12"/>
  <c r="F126" i="12"/>
  <c r="F204" i="12"/>
  <c r="F250" i="12"/>
  <c r="F44" i="12"/>
  <c r="F165" i="12"/>
  <c r="F211" i="12"/>
  <c r="F94" i="12"/>
  <c r="F157" i="12"/>
  <c r="F457" i="12"/>
  <c r="F63" i="12"/>
  <c r="F496" i="12"/>
  <c r="F280" i="12"/>
  <c r="F511" i="12"/>
  <c r="F319" i="12"/>
  <c r="F127" i="12"/>
  <c r="F350" i="12"/>
  <c r="F158" i="12"/>
  <c r="F397" i="12"/>
  <c r="F205" i="12"/>
  <c r="F428" i="12"/>
  <c r="F236" i="12"/>
  <c r="F443" i="12"/>
  <c r="F251" i="12"/>
  <c r="F474" i="12"/>
  <c r="F282" i="12"/>
  <c r="F505" i="12"/>
  <c r="F313" i="12"/>
  <c r="F121" i="12"/>
  <c r="F80" i="12"/>
  <c r="F67" i="12"/>
  <c r="F38" i="12"/>
  <c r="F29" i="12"/>
  <c r="F503" i="12"/>
  <c r="F311" i="12"/>
  <c r="F119" i="12"/>
  <c r="F150" i="12"/>
  <c r="F420" i="12"/>
  <c r="F435" i="12"/>
  <c r="F466" i="12"/>
  <c r="F497" i="12"/>
  <c r="F106" i="12"/>
  <c r="F30" i="12"/>
  <c r="F481" i="12"/>
  <c r="F52" i="12"/>
  <c r="F510" i="12"/>
  <c r="F442" i="12"/>
  <c r="F102" i="12"/>
  <c r="F118" i="12"/>
  <c r="F273" i="12"/>
  <c r="F504" i="12"/>
  <c r="F395" i="12"/>
  <c r="F112" i="12"/>
  <c r="F488" i="12"/>
  <c r="F502" i="12"/>
  <c r="F203" i="12"/>
  <c r="F456" i="12"/>
  <c r="F264" i="12"/>
  <c r="F495" i="12"/>
  <c r="F303" i="12"/>
  <c r="F480" i="12"/>
  <c r="F334" i="12"/>
  <c r="F142" i="12"/>
  <c r="F381" i="12"/>
  <c r="F189" i="12"/>
  <c r="F412" i="12"/>
  <c r="F220" i="12"/>
  <c r="F427" i="12"/>
  <c r="F235" i="12"/>
  <c r="F458" i="12"/>
  <c r="F266" i="12"/>
  <c r="F489" i="12"/>
  <c r="F297" i="12"/>
  <c r="F98" i="12"/>
  <c r="F87" i="12"/>
  <c r="F58" i="12"/>
  <c r="F45" i="12"/>
  <c r="F27" i="12"/>
  <c r="F448" i="12"/>
  <c r="F256" i="12"/>
  <c r="F487" i="12"/>
  <c r="F295" i="12"/>
  <c r="F518" i="12"/>
  <c r="F326" i="12"/>
  <c r="F134" i="12"/>
  <c r="F373" i="12"/>
  <c r="F181" i="12"/>
  <c r="F404" i="12"/>
  <c r="F212" i="12"/>
  <c r="F450" i="12"/>
  <c r="F318" i="12"/>
  <c r="F173" i="12"/>
  <c r="F411" i="12"/>
  <c r="F113" i="12"/>
  <c r="F310" i="12"/>
  <c r="F196" i="12"/>
  <c r="F242" i="12"/>
  <c r="F64" i="12"/>
  <c r="F349" i="12"/>
  <c r="F426" i="12"/>
  <c r="F86" i="12"/>
  <c r="F62" i="12"/>
  <c r="F107" i="12"/>
  <c r="F465" i="12"/>
  <c r="F234" i="12"/>
  <c r="F440" i="12"/>
  <c r="F432" i="12"/>
  <c r="F240" i="12"/>
  <c r="F471" i="12"/>
  <c r="F357" i="12"/>
  <c r="F51" i="12"/>
  <c r="F424" i="12"/>
  <c r="F232" i="12"/>
  <c r="F463" i="12"/>
  <c r="F271" i="12"/>
  <c r="F494" i="12"/>
  <c r="F188" i="12"/>
  <c r="F37" i="12"/>
  <c r="F416" i="12"/>
  <c r="F224" i="12"/>
  <c r="F455" i="12"/>
  <c r="F263" i="12"/>
  <c r="F486" i="12"/>
  <c r="F294" i="12"/>
  <c r="F464" i="12"/>
  <c r="F341" i="12"/>
  <c r="F149" i="12"/>
  <c r="F372" i="12"/>
  <c r="F180" i="12"/>
  <c r="F387" i="12"/>
  <c r="F195" i="12"/>
  <c r="F418" i="12"/>
  <c r="F226" i="12"/>
  <c r="F449" i="12"/>
  <c r="F408" i="12"/>
  <c r="F216" i="12"/>
  <c r="F447" i="12"/>
  <c r="F255" i="12"/>
  <c r="F478" i="12"/>
  <c r="F286" i="12"/>
  <c r="F525" i="12"/>
  <c r="F333" i="12"/>
  <c r="F141" i="12"/>
  <c r="F364" i="12"/>
  <c r="F172" i="12"/>
  <c r="F379" i="12"/>
  <c r="F187" i="12"/>
  <c r="F410" i="12"/>
  <c r="F218" i="12"/>
  <c r="F441" i="12"/>
  <c r="F249" i="12"/>
  <c r="F111" i="12"/>
  <c r="F101" i="12"/>
  <c r="F61" i="12"/>
  <c r="F43" i="12"/>
  <c r="F231" i="12"/>
  <c r="F309" i="12"/>
  <c r="F355" i="12"/>
  <c r="F225" i="12"/>
  <c r="F293" i="12"/>
  <c r="F178" i="12"/>
  <c r="F53" i="12"/>
  <c r="F185" i="12"/>
  <c r="F359" i="12"/>
  <c r="F322" i="12"/>
  <c r="F400" i="12"/>
  <c r="F208" i="12"/>
  <c r="F439" i="12"/>
  <c r="F247" i="12"/>
  <c r="F470" i="12"/>
  <c r="F278" i="12"/>
  <c r="F517" i="12"/>
  <c r="F325" i="12"/>
  <c r="F133" i="12"/>
  <c r="F356" i="12"/>
  <c r="F164" i="12"/>
  <c r="F371" i="12"/>
  <c r="F179" i="12"/>
  <c r="F402" i="12"/>
  <c r="F210" i="12"/>
  <c r="F433" i="12"/>
  <c r="F241" i="12"/>
  <c r="F103" i="12"/>
  <c r="F93" i="12"/>
  <c r="F60" i="12"/>
  <c r="F35" i="12"/>
  <c r="F202" i="12"/>
  <c r="F233" i="12"/>
  <c r="F85" i="12"/>
  <c r="F384" i="12"/>
  <c r="F423" i="12"/>
  <c r="F262" i="12"/>
  <c r="F117" i="12"/>
  <c r="F163" i="12"/>
  <c r="F417" i="12"/>
  <c r="F100" i="12"/>
  <c r="F42" i="12"/>
  <c r="F485" i="12"/>
  <c r="F392" i="12"/>
  <c r="F200" i="12"/>
  <c r="F431" i="12"/>
  <c r="F239" i="12"/>
  <c r="F462" i="12"/>
  <c r="F270" i="12"/>
  <c r="F509" i="12"/>
  <c r="F317" i="12"/>
  <c r="F125" i="12"/>
  <c r="F348" i="12"/>
  <c r="F156" i="12"/>
  <c r="F363" i="12"/>
  <c r="F171" i="12"/>
  <c r="F394" i="12"/>
  <c r="F425" i="12"/>
  <c r="F110" i="12"/>
  <c r="F50" i="12"/>
  <c r="F192" i="12"/>
  <c r="F454" i="12"/>
  <c r="F501" i="12"/>
  <c r="F340" i="12"/>
  <c r="F148" i="12"/>
  <c r="F386" i="12"/>
  <c r="F109" i="12"/>
  <c r="F438" i="12"/>
  <c r="F516" i="12"/>
  <c r="F339" i="12"/>
  <c r="F370" i="12"/>
  <c r="F209" i="12"/>
  <c r="F49" i="12"/>
  <c r="F377" i="12"/>
  <c r="F483" i="12"/>
  <c r="F153" i="12"/>
  <c r="F194" i="12"/>
  <c r="F147" i="12"/>
  <c r="F84" i="12"/>
  <c r="F56" i="12"/>
  <c r="F245" i="12"/>
  <c r="F376" i="12"/>
  <c r="F184" i="12"/>
  <c r="F415" i="12"/>
  <c r="F223" i="12"/>
  <c r="F446" i="12"/>
  <c r="F254" i="12"/>
  <c r="F493" i="12"/>
  <c r="F301" i="12"/>
  <c r="F524" i="12"/>
  <c r="F332" i="12"/>
  <c r="F140" i="12"/>
  <c r="F347" i="12"/>
  <c r="F155" i="12"/>
  <c r="F378" i="12"/>
  <c r="F186" i="12"/>
  <c r="F409" i="12"/>
  <c r="F217" i="12"/>
  <c r="F108" i="12"/>
  <c r="F92" i="12"/>
  <c r="F34" i="12"/>
  <c r="F368" i="12"/>
  <c r="F407" i="12"/>
  <c r="F215" i="12"/>
  <c r="F246" i="12"/>
  <c r="F132" i="12"/>
  <c r="F99" i="12"/>
  <c r="F75" i="12"/>
  <c r="F70" i="12"/>
  <c r="F169" i="12"/>
  <c r="F198" i="12"/>
  <c r="F514" i="12"/>
  <c r="F72" i="12"/>
  <c r="F176" i="12"/>
  <c r="F324" i="12"/>
  <c r="F401" i="12"/>
  <c r="F390" i="12"/>
  <c r="F32" i="12"/>
  <c r="F360" i="12"/>
  <c r="F168" i="12"/>
  <c r="F399" i="12"/>
  <c r="F207" i="12"/>
  <c r="F430" i="12"/>
  <c r="F238" i="12"/>
  <c r="F477" i="12"/>
  <c r="F285" i="12"/>
  <c r="F508" i="12"/>
  <c r="F316" i="12"/>
  <c r="F124" i="12"/>
  <c r="F331" i="12"/>
  <c r="F139" i="12"/>
  <c r="F362" i="12"/>
  <c r="F170" i="12"/>
  <c r="F393" i="12"/>
  <c r="F201" i="12"/>
  <c r="F91" i="12"/>
  <c r="F41" i="12"/>
  <c r="F291" i="12"/>
  <c r="F89" i="12"/>
  <c r="F352" i="12"/>
  <c r="F160" i="12"/>
  <c r="F391" i="12"/>
  <c r="F199" i="12"/>
  <c r="F422" i="12"/>
  <c r="F230" i="12"/>
  <c r="F469" i="12"/>
  <c r="F277" i="12"/>
  <c r="F500" i="12"/>
  <c r="F308" i="12"/>
  <c r="F116" i="12"/>
  <c r="F323" i="12"/>
  <c r="F131" i="12"/>
  <c r="F354" i="12"/>
  <c r="F162" i="12"/>
  <c r="F385" i="12"/>
  <c r="F193" i="12"/>
  <c r="F83" i="12"/>
  <c r="F71" i="12"/>
  <c r="F33" i="12"/>
  <c r="F76" i="12"/>
  <c r="F437" i="12"/>
  <c r="F73" i="12"/>
  <c r="F344" i="12"/>
  <c r="F152" i="12"/>
  <c r="F383" i="12"/>
  <c r="F191" i="12"/>
  <c r="F414" i="12"/>
  <c r="F222" i="12"/>
  <c r="F461" i="12"/>
  <c r="F269" i="12"/>
  <c r="F492" i="12"/>
  <c r="F300" i="12"/>
  <c r="F507" i="12"/>
  <c r="F315" i="12"/>
  <c r="F123" i="12"/>
  <c r="F346" i="12"/>
  <c r="F154" i="12"/>
  <c r="F90" i="12"/>
  <c r="F40" i="12"/>
  <c r="F468" i="12"/>
  <c r="F97" i="12"/>
  <c r="F104" i="12"/>
  <c r="F336" i="12"/>
  <c r="F144" i="12"/>
  <c r="F375" i="12"/>
  <c r="F183" i="12"/>
  <c r="F406" i="12"/>
  <c r="F214" i="12"/>
  <c r="F453" i="12"/>
  <c r="F261" i="12"/>
  <c r="F484" i="12"/>
  <c r="F292" i="12"/>
  <c r="F499" i="12"/>
  <c r="F307" i="12"/>
  <c r="F115" i="12"/>
  <c r="F338" i="12"/>
  <c r="F146" i="12"/>
  <c r="F369" i="12"/>
  <c r="F177" i="12"/>
  <c r="F82" i="12"/>
  <c r="F77" i="12"/>
  <c r="F48" i="12"/>
  <c r="F167" i="12"/>
  <c r="F353" i="12"/>
  <c r="F55" i="12"/>
  <c r="F328" i="12"/>
  <c r="F136" i="12"/>
  <c r="F367" i="12"/>
  <c r="F175" i="12"/>
  <c r="F398" i="12"/>
  <c r="F206" i="12"/>
  <c r="F445" i="12"/>
  <c r="F253" i="12"/>
  <c r="F476" i="12"/>
  <c r="F284" i="12"/>
  <c r="F491" i="12"/>
  <c r="F299" i="12"/>
  <c r="F522" i="12"/>
  <c r="F330" i="12"/>
  <c r="F138" i="12"/>
  <c r="F361" i="12"/>
  <c r="F74" i="12"/>
  <c r="F276" i="12"/>
  <c r="F161" i="12"/>
  <c r="F78" i="12"/>
  <c r="F320" i="12"/>
  <c r="F128" i="12"/>
  <c r="F130" i="12"/>
  <c r="F312" i="12"/>
  <c r="F120" i="12"/>
  <c r="F351" i="12"/>
  <c r="F159" i="12"/>
  <c r="F382" i="12"/>
  <c r="F190" i="12"/>
  <c r="F429" i="12"/>
  <c r="F237" i="12"/>
  <c r="F460" i="12"/>
  <c r="F268" i="12"/>
  <c r="F475" i="12"/>
  <c r="F283" i="12"/>
  <c r="F506" i="12"/>
  <c r="F314" i="12"/>
  <c r="F122" i="12"/>
  <c r="F345" i="12"/>
  <c r="F19" i="12"/>
  <c r="F25" i="12"/>
  <c r="F18" i="12"/>
  <c r="F17" i="12"/>
  <c r="F23" i="12"/>
  <c r="F9" i="12"/>
  <c r="F22" i="12"/>
  <c r="F20" i="12"/>
  <c r="F16" i="12"/>
  <c r="F14" i="12"/>
  <c r="F8" i="12"/>
  <c r="F13" i="12"/>
  <c r="F15" i="12"/>
  <c r="F11" i="12"/>
  <c r="F24" i="12"/>
  <c r="F12" i="12"/>
  <c r="F21" i="12"/>
  <c r="F10" i="12"/>
  <c r="F4" i="12"/>
  <c r="F5" i="12"/>
  <c r="F7" i="12"/>
  <c r="F6" i="1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JUAN CARLOS JARAMILLO OBREGON</author>
  </authors>
  <commentList>
    <comment ref="U2" authorId="0" shapeId="0" xr:uid="{00000000-0006-0000-0200-000001000000}">
      <text>
        <r>
          <rPr>
            <b/>
            <sz val="9"/>
            <color indexed="81"/>
            <rFont val="Tahoma"/>
            <family val="2"/>
          </rPr>
          <t>Indicador Anualizado y No Acumulado es sólo el logro entre Enero y Marzo del 2025.
Indicador Acumulado es todo lo logrado desde el inicio del cuatrienio</t>
        </r>
      </text>
    </comment>
    <comment ref="U3" authorId="0" shapeId="0" xr:uid="{00000000-0006-0000-0200-000002000000}">
      <text>
        <r>
          <rPr>
            <b/>
            <sz val="9"/>
            <color indexed="81"/>
            <rFont val="Tahoma"/>
            <family val="2"/>
          </rPr>
          <t>Indicador Anualizado y No Acumulado es sólo el logro entre Enero y Marzo del 2025.
Indicador Acumulado es todo lo logrado desde el inicio del cuatrienio</t>
        </r>
      </text>
    </comment>
    <comment ref="K118" authorId="0" shapeId="0" xr:uid="{00000000-0006-0000-0200-000003000000}">
      <text>
        <r>
          <rPr>
            <b/>
            <sz val="9"/>
            <color indexed="81"/>
            <rFont val="Tahoma"/>
            <family val="2"/>
          </rPr>
          <t>Se comporta como anualizado en los trimestres</t>
        </r>
      </text>
    </comment>
    <comment ref="K133" authorId="0" shapeId="0" xr:uid="{00000000-0006-0000-0200-000004000000}">
      <text>
        <r>
          <rPr>
            <b/>
            <sz val="9"/>
            <color indexed="81"/>
            <rFont val="Tahoma"/>
            <family val="2"/>
          </rPr>
          <t>Se comporta como anualizado en los trimestres</t>
        </r>
      </text>
    </comment>
    <comment ref="U174" authorId="0" shapeId="0" xr:uid="{00000000-0006-0000-0200-000005000000}">
      <text>
        <r>
          <rPr>
            <b/>
            <sz val="9"/>
            <color indexed="81"/>
            <rFont val="Tahoma"/>
          </rPr>
          <t>Sin reportar</t>
        </r>
      </text>
    </comment>
    <comment ref="U175" authorId="0" shapeId="0" xr:uid="{00000000-0006-0000-0200-000006000000}">
      <text>
        <r>
          <rPr>
            <b/>
            <sz val="9"/>
            <color indexed="81"/>
            <rFont val="Tahoma"/>
          </rPr>
          <t>Sin reportar</t>
        </r>
      </text>
    </comment>
    <comment ref="R177" authorId="0" shapeId="0" xr:uid="{00000000-0006-0000-0200-000007000000}">
      <text>
        <r>
          <rPr>
            <b/>
            <sz val="9"/>
            <color indexed="81"/>
            <rFont val="Tahoma"/>
            <charset val="1"/>
          </rPr>
          <t>reprogramado correo Diana Gutiérrez Mayo 30/2025</t>
        </r>
      </text>
    </comment>
    <comment ref="R178" authorId="0" shapeId="0" xr:uid="{00000000-0006-0000-0200-000008000000}">
      <text>
        <r>
          <rPr>
            <b/>
            <sz val="9"/>
            <color indexed="81"/>
            <rFont val="Tahoma"/>
            <charset val="1"/>
          </rPr>
          <t>reprogramado correo Diana Gutiérrez Mayo 30/2025</t>
        </r>
      </text>
    </comment>
    <comment ref="U260" authorId="0" shapeId="0" xr:uid="{00000000-0006-0000-0200-000009000000}">
      <text>
        <r>
          <rPr>
            <b/>
            <sz val="9"/>
            <color indexed="81"/>
            <rFont val="Tahoma"/>
          </rPr>
          <t>Correo a Erika restrepo 19/mayo/2025</t>
        </r>
      </text>
    </comment>
    <comment ref="T322" authorId="0" shapeId="0" xr:uid="{00000000-0006-0000-0200-00000A000000}">
      <text>
        <r>
          <rPr>
            <b/>
            <sz val="9"/>
            <color indexed="81"/>
            <rFont val="Tahoma"/>
          </rPr>
          <t>dato anterior 45,45. ajustado correo cristian quiceno Mayo 14/2025</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JUAN CARLOS JARAMILLO OBREGON</author>
  </authors>
  <commentList>
    <comment ref="B9" authorId="0" shapeId="0" xr:uid="{00000000-0006-0000-0300-000001000000}">
      <text>
        <r>
          <rPr>
            <b/>
            <sz val="9"/>
            <color indexed="81"/>
            <rFont val="Tahoma"/>
            <family val="2"/>
          </rPr>
          <t>JUAN CARLOS JARAMILLO OBREGON:</t>
        </r>
        <r>
          <rPr>
            <sz val="9"/>
            <color indexed="81"/>
            <rFont val="Tahoma"/>
            <family val="2"/>
          </rPr>
          <t xml:space="preserve">
Autocorregido</t>
        </r>
      </text>
    </comment>
    <comment ref="B36" authorId="0" shapeId="0" xr:uid="{00000000-0006-0000-0300-000002000000}">
      <text>
        <r>
          <rPr>
            <b/>
            <sz val="9"/>
            <color indexed="81"/>
            <rFont val="Tahoma"/>
            <family val="2"/>
          </rPr>
          <t>JUAN CARLOS JARAMILLO OBREGON:</t>
        </r>
        <r>
          <rPr>
            <sz val="9"/>
            <color indexed="81"/>
            <rFont val="Tahoma"/>
            <family val="2"/>
          </rPr>
          <t xml:space="preserve">
Autocorregido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JUAN CARLOS JARAMILLO OBREGON</author>
  </authors>
  <commentList>
    <comment ref="A3361" authorId="0" shapeId="0" xr:uid="{00000000-0006-0000-0400-000001000000}">
      <text>
        <r>
          <rPr>
            <b/>
            <sz val="9"/>
            <color indexed="81"/>
            <rFont val="Tahoma"/>
            <family val="2"/>
          </rPr>
          <t>Ajstado de Valle de Aburrá a Departamento, correo Alejandra Sánchez febrero 20/2025</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odcFile="C:\Users\HUBERTH\Documents\My Data Sources\HBH-LAPTOP_SQLEXPRESS pdd2020 RevisionIndPR_OPPA.odc" keepAlive="1" name="HBH-LAPTOP_SQLEXPRESS pdd2020 RevisionIndPR_OPPA1" type="5" refreshedVersion="6" background="1">
    <dbPr connection="Provider=SQLOLEDB.1;Integrated Security=SSPI;Persist Security Info=True;Initial Catalog=pdd2020;Data Source=HBH-LAPTOP\SQLEXPRESS;Use Procedure for Prepare=1;Auto Translate=True;Packet Size=4096;Workstation ID=HBH-LAPTOP;Use Encryption for Data=False;Tag with column collation when possible=False" command="&quot;pdd2020&quot;.&quot;dbo&quot;.&quot;RevisionIndPR_OPPA&quot;" commandType="3"/>
  </connection>
</connections>
</file>

<file path=xl/sharedStrings.xml><?xml version="1.0" encoding="utf-8"?>
<sst xmlns="http://schemas.openxmlformats.org/spreadsheetml/2006/main" count="22979" uniqueCount="2061">
  <si>
    <t>Etiquetas de fila</t>
  </si>
  <si>
    <t>Nombre Indicador</t>
  </si>
  <si>
    <t>Unidad de Medida</t>
  </si>
  <si>
    <t>Forma de Cálculo</t>
  </si>
  <si>
    <t>Crecimiento</t>
  </si>
  <si>
    <t>Meta 2025</t>
  </si>
  <si>
    <t>LOGRO MARZO -2025</t>
  </si>
  <si>
    <t>LOGRO Acumulado</t>
  </si>
  <si>
    <t>DEPENDENCIA
Responsable Indicador</t>
  </si>
  <si>
    <t>Promedio de Cumplimiento 2025</t>
  </si>
  <si>
    <t>Promedio de Avance a 2025</t>
  </si>
  <si>
    <t>51 Seguridad desde la democracia y la Justicia</t>
  </si>
  <si>
    <t>5101</t>
  </si>
  <si>
    <t>Participación Ciudadana</t>
  </si>
  <si>
    <t>510101</t>
  </si>
  <si>
    <t>Fortalecimiento de los organismos de acción comunal y la participación ciudadana en la gestión pública</t>
  </si>
  <si>
    <t>51010101</t>
  </si>
  <si>
    <t>Entidades, organismos y dependencias fortalecidos en los procesos de participación ciudadana</t>
  </si>
  <si>
    <t>Número</t>
  </si>
  <si>
    <t>Anualizado</t>
  </si>
  <si>
    <t>Aumenta</t>
  </si>
  <si>
    <t>Secretaría de Gobierno</t>
  </si>
  <si>
    <t>51010102</t>
  </si>
  <si>
    <t>Instancias formales y no formales de participación fortalecidas</t>
  </si>
  <si>
    <t>Acumulado</t>
  </si>
  <si>
    <t>51010103</t>
  </si>
  <si>
    <t>Estrategia para la promoción de la participación, la formación ciudadana, la rendición de cuentas y el control social</t>
  </si>
  <si>
    <t>51010104</t>
  </si>
  <si>
    <t>Estrategia para el fortalecimiento de las capacidades institucionales y de gestión de los Organismos de Acción Comunal</t>
  </si>
  <si>
    <t>51010105</t>
  </si>
  <si>
    <t>Alianzas para la promoción de nuevos liderazgos e integración generacional en los Organismos de Acción Comunal</t>
  </si>
  <si>
    <t>51010106</t>
  </si>
  <si>
    <t>Comités interinstitucionales y alianzas público-privadas implementadas, que promueven el empoderamiento de las organizaciones comunales en el departamento</t>
  </si>
  <si>
    <t>510102</t>
  </si>
  <si>
    <t xml:space="preserve"> Participación ciudadana para la garantía de derechos humanos y la consolidación de paz.</t>
  </si>
  <si>
    <t>51010201</t>
  </si>
  <si>
    <t>Consejos de paz acompañados para su fortalecimiento</t>
  </si>
  <si>
    <t>No acumulado</t>
  </si>
  <si>
    <t>Secretaría de Seguridad, Justicia y Paz</t>
  </si>
  <si>
    <t>51010202</t>
  </si>
  <si>
    <t>Planes de acción de las mesas de víctimas departamental y municipales asesoradas y acompañadas para participación efectiva</t>
  </si>
  <si>
    <t>51010203</t>
  </si>
  <si>
    <t>Mesas de Derechos Humanos asesoradas o asistidas técnicamene para la elaboración y ejecución de los planes de acción de derechos humanos municipales.</t>
  </si>
  <si>
    <t>51010204</t>
  </si>
  <si>
    <t>Comités de libertad religiosa y de cultos fortalecidos</t>
  </si>
  <si>
    <t>5102</t>
  </si>
  <si>
    <t>Derechos Humanos y consolidación de Paz</t>
  </si>
  <si>
    <t>510201</t>
  </si>
  <si>
    <t>Consolidación de la paz</t>
  </si>
  <si>
    <t>51020101</t>
  </si>
  <si>
    <t>Municipios PDET y ZOMAC  asistidos técnicamente o asesorados para acceso a oferta pública o privada</t>
  </si>
  <si>
    <t>51020102</t>
  </si>
  <si>
    <t>Personas acompañadas en la búsqueda de personas desaparecidas.</t>
  </si>
  <si>
    <t>51020103</t>
  </si>
  <si>
    <t>Acciones para las iniciativas de memoria y reconciliación para la construcción de paz.</t>
  </si>
  <si>
    <t>51020104</t>
  </si>
  <si>
    <t>Espacios colectivos de reincorporación acompañados para el fortalecimiento del proyecto de vida de firmantes de paz</t>
  </si>
  <si>
    <t>51020105</t>
  </si>
  <si>
    <t>Alianzas para contribuir e impulsar la sustitución de usos de cultivos de uso ilícito</t>
  </si>
  <si>
    <t>510202</t>
  </si>
  <si>
    <t>Por los derechos de las víctimas del conflicto armado</t>
  </si>
  <si>
    <t>51020201</t>
  </si>
  <si>
    <t>Entidades asistidas técnicamente para su fortalecimiento en la implementación de la Ley 1448 de 2011 (Ley de Víctimas)</t>
  </si>
  <si>
    <t>51020202</t>
  </si>
  <si>
    <t>Asistencia humanitaria prestada a víctimas del conflicto armado.</t>
  </si>
  <si>
    <t>510203</t>
  </si>
  <si>
    <t>Antioquia firme contribuye al respeto, protección y garantía de DDHH</t>
  </si>
  <si>
    <t>51020301</t>
  </si>
  <si>
    <t>Municipios asistidos técnicamente en herramientas y rutas para la protección y garantía de derechos de la población migrante</t>
  </si>
  <si>
    <t>51020302</t>
  </si>
  <si>
    <t>Asistencias humanitarias a líderes y defensores de DDHH y otras personas en el marco de vulneraciones de DDHH</t>
  </si>
  <si>
    <t>51020303</t>
  </si>
  <si>
    <t>Municipios asistidos técnicamente para la implementación de la política pública de DDHH, sus rutas de atención y cofinanciación de proyectos</t>
  </si>
  <si>
    <t>51020304</t>
  </si>
  <si>
    <t>Proyectos cofinanciados para el desarrollo de programas sociales en el marco de la garantía del derecho a la libertad religiosa</t>
  </si>
  <si>
    <t>510204</t>
  </si>
  <si>
    <t>Gobierno propio, Hábitat y Territorios Indígenas</t>
  </si>
  <si>
    <t>51020401</t>
  </si>
  <si>
    <t>Líderes indígenas asistidos técnicamente</t>
  </si>
  <si>
    <t>51020402</t>
  </si>
  <si>
    <t>Territorios indígenas formalizados o regularizados</t>
  </si>
  <si>
    <t>510205</t>
  </si>
  <si>
    <t>Reconocimiento de la diversidad étnica y multicultural NARP</t>
  </si>
  <si>
    <t>51020501</t>
  </si>
  <si>
    <t xml:space="preserve">Comunidades afrocolombianas asesoradas y asistidas técnicamente </t>
  </si>
  <si>
    <t>51020502</t>
  </si>
  <si>
    <t xml:space="preserve">Acciones para el beneficio de las comunidades afrodescendientes ejecutadas </t>
  </si>
  <si>
    <t>51020503</t>
  </si>
  <si>
    <t xml:space="preserve">Municipios y distritos capacitados en la implementación de estudios afrocolombianos </t>
  </si>
  <si>
    <t>5103</t>
  </si>
  <si>
    <t>Seguridad, Justicia y Convivencia</t>
  </si>
  <si>
    <t>510301</t>
  </si>
  <si>
    <t>Presencia y control territorial</t>
  </si>
  <si>
    <t>51030101</t>
  </si>
  <si>
    <t>Gerencia contra delitos implementada</t>
  </si>
  <si>
    <t>51030102</t>
  </si>
  <si>
    <t>Grupos de apoyo de participación ciudadana para la seguridad creados y fortalecidos</t>
  </si>
  <si>
    <t>51030103</t>
  </si>
  <si>
    <t>Estrategia en sitio para la recuperación de espacios-Casas de vicio</t>
  </si>
  <si>
    <t>51030104</t>
  </si>
  <si>
    <t>Proyectos presentados por organismos de seguridad y justicia, financiados con recursos del Fondo de Seguridad Territorial (Fonset)</t>
  </si>
  <si>
    <t>510302</t>
  </si>
  <si>
    <t>Tecnología para la seguridad, la justicia y la convivencia ciudadana</t>
  </si>
  <si>
    <t>51030201</t>
  </si>
  <si>
    <t>Cámaras implementadas, fortalecidas e integradas al SIES</t>
  </si>
  <si>
    <t>51030202</t>
  </si>
  <si>
    <t>Implementacion del SIES Departamental para el fortalecimiento de la seguridad</t>
  </si>
  <si>
    <t>510303</t>
  </si>
  <si>
    <t xml:space="preserve">Fortalecimiento de la institucionalidad para la seguridad, la justicia y la convivencia ciudadana </t>
  </si>
  <si>
    <t>51030301</t>
  </si>
  <si>
    <t>Comisarías de Familia, Inspecciones de Policía y Puntos de Atención de Fiscalía (PAF) para la atención ciudadana dotadas</t>
  </si>
  <si>
    <t>51030302</t>
  </si>
  <si>
    <t>Instalaciones del Sistema Penitenciario y Carcelario dotadas</t>
  </si>
  <si>
    <t>NP</t>
  </si>
  <si>
    <t>51030303</t>
  </si>
  <si>
    <t>Intervenciones de promoción de acceso a la justicia, la prevención del delito y violencias basadas en género realizadas</t>
  </si>
  <si>
    <t>51030304</t>
  </si>
  <si>
    <t>Estrategias de intervención integral  para la prevención del delito implementada</t>
  </si>
  <si>
    <t>51030305</t>
  </si>
  <si>
    <t>Escuadrones Militares y Policiales Antioquia Segura (EMPAS) dotados</t>
  </si>
  <si>
    <t>51030306</t>
  </si>
  <si>
    <t>Observatorio de política criminal en funcionamiento</t>
  </si>
  <si>
    <t>51030307</t>
  </si>
  <si>
    <t>Estrategias para el abordaje integral de los delitos ambientales</t>
  </si>
  <si>
    <t>51030308</t>
  </si>
  <si>
    <t>Instancias territoriales asistidas técnicamente en aspectos relacionados con la convivencia ciudadana</t>
  </si>
  <si>
    <t>510304</t>
  </si>
  <si>
    <t>Infraestructura para la seguridad, la justicia y la convivencia ciudadana</t>
  </si>
  <si>
    <t>51030401</t>
  </si>
  <si>
    <t>Proyectos de cárceles estructurados</t>
  </si>
  <si>
    <t>NA</t>
  </si>
  <si>
    <t>51030402</t>
  </si>
  <si>
    <t>Infraestructura para la promoción a la cultura de la legalidad y a la convivencia construida y dotada</t>
  </si>
  <si>
    <t>51030403</t>
  </si>
  <si>
    <t>Instalaciones del Sistema Penitenciario y Carcelario adecuadas</t>
  </si>
  <si>
    <t>510305</t>
  </si>
  <si>
    <t>Movilidad segura y sostenible</t>
  </si>
  <si>
    <t>51030501</t>
  </si>
  <si>
    <t>Estrategias de seguridad vial implementadas</t>
  </si>
  <si>
    <t>51030502</t>
  </si>
  <si>
    <t>Municipios apoyados con agentes de tránsito</t>
  </si>
  <si>
    <t>52 Cohesión desde lo social</t>
  </si>
  <si>
    <t>5201</t>
  </si>
  <si>
    <t xml:space="preserve"> Bien-Estar: salud integral </t>
  </si>
  <si>
    <t>520101</t>
  </si>
  <si>
    <t>Cuidado integral: Gestión de la salud pública y la protección social en el territorio</t>
  </si>
  <si>
    <t>52010101</t>
  </si>
  <si>
    <t>Entidades del sector salud al servicio del cuidado integral por curso de vida y enfoque diferencial en Antioquia</t>
  </si>
  <si>
    <t>Secretaría de Salud e Inclusión Social</t>
  </si>
  <si>
    <t>52010102</t>
  </si>
  <si>
    <t>Visitas de vigilancia a entidades del sector salud con capacidad técnica para la gestión del riesgo a nivel individual y colectivo realizadas</t>
  </si>
  <si>
    <t>52010103</t>
  </si>
  <si>
    <t>Campañas de gestión del riesgo en temas de salud sexual y reproductiva implementadas</t>
  </si>
  <si>
    <t>52010104</t>
  </si>
  <si>
    <t>Estrategia para la prevención y conciencia del consumo de licor formulada</t>
  </si>
  <si>
    <t>520102</t>
  </si>
  <si>
    <t>Salud mental: Ambientes saludables y protectores</t>
  </si>
  <si>
    <t>52010201</t>
  </si>
  <si>
    <t>Entidades asesoradas en la implementación del ecosistema de salud mental</t>
  </si>
  <si>
    <t>52010202</t>
  </si>
  <si>
    <t>Estrategias de la Promoción de la Salud mental implementadas</t>
  </si>
  <si>
    <t>520103</t>
  </si>
  <si>
    <t>Acceso con calidad a la red prestadora de servicios de salud</t>
  </si>
  <si>
    <t>52010301</t>
  </si>
  <si>
    <t>Instituciones fortalecidas técnica, administrativa y financieramente para garantizar la sostenibilidad y resolutividad en la atención integral en salud</t>
  </si>
  <si>
    <t>520104</t>
  </si>
  <si>
    <t>Aseguramiento y prestación de servicios de salud</t>
  </si>
  <si>
    <t>52010401</t>
  </si>
  <si>
    <t>Visitas de IVC para el aseguramiento,protección de la población  PPNA y Sistema de Emergencias y Desastres realizadas</t>
  </si>
  <si>
    <t>520105</t>
  </si>
  <si>
    <t>Gobernabilidad y rectoría del sistema de salud</t>
  </si>
  <si>
    <t>52010501</t>
  </si>
  <si>
    <t>Evaluaciones municipales para la certificación en salud y fortalecimiento de la gestión realizadas</t>
  </si>
  <si>
    <t xml:space="preserve">
Número</t>
  </si>
  <si>
    <t>52010502</t>
  </si>
  <si>
    <t>Entidades con asistencia técnica para la implementación de la arquitectura en tecnologías de Información e interoperabilidad en el marco de la transformación digital en salud</t>
  </si>
  <si>
    <t>520106</t>
  </si>
  <si>
    <t>Gestión y Vigilancia de los Riesgos Sanitarios y Ambientales</t>
  </si>
  <si>
    <t>52010601</t>
  </si>
  <si>
    <t>Campañas de gestión del riesgo para abordar situaciones de salud relacionadas con condiciones  ambientales realizadas</t>
  </si>
  <si>
    <t>52010602</t>
  </si>
  <si>
    <t>Campañas de gestión del riesgo para abordar situaciones relacionadas con enfermedades transmitidas por vectores y zoonosis</t>
  </si>
  <si>
    <t>52010603</t>
  </si>
  <si>
    <t>Campañas de gestión del riesgo para la implementación del Plan de Adaptación del Cambio Climático en Salud</t>
  </si>
  <si>
    <t>520107</t>
  </si>
  <si>
    <t>Deporte, recreación y actividad física para la transformación social</t>
  </si>
  <si>
    <t>52010701</t>
  </si>
  <si>
    <t>Dotaciones en recreación, actividad física, deporte social comunitario entregadas</t>
  </si>
  <si>
    <t>INDEPORTES Antioquia</t>
  </si>
  <si>
    <t>52010702</t>
  </si>
  <si>
    <t>Personas atendidas en programas de recreación, deporte formativo y actividad física para el Bien-estar</t>
  </si>
  <si>
    <t>52010703</t>
  </si>
  <si>
    <t>Personas beneficiadas en juegos deportivos institucionales</t>
  </si>
  <si>
    <t>52010704</t>
  </si>
  <si>
    <t>Talento humano de Antioquia capacitado para fortalecer habilidades en recreación, actividad física y formación en deporte para el Bien-estar</t>
  </si>
  <si>
    <t>52010705</t>
  </si>
  <si>
    <t>Municipios apoyados, asesorados y acompañados en programas de recreación, actividad física y deporte social comunitario</t>
  </si>
  <si>
    <t>520108</t>
  </si>
  <si>
    <t>Desarrollo del rendimiento deportivo para la competencia</t>
  </si>
  <si>
    <t>52010801</t>
  </si>
  <si>
    <t>Organizaciones deportivas de alto rendimiento apoyadas</t>
  </si>
  <si>
    <t xml:space="preserve">Número </t>
  </si>
  <si>
    <t>52010802</t>
  </si>
  <si>
    <t>Atletas con apoyo técnico</t>
  </si>
  <si>
    <t>52010803</t>
  </si>
  <si>
    <t>Estímulos entregados para el desarrollo deportivo de atletas</t>
  </si>
  <si>
    <t>52010804</t>
  </si>
  <si>
    <t>Servicios de atención médica especializada para el desarrollo deportivo de atletas realizados</t>
  </si>
  <si>
    <t>52010805</t>
  </si>
  <si>
    <t>Personas en semilleros de talentos deportivos</t>
  </si>
  <si>
    <t>520109</t>
  </si>
  <si>
    <t>Espacios deportivos protectores e incluyentes</t>
  </si>
  <si>
    <t>52010901</t>
  </si>
  <si>
    <t>Infraestructura deportiva construida</t>
  </si>
  <si>
    <t>52010902</t>
  </si>
  <si>
    <t>Escenarios deportivos  o equipamientos  adecuados,  mantenidos o mejorados.</t>
  </si>
  <si>
    <t>520110</t>
  </si>
  <si>
    <t>Fortalecimiento y gestión para el desarrollo deportivo</t>
  </si>
  <si>
    <t>52011001</t>
  </si>
  <si>
    <t xml:space="preserve">Sistemas de información para el deporte, la recreación y la actividad física implementados </t>
  </si>
  <si>
    <t>52011002</t>
  </si>
  <si>
    <t>Sedes operativas, para la prestación de servicios deportivos, recreativos y de actividad física en las regiones funcionales y con mantenimiento</t>
  </si>
  <si>
    <t>5202</t>
  </si>
  <si>
    <t>Inclusión social: Curso de vida, familia y diversidad</t>
  </si>
  <si>
    <t>520201</t>
  </si>
  <si>
    <t>Antioquia firme y para todas</t>
  </si>
  <si>
    <t>52020101</t>
  </si>
  <si>
    <t>Estrategias de promoción de la garantía de derechos humanos de las mujeres implementadas</t>
  </si>
  <si>
    <t>Secretaría de las Mujeres</t>
  </si>
  <si>
    <t>52020102</t>
  </si>
  <si>
    <t>Estrategias de asistencia técnica para la transversalización de los enfoques de género e interseccionalidad implementadas</t>
  </si>
  <si>
    <t>520202</t>
  </si>
  <si>
    <t>Sistema departamental del cuidado</t>
  </si>
  <si>
    <t>52020201</t>
  </si>
  <si>
    <t xml:space="preserve">Mujeres y empresas beneficiadas con capital semilla </t>
  </si>
  <si>
    <t>52020202</t>
  </si>
  <si>
    <t>Personas capacitadas para el uso del tiempo y la generación de ingresos para la autonomía economica de las mujeres</t>
  </si>
  <si>
    <t>52020203</t>
  </si>
  <si>
    <t>Entidades asistidas técnicamente en sistema del cuidado</t>
  </si>
  <si>
    <t>52020204</t>
  </si>
  <si>
    <t>Espacios generados en el marco del sistema departamental del cuidado</t>
  </si>
  <si>
    <t>520203</t>
  </si>
  <si>
    <t>Antioquia se pinta de Diversidad</t>
  </si>
  <si>
    <t>52020301</t>
  </si>
  <si>
    <t>Personas de la comunidad en general sensibilizadas y capacitadas en promoción de derechos de la población LGBTI</t>
  </si>
  <si>
    <t>52020302</t>
  </si>
  <si>
    <t>Personas de la población LGBTI atendidas en garantía y restablecimiento de derechos</t>
  </si>
  <si>
    <t>520204</t>
  </si>
  <si>
    <t>Protección integral de las personas mayores</t>
  </si>
  <si>
    <t>52020401</t>
  </si>
  <si>
    <t>Centros Dia/Vida Construidos</t>
  </si>
  <si>
    <t>52020402</t>
  </si>
  <si>
    <t>Centros Vida para el adulto mayor dotados</t>
  </si>
  <si>
    <t>52020403</t>
  </si>
  <si>
    <t>Centros de Protección Social para el Adulto Mayor Construidos</t>
  </si>
  <si>
    <t>Numero</t>
  </si>
  <si>
    <t>52020404</t>
  </si>
  <si>
    <t>Centros de Protección Social Dotados</t>
  </si>
  <si>
    <t>52020405</t>
  </si>
  <si>
    <t>Adultos mayores atendidos con servicios integrales</t>
  </si>
  <si>
    <t>520205</t>
  </si>
  <si>
    <t>Desarrollo de la capacidad humana para la población con discapacidad</t>
  </si>
  <si>
    <t>52020501</t>
  </si>
  <si>
    <t>Personas con discapacidad atendidas con servicios integrales</t>
  </si>
  <si>
    <t>52020502</t>
  </si>
  <si>
    <t>Cuidadores, familiares y responsables de personas con discapacidad cualificados</t>
  </si>
  <si>
    <t>520206</t>
  </si>
  <si>
    <t>Oportunidades para los jóvenes</t>
  </si>
  <si>
    <t>52020601</t>
  </si>
  <si>
    <t>Municipios y Distritos asistidos técnicamente en garantía de derechos para la población joven</t>
  </si>
  <si>
    <t>Secretaría de la Juventud</t>
  </si>
  <si>
    <t>52020602</t>
  </si>
  <si>
    <t>Encuentros de formación en participación, liderazgo y resolución de conflictos realizados</t>
  </si>
  <si>
    <t>52020603</t>
  </si>
  <si>
    <t>Estrategia de empleo y emprendimiento implementada</t>
  </si>
  <si>
    <t>0,5</t>
  </si>
  <si>
    <t>52020604</t>
  </si>
  <si>
    <t>Banco de iniciativas juveniles implementado</t>
  </si>
  <si>
    <t>520207</t>
  </si>
  <si>
    <t>Atención integral a la primera infancia</t>
  </si>
  <si>
    <t>52020701</t>
  </si>
  <si>
    <t>Gestantes, niños y niñas de 0 a 5 años atendidios en servicios integrales</t>
  </si>
  <si>
    <t>Despacho del Gobernador/Oficina privada</t>
  </si>
  <si>
    <t>52020702</t>
  </si>
  <si>
    <t>Agentes educativos de educación inicial y de atención integral a la primera infancia cualificados</t>
  </si>
  <si>
    <t>52020703</t>
  </si>
  <si>
    <t>Edificaciones de atención integral a la primera infancia construidas</t>
  </si>
  <si>
    <t>52020704</t>
  </si>
  <si>
    <t>Edificaciones de atención a la primera infancia adecuadas</t>
  </si>
  <si>
    <t>52020705</t>
  </si>
  <si>
    <t>Edificaciones de atención a la primera infancia dotadas</t>
  </si>
  <si>
    <t>520208</t>
  </si>
  <si>
    <t>Atención integral en curso de vida y familia</t>
  </si>
  <si>
    <t>52020801</t>
  </si>
  <si>
    <t>Hogares con acompañamiento familiar</t>
  </si>
  <si>
    <t>520209</t>
  </si>
  <si>
    <t>Seguridad alimentaria, nutricional y alimentación escolar</t>
  </si>
  <si>
    <t>52020901</t>
  </si>
  <si>
    <t xml:space="preserve">Escolares beneficiados con raciones de alimentos
</t>
  </si>
  <si>
    <t>Secretaría de Educación</t>
  </si>
  <si>
    <t>52020902</t>
  </si>
  <si>
    <t xml:space="preserve">Beneficiarios con transferencias para la seguridad alimentaria y nutricional. </t>
  </si>
  <si>
    <t>52020903</t>
  </si>
  <si>
    <t>Unidades productivas para el autoconsumo instaladas</t>
  </si>
  <si>
    <t>52020904</t>
  </si>
  <si>
    <t>Gestantes, niños y niñas menores de 7 años atendidos con complementación alimentaria</t>
  </si>
  <si>
    <t>52020905</t>
  </si>
  <si>
    <t>Personas vinculadas a empleo para la población del programa de Alimentación escolar</t>
  </si>
  <si>
    <t>520210</t>
  </si>
  <si>
    <t xml:space="preserve"> Entornos seguros protectores y ambientes de calidad</t>
  </si>
  <si>
    <t>52021001</t>
  </si>
  <si>
    <t>Niños, niñas y adolescentes atendidos en entornos protectores</t>
  </si>
  <si>
    <t>52021002</t>
  </si>
  <si>
    <t>Municipios asistidos técnicamente para la prevención de las violencias sexuales en niñas, niños y adolescentes</t>
  </si>
  <si>
    <t>5203</t>
  </si>
  <si>
    <t>Educación y cultura con pertinencia y calidad</t>
  </si>
  <si>
    <t>Cultura para vivir en un territorio diverso y en paz</t>
  </si>
  <si>
    <t>52030701</t>
  </si>
  <si>
    <t>Sistema de información del sector artístico y cultural en operación</t>
  </si>
  <si>
    <t>Instituto de Cultura y Patrimonio de Antioquia</t>
  </si>
  <si>
    <t>520301</t>
  </si>
  <si>
    <t>Tránsitos armónicos y trayectorias educativas continuas y completas con calidad</t>
  </si>
  <si>
    <t>52030101</t>
  </si>
  <si>
    <t>Sedes Educativas oficiales que implementan la jornada escolar extendida</t>
  </si>
  <si>
    <t>52030102</t>
  </si>
  <si>
    <t>Sedes Educativas oficiales que implementan la jornada Complementaria</t>
  </si>
  <si>
    <t>52030103</t>
  </si>
  <si>
    <t>Sedes educativas oficiales que implementan la jornada única</t>
  </si>
  <si>
    <t>52030104</t>
  </si>
  <si>
    <t>Sedes educativas dotadas con mobiliario escolar</t>
  </si>
  <si>
    <t>52030105</t>
  </si>
  <si>
    <t>Niños, niñas y adoslescentes de establecimientos educativos oficiales apoyados en sus aptitudes y vocaciones científicas</t>
  </si>
  <si>
    <t>52030106</t>
  </si>
  <si>
    <t>Modelos educativos para grupos étnicos acompañados</t>
  </si>
  <si>
    <t>52030107</t>
  </si>
  <si>
    <t>Número de niños y niñas con servicios de educación inicial en el marco de la atención integral que cuentan con 6 o más atenciones</t>
  </si>
  <si>
    <t>52030108</t>
  </si>
  <si>
    <t>Estudiantes matrículados en establecimientos educativos oficiales urbanos y rurales</t>
  </si>
  <si>
    <t>ND</t>
  </si>
  <si>
    <t>52030109</t>
  </si>
  <si>
    <t>Instituciones educativas oficiales que implementan el nivel preescolar en el marco de la atención integral.</t>
  </si>
  <si>
    <t>52030110</t>
  </si>
  <si>
    <t>Estudiantes oficiales con discapacidad y talentos excepcionales atendidos con apoyos pedagógicos.</t>
  </si>
  <si>
    <t>52030111</t>
  </si>
  <si>
    <t>Estudiantes beneficiados con estrategias de fomento para el acceso a programas de articulación y media técnica</t>
  </si>
  <si>
    <t>52030112</t>
  </si>
  <si>
    <t>Estudiantes beneficiados con Becas o créditos condonables para cursar programas de educación post-secundaria y terciaria</t>
  </si>
  <si>
    <t>52030113</t>
  </si>
  <si>
    <t xml:space="preserve">Estudiantes beneficiados con apoyo financiero para la matrícula en el Programa de Formación Complementaria de las Escuelas Normales Superiores Oficiales del Departamento. </t>
  </si>
  <si>
    <t>52030114</t>
  </si>
  <si>
    <t>Establecimientos educativos asesorados en la implementación de la ruta de atención integral,  protocolos para la convivencia y el Gobierno Escolar</t>
  </si>
  <si>
    <t>52030115</t>
  </si>
  <si>
    <t xml:space="preserve">Estudiantes beneficiados con transporte escolar </t>
  </si>
  <si>
    <t>52030116</t>
  </si>
  <si>
    <t>Establecimientos educativos que reciben acompañamiento para la implementación de Modelos Educativos Flexibles</t>
  </si>
  <si>
    <t>52030117</t>
  </si>
  <si>
    <t>Personas beneficiarias de estrategias de permanencia</t>
  </si>
  <si>
    <t>52030118</t>
  </si>
  <si>
    <t>Nodos para el aprendizaje dotados.</t>
  </si>
  <si>
    <t>520302</t>
  </si>
  <si>
    <t>Competencia digital y lengua extranjera para una Antioquia global</t>
  </si>
  <si>
    <t>52030201</t>
  </si>
  <si>
    <t>Docentes de establecimientos educativos oficiales formados en lengua extranjera inglés</t>
  </si>
  <si>
    <t>52030202</t>
  </si>
  <si>
    <t>Docentes de establecimientos educativos oficiales beneficiados con procesos de formación en competencias TIC y digital.</t>
  </si>
  <si>
    <t>52030203</t>
  </si>
  <si>
    <t>Estudiantes oficiales beneficiados con procesos de formación en lengua extranjera inglés</t>
  </si>
  <si>
    <t>520303</t>
  </si>
  <si>
    <t>Infraestructura física y tecnológica, conectividad y transformación digital para la calidad educativa.</t>
  </si>
  <si>
    <t>52030301</t>
  </si>
  <si>
    <t xml:space="preserve">Sedes educativas mejoradas </t>
  </si>
  <si>
    <t>52030302</t>
  </si>
  <si>
    <t>Sedes educativas conectadas a internet</t>
  </si>
  <si>
    <t>52030303</t>
  </si>
  <si>
    <t xml:space="preserve">Parques y ciudadelas educativos conectados a internet </t>
  </si>
  <si>
    <t>52030304</t>
  </si>
  <si>
    <t xml:space="preserve">Dispositivos  tecnológicos para la tranformación digital educativa en las sedes entregados </t>
  </si>
  <si>
    <t>520304</t>
  </si>
  <si>
    <t xml:space="preserve">Bienestar integral para docentes, directivos docentes y personal administrativo de la Secretaría de Educación </t>
  </si>
  <si>
    <t>52030401</t>
  </si>
  <si>
    <t>Docentes y administrativos beneficiados con las políticas de bienestar integral</t>
  </si>
  <si>
    <t>520305</t>
  </si>
  <si>
    <t>Innovación y desarrollo para el mejoramiento de la gestión y la calidad</t>
  </si>
  <si>
    <t>52030501</t>
  </si>
  <si>
    <t>Procesos de formación para docentes oficiales o agentes educativos para el mejoramiento de sus capacidades y competencias</t>
  </si>
  <si>
    <t>52030502</t>
  </si>
  <si>
    <t>Experiencias pedagógicas o prácticas educativas de maestros, maestras y directivos docentes reconocidas</t>
  </si>
  <si>
    <t>52030503</t>
  </si>
  <si>
    <t>Establecimientos Educativos oficiales acompañados en la revisión, actualización o resignificación del PEI o PEC y en el diseño e implementación de los PMI</t>
  </si>
  <si>
    <t>52030504</t>
  </si>
  <si>
    <t>Establecimientos Educativos oficiales acompañados en la formulación o implementación de los proyectos pedagógicos.</t>
  </si>
  <si>
    <t>52030505</t>
  </si>
  <si>
    <t>Establecimientos Educativos con inspección, vigilancia y control del servicio educativo</t>
  </si>
  <si>
    <t>52030506</t>
  </si>
  <si>
    <t>Escuelas Normales Superiores que reciben acompañamiento en el marco de las estrategias de calidad educativa</t>
  </si>
  <si>
    <t>52030507</t>
  </si>
  <si>
    <t>Estrategias implementadas para la innovación y el desempeño de los procesos de la secretaria de educación</t>
  </si>
  <si>
    <t>52030508</t>
  </si>
  <si>
    <t>Centros de investigación e innovación educativa para maestros y maestras operando</t>
  </si>
  <si>
    <t>52030509</t>
  </si>
  <si>
    <t>Estrategia desarrollada para la articulación y la gobernanza del sistema de educación terciaria y superior departamental</t>
  </si>
  <si>
    <t>52030510</t>
  </si>
  <si>
    <t>Ambientes digitales de aprendizaje en funcionamiento: Escuela digital de artes y oficios</t>
  </si>
  <si>
    <t>520306</t>
  </si>
  <si>
    <t>Educación Rural  Transformadora</t>
  </si>
  <si>
    <t>52030601</t>
  </si>
  <si>
    <t>Proyectos pedágogicos productivos financiados</t>
  </si>
  <si>
    <t>52030602</t>
  </si>
  <si>
    <t>Estudiantes beneficiados del programa de Educación Rural</t>
  </si>
  <si>
    <t>52030603</t>
  </si>
  <si>
    <t>Estudiantes beneficiados con la estrategia de Universidad en el Campo</t>
  </si>
  <si>
    <t>520307</t>
  </si>
  <si>
    <t>52030702</t>
  </si>
  <si>
    <t>Infraestructuras culturales intervenidas</t>
  </si>
  <si>
    <t>52030703</t>
  </si>
  <si>
    <t xml:space="preserve">Estímulos al sector artístico y cultural otorgados </t>
  </si>
  <si>
    <t>52030704</t>
  </si>
  <si>
    <t>Sedes artísticas y culturales dotadas</t>
  </si>
  <si>
    <t>52030705</t>
  </si>
  <si>
    <t xml:space="preserve">Contenidos culturales en circulación </t>
  </si>
  <si>
    <t>52030706</t>
  </si>
  <si>
    <t>Cupos de educación formal ofertados</t>
  </si>
  <si>
    <t>52030707</t>
  </si>
  <si>
    <t>Personas capacitadas en Formación artística y cultural</t>
  </si>
  <si>
    <t>52030708</t>
  </si>
  <si>
    <t>Entidades con programas de formación artística y cultural asistidas técnicamente</t>
  </si>
  <si>
    <t>52030709</t>
  </si>
  <si>
    <t>Emprendimientos culturales beneficiados</t>
  </si>
  <si>
    <t>520308</t>
  </si>
  <si>
    <t>Institucionalidad cultural sólida y articulada con los territorios</t>
  </si>
  <si>
    <t>52030801</t>
  </si>
  <si>
    <t>52030802</t>
  </si>
  <si>
    <t xml:space="preserve">Sistema de Gestión del ICPA Actualizado </t>
  </si>
  <si>
    <t>520309</t>
  </si>
  <si>
    <t>Reconocimiento y protección del patrimonio</t>
  </si>
  <si>
    <t>52030901</t>
  </si>
  <si>
    <t>Planeación e investigación sobre patrimonio cultural realizada.</t>
  </si>
  <si>
    <t>52030902</t>
  </si>
  <si>
    <t>Intervenciones en bienes muebles de interés cultural realizadas</t>
  </si>
  <si>
    <t>53 Inversión desde la confianza</t>
  </si>
  <si>
    <t>5301</t>
  </si>
  <si>
    <t>Infraestructura para la equidad y la competitividad</t>
  </si>
  <si>
    <t>530101</t>
  </si>
  <si>
    <t xml:space="preserve">Urbanismo para el Desarrollo </t>
  </si>
  <si>
    <t>53010101</t>
  </si>
  <si>
    <t>Espacio público adecuado</t>
  </si>
  <si>
    <t>Metros cuadrados</t>
  </si>
  <si>
    <t>Secretaría de Infraestructura Física</t>
  </si>
  <si>
    <t>53010102</t>
  </si>
  <si>
    <t>Equipamientos construidos</t>
  </si>
  <si>
    <t>530102</t>
  </si>
  <si>
    <t>Infraestructura estratégica para la conexión e integración territorial</t>
  </si>
  <si>
    <t>53010201</t>
  </si>
  <si>
    <t>Túnel y vías de acceso construidas</t>
  </si>
  <si>
    <t>53010202</t>
  </si>
  <si>
    <t xml:space="preserve">Aeropuertos o Aeródromos mejorados y en operación </t>
  </si>
  <si>
    <t>53010203</t>
  </si>
  <si>
    <t>Sistema de transporte público de pasajeros fortalecido</t>
  </si>
  <si>
    <t>53010204</t>
  </si>
  <si>
    <t>Vía primaria mantenidas</t>
  </si>
  <si>
    <t>Kilómetros</t>
  </si>
  <si>
    <t>53010205</t>
  </si>
  <si>
    <t>Cables Aéreos sostenibles construidos y operando</t>
  </si>
  <si>
    <t>53010206</t>
  </si>
  <si>
    <t>Muelles o Embarcaderos Mejorados</t>
  </si>
  <si>
    <t>53010207</t>
  </si>
  <si>
    <t>Vias secundarias mejoradas</t>
  </si>
  <si>
    <t>53010208</t>
  </si>
  <si>
    <t>Vías secundarias mantenidas</t>
  </si>
  <si>
    <t>53010209</t>
  </si>
  <si>
    <t>Vias terciarias mejoradas</t>
  </si>
  <si>
    <t>53010210</t>
  </si>
  <si>
    <t>Vias terciarias mantenidas</t>
  </si>
  <si>
    <t>53010211</t>
  </si>
  <si>
    <t>Vía urbana mejorada</t>
  </si>
  <si>
    <t>53010212</t>
  </si>
  <si>
    <t>Estudios y diseños para proyectos de Infraestructura realizados</t>
  </si>
  <si>
    <t>53010213</t>
  </si>
  <si>
    <t xml:space="preserve">Vía férrea estructurada </t>
  </si>
  <si>
    <t>Promotora Ferrocarril de Antioquia</t>
  </si>
  <si>
    <t>53010214</t>
  </si>
  <si>
    <t>Estudios de preinversión para el sistema ferreo realizados</t>
  </si>
  <si>
    <t>53010215</t>
  </si>
  <si>
    <t>Sistema de transporte público de pasajeros cofinanciado</t>
  </si>
  <si>
    <t>Secretaría de Hacienda</t>
  </si>
  <si>
    <t>530103</t>
  </si>
  <si>
    <t>Transformación digital de Antioquia</t>
  </si>
  <si>
    <t>53010301</t>
  </si>
  <si>
    <t>Personas sensibilizadas en el uso y apropiación de las TIC</t>
  </si>
  <si>
    <t>Departamento Administrativo de Planeación</t>
  </si>
  <si>
    <t>53010302</t>
  </si>
  <si>
    <t>Puntos de acceso a Internet con diferentes tecnologías</t>
  </si>
  <si>
    <t>53010303</t>
  </si>
  <si>
    <t>Estrategia para ampliar y mejorar la cobertura del servicio a internet implementada</t>
  </si>
  <si>
    <t>530104</t>
  </si>
  <si>
    <t>Energía Accesible y No Contaminante</t>
  </si>
  <si>
    <t>53010401</t>
  </si>
  <si>
    <t>Viviendas en zonas rurales conectadas a la red del sistema de distribución local de energía eléctrica</t>
  </si>
  <si>
    <t>Secretaría de Ambiente</t>
  </si>
  <si>
    <t>53010402</t>
  </si>
  <si>
    <t xml:space="preserve">Unidades de generación fotovoltaica de energía eléctrica instaladas </t>
  </si>
  <si>
    <t>53010403</t>
  </si>
  <si>
    <t>Lámparas de alumbrado público en funcionamiento</t>
  </si>
  <si>
    <t>5302</t>
  </si>
  <si>
    <t>Desarrollo Agropecuario y Rural</t>
  </si>
  <si>
    <t>530201</t>
  </si>
  <si>
    <t>Sistemas de producción de agricultura campesina, familiar, étnica y comunitaria</t>
  </si>
  <si>
    <t>53020101</t>
  </si>
  <si>
    <t xml:space="preserve">Procesos de formalización o regularización de predios para el desarrollo rural </t>
  </si>
  <si>
    <t>Secretaría de Desarrollo Económico</t>
  </si>
  <si>
    <t>53020102</t>
  </si>
  <si>
    <t>Campesinos y productores agropecuarios apoyados con sistemas de agricultura campesina, familiar, étnica y comunitaria</t>
  </si>
  <si>
    <t>53020103</t>
  </si>
  <si>
    <t>Unidades productivas fortalecidas a través de programas de cofinanciación y procesos asociativos para la generación de valor agregado y acceso a la exportación</t>
  </si>
  <si>
    <t>53020104</t>
  </si>
  <si>
    <t>Proyectos productivos con enfoque agroecológico implementados</t>
  </si>
  <si>
    <t>53020105</t>
  </si>
  <si>
    <t>Programas y estrategias asociativas creadas para el fortalecimiento de encadenamientos comerciales regionales, nacionales e internacionales</t>
  </si>
  <si>
    <t>530202</t>
  </si>
  <si>
    <t>Gestión y fortalecimiento para la producción y comercialización agropecuaria</t>
  </si>
  <si>
    <t>53020201</t>
  </si>
  <si>
    <t>Unidades productivas agropecuarias beneficiadas</t>
  </si>
  <si>
    <t>53020202</t>
  </si>
  <si>
    <t>Formulación del nuevo Plan Departamental de Extensión Agropecuaria- PDEA</t>
  </si>
  <si>
    <t>53020203</t>
  </si>
  <si>
    <t xml:space="preserve"> Productores atendidos con servicio de extensión agropecuaria</t>
  </si>
  <si>
    <t>53020204</t>
  </si>
  <si>
    <t xml:space="preserve"> Productores con acceso a crédito agropecuario y rural</t>
  </si>
  <si>
    <t>53020205</t>
  </si>
  <si>
    <t>Pequeños productores cubiertos con seguro agropecuario</t>
  </si>
  <si>
    <t>53020206</t>
  </si>
  <si>
    <t>Productores atendidos con estrategias de información comercial o comercio exterior</t>
  </si>
  <si>
    <t>53020207</t>
  </si>
  <si>
    <t>Sistemas de información para la comercialización actualizado.</t>
  </si>
  <si>
    <t>53020208</t>
  </si>
  <si>
    <t>Eventos de transferencia de tecnología realizados</t>
  </si>
  <si>
    <t>530203</t>
  </si>
  <si>
    <t>Reconversión productiva y modernización de la ganadería en Antioquia</t>
  </si>
  <si>
    <t>53020301</t>
  </si>
  <si>
    <t>Unidades productivas ganaderas fortalecidas</t>
  </si>
  <si>
    <t>53020302</t>
  </si>
  <si>
    <t>Infraestructura de apoyo a la producción,transformación y comercialización pecuaria intervenida</t>
  </si>
  <si>
    <t>53020303</t>
  </si>
  <si>
    <t>Áreas reforestadas con sistema silvopastoriles</t>
  </si>
  <si>
    <t>Hectáreas</t>
  </si>
  <si>
    <t>5303</t>
  </si>
  <si>
    <t>Desarrollo Económico y Competitividad Sectorial</t>
  </si>
  <si>
    <t>530301</t>
  </si>
  <si>
    <t>Sector minero energetico social,justo y sostenible: Impulsando la Eficiencia Energética</t>
  </si>
  <si>
    <t>53030101</t>
  </si>
  <si>
    <t>Estrategias para el fomento y el desarrollo del sector minero-energético realizadas</t>
  </si>
  <si>
    <t>53030102</t>
  </si>
  <si>
    <t>Estrategias de planeación del sector minero-energético ejecutadas</t>
  </si>
  <si>
    <t>53030103</t>
  </si>
  <si>
    <t>Unidades productivas del sector minero-energético formadas</t>
  </si>
  <si>
    <t>53030104</t>
  </si>
  <si>
    <t>Entidades territoriales, autoridades, comunidades y grupos de valor acompañados en la diversificación de la matriz energética</t>
  </si>
  <si>
    <t>530302</t>
  </si>
  <si>
    <t>Gestión integral para el desarrollo turístico de Antioquia</t>
  </si>
  <si>
    <t>53030201</t>
  </si>
  <si>
    <t>Proyectos de infraestructura turística apoyados</t>
  </si>
  <si>
    <t>53030202</t>
  </si>
  <si>
    <t>Entidades Territoriales acompañadas en la gestión y promoción para el desarrollo turístico.</t>
  </si>
  <si>
    <t>53030203</t>
  </si>
  <si>
    <t>Estrategias regionales de promoción turística lideradas y apoyadas</t>
  </si>
  <si>
    <t>53030204</t>
  </si>
  <si>
    <t>Redes de turismo, Innovación, productividad y sostenibilidad fortalecidas</t>
  </si>
  <si>
    <t>53030205</t>
  </si>
  <si>
    <t>Observatorio turístico sostenible de Antioquia SITA implementado</t>
  </si>
  <si>
    <t>53030206</t>
  </si>
  <si>
    <t>Personas formadas en procesos enfocados al sector turístico</t>
  </si>
  <si>
    <t>530303</t>
  </si>
  <si>
    <t>Generación y formalización del empleo: Trabajo Digno y Decente</t>
  </si>
  <si>
    <t>53030301</t>
  </si>
  <si>
    <t>Estrategias para el cierre de brechas de competitividad sectorial y subregional implementadas</t>
  </si>
  <si>
    <t>53030302</t>
  </si>
  <si>
    <t>Unidades productivas con modelos de negocios apoyados con microcrédito/apalancamiento</t>
  </si>
  <si>
    <t>53030303</t>
  </si>
  <si>
    <t>Planes de negocios financiados</t>
  </si>
  <si>
    <t>530304</t>
  </si>
  <si>
    <t>Productividad y competitividad para el desarrollo económico de Antioquia</t>
  </si>
  <si>
    <t>53030401</t>
  </si>
  <si>
    <t>Personas formadas-mujeres,jóvenes,migrantes-en habilidades y competencias empresariales funcionales</t>
  </si>
  <si>
    <t>53030402</t>
  </si>
  <si>
    <t>Plazas de mercado intervenidas como dinamizadores económicos locales</t>
  </si>
  <si>
    <t>53030403</t>
  </si>
  <si>
    <t>Estrategias implementadas para el desarrollo de la agenda departamental de competitividad e innovación</t>
  </si>
  <si>
    <t>530305</t>
  </si>
  <si>
    <t>Internacionalización de Antioquia</t>
  </si>
  <si>
    <t>53030501</t>
  </si>
  <si>
    <t>Eventos de promoción y marketing para la atracción de Inversión Extranjera Directa realizados</t>
  </si>
  <si>
    <t>53030502</t>
  </si>
  <si>
    <t>Estrategias de acompañamiento en fomento exportador implementadas</t>
  </si>
  <si>
    <t>53030503</t>
  </si>
  <si>
    <t>Proyectos estratégicos apoyados</t>
  </si>
  <si>
    <t>530306</t>
  </si>
  <si>
    <t>Desarrollo tecnológico e innovación para crecimiento empresarial</t>
  </si>
  <si>
    <t>53030601</t>
  </si>
  <si>
    <t>Fondo de Ciencia, Tecnología e innovación creado e implementado</t>
  </si>
  <si>
    <t>53030602</t>
  </si>
  <si>
    <t>Proyectos de investigación e innovación con integración de actores sociales apoyados</t>
  </si>
  <si>
    <t>54 Sostenibilidad desde lo territorial</t>
  </si>
  <si>
    <t>5401</t>
  </si>
  <si>
    <t xml:space="preserve">Potencial ecológico y ambiental </t>
  </si>
  <si>
    <t>540101</t>
  </si>
  <si>
    <t>Gestión integral del recuso hídrico</t>
  </si>
  <si>
    <t>54010101</t>
  </si>
  <si>
    <t>Áreas con esquema de pago por servicios ambientales implementado</t>
  </si>
  <si>
    <t>ha</t>
  </si>
  <si>
    <t>54010102</t>
  </si>
  <si>
    <t>Áreas en proceso de recuperación de cobertura vegetal</t>
  </si>
  <si>
    <t>54010103</t>
  </si>
  <si>
    <t>Áreas protegidas</t>
  </si>
  <si>
    <t>54010104</t>
  </si>
  <si>
    <t>Emprendimientos verdes sostenibles apoyados</t>
  </si>
  <si>
    <t>540102</t>
  </si>
  <si>
    <t>Gestión integral costera</t>
  </si>
  <si>
    <t>54010201</t>
  </si>
  <si>
    <t>Monitoreo de la Erosión Costera en el Litoral Antioqueño realizado</t>
  </si>
  <si>
    <t>DAGRAN</t>
  </si>
  <si>
    <t>54010202</t>
  </si>
  <si>
    <t>Manglar en proceso de restauración</t>
  </si>
  <si>
    <t>540103</t>
  </si>
  <si>
    <t>Educación ambiental</t>
  </si>
  <si>
    <t>54010301</t>
  </si>
  <si>
    <t>Estrategias educativo-ambientales y de participación implementadas</t>
  </si>
  <si>
    <t>54010302</t>
  </si>
  <si>
    <t>Estrategias articuladas para impulsar la competitividad como un modelo sostenible y circular</t>
  </si>
  <si>
    <t>540104</t>
  </si>
  <si>
    <t>Conservación de la biodiversidad y sus servicios ecosistémicos</t>
  </si>
  <si>
    <t>54010401</t>
  </si>
  <si>
    <t>Áreas en proceso de restauración en mantenimiento</t>
  </si>
  <si>
    <t>54010402</t>
  </si>
  <si>
    <t xml:space="preserve">Árboles nativos sembrados </t>
  </si>
  <si>
    <t>54010403</t>
  </si>
  <si>
    <t>Estrategias para el fortalecimiento de los sistemas de áreas protegidas y su fauna silvestre asociada ejecutadas</t>
  </si>
  <si>
    <t>54010404</t>
  </si>
  <si>
    <t>Áreas en proceso de restauración</t>
  </si>
  <si>
    <t>54010405</t>
  </si>
  <si>
    <t>Entidades territoriales acompañadas en su gestión de la calidad del aire</t>
  </si>
  <si>
    <t>5402</t>
  </si>
  <si>
    <t>Territorio planificado y sostenible</t>
  </si>
  <si>
    <t>540201</t>
  </si>
  <si>
    <t>Estrategias para la gestión territorial</t>
  </si>
  <si>
    <t>54020101</t>
  </si>
  <si>
    <t>Planes y estudios con orientaciones para el ordenamiento territorial departamental realizados</t>
  </si>
  <si>
    <t>54020102</t>
  </si>
  <si>
    <t>Entidades, organismos y dependencias asistidos técnicamente con la escuela de ecología territorial</t>
  </si>
  <si>
    <t>540202</t>
  </si>
  <si>
    <t>Gestión del Riesgo de Desastres</t>
  </si>
  <si>
    <t>54020201</t>
  </si>
  <si>
    <t>Sistema de Alerta Temprana implementado</t>
  </si>
  <si>
    <t>54020202</t>
  </si>
  <si>
    <t>Obras de infraestructura para la reducción del riesgo de desastres realizadas</t>
  </si>
  <si>
    <t>54020203</t>
  </si>
  <si>
    <t>Organismos de atención de emergencias equipados</t>
  </si>
  <si>
    <t>54020204</t>
  </si>
  <si>
    <t>Cuerpos de bomberos voluntarios fortalecidos</t>
  </si>
  <si>
    <t>540203</t>
  </si>
  <si>
    <t>Gestión integral del cambio climático</t>
  </si>
  <si>
    <t>54020301</t>
  </si>
  <si>
    <t>Pilotos con acciones de mitigación y adaptación al cambio climático desarrollados</t>
  </si>
  <si>
    <t>540204</t>
  </si>
  <si>
    <t>Protección y bienestar animal</t>
  </si>
  <si>
    <t>54020401</t>
  </si>
  <si>
    <t xml:space="preserve">Prestadores del servicio de atención integral de animales apoyados </t>
  </si>
  <si>
    <t>54020402</t>
  </si>
  <si>
    <t>Infraestructura para el bienestar animal cofinanciados</t>
  </si>
  <si>
    <t>54020403</t>
  </si>
  <si>
    <t>Animales en estado de indefensión o vulnerabilidad atendidos</t>
  </si>
  <si>
    <t>54020404</t>
  </si>
  <si>
    <t>Caninos y felinos esterilizados</t>
  </si>
  <si>
    <t>540205</t>
  </si>
  <si>
    <t>Agua potable y  manejo de aguas residuales sostenible y eficiente para Antioquia</t>
  </si>
  <si>
    <t>54020501</t>
  </si>
  <si>
    <t>Proyectos de acueducto y alcantarillado en área urbana financiados</t>
  </si>
  <si>
    <t>54020502</t>
  </si>
  <si>
    <t>Proyectos de acueducto y de manejo de aguas residuales en área rural financiados</t>
  </si>
  <si>
    <t>54020503</t>
  </si>
  <si>
    <t>Soluciones alternativas para acceso al agua para consumo humano implementadas</t>
  </si>
  <si>
    <t>540206</t>
  </si>
  <si>
    <t>Gestión Integral de Residuos Sólidos</t>
  </si>
  <si>
    <t>54020601</t>
  </si>
  <si>
    <t>Municipios apoyados con vehículos de recolección de residuos sólidos</t>
  </si>
  <si>
    <t>54020602</t>
  </si>
  <si>
    <t>Soluciones de disposición final de residuos sólidos construidas</t>
  </si>
  <si>
    <t>54020603</t>
  </si>
  <si>
    <t>Estaciones de clasificación y aprovechamiento de residuos sólidos construidas</t>
  </si>
  <si>
    <t>54020604</t>
  </si>
  <si>
    <t xml:space="preserve">Estudios o diseños para la construcción u optimización de alternativas de aprovechamiento de los residuos sólidos realizados </t>
  </si>
  <si>
    <t>540207</t>
  </si>
  <si>
    <t>Mejores prestadores, mejores servicios</t>
  </si>
  <si>
    <t>54020701</t>
  </si>
  <si>
    <t>Prestadores de servicios públicos asistidos técnicamente</t>
  </si>
  <si>
    <t>5403</t>
  </si>
  <si>
    <t>Vivienda y Hábitat</t>
  </si>
  <si>
    <t>540301</t>
  </si>
  <si>
    <t>Soluciones habitacionales y legalización y titulación de predios en Antioquia</t>
  </si>
  <si>
    <t>54030101</t>
  </si>
  <si>
    <t xml:space="preserve">Viviendas nuevas en las zonas urbanas y rurales gestionadas </t>
  </si>
  <si>
    <t>Empresa de Vivienda de Antioquia - VIVA</t>
  </si>
  <si>
    <t>54030102</t>
  </si>
  <si>
    <t>Predios titulados y edificaciones legalizadas</t>
  </si>
  <si>
    <t>54030103</t>
  </si>
  <si>
    <t>Viviendas urbanas y rurales mejoradas</t>
  </si>
  <si>
    <t>540302</t>
  </si>
  <si>
    <t>Diseño e Intervenciones Físico-espaciales</t>
  </si>
  <si>
    <t>54030201</t>
  </si>
  <si>
    <t>Municipios y Distritos intervenidos con la estrategia Antioquia Pinta Firme</t>
  </si>
  <si>
    <t xml:space="preserve">55 Autonomía desde la gobernanza </t>
  </si>
  <si>
    <t>5501</t>
  </si>
  <si>
    <t xml:space="preserve"> Alianzas para el Desarrollo</t>
  </si>
  <si>
    <t>550101</t>
  </si>
  <si>
    <t xml:space="preserve">Cooperación para Antioquia </t>
  </si>
  <si>
    <t>55010101</t>
  </si>
  <si>
    <t>Ruedas de cooperación y filantropía realizadas</t>
  </si>
  <si>
    <t>550102</t>
  </si>
  <si>
    <t>Alianzas y asociatividad territorial</t>
  </si>
  <si>
    <t>55010201</t>
  </si>
  <si>
    <t>Esquemas asociativos territoriales asistidos técnicamente</t>
  </si>
  <si>
    <t>5502</t>
  </si>
  <si>
    <t xml:space="preserve"> Fortalecimiento institucional y gobernanza </t>
  </si>
  <si>
    <t>550201</t>
  </si>
  <si>
    <t>Consolidación de las Tecnologías de la Información y las Comunicaciones</t>
  </si>
  <si>
    <t>55020101</t>
  </si>
  <si>
    <t>Sistemas de información e Infraestructura TI actualizados</t>
  </si>
  <si>
    <t>Secretaría de Talento Humano y Servicios Administrativos</t>
  </si>
  <si>
    <t>550202</t>
  </si>
  <si>
    <t>Desarrollo y fortalecimiento organizacional y del talento humano</t>
  </si>
  <si>
    <t>55020201</t>
  </si>
  <si>
    <t>Organismos asistidos técnicamente en gestión del talento humano</t>
  </si>
  <si>
    <t>55020202</t>
  </si>
  <si>
    <t>Metodologías aplicadas al talento humano en cultura, conocimiento, cambio y competencias</t>
  </si>
  <si>
    <t>55020203</t>
  </si>
  <si>
    <t xml:space="preserve">Estructura organizacional y empleo público optimizada </t>
  </si>
  <si>
    <t>55020204</t>
  </si>
  <si>
    <t>Personas capacitadas en talento humano</t>
  </si>
  <si>
    <t>550203</t>
  </si>
  <si>
    <t>Relacionamiento Estado – Ciudadanía</t>
  </si>
  <si>
    <t>55020301</t>
  </si>
  <si>
    <t>Rendición de cuentas realizadas</t>
  </si>
  <si>
    <t>55020302</t>
  </si>
  <si>
    <t>Entidades, organismos y dependencias asistidas técnicamente en comunicaciones</t>
  </si>
  <si>
    <t>55020303</t>
  </si>
  <si>
    <t xml:space="preserve">Sistemas de información CRM y digitalización de trámites implementados </t>
  </si>
  <si>
    <t>55020304</t>
  </si>
  <si>
    <t>Personas atendidas con oferta institucional articulada</t>
  </si>
  <si>
    <t>55020305</t>
  </si>
  <si>
    <t xml:space="preserve">Entidades, organismos y dependencias asistidos técnicamente en atención a la ciudadanía </t>
  </si>
  <si>
    <t>550204</t>
  </si>
  <si>
    <t>Administración de la infraestructura física y equipamiento de la Gobernación de Antioquia</t>
  </si>
  <si>
    <t>55020401</t>
  </si>
  <si>
    <t>Sedes institucionales adecuadas</t>
  </si>
  <si>
    <t>55020402</t>
  </si>
  <si>
    <t>Programa de saneamiento de bienes ejecutado</t>
  </si>
  <si>
    <t>Porcentaje</t>
  </si>
  <si>
    <t>550205</t>
  </si>
  <si>
    <t>Fortalecimiento institucional y gobernanza</t>
  </si>
  <si>
    <t>55020501</t>
  </si>
  <si>
    <t>Iniciativas técnicas relacionadas con formación jurídica construidas</t>
  </si>
  <si>
    <t>Secretaría General</t>
  </si>
  <si>
    <t>55020502</t>
  </si>
  <si>
    <t>Organismos del nivel central asistidos técnicamente en materia de defensa jurídica</t>
  </si>
  <si>
    <t>55020503</t>
  </si>
  <si>
    <t>Diligencias de inspección realizadas a entidades sin ánimo de lucro</t>
  </si>
  <si>
    <t>55020504</t>
  </si>
  <si>
    <t>Modelo de abastecimiento estratégico y fortalecimiento a la gestión contractual aplicado</t>
  </si>
  <si>
    <t>55020505</t>
  </si>
  <si>
    <t>Sistema de gestión documental implementado</t>
  </si>
  <si>
    <t>0,7</t>
  </si>
  <si>
    <t>55020506</t>
  </si>
  <si>
    <t>Documentos de lineamientos técnicos de control interno realizados</t>
  </si>
  <si>
    <t>Gerencia de Auditoría Interna</t>
  </si>
  <si>
    <t>55020507</t>
  </si>
  <si>
    <t>Modelo de Gestión para el conglomerado público implementado</t>
  </si>
  <si>
    <t>55020508</t>
  </si>
  <si>
    <t>Asamblea Departamental Fortalecida</t>
  </si>
  <si>
    <t>550206</t>
  </si>
  <si>
    <t>Fortalecimiento de los Ingresos y Eficiencia del Gasto</t>
  </si>
  <si>
    <t>55020601</t>
  </si>
  <si>
    <t>Pago de pasivos laborales de la administración pública  realizados.</t>
  </si>
  <si>
    <t>55020602</t>
  </si>
  <si>
    <t>Programas para el fortalecimiento de la hacienda pública implementados</t>
  </si>
  <si>
    <t>5503</t>
  </si>
  <si>
    <t xml:space="preserve"> Más capacidades, mayor autonomía</t>
  </si>
  <si>
    <t>550301</t>
  </si>
  <si>
    <t>Desarrollo territorial para la autonomía</t>
  </si>
  <si>
    <t>55030101</t>
  </si>
  <si>
    <t>Entidades territoriales asistidas técnicamente en catastro y estatutos tributarios</t>
  </si>
  <si>
    <t>55030102</t>
  </si>
  <si>
    <t>Área geográfica actualizada catastralmente con enfoque multipropósito</t>
  </si>
  <si>
    <t>55030103</t>
  </si>
  <si>
    <t>Trámites de conservación catastral realizados</t>
  </si>
  <si>
    <t>550302</t>
  </si>
  <si>
    <t>Brazo técnico para la generación de confianza</t>
  </si>
  <si>
    <t>Entidades territoriales con capadidades técnicas fortalecidas en gestión y proyectos</t>
  </si>
  <si>
    <t>55030201</t>
  </si>
  <si>
    <t>Entidades territoriales asistidas fiscal y financieramente</t>
  </si>
  <si>
    <t>550303</t>
  </si>
  <si>
    <t>Fortalecimiento de los Sistemas de Información de Estadística Departamental y de la Cultura del Dato</t>
  </si>
  <si>
    <t>55030301</t>
  </si>
  <si>
    <t>Modernización del sistema de información estadística</t>
  </si>
  <si>
    <t>55030302</t>
  </si>
  <si>
    <t>Instrumentos de producción y análisis de datos para la toma de decisiones implementados</t>
  </si>
  <si>
    <t>Total general</t>
  </si>
  <si>
    <t>Línea/
Componente/
Programa</t>
  </si>
  <si>
    <t>Meta 2024-2027</t>
  </si>
  <si>
    <t>Dependencia Responsable</t>
  </si>
  <si>
    <t>Logro 2025</t>
  </si>
  <si>
    <t>Cumplimiento 2025</t>
  </si>
  <si>
    <t>Avance 2025</t>
  </si>
  <si>
    <t>5101 Componente</t>
  </si>
  <si>
    <t>510101 Programa</t>
  </si>
  <si>
    <t>510102 Programa</t>
  </si>
  <si>
    <t>5102 Componente</t>
  </si>
  <si>
    <t>510201 Programa</t>
  </si>
  <si>
    <t>510202 Programa</t>
  </si>
  <si>
    <t>510203 Programa</t>
  </si>
  <si>
    <t>510204 Programa</t>
  </si>
  <si>
    <t>510205 Programa</t>
  </si>
  <si>
    <t>5103 Componente</t>
  </si>
  <si>
    <t>510301 Programa</t>
  </si>
  <si>
    <t>510302 Programa</t>
  </si>
  <si>
    <t>510303 Programa</t>
  </si>
  <si>
    <t>510304 Programa</t>
  </si>
  <si>
    <t>510305 Programa</t>
  </si>
  <si>
    <t>5201 Componente</t>
  </si>
  <si>
    <t>520101 Programa</t>
  </si>
  <si>
    <t>520102 Programa</t>
  </si>
  <si>
    <t>520103 Programa</t>
  </si>
  <si>
    <t>520104 Programa</t>
  </si>
  <si>
    <t>520105 Programa</t>
  </si>
  <si>
    <t>520106 Programa</t>
  </si>
  <si>
    <t>520107 Programa</t>
  </si>
  <si>
    <t>520108 Programa</t>
  </si>
  <si>
    <t>520109 Programa</t>
  </si>
  <si>
    <t>520110 Programa</t>
  </si>
  <si>
    <t>5202 Componente</t>
  </si>
  <si>
    <t>520201 Programa</t>
  </si>
  <si>
    <t>520202 Programa</t>
  </si>
  <si>
    <t>520203 Programa</t>
  </si>
  <si>
    <t>520204 Programa</t>
  </si>
  <si>
    <t>520205 Programa</t>
  </si>
  <si>
    <t>520206 Programa</t>
  </si>
  <si>
    <t>520207 Programa</t>
  </si>
  <si>
    <t>520208 Programa</t>
  </si>
  <si>
    <t>520209 Programa</t>
  </si>
  <si>
    <t>520210 Programa</t>
  </si>
  <si>
    <t>5203 Componente</t>
  </si>
  <si>
    <t>520301 Programa</t>
  </si>
  <si>
    <t>520302 Programa</t>
  </si>
  <si>
    <t>520303 Programa</t>
  </si>
  <si>
    <t>520304 Programa</t>
  </si>
  <si>
    <t>520305 Programa</t>
  </si>
  <si>
    <t>520306 Programa</t>
  </si>
  <si>
    <t>520307 Programa</t>
  </si>
  <si>
    <t>520308 Programa</t>
  </si>
  <si>
    <t>520309 Programa</t>
  </si>
  <si>
    <t>5301 Componente</t>
  </si>
  <si>
    <t>530101 Programa</t>
  </si>
  <si>
    <t>530102 Programa</t>
  </si>
  <si>
    <t>530103 Programa</t>
  </si>
  <si>
    <t>530104 Programa</t>
  </si>
  <si>
    <t>5302 Componente</t>
  </si>
  <si>
    <t>530201 Programa</t>
  </si>
  <si>
    <t>530202 Programa</t>
  </si>
  <si>
    <t>530203 Programa</t>
  </si>
  <si>
    <t>5303 Componente</t>
  </si>
  <si>
    <t>530301 Programa</t>
  </si>
  <si>
    <t>530302 Programa</t>
  </si>
  <si>
    <t>530303 Programa</t>
  </si>
  <si>
    <t>530304 Programa</t>
  </si>
  <si>
    <t>530305 Programa</t>
  </si>
  <si>
    <t>530306 Programa</t>
  </si>
  <si>
    <t>5401 Componente</t>
  </si>
  <si>
    <t>540101 Programa</t>
  </si>
  <si>
    <t>540102 Programa</t>
  </si>
  <si>
    <t>540103 Programa</t>
  </si>
  <si>
    <t>540104 Programa</t>
  </si>
  <si>
    <t>5402 Componente</t>
  </si>
  <si>
    <t>540201 Programa</t>
  </si>
  <si>
    <t>540202 Programa</t>
  </si>
  <si>
    <t>540203 Programa</t>
  </si>
  <si>
    <t>540204 Programa</t>
  </si>
  <si>
    <t>540205 Programa</t>
  </si>
  <si>
    <t>540206 Programa</t>
  </si>
  <si>
    <t>540207 Programa</t>
  </si>
  <si>
    <t>5403 Componente</t>
  </si>
  <si>
    <t>540301 Programa</t>
  </si>
  <si>
    <t>540302 Programa</t>
  </si>
  <si>
    <t>5501 Componente</t>
  </si>
  <si>
    <t>550101 Programa</t>
  </si>
  <si>
    <t>550102 Programa</t>
  </si>
  <si>
    <t>5502 Componente</t>
  </si>
  <si>
    <t>550201 Programa</t>
  </si>
  <si>
    <t>550202 Programa</t>
  </si>
  <si>
    <t>550203 Programa</t>
  </si>
  <si>
    <t>550204 Programa</t>
  </si>
  <si>
    <t>550205 Programa</t>
  </si>
  <si>
    <t>550206 Programa</t>
  </si>
  <si>
    <t>5503 Componente</t>
  </si>
  <si>
    <t>550301 Programa</t>
  </si>
  <si>
    <t>550302 Programa</t>
  </si>
  <si>
    <t>550303 Programa</t>
  </si>
  <si>
    <t>Total General</t>
  </si>
  <si>
    <t>Articulación con la Estructura del Plan de Desarrollo</t>
  </si>
  <si>
    <t>Atributos del Indicador</t>
  </si>
  <si>
    <t>Planeación para el cuatrienio</t>
  </si>
  <si>
    <t>LOGROS</t>
  </si>
  <si>
    <t>Observaciones
al logro a Marzo - 2025
[OPCIONAL]</t>
  </si>
  <si>
    <t>código Línea</t>
  </si>
  <si>
    <t>Línea</t>
  </si>
  <si>
    <t>código Componente</t>
  </si>
  <si>
    <t>Componente</t>
  </si>
  <si>
    <t>código programa</t>
  </si>
  <si>
    <t>Programa</t>
  </si>
  <si>
    <t>código Indicador</t>
  </si>
  <si>
    <t>Tipo Indicador</t>
  </si>
  <si>
    <t>LB_PDD</t>
  </si>
  <si>
    <t>Meta plan
2024-2027</t>
  </si>
  <si>
    <t>Meta 2024</t>
  </si>
  <si>
    <t>Meta 2026</t>
  </si>
  <si>
    <t>Meta 2027</t>
  </si>
  <si>
    <t>LOGRO DICIEMBRE-2024</t>
  </si>
  <si>
    <t>LOGRO
Acumulado
(Calculado)</t>
  </si>
  <si>
    <t>LOGRO Acumulado
(Calculado)</t>
  </si>
  <si>
    <t>Avance a 2025</t>
  </si>
  <si>
    <t>Cumpl 2024</t>
  </si>
  <si>
    <t>Pcump2024</t>
  </si>
  <si>
    <t>Pcump2025</t>
  </si>
  <si>
    <t>P 2024</t>
  </si>
  <si>
    <t>P2025</t>
  </si>
  <si>
    <t>nombre linea</t>
  </si>
  <si>
    <t>51</t>
  </si>
  <si>
    <t>Producto</t>
  </si>
  <si>
    <t>Acompañamiento a promotores y funcionarios para la formación en estatutos.</t>
  </si>
  <si>
    <t>Seguridad desde la democracia y la Justicia</t>
  </si>
  <si>
    <t>Se ha iniciado acompañamiento a espacios e instancias estratégicas de la dependencia.</t>
  </si>
  <si>
    <t>Se ha avanzado en acciones orientadas a la implementación del Observatorio de Participación y el diseño de lineamientos del concurso Estímulos e Iniciativas.</t>
  </si>
  <si>
    <t>Se ha avanzado en la ejecución de la estrategia de fortalecimiento, a través de la asesoría a mínimos organizativos.</t>
  </si>
  <si>
    <t>Si bien no se han materializado alianzas, se viene trabajando en la planeación de ellas para gestión de proceso formativo a dignatarios comunales.</t>
  </si>
  <si>
    <t>Reactivación de la Mesa con Federaciones, en el marco de la Ordenanza 50/2023.</t>
  </si>
  <si>
    <t>Por dificultades de la plataforma PIIP solo hasta finales del mes de marzo fue posible viabilizar los proyectos de la dependencia. Con recursos de funcionamiento se logro acompañar a los Resguardos de Puerto Bélgica y Cabildo Mayor del municipio de Cáceres, Vegas de Segovia de Zaragoza y Jaidezavi en Tarazá en la formulación y presentación de propuestas ante el Ministerio del Interior para dotación de casas de gobierno indígena. Iniciativas capítulo étnico PDET</t>
  </si>
  <si>
    <t>Se suscribió Acuerdo de entendimiento entre el Departamento y Amazon Conservation Team para el acompañamiento a la formalización. En etapa precontractual.</t>
  </si>
  <si>
    <t xml:space="preserve"> Para el primer trimestre 2025, no hubo ejecución financiera de indicadores y plan de acción; para el proyecto BPIN: 2024003050070.
Lo anterior, obedece a las dificultades de ingeniería de la plataforma Integrada de Inversión Pública (PIIP).</t>
  </si>
  <si>
    <t>Se tienen 6 estrategias en implementación, 1.Estrategia para la incidencia en la descongestión del sistema carcelario y penitenciario en el departamento; 2.Estrategia para el suministro de kits aseo personal a las personas sindicadas o condenadas en establecimientos carcelarios y estaciones de policía en el departamento; 3.Estrategia para la promoción de acceso a la justicia y el abordaje integral de las la violencias basadas en género; 4.Estrategia para el fortalecimiento de acceso a la justicia y servicios integrales; 5.Estrategia para la promoción de acceso a la justicia y los mecanismos alternativos de solución de conflictos y 6.Estrategia para el fortalecimiento de las autoridades locales y actores sociales en la prevención del delito en jóvenes.</t>
  </si>
  <si>
    <t>Para la zona Río Grande y Chico</t>
  </si>
  <si>
    <t>Estos son, balance de seguridad del Departamento De Antioquia – 2024 y apreciación estratégica del crimen en Antioquia, primer trimestre 2025</t>
  </si>
  <si>
    <t>Acciones desarrolladas en los municipios de Buriticá, Frontino, Nariño, Argelia y Sonsón</t>
  </si>
  <si>
    <t>Estrategia de Cobro coactivo, implementada</t>
  </si>
  <si>
    <t>52</t>
  </si>
  <si>
    <t>Cohesión desde lo social</t>
  </si>
  <si>
    <t>0,25</t>
  </si>
  <si>
    <t>0,75</t>
  </si>
  <si>
    <t>En la territorialización del municipio de La Pintada, el valor disminuye en 108 registros, debido a un error de digitación en el reporte anterior. Estos 108 suman al municipio de la Unión</t>
  </si>
  <si>
    <t>En la territorialización en el municipio de Nechi se evidencian "-219" entendiendo que se realizó ajuste y estos pertenecen al municipio de Necoclí "238".</t>
  </si>
  <si>
    <t>Para el cumplimento del indicador, se vienen desarrollando las siguientes actividades:
1. El ICPA viene avanzando con el equipo de equipo de Gestión del Conocimiento de la Secretaria de Cultura de Medellín, en la búsqueda de una alianza estratégica para el desarrollo de la cuenta satélite.  También s avanzó, con el DANE una reunión para la propuesta económica de valor de la cuenta satélite.
2. El ICPA, contrató un profesional para liderar el proyecto del Observatorio, iniciando con un plan de trabajo.
3. El ICPA con PROANTIOQUIA, realizaron una alianza para el desarrollo de la caracterización, la cual se espera los resultados de esta.
4. El ICPA con PROANTIOQUIA, realizaron una alianza para el desarrollo de la caracterización, la cual se espera los resultados de esta.
5. Se viene realizando el análisis de la fuente de datos que suministra la plataforma SICPA, para avanzar en el desarrollo del proyecto del observatorio.</t>
  </si>
  <si>
    <t>Para el cumplimento del indicador, se vienen desarrollando las siguientes actividades:
1. Con la conmemoración del bicentenario de la batalla de Ayacucho: 
- El 14/11/2024 se firmó el convenio marco de asociación con el IDEA, C.I 086-2024 RADICADO IDEA 0284 DE 2024, para la incorporación de los recursos de cada una de las partes, en pro de la ejecución del proyecto.
- El 27/11/2024 Se firmó el Acta de Incorporación 01, C.I 088-2024 RADICADO IDEA 0288 DE 2024 entre el IDEA y el ICPA para la incorporación de los recursos del ICPA por valor de $ 7.888.986.516 de recursos del ICPA y un valor total del convenio por $ 8.283.435.842 
- El 27/12/2024 se firmó el Acta de Incorporación 02, C.I 1110-07-04-037-2024 RADICADO IDEA 0324 DE 2024, entre el IDEA, ICPA y el municipio de Rionegro. Para la incorporación de los recursos del municipio de Rionegro por valor de $ 600.000.000 para la ejecución de los proyectos en el marco de la conmemoración de la Batallad de Ayacucho. - Actualmente se está trabajando con los municipios de Marinilla, El Santuario, Concepción y San Vicente Ferrer para la suscripción de las actas de incorporación respectivas.
2. Municipio de Granada:
- El 27/12/2024 se firmó el convenio interadministrativo para la incorporación de recursos C.I 094-2024, RADICADO IDEA 0367 DE 2024, para la incorporación de recursos del ICPA destinados para la intervención de la Casa de la Cultura del municipio de Granada y la Casa de la Cultura del municipio de Armenia.  Actualmente se está trabajando con el municipio para la suscripción de los convenios interadministrativos respectivos para la ejecución de las obras.</t>
  </si>
  <si>
    <t xml:space="preserve">Para el cumplimento del indicador, se vienen desarrollando las siguientes actividades:
Se tienen en proceso la difusión de las convocatorias para el otorgamiento de los estímulos:  Estímulos, planes municipales de cultura, máquina de los sueños “La Nave”, festivales de cine, salas concertadas, salas consentidas, día de la trova, museos, emprendedores, día del tango, circulación, encuentros y festivales, Antioquia Vive, sinfónica departamental y Bienales de arte.
</t>
  </si>
  <si>
    <t>Para el cumplimento del indicador, se vienen desarrollando las siguientes actividades:
Se tienen en proceso las siguientes dotaciones en las áreas de: Teatro (Abejorral) se encuentra en proceso de revisión técnica, Artes visuales se tiene en proceso la dotación de 20 kit básicos, Biblioteca, se tiene en proceso 10 dotaciones bibliotecarias, Música se tiene en proceso 20 dotaciones para materiales para la limpieza de instrumentos musicales, Danza están en proceso 4 dotaciones y Audio visuales se tiene en proceso 5 dotaciones.</t>
  </si>
  <si>
    <t>Para el cumplimento del indicador, se vienen desarrollando las siguientes actividades con los contenidos culturales:
La promoción de la Orquesta Sinfónica Departamental, activación Palacio de la Cultura Rafael Uribe Uribe, programa Antioquia VIVE, las Bienales de arte y el programa Maquina de los sueños “La Nave”.</t>
  </si>
  <si>
    <t xml:space="preserve">Para el cumplimento del indicador, se vienen desarrollando las siguientes actividades:
Se realizo el proceso de las vigencias futuras, y realizar el proceso de contratación la Universidad de Antioquia, para ofrecer a los artistas del departamento la profesionalización.
</t>
  </si>
  <si>
    <t>Para el cumplimento del indicador, se vienen desarrollando en las diferentes áreas artísticas las siguientes actividades:
Teatro, se viene en la formulación del Estudio Previo, con la propuesta de formación con la Escuela Superior de Artes Débora Arango.  Las áreas de Danza, literatura, Biblioteca y Patrimonio; se encuentran en la etapa precontractual con la elaboración de la propuesta técnica y presupuesto, para la contratación la Universidad de Antioquia.  Audiovisuales, el proceso de formación de cine y audiovisuales se encuentra en proceso de cotizaciones con las universidades Universidad de Antioquia y el Instituto Tecnológico Metropolitano (Universidad) para poder iniciar los procesos de estudios previos.   Música, se proyecta realizarse con la Débora Arango.</t>
  </si>
  <si>
    <t>Para el cumplimento del indicador, se vienen desarrollando en las diferentes actividades:
Se firmo el Contrato interadministrativo No. C.I 010-2025 el ICPA con TECNOLOGICO DE ARTES DÉBORA ARANTO INSTITUCION REDEFINIDA, se inscribieron 40 personas, el proceso esta revisión.</t>
  </si>
  <si>
    <t>Para el cumplimento del indicador, se vienen desarrollando en las diferentes actividades:
La convocatoria para emprendedores se encuentra en fase de planeación, de acuerdo con ajustes en el cronograma inicial se proyecta su publicación la última semana de abril de 2025.  Se tiene un avance importante sobre “Marketplace Cultural”, se han conectado 154 artistas y emprendedores del sector. Además, se registraron 355 visitas a perfiles, lo que indica un interés creciente por parte de los empresarios y gremios en conocer el talento local.</t>
  </si>
  <si>
    <t xml:space="preserve">Para el cumplimento del indicador, se vienen desarrollando en las diferentes actividades:
En el segundo semestre, se, realizará el encuentro de vigías del patrimonio y de la Red de Museos, los cuales contaran con procesos formativos.
Se viene realizando la propuesta formativa, par la Red de Bibliotecarios del departamento de Antioquia.
Para el 21 de mayo, se realizará en las instalaciones del Palacio de la Cultura Rafel Uribe Uribe, el encuentro de responsables de casas de la cultura.
Para el segundo semestre, se realizará en las instalaciones del Palacio de la Cultura Rafel Uribe Uribe, el encuentro de Consejeros departamentales.
</t>
  </si>
  <si>
    <t xml:space="preserve">Para el cumplimento del indicador, se vienen desarrollando en las diferentes actividades:
Se viene en revisión del modulo del Sistema de Integrado de Gestión SIG.
Se programo la primera reunión trimestral del Comité MIPG para el 25 de abril, se vienen realizando la revisión al Plan de Acción, se están actualizando los nuevos planes en la web https://culturantioquia.gov.co/procedimientos  que se tienen para la toma de decisiones y se envió el Cronograma de diligenciamiento del FURAG.
Se tiene un proceso pendiente para la mejora del módulo Sistema de Integrado de Gestión SIG.
</t>
  </si>
  <si>
    <t>Para el cumplimento del indicador, se vienen desarrollando en las diferentes actividades:
Se han realizado asesorías técnicas a los municipios de Girardota, Guatapé, Santa fe de Antioquia, San Jerónimo, Murindo
La Academia Antioqueña de Historia -AAH, presento el proyecto al área de patrimonio, el cual fue revisado y se devolvió para ajustes.
Se tiene en proceso los estudios previos, para la ejecución de los proyectos de INC* 2024, se espera la resolución de los recursos del balance para poder entregar a la jurídica, en cuento a los proyectos de INC* 2025 ya se radicaron 18 proyectos con igual número de municipios al Ministerio, en estos momentos están en evaluación técnica.
Se viene estructurando una propuesta formativa para el segundo semestre, en el marco del proceso de catedra de patrimonio, estamos en la construcción de la propuesta y a la espera de la definición del valor, para concretar  propuesta con la Universidad de Antioquia.
A través del proceso de INC, se desarrollarán procesos de P.E.S. en los municipios de: Salgar, Rionegro e Itagüí.
A través del proceso de INC, se desarrollará el inventario del municipio de Girardota.</t>
  </si>
  <si>
    <t>53</t>
  </si>
  <si>
    <t xml:space="preserve">convenio: plaza de mercado de la ceja se encuentra en un 83% de ejecución </t>
  </si>
  <si>
    <t>Inversión desde la confianza</t>
  </si>
  <si>
    <t>aeropuerto de vigia del fuerte se encuentra en ejecución al 85%</t>
  </si>
  <si>
    <t>la ejecución de 13,21 km equivale a 5,34 km de aconvenios de la anterior admon y 7,87km de conevios de materiales,  Se suscribieron 4 nuevos convenio de materiales: sonson, yarumal, girardota,el peñol.
Ademas, se suscribio convenio para red vial terciaria con; concepción por 875 metros y la pintada 380 mtros</t>
  </si>
  <si>
    <t xml:space="preserve">se firmo convenio para 1 km de via urbana con el municipio de vigía del fuerte, aun no han iniciado las obras  </t>
  </si>
  <si>
    <t>Se tiene formulado el plan de formación para iniciar en el segundo trimestre</t>
  </si>
  <si>
    <t>126 puntos a través de  del soporte y mantenimiento programado durante la vigencia 2025 (continuidad del contrato 4600014014)
En la ejecución de 2024 por parte de la Dirección de TI de la Secretaría TIC se realizó contrato 4600017690 con reservas presupuestales para 2025
objeto: SUMINISTRO DE SWITCHES DE COMUNICACIONES PARA LA GOBERNACIÓN DE ANTIOQUIA
RPC 4500063845
Valor aporte del proyecto 160045: $1.607.149.426
Proveedor: Netmask SAS</t>
  </si>
  <si>
    <t>CDP para desarrollo de convenio con EPM $8.000.000.000; elementos para celebración de convenio en estructuración.
Recursos gestionados para mejoramiento de conexión usuarios Vigía del Fuerte - Murindó del orden de los $3.000.000.000</t>
  </si>
  <si>
    <t>Contrato de Mandato con VIVA celebrado 25MA112B2095 (19/02/2025); supervisión designada. Acta de Inicio (18/03/2025). 
Cerca de 460 Sistemas Individuales Solares Fotovoltaicos – SISFV con recursos asignados OBRAS POR IMPUESTOS para la instalación de SISFV en Norte, Nordeste y Bajo Cauca; sin inició de instalación.</t>
  </si>
  <si>
    <t>Proceso en estructuración para celebración de Contrato de Mandato con VALOR +. En gestión otrosi para adición por valor de $7.049.989.969 al Convenio IDEA para administración de recursos, inversiones asociadas al POAI 2025.</t>
  </si>
  <si>
    <t>En proceso de planeación para la ejecución de un evento de inversión en el territorio</t>
  </si>
  <si>
    <t>En proceso precontractual para llevar a cabo programa de Fomento Exportador</t>
  </si>
  <si>
    <t>En proceso precontractual para llevar a cabo programa Inglés para el trabajo</t>
  </si>
  <si>
    <t>54</t>
  </si>
  <si>
    <t>Aun no inician los convenios de PSA</t>
  </si>
  <si>
    <t>Sostenibilidad desde lo territorial</t>
  </si>
  <si>
    <t>Se firmó el contrato de reforestación y mantenimiento, pero aún no inicia actividades físicas</t>
  </si>
  <si>
    <t>Se firmó el contrato de Guardacuencas, pero aún no inicia actividades físicas</t>
  </si>
  <si>
    <t>Aun no inicia el convenio de restauración de manglar</t>
  </si>
  <si>
    <t>Los contratos de reforestación (cuencas abastecedoras y manglar) no han comenzado ejecución física</t>
  </si>
  <si>
    <t>No se ha decidido la forma de contratación de este indicador</t>
  </si>
  <si>
    <t>1. Apoyo logístico, técnico y académico al Consejo Territorial de Planeación de Antioquia 2. Estudios de análisis de las interrelaciones en la subregión de Urabá
3. Estudios de análisis de las interrelaciones en la subregión de Oriente</t>
  </si>
  <si>
    <t>El proyecto de la Secretaría de Gobierno - Dirección de Asuntos Institucionales  por dificultades de ingeniería en los trámites presupuestales de la plataforma PIIP- DNP no pudo realizar la ejecución del proyecto para el primer trimestre 2025.</t>
  </si>
  <si>
    <t>Aun no inician los convenios</t>
  </si>
  <si>
    <t>En gestión actuaciones orientadas a avanzar en el cumplimiento de la meta: 8 proyectos de infraestructura en evaluación (Envigado - 2 ALC; Zaragoza - ACU; Mutatá - ALC; Betania - ACU; Chigorodó - ACU/ALC; Santa Fe de Antioquia - ALC EBAR; Jericó - ACU/ALC); 2 proyecto de E&amp;D en revisión (Caicedo 1 ACU y 1 ALC); 8 E&amp;D IRCA Urbano - Incorporado MANTRA; 1 E&amp;D ALC Nechí</t>
  </si>
  <si>
    <t>En gestión actuaciones orientadas a avanzar en el cumplimiento de la meta: 9 Proyectos de estudios y diseños rurales en gestión de recursos (RENTAN) - Incorporado a MANTRA; 1 proyecto viabilizado ACU-ALC Rural (La Ceja del Tambo); 5 proyecto infraestructura en evaluación (TURBO - ALC Currulao; Santa Rosa de Osos 2 - ACU/ALC; San Roque - ACU; San Jerónimo - ACU)</t>
  </si>
  <si>
    <t>Proyecto en estructuración técnica para nivelar metas 2024-2025</t>
  </si>
  <si>
    <t>En gestión actuaciones orientadas a avanzar en el cumplimiento de la meta: 13 municipios con 14 proyectos para adquisición de vehículos en evaluación en MDEVP (Hispania, Salgar, Anzá, Peque, Santuario, Venecia (2), Nariño, Puerto Triunfo, Carolina, Jericó, Jardín, San Francisco, Concordia)</t>
  </si>
  <si>
    <t>En gestión actuaciones orientadas a avanzar en el cumplimiento de la meta: 2 SDFRS en construcción u optimización: Alejandría (Suspendido) – Vigía del Fuerte (En Ejecución); 1 SDFRS en evaluación MDEVP (Frontino)</t>
  </si>
  <si>
    <t>En gestión actuaciones orientadas a avanzar en el cumplimiento de la meta: 1 Planta de Compostaje para el Tratamiento de RS Orgánicos en construcción: El Peñol (Suspendido)</t>
  </si>
  <si>
    <t>En estructuración del proyecto.</t>
  </si>
  <si>
    <t xml:space="preserve">66 entes territoriales con prestadores de servicios públicos acompañados para el fortalecimiento de sus capacidades, a través de los distintos componentes del PDA de Antioquia. Las actuaciones continuaran siendo dirigidas a todos los municipios y distritos para efectos de la sostenibilidad de los servicios y de los indicadores de resultado. </t>
  </si>
  <si>
    <t>55</t>
  </si>
  <si>
    <t>En proceso de planeación para la ejecución de un evento de cooperación para el segundo semestre</t>
  </si>
  <si>
    <t xml:space="preserve">Autonomía desde la gobernanza </t>
  </si>
  <si>
    <t>Bajo el marco del convenio interadministrativo N° 4600017285 de 2024 se han apoyado los siguientes EAT dentro de los alcances: alcance N° 1: diagnóstico, caracterización y categorización de los EAT; alcance N° 2: consolidación de los EAT; alcance N° 3: fortalecimiento de los EAT; alcance N° 4: Mesa Departamental de EAT: 
1. PAP Minero agroecológica; 2. PAP Penderisco Sinifaná; 3. PAP para La Paz; 4. PAP San Juan; 5. PAP Aguas, Bosques y Turismo; 6. PAP Cartama; 7. RPG Bajo Cauca; 8. AMOCCIDENTE; 9. AMUNORTE; 10. ASOMURA; 11. CORPOBOSQUES; 12. AMUCED; 13. AMMA; 14. RAP del Agua y la Montaña; 15. RAP de la Paz, La Vida y la Noviolencia.
Apoyo al proceso de constitución de 4 nuevas Provincias administrativas y de Planificación: 16. PAP Agroindustrial; 17. PAP Bioenergética; 18. PAP del Río Grande y 19. PAP Turística y Agroecológica.
20. y 21. Apoyo al proceso de constitución de 2 nuevas Areas Metropolitanas en el Uraba y Oriente Antioqueño (Valle de San Nicolás).</t>
  </si>
  <si>
    <t>Desde la Dirección de TI, se viene gestionando la actualización de sistemas de información de la Gobernación de Antioquia. 
El indicador es anualizado; por lo cual, el logro de la vigencia se reportará en el mes de diciembre de 2025.</t>
  </si>
  <si>
    <t xml:space="preserve">
Organismos atendidos por las actividades en seguridad y salud en el trabajo, bienestar y practicantes de excelencia</t>
  </si>
  <si>
    <t>Las siguientes acciones que se detallan corresponen a 2 grandes componentes Conocimiento y Cultura: Para el trimestre I de 2025 se realizaron,  Tertulias: se han realizado 2 tertulias nacionales, 3 internacionales; Hábitos del conocimiento: 1er Desafío de Navegación en el Sitio 4C; Cartero de la Admiración: 31 cartas entregadas; PEC: 45; Certibot: alrededor de 2300 certificados cargados, se creó el canal youtube 4C y se hizo la planeación del componente de competencias, y otras estrategias de gestión del conocimiento como la estrategia de Gestores del conocimiento y la 1ra Feria del Conocimiento y la Innovación.</t>
  </si>
  <si>
    <t>a) Se Implementará un sistema para gestión de PQRSDF con Inteligencia Artificial, se está realizando el estudio de mercado y se implementará en el segundo semestre, b) Se implemetrá una solución tecnológica para la digitalización de los 22 trámites presenciales que tiene la Gobernación, se está realizando el estudio de mercado y se implementará en el segundo semestre, y c) La Dirección de TI, implementará un sistema de analítica de datos, actualmente está avanzando en el proceso contractual, la Dirección de REC, aportará recursos (792 millones), dicho sistema fortalecerá el componente de visualización y apertura de datos, facilitando, a la comunidad antioqueña, el entendimiento de los indicadores, resultados y programas clave para el desarrollo de Antioquia.</t>
  </si>
  <si>
    <t>La ciudadanía ha realizado 225.972 trámites que corresponden a las Secretarías de: Planeación, Educación, Gobierno, Hacienda, Infraestructura Física, Salud e Inclusión Social, Seguridad Justicia y Paz, Talento umano y Servicios Administrativos y Secretaría General.</t>
  </si>
  <si>
    <t>Se avanzó en el proceso de asesoría y asistencia técnica para el fortalecimiento de la capacidad institucional municipal para la implementación de la Política de Atención al Ciudadano, Gestión de PQRSDF y Gestión de Trámites.</t>
  </si>
  <si>
    <t xml:space="preserve">Se está adelantando el proceso precontractual para el mantenimiento de las instalaciones de la Fábrica de Licores de Antioquia y el estudio patológico del CAD. </t>
  </si>
  <si>
    <t>Se suscribió el contrato para el saneamiento de bienes el 25/03/2025.</t>
  </si>
  <si>
    <t>A la fecha se han articulado la Secretaría General y laDirección de las Tecnologías con el fin de desarrollar la iniciativa tecnológica.</t>
  </si>
  <si>
    <t>En el mes de marzo se adjundicó el contrato que permita actualizar y desarrollar nuevas herramientas dentro del Modelo de Abastecimiento Estratégico</t>
  </si>
  <si>
    <t>0,67</t>
  </si>
  <si>
    <t>0,73</t>
  </si>
  <si>
    <t xml:space="preserve">
Se mantiene el mismo resultado obtenido a diciembre de 2024, dado que el indicador es anual y lo mide Función Pública.  Se espera que el próximo resultado, sea publicado entre los meses de junio a agosto de 2025. </t>
  </si>
  <si>
    <t>Se ha fortalecido el relacionamiento con las entidades que componen el conglomerado del Departamento de Antioquia, se ha hecho presencia en las diferentes juntas y adicionalmente se han adelantado los trámites pertinentes para la celebración de un contrato que busca fortalecer el conglomerado a través de formación en gobierno corporativo y gerencia pública.</t>
  </si>
  <si>
    <t>Se avanza  en los componentes como Barrido predial, modelo económico para el ajuste  físico, jurídico y económico de los predios en actualización, se proyecta rezagos en áreas rurales para este 2025; se requiere de una variedad de actividades para que los municpios entren en vigencia para la actualización.</t>
  </si>
  <si>
    <r>
      <rPr>
        <b/>
        <sz val="11"/>
        <color theme="1"/>
        <rFont val="Calibri"/>
        <family val="2"/>
        <scheme val="minor"/>
      </rPr>
      <t xml:space="preserve">TERRITORIAL: </t>
    </r>
    <r>
      <rPr>
        <sz val="11"/>
        <color theme="1"/>
        <rFont val="Calibri"/>
        <family val="2"/>
        <scheme val="minor"/>
      </rPr>
      <t xml:space="preserve">Mediante el encuentro N°17 “Incorporación del Cambio Climático en el Ordenamiento Territorial” Se brindó asesoría a un total de 89 municipios.
</t>
    </r>
    <r>
      <rPr>
        <b/>
        <sz val="11"/>
        <color theme="1"/>
        <rFont val="Calibri"/>
        <family val="2"/>
        <scheme val="minor"/>
      </rPr>
      <t xml:space="preserve">Desde la Dirección de Gestión de proyectos: </t>
    </r>
    <r>
      <rPr>
        <sz val="11"/>
        <color theme="1"/>
        <rFont val="Calibri"/>
        <family val="2"/>
        <scheme val="minor"/>
      </rPr>
      <t xml:space="preserve"> se ha dado asistencia, fortalecimiento y acompañamiento en el primer trimestre de 2025 a 42 municipios del departamento. Esto soportado en  asistencias técnicas y asesorías realizadas a servidores principalmente de las secretarias de Planeación, Infraestrucutra y Hacienda de las entidades territoriales, respecto a la operatividad y manejo de la plataforma MGA web, en la metodología de marco lógico para la formulación y estructuración de proyectos de inversión pública, así como las orientaciones en formulación y estructuración de proyectos realizadas por parte de los enlaces formuladores, en la cual se indica el debido cumplimiento de la normativa, ya que según la fuente de financiación deben cumplir con los requisitos generales y sectoriales, de acuerdo al alcance y sector del proyecto de inversión. 
</t>
    </r>
    <r>
      <rPr>
        <b/>
        <sz val="11"/>
        <color theme="1"/>
        <rFont val="Calibri"/>
        <family val="2"/>
        <scheme val="minor"/>
      </rPr>
      <t xml:space="preserve">FINANCIERA: </t>
    </r>
    <r>
      <rPr>
        <sz val="11"/>
        <color theme="1"/>
        <rFont val="Calibri"/>
        <family val="2"/>
        <scheme val="minor"/>
      </rPr>
      <t xml:space="preserve">Asesoría Asignación especial sistgema general de participación resguardos indigenas, Realización de talleres en proyectos con comunidades indigenas, Asesoría implementación y seguimiento del  Programa de saneamiento fiscal y financiero, Articulación en Planecion y presupuesto, Asesoria fondo de contingencias
</t>
    </r>
  </si>
  <si>
    <t>No se tiene programado este indicador para la vigencia 2025</t>
  </si>
  <si>
    <t>Se tiene programado los avances del 2025 finalizando el segundo trimestre.</t>
  </si>
  <si>
    <t>R-510101</t>
  </si>
  <si>
    <t>Promoción de la participación ciudadana en los procesos liderados desde la institucionalidad</t>
  </si>
  <si>
    <t>Resultado</t>
  </si>
  <si>
    <t>R-510201</t>
  </si>
  <si>
    <t>Porcentaje de municipios PDET que se articulan al sistema departamental del cuidado</t>
  </si>
  <si>
    <t>R-510202</t>
  </si>
  <si>
    <t>Porcentaje de municipios priorizados que contribuyen al Modelo de Intervención Integral- MITI-</t>
  </si>
  <si>
    <t>R-510203</t>
  </si>
  <si>
    <t>Transversalización de la identidad multicultural con enfoque étnico y de género, para fortalecer las particularidades sociales, culturales, económicas y políticas de las comunidades negras, afrocolombianas, raizales y palenqueras (NARP)</t>
  </si>
  <si>
    <t xml:space="preserve"> Para el primer trimestre 2025, no hubo ejecución financiera de indicadores y plan de acción; por tanto, el proyecto BPIN: 2024003050070.
Lo anterior, obedece a las dificultades de ingeniería de la plataforma Integrada de Inversión Pública (PIIP).</t>
  </si>
  <si>
    <t>R-510301</t>
  </si>
  <si>
    <t>Percepción de seguridad</t>
  </si>
  <si>
    <t>70,6</t>
  </si>
  <si>
    <t>R-510302</t>
  </si>
  <si>
    <t>Índice de criminalidad</t>
  </si>
  <si>
    <t>R-510303</t>
  </si>
  <si>
    <t>Tasa de homicidios por cada 100.000 habitantes</t>
  </si>
  <si>
    <t>Disminuye</t>
  </si>
  <si>
    <t>R-510304</t>
  </si>
  <si>
    <t>Tasa de lesiones en accidentes de tránsito por cada 100.000 habitantes</t>
  </si>
  <si>
    <t>R-510305</t>
  </si>
  <si>
    <t>Tasa ajustada de mortalidad por accidentes de transporte terrestre</t>
  </si>
  <si>
    <t>R-520101</t>
  </si>
  <si>
    <t>Índice del Riesgo en Salud Pública</t>
  </si>
  <si>
    <t>R-520102</t>
  </si>
  <si>
    <t>Índice de Vigilancia en Salud Pública, Prestación de Servicios y Sanitarios</t>
  </si>
  <si>
    <t>R-520103</t>
  </si>
  <si>
    <t>Índice de Gestión del Riesgo de las ESE Hospitales</t>
  </si>
  <si>
    <t>R-520104</t>
  </si>
  <si>
    <t>Índice de Gestión del Riesgo de Entidades Territoriales Municipales</t>
  </si>
  <si>
    <t>R-520105</t>
  </si>
  <si>
    <t>Personas que acceden a servicios deportivos, recreativos, de actividad física y aprovechamiento del tiempo libre.</t>
  </si>
  <si>
    <t xml:space="preserve">Porcentaje </t>
  </si>
  <si>
    <t>R-520106</t>
  </si>
  <si>
    <t>Medallas de oro obtenidas en juegos deportivos nacionales y para-nacionales</t>
  </si>
  <si>
    <t>R-520107</t>
  </si>
  <si>
    <t>Escenarios deportivos y recreativos en condiciones de calidad para el desarrollo de programas</t>
  </si>
  <si>
    <t>R-520201</t>
  </si>
  <si>
    <t>Índice de desigualdad de género</t>
  </si>
  <si>
    <t>R-520202</t>
  </si>
  <si>
    <t>Niños y niñas con atención integral para la primera infancia, que obtienen nivel de desarrollo adecuado.</t>
  </si>
  <si>
    <t>R-520203</t>
  </si>
  <si>
    <t>Prevalencia del riesgo de desnutrición aguda</t>
  </si>
  <si>
    <t>R-520204</t>
  </si>
  <si>
    <t xml:space="preserve">Prevalencia de Inseguridad Alimentaria y Nutricional del departamento de Antioquia (moderada + severa) </t>
  </si>
  <si>
    <t>R-520205</t>
  </si>
  <si>
    <t>Personas mayores,jóvenes, LGTBI y en situación de discapacidad asistidos para la garantía de derechos</t>
  </si>
  <si>
    <t>R-520206</t>
  </si>
  <si>
    <t>Efectividad de la atención a las familias para la garantía de derechos</t>
  </si>
  <si>
    <t>R-520301</t>
  </si>
  <si>
    <t>Establecimientos educativos oficiales que mejoran de categoría en pruebas saber 11</t>
  </si>
  <si>
    <t>R-520302</t>
  </si>
  <si>
    <t xml:space="preserve">Transformación Digital en el sector educativo </t>
  </si>
  <si>
    <t>R-520303</t>
  </si>
  <si>
    <t>Tasa de Cobertura neta en grado transición</t>
  </si>
  <si>
    <t>R-520304</t>
  </si>
  <si>
    <t>Tasa de cobertura neta en primaria</t>
  </si>
  <si>
    <t>R-520305</t>
  </si>
  <si>
    <t>Tasa de cobertura neta en educación media</t>
  </si>
  <si>
    <t>R-520306</t>
  </si>
  <si>
    <t>Tasa de tránsito inmediato a la educación superior en municipios no certificados</t>
  </si>
  <si>
    <t>R-520307</t>
  </si>
  <si>
    <t xml:space="preserve">Tasa de analfabetismo en personas de 15 años y más	</t>
  </si>
  <si>
    <t>R-520308</t>
  </si>
  <si>
    <t>Tasa de deserción oficial en edad escolar</t>
  </si>
  <si>
    <t>R-520309</t>
  </si>
  <si>
    <t>Tasa de cobertura neta en secundaria</t>
  </si>
  <si>
    <t>R-520310</t>
  </si>
  <si>
    <t>Infraestructura de uso cultural intervenida</t>
  </si>
  <si>
    <t>R-520311</t>
  </si>
  <si>
    <t>Tasa de cobertura en educación superior</t>
  </si>
  <si>
    <t>R-520312</t>
  </si>
  <si>
    <t>Docentes, directivos docentes y administrativos que participan en actividades de bienestar laboral</t>
  </si>
  <si>
    <t>R-520313</t>
  </si>
  <si>
    <t>Alcance municipal de convocatorias públicas de las culturas, las artes y los saberes</t>
  </si>
  <si>
    <t>Para el cumplimento del indicador, se vienen desarrollando las siguientes actividades:
Se tienen en proceso la difusión de las convocatorias para el otorgamiento de los estímulos:  Estímulos, planes municipales de cultura, máquina de los sueños “La Nave”, festivales de cine, salas concertadas, salas consentidas, día de la trova, museos, emprendedores, día del tango, circulación, encuentros y festivales, Antioquia Vive, sinfónica departamental y Bienales de arte.</t>
  </si>
  <si>
    <t>R-530101</t>
  </si>
  <si>
    <t>Vías pavimentadas en la red vial a cargo del Departamento</t>
  </si>
  <si>
    <t>R-530102</t>
  </si>
  <si>
    <t>Red vial a cargo del Departamento en buen estado</t>
  </si>
  <si>
    <t>R-530103</t>
  </si>
  <si>
    <t>Vías intervenidas en la red vial a cargo de los Municipios</t>
  </si>
  <si>
    <t>R-530104</t>
  </si>
  <si>
    <t>Cobertura de energía eléctrica rural</t>
  </si>
  <si>
    <t>Incorpora conexiones al servicio instaladas en convenio con EPM en 2024. Este indicador será revisado una vez se encuentre disponible el ICEE EPM para la vigencia 2024 (en gestión)</t>
  </si>
  <si>
    <t>R-530105</t>
  </si>
  <si>
    <t>Incremento de la conectividad a internet en el Departamento de Antioquia.</t>
  </si>
  <si>
    <t xml:space="preserve">La procedencia del dato es la Encuesta de Calidad de Vida 2025, por lo tanto hasta que se obtengan los resultados no se reporta información de avance en este indicador </t>
  </si>
  <si>
    <t>R-530106</t>
  </si>
  <si>
    <t>Generación de energía a partir de fuentes renovables no convencionales</t>
  </si>
  <si>
    <t>Kws de nueva capacidad</t>
  </si>
  <si>
    <t>Convenio con el IDEA para administración de recursos celebrado. Convenio de mandato para ejecución celebrado con VIVA. Recursos OXI asignados. En gestión información de aporte al indicador por EPM.</t>
  </si>
  <si>
    <t>R-530107</t>
  </si>
  <si>
    <t>Ahorro estimado en el consumo de energía eléctrica por transición tecnológica</t>
  </si>
  <si>
    <t>Kws por vida útil estimada</t>
  </si>
  <si>
    <t>Convenio con el IDEA para administración de recursos celebrado.</t>
  </si>
  <si>
    <t>R-530201</t>
  </si>
  <si>
    <t xml:space="preserve">Rendimiento promedio rubros agrícolas </t>
  </si>
  <si>
    <t>Ton/ha</t>
  </si>
  <si>
    <t>R-530202</t>
  </si>
  <si>
    <t>Producción Agrícola</t>
  </si>
  <si>
    <t>Toneladas</t>
  </si>
  <si>
    <t>R-530203</t>
  </si>
  <si>
    <t>Participación de las exportaciones agropecuarias y agroindustriales respecto al total de exportaciones del Departamento</t>
  </si>
  <si>
    <t>R-530204</t>
  </si>
  <si>
    <t>Producción Pecuaria (bovina y bufalina)</t>
  </si>
  <si>
    <t>R-530301</t>
  </si>
  <si>
    <t xml:space="preserve">Porcentaje de unidades de producción minero-energética asistidas con estandares de legalidad y de competitividad </t>
  </si>
  <si>
    <t>porcentaje</t>
  </si>
  <si>
    <t>R-530302</t>
  </si>
  <si>
    <t>Visitantes no residentes</t>
  </si>
  <si>
    <t>R-530303</t>
  </si>
  <si>
    <t>Índice de competitividad turística</t>
  </si>
  <si>
    <t>R-530304</t>
  </si>
  <si>
    <t>Tasa de informalidad laboral</t>
  </si>
  <si>
    <t>R-530305</t>
  </si>
  <si>
    <t>Índice de competitividad Departamental</t>
  </si>
  <si>
    <t>R-530306</t>
  </si>
  <si>
    <t>Grado de Apertura Comercial</t>
  </si>
  <si>
    <t>El dato se obtiene del cálculo de fuentes primarias del DANE. PIB Departamental, Exportaciones, Importaciones</t>
  </si>
  <si>
    <t>R-530307</t>
  </si>
  <si>
    <t>Densidad Empresarial Departamental</t>
  </si>
  <si>
    <t>Empresas por 1.000 habitantes</t>
  </si>
  <si>
    <t>R-530308</t>
  </si>
  <si>
    <t>Tasa de desempleo</t>
  </si>
  <si>
    <t>Tasa por 100 habitantes económicamente activos</t>
  </si>
  <si>
    <t>R-530309</t>
  </si>
  <si>
    <t>Índice Departamental de Innovación para Colombia -IDIC</t>
  </si>
  <si>
    <t>R-540101</t>
  </si>
  <si>
    <t>Áreas bajo esquemas de Pagos por Servicios Ambientales (PSA) e incentivos a la conservación</t>
  </si>
  <si>
    <t>No han iniciado los convenios de PSA</t>
  </si>
  <si>
    <t>R-540102</t>
  </si>
  <si>
    <t>Áreas en proceso de restauración, recuperación y rehabilitación de ecosistemas degradados</t>
  </si>
  <si>
    <t>No han iniciado los convenios de restauración</t>
  </si>
  <si>
    <t>R-540201</t>
  </si>
  <si>
    <t>Instancias y autoridades de planeación territorial articuladas y posicionadas</t>
  </si>
  <si>
    <t>R-540202</t>
  </si>
  <si>
    <t>Cobertura de acueducto</t>
  </si>
  <si>
    <t xml:space="preserve">Este indicador será revisado una vez se expidan resultados consolidados para el sector, municipio por municipio, por parte de los distintos prestadores del servicio, la SSPD, el MVCT o el Departamento (Anuario Estadístico). </t>
  </si>
  <si>
    <t>R-540203</t>
  </si>
  <si>
    <t>Cobertura de alcantarillado</t>
  </si>
  <si>
    <t>R-540204</t>
  </si>
  <si>
    <t>Cobertura de aseo</t>
  </si>
  <si>
    <t>R-540301</t>
  </si>
  <si>
    <t>Déficit habitacional</t>
  </si>
  <si>
    <t>R-550101</t>
  </si>
  <si>
    <t xml:space="preserve">Alianzas para la cooperación y la asociatividad generadas </t>
  </si>
  <si>
    <t>R-550201</t>
  </si>
  <si>
    <t>Indice de Desempeño Institucional - IDI</t>
  </si>
  <si>
    <t>Puntos</t>
  </si>
  <si>
    <t xml:space="preserve">
Se mantiene el mismo resultado obtenido a diciembre de 2024, dado que el indicador es anual y lo mide función pública y el proximo resultado, solo será publicado por ellos en el mes de junio, julio o agosto de este año.</t>
  </si>
  <si>
    <t>R-550202</t>
  </si>
  <si>
    <t>Percepción de la Satisfacción ciudadana</t>
  </si>
  <si>
    <t xml:space="preserve">Se mantiene el mismo resultado obtenido en el segundo semestre de 2024, teniendo en cuenta que el cálculo del indicador es semestral; por lo tanto, el logro se actualizará con el reporte del segundo trimestre de 2025. </t>
  </si>
  <si>
    <t>R-550203</t>
  </si>
  <si>
    <t>Modernización de la infraestructura física y equipamiento</t>
  </si>
  <si>
    <t>R-550204</t>
  </si>
  <si>
    <t>Cobertura del Pasivo Pensional</t>
  </si>
  <si>
    <t>R-550205</t>
  </si>
  <si>
    <t>Cumplimiento del recaudo programado de ingresos corrientes de libre destinación</t>
  </si>
  <si>
    <t>R-550301</t>
  </si>
  <si>
    <t>Porcentaje de entidades, organismos y dependencias con al menos un instrumento de gestión o planificación actualizado</t>
  </si>
  <si>
    <t xml:space="preserve">78 Municipios con los Planes de Ordenamiento Territorial actualizados al 31 de marzo de 2025 lo que corresponde al 62%
Municipios con Revisión General: Abejorral   Granada  Salgar Alejandria  Guadalupe  San Andrés de Cuerquia Amalfi  Guarne  San Carlos Andes  Guatapé  San Francisco Angostura  Hispania  San Jerónimo Anzá  Itagüi  San Luis Apartadó  Jardín  San Pedro de Urabá Arboletes  Jericó  San Rafael Armenia  La Ceja  San Roque Barbosa  La Estrella  San Vicente Briceño  La Pintada  Santa Bárbara Buriticá  La Unión  San Fe de Antioquia Caicedo  Liborina  Santo  Domingo Caldas  Marinilla  Santuario Caramanta  Medellín  Tarazá Carepa  Montebello  Tarso El Carmen de Viboral  Nariño  Titiribí Carolina del Príncipe  Necoclí  Toledo Caucasia  Olaya  Valparaiso Chigorodó  Peque  Vegachí Cisneros  El Peñol  Yalí Ciudad Bolívar  Puerto Berrío  Yarumal Cocorná  Puerto Nare  Yolombó Concordia  Puerto Triunfo  Yondo Donmatías  Remedios  El Retiro  Rionegro  Entrerrios  Sabanalarga  </t>
  </si>
  <si>
    <t>R-550302</t>
  </si>
  <si>
    <t>Gestión de la información estadística</t>
  </si>
  <si>
    <t>Indicador</t>
  </si>
  <si>
    <t>Marzo</t>
  </si>
  <si>
    <t>Observacion</t>
  </si>
  <si>
    <t xml:space="preserve">Corresponde a la misma cifra del 2024. No se presenta avance debido a que se  adelanta un proceso contractual con la universidad católica de oriente para suplir el pago de los maestros que atenderán la jornada extendida. </t>
  </si>
  <si>
    <t>Corresponde a la misma cifra del 2024. Se espera que para el mes de junio se pueda generar un reporte con un dato adicional.</t>
  </si>
  <si>
    <t>Corresponde a la misma cifra del 2024. Los datos que fueron enviados de JU anteriormente aún no han cambiado ya que no han ingresado IE nuevas.</t>
  </si>
  <si>
    <t>Se van a incoporar recuros en el presupuesto 2025 para mobiliario escolar..  Con ello, se proyectaran estudios previos para dotación de este mobiliario.  Aún no hay ejecución.</t>
  </si>
  <si>
    <t xml:space="preserve"> Se vienen desarrollando acciones en el programa de Búsqueda internacional de Asteroides que va del 24 de marzo al 18 de abril, esta información será reportada al finalizar abril. </t>
  </si>
  <si>
    <t>Se reporta en diciembre</t>
  </si>
  <si>
    <t>En este mes se realiza la publicación de la Resolución N° 2025060009826 del 13 de marzo de 2025 bajo la cual se financia la matrícula de los estudiantes del PFC en el semestre I del 2025</t>
  </si>
  <si>
    <t xml:space="preserve"> Se están proyectando estudios previos para la incorpoación de recursos de transporte escolar.  Aún no hay ejecución.</t>
  </si>
  <si>
    <t>La cifra corresponde a los estudiantes matriculados en  la institución educativa rural Yarumito, del municipio de Barbosa, ya que hubo que reubicar temporalmente a estos estudiantes. Se realizó una transferencia al fondo para garantizar la prestación del servicio educativo de los estudiantes, durante la vigencia 2025.</t>
  </si>
  <si>
    <t>A la fecha no se tiene en ninguno de estos logros cualitativos, sin embargo, ya se ha dado inicio a la planeación de acciones tendientes al cumplimiento de las metas estipuladas en cada uno ellos. </t>
  </si>
  <si>
    <t>La cifra corresponde a la Alianza entre la Corporación Gilberto Echeverri Mejía y la Secretaría de Educación de la Gobernación de Antioquia. Primera fase de capacitación, la cual cuenta con un diagnóstico para los docentes del área de inglés a través de la prueba en línea Oxford Online Placement Test (OOPT), realizado por Idiomas EAFIT, y cuyo resultado con el cual se busca reunir insumos para definir una ruta de apoyo, formación, fortalecimiento y potencialización de las habilidades y competencias como profesionales de todos los docentes de inglés de los municipios no certificados del Departamento de Antioquia</t>
  </si>
  <si>
    <t>Se continúa con la formación Docente en los cursos de Planificación de clases con Inteligencia Artificial Generativa
y uso de Aprendizaje Basado en Proyectos + STEM para 594 docentes que actualmente, están en proceso de formación con la fundación Crack de Code.
En marzo no se tienen nuevos docentes en los cursos relacionados. O en su defecto, nuevos procesos de formación en competencias TIC y digital a la fecha.</t>
  </si>
  <si>
    <t xml:space="preserve">No hay logros, sin embargo ya se reactivó la Alianza para el curso “English Does Work” entre SENA y la Subsecretaría de Calidad de la Secretaría de Educación del Departamento de Antioquia, cuyas inscripciones empiezan en abril, con la cual se proyecta una buena cantidad de estudiantes inscrito en todo el Departamento.   
</t>
  </si>
  <si>
    <t>SE ENTREGARON 116 SEDES MEJORADAS POR TRANSFERENCIA A FONDOS DE SERVICIOS Y 9 SEDES ASOCIADAS A LA VIGENCIA ACTUAL</t>
  </si>
  <si>
    <t xml:space="preserve"> 
El dato reportado corresponde a 2 procesos formativos, uno en bilinguismo y otro en  I.A. El reporte de los maestros formados en bilinguismo se reporta en el indicador para el caso. por lo que se territorializará  la participación de de 1 proceso formativo en I.A que  impactó a 72 maestros de 23 sedes. </t>
  </si>
  <si>
    <t>Sin ejecución, iniciamos acciones a través de los diferentes contratos para iniciar la identificación de prácticas y experiencias exitosas que podamos reconocer.</t>
  </si>
  <si>
    <t xml:space="preserve">Se desarrollaron Asistencias Técnicas en temas del PEI a 6 EE del municipio del Carmen de Viboral, a un EE de Guarne y a un EE de Montebello </t>
  </si>
  <si>
    <t>La meta alcanzada en el periodo corresponde a la asesoría en la implementación del proyecto pedagógico transversal de Educación para la Paz, la Ciudadanía y los Valores Humanos; así mismo a las actividades de formación de maestros y maestras en el marco del Proyecto de Educación para la Paz – PEP en alianza con la Fundación Prem Rawat.</t>
  </si>
  <si>
    <t xml:space="preserve">La cifra corresponde a las normales del 2024. Las acciones del indicador se realizan en el marco del encuentro de la Red de Escuelas Normales Superiores de Antioquia - RENSA. Pero también se realizó un acompañamiento directo a la IE ENS Señor de los Milagros  </t>
  </si>
  <si>
    <t>se avanza en la estructuración de modelo de gobernanza de los centros de investigación en las subregiones de Bajo Cauca, Magdalena Medio, Nordeste y Urabá y se espera su entrada en funcionamiento para mediados de 2025 a través de un proyecto con recursos de regalías, liderado y gestionado con Universidad de Antioquia. </t>
  </si>
  <si>
    <t>Estamos a la espera por parte de la Secretaría de Talento Humano que nos envíen el informe del estudio de mercado realizado, con el consolidado de las cotizaciones enviadas por los posibles proponentes para la organización y digitalización de las historias laborales.</t>
  </si>
  <si>
    <r>
      <rPr>
        <b/>
        <sz val="20"/>
        <rFont val="Calibri"/>
        <family val="2"/>
        <scheme val="minor"/>
      </rPr>
      <t>1</t>
    </r>
    <r>
      <rPr>
        <b/>
        <sz val="11"/>
        <rFont val="Calibri"/>
        <family val="2"/>
        <scheme val="minor"/>
      </rPr>
      <t xml:space="preserve">
Seleccione un código de indicador de la lista</t>
    </r>
  </si>
  <si>
    <t>Este campo se autodiligencia</t>
  </si>
  <si>
    <r>
      <rPr>
        <b/>
        <sz val="18"/>
        <rFont val="Calibri"/>
        <family val="2"/>
        <scheme val="minor"/>
      </rPr>
      <t>2</t>
    </r>
    <r>
      <rPr>
        <b/>
        <sz val="10"/>
        <rFont val="Calibri"/>
        <family val="2"/>
        <scheme val="minor"/>
      </rPr>
      <t xml:space="preserve">
Seleccione un Municipio/Resguardo
de la lista</t>
    </r>
  </si>
  <si>
    <t>FILA 5,452</t>
  </si>
  <si>
    <t>Columna auxiliar para validaciones</t>
  </si>
  <si>
    <r>
      <rPr>
        <b/>
        <sz val="18"/>
        <rFont val="Calibri"/>
        <family val="2"/>
        <scheme val="minor"/>
      </rPr>
      <t>3</t>
    </r>
    <r>
      <rPr>
        <b/>
        <sz val="10"/>
        <rFont val="Calibri"/>
        <family val="2"/>
        <scheme val="minor"/>
      </rPr>
      <t xml:space="preserve">
LOGRO Diciembre 2024
  [solo números]</t>
    </r>
  </si>
  <si>
    <t>CodIndicador</t>
  </si>
  <si>
    <t>Responsable Indicador</t>
  </si>
  <si>
    <t>NombreMpio</t>
  </si>
  <si>
    <t>Validación de indicador con Mpio REPETIDO</t>
  </si>
  <si>
    <t>LOGRO
DICIEMBRE 31-2024</t>
  </si>
  <si>
    <t>LOGRO
MARZO 2025</t>
  </si>
  <si>
    <t>Validación de cantidad En
Marzo - 2025
[Según hoja "Seguimiento_Mar_2025"]</t>
  </si>
  <si>
    <t>Arboletes</t>
  </si>
  <si>
    <t>San Juan de Urabá</t>
  </si>
  <si>
    <t>Turbo</t>
  </si>
  <si>
    <t>Necoclí</t>
  </si>
  <si>
    <t>.Departamento</t>
  </si>
  <si>
    <t>Amagá</t>
  </si>
  <si>
    <t>Dabeiba</t>
  </si>
  <si>
    <t>Vegachí</t>
  </si>
  <si>
    <t>Zaragoza</t>
  </si>
  <si>
    <t>Granada</t>
  </si>
  <si>
    <t>El Santuario</t>
  </si>
  <si>
    <t>San Jerónimo</t>
  </si>
  <si>
    <t>Jericó</t>
  </si>
  <si>
    <t>Ituango</t>
  </si>
  <si>
    <t>Nechí</t>
  </si>
  <si>
    <t>Liborina</t>
  </si>
  <si>
    <t>Andes</t>
  </si>
  <si>
    <t>San Carlos</t>
  </si>
  <si>
    <t>Murindó</t>
  </si>
  <si>
    <t>El Peñol</t>
  </si>
  <si>
    <t>Copacabana</t>
  </si>
  <si>
    <t>Entrerríos</t>
  </si>
  <si>
    <t>San Rafael</t>
  </si>
  <si>
    <t>[Subregión]-Bajo Cauca</t>
  </si>
  <si>
    <t>[.RI]-Nusidó</t>
  </si>
  <si>
    <t>[.RI]-Murrí Pantanos</t>
  </si>
  <si>
    <t>[.RI]-Chaquenodá Pegadó</t>
  </si>
  <si>
    <t>Urrao</t>
  </si>
  <si>
    <t>El Bagre</t>
  </si>
  <si>
    <t>Ciudad Bolívar</t>
  </si>
  <si>
    <t>Santa Fe de Antioquia</t>
  </si>
  <si>
    <t>Medellín</t>
  </si>
  <si>
    <t>Apartadó</t>
  </si>
  <si>
    <t>Chigorodó</t>
  </si>
  <si>
    <t>Santa Rosa de Osos</t>
  </si>
  <si>
    <t>Puerto Berrío</t>
  </si>
  <si>
    <t>Girardota</t>
  </si>
  <si>
    <t>Segovia</t>
  </si>
  <si>
    <t>Tarazá</t>
  </si>
  <si>
    <t>Cáceres</t>
  </si>
  <si>
    <t>Caucasia</t>
  </si>
  <si>
    <t>Carepa</t>
  </si>
  <si>
    <t>Sonsón</t>
  </si>
  <si>
    <t>Puerto Triunfo</t>
  </si>
  <si>
    <t>Armenia</t>
  </si>
  <si>
    <t>Ebéjico</t>
  </si>
  <si>
    <t>Abejorral</t>
  </si>
  <si>
    <t>Betulia</t>
  </si>
  <si>
    <t>Caramanta</t>
  </si>
  <si>
    <t>Olaya</t>
  </si>
  <si>
    <t>Maceo</t>
  </si>
  <si>
    <t>Concepción</t>
  </si>
  <si>
    <t>Angelópolis</t>
  </si>
  <si>
    <t>Angostura</t>
  </si>
  <si>
    <t>Belmira</t>
  </si>
  <si>
    <t>Briceño</t>
  </si>
  <si>
    <t>Cisneros</t>
  </si>
  <si>
    <t>Guadalupe</t>
  </si>
  <si>
    <t>Hispania</t>
  </si>
  <si>
    <t>Montebello</t>
  </si>
  <si>
    <t>Mutatá</t>
  </si>
  <si>
    <t>Nariño</t>
  </si>
  <si>
    <t>Puerto Nare</t>
  </si>
  <si>
    <t>San José de la Montaña</t>
  </si>
  <si>
    <t>Tarso</t>
  </si>
  <si>
    <t>Uramita</t>
  </si>
  <si>
    <t>Vigía del Fuerte</t>
  </si>
  <si>
    <t>Carolina del Príncipe</t>
  </si>
  <si>
    <t>Heliconia</t>
  </si>
  <si>
    <t>La Pintada</t>
  </si>
  <si>
    <t>Pueblorrico</t>
  </si>
  <si>
    <t>San Roque</t>
  </si>
  <si>
    <t>Santo Domingo</t>
  </si>
  <si>
    <t>San Luis</t>
  </si>
  <si>
    <t>Caracolí</t>
  </si>
  <si>
    <t>Salgar</t>
  </si>
  <si>
    <t>Yolombó</t>
  </si>
  <si>
    <t>San Francisco</t>
  </si>
  <si>
    <t>Abriaquí</t>
  </si>
  <si>
    <t>Alejandría</t>
  </si>
  <si>
    <t>Amalfi</t>
  </si>
  <si>
    <t>Anorí</t>
  </si>
  <si>
    <t>Anzá</t>
  </si>
  <si>
    <t>Argelia</t>
  </si>
  <si>
    <t>Barbosa</t>
  </si>
  <si>
    <t>Bello</t>
  </si>
  <si>
    <t>Betania</t>
  </si>
  <si>
    <t>Buriticá</t>
  </si>
  <si>
    <t>Caicedo</t>
  </si>
  <si>
    <t>Caldas</t>
  </si>
  <si>
    <t>Campamento</t>
  </si>
  <si>
    <t>Cañasgordas</t>
  </si>
  <si>
    <t>Cocorná</t>
  </si>
  <si>
    <t>Concordia</t>
  </si>
  <si>
    <t>Donmatías</t>
  </si>
  <si>
    <t>El Carmen de Viboral</t>
  </si>
  <si>
    <t>El Retiro</t>
  </si>
  <si>
    <t>Envigado</t>
  </si>
  <si>
    <t>Fredonia</t>
  </si>
  <si>
    <t>Frontino</t>
  </si>
  <si>
    <t>Giraldo</t>
  </si>
  <si>
    <t>Gómez Plata</t>
  </si>
  <si>
    <t>Guarne</t>
  </si>
  <si>
    <t>Guatapé</t>
  </si>
  <si>
    <t>Itagüí</t>
  </si>
  <si>
    <t>Jardín</t>
  </si>
  <si>
    <t>La Ceja del Tambo</t>
  </si>
  <si>
    <t>La Estrella</t>
  </si>
  <si>
    <t>La Unión</t>
  </si>
  <si>
    <t>Marinilla</t>
  </si>
  <si>
    <t>Peque</t>
  </si>
  <si>
    <t>Remedios</t>
  </si>
  <si>
    <t>Rionegro</t>
  </si>
  <si>
    <t>Sabanalarga</t>
  </si>
  <si>
    <t>Sabaneta</t>
  </si>
  <si>
    <t>San Andrés de Cuerquia</t>
  </si>
  <si>
    <t>San Pedro de los Milagros</t>
  </si>
  <si>
    <t>San Pedro de Urabá</t>
  </si>
  <si>
    <t>San Vicente Ferrer</t>
  </si>
  <si>
    <t>Santa Bárbara</t>
  </si>
  <si>
    <t>Sopetrán</t>
  </si>
  <si>
    <t>Támesis</t>
  </si>
  <si>
    <t>Titiribí</t>
  </si>
  <si>
    <t>Toledo</t>
  </si>
  <si>
    <t>Valdivia</t>
  </si>
  <si>
    <t>Valparaíso</t>
  </si>
  <si>
    <t>Venecia</t>
  </si>
  <si>
    <t>Yalí</t>
  </si>
  <si>
    <t>Yarumal</t>
  </si>
  <si>
    <t>Yondó</t>
  </si>
  <si>
    <t>El Carmen De Viboral</t>
  </si>
  <si>
    <t>La Ceja</t>
  </si>
  <si>
    <t>San Andrés De Cuerquia</t>
  </si>
  <si>
    <t>San José De La Montaña</t>
  </si>
  <si>
    <t>San Juan De Urabá</t>
  </si>
  <si>
    <t>San Vicente</t>
  </si>
  <si>
    <t>Santa Fe De Antioquia</t>
  </si>
  <si>
    <t>Santa Rosa De Osos</t>
  </si>
  <si>
    <t xml:space="preserve">Sonsón </t>
  </si>
  <si>
    <t xml:space="preserve">Yarumal </t>
  </si>
  <si>
    <t>[Subregión]-Urabá</t>
  </si>
  <si>
    <t>[Subregión]-Oriente</t>
  </si>
  <si>
    <t>[Subregión]-Suroeste</t>
  </si>
  <si>
    <t>[Subregión]-Occidente</t>
  </si>
  <si>
    <t>[Subregión]-Valle de Aburrá</t>
  </si>
  <si>
    <t>[Subregión]-Norte</t>
  </si>
  <si>
    <t>DonMatías</t>
  </si>
  <si>
    <t>Apartado</t>
  </si>
  <si>
    <t>[.RI]-Alto Del Tigre</t>
  </si>
  <si>
    <t>[.RI]-Bernardino Panchí</t>
  </si>
  <si>
    <t>[.RI]-Carupia</t>
  </si>
  <si>
    <t>[.RI]-Cristianía</t>
  </si>
  <si>
    <t>[.RI]-Sohaibadó</t>
  </si>
  <si>
    <t>[.RI]-Hermeregildo Chakiama</t>
  </si>
  <si>
    <t>[.RI]-Jaidezave</t>
  </si>
  <si>
    <t>[.RI]-La María</t>
  </si>
  <si>
    <t>[.RI]-La Mirla - Miguel Certiga</t>
  </si>
  <si>
    <t>[.RI]-Puerto Bélgica</t>
  </si>
  <si>
    <t>[.RI]-San Matias Jaidukamá</t>
  </si>
  <si>
    <t>[.RI]-Tagual La Po</t>
  </si>
  <si>
    <t>[.RI]-Choromandó Alto Y Medio</t>
  </si>
  <si>
    <t>[.RI]-Chuscal Tuguridocito</t>
  </si>
  <si>
    <t>[.RI]-El Salado</t>
  </si>
  <si>
    <t>[.RI]-El Volao</t>
  </si>
  <si>
    <t>[.RI]-Guaguandó</t>
  </si>
  <si>
    <t>[.RI]-Rio Jarapetó</t>
  </si>
  <si>
    <t>[.RI]-La Palma</t>
  </si>
  <si>
    <t>[.RI]-Las Playas</t>
  </si>
  <si>
    <t>[.RI]-Polines</t>
  </si>
  <si>
    <t>[.RI]-Santa Maria El Charcón</t>
  </si>
  <si>
    <t>[.RI]-El Noventa</t>
  </si>
  <si>
    <t>[Subregión]-Magdalena Medio</t>
  </si>
  <si>
    <t>[Subregión]-Nordeste</t>
  </si>
  <si>
    <t>Buritica</t>
  </si>
  <si>
    <t>Caracoli</t>
  </si>
  <si>
    <t>Carolina</t>
  </si>
  <si>
    <t>Chigorodo</t>
  </si>
  <si>
    <t>Ciudad Bolivar</t>
  </si>
  <si>
    <t>Cocorna</t>
  </si>
  <si>
    <t>Entrerrios</t>
  </si>
  <si>
    <t>Guatape</t>
  </si>
  <si>
    <t>La Union</t>
  </si>
  <si>
    <t>Necocli</t>
  </si>
  <si>
    <t>Puerto Berrio</t>
  </si>
  <si>
    <t>San Andres De Cuerquia</t>
  </si>
  <si>
    <t>San Juan De Uraba</t>
  </si>
  <si>
    <t>San Pedro De Urabá</t>
  </si>
  <si>
    <t>Sopetran</t>
  </si>
  <si>
    <t>Valparaiso</t>
  </si>
  <si>
    <t>Vegachi</t>
  </si>
  <si>
    <t>Vigía Del Fuerte</t>
  </si>
  <si>
    <t>Abriaqui</t>
  </si>
  <si>
    <t>Alejandria</t>
  </si>
  <si>
    <t>Donmatias</t>
  </si>
  <si>
    <t>San Jeronimo</t>
  </si>
  <si>
    <t>San Jose De La Montaña</t>
  </si>
  <si>
    <t>Concepcion</t>
  </si>
  <si>
    <t>Murindo</t>
  </si>
  <si>
    <t>Titiribi</t>
  </si>
  <si>
    <t>ALEJANDRÍA</t>
  </si>
  <si>
    <t>AMAGÁ</t>
  </si>
  <si>
    <t>AMALFI</t>
  </si>
  <si>
    <t>ANDES</t>
  </si>
  <si>
    <t>ANGELÓPOLIS</t>
  </si>
  <si>
    <t>ANGOSTURA</t>
  </si>
  <si>
    <t>ANORÍ</t>
  </si>
  <si>
    <t>ARBOLETES</t>
  </si>
  <si>
    <t>ARMENIA</t>
  </si>
  <si>
    <t>BARBOSA</t>
  </si>
  <si>
    <t>BELMIRA</t>
  </si>
  <si>
    <t>BETULIA</t>
  </si>
  <si>
    <t>BURITICÁ</t>
  </si>
  <si>
    <t>CÁCERES</t>
  </si>
  <si>
    <t>CAICEDO</t>
  </si>
  <si>
    <t>CALDAS</t>
  </si>
  <si>
    <t>CAMPAMENTO</t>
  </si>
  <si>
    <t>CAÑASGORDAS</t>
  </si>
  <si>
    <t>CARACOLÍ</t>
  </si>
  <si>
    <t>CAREPA</t>
  </si>
  <si>
    <t>CAROLINA DEL PRINCIPE</t>
  </si>
  <si>
    <t>CAUCASIA</t>
  </si>
  <si>
    <t>CHIGORODÓ</t>
  </si>
  <si>
    <t>COCORNÁ</t>
  </si>
  <si>
    <t>CONCEPCIÓN</t>
  </si>
  <si>
    <t>CONCORDIA</t>
  </si>
  <si>
    <t>COPACABANA</t>
  </si>
  <si>
    <t>DABEIBA</t>
  </si>
  <si>
    <t>EBÉJICO</t>
  </si>
  <si>
    <t>EL BAGRE</t>
  </si>
  <si>
    <t>EL RETIRO</t>
  </si>
  <si>
    <t>EL SANTUARIO</t>
  </si>
  <si>
    <t>ENTRERRIOS</t>
  </si>
  <si>
    <t>FREDONIA</t>
  </si>
  <si>
    <t>GIRALDO</t>
  </si>
  <si>
    <t>GIRARDOTA</t>
  </si>
  <si>
    <t>GÓMEZ PLATA</t>
  </si>
  <si>
    <t>GRANADA</t>
  </si>
  <si>
    <t>GUARNE</t>
  </si>
  <si>
    <t>GUATAPE</t>
  </si>
  <si>
    <t>HELICONIA</t>
  </si>
  <si>
    <t>HISPANIA</t>
  </si>
  <si>
    <t>JARDÍN</t>
  </si>
  <si>
    <t>JERICÓ</t>
  </si>
  <si>
    <t>LA CEJA</t>
  </si>
  <si>
    <t>LA PINTADA</t>
  </si>
  <si>
    <t>LA UNIÓN</t>
  </si>
  <si>
    <t>LIBORINA</t>
  </si>
  <si>
    <t>MACEO</t>
  </si>
  <si>
    <t>MARINILLA</t>
  </si>
  <si>
    <t>MURINDÓ</t>
  </si>
  <si>
    <t>MUTATÁ</t>
  </si>
  <si>
    <t>NARIÑO</t>
  </si>
  <si>
    <t>NECHÍ</t>
  </si>
  <si>
    <t>NECOCLÍ</t>
  </si>
  <si>
    <t>OLAYA</t>
  </si>
  <si>
    <t>PUEBLORRICO</t>
  </si>
  <si>
    <t>PUERTO BERRÍO</t>
  </si>
  <si>
    <t>PUERTO NARE</t>
  </si>
  <si>
    <t>PUERTO TRIUNFO</t>
  </si>
  <si>
    <t>REMEDIOS</t>
  </si>
  <si>
    <t>SABANALARGA</t>
  </si>
  <si>
    <t>SAN CARLOS</t>
  </si>
  <si>
    <t>SAN FRANCISCO</t>
  </si>
  <si>
    <t>SAN JERÓNIMO</t>
  </si>
  <si>
    <t>SAN JOSÉ DE LA MONTAÑA</t>
  </si>
  <si>
    <t>SAN JUAN DE URABÁ</t>
  </si>
  <si>
    <t>SAN LUÍS</t>
  </si>
  <si>
    <t>SAN PEDRO DE URABÁ</t>
  </si>
  <si>
    <t>SAN RAFAEL</t>
  </si>
  <si>
    <t>SAN ROQUE</t>
  </si>
  <si>
    <t>SAN VICENTE FERRER</t>
  </si>
  <si>
    <t>SANTA BÁRBARA</t>
  </si>
  <si>
    <t>SANTA ROSA DE OSOS</t>
  </si>
  <si>
    <t>SANTO DOMINGO</t>
  </si>
  <si>
    <t>SONSÓN</t>
  </si>
  <si>
    <t>SOPETRÁN</t>
  </si>
  <si>
    <t>TÁMESIS</t>
  </si>
  <si>
    <t>TARAZÁ</t>
  </si>
  <si>
    <t>TARSO</t>
  </si>
  <si>
    <t>TITIRIBÍ</t>
  </si>
  <si>
    <t>URRAO</t>
  </si>
  <si>
    <t>VALDIVIA</t>
  </si>
  <si>
    <t>VALPARAÍSO</t>
  </si>
  <si>
    <t>VEGACHÍ</t>
  </si>
  <si>
    <t>VENECIA</t>
  </si>
  <si>
    <t>VIGÍA DEL FUERTE</t>
  </si>
  <si>
    <t>YALÍ</t>
  </si>
  <si>
    <t>YOLOMBÓ</t>
  </si>
  <si>
    <t>YONDÓ</t>
  </si>
  <si>
    <t>ZARAGOZA</t>
  </si>
  <si>
    <t>Yolombo</t>
  </si>
  <si>
    <t>Carolina Del Principe</t>
  </si>
  <si>
    <t>Pueblorico</t>
  </si>
  <si>
    <t>San Andrés De Cuerquía</t>
  </si>
  <si>
    <t xml:space="preserve">Remedios </t>
  </si>
  <si>
    <t>ABEJORRAL</t>
  </si>
  <si>
    <t>ARGELIA</t>
  </si>
  <si>
    <t>BETANIA</t>
  </si>
  <si>
    <t>BRICEÑO</t>
  </si>
  <si>
    <t>CARAMANTA</t>
  </si>
  <si>
    <t>CIUDAD BOLÍVAR</t>
  </si>
  <si>
    <t>EL PEÑOL</t>
  </si>
  <si>
    <t>FRONTINO</t>
  </si>
  <si>
    <t>GUADALUPE</t>
  </si>
  <si>
    <t>MONTEBELLO</t>
  </si>
  <si>
    <t>PEQUE</t>
  </si>
  <si>
    <t>SAN ANDRÉS DE CUERQUÍA</t>
  </si>
  <si>
    <t>SAN LUIS</t>
  </si>
  <si>
    <t>URAMITA</t>
  </si>
  <si>
    <t>YARUMAL</t>
  </si>
  <si>
    <t>TARsO</t>
  </si>
  <si>
    <t>EL CARMEN DE VIBORAL</t>
  </si>
  <si>
    <t>YOLOMBO</t>
  </si>
  <si>
    <t>Armenia Mantequilla</t>
  </si>
  <si>
    <t xml:space="preserve">Concepción </t>
  </si>
  <si>
    <t xml:space="preserve">Concordia </t>
  </si>
  <si>
    <t>Chigordo</t>
  </si>
  <si>
    <t xml:space="preserve">Guarne </t>
  </si>
  <si>
    <t>San Luís</t>
  </si>
  <si>
    <t>.Gobernación</t>
  </si>
  <si>
    <t>Carolina Del Príncipe</t>
  </si>
  <si>
    <t>apartadó</t>
  </si>
  <si>
    <t>caucasia</t>
  </si>
  <si>
    <t>zaragoza</t>
  </si>
  <si>
    <t>Santo domingo</t>
  </si>
  <si>
    <t>remedios</t>
  </si>
  <si>
    <t>frontino</t>
  </si>
  <si>
    <t>sopetrán</t>
  </si>
  <si>
    <t>uramita</t>
  </si>
  <si>
    <t>alejandría</t>
  </si>
  <si>
    <t>caramanta</t>
  </si>
  <si>
    <t>San Andrés de C.</t>
  </si>
  <si>
    <t>San Andrés de CuerquIa</t>
  </si>
  <si>
    <t>San José de La Montaña</t>
  </si>
  <si>
    <t>La Ceja Del Tambo</t>
  </si>
  <si>
    <t>San Pedro De Los Milagros</t>
  </si>
  <si>
    <t>San Jose De La Montana</t>
  </si>
  <si>
    <t>El Carmen De Vivorál</t>
  </si>
  <si>
    <t>El CaRMEN DE VIBORAL</t>
  </si>
  <si>
    <t>Carolina del Principe</t>
  </si>
  <si>
    <t>San Andres de Cuerquia</t>
  </si>
  <si>
    <t xml:space="preserve">El Carmen De Viboral </t>
  </si>
  <si>
    <t xml:space="preserve">Barbosa </t>
  </si>
  <si>
    <t>BELLO</t>
  </si>
  <si>
    <t>TURBO</t>
  </si>
  <si>
    <t>SAN JERONIMO</t>
  </si>
  <si>
    <t>CISNEROS</t>
  </si>
  <si>
    <t>ALEJANDRIA</t>
  </si>
  <si>
    <t>SANTA FE DE ANTIOQUIA</t>
  </si>
  <si>
    <t>SEGOVIA</t>
  </si>
  <si>
    <t>ITUANGO</t>
  </si>
  <si>
    <t>SAN ANDRES DE CUERQUIA</t>
  </si>
  <si>
    <t>SAN JOSE DE LA MONTAÑA</t>
  </si>
  <si>
    <t>VALPARAISO</t>
  </si>
  <si>
    <t>TOLEDO</t>
  </si>
  <si>
    <t>COCORNA</t>
  </si>
  <si>
    <t>LA UNION</t>
  </si>
  <si>
    <t>CONCEPCION</t>
  </si>
  <si>
    <t>NECOCLI</t>
  </si>
  <si>
    <t>SAN JUAN DE URABA</t>
  </si>
  <si>
    <t>CARACOLI</t>
  </si>
  <si>
    <t xml:space="preserve">ARMENIA </t>
  </si>
  <si>
    <t xml:space="preserve">EL BAGRE </t>
  </si>
  <si>
    <t>SALGAR</t>
  </si>
  <si>
    <t>OTROS DEPARTAMENTOS</t>
  </si>
  <si>
    <t>CáCERES</t>
  </si>
  <si>
    <t>NECHí</t>
  </si>
  <si>
    <t>TARAZá</t>
  </si>
  <si>
    <t>CARACOLí</t>
  </si>
  <si>
    <t>PUERTO BERRíO</t>
  </si>
  <si>
    <t>YONDó</t>
  </si>
  <si>
    <t>ANORí</t>
  </si>
  <si>
    <t>VEGACHí</t>
  </si>
  <si>
    <t>YALí</t>
  </si>
  <si>
    <t>YOLOMBó</t>
  </si>
  <si>
    <t>DONMATíAS</t>
  </si>
  <si>
    <t>ENTRERRíOS</t>
  </si>
  <si>
    <t>GóMEZ PLATA</t>
  </si>
  <si>
    <t>SAN ANDRéS DE CUERQUIA</t>
  </si>
  <si>
    <t>SAN JOSé DE LA MONTAÑA</t>
  </si>
  <si>
    <t>SAN PEDRO DE LOS MILAGROS</t>
  </si>
  <si>
    <t>ANZá</t>
  </si>
  <si>
    <t>BURITICá</t>
  </si>
  <si>
    <t>EBéJICO</t>
  </si>
  <si>
    <t>SAN JERóNIMO</t>
  </si>
  <si>
    <t>SOPETRáN</t>
  </si>
  <si>
    <t>ABRIAQUí</t>
  </si>
  <si>
    <t>ALEJANDRíA</t>
  </si>
  <si>
    <t>COCORNá</t>
  </si>
  <si>
    <t>CONCEPCIóN</t>
  </si>
  <si>
    <t>GUATAPé</t>
  </si>
  <si>
    <t>LA CEJA del tambo</t>
  </si>
  <si>
    <t>LA UNIón</t>
  </si>
  <si>
    <t>el PEÑOL</t>
  </si>
  <si>
    <t>El RETIRO</t>
  </si>
  <si>
    <t>SONSóN</t>
  </si>
  <si>
    <t>AMAGá</t>
  </si>
  <si>
    <t>CIUDAD BOLíVAR</t>
  </si>
  <si>
    <t>JARDíN</t>
  </si>
  <si>
    <t>JERICó</t>
  </si>
  <si>
    <t>SANTA BáRBARA</t>
  </si>
  <si>
    <t>TáMESIS</t>
  </si>
  <si>
    <t>TITIRIBí</t>
  </si>
  <si>
    <t>VALPARAíSO</t>
  </si>
  <si>
    <t>ANGELóPOLIS</t>
  </si>
  <si>
    <t>CHIGORODó</t>
  </si>
  <si>
    <t>MURINDó</t>
  </si>
  <si>
    <t>MUTATá</t>
  </si>
  <si>
    <t>NECOCLí</t>
  </si>
  <si>
    <t>SAN JUAN DE URABá</t>
  </si>
  <si>
    <t>SAN PEDRO DE URABá</t>
  </si>
  <si>
    <t>VIGíA DEL FUERTE</t>
  </si>
  <si>
    <t>cisneros</t>
  </si>
  <si>
    <t>envigado</t>
  </si>
  <si>
    <t>CODIGO INDICADOR</t>
  </si>
  <si>
    <t xml:space="preserve"> SEGUIMIENTO
Plan de Desarrollo "Programas Bandera" Nuestro Legado para Antioquia</t>
  </si>
  <si>
    <t>Programa Bandera/
Línea</t>
  </si>
  <si>
    <t>Nombre del Programa</t>
  </si>
  <si>
    <t>Codigo de Indicador</t>
  </si>
  <si>
    <t xml:space="preserve">Indicador </t>
  </si>
  <si>
    <t xml:space="preserve">Unidad de Medida </t>
  </si>
  <si>
    <t>Meta Plan de desarrollo</t>
  </si>
  <si>
    <t>Logro Acumulado 2025</t>
  </si>
  <si>
    <t>FIRMES POR LA SEGURIDAD</t>
  </si>
  <si>
    <t xml:space="preserve">Secretaría de Seguridad y Justicia </t>
  </si>
  <si>
    <t>FIRMES POR EL HAMBRE CERO</t>
  </si>
  <si>
    <t xml:space="preserve">Cohesión desde Social </t>
  </si>
  <si>
    <t xml:space="preserve">Secretaría de Inclusión Social y Familia </t>
  </si>
  <si>
    <t>anualizado</t>
  </si>
  <si>
    <t>Secretaría de Inclusión Social y Familia</t>
  </si>
  <si>
    <t>FIRMES POR LA CONECTIVIDAD FÍSICA Y DÍGITAL</t>
  </si>
  <si>
    <t> Infraestructura estratégica para la conexión e integración territorial</t>
  </si>
  <si>
    <t>Secretaría de Tecnología de Información y las Comunicaciones</t>
  </si>
  <si>
    <t>Secretaria de Minas</t>
  </si>
  <si>
    <t>Secretaría de Productividad y Competitividad</t>
  </si>
  <si>
    <t>FIRMES POR EL SISTEMA DEL CUIDADO DE ANTIOQUIA</t>
  </si>
  <si>
    <t>Secretaría Seccional de Salud y Proteccion Social</t>
  </si>
  <si>
    <t xml:space="preserve"> Fortalecimiento y gestión para el desarrollo deportivo </t>
  </si>
  <si>
    <t>Secretaría de Juventud</t>
  </si>
  <si>
    <t>Secretaria de Educación</t>
  </si>
  <si>
    <t>No Acumulado</t>
  </si>
  <si>
    <t>Secretaría de Agricultura y Desarrollo Rural</t>
  </si>
  <si>
    <t xml:space="preserve">Secretaría de Agricultura y Desarrollo Rural </t>
  </si>
  <si>
    <t>Secretaría de Turismo</t>
  </si>
  <si>
    <t>Secretaria de Ambiente y Sostenibilidad</t>
  </si>
  <si>
    <t>TOTAL GENERAL</t>
  </si>
  <si>
    <t>Municipio</t>
  </si>
  <si>
    <t>CodDane</t>
  </si>
  <si>
    <t>05002</t>
  </si>
  <si>
    <t>05004</t>
  </si>
  <si>
    <t>05021</t>
  </si>
  <si>
    <t>05030</t>
  </si>
  <si>
    <t>05031</t>
  </si>
  <si>
    <t>05034</t>
  </si>
  <si>
    <t>05036</t>
  </si>
  <si>
    <t>05038</t>
  </si>
  <si>
    <t>05040</t>
  </si>
  <si>
    <t>05044</t>
  </si>
  <si>
    <t>05045</t>
  </si>
  <si>
    <t>05051</t>
  </si>
  <si>
    <t>05055</t>
  </si>
  <si>
    <t>05059</t>
  </si>
  <si>
    <t>05079</t>
  </si>
  <si>
    <t>05088</t>
  </si>
  <si>
    <t>05086</t>
  </si>
  <si>
    <t>05091</t>
  </si>
  <si>
    <t>05093</t>
  </si>
  <si>
    <t>05107</t>
  </si>
  <si>
    <t>05113</t>
  </si>
  <si>
    <t>05120</t>
  </si>
  <si>
    <t>05125</t>
  </si>
  <si>
    <t>05129</t>
  </si>
  <si>
    <t>05134</t>
  </si>
  <si>
    <t>05138</t>
  </si>
  <si>
    <t>05142</t>
  </si>
  <si>
    <t>05145</t>
  </si>
  <si>
    <t>05147</t>
  </si>
  <si>
    <t>05150</t>
  </si>
  <si>
    <t>05154</t>
  </si>
  <si>
    <t>05172</t>
  </si>
  <si>
    <t>05190</t>
  </si>
  <si>
    <t>05101</t>
  </si>
  <si>
    <t>05197</t>
  </si>
  <si>
    <t>05206</t>
  </si>
  <si>
    <t>05209</t>
  </si>
  <si>
    <t>05212</t>
  </si>
  <si>
    <t>05234</t>
  </si>
  <si>
    <t>05237</t>
  </si>
  <si>
    <t>05240</t>
  </si>
  <si>
    <t>05250</t>
  </si>
  <si>
    <t>05148</t>
  </si>
  <si>
    <t>05541</t>
  </si>
  <si>
    <t>05607</t>
  </si>
  <si>
    <t>05697</t>
  </si>
  <si>
    <t>05264</t>
  </si>
  <si>
    <t>05266</t>
  </si>
  <si>
    <t>05282</t>
  </si>
  <si>
    <t>05284</t>
  </si>
  <si>
    <t>05306</t>
  </si>
  <si>
    <t>05308</t>
  </si>
  <si>
    <t>05310</t>
  </si>
  <si>
    <t>05313</t>
  </si>
  <si>
    <t>05315</t>
  </si>
  <si>
    <t>05318</t>
  </si>
  <si>
    <t>05321</t>
  </si>
  <si>
    <t>05347</t>
  </si>
  <si>
    <t>05353</t>
  </si>
  <si>
    <t>05360</t>
  </si>
  <si>
    <t>05361</t>
  </si>
  <si>
    <t>05364</t>
  </si>
  <si>
    <t>05368</t>
  </si>
  <si>
    <t>05376</t>
  </si>
  <si>
    <t>05380</t>
  </si>
  <si>
    <t>05390</t>
  </si>
  <si>
    <t>05400</t>
  </si>
  <si>
    <t>05411</t>
  </si>
  <si>
    <t>05425</t>
  </si>
  <si>
    <t>05440</t>
  </si>
  <si>
    <t>05001</t>
  </si>
  <si>
    <t>05467</t>
  </si>
  <si>
    <t>05475</t>
  </si>
  <si>
    <t>05480</t>
  </si>
  <si>
    <t>05483</t>
  </si>
  <si>
    <t>05495</t>
  </si>
  <si>
    <t>05490</t>
  </si>
  <si>
    <t>05501</t>
  </si>
  <si>
    <t>SR06</t>
  </si>
  <si>
    <t>06</t>
  </si>
  <si>
    <t>Z13</t>
  </si>
  <si>
    <t>05543</t>
  </si>
  <si>
    <t>SR08</t>
  </si>
  <si>
    <t>08</t>
  </si>
  <si>
    <t>Z22</t>
  </si>
  <si>
    <t>05576</t>
  </si>
  <si>
    <t>SR03</t>
  </si>
  <si>
    <t>03</t>
  </si>
  <si>
    <t>Z06</t>
  </si>
  <si>
    <t>05579</t>
  </si>
  <si>
    <t>05585</t>
  </si>
  <si>
    <t>05591</t>
  </si>
  <si>
    <t>SR04</t>
  </si>
  <si>
    <t>04</t>
  </si>
  <si>
    <t>Z08</t>
  </si>
  <si>
    <t>05604</t>
  </si>
  <si>
    <t>SR07</t>
  </si>
  <si>
    <t>07</t>
  </si>
  <si>
    <t>Z18</t>
  </si>
  <si>
    <t>05615</t>
  </si>
  <si>
    <t>Z14</t>
  </si>
  <si>
    <t>05628</t>
  </si>
  <si>
    <t>SR01</t>
  </si>
  <si>
    <t>01</t>
  </si>
  <si>
    <t>Z03</t>
  </si>
  <si>
    <t>05631</t>
  </si>
  <si>
    <t>Z21</t>
  </si>
  <si>
    <t>05642</t>
  </si>
  <si>
    <t>SR05</t>
  </si>
  <si>
    <t>05</t>
  </si>
  <si>
    <t>Z12</t>
  </si>
  <si>
    <t>05647</t>
  </si>
  <si>
    <t>Z16</t>
  </si>
  <si>
    <t>05649</t>
  </si>
  <si>
    <t>Z17</t>
  </si>
  <si>
    <t>05652</t>
  </si>
  <si>
    <t>05656</t>
  </si>
  <si>
    <t>Z11</t>
  </si>
  <si>
    <t>05658</t>
  </si>
  <si>
    <t>SR09</t>
  </si>
  <si>
    <t>09</t>
  </si>
  <si>
    <t>Z24</t>
  </si>
  <si>
    <t>05659</t>
  </si>
  <si>
    <t>05660</t>
  </si>
  <si>
    <t>05664</t>
  </si>
  <si>
    <t>05665</t>
  </si>
  <si>
    <t>05667</t>
  </si>
  <si>
    <t>Z05</t>
  </si>
  <si>
    <t>05670</t>
  </si>
  <si>
    <t>05674</t>
  </si>
  <si>
    <t>05679</t>
  </si>
  <si>
    <t>05042</t>
  </si>
  <si>
    <t>05686</t>
  </si>
  <si>
    <t>05690</t>
  </si>
  <si>
    <t>05736</t>
  </si>
  <si>
    <t>Z15</t>
  </si>
  <si>
    <t>05756</t>
  </si>
  <si>
    <t>05761</t>
  </si>
  <si>
    <t>05789</t>
  </si>
  <si>
    <t>SR02</t>
  </si>
  <si>
    <t>02</t>
  </si>
  <si>
    <t>Z04</t>
  </si>
  <si>
    <t>05790</t>
  </si>
  <si>
    <t>05792</t>
  </si>
  <si>
    <t>Z19</t>
  </si>
  <si>
    <t>05809</t>
  </si>
  <si>
    <t>05819</t>
  </si>
  <si>
    <t>Z23</t>
  </si>
  <si>
    <t>05837</t>
  </si>
  <si>
    <t>05842</t>
  </si>
  <si>
    <t>05847</t>
  </si>
  <si>
    <t>Z10</t>
  </si>
  <si>
    <t>05854</t>
  </si>
  <si>
    <t>05856</t>
  </si>
  <si>
    <t>Z07</t>
  </si>
  <si>
    <t>05858</t>
  </si>
  <si>
    <t>05861</t>
  </si>
  <si>
    <t>Z25</t>
  </si>
  <si>
    <t>05873</t>
  </si>
  <si>
    <t>05885</t>
  </si>
  <si>
    <t>05887</t>
  </si>
  <si>
    <t>05890</t>
  </si>
  <si>
    <t>05893</t>
  </si>
  <si>
    <t>05895</t>
  </si>
  <si>
    <t>[.RI]-Omagá</t>
  </si>
  <si>
    <t>[.RI]-La Lucha</t>
  </si>
  <si>
    <t>[.RI]-Los Almendros</t>
  </si>
  <si>
    <t>[.RI]-Puerto Claver</t>
  </si>
  <si>
    <t>[.RI]-Pablo Muera</t>
  </si>
  <si>
    <t>[.RI]-Vegas de Segovia</t>
  </si>
  <si>
    <t>[.RI]-Canime</t>
  </si>
  <si>
    <t>[.RI]-Caimán Nuevo</t>
  </si>
  <si>
    <t>[.RI]-Dokerazavi</t>
  </si>
  <si>
    <t>[.RI]-Yaberaradó</t>
  </si>
  <si>
    <t>[.RI]-Chontadural Cañero</t>
  </si>
  <si>
    <t>[.RI]-Jaikerazabi</t>
  </si>
  <si>
    <t>[.RI]-Coribí Bedadó</t>
  </si>
  <si>
    <t>[.RI]-Rio Murindó</t>
  </si>
  <si>
    <t>[.RI]-Rio Chajeradó</t>
  </si>
  <si>
    <t>[.RI]-Jengadó  Apartadó</t>
  </si>
  <si>
    <t>[.RI]-Chimurro y Nendo</t>
  </si>
  <si>
    <t xml:space="preserve">[.RI]-Pavarandó  Amparradó </t>
  </si>
  <si>
    <t>[.RI]-Amparradó Alto Medio y Quebrada Chontaduro</t>
  </si>
  <si>
    <t>[.RI]-Cañaverales Antadó</t>
  </si>
  <si>
    <t>[.RI]-Jenaturadó</t>
  </si>
  <si>
    <t>[.RI]-Sever Taparales</t>
  </si>
  <si>
    <t>[.RI]-Narikizavi</t>
  </si>
  <si>
    <t>[.RI]-Embera Drua</t>
  </si>
  <si>
    <t>[.RI]-Monzhomandó</t>
  </si>
  <si>
    <t>[.RI]-Valle de Pérdidas</t>
  </si>
  <si>
    <t>[.RI]-Majoré Amburá</t>
  </si>
  <si>
    <t>[.RI]-Andabú</t>
  </si>
  <si>
    <t>[.RI]-Korodó Ité</t>
  </si>
  <si>
    <t>Entidad</t>
  </si>
  <si>
    <t>Enviado</t>
  </si>
  <si>
    <t>Consol</t>
  </si>
  <si>
    <t>Funcionario</t>
  </si>
  <si>
    <t xml:space="preserve">Dia </t>
  </si>
  <si>
    <t>Hora</t>
  </si>
  <si>
    <t>Departamento Administrativo de Gestión del Riesgo de Antioquia - DAGRAN</t>
  </si>
  <si>
    <t>x</t>
  </si>
  <si>
    <t>Angela Duque</t>
  </si>
  <si>
    <t>Paula Andrea Muñoz</t>
  </si>
  <si>
    <t>Pendiente ajustes anualizados y la territorialización</t>
  </si>
  <si>
    <t>Departamento Administrativo de Planeación-Catastro</t>
  </si>
  <si>
    <t>Yurlys Murillo</t>
  </si>
  <si>
    <t>Despacho del Gobernador-Cooperación e Intern</t>
  </si>
  <si>
    <t>María Alejandra Yusty</t>
  </si>
  <si>
    <t>Despacho del Gobernador-Gerencia Proys especiales</t>
  </si>
  <si>
    <t>Alexandra Montoya García</t>
  </si>
  <si>
    <t>Despacho del Gobernador-Oficina de Comunicaciones</t>
  </si>
  <si>
    <t>Angela Gonzalez</t>
  </si>
  <si>
    <t>Despacho del Gobernador-Und progs sociales</t>
  </si>
  <si>
    <t>Juan Manuel Sanchez (juansanchez.gia@gmail.com)</t>
  </si>
  <si>
    <t>juansanchez.gia@gmail.com</t>
  </si>
  <si>
    <t>susana.gomez@viva.gov.co</t>
  </si>
  <si>
    <t>Aracelly Lopera</t>
  </si>
  <si>
    <t xml:space="preserve">Beatriz Arias </t>
  </si>
  <si>
    <t>Gerencia de Servicios Públicos</t>
  </si>
  <si>
    <t>Blanca Rocío Zuleta</t>
  </si>
  <si>
    <t>Gobierno-Afrodescendientes</t>
  </si>
  <si>
    <t>Gobierno - Yexi Leoneri-Jeannte</t>
  </si>
  <si>
    <t>Gobierno-Gerencia de municipios</t>
  </si>
  <si>
    <t>Yexi Leoneri Ortiz</t>
  </si>
  <si>
    <t>Gobierno-Indígena</t>
  </si>
  <si>
    <t>Gobierno - Yexi Leoneri-Adriana Galindo-gestion@antioquia.gov.co</t>
  </si>
  <si>
    <t>Gobierno-Participación Comunitaria y Ciudadana</t>
  </si>
  <si>
    <t>Gobierno - Yexi Leoneri-Lina Cadavid</t>
  </si>
  <si>
    <t>Claudia Jannet Salazar-Luisa Fernanda Gaviria</t>
  </si>
  <si>
    <t>Carlos restrepo</t>
  </si>
  <si>
    <t>IU Digital</t>
  </si>
  <si>
    <t>Angela Susana Botero-Fabián Erley Escudero</t>
  </si>
  <si>
    <t>Angela Susana Botero: costosypresupuestos@iudigital.edu.co</t>
  </si>
  <si>
    <t>Politécnico</t>
  </si>
  <si>
    <t>Maria Antonia Toro (bancoproyectos@elpoli.edu.co)-planeacion@elpoli.edu.co</t>
  </si>
  <si>
    <t>Ana Silvia Marin</t>
  </si>
  <si>
    <t>Diana Andrade</t>
  </si>
  <si>
    <t>Paola Portacio-Jheicy Mauriani Murillo</t>
  </si>
  <si>
    <t>Secretaria de Gobierno-Asuntos Inst</t>
  </si>
  <si>
    <t>Maria CaROLINA Galindo</t>
  </si>
  <si>
    <t>un indicador por ajustar</t>
  </si>
  <si>
    <t>Secretaría de Inclusión Social y Familia - Adulto mayor</t>
  </si>
  <si>
    <t>Monica Mabel Sanchez</t>
  </si>
  <si>
    <t>Secretaría de Inclusión Social y Familia-Discapacidad</t>
  </si>
  <si>
    <t>Harold Valoyes</t>
  </si>
  <si>
    <t>Secretaría de Inclusión Social y familia-Infancia y adol</t>
  </si>
  <si>
    <t>Secretaría de Inclusión Social y familia-LGBTI</t>
  </si>
  <si>
    <t>Esteban Jiménez</t>
  </si>
  <si>
    <t>antioquiasepintadediversidad@antioquia.gov.co</t>
  </si>
  <si>
    <t>Secretaría de Inclusión Social y Familia-MANA</t>
  </si>
  <si>
    <t>Cesar Flores -sistemainformacion.sisfa@antioquia.gov.co</t>
  </si>
  <si>
    <t>Cristian Quiceno</t>
  </si>
  <si>
    <t>Secretaría de la  Juventud</t>
  </si>
  <si>
    <t>Sheyla Imbett</t>
  </si>
  <si>
    <t>Nora Eugenia Echeverri</t>
  </si>
  <si>
    <t>Liliana Isaza</t>
  </si>
  <si>
    <t>Secretaría de Seguridad, Justicia y paz</t>
  </si>
  <si>
    <t>Antonio José Salazar y ssj-gestioncalidad@antioquia.gov.co</t>
  </si>
  <si>
    <t>Comentarios en dos indicadores</t>
  </si>
  <si>
    <t>Secretaría de Seguridad, Justicia y paz-Gerencia de Seguridad Vial</t>
  </si>
  <si>
    <t>Andres Felipe Ochoa</t>
  </si>
  <si>
    <t>Secretaría de Talento Humano y Desarrollo Organizacional</t>
  </si>
  <si>
    <t>Incompleto</t>
  </si>
  <si>
    <t>Catalina Barco-Diego Bedoya</t>
  </si>
  <si>
    <t>Falta ajustar Indicadores-Ajustado por DAP</t>
  </si>
  <si>
    <t>Secretaría de TIC (programa 3.1.3 TIC territorial-DanielMarquez)</t>
  </si>
  <si>
    <t>Diana Gutiérrez-Daniel Márquez</t>
  </si>
  <si>
    <t>Beatriz Valencia</t>
  </si>
  <si>
    <t>María Alejandra Peláez</t>
  </si>
  <si>
    <t>Leidy carolina Marulanda-Adriana Patricia Rojas Eslava</t>
  </si>
  <si>
    <t>Sugerencias</t>
  </si>
  <si>
    <t>Tecnológico</t>
  </si>
  <si>
    <t>Beatriz Muñoz-Natalia</t>
  </si>
  <si>
    <t>bmunoz@tdea.edu.co</t>
  </si>
  <si>
    <t>Plan de Desarrollo - Plan de Accción</t>
  </si>
  <si>
    <t>Dependecia</t>
  </si>
  <si>
    <t>Subsecretaría/Gerencia/Dirección</t>
  </si>
  <si>
    <t>Enlace</t>
  </si>
  <si>
    <t>Correo</t>
  </si>
  <si>
    <t>Contacto</t>
  </si>
  <si>
    <t>Contacto_2</t>
  </si>
  <si>
    <t>Observación</t>
  </si>
  <si>
    <t>Departamento Administrativo de Gestión del Riesgo de Desastres - DAGRAN</t>
  </si>
  <si>
    <t>Angela Patricia Duque Ramírez</t>
  </si>
  <si>
    <t xml:space="preserve">angela.duque@antioquia.gov.co </t>
  </si>
  <si>
    <t>SD</t>
  </si>
  <si>
    <t>Apoya Norman Harry - Contratrista</t>
  </si>
  <si>
    <t>Gerencia de Catastro</t>
  </si>
  <si>
    <t>Yurlys Yenira Murillo Arriaga</t>
  </si>
  <si>
    <t>yurlys.murillo@antioquia.gov.co</t>
  </si>
  <si>
    <t>Paula Andrea Muñoz Velásquez</t>
  </si>
  <si>
    <t xml:space="preserve">paulaandrea.munoz@antioquia.gov.co </t>
  </si>
  <si>
    <t>Despacho del Gobernador/Oficina Privada</t>
  </si>
  <si>
    <t>Oficina Privada/Gerencia de Relacionamiento</t>
  </si>
  <si>
    <t>María Alejandra Yusty Chávez</t>
  </si>
  <si>
    <t>mariaalejandra.yusty@antioquia.gov.co</t>
  </si>
  <si>
    <t>Copia</t>
  </si>
  <si>
    <t>Ángela Patricia González Moreno</t>
  </si>
  <si>
    <t xml:space="preserve">angelapatricia.gonzalez@antioquia.gov.co </t>
  </si>
  <si>
    <t xml:space="preserve">alexandra.montoya@antioquia.gov.co </t>
  </si>
  <si>
    <t>Laidy Diana Arias García</t>
  </si>
  <si>
    <t>laidy.arias@antioquia.gov.co</t>
  </si>
  <si>
    <t>Apoya Juan Manuel Sánchez Jaimes</t>
  </si>
  <si>
    <t>aracelly.lopera@viva.gov.co</t>
  </si>
  <si>
    <t>Escuela contra la drogadicción</t>
  </si>
  <si>
    <t>Jharsyn Parra Arias</t>
  </si>
  <si>
    <t>liquidacion@escuelacontraladrogadiccion.gov.co</t>
  </si>
  <si>
    <t>Falta confirmación</t>
  </si>
  <si>
    <t>Beatriz Elena Arias Gómez</t>
  </si>
  <si>
    <t xml:space="preserve">beatriz.arias@antioquia.gov.co </t>
  </si>
  <si>
    <t>Indeportes Antioquia</t>
  </si>
  <si>
    <t>Claudia Jannet Salazar</t>
  </si>
  <si>
    <t>csalazar@indeportesantioquia.gov.co</t>
  </si>
  <si>
    <t>Instituto de Cultura y Patrimonio de Antioquia - ICPA</t>
  </si>
  <si>
    <t>Carlos Alberto Restrepo Echavarría</t>
  </si>
  <si>
    <t>carlos.restrepo@culturantioquia.gov.co</t>
  </si>
  <si>
    <t>Fabián Erley Escudero Salgado</t>
  </si>
  <si>
    <t>planeacion@iudigital.edu.co</t>
  </si>
  <si>
    <t>Lida María Antonia Toro Mejía</t>
  </si>
  <si>
    <t xml:space="preserve">bancoproyectos@elpoli.edu.co </t>
  </si>
  <si>
    <t>604 3197900 - 4110</t>
  </si>
  <si>
    <t>DE-DAS</t>
  </si>
  <si>
    <t>Blanca Rocío Zuleta Gaviria</t>
  </si>
  <si>
    <t xml:space="preserve">blancarocio.zuleta@antioquia.gov.co </t>
  </si>
  <si>
    <t>RN-SACC-GPBA</t>
  </si>
  <si>
    <t>Diana Beatriz Andrade Gamboa</t>
  </si>
  <si>
    <t xml:space="preserve">dianabeatriz.andrade@antioquia.gov.co </t>
  </si>
  <si>
    <t>8680 - 8670</t>
  </si>
  <si>
    <t>Ana Silvia Marín Palacio</t>
  </si>
  <si>
    <t>silvia.marin@antioquia.gov.co</t>
  </si>
  <si>
    <t>DMinas</t>
  </si>
  <si>
    <t xml:space="preserve">lilianaisaza.jaramillo@antioquia.gov.co </t>
  </si>
  <si>
    <t>DProComp</t>
  </si>
  <si>
    <t>Nayis Palacios</t>
  </si>
  <si>
    <t xml:space="preserve">nayis.palacios@antioquia.gov.co </t>
  </si>
  <si>
    <t>DTuris</t>
  </si>
  <si>
    <t xml:space="preserve">beatriz.valencia@antioquia.gov.co </t>
  </si>
  <si>
    <t>Paola Patricia Portacio Vélez</t>
  </si>
  <si>
    <t xml:space="preserve">paola.portacio@antioquia.gov.co </t>
  </si>
  <si>
    <t>Jheicy Mauriany Murillo Galvis</t>
  </si>
  <si>
    <t>jheicy.murillo@antioquia.gov.co</t>
  </si>
  <si>
    <t>Adriana Galindo Rosero</t>
  </si>
  <si>
    <t>gestion@antioquia.gov.co</t>
  </si>
  <si>
    <t>Yexi Leoneri Ortiz Rodríguez</t>
  </si>
  <si>
    <t>yexi.ortiz@antioquia.gov.co</t>
  </si>
  <si>
    <t>María Carolina Galindo Galindo</t>
  </si>
  <si>
    <t xml:space="preserve">mariacarolina.galindo@antioquia.gov.co </t>
  </si>
  <si>
    <t xml:space="preserve">cristian.quiceno@antioquia.gov.co </t>
  </si>
  <si>
    <t>Sheyla María Imbett Yépez</t>
  </si>
  <si>
    <t xml:space="preserve">sheylamaria.imbett@antioquia.gov.co </t>
  </si>
  <si>
    <t>Nora Eugenia Echeverri Molina</t>
  </si>
  <si>
    <t>nora.echeverri@antioquia.gov.co</t>
  </si>
  <si>
    <t>Adriana Patricia Rojas Eslava</t>
  </si>
  <si>
    <t xml:space="preserve">adrianapatricia.rojas@antioquia.gov.co </t>
  </si>
  <si>
    <t>Antonio José Salazar López</t>
  </si>
  <si>
    <t>antoniojose.salazar@antioquia.gov.co</t>
  </si>
  <si>
    <t>TH</t>
  </si>
  <si>
    <t>Catalina Barco</t>
  </si>
  <si>
    <t xml:space="preserve">catalina.barco@antioquia.gov.co </t>
  </si>
  <si>
    <t>Diego Bedoya</t>
  </si>
  <si>
    <t xml:space="preserve">diego.bedoya@antioquia.gov.co </t>
  </si>
  <si>
    <t xml:space="preserve">mariaalejandra.pelaez@antioquia.gov.co </t>
  </si>
  <si>
    <t>Tecnológico de Antioquia</t>
  </si>
  <si>
    <t>Natalia Londoño</t>
  </si>
  <si>
    <t>plan.deaccion@tdea.edu.co</t>
  </si>
  <si>
    <t>Universidad de Antioquia</t>
  </si>
  <si>
    <t>Daryeny Parada Giraldo</t>
  </si>
  <si>
    <t>daryeny.parada@udea.edu.co</t>
  </si>
  <si>
    <t>Sara Ramírez Lotero</t>
  </si>
  <si>
    <t>proyectosy.planes2@udea.edu.co</t>
  </si>
  <si>
    <t>Beatriz Tabera Gonzalez</t>
  </si>
  <si>
    <t>jestrategiayorg@udea.edu.co</t>
  </si>
  <si>
    <t>Código</t>
  </si>
  <si>
    <t>Nombre</t>
  </si>
  <si>
    <t>vlr</t>
  </si>
  <si>
    <t>ent_ant</t>
  </si>
  <si>
    <t>Secretaría de Participación y Cultura Ciudadana</t>
  </si>
  <si>
    <t>Secretaria de Asuntos Institucionales, Paz y Noviolencia</t>
  </si>
  <si>
    <t>Secretaría de Inclusión Social y familia</t>
  </si>
  <si>
    <t>Gerencia de Seguridad Vial</t>
  </si>
  <si>
    <t>Secretaría de Suministros y servicios</t>
  </si>
  <si>
    <t>Secretaría de Suministros y Servicios</t>
  </si>
  <si>
    <t xml:space="preserve">Despacho del Gobernador-Oficina Privada </t>
  </si>
  <si>
    <t>Gerencia de Afrodescendientes</t>
  </si>
  <si>
    <t>Secretaría de Seguridad y Justicia</t>
  </si>
  <si>
    <t>Secretaría de las mujeres</t>
  </si>
  <si>
    <t xml:space="preserve">Tasa de tránsito inmediato a la educación superior en municipios no certificados </t>
  </si>
  <si>
    <t>Secretaría de Infraestructura Física/ Promotora Ferrocarril de Antioquia/ Gerencia de seguridad vial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</si>
</sst>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 #,##0.00_-;_-* &quot;-&quot;??_-;_-@_-"/>
    <numFmt numFmtId="165" formatCode="0.0"/>
    <numFmt numFmtId="166" formatCode="0.0000"/>
  </numFmts>
  <fonts count="47">
    <font>
      <sz val="11"/>
      <color theme="1"/>
      <name val="Calibri"/>
      <family val="2"/>
      <scheme val="minor"/>
    </font>
    <font>
      <sz val="11"/>
      <color theme="1"/>
      <name val="Calibri"/>
      <family val="2"/>
      <scheme val="minor"/>
    </font>
    <font>
      <b/>
      <sz val="11"/>
      <color theme="0"/>
      <name val="Calibri"/>
      <family val="2"/>
      <scheme val="minor"/>
    </font>
    <font>
      <b/>
      <sz val="9"/>
      <color theme="0"/>
      <name val="Calibri"/>
      <family val="2"/>
      <scheme val="minor"/>
    </font>
    <font>
      <b/>
      <sz val="14"/>
      <color theme="0"/>
      <name val="Calibri"/>
      <family val="2"/>
      <scheme val="minor"/>
    </font>
    <font>
      <b/>
      <sz val="18"/>
      <color theme="0"/>
      <name val="Calibri"/>
      <family val="2"/>
      <scheme val="minor"/>
    </font>
    <font>
      <b/>
      <sz val="11"/>
      <color rgb="FFFF0000"/>
      <name val="Calibri"/>
      <family val="2"/>
      <scheme val="minor"/>
    </font>
    <font>
      <b/>
      <sz val="11"/>
      <name val="Calibri"/>
      <family val="2"/>
      <scheme val="minor"/>
    </font>
    <font>
      <b/>
      <sz val="16"/>
      <color theme="0"/>
      <name val="Calibri"/>
      <family val="2"/>
      <scheme val="minor"/>
    </font>
    <font>
      <sz val="10"/>
      <name val="Calibri Light"/>
      <family val="2"/>
      <scheme val="major"/>
    </font>
    <font>
      <sz val="10"/>
      <color theme="1"/>
      <name val="Calibri Light"/>
      <family val="2"/>
      <scheme val="major"/>
    </font>
    <font>
      <sz val="10"/>
      <color rgb="FF000000"/>
      <name val="Calibri Light"/>
      <family val="2"/>
      <scheme val="major"/>
    </font>
    <font>
      <b/>
      <sz val="20"/>
      <name val="Calibri"/>
      <family val="2"/>
      <scheme val="minor"/>
    </font>
    <font>
      <b/>
      <sz val="10"/>
      <name val="Calibri"/>
      <family val="2"/>
      <scheme val="minor"/>
    </font>
    <font>
      <b/>
      <sz val="18"/>
      <name val="Calibri"/>
      <family val="2"/>
      <scheme val="minor"/>
    </font>
    <font>
      <b/>
      <sz val="22"/>
      <name val="Calibri"/>
      <family val="2"/>
      <scheme val="minor"/>
    </font>
    <font>
      <sz val="11"/>
      <name val="Arial"/>
      <family val="2"/>
    </font>
    <font>
      <sz val="11"/>
      <color rgb="FF000000"/>
      <name val="Calibri"/>
      <family val="2"/>
      <scheme val="minor"/>
    </font>
    <font>
      <sz val="11"/>
      <name val="Calibri"/>
      <family val="2"/>
    </font>
    <font>
      <b/>
      <sz val="9"/>
      <color indexed="81"/>
      <name val="Tahoma"/>
      <family val="2"/>
    </font>
    <font>
      <sz val="10"/>
      <color theme="1"/>
      <name val="Century Gothic"/>
      <family val="2"/>
    </font>
    <font>
      <b/>
      <sz val="14"/>
      <name val="Calibri"/>
      <family val="2"/>
      <scheme val="minor"/>
    </font>
    <font>
      <b/>
      <sz val="10"/>
      <color theme="0"/>
      <name val="Calibri"/>
      <family val="2"/>
      <scheme val="minor"/>
    </font>
    <font>
      <sz val="11"/>
      <color rgb="FFFF0000"/>
      <name val="Calibri"/>
      <family val="2"/>
      <scheme val="minor"/>
    </font>
    <font>
      <sz val="10"/>
      <name val="Arial"/>
      <family val="2"/>
    </font>
    <font>
      <b/>
      <sz val="10"/>
      <name val="Arial"/>
      <family val="2"/>
    </font>
    <font>
      <sz val="11"/>
      <name val="Calibri"/>
      <family val="2"/>
      <scheme val="minor"/>
    </font>
    <font>
      <u/>
      <sz val="11"/>
      <color theme="10"/>
      <name val="Calibri"/>
      <family val="2"/>
      <scheme val="minor"/>
    </font>
    <font>
      <sz val="10"/>
      <color rgb="FFFF0000"/>
      <name val="Arial"/>
      <family val="2"/>
    </font>
    <font>
      <b/>
      <sz val="12"/>
      <color rgb="FFFF0000"/>
      <name val="Calibri"/>
      <family val="2"/>
      <scheme val="minor"/>
    </font>
    <font>
      <b/>
      <sz val="11"/>
      <color theme="1"/>
      <name val="Calibri"/>
      <family val="2"/>
      <scheme val="minor"/>
    </font>
    <font>
      <b/>
      <sz val="14"/>
      <color theme="1"/>
      <name val="Calibri"/>
      <family val="2"/>
      <scheme val="minor"/>
    </font>
    <font>
      <sz val="12"/>
      <color rgb="FF000000"/>
      <name val="Calibri"/>
      <family val="2"/>
      <scheme val="minor"/>
    </font>
    <font>
      <sz val="10"/>
      <color rgb="FF000000"/>
      <name val="Arial"/>
      <family val="2"/>
    </font>
    <font>
      <sz val="9"/>
      <color indexed="81"/>
      <name val="Tahoma"/>
      <family val="2"/>
    </font>
    <font>
      <sz val="11"/>
      <color rgb="FF242424"/>
      <name val="Calibri"/>
      <family val="2"/>
      <scheme val="minor"/>
    </font>
    <font>
      <sz val="10"/>
      <color theme="1"/>
      <name val="Calibri"/>
      <family val="2"/>
      <scheme val="minor"/>
    </font>
    <font>
      <b/>
      <sz val="9"/>
      <color indexed="81"/>
      <name val="Tahoma"/>
    </font>
    <font>
      <b/>
      <sz val="10"/>
      <color theme="1"/>
      <name val="Calibri"/>
      <family val="2"/>
      <scheme val="minor"/>
    </font>
    <font>
      <b/>
      <sz val="10"/>
      <color theme="4" tint="-0.499984740745262"/>
      <name val="Calibri"/>
      <family val="2"/>
      <scheme val="minor"/>
    </font>
    <font>
      <b/>
      <sz val="10"/>
      <color theme="5" tint="-0.249977111117893"/>
      <name val="Calibri"/>
      <family val="2"/>
      <scheme val="minor"/>
    </font>
    <font>
      <b/>
      <sz val="16"/>
      <color theme="1"/>
      <name val="Calibri"/>
      <family val="2"/>
      <scheme val="minor"/>
    </font>
    <font>
      <b/>
      <sz val="12"/>
      <color theme="1"/>
      <name val="Calibri"/>
      <family val="2"/>
      <scheme val="minor"/>
    </font>
    <font>
      <sz val="12"/>
      <color theme="4" tint="-0.499984740745262"/>
      <name val="Calibri"/>
      <family val="2"/>
      <scheme val="minor"/>
    </font>
    <font>
      <sz val="12"/>
      <color theme="5" tint="-0.249977111117893"/>
      <name val="Calibri"/>
      <family val="2"/>
      <scheme val="minor"/>
    </font>
    <font>
      <b/>
      <sz val="16"/>
      <color rgb="FF000000"/>
      <name val="Calibri"/>
      <family val="2"/>
      <scheme val="minor"/>
    </font>
    <font>
      <b/>
      <sz val="9"/>
      <color indexed="81"/>
      <name val="Tahoma"/>
      <charset val="1"/>
    </font>
  </fonts>
  <fills count="25">
    <fill>
      <patternFill patternType="none"/>
    </fill>
    <fill>
      <patternFill patternType="gray125"/>
    </fill>
    <fill>
      <patternFill patternType="solid">
        <fgColor theme="9"/>
        <bgColor indexed="64"/>
      </patternFill>
    </fill>
    <fill>
      <patternFill patternType="solid">
        <fgColor theme="1" tint="0.499984740745262"/>
        <bgColor indexed="64"/>
      </patternFill>
    </fill>
    <fill>
      <patternFill patternType="solid">
        <fgColor theme="5"/>
        <bgColor indexed="64"/>
      </patternFill>
    </fill>
    <fill>
      <patternFill patternType="solid">
        <fgColor rgb="FFC00000"/>
        <bgColor indexed="64"/>
      </patternFill>
    </fill>
    <fill>
      <patternFill patternType="solid">
        <fgColor theme="4" tint="-0.249977111117893"/>
        <bgColor indexed="64"/>
      </patternFill>
    </fill>
    <fill>
      <patternFill patternType="solid">
        <fgColor rgb="FF00B050"/>
        <bgColor indexed="64"/>
      </patternFill>
    </fill>
    <fill>
      <patternFill patternType="solid">
        <fgColor theme="5" tint="0.39997558519241921"/>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0"/>
        <bgColor indexed="64"/>
      </patternFill>
    </fill>
    <fill>
      <patternFill patternType="solid">
        <fgColor rgb="FFFF0000"/>
        <bgColor indexed="64"/>
      </patternFill>
    </fill>
    <fill>
      <patternFill patternType="solid">
        <fgColor theme="4" tint="0.39997558519241921"/>
        <bgColor indexed="64"/>
      </patternFill>
    </fill>
    <fill>
      <patternFill patternType="solid">
        <fgColor rgb="FFFFFF00"/>
        <bgColor indexed="64"/>
      </patternFill>
    </fill>
    <fill>
      <patternFill patternType="solid">
        <fgColor theme="4"/>
        <bgColor indexed="64"/>
      </patternFill>
    </fill>
    <fill>
      <patternFill patternType="solid">
        <fgColor rgb="FFFFFF00"/>
        <bgColor rgb="FF000000"/>
      </patternFill>
    </fill>
    <fill>
      <patternFill patternType="solid">
        <fgColor rgb="FFFFC000"/>
        <bgColor indexed="64"/>
      </patternFill>
    </fill>
    <fill>
      <patternFill patternType="solid">
        <fgColor theme="9" tint="0.39997558519241921"/>
        <bgColor indexed="64"/>
      </patternFill>
    </fill>
    <fill>
      <patternFill patternType="solid">
        <fgColor rgb="FF00B0F0"/>
        <bgColor indexed="64"/>
      </patternFill>
    </fill>
    <fill>
      <patternFill patternType="solid">
        <fgColor theme="7" tint="-0.249977111117893"/>
        <bgColor indexed="64"/>
      </patternFill>
    </fill>
    <fill>
      <patternFill patternType="solid">
        <fgColor theme="5" tint="0.59999389629810485"/>
        <bgColor indexed="64"/>
      </patternFill>
    </fill>
    <fill>
      <patternFill patternType="solid">
        <fgColor theme="2"/>
        <bgColor theme="4" tint="0.79998168889431442"/>
      </patternFill>
    </fill>
    <fill>
      <patternFill patternType="solid">
        <fgColor rgb="FF92D050"/>
        <bgColor indexed="64"/>
      </patternFill>
    </fill>
    <fill>
      <patternFill patternType="solid">
        <fgColor theme="9" tint="-0.249977111117893"/>
        <bgColor indexed="64"/>
      </patternFill>
    </fill>
  </fills>
  <borders count="16">
    <border>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top/>
      <bottom/>
      <diagonal/>
    </border>
    <border>
      <left/>
      <right/>
      <top/>
      <bottom style="thin">
        <color rgb="FF000000"/>
      </bottom>
      <diagonal/>
    </border>
    <border>
      <left/>
      <right/>
      <top/>
      <bottom style="medium">
        <color indexed="64"/>
      </bottom>
      <diagonal/>
    </border>
    <border>
      <left style="thin">
        <color indexed="64"/>
      </left>
      <right style="thin">
        <color indexed="64"/>
      </right>
      <top style="thin">
        <color indexed="64"/>
      </top>
      <bottom style="thin">
        <color theme="6"/>
      </bottom>
      <diagonal/>
    </border>
    <border>
      <left style="thin">
        <color indexed="64"/>
      </left>
      <right style="thin">
        <color indexed="64"/>
      </right>
      <top/>
      <bottom/>
      <diagonal/>
    </border>
    <border>
      <left/>
      <right/>
      <top/>
      <bottom style="thin">
        <color theme="4" tint="0.39997558519241921"/>
      </bottom>
      <diagonal/>
    </border>
  </borders>
  <cellStyleXfs count="11">
    <xf numFmtId="0" fontId="0" fillId="0" borderId="0"/>
    <xf numFmtId="164" fontId="1" fillId="0" borderId="0" applyFont="0" applyFill="0" applyBorder="0" applyAlignment="0" applyProtection="0"/>
    <xf numFmtId="9" fontId="1" fillId="0" borderId="0" applyFont="0" applyFill="0" applyBorder="0" applyAlignment="0" applyProtection="0"/>
    <xf numFmtId="0" fontId="1" fillId="0" borderId="0"/>
    <xf numFmtId="0" fontId="18" fillId="0" borderId="0"/>
    <xf numFmtId="0" fontId="24" fillId="0" borderId="0"/>
    <xf numFmtId="0" fontId="18" fillId="0" borderId="0"/>
    <xf numFmtId="0" fontId="27" fillId="0" borderId="0" applyNumberFormat="0" applyFill="0" applyBorder="0" applyAlignment="0" applyProtection="0"/>
    <xf numFmtId="0" fontId="1" fillId="0" borderId="0"/>
    <xf numFmtId="0" fontId="1" fillId="0" borderId="0"/>
    <xf numFmtId="9" fontId="1" fillId="0" borderId="0" applyFont="0" applyFill="0" applyBorder="0" applyAlignment="0" applyProtection="0"/>
  </cellStyleXfs>
  <cellXfs count="217">
    <xf numFmtId="0" fontId="0" fillId="0" borderId="0" xfId="0"/>
    <xf numFmtId="0" fontId="0" fillId="9" borderId="3" xfId="0" applyFill="1" applyBorder="1" applyAlignment="1">
      <alignment wrapText="1"/>
    </xf>
    <xf numFmtId="0" fontId="0" fillId="0" borderId="0" xfId="0" applyProtection="1">
      <protection locked="0"/>
    </xf>
    <xf numFmtId="164" fontId="6" fillId="12" borderId="1" xfId="1" applyFont="1" applyFill="1" applyBorder="1" applyAlignment="1" applyProtection="1">
      <alignment vertical="center" wrapText="1"/>
      <protection hidden="1"/>
    </xf>
    <xf numFmtId="0" fontId="2" fillId="12" borderId="3" xfId="1" applyNumberFormat="1" applyFont="1" applyFill="1" applyBorder="1" applyAlignment="1" applyProtection="1">
      <alignment horizontal="center" vertical="center" wrapText="1"/>
      <protection hidden="1"/>
    </xf>
    <xf numFmtId="0" fontId="7" fillId="8" borderId="3" xfId="0" applyFont="1" applyFill="1" applyBorder="1" applyAlignment="1">
      <alignment horizontal="center" vertical="center"/>
    </xf>
    <xf numFmtId="0" fontId="7" fillId="8" borderId="3" xfId="0" applyFont="1" applyFill="1" applyBorder="1" applyAlignment="1">
      <alignment horizontal="center" vertical="center" wrapText="1"/>
    </xf>
    <xf numFmtId="165" fontId="13" fillId="13" borderId="3" xfId="0" applyNumberFormat="1" applyFont="1" applyFill="1" applyBorder="1" applyAlignment="1">
      <alignment horizontal="center" vertical="center" wrapText="1"/>
    </xf>
    <xf numFmtId="0" fontId="13" fillId="13" borderId="3" xfId="0" applyFont="1" applyFill="1" applyBorder="1" applyAlignment="1">
      <alignment horizontal="center" vertical="center" wrapText="1"/>
    </xf>
    <xf numFmtId="0" fontId="13" fillId="13" borderId="0" xfId="0" applyFont="1" applyFill="1" applyAlignment="1">
      <alignment horizontal="center" vertical="center" wrapText="1"/>
    </xf>
    <xf numFmtId="0" fontId="2" fillId="2" borderId="1" xfId="0" applyFont="1" applyFill="1" applyBorder="1" applyAlignment="1">
      <alignment horizontal="center" vertical="center" textRotation="90" wrapText="1"/>
    </xf>
    <xf numFmtId="0" fontId="2" fillId="2" borderId="1" xfId="0" applyFont="1" applyFill="1" applyBorder="1" applyAlignment="1">
      <alignment horizontal="center" vertical="center" wrapText="1"/>
    </xf>
    <xf numFmtId="0" fontId="2" fillId="3" borderId="1" xfId="0" applyFont="1" applyFill="1" applyBorder="1" applyAlignment="1">
      <alignment horizontal="center" vertical="center" textRotation="90" wrapText="1"/>
    </xf>
    <xf numFmtId="0" fontId="2" fillId="3" borderId="1"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5" borderId="2" xfId="0" applyFont="1" applyFill="1" applyBorder="1" applyAlignment="1">
      <alignment horizontal="center" vertical="center" wrapText="1"/>
    </xf>
    <xf numFmtId="10" fontId="2" fillId="5" borderId="3" xfId="2" applyNumberFormat="1" applyFont="1" applyFill="1" applyBorder="1" applyAlignment="1" applyProtection="1">
      <alignment horizontal="center" vertical="center" wrapText="1"/>
    </xf>
    <xf numFmtId="10" fontId="8" fillId="5" borderId="3" xfId="2" applyNumberFormat="1" applyFont="1" applyFill="1" applyBorder="1" applyAlignment="1" applyProtection="1">
      <alignment horizontal="center" vertical="center" textRotation="90" wrapText="1"/>
    </xf>
    <xf numFmtId="10" fontId="2" fillId="6" borderId="3" xfId="2" applyNumberFormat="1" applyFont="1" applyFill="1" applyBorder="1" applyAlignment="1" applyProtection="1">
      <alignment horizontal="center" vertical="center" wrapText="1"/>
    </xf>
    <xf numFmtId="10" fontId="2" fillId="6" borderId="4" xfId="2" applyNumberFormat="1" applyFont="1" applyFill="1" applyBorder="1" applyAlignment="1" applyProtection="1">
      <alignment horizontal="center" vertical="center" wrapText="1"/>
    </xf>
    <xf numFmtId="2" fontId="4" fillId="6" borderId="8" xfId="0" applyNumberFormat="1" applyFont="1" applyFill="1" applyBorder="1" applyAlignment="1">
      <alignment vertical="center" wrapText="1"/>
    </xf>
    <xf numFmtId="2" fontId="4" fillId="10" borderId="3" xfId="0" applyNumberFormat="1" applyFont="1" applyFill="1" applyBorder="1" applyAlignment="1">
      <alignment horizontal="center" vertical="center" wrapText="1"/>
    </xf>
    <xf numFmtId="0" fontId="0" fillId="0" borderId="0" xfId="0" applyAlignment="1">
      <alignment wrapText="1"/>
    </xf>
    <xf numFmtId="0" fontId="9" fillId="0" borderId="0" xfId="0" applyFont="1" applyAlignment="1">
      <alignment horizontal="center" vertical="center"/>
    </xf>
    <xf numFmtId="0" fontId="10" fillId="0" borderId="0" xfId="0" applyFont="1" applyAlignment="1">
      <alignment horizontal="center" vertical="center"/>
    </xf>
    <xf numFmtId="0" fontId="11" fillId="0" borderId="0" xfId="0" applyFont="1" applyAlignment="1">
      <alignment horizontal="center" vertical="center"/>
    </xf>
    <xf numFmtId="0" fontId="9" fillId="0" borderId="11" xfId="0" applyFont="1" applyBorder="1" applyAlignment="1">
      <alignment horizontal="center" vertical="center"/>
    </xf>
    <xf numFmtId="0" fontId="9" fillId="0" borderId="0" xfId="0" applyFont="1" applyAlignment="1">
      <alignment horizontal="center"/>
    </xf>
    <xf numFmtId="0" fontId="11" fillId="0" borderId="0" xfId="0" applyFont="1" applyAlignment="1">
      <alignment horizontal="center"/>
    </xf>
    <xf numFmtId="0" fontId="10" fillId="0" borderId="0" xfId="0" applyFont="1" applyAlignment="1">
      <alignment vertical="center"/>
    </xf>
    <xf numFmtId="0" fontId="9" fillId="0" borderId="12" xfId="0" applyFont="1" applyBorder="1" applyAlignment="1">
      <alignment horizontal="center" vertical="center"/>
    </xf>
    <xf numFmtId="0" fontId="9" fillId="11" borderId="0" xfId="0" applyFont="1" applyFill="1" applyAlignment="1">
      <alignment horizontal="center" vertical="center"/>
    </xf>
    <xf numFmtId="0" fontId="0" fillId="14" borderId="0" xfId="0" applyFill="1"/>
    <xf numFmtId="0" fontId="0" fillId="14" borderId="0" xfId="0" applyFill="1" applyAlignment="1">
      <alignment wrapText="1"/>
    </xf>
    <xf numFmtId="0" fontId="9" fillId="14" borderId="0" xfId="0" applyFont="1" applyFill="1" applyAlignment="1">
      <alignment horizontal="center" vertical="center"/>
    </xf>
    <xf numFmtId="0" fontId="0" fillId="0" borderId="0" xfId="0" applyAlignment="1">
      <alignment horizontal="center"/>
    </xf>
    <xf numFmtId="0" fontId="16" fillId="0" borderId="0" xfId="0" applyFont="1" applyAlignment="1">
      <alignment horizontal="center" vertical="center"/>
    </xf>
    <xf numFmtId="0" fontId="0" fillId="15" borderId="0" xfId="0" applyFill="1"/>
    <xf numFmtId="0" fontId="17" fillId="0" borderId="0" xfId="0" applyFont="1" applyAlignment="1" applyProtection="1">
      <alignment horizontal="right" vertical="center" wrapText="1"/>
      <protection locked="0"/>
    </xf>
    <xf numFmtId="0" fontId="17" fillId="0" borderId="0" xfId="0" applyFont="1" applyAlignment="1" applyProtection="1">
      <alignment horizontal="right" vertical="center"/>
      <protection locked="0"/>
    </xf>
    <xf numFmtId="0" fontId="0" fillId="0" borderId="0" xfId="0" applyAlignment="1" applyProtection="1">
      <alignment horizontal="right"/>
      <protection locked="0"/>
    </xf>
    <xf numFmtId="0" fontId="0" fillId="2" borderId="0" xfId="0" applyFill="1"/>
    <xf numFmtId="0" fontId="0" fillId="2" borderId="0" xfId="0" applyFill="1" applyAlignment="1">
      <alignment wrapText="1"/>
    </xf>
    <xf numFmtId="49" fontId="0" fillId="2" borderId="0" xfId="0" applyNumberFormat="1" applyFill="1" applyAlignment="1">
      <alignment wrapText="1"/>
    </xf>
    <xf numFmtId="10" fontId="21" fillId="10" borderId="3" xfId="2" applyNumberFormat="1" applyFont="1" applyFill="1" applyBorder="1" applyAlignment="1" applyProtection="1">
      <alignment horizontal="center" vertical="center" wrapText="1"/>
    </xf>
    <xf numFmtId="0" fontId="20" fillId="0" borderId="0" xfId="0" applyFont="1" applyProtection="1">
      <protection locked="0"/>
    </xf>
    <xf numFmtId="0" fontId="22" fillId="12" borderId="3" xfId="1" applyNumberFormat="1" applyFont="1" applyFill="1" applyBorder="1" applyAlignment="1" applyProtection="1">
      <alignment horizontal="center" vertical="center" wrapText="1"/>
      <protection hidden="1"/>
    </xf>
    <xf numFmtId="165" fontId="13" fillId="13" borderId="7" xfId="0" applyNumberFormat="1" applyFont="1" applyFill="1" applyBorder="1" applyAlignment="1">
      <alignment horizontal="center" vertical="center" wrapText="1"/>
    </xf>
    <xf numFmtId="0" fontId="17" fillId="0" borderId="0" xfId="0" applyFont="1" applyAlignment="1">
      <alignment horizontal="right" vertical="center" wrapText="1"/>
    </xf>
    <xf numFmtId="0" fontId="17" fillId="0" borderId="0" xfId="0" applyFont="1" applyAlignment="1">
      <alignment horizontal="right" vertical="center"/>
    </xf>
    <xf numFmtId="0" fontId="0" fillId="0" borderId="0" xfId="0" applyAlignment="1">
      <alignment horizontal="right"/>
    </xf>
    <xf numFmtId="0" fontId="20" fillId="0" borderId="3" xfId="0" applyFont="1" applyBorder="1"/>
    <xf numFmtId="0" fontId="20" fillId="0" borderId="13" xfId="0" applyFont="1" applyBorder="1"/>
    <xf numFmtId="0" fontId="0" fillId="0" borderId="0" xfId="0" applyAlignment="1" applyProtection="1">
      <alignment wrapText="1"/>
      <protection locked="0"/>
    </xf>
    <xf numFmtId="0" fontId="1" fillId="0" borderId="0" xfId="3"/>
    <xf numFmtId="0" fontId="24" fillId="0" borderId="0" xfId="5"/>
    <xf numFmtId="0" fontId="1" fillId="0" borderId="3" xfId="3" applyBorder="1"/>
    <xf numFmtId="0" fontId="0" fillId="0" borderId="3" xfId="3" applyFont="1" applyBorder="1"/>
    <xf numFmtId="0" fontId="18" fillId="0" borderId="3" xfId="3" applyFont="1" applyBorder="1"/>
    <xf numFmtId="0" fontId="25" fillId="0" borderId="3" xfId="5" applyFont="1" applyBorder="1"/>
    <xf numFmtId="0" fontId="1" fillId="0" borderId="14" xfId="3" applyBorder="1" applyAlignment="1">
      <alignment wrapText="1"/>
    </xf>
    <xf numFmtId="0" fontId="24" fillId="0" borderId="3" xfId="6" applyFont="1" applyBorder="1" applyAlignment="1">
      <alignment horizontal="left"/>
    </xf>
    <xf numFmtId="0" fontId="1" fillId="0" borderId="3" xfId="3" applyBorder="1" applyAlignment="1">
      <alignment wrapText="1"/>
    </xf>
    <xf numFmtId="16" fontId="0" fillId="0" borderId="3" xfId="3" applyNumberFormat="1" applyFont="1" applyBorder="1"/>
    <xf numFmtId="20" fontId="24" fillId="0" borderId="3" xfId="6" applyNumberFormat="1" applyFont="1" applyBorder="1" applyAlignment="1">
      <alignment horizontal="left"/>
    </xf>
    <xf numFmtId="0" fontId="1" fillId="0" borderId="0" xfId="3" applyAlignment="1">
      <alignment wrapText="1"/>
    </xf>
    <xf numFmtId="16" fontId="1" fillId="0" borderId="3" xfId="3" applyNumberFormat="1" applyBorder="1"/>
    <xf numFmtId="0" fontId="0" fillId="14" borderId="3" xfId="3" applyFont="1" applyFill="1" applyBorder="1"/>
    <xf numFmtId="20" fontId="18" fillId="0" borderId="3" xfId="6" applyNumberFormat="1" applyBorder="1"/>
    <xf numFmtId="0" fontId="26" fillId="0" borderId="3" xfId="3" applyFont="1" applyBorder="1"/>
    <xf numFmtId="0" fontId="24" fillId="0" borderId="3" xfId="3" applyFont="1" applyBorder="1"/>
    <xf numFmtId="0" fontId="0" fillId="0" borderId="0" xfId="3" applyFont="1"/>
    <xf numFmtId="0" fontId="24" fillId="0" borderId="3" xfId="5" applyBorder="1"/>
    <xf numFmtId="0" fontId="27" fillId="0" borderId="3" xfId="7" applyBorder="1"/>
    <xf numFmtId="0" fontId="1" fillId="0" borderId="1" xfId="3" applyBorder="1"/>
    <xf numFmtId="0" fontId="23" fillId="0" borderId="0" xfId="3" applyFont="1"/>
    <xf numFmtId="0" fontId="28" fillId="0" borderId="0" xfId="3" applyFont="1"/>
    <xf numFmtId="0" fontId="18" fillId="14" borderId="3" xfId="3" applyFont="1" applyFill="1" applyBorder="1"/>
    <xf numFmtId="0" fontId="18" fillId="0" borderId="3" xfId="6" applyBorder="1"/>
    <xf numFmtId="0" fontId="29" fillId="0" borderId="0" xfId="3" applyFont="1"/>
    <xf numFmtId="0" fontId="23" fillId="0" borderId="3" xfId="3" applyFont="1" applyBorder="1"/>
    <xf numFmtId="20" fontId="1" fillId="0" borderId="3" xfId="3" applyNumberFormat="1" applyBorder="1"/>
    <xf numFmtId="0" fontId="0" fillId="0" borderId="8" xfId="3" applyFont="1" applyBorder="1" applyAlignment="1">
      <alignment wrapText="1"/>
    </xf>
    <xf numFmtId="0" fontId="1" fillId="0" borderId="8" xfId="3" applyBorder="1" applyAlignment="1">
      <alignment wrapText="1"/>
    </xf>
    <xf numFmtId="0" fontId="18" fillId="0" borderId="0" xfId="3" applyFont="1"/>
    <xf numFmtId="0" fontId="0" fillId="0" borderId="14" xfId="3" applyFont="1" applyBorder="1"/>
    <xf numFmtId="16" fontId="1" fillId="0" borderId="0" xfId="3" applyNumberFormat="1"/>
    <xf numFmtId="20" fontId="1" fillId="0" borderId="0" xfId="3" applyNumberFormat="1"/>
    <xf numFmtId="0" fontId="24" fillId="14" borderId="0" xfId="5" applyFill="1"/>
    <xf numFmtId="0" fontId="27" fillId="0" borderId="0" xfId="7"/>
    <xf numFmtId="0" fontId="25" fillId="0" borderId="0" xfId="5" applyFont="1"/>
    <xf numFmtId="0" fontId="24" fillId="0" borderId="3" xfId="5" applyBorder="1" applyAlignment="1">
      <alignment wrapText="1"/>
    </xf>
    <xf numFmtId="0" fontId="18" fillId="0" borderId="3" xfId="8" applyFont="1" applyBorder="1"/>
    <xf numFmtId="0" fontId="0" fillId="0" borderId="3" xfId="8" applyFont="1" applyBorder="1"/>
    <xf numFmtId="0" fontId="0" fillId="0" borderId="3" xfId="3" applyFont="1" applyBorder="1" applyAlignment="1">
      <alignment wrapText="1"/>
    </xf>
    <xf numFmtId="0" fontId="17" fillId="16" borderId="0" xfId="0" applyFont="1" applyFill="1" applyAlignment="1">
      <alignment wrapText="1"/>
    </xf>
    <xf numFmtId="0" fontId="0" fillId="0" borderId="3" xfId="0" applyBorder="1"/>
    <xf numFmtId="0" fontId="0" fillId="0" borderId="3" xfId="0" applyBorder="1" applyAlignment="1">
      <alignment wrapText="1"/>
    </xf>
    <xf numFmtId="0" fontId="0" fillId="10" borderId="3" xfId="0" applyFill="1" applyBorder="1" applyAlignment="1">
      <alignment wrapText="1"/>
    </xf>
    <xf numFmtId="0" fontId="1" fillId="0" borderId="1" xfId="8" applyBorder="1" applyAlignment="1">
      <alignment wrapText="1"/>
    </xf>
    <xf numFmtId="0" fontId="0" fillId="0" borderId="14" xfId="3" applyFont="1" applyBorder="1" applyAlignment="1">
      <alignment wrapText="1"/>
    </xf>
    <xf numFmtId="0" fontId="1" fillId="0" borderId="1" xfId="3" applyBorder="1" applyAlignment="1">
      <alignment wrapText="1"/>
    </xf>
    <xf numFmtId="0" fontId="1" fillId="0" borderId="14" xfId="3" applyBorder="1"/>
    <xf numFmtId="0" fontId="0" fillId="0" borderId="8" xfId="3" applyFont="1" applyBorder="1"/>
    <xf numFmtId="0" fontId="1" fillId="0" borderId="8" xfId="8" applyBorder="1" applyAlignment="1">
      <alignment wrapText="1"/>
    </xf>
    <xf numFmtId="0" fontId="30" fillId="18" borderId="3" xfId="0" applyFont="1" applyFill="1" applyBorder="1"/>
    <xf numFmtId="1" fontId="32" fillId="0" borderId="3" xfId="0" applyNumberFormat="1" applyFont="1" applyBorder="1"/>
    <xf numFmtId="0" fontId="27" fillId="0" borderId="0" xfId="7" applyAlignment="1">
      <alignment horizontal="left" vertical="center"/>
    </xf>
    <xf numFmtId="0" fontId="32" fillId="0" borderId="0" xfId="0" applyFont="1"/>
    <xf numFmtId="0" fontId="17" fillId="0" borderId="3" xfId="0" applyFont="1" applyBorder="1"/>
    <xf numFmtId="0" fontId="33" fillId="0" borderId="3" xfId="0" applyFont="1" applyBorder="1"/>
    <xf numFmtId="0" fontId="27" fillId="0" borderId="0" xfId="7" applyBorder="1"/>
    <xf numFmtId="0" fontId="32" fillId="0" borderId="3" xfId="0" applyFont="1" applyBorder="1"/>
    <xf numFmtId="0" fontId="0" fillId="0" borderId="14" xfId="0" applyBorder="1"/>
    <xf numFmtId="0" fontId="0" fillId="0" borderId="1" xfId="0" applyBorder="1"/>
    <xf numFmtId="0" fontId="27" fillId="0" borderId="1" xfId="7" applyBorder="1"/>
    <xf numFmtId="1" fontId="32" fillId="0" borderId="1" xfId="0" applyNumberFormat="1" applyFont="1" applyBorder="1"/>
    <xf numFmtId="0" fontId="27" fillId="0" borderId="3" xfId="7" applyFill="1" applyBorder="1"/>
    <xf numFmtId="0" fontId="30" fillId="0" borderId="0" xfId="0" applyFont="1"/>
    <xf numFmtId="0" fontId="0" fillId="19" borderId="0" xfId="0" applyFill="1" applyAlignment="1" applyProtection="1">
      <alignment wrapText="1"/>
      <protection locked="0"/>
    </xf>
    <xf numFmtId="0" fontId="0" fillId="12" borderId="3" xfId="3" applyFont="1" applyFill="1" applyBorder="1"/>
    <xf numFmtId="0" fontId="18" fillId="12" borderId="3" xfId="3" applyFont="1" applyFill="1" applyBorder="1"/>
    <xf numFmtId="0" fontId="0" fillId="20" borderId="0" xfId="0" applyFill="1" applyAlignment="1">
      <alignment wrapText="1"/>
    </xf>
    <xf numFmtId="16" fontId="27" fillId="0" borderId="3" xfId="7" applyNumberFormat="1" applyBorder="1"/>
    <xf numFmtId="0" fontId="0" fillId="0" borderId="0" xfId="0" applyAlignment="1" applyProtection="1">
      <alignment vertical="center"/>
      <protection locked="0"/>
    </xf>
    <xf numFmtId="0" fontId="0" fillId="2" borderId="0" xfId="0" applyFill="1" applyProtection="1">
      <protection locked="0"/>
    </xf>
    <xf numFmtId="0" fontId="0" fillId="0" borderId="0" xfId="0" applyAlignment="1" applyProtection="1">
      <alignment vertical="center" wrapText="1"/>
      <protection locked="0"/>
    </xf>
    <xf numFmtId="0" fontId="35" fillId="0" borderId="0" xfId="0" applyFont="1"/>
    <xf numFmtId="166" fontId="0" fillId="0" borderId="0" xfId="0" applyNumberFormat="1" applyProtection="1">
      <protection locked="0"/>
    </xf>
    <xf numFmtId="2" fontId="0" fillId="0" borderId="0" xfId="0" applyNumberFormat="1" applyProtection="1">
      <protection locked="0"/>
    </xf>
    <xf numFmtId="0" fontId="36" fillId="0" borderId="0" xfId="0" applyFont="1" applyAlignment="1" applyProtection="1">
      <alignment horizontal="center" vertical="center" wrapText="1"/>
      <protection locked="0"/>
    </xf>
    <xf numFmtId="0" fontId="0" fillId="18" borderId="0" xfId="0" applyFill="1" applyProtection="1">
      <protection locked="0"/>
    </xf>
    <xf numFmtId="0" fontId="0" fillId="21" borderId="0" xfId="0" applyFill="1" applyAlignment="1">
      <alignment wrapText="1"/>
    </xf>
    <xf numFmtId="0" fontId="0" fillId="21" borderId="0" xfId="0" applyFill="1" applyProtection="1">
      <protection locked="0"/>
    </xf>
    <xf numFmtId="0" fontId="0" fillId="11" borderId="0" xfId="0" applyFill="1" applyProtection="1">
      <protection locked="0"/>
    </xf>
    <xf numFmtId="9" fontId="0" fillId="0" borderId="0" xfId="0" applyNumberFormat="1"/>
    <xf numFmtId="2" fontId="0" fillId="0" borderId="0" xfId="0" applyNumberForma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0" fontId="0" fillId="0" borderId="0" xfId="0" applyAlignment="1">
      <alignment horizontal="left" indent="3"/>
    </xf>
    <xf numFmtId="0" fontId="0" fillId="0" borderId="0" xfId="0" applyAlignment="1">
      <alignment horizontal="left" indent="4"/>
    </xf>
    <xf numFmtId="0" fontId="0" fillId="0" borderId="0" xfId="0" applyAlignment="1">
      <alignment horizontal="left" indent="5"/>
    </xf>
    <xf numFmtId="0" fontId="38" fillId="22" borderId="15" xfId="0" applyFont="1" applyFill="1" applyBorder="1" applyAlignment="1">
      <alignment wrapText="1"/>
    </xf>
    <xf numFmtId="0" fontId="38" fillId="22" borderId="15" xfId="0" applyFont="1" applyFill="1" applyBorder="1" applyAlignment="1">
      <alignment horizontal="center" wrapText="1"/>
    </xf>
    <xf numFmtId="0" fontId="39" fillId="22" borderId="15" xfId="0" applyFont="1" applyFill="1" applyBorder="1" applyAlignment="1">
      <alignment wrapText="1"/>
    </xf>
    <xf numFmtId="0" fontId="40" fillId="22" borderId="15" xfId="0" applyFont="1" applyFill="1" applyBorder="1" applyAlignment="1">
      <alignment vertical="center" wrapText="1"/>
    </xf>
    <xf numFmtId="0" fontId="41" fillId="23" borderId="0" xfId="0" applyFont="1" applyFill="1" applyAlignment="1">
      <alignment horizontal="left"/>
    </xf>
    <xf numFmtId="0" fontId="31" fillId="0" borderId="0" xfId="0" applyFont="1" applyAlignment="1">
      <alignment horizontal="left" indent="2"/>
    </xf>
    <xf numFmtId="0" fontId="42" fillId="0" borderId="0" xfId="0" applyFont="1" applyAlignment="1">
      <alignment horizontal="left" indent="4"/>
    </xf>
    <xf numFmtId="0" fontId="36" fillId="0" borderId="0" xfId="0" applyFont="1" applyAlignment="1">
      <alignment horizontal="left" vertical="top"/>
    </xf>
    <xf numFmtId="0" fontId="36" fillId="0" borderId="0" xfId="0" applyFont="1" applyAlignment="1">
      <alignment horizontal="left" vertical="top" wrapText="1"/>
    </xf>
    <xf numFmtId="0" fontId="36" fillId="0" borderId="0" xfId="0" applyFont="1" applyAlignment="1">
      <alignment horizontal="left" vertical="top" wrapText="1" readingOrder="1"/>
    </xf>
    <xf numFmtId="166" fontId="0" fillId="0" borderId="0" xfId="0" applyNumberFormat="1"/>
    <xf numFmtId="2" fontId="41" fillId="23" borderId="0" xfId="0" applyNumberFormat="1" applyFont="1" applyFill="1" applyAlignment="1">
      <alignment horizontal="left"/>
    </xf>
    <xf numFmtId="4" fontId="43" fillId="0" borderId="0" xfId="0" applyNumberFormat="1" applyFont="1" applyAlignment="1">
      <alignment horizontal="left"/>
    </xf>
    <xf numFmtId="4" fontId="44" fillId="0" borderId="0" xfId="0" applyNumberFormat="1" applyFont="1" applyAlignment="1">
      <alignment horizontal="left"/>
    </xf>
    <xf numFmtId="4" fontId="41" fillId="23" borderId="0" xfId="0" applyNumberFormat="1" applyFont="1" applyFill="1" applyAlignment="1">
      <alignment horizontal="left"/>
    </xf>
    <xf numFmtId="0" fontId="1" fillId="0" borderId="0" xfId="9"/>
    <xf numFmtId="0" fontId="1" fillId="11" borderId="0" xfId="9" applyFill="1"/>
    <xf numFmtId="9" fontId="0" fillId="0" borderId="0" xfId="10" applyFont="1" applyFill="1" applyBorder="1" applyAlignment="1">
      <alignment horizontal="center"/>
    </xf>
    <xf numFmtId="0" fontId="1" fillId="0" borderId="0" xfId="9" applyAlignment="1">
      <alignment wrapText="1"/>
    </xf>
    <xf numFmtId="0" fontId="41" fillId="0" borderId="3" xfId="9" applyFont="1" applyBorder="1" applyAlignment="1">
      <alignment horizontal="left" vertical="center"/>
    </xf>
    <xf numFmtId="0" fontId="1" fillId="11" borderId="5" xfId="9" applyFill="1" applyBorder="1"/>
    <xf numFmtId="9" fontId="0" fillId="11" borderId="5" xfId="10" applyFont="1" applyFill="1" applyBorder="1" applyAlignment="1">
      <alignment horizontal="center"/>
    </xf>
    <xf numFmtId="0" fontId="1" fillId="11" borderId="5" xfId="9" applyFill="1" applyBorder="1" applyAlignment="1">
      <alignment wrapText="1"/>
    </xf>
    <xf numFmtId="0" fontId="1" fillId="11" borderId="3" xfId="9" applyFill="1" applyBorder="1" applyAlignment="1">
      <alignment horizontal="center" vertical="center" wrapText="1"/>
    </xf>
    <xf numFmtId="0" fontId="36" fillId="0" borderId="3" xfId="9" applyFont="1" applyBorder="1" applyAlignment="1">
      <alignment horizontal="center" vertical="center"/>
    </xf>
    <xf numFmtId="0" fontId="36" fillId="11" borderId="3" xfId="9" applyFont="1" applyFill="1" applyBorder="1" applyAlignment="1">
      <alignment horizontal="center" vertical="center" wrapText="1"/>
    </xf>
    <xf numFmtId="0" fontId="36" fillId="0" borderId="3" xfId="9" applyFont="1" applyBorder="1" applyAlignment="1">
      <alignment horizontal="center" vertical="center" wrapText="1"/>
    </xf>
    <xf numFmtId="0" fontId="36" fillId="0" borderId="3" xfId="9" applyFont="1" applyBorder="1" applyAlignment="1">
      <alignment vertical="top" wrapText="1"/>
    </xf>
    <xf numFmtId="0" fontId="36" fillId="0" borderId="3" xfId="9" applyFont="1" applyBorder="1" applyAlignment="1">
      <alignment wrapText="1"/>
    </xf>
    <xf numFmtId="2" fontId="43" fillId="11" borderId="3" xfId="9" applyNumberFormat="1" applyFont="1" applyFill="1" applyBorder="1" applyAlignment="1">
      <alignment horizontal="center" vertical="center" wrapText="1"/>
    </xf>
    <xf numFmtId="0" fontId="1" fillId="11" borderId="3" xfId="9" applyFill="1" applyBorder="1"/>
    <xf numFmtId="0" fontId="1" fillId="0" borderId="3" xfId="9" applyBorder="1" applyAlignment="1">
      <alignment horizontal="center" vertical="center"/>
    </xf>
    <xf numFmtId="0" fontId="1" fillId="0" borderId="3" xfId="9" applyBorder="1" applyAlignment="1">
      <alignment horizontal="center" vertical="center" wrapText="1"/>
    </xf>
    <xf numFmtId="0" fontId="36" fillId="0" borderId="3" xfId="9" applyFont="1" applyBorder="1" applyAlignment="1">
      <alignment horizontal="center"/>
    </xf>
    <xf numFmtId="0" fontId="36" fillId="0" borderId="3" xfId="9" applyFont="1" applyBorder="1" applyAlignment="1">
      <alignment horizontal="center" wrapText="1"/>
    </xf>
    <xf numFmtId="49" fontId="36" fillId="0" borderId="3" xfId="9" applyNumberFormat="1" applyFont="1" applyBorder="1" applyAlignment="1">
      <alignment horizontal="center" vertical="center" wrapText="1"/>
    </xf>
    <xf numFmtId="0" fontId="1" fillId="0" borderId="0" xfId="9" applyAlignment="1">
      <alignment horizontal="center" vertical="center" wrapText="1"/>
    </xf>
    <xf numFmtId="0" fontId="45" fillId="0" borderId="1" xfId="9" applyFont="1" applyBorder="1" applyAlignment="1">
      <alignment horizontal="center" vertical="center" wrapText="1"/>
    </xf>
    <xf numFmtId="0" fontId="45" fillId="0" borderId="3" xfId="9" applyFont="1" applyBorder="1" applyAlignment="1">
      <alignment horizontal="center" vertical="center" wrapText="1"/>
    </xf>
    <xf numFmtId="0" fontId="41" fillId="0" borderId="9" xfId="9" applyFont="1" applyBorder="1" applyAlignment="1">
      <alignment horizontal="left" vertical="center"/>
    </xf>
    <xf numFmtId="0" fontId="30" fillId="0" borderId="0" xfId="9" applyFont="1"/>
    <xf numFmtId="0" fontId="40" fillId="22" borderId="0" xfId="9" applyFont="1" applyFill="1" applyAlignment="1">
      <alignment wrapText="1"/>
    </xf>
    <xf numFmtId="0" fontId="39" fillId="22" borderId="0" xfId="9" applyFont="1" applyFill="1" applyAlignment="1">
      <alignment wrapText="1"/>
    </xf>
    <xf numFmtId="0" fontId="38" fillId="22" borderId="0" xfId="9" applyFont="1" applyFill="1" applyAlignment="1">
      <alignment wrapText="1"/>
    </xf>
    <xf numFmtId="0" fontId="38" fillId="22" borderId="15" xfId="9" applyFont="1" applyFill="1" applyBorder="1" applyAlignment="1">
      <alignment wrapText="1"/>
    </xf>
    <xf numFmtId="0" fontId="38" fillId="22" borderId="15" xfId="9" applyFont="1" applyFill="1" applyBorder="1" applyAlignment="1">
      <alignment horizontal="center" wrapText="1"/>
    </xf>
    <xf numFmtId="2" fontId="36" fillId="0" borderId="3" xfId="9" applyNumberFormat="1" applyFont="1" applyBorder="1" applyAlignment="1">
      <alignment horizontal="center" vertical="center"/>
    </xf>
    <xf numFmtId="2" fontId="1" fillId="11" borderId="0" xfId="9" applyNumberFormat="1" applyFill="1"/>
    <xf numFmtId="2" fontId="41" fillId="0" borderId="3" xfId="9" applyNumberFormat="1" applyFont="1" applyBorder="1" applyAlignment="1">
      <alignment horizontal="left" vertical="center"/>
    </xf>
    <xf numFmtId="2" fontId="44" fillId="11" borderId="3" xfId="9" applyNumberFormat="1" applyFont="1" applyFill="1" applyBorder="1" applyAlignment="1">
      <alignment horizontal="center" vertical="center" wrapText="1"/>
    </xf>
    <xf numFmtId="2" fontId="4" fillId="6" borderId="8" xfId="0" applyNumberFormat="1" applyFont="1" applyFill="1" applyBorder="1" applyAlignment="1">
      <alignment horizontal="center" vertical="center" wrapText="1"/>
    </xf>
    <xf numFmtId="2" fontId="4" fillId="6" borderId="1" xfId="0" applyNumberFormat="1" applyFont="1" applyFill="1" applyBorder="1" applyAlignment="1">
      <alignment horizontal="center" vertical="center" wrapText="1"/>
    </xf>
    <xf numFmtId="0" fontId="5" fillId="5" borderId="4" xfId="0" applyFont="1" applyFill="1" applyBorder="1" applyAlignment="1">
      <alignment horizontal="center" vertical="center" wrapText="1"/>
    </xf>
    <xf numFmtId="0" fontId="5" fillId="5" borderId="5" xfId="0" applyFont="1" applyFill="1" applyBorder="1" applyAlignment="1">
      <alignment horizontal="center" vertical="center" wrapText="1"/>
    </xf>
    <xf numFmtId="0" fontId="5" fillId="6" borderId="10" xfId="0" applyFont="1" applyFill="1" applyBorder="1" applyAlignment="1">
      <alignment horizontal="center" vertical="center"/>
    </xf>
    <xf numFmtId="0" fontId="5" fillId="6" borderId="0" xfId="0" applyFont="1" applyFill="1" applyAlignment="1">
      <alignment horizontal="center" vertical="center"/>
    </xf>
    <xf numFmtId="0" fontId="5" fillId="6" borderId="9" xfId="0" applyFont="1" applyFill="1" applyBorder="1" applyAlignment="1">
      <alignment horizontal="center" vertical="center"/>
    </xf>
    <xf numFmtId="10" fontId="5" fillId="7" borderId="4" xfId="2" applyNumberFormat="1" applyFont="1" applyFill="1" applyBorder="1" applyAlignment="1" applyProtection="1">
      <alignment horizontal="center" vertical="center"/>
    </xf>
    <xf numFmtId="10" fontId="5" fillId="7" borderId="5" xfId="2" applyNumberFormat="1" applyFont="1" applyFill="1" applyBorder="1" applyAlignment="1" applyProtection="1">
      <alignment horizontal="center" vertical="center"/>
    </xf>
    <xf numFmtId="10" fontId="5" fillId="7" borderId="6" xfId="2" applyNumberFormat="1" applyFont="1" applyFill="1" applyBorder="1" applyAlignment="1" applyProtection="1">
      <alignment horizontal="center" vertical="center"/>
    </xf>
    <xf numFmtId="10" fontId="14" fillId="10" borderId="4" xfId="2" applyNumberFormat="1" applyFont="1" applyFill="1" applyBorder="1" applyAlignment="1" applyProtection="1">
      <alignment horizontal="center" vertical="center" wrapText="1"/>
    </xf>
    <xf numFmtId="10" fontId="14" fillId="10" borderId="5" xfId="2" applyNumberFormat="1" applyFont="1" applyFill="1" applyBorder="1" applyAlignment="1" applyProtection="1">
      <alignment horizontal="center" vertical="center" wrapText="1"/>
    </xf>
    <xf numFmtId="10" fontId="14" fillId="10" borderId="6" xfId="2" applyNumberFormat="1" applyFont="1" applyFill="1" applyBorder="1" applyAlignment="1" applyProtection="1">
      <alignment horizontal="center" vertical="center" wrapText="1"/>
    </xf>
    <xf numFmtId="165" fontId="15" fillId="13" borderId="2" xfId="0" applyNumberFormat="1" applyFont="1" applyFill="1" applyBorder="1" applyAlignment="1">
      <alignment horizontal="center" vertical="center" wrapText="1"/>
    </xf>
    <xf numFmtId="165" fontId="15" fillId="13" borderId="7" xfId="0" applyNumberFormat="1" applyFont="1" applyFill="1" applyBorder="1" applyAlignment="1">
      <alignment horizontal="center" vertical="center" wrapText="1"/>
    </xf>
    <xf numFmtId="0" fontId="7" fillId="13" borderId="3" xfId="0" applyFont="1" applyFill="1" applyBorder="1" applyAlignment="1">
      <alignment horizontal="center" vertical="top" wrapText="1"/>
    </xf>
    <xf numFmtId="0" fontId="7" fillId="13" borderId="3" xfId="0" applyFont="1" applyFill="1" applyBorder="1" applyAlignment="1">
      <alignment horizontal="center" vertical="center" wrapText="1"/>
    </xf>
    <xf numFmtId="0" fontId="13" fillId="13" borderId="8" xfId="0" applyFont="1" applyFill="1" applyBorder="1" applyAlignment="1">
      <alignment horizontal="center" vertical="center" wrapText="1"/>
    </xf>
    <xf numFmtId="0" fontId="13" fillId="13" borderId="1" xfId="0" applyFont="1" applyFill="1" applyBorder="1" applyAlignment="1">
      <alignment horizontal="center" vertical="center" wrapText="1"/>
    </xf>
    <xf numFmtId="0" fontId="8" fillId="24" borderId="0" xfId="9" applyFont="1" applyFill="1" applyAlignment="1">
      <alignment horizontal="center" vertical="center" wrapText="1"/>
    </xf>
    <xf numFmtId="0" fontId="31" fillId="17" borderId="7" xfId="0" applyFont="1" applyFill="1" applyBorder="1" applyAlignment="1">
      <alignment horizontal="center"/>
    </xf>
  </cellXfs>
  <cellStyles count="11">
    <cellStyle name="Hipervínculo" xfId="7" builtinId="8"/>
    <cellStyle name="Millares" xfId="1" builtinId="3"/>
    <cellStyle name="Normal" xfId="0" builtinId="0"/>
    <cellStyle name="Normal 2" xfId="3" xr:uid="{00000000-0005-0000-0000-000003000000}"/>
    <cellStyle name="Normal 2 3" xfId="8" xr:uid="{00000000-0005-0000-0000-000004000000}"/>
    <cellStyle name="Normal 3" xfId="4" xr:uid="{00000000-0005-0000-0000-000005000000}"/>
    <cellStyle name="Normal 3 2" xfId="5" xr:uid="{00000000-0005-0000-0000-000006000000}"/>
    <cellStyle name="Normal 3 2 2" xfId="6" xr:uid="{00000000-0005-0000-0000-000007000000}"/>
    <cellStyle name="Normal 4" xfId="9" xr:uid="{00000000-0005-0000-0000-000008000000}"/>
    <cellStyle name="Porcentaje" xfId="2" builtinId="5"/>
    <cellStyle name="Porcentaje 2" xfId="10" xr:uid="{00000000-0005-0000-0000-00000A000000}"/>
  </cellStyles>
  <dxfs count="2">
    <dxf>
      <font>
        <b/>
        <i val="0"/>
        <color theme="0"/>
      </font>
      <fill>
        <patternFill>
          <bgColor rgb="FFFF0000"/>
        </patternFill>
      </fill>
    </dxf>
    <dxf>
      <font>
        <b/>
        <i val="0"/>
        <color theme="0"/>
      </font>
      <fill>
        <patternFill>
          <bgColor rgb="FFFF0000"/>
        </patternFill>
      </fill>
    </dxf>
  </dxfs>
  <tableStyles count="0" defaultTableStyle="TableStyleMedium2" defaultPivotStyle="PivotStyleLight16"/>
  <colors>
    <mruColors>
      <color rgb="FF62983E"/>
      <color rgb="FFE6B500"/>
      <color rgb="FFFFC600"/>
      <color rgb="FF858341"/>
      <color rgb="FF666633"/>
      <color rgb="FF860DFF"/>
      <color rgb="FF6600CC"/>
      <color rgb="FF00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1.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onnections" Target="connection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jjaramilloo/My%20Documents/SEGUIMMARZO2025/SeguimientoFinanciero_MAR_2025_CON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version"/>
      <sheetName val="INV_MUN"/>
      <sheetName val="INV_MUN_REGALIAS"/>
      <sheetName val="Totales"/>
      <sheetName val="Hoja1"/>
      <sheetName val="Municipios"/>
      <sheetName val="Control"/>
      <sheetName val="ENTI-PEP"/>
      <sheetName val="PEP-IND"/>
      <sheetName val="Consecutivos"/>
    </sheetNames>
    <sheetDataSet>
      <sheetData sheetId="0"/>
      <sheetData sheetId="1"/>
      <sheetData sheetId="2"/>
      <sheetData sheetId="3"/>
      <sheetData sheetId="4"/>
      <sheetData sheetId="5"/>
      <sheetData sheetId="6"/>
      <sheetData sheetId="7"/>
      <sheetData sheetId="8"/>
      <sheetData sheetId="9"/>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UAN CARLOS JARAMILLO OBREGON" refreshedDate="45807.600607870372" createdVersion="6" refreshedVersion="6" minRefreshableVersion="3" recordCount="283" xr:uid="{00000000-000A-0000-FFFF-FFFF00000000}">
  <cacheSource type="worksheet">
    <worksheetSource ref="A3:Y286" sheet="Seguimiento_Mar_2025"/>
  </cacheSource>
  <cacheFields count="25">
    <cacheField name="código Línea" numFmtId="0">
      <sharedItems/>
    </cacheField>
    <cacheField name="Línea" numFmtId="0">
      <sharedItems count="10">
        <s v="51 Seguridad desde la democracia y la Justicia"/>
        <s v="52 Cohesión desde lo social"/>
        <s v="53 Inversión desde la confianza"/>
        <s v="54 Sostenibilidad desde lo territorial"/>
        <s v="55 Autonomía desde la gobernanza "/>
        <s v="Seguridad desde la democracia y la Justicia" u="1"/>
        <s v="Cohesión desde lo social" u="1"/>
        <s v="Inversión desde la confianza" u="1"/>
        <s v="Autonomía desde la gobernanza " u="1"/>
        <s v="Sostenibilidad desde lo territorial" u="1"/>
      </sharedItems>
    </cacheField>
    <cacheField name="código Componente" numFmtId="0">
      <sharedItems count="15">
        <s v="5101"/>
        <s v="5102"/>
        <s v="5103"/>
        <s v="5201"/>
        <s v="5202"/>
        <s v="5203"/>
        <s v="5301"/>
        <s v="5302"/>
        <s v="5303"/>
        <s v="5401"/>
        <s v="5402"/>
        <s v="5403"/>
        <s v="5501"/>
        <s v="5502"/>
        <s v="5503"/>
      </sharedItems>
    </cacheField>
    <cacheField name="Componente" numFmtId="0">
      <sharedItems count="15">
        <s v="Participación Ciudadana"/>
        <s v="Derechos Humanos y consolidación de Paz"/>
        <s v="Seguridad, Justicia y Convivencia"/>
        <s v=" Bien-Estar: salud integral "/>
        <s v="Inclusión social: Curso de vida, familia y diversidad"/>
        <s v="Educación y cultura con pertinencia y calidad"/>
        <s v="Infraestructura para la equidad y la competitividad"/>
        <s v="Desarrollo Agropecuario y Rural"/>
        <s v="Desarrollo Económico y Competitividad Sectorial"/>
        <s v="Potencial ecológico y ambiental "/>
        <s v="Territorio planificado y sostenible"/>
        <s v="Vivienda y Hábitat"/>
        <s v=" Alianzas para el Desarrollo"/>
        <s v=" Fortalecimiento institucional y gobernanza "/>
        <s v=" Más capacidades, mayor autonomía"/>
      </sharedItems>
    </cacheField>
    <cacheField name="código programa" numFmtId="0">
      <sharedItems containsMixedTypes="1" containsNumber="1" containsInteger="1" minValue="520307" maxValue="520307" count="79">
        <s v="510101"/>
        <s v="510102"/>
        <s v="510201"/>
        <s v="510202"/>
        <s v="510203"/>
        <s v="510204"/>
        <s v="510205"/>
        <s v="510301"/>
        <s v="510302"/>
        <s v="510303"/>
        <s v="510304"/>
        <s v="510305"/>
        <s v="520101"/>
        <s v="520102"/>
        <s v="520103"/>
        <s v="520104"/>
        <s v="520105"/>
        <s v="520106"/>
        <s v="520107"/>
        <s v="520108"/>
        <s v="520109"/>
        <s v="520110"/>
        <s v="520201"/>
        <s v="520202"/>
        <s v="520203"/>
        <s v="520204"/>
        <s v="520205"/>
        <s v="520206"/>
        <s v="520207"/>
        <s v="520208"/>
        <s v="520209"/>
        <s v="520210"/>
        <s v="520301"/>
        <s v="520302"/>
        <s v="520303"/>
        <s v="520304"/>
        <s v="520305"/>
        <s v="520306"/>
        <n v="520307"/>
        <s v="520307"/>
        <s v="520308"/>
        <s v="520309"/>
        <s v="530101"/>
        <s v="530102"/>
        <s v="530103"/>
        <s v="530104"/>
        <s v="530201"/>
        <s v="530202"/>
        <s v="530203"/>
        <s v="530301"/>
        <s v="530302"/>
        <s v="530303"/>
        <s v="530304"/>
        <s v="530305"/>
        <s v="530306"/>
        <s v="540101"/>
        <s v="540102"/>
        <s v="540103"/>
        <s v="540104"/>
        <s v="540201"/>
        <s v="540202"/>
        <s v="540203"/>
        <s v="540204"/>
        <s v="540205"/>
        <s v="540206"/>
        <s v="540207"/>
        <s v="540301"/>
        <s v="540302"/>
        <s v="550101"/>
        <s v="550102"/>
        <s v="550201"/>
        <s v="550202"/>
        <s v="550203"/>
        <s v="550204"/>
        <s v="550205"/>
        <s v="550206"/>
        <s v="550301"/>
        <s v="550302"/>
        <s v="550303"/>
      </sharedItems>
    </cacheField>
    <cacheField name="Programa" numFmtId="0">
      <sharedItems count="79">
        <s v="Fortalecimiento de los organismos de acción comunal y la participación ciudadana en la gestión pública"/>
        <s v=" Participación ciudadana para la garantía de derechos humanos y la consolidación de paz."/>
        <s v="Consolidación de la paz"/>
        <s v="Por los derechos de las víctimas del conflicto armado"/>
        <s v="Antioquia firme contribuye al respeto, protección y garantía de DDHH"/>
        <s v="Gobierno propio, Hábitat y Territorios Indígenas"/>
        <s v="Reconocimiento de la diversidad étnica y multicultural NARP"/>
        <s v="Presencia y control territorial"/>
        <s v="Tecnología para la seguridad, la justicia y la convivencia ciudadana"/>
        <s v="Fortalecimiento de la institucionalidad para la seguridad, la justicia y la convivencia ciudadana "/>
        <s v="Infraestructura para la seguridad, la justicia y la convivencia ciudadana"/>
        <s v="Movilidad segura y sostenible"/>
        <s v="Cuidado integral: Gestión de la salud pública y la protección social en el territorio"/>
        <s v="Salud mental: Ambientes saludables y protectores"/>
        <s v="Acceso con calidad a la red prestadora de servicios de salud"/>
        <s v="Aseguramiento y prestación de servicios de salud"/>
        <s v="Gobernabilidad y rectoría del sistema de salud"/>
        <s v="Gestión y Vigilancia de los Riesgos Sanitarios y Ambientales"/>
        <s v="Deporte, recreación y actividad física para la transformación social"/>
        <s v="Desarrollo del rendimiento deportivo para la competencia"/>
        <s v="Espacios deportivos protectores e incluyentes"/>
        <s v="Fortalecimiento y gestión para el desarrollo deportivo"/>
        <s v="Antioquia firme y para todas"/>
        <s v="Sistema departamental del cuidado"/>
        <s v="Antioquia se pinta de Diversidad"/>
        <s v="Protección integral de las personas mayores"/>
        <s v="Desarrollo de la capacidad humana para la población con discapacidad"/>
        <s v="Oportunidades para los jóvenes"/>
        <s v="Atención integral a la primera infancia"/>
        <s v="Atención integral en curso de vida y familia"/>
        <s v="Seguridad alimentaria, nutricional y alimentación escolar"/>
        <s v=" Entornos seguros protectores y ambientes de calidad"/>
        <s v="Tránsitos armónicos y trayectorias educativas continuas y completas con calidad"/>
        <s v="Competencia digital y lengua extranjera para una Antioquia global"/>
        <s v="Infraestructura física y tecnológica, conectividad y transformación digital para la calidad educativa."/>
        <s v="Bienestar integral para docentes, directivos docentes y personal administrativo de la Secretaría de Educación "/>
        <s v="Innovación y desarrollo para el mejoramiento de la gestión y la calidad"/>
        <s v="Educación Rural  Transformadora"/>
        <s v="Cultura para vivir en un territorio diverso y en paz"/>
        <s v="Institucionalidad cultural sólida y articulada con los territorios"/>
        <s v="Reconocimiento y protección del patrimonio"/>
        <s v="Urbanismo para el Desarrollo "/>
        <s v="Infraestructura estratégica para la conexión e integración territorial"/>
        <s v="Transformación digital de Antioquia"/>
        <s v="Energía Accesible y No Contaminante"/>
        <s v="Sistemas de producción de agricultura campesina, familiar, étnica y comunitaria"/>
        <s v="Gestión y fortalecimiento para la producción y comercialización agropecuaria"/>
        <s v="Reconversión productiva y modernización de la ganadería en Antioquia"/>
        <s v="Sector minero energetico social,justo y sostenible: Impulsando la Eficiencia Energética"/>
        <s v="Gestión integral para el desarrollo turístico de Antioquia"/>
        <s v="Generación y formalización del empleo: Trabajo Digno y Decente"/>
        <s v="Productividad y competitividad para el desarrollo económico de Antioquia"/>
        <s v="Internacionalización de Antioquia"/>
        <s v="Desarrollo tecnológico e innovación para crecimiento empresarial"/>
        <s v="Gestión integral del recuso hídrico"/>
        <s v="Gestión integral costera"/>
        <s v="Educación ambiental"/>
        <s v="Conservación de la biodiversidad y sus servicios ecosistémicos"/>
        <s v="Estrategias para la gestión territorial"/>
        <s v="Gestión del Riesgo de Desastres"/>
        <s v="Gestión integral del cambio climático"/>
        <s v="Protección y bienestar animal"/>
        <s v="Agua potable y  manejo de aguas residuales sostenible y eficiente para Antioquia"/>
        <s v="Gestión Integral de Residuos Sólidos"/>
        <s v="Mejores prestadores, mejores servicios"/>
        <s v="Soluciones habitacionales y legalización y titulación de predios en Antioquia"/>
        <s v="Diseño e Intervenciones Físico-espaciales"/>
        <s v="Cooperación para Antioquia "/>
        <s v="Alianzas y asociatividad territorial"/>
        <s v="Consolidación de las Tecnologías de la Información y las Comunicaciones"/>
        <s v="Desarrollo y fortalecimiento organizacional y del talento humano"/>
        <s v="Relacionamiento Estado – Ciudadanía"/>
        <s v="Administración de la infraestructura física y equipamiento de la Gobernación de Antioquia"/>
        <s v="Fortalecimiento institucional y gobernanza"/>
        <s v="Fortalecimiento de los Ingresos y Eficiencia del Gasto"/>
        <s v="Desarrollo territorial para la autonomía"/>
        <s v="Brazo técnico para la generación de confianza"/>
        <s v="Fortalecimiento de los Sistemas de Información de Estadística Departamental y de la Cultura del Dato"/>
        <s v=" Infraestructura estratégica para la conexión e integración territorial" u="1"/>
      </sharedItems>
    </cacheField>
    <cacheField name="código Indicador" numFmtId="0">
      <sharedItems containsMixedTypes="1" containsNumber="1" containsInteger="1" minValue="55030202" maxValue="55030202" count="283">
        <s v="51010101"/>
        <s v="51010102"/>
        <s v="51010103"/>
        <s v="51010104"/>
        <s v="51010105"/>
        <s v="51010106"/>
        <s v="51010201"/>
        <s v="51010202"/>
        <s v="51010203"/>
        <s v="51010204"/>
        <s v="51020101"/>
        <s v="51020102"/>
        <s v="51020103"/>
        <s v="51020104"/>
        <s v="51020105"/>
        <s v="51020201"/>
        <s v="51020202"/>
        <s v="51020301"/>
        <s v="51020302"/>
        <s v="51020303"/>
        <s v="51020304"/>
        <s v="51020401"/>
        <s v="51020402"/>
        <s v="51020501"/>
        <s v="51020502"/>
        <s v="51020503"/>
        <s v="51030101"/>
        <s v="51030102"/>
        <s v="51030103"/>
        <s v="51030104"/>
        <s v="51030201"/>
        <s v="51030202"/>
        <s v="51030301"/>
        <s v="51030302"/>
        <s v="51030303"/>
        <s v="51030304"/>
        <s v="51030305"/>
        <s v="51030306"/>
        <s v="51030307"/>
        <s v="51030308"/>
        <s v="51030401"/>
        <s v="51030402"/>
        <s v="51030403"/>
        <s v="51030501"/>
        <s v="51030502"/>
        <s v="52010101"/>
        <s v="52010102"/>
        <s v="52010103"/>
        <s v="52010104"/>
        <s v="52010201"/>
        <s v="52010202"/>
        <s v="52010301"/>
        <s v="52010401"/>
        <s v="52010501"/>
        <s v="52010502"/>
        <s v="52010601"/>
        <s v="52010602"/>
        <s v="52010603"/>
        <s v="52010701"/>
        <s v="52010702"/>
        <s v="52010703"/>
        <s v="52010704"/>
        <s v="52010705"/>
        <s v="52010801"/>
        <s v="52010802"/>
        <s v="52010803"/>
        <s v="52010804"/>
        <s v="52010805"/>
        <s v="52010901"/>
        <s v="52010902"/>
        <s v="52011001"/>
        <s v="52011002"/>
        <s v="52020101"/>
        <s v="52020102"/>
        <s v="52020201"/>
        <s v="52020202"/>
        <s v="52020203"/>
        <s v="52020204"/>
        <s v="52020301"/>
        <s v="52020302"/>
        <s v="52020401"/>
        <s v="52020402"/>
        <s v="52020403"/>
        <s v="52020404"/>
        <s v="52020405"/>
        <s v="52020501"/>
        <s v="52020502"/>
        <s v="52020601"/>
        <s v="52020602"/>
        <s v="52020603"/>
        <s v="52020604"/>
        <s v="52020701"/>
        <s v="52020702"/>
        <s v="52020703"/>
        <s v="52020704"/>
        <s v="52020705"/>
        <s v="52020801"/>
        <s v="52020901"/>
        <s v="52020902"/>
        <s v="52020903"/>
        <s v="52020904"/>
        <s v="52020905"/>
        <s v="52021001"/>
        <s v="52021002"/>
        <s v="52030101"/>
        <s v="52030102"/>
        <s v="52030103"/>
        <s v="52030104"/>
        <s v="52030105"/>
        <s v="52030106"/>
        <s v="52030107"/>
        <s v="52030108"/>
        <s v="52030109"/>
        <s v="52030110"/>
        <s v="52030111"/>
        <s v="52030112"/>
        <s v="52030113"/>
        <s v="52030114"/>
        <s v="52030115"/>
        <s v="52030116"/>
        <s v="52030117"/>
        <s v="52030118"/>
        <s v="52030201"/>
        <s v="52030202"/>
        <s v="52030203"/>
        <s v="52030301"/>
        <s v="52030302"/>
        <s v="52030303"/>
        <s v="52030304"/>
        <s v="52030401"/>
        <s v="52030501"/>
        <s v="52030502"/>
        <s v="52030503"/>
        <s v="52030504"/>
        <s v="52030505"/>
        <s v="52030506"/>
        <s v="52030507"/>
        <s v="52030508"/>
        <s v="52030509"/>
        <s v="52030510"/>
        <s v="52030601"/>
        <s v="52030602"/>
        <s v="52030603"/>
        <s v="52030701"/>
        <s v="52030702"/>
        <s v="52030703"/>
        <s v="52030704"/>
        <s v="52030705"/>
        <s v="52030706"/>
        <s v="52030707"/>
        <s v="52030708"/>
        <s v="52030709"/>
        <s v="52030801"/>
        <s v="52030802"/>
        <s v="52030901"/>
        <s v="52030902"/>
        <s v="53010101"/>
        <s v="53010102"/>
        <s v="53010201"/>
        <s v="53010202"/>
        <s v="53010203"/>
        <s v="53010204"/>
        <s v="53010205"/>
        <s v="53010206"/>
        <s v="53010207"/>
        <s v="53010208"/>
        <s v="53010209"/>
        <s v="53010210"/>
        <s v="53010211"/>
        <s v="53010212"/>
        <s v="53010213"/>
        <s v="53010214"/>
        <s v="53010215"/>
        <s v="53010301"/>
        <s v="53010302"/>
        <s v="53010303"/>
        <s v="53010401"/>
        <s v="53010402"/>
        <s v="53010403"/>
        <s v="53020101"/>
        <s v="53020102"/>
        <s v="53020103"/>
        <s v="53020104"/>
        <s v="53020105"/>
        <s v="53020201"/>
        <s v="53020202"/>
        <s v="53020203"/>
        <s v="53020204"/>
        <s v="53020205"/>
        <s v="53020206"/>
        <s v="53020207"/>
        <s v="53020208"/>
        <s v="53020301"/>
        <s v="53020302"/>
        <s v="53020303"/>
        <s v="53030101"/>
        <s v="53030102"/>
        <s v="53030103"/>
        <s v="53030104"/>
        <s v="53030201"/>
        <s v="53030202"/>
        <s v="53030203"/>
        <s v="53030204"/>
        <s v="53030205"/>
        <s v="53030206"/>
        <s v="53030301"/>
        <s v="53030302"/>
        <s v="53030303"/>
        <s v="53030401"/>
        <s v="53030402"/>
        <s v="53030403"/>
        <s v="53030501"/>
        <s v="53030502"/>
        <s v="53030503"/>
        <s v="53030601"/>
        <s v="53030602"/>
        <s v="54010101"/>
        <s v="54010102"/>
        <s v="54010103"/>
        <s v="54010104"/>
        <s v="54010201"/>
        <s v="54010202"/>
        <s v="54010301"/>
        <s v="54010302"/>
        <s v="54010401"/>
        <s v="54010402"/>
        <s v="54010403"/>
        <s v="54010404"/>
        <s v="54010405"/>
        <s v="54020101"/>
        <s v="54020102"/>
        <s v="54020201"/>
        <s v="54020202"/>
        <s v="54020203"/>
        <s v="54020204"/>
        <s v="54020301"/>
        <s v="54020401"/>
        <s v="54020402"/>
        <s v="54020403"/>
        <s v="54020404"/>
        <s v="54020501"/>
        <s v="54020502"/>
        <s v="54020503"/>
        <s v="54020601"/>
        <s v="54020602"/>
        <s v="54020603"/>
        <s v="54020604"/>
        <s v="54020701"/>
        <s v="54030101"/>
        <s v="54030102"/>
        <s v="54030103"/>
        <s v="54030201"/>
        <s v="55010101"/>
        <s v="55010201"/>
        <s v="55020101"/>
        <s v="55020201"/>
        <s v="55020202"/>
        <s v="55020203"/>
        <s v="55020204"/>
        <s v="55020301"/>
        <s v="55020302"/>
        <s v="55020303"/>
        <s v="55020304"/>
        <s v="55020305"/>
        <s v="55020401"/>
        <s v="55020402"/>
        <s v="55020501"/>
        <s v="55020502"/>
        <s v="55020503"/>
        <s v="55020504"/>
        <s v="55020505"/>
        <s v="55020506"/>
        <s v="55020507"/>
        <s v="55020508"/>
        <s v="55020601"/>
        <s v="55020602"/>
        <s v="55030101"/>
        <s v="55030102"/>
        <s v="55030103"/>
        <s v="55030201"/>
        <n v="55030202"/>
        <s v="55030301"/>
        <s v="55030302"/>
      </sharedItems>
    </cacheField>
    <cacheField name="Nombre Indicador" numFmtId="0">
      <sharedItems count="282">
        <s v="Entidades, organismos y dependencias fortalecidos en los procesos de participación ciudadana"/>
        <s v="Instancias formales y no formales de participación fortalecidas"/>
        <s v="Estrategia para la promoción de la participación, la formación ciudadana, la rendición de cuentas y el control social"/>
        <s v="Estrategia para el fortalecimiento de las capacidades institucionales y de gestión de los Organismos de Acción Comunal"/>
        <s v="Alianzas para la promoción de nuevos liderazgos e integración generacional en los Organismos de Acción Comunal"/>
        <s v="Comités interinstitucionales y alianzas público-privadas implementadas, que promueven el empoderamiento de las organizaciones comunales en el departamento"/>
        <s v="Consejos de paz acompañados para su fortalecimiento"/>
        <s v="Planes de acción de las mesas de víctimas departamental y municipales asesoradas y acompañadas para participación efectiva"/>
        <s v="Mesas de Derechos Humanos asesoradas o asistidas técnicamene para la elaboración y ejecución de los planes de acción de derechos humanos municipales."/>
        <s v="Comités de libertad religiosa y de cultos fortalecidos"/>
        <s v="Municipios PDET y ZOMAC  asistidos técnicamente o asesorados para acceso a oferta pública o privada"/>
        <s v="Personas acompañadas en la búsqueda de personas desaparecidas."/>
        <s v="Acciones para las iniciativas de memoria y reconciliación para la construcción de paz."/>
        <s v="Espacios colectivos de reincorporación acompañados para el fortalecimiento del proyecto de vida de firmantes de paz"/>
        <s v="Alianzas para contribuir e impulsar la sustitución de usos de cultivos de uso ilícito"/>
        <s v="Entidades asistidas técnicamente para su fortalecimiento en la implementación de la Ley 1448 de 2011 (Ley de Víctimas)"/>
        <s v="Asistencia humanitaria prestada a víctimas del conflicto armado."/>
        <s v="Municipios asistidos técnicamente en herramientas y rutas para la protección y garantía de derechos de la población migrante"/>
        <s v="Asistencias humanitarias a líderes y defensores de DDHH y otras personas en el marco de vulneraciones de DDHH"/>
        <s v="Municipios asistidos técnicamente para la implementación de la política pública de DDHH, sus rutas de atención y cofinanciación de proyectos"/>
        <s v="Proyectos cofinanciados para el desarrollo de programas sociales en el marco de la garantía del derecho a la libertad religiosa"/>
        <s v="Líderes indígenas asistidos técnicamente"/>
        <s v="Territorios indígenas formalizados o regularizados"/>
        <s v="Comunidades afrocolombianas asesoradas y asistidas técnicamente "/>
        <s v="Acciones para el beneficio de las comunidades afrodescendientes ejecutadas "/>
        <s v="Municipios y distritos capacitados en la implementación de estudios afrocolombianos "/>
        <s v="Gerencia contra delitos implementada"/>
        <s v="Grupos de apoyo de participación ciudadana para la seguridad creados y fortalecidos"/>
        <s v="Estrategia en sitio para la recuperación de espacios-Casas de vicio"/>
        <s v="Proyectos presentados por organismos de seguridad y justicia, financiados con recursos del Fondo de Seguridad Territorial (Fonset)"/>
        <s v="Cámaras implementadas, fortalecidas e integradas al SIES"/>
        <s v="Implementacion del SIES Departamental para el fortalecimiento de la seguridad"/>
        <s v="Comisarías de Familia, Inspecciones de Policía y Puntos de Atención de Fiscalía (PAF) para la atención ciudadana dotadas"/>
        <s v="Instalaciones del Sistema Penitenciario y Carcelario dotadas"/>
        <s v="Intervenciones de promoción de acceso a la justicia, la prevención del delito y violencias basadas en género realizadas"/>
        <s v="Estrategias de intervención integral  para la prevención del delito implementada"/>
        <s v="Escuadrones Militares y Policiales Antioquia Segura (EMPAS) dotados"/>
        <s v="Observatorio de política criminal en funcionamiento"/>
        <s v="Estrategias para el abordaje integral de los delitos ambientales"/>
        <s v="Instancias territoriales asistidas técnicamente en aspectos relacionados con la convivencia ciudadana"/>
        <s v="Proyectos de cárceles estructurados"/>
        <s v="Infraestructura para la promoción a la cultura de la legalidad y a la convivencia construida y dotada"/>
        <s v="Instalaciones del Sistema Penitenciario y Carcelario adecuadas"/>
        <s v="Estrategias de seguridad vial implementadas"/>
        <s v="Municipios apoyados con agentes de tránsito"/>
        <s v="Entidades del sector salud al servicio del cuidado integral por curso de vida y enfoque diferencial en Antioquia"/>
        <s v="Visitas de vigilancia a entidades del sector salud con capacidad técnica para la gestión del riesgo a nivel individual y colectivo realizadas"/>
        <s v="Campañas de gestión del riesgo en temas de salud sexual y reproductiva implementadas"/>
        <s v="Estrategia para la prevención y conciencia del consumo de licor formulada"/>
        <s v="Entidades asesoradas en la implementación del ecosistema de salud mental"/>
        <s v="Estrategias de la Promoción de la Salud mental implementadas"/>
        <s v="Instituciones fortalecidas técnica, administrativa y financieramente para garantizar la sostenibilidad y resolutividad en la atención integral en salud"/>
        <s v="Visitas de IVC para el aseguramiento,protección de la población  PPNA y Sistema de Emergencias y Desastres realizadas"/>
        <s v="Evaluaciones municipales para la certificación en salud y fortalecimiento de la gestión realizadas"/>
        <s v="Entidades con asistencia técnica para la implementación de la arquitectura en tecnologías de Información e interoperabilidad en el marco de la transformación digital en salud"/>
        <s v="Campañas de gestión del riesgo para abordar situaciones de salud relacionadas con condiciones  ambientales realizadas"/>
        <s v="Campañas de gestión del riesgo para abordar situaciones relacionadas con enfermedades transmitidas por vectores y zoonosis"/>
        <s v="Campañas de gestión del riesgo para la implementación del Plan de Adaptación del Cambio Climático en Salud"/>
        <s v="Dotaciones en recreación, actividad física, deporte social comunitario entregadas"/>
        <s v="Personas atendidas en programas de recreación, deporte formativo y actividad física para el Bien-estar"/>
        <s v="Personas beneficiadas en juegos deportivos institucionales"/>
        <s v="Talento humano de Antioquia capacitado para fortalecer habilidades en recreación, actividad física y formación en deporte para el Bien-estar"/>
        <s v="Municipios apoyados, asesorados y acompañados en programas de recreación, actividad física y deporte social comunitario"/>
        <s v="Organizaciones deportivas de alto rendimiento apoyadas"/>
        <s v="Atletas con apoyo técnico"/>
        <s v="Estímulos entregados para el desarrollo deportivo de atletas"/>
        <s v="Servicios de atención médica especializada para el desarrollo deportivo de atletas realizados"/>
        <s v="Personas en semilleros de talentos deportivos"/>
        <s v="Infraestructura deportiva construida"/>
        <s v="Escenarios deportivos  o equipamientos  adecuados,  mantenidos o mejorados."/>
        <s v="Sistemas de información para el deporte, la recreación y la actividad física implementados "/>
        <s v="Sedes operativas, para la prestación de servicios deportivos, recreativos y de actividad física en las regiones funcionales y con mantenimiento"/>
        <s v="Estrategias de promoción de la garantía de derechos humanos de las mujeres implementadas"/>
        <s v="Estrategias de asistencia técnica para la transversalización de los enfoques de género e interseccionalidad implementadas"/>
        <s v="Mujeres y empresas beneficiadas con capital semilla "/>
        <s v="Personas capacitadas para el uso del tiempo y la generación de ingresos para la autonomía economica de las mujeres"/>
        <s v="Entidades asistidas técnicamente en sistema del cuidado"/>
        <s v="Espacios generados en el marco del sistema departamental del cuidado"/>
        <s v="Personas de la comunidad en general sensibilizadas y capacitadas en promoción de derechos de la población LGBTI"/>
        <s v="Personas de la población LGBTI atendidas en garantía y restablecimiento de derechos"/>
        <s v="Centros Dia/Vida Construidos"/>
        <s v="Centros Vida para el adulto mayor dotados"/>
        <s v="Centros de Protección Social para el Adulto Mayor Construidos"/>
        <s v="Centros de Protección Social Dotados"/>
        <s v="Adultos mayores atendidos con servicios integrales"/>
        <s v="Personas con discapacidad atendidas con servicios integrales"/>
        <s v="Cuidadores, familiares y responsables de personas con discapacidad cualificados"/>
        <s v="Municipios y Distritos asistidos técnicamente en garantía de derechos para la población joven"/>
        <s v="Encuentros de formación en participación, liderazgo y resolución de conflictos realizados"/>
        <s v="Estrategia de empleo y emprendimiento implementada"/>
        <s v="Banco de iniciativas juveniles implementado"/>
        <s v="Gestantes, niños y niñas de 0 a 5 años atendidios en servicios integrales"/>
        <s v="Agentes educativos de educación inicial y de atención integral a la primera infancia cualificados"/>
        <s v="Edificaciones de atención integral a la primera infancia construidas"/>
        <s v="Edificaciones de atención a la primera infancia adecuadas"/>
        <s v="Edificaciones de atención a la primera infancia dotadas"/>
        <s v="Hogares con acompañamiento familiar"/>
        <s v="Escolares beneficiados con raciones de alimentos_x000a_"/>
        <s v="Beneficiarios con transferencias para la seguridad alimentaria y nutricional. "/>
        <s v="Unidades productivas para el autoconsumo instaladas"/>
        <s v="Gestantes, niños y niñas menores de 7 años atendidos con complementación alimentaria"/>
        <s v="Personas vinculadas a empleo para la población del programa de Alimentación escolar"/>
        <s v="Niños, niñas y adolescentes atendidos en entornos protectores"/>
        <s v="Municipios asistidos técnicamente para la prevención de las violencias sexuales en niñas, niños y adolescentes"/>
        <s v="Sedes Educativas oficiales que implementan la jornada escolar extendida"/>
        <s v="Sedes Educativas oficiales que implementan la jornada Complementaria"/>
        <s v="Sedes educativas oficiales que implementan la jornada única"/>
        <s v="Sedes educativas dotadas con mobiliario escolar"/>
        <s v="Niños, niñas y adoslescentes de establecimientos educativos oficiales apoyados en sus aptitudes y vocaciones científicas"/>
        <s v="Modelos educativos para grupos étnicos acompañados"/>
        <s v="Número de niños y niñas con servicios de educación inicial en el marco de la atención integral que cuentan con 6 o más atenciones"/>
        <s v="Estudiantes matrículados en establecimientos educativos oficiales urbanos y rurales"/>
        <s v="Instituciones educativas oficiales que implementan el nivel preescolar en el marco de la atención integral."/>
        <s v="Estudiantes oficiales con discapacidad y talentos excepcionales atendidos con apoyos pedagógicos."/>
        <s v="Estudiantes beneficiados con estrategias de fomento para el acceso a programas de articulación y media técnica"/>
        <s v="Estudiantes beneficiados con Becas o créditos condonables para cursar programas de educación post-secundaria y terciaria"/>
        <s v="Estudiantes beneficiados con apoyo financiero para la matrícula en el Programa de Formación Complementaria de las Escuelas Normales Superiores Oficiales del Departamento. "/>
        <s v="Establecimientos educativos asesorados en la implementación de la ruta de atención integral,  protocolos para la convivencia y el Gobierno Escolar"/>
        <s v="Estudiantes beneficiados con transporte escolar "/>
        <s v="Establecimientos educativos que reciben acompañamiento para la implementación de Modelos Educativos Flexibles"/>
        <s v="Personas beneficiarias de estrategias de permanencia"/>
        <s v="Nodos para el aprendizaje dotados."/>
        <s v="Docentes de establecimientos educativos oficiales formados en lengua extranjera inglés"/>
        <s v="Docentes de establecimientos educativos oficiales beneficiados con procesos de formación en competencias TIC y digital."/>
        <s v="Estudiantes oficiales beneficiados con procesos de formación en lengua extranjera inglés"/>
        <s v="Sedes educativas mejoradas "/>
        <s v="Sedes educativas conectadas a internet"/>
        <s v="Parques y ciudadelas educativos conectados a internet "/>
        <s v="Dispositivos  tecnológicos para la tranformación digital educativa en las sedes entregados "/>
        <s v="Docentes y administrativos beneficiados con las políticas de bienestar integral"/>
        <s v="Procesos de formación para docentes oficiales o agentes educativos para el mejoramiento de sus capacidades y competencias"/>
        <s v="Experiencias pedagógicas o prácticas educativas de maestros, maestras y directivos docentes reconocidas"/>
        <s v="Establecimientos Educativos oficiales acompañados en la revisión, actualización o resignificación del PEI o PEC y en el diseño e implementación de los PMI"/>
        <s v="Establecimientos Educativos oficiales acompañados en la formulación o implementación de los proyectos pedagógicos."/>
        <s v="Establecimientos Educativos con inspección, vigilancia y control del servicio educativo"/>
        <s v="Escuelas Normales Superiores que reciben acompañamiento en el marco de las estrategias de calidad educativa"/>
        <s v="Estrategias implementadas para la innovación y el desempeño de los procesos de la secretaria de educación"/>
        <s v="Centros de investigación e innovación educativa para maestros y maestras operando"/>
        <s v="Estrategia desarrollada para la articulación y la gobernanza del sistema de educación terciaria y superior departamental"/>
        <s v="Ambientes digitales de aprendizaje en funcionamiento: Escuela digital de artes y oficios"/>
        <s v="Proyectos pedágogicos productivos financiados"/>
        <s v="Estudiantes beneficiados del programa de Educación Rural"/>
        <s v="Estudiantes beneficiados con la estrategia de Universidad en el Campo"/>
        <s v="Sistema de información del sector artístico y cultural en operación"/>
        <s v="Infraestructuras culturales intervenidas"/>
        <s v="Estímulos al sector artístico y cultural otorgados "/>
        <s v="Sedes artísticas y culturales dotadas"/>
        <s v="Contenidos culturales en circulación "/>
        <s v="Cupos de educación formal ofertados"/>
        <s v="Personas capacitadas en Formación artística y cultural"/>
        <s v="Entidades con programas de formación artística y cultural asistidas técnicamente"/>
        <s v="Emprendimientos culturales beneficiados"/>
        <s v="Sistema de Gestión del ICPA Actualizado "/>
        <s v="Planeación e investigación sobre patrimonio cultural realizada."/>
        <s v="Intervenciones en bienes muebles de interés cultural realizadas"/>
        <s v="Espacio público adecuado"/>
        <s v="Equipamientos construidos"/>
        <s v="Túnel y vías de acceso construidas"/>
        <s v="Aeropuertos o Aeródromos mejorados y en operación "/>
        <s v="Sistema de transporte público de pasajeros fortalecido"/>
        <s v="Vía primaria mantenidas"/>
        <s v="Cables Aéreos sostenibles construidos y operando"/>
        <s v="Muelles o Embarcaderos Mejorados"/>
        <s v="Vias secundarias mejoradas"/>
        <s v="Vías secundarias mantenidas"/>
        <s v="Vias terciarias mejoradas"/>
        <s v="Vias terciarias mantenidas"/>
        <s v="Vía urbana mejorada"/>
        <s v="Estudios y diseños para proyectos de Infraestructura realizados"/>
        <s v="Vía férrea estructurada "/>
        <s v="Estudios de preinversión para el sistema ferreo realizados"/>
        <s v="Sistema de transporte público de pasajeros cofinanciado"/>
        <s v="Personas sensibilizadas en el uso y apropiación de las TIC"/>
        <s v="Puntos de acceso a Internet con diferentes tecnologías"/>
        <s v="Estrategia para ampliar y mejorar la cobertura del servicio a internet implementada"/>
        <s v="Viviendas en zonas rurales conectadas a la red del sistema de distribución local de energía eléctrica"/>
        <s v="Unidades de generación fotovoltaica de energía eléctrica instaladas "/>
        <s v="Lámparas de alumbrado público en funcionamiento"/>
        <s v="Procesos de formalización o regularización de predios para el desarrollo rural "/>
        <s v="Campesinos y productores agropecuarios apoyados con sistemas de agricultura campesina, familiar, étnica y comunitaria"/>
        <s v="Unidades productivas fortalecidas a través de programas de cofinanciación y procesos asociativos para la generación de valor agregado y acceso a la exportación"/>
        <s v="Proyectos productivos con enfoque agroecológico implementados"/>
        <s v="Programas y estrategias asociativas creadas para el fortalecimiento de encadenamientos comerciales regionales, nacionales e internacionales"/>
        <s v="Unidades productivas agropecuarias beneficiadas"/>
        <s v="Formulación del nuevo Plan Departamental de Extensión Agropecuaria- PDEA"/>
        <s v=" Productores atendidos con servicio de extensión agropecuaria"/>
        <s v=" Productores con acceso a crédito agropecuario y rural"/>
        <s v="Pequeños productores cubiertos con seguro agropecuario"/>
        <s v="Productores atendidos con estrategias de información comercial o comercio exterior"/>
        <s v="Sistemas de información para la comercialización actualizado."/>
        <s v="Eventos de transferencia de tecnología realizados"/>
        <s v="Unidades productivas ganaderas fortalecidas"/>
        <s v="Infraestructura de apoyo a la producción,transformación y comercialización pecuaria intervenida"/>
        <s v="Áreas reforestadas con sistema silvopastoriles"/>
        <s v="Estrategias para el fomento y el desarrollo del sector minero-energético realizadas"/>
        <s v="Estrategias de planeación del sector minero-energético ejecutadas"/>
        <s v="Unidades productivas del sector minero-energético formadas"/>
        <s v="Entidades territoriales, autoridades, comunidades y grupos de valor acompañados en la diversificación de la matriz energética"/>
        <s v="Proyectos de infraestructura turística apoyados"/>
        <s v="Entidades Territoriales acompañadas en la gestión y promoción para el desarrollo turístico."/>
        <s v="Estrategias regionales de promoción turística lideradas y apoyadas"/>
        <s v="Redes de turismo, Innovación, productividad y sostenibilidad fortalecidas"/>
        <s v="Observatorio turístico sostenible de Antioquia SITA implementado"/>
        <s v="Personas formadas en procesos enfocados al sector turístico"/>
        <s v="Estrategias para el cierre de brechas de competitividad sectorial y subregional implementadas"/>
        <s v="Unidades productivas con modelos de negocios apoyados con microcrédito/apalancamiento"/>
        <s v="Planes de negocios financiados"/>
        <s v="Personas formadas-mujeres,jóvenes,migrantes-en habilidades y competencias empresariales funcionales"/>
        <s v="Plazas de mercado intervenidas como dinamizadores económicos locales"/>
        <s v="Estrategias implementadas para el desarrollo de la agenda departamental de competitividad e innovación"/>
        <s v="Eventos de promoción y marketing para la atracción de Inversión Extranjera Directa realizados"/>
        <s v="Estrategias de acompañamiento en fomento exportador implementadas"/>
        <s v="Proyectos estratégicos apoyados"/>
        <s v="Fondo de Ciencia, Tecnología e innovación creado e implementado"/>
        <s v="Proyectos de investigación e innovación con integración de actores sociales apoyados"/>
        <s v="Áreas con esquema de pago por servicios ambientales implementado"/>
        <s v="Áreas en proceso de recuperación de cobertura vegetal"/>
        <s v="Áreas protegidas"/>
        <s v="Emprendimientos verdes sostenibles apoyados"/>
        <s v="Monitoreo de la Erosión Costera en el Litoral Antioqueño realizado"/>
        <s v="Manglar en proceso de restauración"/>
        <s v="Estrategias educativo-ambientales y de participación implementadas"/>
        <s v="Estrategias articuladas para impulsar la competitividad como un modelo sostenible y circular"/>
        <s v="Áreas en proceso de restauración en mantenimiento"/>
        <s v="Árboles nativos sembrados "/>
        <s v="Estrategias para el fortalecimiento de los sistemas de áreas protegidas y su fauna silvestre asociada ejecutadas"/>
        <s v="Áreas en proceso de restauración"/>
        <s v="Entidades territoriales acompañadas en su gestión de la calidad del aire"/>
        <s v="Planes y estudios con orientaciones para el ordenamiento territorial departamental realizados"/>
        <s v="Entidades, organismos y dependencias asistidos técnicamente con la escuela de ecología territorial"/>
        <s v="Sistema de Alerta Temprana implementado"/>
        <s v="Obras de infraestructura para la reducción del riesgo de desastres realizadas"/>
        <s v="Organismos de atención de emergencias equipados"/>
        <s v="Cuerpos de bomberos voluntarios fortalecidos"/>
        <s v="Pilotos con acciones de mitigación y adaptación al cambio climático desarrollados"/>
        <s v="Prestadores del servicio de atención integral de animales apoyados "/>
        <s v="Infraestructura para el bienestar animal cofinanciados"/>
        <s v="Animales en estado de indefensión o vulnerabilidad atendidos"/>
        <s v="Caninos y felinos esterilizados"/>
        <s v="Proyectos de acueducto y alcantarillado en área urbana financiados"/>
        <s v="Proyectos de acueducto y de manejo de aguas residuales en área rural financiados"/>
        <s v="Soluciones alternativas para acceso al agua para consumo humano implementadas"/>
        <s v="Municipios apoyados con vehículos de recolección de residuos sólidos"/>
        <s v="Soluciones de disposición final de residuos sólidos construidas"/>
        <s v="Estaciones de clasificación y aprovechamiento de residuos sólidos construidas"/>
        <s v="Estudios o diseños para la construcción u optimización de alternativas de aprovechamiento de los residuos sólidos realizados "/>
        <s v="Prestadores de servicios públicos asistidos técnicamente"/>
        <s v="Viviendas nuevas en las zonas urbanas y rurales gestionadas "/>
        <s v="Predios titulados y edificaciones legalizadas"/>
        <s v="Viviendas urbanas y rurales mejoradas"/>
        <s v="Municipios y Distritos intervenidos con la estrategia Antioquia Pinta Firme"/>
        <s v="Ruedas de cooperación y filantropía realizadas"/>
        <s v="Esquemas asociativos territoriales asistidos técnicamente"/>
        <s v="Sistemas de información e Infraestructura TI actualizados"/>
        <s v="Organismos asistidos técnicamente en gestión del talento humano"/>
        <s v="Metodologías aplicadas al talento humano en cultura, conocimiento, cambio y competencias"/>
        <s v="Estructura organizacional y empleo público optimizada "/>
        <s v="Personas capacitadas en talento humano"/>
        <s v="Rendición de cuentas realizadas"/>
        <s v="Entidades, organismos y dependencias asistidas técnicamente en comunicaciones"/>
        <s v="Sistemas de información CRM y digitalización de trámites implementados "/>
        <s v="Personas atendidas con oferta institucional articulada"/>
        <s v="Entidades, organismos y dependencias asistidos técnicamente en atención a la ciudadanía "/>
        <s v="Sedes institucionales adecuadas"/>
        <s v="Programa de saneamiento de bienes ejecutado"/>
        <s v="Iniciativas técnicas relacionadas con formación jurídica construidas"/>
        <s v="Organismos del nivel central asistidos técnicamente en materia de defensa jurídica"/>
        <s v="Diligencias de inspección realizadas a entidades sin ánimo de lucro"/>
        <s v="Modelo de abastecimiento estratégico y fortalecimiento a la gestión contractual aplicado"/>
        <s v="Sistema de gestión documental implementado"/>
        <s v="Documentos de lineamientos técnicos de control interno realizados"/>
        <s v="Modelo de Gestión para el conglomerado público implementado"/>
        <s v="Asamblea Departamental Fortalecida"/>
        <s v="Pago de pasivos laborales de la administración pública  realizados."/>
        <s v="Programas para el fortalecimiento de la hacienda pública implementados"/>
        <s v="Entidades territoriales asistidas técnicamente en catastro y estatutos tributarios"/>
        <s v="Área geográfica actualizada catastralmente con enfoque multipropósito"/>
        <s v="Trámites de conservación catastral realizados"/>
        <s v="Entidades territoriales asistidas fiscal y financieramente"/>
        <s v="Entidades territoriales con capadidades técnicas fortalecidas en gestión y proyectos"/>
        <s v="Modernización del sistema de información estadística"/>
        <s v="Instrumentos de producción y análisis de datos para la toma de decisiones implementados"/>
      </sharedItems>
    </cacheField>
    <cacheField name="Tipo Indicador" numFmtId="0">
      <sharedItems/>
    </cacheField>
    <cacheField name="DEPENDENCIA_x000a_Responsable Indicador" numFmtId="0">
      <sharedItems count="20">
        <s v="Secretaría de Gobierno"/>
        <s v="Secretaría de Seguridad, Justicia y Paz"/>
        <s v="Secretaría de Salud e Inclusión Social"/>
        <s v="INDEPORTES Antioquia"/>
        <s v="Secretaría de las Mujeres"/>
        <s v="Secretaría de la Juventud"/>
        <s v="Despacho del Gobernador/Oficina privada"/>
        <s v="Secretaría de Educación"/>
        <s v="Instituto de Cultura y Patrimonio de Antioquia"/>
        <s v="Secretaría de Infraestructura Física"/>
        <s v="Promotora Ferrocarril de Antioquia"/>
        <s v="Secretaría de Hacienda"/>
        <s v="Departamento Administrativo de Planeación"/>
        <s v="Secretaría de Ambiente"/>
        <s v="Secretaría de Desarrollo Económico"/>
        <s v="DAGRAN"/>
        <s v="Empresa de Vivienda de Antioquia - VIVA"/>
        <s v="Secretaría de Talento Humano y Servicios Administrativos"/>
        <s v="Secretaría General"/>
        <s v="Gerencia de Auditoría Interna"/>
      </sharedItems>
    </cacheField>
    <cacheField name="Forma de Cálculo" numFmtId="0">
      <sharedItems count="3">
        <s v="Anualizado"/>
        <s v="Acumulado"/>
        <s v="No acumulado"/>
      </sharedItems>
    </cacheField>
    <cacheField name="Unidad de Medida" numFmtId="0">
      <sharedItems count="9">
        <s v="Número"/>
        <s v="_x000a_Número"/>
        <s v="Número "/>
        <s v="Numero"/>
        <s v="Metros cuadrados"/>
        <s v="Kilómetros"/>
        <s v="Hectáreas"/>
        <s v="ha"/>
        <s v="Porcentaje"/>
      </sharedItems>
    </cacheField>
    <cacheField name="Crecimiento" numFmtId="0">
      <sharedItems count="1">
        <s v="Aumenta"/>
      </sharedItems>
    </cacheField>
    <cacheField name="LB_PDD" numFmtId="0">
      <sharedItems containsNonDate="0" containsString="0" containsBlank="1"/>
    </cacheField>
    <cacheField name="Meta plan_x000a_2024-2027" numFmtId="0">
      <sharedItems containsSemiMixedTypes="0" containsString="0" containsNumber="1" containsInteger="1" minValue="1" maxValue="5575515"/>
    </cacheField>
    <cacheField name="Meta 2024" numFmtId="0">
      <sharedItems containsMixedTypes="1" containsNumber="1" minValue="0.1" maxValue="1115103"/>
    </cacheField>
    <cacheField name="Meta 2025" numFmtId="0">
      <sharedItems containsMixedTypes="1" containsNumber="1" minValue="0.25" maxValue="2230206" count="116">
        <n v="117"/>
        <n v="15"/>
        <n v="0.5"/>
        <n v="2"/>
        <n v="3"/>
        <n v="42"/>
        <n v="22"/>
        <n v="5"/>
        <n v="14"/>
        <n v="300"/>
        <n v="1"/>
        <n v="10"/>
        <n v="30"/>
        <n v="18"/>
        <n v="13"/>
        <n v="4"/>
        <n v="2500"/>
        <n v="25"/>
        <n v="7"/>
        <n v="1250"/>
        <n v="0.25"/>
        <n v="54"/>
        <s v="NP"/>
        <n v="33"/>
        <n v="20"/>
        <n v="45"/>
        <n v="106"/>
        <n v="289"/>
        <n v="310"/>
        <n v="49"/>
        <n v="140"/>
        <n v="55"/>
        <n v="24"/>
        <n v="121"/>
        <n v="365600"/>
        <n v="8002"/>
        <n v="1050"/>
        <n v="125"/>
        <n v="1600"/>
        <n v="15000"/>
        <n v="257"/>
        <n v="6"/>
        <n v="100"/>
        <n v="3000"/>
        <n v="8"/>
        <n v="40"/>
        <n v="1500"/>
        <n v="600"/>
        <n v="16000"/>
        <n v="500"/>
        <n v="700"/>
        <n v="9"/>
        <s v="0,5"/>
        <n v="26000"/>
        <n v="1000"/>
        <n v="8928"/>
        <n v="305261"/>
        <n v="250000"/>
        <n v="1400"/>
        <n v="6000"/>
        <n v="39"/>
        <n v="200"/>
        <n v="76"/>
        <n v="7000"/>
        <n v="430000"/>
        <n v="50"/>
        <n v="7652"/>
        <n v="7500"/>
        <n v="8500"/>
        <n v="40000"/>
        <n v="60"/>
        <n v="3466"/>
        <n v="10000"/>
        <n v="3150"/>
        <n v="88"/>
        <n v="1800"/>
        <n v="4045"/>
        <n v="80"/>
        <n v="70"/>
        <n v="17"/>
        <n v="150"/>
        <n v="32030"/>
        <n v="1060"/>
        <n v="1200"/>
        <n v="25000"/>
        <n v="63"/>
        <n v="250"/>
        <n v="5000"/>
        <n v="943"/>
        <n v="789"/>
        <n v="275"/>
        <n v="65"/>
        <n v="3500"/>
        <n v="400"/>
        <n v="148"/>
        <n v="297"/>
        <n v="487"/>
        <n v="1480"/>
        <n v="160"/>
        <n v="900"/>
        <n v="50000"/>
        <n v="30000"/>
        <n v="37"/>
        <n v="12"/>
        <n v="375000"/>
        <n v="79"/>
        <n v="41"/>
        <n v="2000"/>
        <n v="20000"/>
        <n v="8000"/>
        <n v="11"/>
        <n v="1300"/>
        <s v="0,7"/>
        <n v="5730"/>
        <n v="2230206"/>
        <n v="81465"/>
      </sharedItems>
    </cacheField>
    <cacheField name="Meta 2026" numFmtId="0">
      <sharedItems containsMixedTypes="1" containsNumber="1" minValue="0.25" maxValue="1115103"/>
    </cacheField>
    <cacheField name="Meta 2027" numFmtId="0">
      <sharedItems containsMixedTypes="1" containsNumber="1" minValue="0.2" maxValue="1115103"/>
    </cacheField>
    <cacheField name="LOGRO DICIEMBRE-2024" numFmtId="0">
      <sharedItems containsMixedTypes="1" containsNumber="1" minValue="0" maxValue="2909869"/>
    </cacheField>
    <cacheField name="LOGRO MARZO -2025" numFmtId="0">
      <sharedItems containsMixedTypes="1" containsNumber="1" minValue="0" maxValue="311945" count="94">
        <n v="3"/>
        <n v="26"/>
        <n v="0.3125"/>
        <n v="0"/>
        <n v="1"/>
        <n v="4"/>
        <n v="50"/>
        <n v="6"/>
        <n v="769"/>
        <n v="6.25E-2"/>
        <n v="12"/>
        <s v="NA"/>
        <n v="19"/>
        <n v="27"/>
        <n v="167"/>
        <n v="9"/>
        <n v="0.25"/>
        <n v="155"/>
        <n v="2"/>
        <n v="85"/>
        <n v="73"/>
        <n v="17"/>
        <n v="15"/>
        <n v="612"/>
        <n v="1852"/>
        <n v="6999"/>
        <n v="1290"/>
        <n v="5"/>
        <n v="617"/>
        <n v="266"/>
        <n v="28"/>
        <n v="0.42499999999999999"/>
        <n v="12215"/>
        <n v="292"/>
        <n v="2321"/>
        <n v="311945"/>
        <n v="122412"/>
        <n v="837"/>
        <n v="430"/>
        <n v="5477"/>
        <n v="2178"/>
        <n v="111"/>
        <n v="150"/>
        <s v="ND"/>
        <n v="18"/>
        <n v="576"/>
        <n v="29"/>
        <n v="448"/>
        <n v="295"/>
        <n v="594"/>
        <n v="216"/>
        <n v="1021"/>
        <n v="11"/>
        <n v="34"/>
        <n v="29163"/>
        <n v="1.0880601211072665E-2"/>
        <n v="63"/>
        <n v="2.65"/>
        <n v="1009.27"/>
        <n v="13.21"/>
        <n v="110.7"/>
        <n v="126"/>
        <n v="0.06"/>
        <n v="3637"/>
        <n v="770"/>
        <n v="446"/>
        <n v="80"/>
        <n v="22"/>
        <n v="235"/>
        <n v="194"/>
        <n v="0.39700000000000002"/>
        <n v="5379"/>
        <n v="90"/>
        <n v="497"/>
        <n v="1.33"/>
        <n v="47"/>
        <n v="341"/>
        <n v="13"/>
        <n v="66"/>
        <n v="293"/>
        <n v="257"/>
        <n v="21"/>
        <n v="7"/>
        <n v="2406"/>
        <n v="0.5"/>
        <n v="225972"/>
        <n v="0.05"/>
        <n v="394"/>
        <n v="0.1"/>
        <n v="0.69"/>
        <n v="5723"/>
        <n v="89"/>
        <n v="21266"/>
        <n v="101"/>
      </sharedItems>
    </cacheField>
    <cacheField name="LOGRO Acumulado_x000a_(Calculado)" numFmtId="0">
      <sharedItems containsMixedTypes="1" containsNumber="1" minValue="0" maxValue="2909869" count="134">
        <n v="3"/>
        <n v="26"/>
        <n v="0.3125"/>
        <n v="0"/>
        <n v="1"/>
        <n v="35"/>
        <n v="8"/>
        <n v="6"/>
        <n v="4"/>
        <n v="14"/>
        <n v="250"/>
        <n v="12"/>
        <n v="36"/>
        <n v="2"/>
        <n v="5"/>
        <n v="2396"/>
        <n v="2417"/>
        <n v="0.36249999999999999"/>
        <n v="11"/>
        <n v="27"/>
        <s v="NA"/>
        <n v="19"/>
        <n v="167"/>
        <n v="9"/>
        <n v="0.25"/>
        <n v="155"/>
        <n v="85"/>
        <n v="73"/>
        <n v="17"/>
        <n v="15"/>
        <n v="154"/>
        <n v="54247"/>
        <n v="1822"/>
        <n v="1852"/>
        <n v="6999"/>
        <n v="1290"/>
        <n v="210"/>
        <n v="617"/>
        <n v="766"/>
        <n v="109"/>
        <n v="200"/>
        <n v="321"/>
        <n v="10"/>
        <n v="0.42499999999999999"/>
        <n v="12215"/>
        <n v="686"/>
        <n v="2321"/>
        <n v="311945"/>
        <n v="122412"/>
        <n v="837"/>
        <n v="6774"/>
        <n v="5477"/>
        <n v="2178"/>
        <n v="16"/>
        <n v="111"/>
        <n v="150"/>
        <n v="849"/>
        <n v="430"/>
        <s v="ND"/>
        <n v="18"/>
        <n v="8471"/>
        <n v="1311"/>
        <n v="125"/>
        <n v="812"/>
        <n v="596"/>
        <n v="893"/>
        <n v="548"/>
        <n v="840"/>
        <n v="1021"/>
        <n v="6024"/>
        <n v="7802"/>
        <n v="22"/>
        <n v="86"/>
        <n v="28"/>
        <n v="208"/>
        <n v="7"/>
        <n v="29163"/>
        <n v="102"/>
        <n v="60450.314117199996"/>
        <n v="0.15371689013840831"/>
        <n v="63"/>
        <n v="42.094109999999993"/>
        <n v="1009.27"/>
        <n v="148.33405999999999"/>
        <n v="1177.2720000000002"/>
        <n v="11.961460000000001"/>
        <n v="126"/>
        <n v="0.31"/>
        <n v="3637"/>
        <n v="1025"/>
        <n v="650"/>
        <n v="816"/>
        <n v="394"/>
        <n v="5959"/>
        <n v="446"/>
        <n v="857"/>
        <n v="110"/>
        <n v="275"/>
        <n v="29"/>
        <n v="1134"/>
        <n v="13"/>
        <n v="1223"/>
        <n v="1.397"/>
        <n v="6157"/>
        <n v="90"/>
        <n v="1117"/>
        <n v="1.33"/>
        <n v="288.10000000000002"/>
        <n v="1.25"/>
        <n v="33.5"/>
        <n v="347.7"/>
        <n v="301253"/>
        <n v="4375"/>
        <n v="19728"/>
        <n v="47"/>
        <n v="341"/>
        <n v="66"/>
        <n v="3944"/>
        <n v="2517"/>
        <n v="12563"/>
        <n v="21"/>
        <n v="2406"/>
        <n v="2.5"/>
        <n v="225972"/>
        <n v="0.15000000000000002"/>
        <n v="1947"/>
        <n v="0.35"/>
        <n v="0.69"/>
        <n v="5723"/>
        <n v="89"/>
        <n v="2909869"/>
        <n v="102558"/>
        <n v="96"/>
        <n v="101"/>
      </sharedItems>
    </cacheField>
    <cacheField name="Observaciones_x000a_al logro a Marzo - 2025_x000a_[OPCIONAL]" numFmtId="0">
      <sharedItems containsBlank="1" containsMixedTypes="1" containsNumber="1" containsInteger="1" minValue="0" maxValue="0" longText="1"/>
    </cacheField>
    <cacheField name="Cumplimiento 2025" numFmtId="2">
      <sharedItems containsMixedTypes="1" containsNumber="1" minValue="0" maxValue="100"/>
    </cacheField>
    <cacheField name="Avance a 2025" numFmtId="2">
      <sharedItems containsMixedTypes="1" containsNumber="1" minValue="0" maxValue="10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283">
  <r>
    <s v="51"/>
    <x v="0"/>
    <x v="0"/>
    <x v="0"/>
    <x v="0"/>
    <x v="0"/>
    <x v="0"/>
    <x v="0"/>
    <s v="Producto"/>
    <x v="0"/>
    <x v="0"/>
    <x v="0"/>
    <x v="0"/>
    <m/>
    <n v="117"/>
    <n v="117"/>
    <x v="0"/>
    <n v="117"/>
    <n v="117"/>
    <n v="114"/>
    <x v="0"/>
    <x v="0"/>
    <s v="Acompañamiento a promotores y funcionarios para la formación en estatutos."/>
    <n v="2.5641025641025639"/>
    <n v="25"/>
  </r>
  <r>
    <s v="51"/>
    <x v="0"/>
    <x v="0"/>
    <x v="0"/>
    <x v="0"/>
    <x v="0"/>
    <x v="1"/>
    <x v="1"/>
    <s v="Producto"/>
    <x v="0"/>
    <x v="1"/>
    <x v="0"/>
    <x v="0"/>
    <m/>
    <n v="30"/>
    <n v="5"/>
    <x v="1"/>
    <n v="20"/>
    <n v="30"/>
    <n v="23"/>
    <x v="1"/>
    <x v="1"/>
    <s v="Se ha iniciado acompañamiento a espacios e instancias estratégicas de la dependencia."/>
    <n v="100"/>
    <n v="86.666666666666671"/>
  </r>
  <r>
    <s v="51"/>
    <x v="0"/>
    <x v="0"/>
    <x v="0"/>
    <x v="0"/>
    <x v="0"/>
    <x v="2"/>
    <x v="2"/>
    <s v="Producto"/>
    <x v="0"/>
    <x v="1"/>
    <x v="0"/>
    <x v="0"/>
    <m/>
    <n v="1"/>
    <n v="0.25"/>
    <x v="2"/>
    <n v="0.75"/>
    <n v="1"/>
    <n v="0.25"/>
    <x v="2"/>
    <x v="2"/>
    <s v="Se ha avanzado en acciones orientadas a la implementación del Observatorio de Participación y el diseño de lineamientos del concurso Estímulos e Iniciativas."/>
    <n v="62.5"/>
    <n v="31.25"/>
  </r>
  <r>
    <s v="51"/>
    <x v="0"/>
    <x v="0"/>
    <x v="0"/>
    <x v="0"/>
    <x v="0"/>
    <x v="3"/>
    <x v="3"/>
    <s v="Producto"/>
    <x v="0"/>
    <x v="1"/>
    <x v="0"/>
    <x v="0"/>
    <m/>
    <n v="1"/>
    <n v="0.25"/>
    <x v="2"/>
    <n v="0.75"/>
    <n v="1"/>
    <n v="0.25"/>
    <x v="2"/>
    <x v="2"/>
    <s v="Se ha avanzado en la ejecución de la estrategia de fortalecimiento, a través de la asesoría a mínimos organizativos."/>
    <n v="62.5"/>
    <n v="31.25"/>
  </r>
  <r>
    <s v="51"/>
    <x v="0"/>
    <x v="0"/>
    <x v="0"/>
    <x v="0"/>
    <x v="0"/>
    <x v="4"/>
    <x v="4"/>
    <s v="Producto"/>
    <x v="0"/>
    <x v="0"/>
    <x v="0"/>
    <x v="0"/>
    <m/>
    <n v="3"/>
    <n v="1"/>
    <x v="3"/>
    <n v="2"/>
    <n v="3"/>
    <n v="3"/>
    <x v="3"/>
    <x v="3"/>
    <s v="Si bien no se han materializado alianzas, se viene trabajando en la planeación de ellas para gestión de proceso formativo a dignatarios comunales."/>
    <n v="0"/>
    <n v="12.5"/>
  </r>
  <r>
    <s v="51"/>
    <x v="0"/>
    <x v="0"/>
    <x v="0"/>
    <x v="0"/>
    <x v="0"/>
    <x v="5"/>
    <x v="5"/>
    <s v="Producto"/>
    <x v="0"/>
    <x v="0"/>
    <x v="0"/>
    <x v="0"/>
    <m/>
    <n v="6"/>
    <n v="1"/>
    <x v="4"/>
    <n v="4"/>
    <n v="6"/>
    <n v="4"/>
    <x v="4"/>
    <x v="4"/>
    <s v="Reactivación de la Mesa con Federaciones, en el marco de la Ordenanza 50/2023."/>
    <n v="33.333333333333329"/>
    <n v="14.285714285714285"/>
  </r>
  <r>
    <s v="51"/>
    <x v="0"/>
    <x v="0"/>
    <x v="0"/>
    <x v="1"/>
    <x v="1"/>
    <x v="6"/>
    <x v="6"/>
    <s v="Producto"/>
    <x v="1"/>
    <x v="2"/>
    <x v="0"/>
    <x v="0"/>
    <m/>
    <n v="125"/>
    <n v="20"/>
    <x v="5"/>
    <n v="43"/>
    <n v="20"/>
    <n v="35"/>
    <x v="3"/>
    <x v="5"/>
    <m/>
    <n v="0"/>
    <n v="28.000000000000004"/>
  </r>
  <r>
    <s v="51"/>
    <x v="0"/>
    <x v="0"/>
    <x v="0"/>
    <x v="1"/>
    <x v="1"/>
    <x v="7"/>
    <x v="7"/>
    <s v="Producto"/>
    <x v="1"/>
    <x v="2"/>
    <x v="0"/>
    <x v="0"/>
    <m/>
    <n v="64"/>
    <n v="8"/>
    <x v="6"/>
    <n v="22"/>
    <n v="12"/>
    <n v="8"/>
    <x v="3"/>
    <x v="6"/>
    <m/>
    <n v="0"/>
    <n v="12.5"/>
  </r>
  <r>
    <s v="51"/>
    <x v="0"/>
    <x v="0"/>
    <x v="0"/>
    <x v="1"/>
    <x v="1"/>
    <x v="8"/>
    <x v="8"/>
    <s v="Producto"/>
    <x v="1"/>
    <x v="2"/>
    <x v="0"/>
    <x v="0"/>
    <m/>
    <n v="50"/>
    <n v="10"/>
    <x v="1"/>
    <n v="15"/>
    <n v="10"/>
    <n v="6"/>
    <x v="3"/>
    <x v="7"/>
    <m/>
    <n v="0"/>
    <n v="12"/>
  </r>
  <r>
    <s v="51"/>
    <x v="0"/>
    <x v="0"/>
    <x v="0"/>
    <x v="1"/>
    <x v="1"/>
    <x v="9"/>
    <x v="9"/>
    <s v="Producto"/>
    <x v="1"/>
    <x v="2"/>
    <x v="0"/>
    <x v="0"/>
    <m/>
    <n v="21"/>
    <n v="6"/>
    <x v="7"/>
    <n v="5"/>
    <n v="5"/>
    <n v="4"/>
    <x v="3"/>
    <x v="8"/>
    <m/>
    <n v="0"/>
    <n v="19.047619047619047"/>
  </r>
  <r>
    <s v="51"/>
    <x v="0"/>
    <x v="1"/>
    <x v="1"/>
    <x v="2"/>
    <x v="2"/>
    <x v="10"/>
    <x v="10"/>
    <s v="Producto"/>
    <x v="1"/>
    <x v="2"/>
    <x v="0"/>
    <x v="0"/>
    <m/>
    <n v="55"/>
    <n v="14"/>
    <x v="8"/>
    <n v="14"/>
    <n v="13"/>
    <n v="14"/>
    <x v="3"/>
    <x v="9"/>
    <m/>
    <n v="0"/>
    <n v="25.454545454545453"/>
  </r>
  <r>
    <s v="51"/>
    <x v="0"/>
    <x v="1"/>
    <x v="1"/>
    <x v="2"/>
    <x v="2"/>
    <x v="11"/>
    <x v="11"/>
    <s v="Producto"/>
    <x v="1"/>
    <x v="2"/>
    <x v="0"/>
    <x v="0"/>
    <m/>
    <n v="1000"/>
    <n v="200"/>
    <x v="9"/>
    <n v="300"/>
    <n v="200"/>
    <n v="250"/>
    <x v="3"/>
    <x v="10"/>
    <m/>
    <n v="0"/>
    <n v="25"/>
  </r>
  <r>
    <s v="51"/>
    <x v="0"/>
    <x v="1"/>
    <x v="1"/>
    <x v="2"/>
    <x v="2"/>
    <x v="12"/>
    <x v="12"/>
    <s v="Producto"/>
    <x v="1"/>
    <x v="2"/>
    <x v="0"/>
    <x v="0"/>
    <m/>
    <n v="9"/>
    <n v="1"/>
    <x v="4"/>
    <n v="3"/>
    <n v="2"/>
    <n v="1"/>
    <x v="3"/>
    <x v="4"/>
    <m/>
    <n v="0"/>
    <n v="11.111111111111111"/>
  </r>
  <r>
    <s v="51"/>
    <x v="0"/>
    <x v="1"/>
    <x v="1"/>
    <x v="2"/>
    <x v="2"/>
    <x v="13"/>
    <x v="13"/>
    <s v="Producto"/>
    <x v="1"/>
    <x v="2"/>
    <x v="0"/>
    <x v="0"/>
    <m/>
    <n v="6"/>
    <n v="1"/>
    <x v="3"/>
    <n v="2"/>
    <n v="1"/>
    <n v="1"/>
    <x v="3"/>
    <x v="4"/>
    <m/>
    <n v="0"/>
    <n v="16.666666666666664"/>
  </r>
  <r>
    <s v="51"/>
    <x v="0"/>
    <x v="1"/>
    <x v="1"/>
    <x v="2"/>
    <x v="2"/>
    <x v="14"/>
    <x v="14"/>
    <s v="Producto"/>
    <x v="1"/>
    <x v="1"/>
    <x v="0"/>
    <x v="0"/>
    <m/>
    <n v="4"/>
    <n v="1"/>
    <x v="3"/>
    <n v="3"/>
    <n v="4"/>
    <n v="0"/>
    <x v="3"/>
    <x v="3"/>
    <m/>
    <n v="0"/>
    <n v="0"/>
  </r>
  <r>
    <s v="51"/>
    <x v="0"/>
    <x v="1"/>
    <x v="1"/>
    <x v="3"/>
    <x v="3"/>
    <x v="15"/>
    <x v="15"/>
    <s v="Producto"/>
    <x v="1"/>
    <x v="2"/>
    <x v="0"/>
    <x v="0"/>
    <m/>
    <n v="64"/>
    <n v="8"/>
    <x v="6"/>
    <n v="22"/>
    <n v="12"/>
    <n v="12"/>
    <x v="3"/>
    <x v="11"/>
    <m/>
    <n v="0"/>
    <n v="18.75"/>
  </r>
  <r>
    <s v="51"/>
    <x v="0"/>
    <x v="1"/>
    <x v="1"/>
    <x v="3"/>
    <x v="3"/>
    <x v="16"/>
    <x v="16"/>
    <s v="Producto"/>
    <x v="1"/>
    <x v="0"/>
    <x v="0"/>
    <x v="0"/>
    <m/>
    <n v="1"/>
    <n v="1"/>
    <x v="10"/>
    <n v="1"/>
    <n v="1"/>
    <n v="1"/>
    <x v="4"/>
    <x v="4"/>
    <m/>
    <n v="100"/>
    <n v="50"/>
  </r>
  <r>
    <s v="51"/>
    <x v="0"/>
    <x v="1"/>
    <x v="1"/>
    <x v="4"/>
    <x v="4"/>
    <x v="17"/>
    <x v="17"/>
    <s v="Producto"/>
    <x v="1"/>
    <x v="2"/>
    <x v="0"/>
    <x v="0"/>
    <m/>
    <n v="40"/>
    <n v="10"/>
    <x v="11"/>
    <n v="10"/>
    <n v="10"/>
    <n v="12"/>
    <x v="3"/>
    <x v="11"/>
    <m/>
    <n v="0"/>
    <n v="30"/>
  </r>
  <r>
    <s v="51"/>
    <x v="0"/>
    <x v="1"/>
    <x v="1"/>
    <x v="4"/>
    <x v="4"/>
    <x v="18"/>
    <x v="18"/>
    <s v="Producto"/>
    <x v="1"/>
    <x v="0"/>
    <x v="0"/>
    <x v="0"/>
    <m/>
    <n v="1"/>
    <n v="1"/>
    <x v="10"/>
    <n v="1"/>
    <n v="1"/>
    <n v="1"/>
    <x v="4"/>
    <x v="4"/>
    <m/>
    <n v="100"/>
    <n v="50"/>
  </r>
  <r>
    <s v="51"/>
    <x v="0"/>
    <x v="1"/>
    <x v="1"/>
    <x v="4"/>
    <x v="4"/>
    <x v="19"/>
    <x v="19"/>
    <s v="Producto"/>
    <x v="1"/>
    <x v="2"/>
    <x v="0"/>
    <x v="0"/>
    <m/>
    <n v="80"/>
    <n v="10"/>
    <x v="12"/>
    <n v="30"/>
    <n v="10"/>
    <n v="36"/>
    <x v="3"/>
    <x v="12"/>
    <m/>
    <n v="0"/>
    <n v="45"/>
  </r>
  <r>
    <s v="51"/>
    <x v="0"/>
    <x v="1"/>
    <x v="1"/>
    <x v="4"/>
    <x v="4"/>
    <x v="20"/>
    <x v="20"/>
    <s v="Producto"/>
    <x v="1"/>
    <x v="2"/>
    <x v="0"/>
    <x v="0"/>
    <m/>
    <n v="16"/>
    <n v="2"/>
    <x v="7"/>
    <n v="5"/>
    <n v="4"/>
    <n v="2"/>
    <x v="3"/>
    <x v="13"/>
    <m/>
    <n v="0"/>
    <n v="12.5"/>
  </r>
  <r>
    <s v="51"/>
    <x v="0"/>
    <x v="1"/>
    <x v="1"/>
    <x v="5"/>
    <x v="5"/>
    <x v="21"/>
    <x v="21"/>
    <s v="Producto"/>
    <x v="0"/>
    <x v="2"/>
    <x v="0"/>
    <x v="0"/>
    <m/>
    <n v="64"/>
    <n v="10"/>
    <x v="13"/>
    <n v="18"/>
    <n v="18"/>
    <n v="10"/>
    <x v="5"/>
    <x v="9"/>
    <s v="Por dificultades de la plataforma PIIP solo hasta finales del mes de marzo fue posible viabilizar los proyectos de la dependencia. Con recursos de funcionamiento se logro acompañar a los Resguardos de Puerto Bélgica y Cabildo Mayor del municipio de Cáceres, Vegas de Segovia de Zaragoza y Jaidezavi en Tarazá en la formulación y presentación de propuestas ante el Ministerio del Interior para dotación de casas de gobierno indígena. Iniciativas capítulo étnico PDET"/>
    <n v="22.222222222222221"/>
    <n v="21.875"/>
  </r>
  <r>
    <s v="51"/>
    <x v="0"/>
    <x v="1"/>
    <x v="1"/>
    <x v="5"/>
    <x v="5"/>
    <x v="22"/>
    <x v="22"/>
    <s v="Producto"/>
    <x v="0"/>
    <x v="2"/>
    <x v="0"/>
    <x v="0"/>
    <m/>
    <n v="3"/>
    <s v="NP"/>
    <x v="10"/>
    <n v="1"/>
    <n v="1"/>
    <n v="1"/>
    <x v="3"/>
    <x v="4"/>
    <s v="Se suscribió Acuerdo de entendimiento entre el Departamento y Amazon Conservation Team para el acompañamiento a la formalización. En etapa precontractual."/>
    <n v="0"/>
    <n v="33.333333333333329"/>
  </r>
  <r>
    <s v="51"/>
    <x v="0"/>
    <x v="1"/>
    <x v="1"/>
    <x v="6"/>
    <x v="6"/>
    <x v="23"/>
    <x v="23"/>
    <s v="Producto"/>
    <x v="0"/>
    <x v="0"/>
    <x v="0"/>
    <x v="0"/>
    <m/>
    <n v="10"/>
    <n v="10"/>
    <x v="11"/>
    <n v="10"/>
    <n v="10"/>
    <n v="10"/>
    <x v="3"/>
    <x v="3"/>
    <s v=" Para el primer trimestre 2025, no hubo ejecución financiera de indicadores y plan de acción; para el proyecto BPIN: 2024003050070._x000a_Lo anterior, obedece a las dificultades de ingeniería de la plataforma Integrada de Inversión Pública (PIIP)."/>
    <n v="0"/>
    <n v="25"/>
  </r>
  <r>
    <s v="51"/>
    <x v="0"/>
    <x v="1"/>
    <x v="1"/>
    <x v="6"/>
    <x v="6"/>
    <x v="24"/>
    <x v="24"/>
    <s v="Producto"/>
    <x v="0"/>
    <x v="2"/>
    <x v="0"/>
    <x v="0"/>
    <m/>
    <n v="40"/>
    <n v="8"/>
    <x v="11"/>
    <n v="12"/>
    <n v="10"/>
    <n v="8"/>
    <x v="3"/>
    <x v="6"/>
    <s v=" Para el primer trimestre 2025, no hubo ejecución financiera de indicadores y plan de acción; para el proyecto BPIN: 2024003050070._x000a_Lo anterior, obedece a las dificultades de ingeniería de la plataforma Integrada de Inversión Pública (PIIP)."/>
    <n v="0"/>
    <n v="20"/>
  </r>
  <r>
    <s v="51"/>
    <x v="0"/>
    <x v="1"/>
    <x v="1"/>
    <x v="6"/>
    <x v="6"/>
    <x v="25"/>
    <x v="25"/>
    <s v="Producto"/>
    <x v="0"/>
    <x v="2"/>
    <x v="0"/>
    <x v="0"/>
    <m/>
    <n v="51"/>
    <n v="12"/>
    <x v="14"/>
    <n v="13"/>
    <n v="13"/>
    <n v="12"/>
    <x v="3"/>
    <x v="11"/>
    <s v=" Para el primer trimestre 2025, no hubo ejecución financiera de indicadores y plan de acción; para el proyecto BPIN: 2024003050070._x000a_Lo anterior, obedece a las dificultades de ingeniería de la plataforma Integrada de Inversión Pública (PIIP)."/>
    <n v="0"/>
    <n v="23.52941176470588"/>
  </r>
  <r>
    <s v="51"/>
    <x v="0"/>
    <x v="2"/>
    <x v="2"/>
    <x v="7"/>
    <x v="7"/>
    <x v="26"/>
    <x v="26"/>
    <s v="Producto"/>
    <x v="1"/>
    <x v="2"/>
    <x v="0"/>
    <x v="0"/>
    <m/>
    <n v="16"/>
    <n v="4"/>
    <x v="15"/>
    <n v="4"/>
    <n v="4"/>
    <n v="4"/>
    <x v="4"/>
    <x v="14"/>
    <m/>
    <n v="25"/>
    <n v="31.25"/>
  </r>
  <r>
    <s v="51"/>
    <x v="0"/>
    <x v="2"/>
    <x v="2"/>
    <x v="7"/>
    <x v="7"/>
    <x v="27"/>
    <x v="27"/>
    <s v="Producto"/>
    <x v="1"/>
    <x v="2"/>
    <x v="0"/>
    <x v="0"/>
    <m/>
    <n v="10000"/>
    <n v="2500"/>
    <x v="16"/>
    <n v="2500"/>
    <n v="2500"/>
    <n v="2346"/>
    <x v="6"/>
    <x v="15"/>
    <m/>
    <n v="2"/>
    <n v="23.96"/>
  </r>
  <r>
    <s v="51"/>
    <x v="0"/>
    <x v="2"/>
    <x v="2"/>
    <x v="7"/>
    <x v="7"/>
    <x v="28"/>
    <x v="28"/>
    <s v="Producto"/>
    <x v="1"/>
    <x v="2"/>
    <x v="0"/>
    <x v="0"/>
    <m/>
    <n v="100"/>
    <n v="25"/>
    <x v="17"/>
    <n v="25"/>
    <n v="25"/>
    <n v="20"/>
    <x v="7"/>
    <x v="1"/>
    <m/>
    <n v="24"/>
    <n v="26"/>
  </r>
  <r>
    <s v="51"/>
    <x v="0"/>
    <x v="2"/>
    <x v="2"/>
    <x v="7"/>
    <x v="7"/>
    <x v="29"/>
    <x v="29"/>
    <s v="Producto"/>
    <x v="1"/>
    <x v="2"/>
    <x v="0"/>
    <x v="0"/>
    <m/>
    <n v="25"/>
    <n v="5"/>
    <x v="18"/>
    <n v="8"/>
    <n v="5"/>
    <n v="5"/>
    <x v="3"/>
    <x v="14"/>
    <m/>
    <n v="0"/>
    <n v="20"/>
  </r>
  <r>
    <s v="51"/>
    <x v="0"/>
    <x v="2"/>
    <x v="2"/>
    <x v="8"/>
    <x v="8"/>
    <x v="30"/>
    <x v="30"/>
    <s v="Producto"/>
    <x v="1"/>
    <x v="2"/>
    <x v="0"/>
    <x v="0"/>
    <m/>
    <n v="5000"/>
    <n v="1200"/>
    <x v="19"/>
    <n v="1250"/>
    <n v="1300"/>
    <n v="1648"/>
    <x v="8"/>
    <x v="16"/>
    <m/>
    <n v="61.519999999999996"/>
    <n v="48.339999999999996"/>
  </r>
  <r>
    <s v="51"/>
    <x v="0"/>
    <x v="2"/>
    <x v="2"/>
    <x v="8"/>
    <x v="8"/>
    <x v="31"/>
    <x v="31"/>
    <s v="Producto"/>
    <x v="1"/>
    <x v="2"/>
    <x v="0"/>
    <x v="0"/>
    <m/>
    <n v="1"/>
    <n v="0.3"/>
    <x v="20"/>
    <n v="0.25"/>
    <n v="0.2"/>
    <n v="0.3"/>
    <x v="9"/>
    <x v="17"/>
    <m/>
    <n v="25"/>
    <n v="36.25"/>
  </r>
  <r>
    <s v="51"/>
    <x v="0"/>
    <x v="2"/>
    <x v="2"/>
    <x v="9"/>
    <x v="9"/>
    <x v="32"/>
    <x v="32"/>
    <s v="Producto"/>
    <x v="1"/>
    <x v="2"/>
    <x v="0"/>
    <x v="0"/>
    <m/>
    <n v="104"/>
    <s v="NP"/>
    <x v="21"/>
    <n v="50"/>
    <s v="NP"/>
    <s v="NA"/>
    <x v="3"/>
    <x v="3"/>
    <m/>
    <n v="0"/>
    <n v="0"/>
  </r>
  <r>
    <s v="51"/>
    <x v="0"/>
    <x v="2"/>
    <x v="2"/>
    <x v="9"/>
    <x v="9"/>
    <x v="33"/>
    <x v="33"/>
    <s v="Producto"/>
    <x v="1"/>
    <x v="2"/>
    <x v="0"/>
    <x v="0"/>
    <m/>
    <n v="10"/>
    <s v="NP"/>
    <x v="22"/>
    <n v="6"/>
    <n v="4"/>
    <s v="NA"/>
    <x v="3"/>
    <x v="3"/>
    <m/>
    <s v="NA"/>
    <n v="0"/>
  </r>
  <r>
    <s v="51"/>
    <x v="0"/>
    <x v="2"/>
    <x v="2"/>
    <x v="9"/>
    <x v="9"/>
    <x v="34"/>
    <x v="34"/>
    <s v="Producto"/>
    <x v="1"/>
    <x v="2"/>
    <x v="0"/>
    <x v="0"/>
    <m/>
    <n v="40"/>
    <n v="5"/>
    <x v="14"/>
    <n v="13"/>
    <n v="9"/>
    <n v="5"/>
    <x v="7"/>
    <x v="18"/>
    <s v="Se tienen 6 estrategias en implementación, 1.Estrategia para la incidencia en la descongestión del sistema carcelario y penitenciario en el departamento; 2.Estrategia para el suministro de kits aseo personal a las personas sindicadas o condenadas en establecimientos carcelarios y estaciones de policía en el departamento; 3.Estrategia para la promoción de acceso a la justicia y el abordaje integral de las la violencias basadas en género; 4.Estrategia para el fortalecimiento de acceso a la justicia y servicios integrales; 5.Estrategia para la promoción de acceso a la justicia y los mecanismos alternativos de solución de conflictos y 6.Estrategia para el fortalecimiento de las autoridades locales y actores sociales en la prevención del delito en jóvenes."/>
    <n v="46.153846153846153"/>
    <n v="27.500000000000004"/>
  </r>
  <r>
    <s v="51"/>
    <x v="0"/>
    <x v="2"/>
    <x v="2"/>
    <x v="9"/>
    <x v="9"/>
    <x v="35"/>
    <x v="35"/>
    <s v="Producto"/>
    <x v="1"/>
    <x v="2"/>
    <x v="0"/>
    <x v="0"/>
    <m/>
    <n v="126"/>
    <n v="26"/>
    <x v="23"/>
    <n v="33"/>
    <n v="34"/>
    <n v="26"/>
    <x v="4"/>
    <x v="19"/>
    <m/>
    <n v="3.0303030303030303"/>
    <n v="21.428571428571427"/>
  </r>
  <r>
    <s v="51"/>
    <x v="0"/>
    <x v="2"/>
    <x v="2"/>
    <x v="9"/>
    <x v="9"/>
    <x v="36"/>
    <x v="36"/>
    <s v="Producto"/>
    <x v="1"/>
    <x v="2"/>
    <x v="0"/>
    <x v="0"/>
    <m/>
    <n v="25"/>
    <n v="14"/>
    <x v="7"/>
    <n v="3"/>
    <n v="3"/>
    <n v="5"/>
    <x v="4"/>
    <x v="7"/>
    <s v="Para la zona Río Grande y Chico"/>
    <n v="20"/>
    <n v="24"/>
  </r>
  <r>
    <s v="51"/>
    <x v="0"/>
    <x v="2"/>
    <x v="2"/>
    <x v="9"/>
    <x v="9"/>
    <x v="37"/>
    <x v="37"/>
    <s v="Producto"/>
    <x v="1"/>
    <x v="1"/>
    <x v="0"/>
    <x v="0"/>
    <m/>
    <n v="40"/>
    <n v="10"/>
    <x v="24"/>
    <n v="30"/>
    <n v="40"/>
    <n v="10"/>
    <x v="10"/>
    <x v="11"/>
    <s v="Estos son, balance de seguridad del Departamento De Antioquia – 2024 y apreciación estratégica del crimen en Antioquia, primer trimestre 2025"/>
    <n v="60"/>
    <n v="30"/>
  </r>
  <r>
    <s v="51"/>
    <x v="0"/>
    <x v="2"/>
    <x v="2"/>
    <x v="9"/>
    <x v="9"/>
    <x v="38"/>
    <x v="38"/>
    <s v="Producto"/>
    <x v="1"/>
    <x v="2"/>
    <x v="0"/>
    <x v="0"/>
    <m/>
    <n v="1"/>
    <n v="0.25"/>
    <x v="20"/>
    <n v="0.25"/>
    <n v="0.25"/>
    <n v="0.25"/>
    <x v="9"/>
    <x v="2"/>
    <s v="Acciones desarrolladas en los municipios de Buriticá, Frontino, Nariño, Argelia y Sonsón"/>
    <n v="25"/>
    <n v="31.25"/>
  </r>
  <r>
    <s v="51"/>
    <x v="0"/>
    <x v="2"/>
    <x v="2"/>
    <x v="9"/>
    <x v="9"/>
    <x v="39"/>
    <x v="39"/>
    <s v="Producto"/>
    <x v="1"/>
    <x v="2"/>
    <x v="0"/>
    <x v="0"/>
    <m/>
    <n v="36"/>
    <n v="4"/>
    <x v="11"/>
    <n v="12"/>
    <n v="10"/>
    <n v="4"/>
    <x v="5"/>
    <x v="6"/>
    <m/>
    <n v="40"/>
    <n v="22.222222222222221"/>
  </r>
  <r>
    <s v="51"/>
    <x v="0"/>
    <x v="2"/>
    <x v="2"/>
    <x v="10"/>
    <x v="10"/>
    <x v="40"/>
    <x v="40"/>
    <s v="Producto"/>
    <x v="1"/>
    <x v="2"/>
    <x v="0"/>
    <x v="0"/>
    <m/>
    <n v="3"/>
    <s v="NP"/>
    <x v="22"/>
    <s v="NP"/>
    <n v="3"/>
    <s v="NA"/>
    <x v="11"/>
    <x v="20"/>
    <m/>
    <s v="NA"/>
    <s v="NA"/>
  </r>
  <r>
    <s v="51"/>
    <x v="0"/>
    <x v="2"/>
    <x v="2"/>
    <x v="10"/>
    <x v="10"/>
    <x v="41"/>
    <x v="41"/>
    <s v="Producto"/>
    <x v="1"/>
    <x v="2"/>
    <x v="0"/>
    <x v="0"/>
    <m/>
    <n v="12"/>
    <s v="NP"/>
    <x v="10"/>
    <n v="6"/>
    <n v="5"/>
    <s v="NA"/>
    <x v="3"/>
    <x v="3"/>
    <m/>
    <n v="0"/>
    <n v="0"/>
  </r>
  <r>
    <s v="51"/>
    <x v="0"/>
    <x v="2"/>
    <x v="2"/>
    <x v="10"/>
    <x v="10"/>
    <x v="42"/>
    <x v="42"/>
    <s v="Producto"/>
    <x v="1"/>
    <x v="2"/>
    <x v="0"/>
    <x v="0"/>
    <m/>
    <n v="5"/>
    <s v="NP"/>
    <x v="22"/>
    <n v="3"/>
    <n v="2"/>
    <s v="NA"/>
    <x v="3"/>
    <x v="3"/>
    <m/>
    <s v="NA"/>
    <n v="0"/>
  </r>
  <r>
    <s v="51"/>
    <x v="0"/>
    <x v="2"/>
    <x v="2"/>
    <x v="11"/>
    <x v="11"/>
    <x v="43"/>
    <x v="43"/>
    <s v="Producto"/>
    <x v="1"/>
    <x v="0"/>
    <x v="0"/>
    <x v="0"/>
    <m/>
    <n v="7"/>
    <n v="2"/>
    <x v="7"/>
    <n v="7"/>
    <n v="7"/>
    <n v="4"/>
    <x v="4"/>
    <x v="4"/>
    <s v="Estrategia de Cobro coactivo, implementada"/>
    <n v="20"/>
    <n v="14.285714285714285"/>
  </r>
  <r>
    <s v="51"/>
    <x v="0"/>
    <x v="2"/>
    <x v="2"/>
    <x v="11"/>
    <x v="11"/>
    <x v="44"/>
    <x v="44"/>
    <s v="Producto"/>
    <x v="1"/>
    <x v="0"/>
    <x v="0"/>
    <x v="0"/>
    <m/>
    <n v="60"/>
    <n v="35"/>
    <x v="25"/>
    <n v="50"/>
    <n v="60"/>
    <n v="28"/>
    <x v="12"/>
    <x v="21"/>
    <m/>
    <n v="42.222222222222221"/>
    <n v="24.736842105263158"/>
  </r>
  <r>
    <s v="52"/>
    <x v="1"/>
    <x v="3"/>
    <x v="3"/>
    <x v="12"/>
    <x v="12"/>
    <x v="45"/>
    <x v="45"/>
    <s v="Producto"/>
    <x v="2"/>
    <x v="1"/>
    <x v="0"/>
    <x v="0"/>
    <m/>
    <n v="266"/>
    <n v="27"/>
    <x v="26"/>
    <n v="186"/>
    <n v="266"/>
    <n v="27"/>
    <x v="13"/>
    <x v="19"/>
    <m/>
    <n v="25.471698113207548"/>
    <n v="10.150375939849624"/>
  </r>
  <r>
    <s v="52"/>
    <x v="1"/>
    <x v="3"/>
    <x v="3"/>
    <x v="12"/>
    <x v="12"/>
    <x v="46"/>
    <x v="46"/>
    <s v="Producto"/>
    <x v="2"/>
    <x v="1"/>
    <x v="0"/>
    <x v="0"/>
    <m/>
    <n v="576"/>
    <n v="147"/>
    <x v="27"/>
    <n v="432"/>
    <n v="576"/>
    <n v="152"/>
    <x v="14"/>
    <x v="22"/>
    <m/>
    <n v="57.785467128027676"/>
    <n v="28.993055555555557"/>
  </r>
  <r>
    <s v="52"/>
    <x v="1"/>
    <x v="3"/>
    <x v="3"/>
    <x v="12"/>
    <x v="12"/>
    <x v="47"/>
    <x v="47"/>
    <s v="Producto"/>
    <x v="2"/>
    <x v="1"/>
    <x v="0"/>
    <x v="0"/>
    <m/>
    <n v="36"/>
    <n v="9"/>
    <x v="13"/>
    <n v="27"/>
    <n v="36"/>
    <n v="9"/>
    <x v="15"/>
    <x v="23"/>
    <m/>
    <n v="50"/>
    <n v="25"/>
  </r>
  <r>
    <s v="52"/>
    <x v="1"/>
    <x v="3"/>
    <x v="3"/>
    <x v="12"/>
    <x v="12"/>
    <x v="48"/>
    <x v="48"/>
    <s v="Producto"/>
    <x v="2"/>
    <x v="1"/>
    <x v="0"/>
    <x v="0"/>
    <m/>
    <n v="1"/>
    <s v="NP"/>
    <x v="22"/>
    <s v="NP"/>
    <n v="1"/>
    <n v="0.25"/>
    <x v="16"/>
    <x v="24"/>
    <m/>
    <s v="NA"/>
    <n v="25"/>
  </r>
  <r>
    <s v="52"/>
    <x v="1"/>
    <x v="3"/>
    <x v="3"/>
    <x v="13"/>
    <x v="13"/>
    <x v="49"/>
    <x v="49"/>
    <s v="Producto"/>
    <x v="2"/>
    <x v="1"/>
    <x v="0"/>
    <x v="0"/>
    <m/>
    <n v="641"/>
    <n v="155"/>
    <x v="28"/>
    <n v="465"/>
    <n v="641"/>
    <n v="155"/>
    <x v="17"/>
    <x v="25"/>
    <m/>
    <n v="50"/>
    <n v="24.180967238689547"/>
  </r>
  <r>
    <s v="52"/>
    <x v="1"/>
    <x v="3"/>
    <x v="3"/>
    <x v="13"/>
    <x v="13"/>
    <x v="50"/>
    <x v="50"/>
    <s v="Producto"/>
    <x v="2"/>
    <x v="1"/>
    <x v="0"/>
    <x v="0"/>
    <m/>
    <n v="5"/>
    <n v="2"/>
    <x v="4"/>
    <n v="4"/>
    <n v="5"/>
    <n v="2"/>
    <x v="18"/>
    <x v="13"/>
    <m/>
    <n v="66.666666666666657"/>
    <n v="40"/>
  </r>
  <r>
    <s v="52"/>
    <x v="1"/>
    <x v="3"/>
    <x v="3"/>
    <x v="14"/>
    <x v="14"/>
    <x v="51"/>
    <x v="51"/>
    <s v="Producto"/>
    <x v="2"/>
    <x v="1"/>
    <x v="0"/>
    <x v="0"/>
    <m/>
    <n v="123"/>
    <n v="12"/>
    <x v="29"/>
    <n v="86"/>
    <n v="123"/>
    <n v="85"/>
    <x v="19"/>
    <x v="26"/>
    <m/>
    <n v="100"/>
    <n v="69.105691056910572"/>
  </r>
  <r>
    <s v="52"/>
    <x v="1"/>
    <x v="3"/>
    <x v="3"/>
    <x v="15"/>
    <x v="15"/>
    <x v="52"/>
    <x v="52"/>
    <s v="Producto"/>
    <x v="2"/>
    <x v="1"/>
    <x v="0"/>
    <x v="0"/>
    <m/>
    <n v="281"/>
    <n v="61"/>
    <x v="30"/>
    <n v="219"/>
    <n v="281"/>
    <n v="61"/>
    <x v="20"/>
    <x v="27"/>
    <m/>
    <n v="52.142857142857146"/>
    <n v="25.978647686832741"/>
  </r>
  <r>
    <s v="52"/>
    <x v="1"/>
    <x v="3"/>
    <x v="3"/>
    <x v="16"/>
    <x v="16"/>
    <x v="53"/>
    <x v="53"/>
    <s v="Producto"/>
    <x v="2"/>
    <x v="1"/>
    <x v="1"/>
    <x v="0"/>
    <m/>
    <n v="4"/>
    <n v="1"/>
    <x v="3"/>
    <n v="3"/>
    <n v="4"/>
    <n v="1"/>
    <x v="4"/>
    <x v="4"/>
    <m/>
    <n v="50"/>
    <n v="25"/>
  </r>
  <r>
    <s v="52"/>
    <x v="1"/>
    <x v="3"/>
    <x v="3"/>
    <x v="16"/>
    <x v="16"/>
    <x v="54"/>
    <x v="54"/>
    <s v="Producto"/>
    <x v="2"/>
    <x v="1"/>
    <x v="0"/>
    <x v="0"/>
    <m/>
    <n v="111"/>
    <n v="17"/>
    <x v="31"/>
    <n v="100"/>
    <n v="111"/>
    <n v="17"/>
    <x v="21"/>
    <x v="28"/>
    <m/>
    <n v="30.909090909090907"/>
    <n v="15.315315315315313"/>
  </r>
  <r>
    <s v="52"/>
    <x v="1"/>
    <x v="3"/>
    <x v="3"/>
    <x v="17"/>
    <x v="17"/>
    <x v="55"/>
    <x v="55"/>
    <s v="Producto"/>
    <x v="2"/>
    <x v="1"/>
    <x v="0"/>
    <x v="0"/>
    <m/>
    <n v="4"/>
    <n v="1"/>
    <x v="3"/>
    <n v="3"/>
    <n v="4"/>
    <n v="1"/>
    <x v="4"/>
    <x v="4"/>
    <m/>
    <n v="50"/>
    <n v="25"/>
  </r>
  <r>
    <s v="52"/>
    <x v="1"/>
    <x v="3"/>
    <x v="3"/>
    <x v="17"/>
    <x v="17"/>
    <x v="56"/>
    <x v="56"/>
    <s v="Producto"/>
    <x v="2"/>
    <x v="1"/>
    <x v="0"/>
    <x v="0"/>
    <m/>
    <n v="48"/>
    <n v="12"/>
    <x v="32"/>
    <n v="36"/>
    <n v="48"/>
    <n v="12"/>
    <x v="22"/>
    <x v="29"/>
    <m/>
    <n v="62.5"/>
    <n v="31.25"/>
  </r>
  <r>
    <s v="52"/>
    <x v="1"/>
    <x v="3"/>
    <x v="3"/>
    <x v="17"/>
    <x v="17"/>
    <x v="57"/>
    <x v="57"/>
    <s v="Producto"/>
    <x v="2"/>
    <x v="1"/>
    <x v="0"/>
    <x v="0"/>
    <m/>
    <n v="4"/>
    <n v="1"/>
    <x v="3"/>
    <n v="3"/>
    <n v="4"/>
    <n v="1"/>
    <x v="4"/>
    <x v="4"/>
    <m/>
    <n v="50"/>
    <n v="25"/>
  </r>
  <r>
    <s v="52"/>
    <x v="1"/>
    <x v="3"/>
    <x v="3"/>
    <x v="18"/>
    <x v="18"/>
    <x v="58"/>
    <x v="58"/>
    <s v="Producto"/>
    <x v="3"/>
    <x v="2"/>
    <x v="0"/>
    <x v="0"/>
    <m/>
    <n v="492"/>
    <n v="154"/>
    <x v="33"/>
    <n v="111"/>
    <n v="106"/>
    <n v="154"/>
    <x v="3"/>
    <x v="30"/>
    <m/>
    <n v="0"/>
    <n v="31.300813008130078"/>
  </r>
  <r>
    <s v="52"/>
    <x v="1"/>
    <x v="3"/>
    <x v="3"/>
    <x v="18"/>
    <x v="18"/>
    <x v="59"/>
    <x v="59"/>
    <s v="Producto"/>
    <x v="3"/>
    <x v="0"/>
    <x v="0"/>
    <x v="0"/>
    <m/>
    <n v="365600"/>
    <n v="365600"/>
    <x v="34"/>
    <n v="365600"/>
    <n v="365600"/>
    <n v="383842"/>
    <x v="3"/>
    <x v="3"/>
    <m/>
    <n v="0"/>
    <n v="25"/>
  </r>
  <r>
    <s v="52"/>
    <x v="1"/>
    <x v="3"/>
    <x v="3"/>
    <x v="18"/>
    <x v="18"/>
    <x v="60"/>
    <x v="60"/>
    <s v="Producto"/>
    <x v="3"/>
    <x v="2"/>
    <x v="0"/>
    <x v="0"/>
    <m/>
    <n v="65816"/>
    <n v="36893"/>
    <x v="35"/>
    <n v="10655"/>
    <n v="10266"/>
    <n v="53635"/>
    <x v="23"/>
    <x v="31"/>
    <m/>
    <n v="7.6480879780054982"/>
    <n v="82.422207365990033"/>
  </r>
  <r>
    <s v="52"/>
    <x v="1"/>
    <x v="3"/>
    <x v="3"/>
    <x v="18"/>
    <x v="18"/>
    <x v="61"/>
    <x v="61"/>
    <s v="Producto"/>
    <x v="3"/>
    <x v="2"/>
    <x v="0"/>
    <x v="0"/>
    <m/>
    <n v="3600"/>
    <n v="450"/>
    <x v="36"/>
    <n v="1050"/>
    <n v="1050"/>
    <n v="1822"/>
    <x v="3"/>
    <x v="32"/>
    <m/>
    <n v="0"/>
    <n v="50.611111111111107"/>
  </r>
  <r>
    <s v="52"/>
    <x v="1"/>
    <x v="3"/>
    <x v="3"/>
    <x v="18"/>
    <x v="18"/>
    <x v="62"/>
    <x v="62"/>
    <s v="Producto"/>
    <x v="3"/>
    <x v="0"/>
    <x v="0"/>
    <x v="0"/>
    <m/>
    <n v="125"/>
    <n v="125"/>
    <x v="37"/>
    <n v="125"/>
    <n v="125"/>
    <n v="125"/>
    <x v="3"/>
    <x v="3"/>
    <m/>
    <n v="0"/>
    <n v="25"/>
  </r>
  <r>
    <s v="52"/>
    <x v="1"/>
    <x v="3"/>
    <x v="3"/>
    <x v="19"/>
    <x v="19"/>
    <x v="63"/>
    <x v="63"/>
    <s v="Producto"/>
    <x v="3"/>
    <x v="0"/>
    <x v="2"/>
    <x v="0"/>
    <m/>
    <n v="13"/>
    <n v="13"/>
    <x v="14"/>
    <n v="13"/>
    <n v="13"/>
    <n v="42"/>
    <x v="0"/>
    <x v="0"/>
    <m/>
    <n v="23.076923076923077"/>
    <n v="30.76923076923077"/>
  </r>
  <r>
    <s v="52"/>
    <x v="1"/>
    <x v="3"/>
    <x v="3"/>
    <x v="19"/>
    <x v="19"/>
    <x v="64"/>
    <x v="64"/>
    <s v="Producto"/>
    <x v="3"/>
    <x v="0"/>
    <x v="0"/>
    <x v="0"/>
    <m/>
    <n v="1600"/>
    <n v="1600"/>
    <x v="38"/>
    <n v="1600"/>
    <n v="1600"/>
    <n v="1927"/>
    <x v="24"/>
    <x v="33"/>
    <m/>
    <n v="100"/>
    <n v="50"/>
  </r>
  <r>
    <s v="52"/>
    <x v="1"/>
    <x v="3"/>
    <x v="3"/>
    <x v="19"/>
    <x v="19"/>
    <x v="65"/>
    <x v="65"/>
    <s v="Producto"/>
    <x v="3"/>
    <x v="0"/>
    <x v="0"/>
    <x v="0"/>
    <m/>
    <n v="1600"/>
    <n v="1600"/>
    <x v="38"/>
    <n v="1600"/>
    <n v="1600"/>
    <n v="40368"/>
    <x v="25"/>
    <x v="34"/>
    <m/>
    <n v="100"/>
    <n v="50"/>
  </r>
  <r>
    <s v="52"/>
    <x v="1"/>
    <x v="3"/>
    <x v="3"/>
    <x v="19"/>
    <x v="19"/>
    <x v="66"/>
    <x v="66"/>
    <s v="Producto"/>
    <x v="3"/>
    <x v="0"/>
    <x v="0"/>
    <x v="0"/>
    <m/>
    <n v="15000"/>
    <n v="15000"/>
    <x v="39"/>
    <n v="15000"/>
    <n v="15000"/>
    <n v="20185"/>
    <x v="26"/>
    <x v="35"/>
    <m/>
    <n v="8.6"/>
    <n v="27.15"/>
  </r>
  <r>
    <s v="52"/>
    <x v="1"/>
    <x v="3"/>
    <x v="3"/>
    <x v="19"/>
    <x v="19"/>
    <x v="67"/>
    <x v="67"/>
    <s v="Producto"/>
    <x v="3"/>
    <x v="0"/>
    <x v="0"/>
    <x v="0"/>
    <m/>
    <n v="257"/>
    <n v="257"/>
    <x v="40"/>
    <n v="257"/>
    <n v="257"/>
    <n v="257"/>
    <x v="3"/>
    <x v="3"/>
    <m/>
    <n v="0"/>
    <n v="25"/>
  </r>
  <r>
    <s v="52"/>
    <x v="1"/>
    <x v="3"/>
    <x v="3"/>
    <x v="20"/>
    <x v="20"/>
    <x v="68"/>
    <x v="68"/>
    <s v="Producto"/>
    <x v="3"/>
    <x v="2"/>
    <x v="2"/>
    <x v="0"/>
    <m/>
    <n v="18"/>
    <s v="NP"/>
    <x v="41"/>
    <n v="6"/>
    <n v="6"/>
    <s v="NA"/>
    <x v="3"/>
    <x v="3"/>
    <m/>
    <n v="0"/>
    <n v="0"/>
  </r>
  <r>
    <s v="52"/>
    <x v="1"/>
    <x v="3"/>
    <x v="3"/>
    <x v="20"/>
    <x v="20"/>
    <x v="69"/>
    <x v="69"/>
    <s v="Producto"/>
    <x v="3"/>
    <x v="2"/>
    <x v="2"/>
    <x v="0"/>
    <m/>
    <n v="80"/>
    <n v="8"/>
    <x v="32"/>
    <n v="24"/>
    <n v="24"/>
    <n v="0"/>
    <x v="3"/>
    <x v="3"/>
    <m/>
    <n v="0"/>
    <n v="0"/>
  </r>
  <r>
    <s v="52"/>
    <x v="1"/>
    <x v="3"/>
    <x v="3"/>
    <x v="21"/>
    <x v="21"/>
    <x v="70"/>
    <x v="70"/>
    <s v="Producto"/>
    <x v="3"/>
    <x v="0"/>
    <x v="2"/>
    <x v="0"/>
    <m/>
    <n v="3"/>
    <n v="3"/>
    <x v="4"/>
    <n v="3"/>
    <n v="3"/>
    <n v="2"/>
    <x v="18"/>
    <x v="13"/>
    <m/>
    <n v="66.666666666666657"/>
    <n v="33.333333333333329"/>
  </r>
  <r>
    <s v="52"/>
    <x v="1"/>
    <x v="3"/>
    <x v="3"/>
    <x v="21"/>
    <x v="21"/>
    <x v="71"/>
    <x v="71"/>
    <s v="Producto"/>
    <x v="3"/>
    <x v="0"/>
    <x v="0"/>
    <x v="0"/>
    <m/>
    <n v="3"/>
    <n v="3"/>
    <x v="4"/>
    <n v="3"/>
    <n v="3"/>
    <n v="0"/>
    <x v="3"/>
    <x v="3"/>
    <m/>
    <n v="0"/>
    <n v="0"/>
  </r>
  <r>
    <s v="52"/>
    <x v="1"/>
    <x v="4"/>
    <x v="4"/>
    <x v="22"/>
    <x v="22"/>
    <x v="72"/>
    <x v="72"/>
    <s v="Producto"/>
    <x v="4"/>
    <x v="2"/>
    <x v="0"/>
    <x v="0"/>
    <m/>
    <n v="40"/>
    <n v="10"/>
    <x v="11"/>
    <n v="10"/>
    <n v="10"/>
    <n v="10"/>
    <x v="27"/>
    <x v="29"/>
    <m/>
    <n v="50"/>
    <n v="37.5"/>
  </r>
  <r>
    <s v="52"/>
    <x v="1"/>
    <x v="4"/>
    <x v="4"/>
    <x v="22"/>
    <x v="22"/>
    <x v="73"/>
    <x v="73"/>
    <s v="Producto"/>
    <x v="4"/>
    <x v="2"/>
    <x v="0"/>
    <x v="0"/>
    <m/>
    <n v="28"/>
    <n v="7"/>
    <x v="18"/>
    <n v="7"/>
    <n v="7"/>
    <n v="7"/>
    <x v="5"/>
    <x v="18"/>
    <m/>
    <n v="57.142857142857139"/>
    <n v="39.285714285714285"/>
  </r>
  <r>
    <s v="52"/>
    <x v="1"/>
    <x v="4"/>
    <x v="4"/>
    <x v="23"/>
    <x v="23"/>
    <x v="74"/>
    <x v="74"/>
    <s v="Producto"/>
    <x v="4"/>
    <x v="2"/>
    <x v="0"/>
    <x v="0"/>
    <m/>
    <n v="500"/>
    <n v="100"/>
    <x v="42"/>
    <n v="100"/>
    <n v="200"/>
    <n v="210"/>
    <x v="3"/>
    <x v="36"/>
    <m/>
    <n v="0"/>
    <n v="42"/>
  </r>
  <r>
    <s v="52"/>
    <x v="1"/>
    <x v="4"/>
    <x v="4"/>
    <x v="23"/>
    <x v="23"/>
    <x v="75"/>
    <x v="75"/>
    <s v="Producto"/>
    <x v="4"/>
    <x v="0"/>
    <x v="0"/>
    <x v="0"/>
    <m/>
    <n v="3000"/>
    <n v="3000"/>
    <x v="43"/>
    <n v="3000"/>
    <n v="3000"/>
    <n v="6264"/>
    <x v="28"/>
    <x v="37"/>
    <m/>
    <n v="20.566666666666666"/>
    <n v="30.141666666666666"/>
  </r>
  <r>
    <s v="52"/>
    <x v="1"/>
    <x v="4"/>
    <x v="4"/>
    <x v="23"/>
    <x v="23"/>
    <x v="76"/>
    <x v="76"/>
    <s v="Producto"/>
    <x v="4"/>
    <x v="2"/>
    <x v="0"/>
    <x v="0"/>
    <m/>
    <n v="27"/>
    <n v="5"/>
    <x v="44"/>
    <n v="7"/>
    <n v="7"/>
    <n v="6"/>
    <x v="27"/>
    <x v="18"/>
    <m/>
    <n v="62.5"/>
    <n v="40.74074074074074"/>
  </r>
  <r>
    <s v="52"/>
    <x v="1"/>
    <x v="4"/>
    <x v="4"/>
    <x v="23"/>
    <x v="23"/>
    <x v="77"/>
    <x v="77"/>
    <s v="Producto"/>
    <x v="4"/>
    <x v="0"/>
    <x v="0"/>
    <x v="0"/>
    <m/>
    <n v="70"/>
    <n v="30"/>
    <x v="45"/>
    <n v="55"/>
    <n v="70"/>
    <n v="34"/>
    <x v="3"/>
    <x v="3"/>
    <m/>
    <n v="0"/>
    <n v="15.384615384615385"/>
  </r>
  <r>
    <s v="52"/>
    <x v="1"/>
    <x v="4"/>
    <x v="4"/>
    <x v="24"/>
    <x v="24"/>
    <x v="78"/>
    <x v="78"/>
    <s v="Producto"/>
    <x v="2"/>
    <x v="2"/>
    <x v="2"/>
    <x v="0"/>
    <m/>
    <n v="5000"/>
    <n v="500"/>
    <x v="46"/>
    <n v="1500"/>
    <n v="1500"/>
    <n v="500"/>
    <x v="29"/>
    <x v="38"/>
    <m/>
    <n v="17.733333333333334"/>
    <n v="15.32"/>
  </r>
  <r>
    <s v="52"/>
    <x v="1"/>
    <x v="4"/>
    <x v="4"/>
    <x v="24"/>
    <x v="24"/>
    <x v="79"/>
    <x v="79"/>
    <s v="Producto"/>
    <x v="2"/>
    <x v="2"/>
    <x v="2"/>
    <x v="0"/>
    <m/>
    <n v="2000"/>
    <n v="200"/>
    <x v="47"/>
    <n v="600"/>
    <n v="600"/>
    <n v="81"/>
    <x v="30"/>
    <x v="39"/>
    <m/>
    <n v="4.666666666666667"/>
    <n v="5.45"/>
  </r>
  <r>
    <s v="52"/>
    <x v="1"/>
    <x v="4"/>
    <x v="4"/>
    <x v="25"/>
    <x v="25"/>
    <x v="80"/>
    <x v="80"/>
    <s v="Producto"/>
    <x v="2"/>
    <x v="1"/>
    <x v="2"/>
    <x v="0"/>
    <m/>
    <n v="10"/>
    <n v="3"/>
    <x v="7"/>
    <n v="8"/>
    <n v="10"/>
    <n v="6"/>
    <x v="7"/>
    <x v="7"/>
    <m/>
    <n v="100"/>
    <n v="60"/>
  </r>
  <r>
    <s v="52"/>
    <x v="1"/>
    <x v="4"/>
    <x v="4"/>
    <x v="25"/>
    <x v="25"/>
    <x v="81"/>
    <x v="81"/>
    <s v="Producto"/>
    <x v="2"/>
    <x v="1"/>
    <x v="2"/>
    <x v="0"/>
    <m/>
    <n v="33"/>
    <n v="9"/>
    <x v="1"/>
    <n v="24"/>
    <n v="33"/>
    <n v="26"/>
    <x v="1"/>
    <x v="1"/>
    <m/>
    <n v="100"/>
    <n v="78.787878787878782"/>
  </r>
  <r>
    <s v="52"/>
    <x v="1"/>
    <x v="4"/>
    <x v="4"/>
    <x v="25"/>
    <x v="25"/>
    <x v="82"/>
    <x v="82"/>
    <s v="Producto"/>
    <x v="2"/>
    <x v="1"/>
    <x v="3"/>
    <x v="0"/>
    <m/>
    <n v="4"/>
    <s v="NP"/>
    <x v="10"/>
    <n v="2"/>
    <n v="4"/>
    <n v="1"/>
    <x v="4"/>
    <x v="4"/>
    <m/>
    <n v="100"/>
    <n v="25"/>
  </r>
  <r>
    <s v="52"/>
    <x v="1"/>
    <x v="4"/>
    <x v="4"/>
    <x v="25"/>
    <x v="25"/>
    <x v="83"/>
    <x v="83"/>
    <s v="Producto"/>
    <x v="2"/>
    <x v="1"/>
    <x v="2"/>
    <x v="0"/>
    <m/>
    <n v="6"/>
    <n v="1"/>
    <x v="3"/>
    <n v="4"/>
    <n v="6"/>
    <n v="3"/>
    <x v="0"/>
    <x v="0"/>
    <m/>
    <n v="100"/>
    <n v="50"/>
  </r>
  <r>
    <s v="52"/>
    <x v="1"/>
    <x v="4"/>
    <x v="4"/>
    <x v="25"/>
    <x v="25"/>
    <x v="84"/>
    <x v="84"/>
    <s v="Producto"/>
    <x v="2"/>
    <x v="0"/>
    <x v="0"/>
    <x v="0"/>
    <m/>
    <n v="19000"/>
    <n v="12000"/>
    <x v="48"/>
    <n v="17000"/>
    <n v="19000"/>
    <n v="16632"/>
    <x v="3"/>
    <x v="3"/>
    <m/>
    <n v="0"/>
    <n v="18.75"/>
  </r>
  <r>
    <s v="52"/>
    <x v="1"/>
    <x v="4"/>
    <x v="4"/>
    <x v="26"/>
    <x v="26"/>
    <x v="85"/>
    <x v="85"/>
    <s v="Producto"/>
    <x v="2"/>
    <x v="2"/>
    <x v="0"/>
    <x v="0"/>
    <m/>
    <n v="1500"/>
    <n v="200"/>
    <x v="49"/>
    <n v="600"/>
    <n v="200"/>
    <n v="200"/>
    <x v="3"/>
    <x v="40"/>
    <m/>
    <n v="0"/>
    <n v="13.333333333333334"/>
  </r>
  <r>
    <s v="52"/>
    <x v="1"/>
    <x v="4"/>
    <x v="4"/>
    <x v="26"/>
    <x v="26"/>
    <x v="86"/>
    <x v="86"/>
    <s v="Producto"/>
    <x v="2"/>
    <x v="2"/>
    <x v="0"/>
    <x v="0"/>
    <m/>
    <n v="2000"/>
    <n v="300"/>
    <x v="50"/>
    <n v="600"/>
    <n v="400"/>
    <n v="321"/>
    <x v="3"/>
    <x v="41"/>
    <m/>
    <n v="0"/>
    <n v="16.05"/>
  </r>
  <r>
    <s v="52"/>
    <x v="1"/>
    <x v="4"/>
    <x v="4"/>
    <x v="27"/>
    <x v="27"/>
    <x v="87"/>
    <x v="87"/>
    <s v="Producto"/>
    <x v="5"/>
    <x v="0"/>
    <x v="0"/>
    <x v="0"/>
    <m/>
    <n v="32"/>
    <n v="32"/>
    <x v="12"/>
    <n v="31"/>
    <n v="32"/>
    <n v="40"/>
    <x v="3"/>
    <x v="3"/>
    <m/>
    <n v="0"/>
    <n v="25.6"/>
  </r>
  <r>
    <s v="52"/>
    <x v="1"/>
    <x v="4"/>
    <x v="4"/>
    <x v="27"/>
    <x v="27"/>
    <x v="88"/>
    <x v="88"/>
    <s v="Producto"/>
    <x v="5"/>
    <x v="2"/>
    <x v="0"/>
    <x v="0"/>
    <m/>
    <n v="36"/>
    <n v="9"/>
    <x v="51"/>
    <n v="9"/>
    <n v="9"/>
    <n v="8"/>
    <x v="18"/>
    <x v="42"/>
    <m/>
    <n v="22.222222222222221"/>
    <n v="27.777777777777779"/>
  </r>
  <r>
    <s v="52"/>
    <x v="1"/>
    <x v="4"/>
    <x v="4"/>
    <x v="27"/>
    <x v="27"/>
    <x v="89"/>
    <x v="89"/>
    <s v="Producto"/>
    <x v="5"/>
    <x v="1"/>
    <x v="0"/>
    <x v="0"/>
    <m/>
    <n v="1"/>
    <s v="0,25"/>
    <x v="52"/>
    <s v="0,75"/>
    <n v="1"/>
    <n v="0"/>
    <x v="3"/>
    <x v="3"/>
    <m/>
    <n v="0"/>
    <n v="0"/>
  </r>
  <r>
    <s v="52"/>
    <x v="1"/>
    <x v="4"/>
    <x v="4"/>
    <x v="27"/>
    <x v="27"/>
    <x v="90"/>
    <x v="90"/>
    <s v="Producto"/>
    <x v="5"/>
    <x v="1"/>
    <x v="0"/>
    <x v="0"/>
    <m/>
    <n v="1"/>
    <n v="0.25"/>
    <x v="2"/>
    <n v="0.75"/>
    <n v="1"/>
    <n v="0.3"/>
    <x v="31"/>
    <x v="43"/>
    <m/>
    <n v="85"/>
    <n v="42.5"/>
  </r>
  <r>
    <s v="52"/>
    <x v="1"/>
    <x v="4"/>
    <x v="4"/>
    <x v="28"/>
    <x v="28"/>
    <x v="91"/>
    <x v="91"/>
    <s v="Producto"/>
    <x v="6"/>
    <x v="1"/>
    <x v="0"/>
    <x v="0"/>
    <m/>
    <n v="40000"/>
    <n v="11000"/>
    <x v="53"/>
    <n v="35000"/>
    <n v="40000"/>
    <n v="8326"/>
    <x v="32"/>
    <x v="44"/>
    <m/>
    <n v="46.980769230769234"/>
    <n v="30.537500000000001"/>
  </r>
  <r>
    <s v="52"/>
    <x v="1"/>
    <x v="4"/>
    <x v="4"/>
    <x v="28"/>
    <x v="28"/>
    <x v="92"/>
    <x v="92"/>
    <s v="Producto"/>
    <x v="6"/>
    <x v="2"/>
    <x v="0"/>
    <x v="0"/>
    <m/>
    <n v="3000"/>
    <n v="500"/>
    <x v="54"/>
    <n v="1000"/>
    <n v="500"/>
    <n v="394"/>
    <x v="33"/>
    <x v="45"/>
    <m/>
    <n v="29.2"/>
    <n v="22.866666666666667"/>
  </r>
  <r>
    <s v="52"/>
    <x v="1"/>
    <x v="4"/>
    <x v="4"/>
    <x v="28"/>
    <x v="28"/>
    <x v="93"/>
    <x v="93"/>
    <s v="Producto"/>
    <x v="6"/>
    <x v="2"/>
    <x v="0"/>
    <x v="0"/>
    <m/>
    <n v="3"/>
    <s v="NP"/>
    <x v="10"/>
    <n v="1"/>
    <n v="1"/>
    <s v="NA"/>
    <x v="3"/>
    <x v="3"/>
    <m/>
    <n v="0"/>
    <n v="0"/>
  </r>
  <r>
    <s v="52"/>
    <x v="1"/>
    <x v="4"/>
    <x v="4"/>
    <x v="28"/>
    <x v="28"/>
    <x v="94"/>
    <x v="94"/>
    <s v="Producto"/>
    <x v="6"/>
    <x v="2"/>
    <x v="0"/>
    <x v="0"/>
    <m/>
    <n v="8"/>
    <s v="NP"/>
    <x v="4"/>
    <n v="3"/>
    <n v="2"/>
    <s v="NA"/>
    <x v="3"/>
    <x v="3"/>
    <m/>
    <n v="0"/>
    <n v="0"/>
  </r>
  <r>
    <s v="52"/>
    <x v="1"/>
    <x v="4"/>
    <x v="4"/>
    <x v="28"/>
    <x v="28"/>
    <x v="95"/>
    <x v="95"/>
    <s v="Producto"/>
    <x v="6"/>
    <x v="2"/>
    <x v="0"/>
    <x v="0"/>
    <m/>
    <n v="50"/>
    <s v="NP"/>
    <x v="24"/>
    <n v="20"/>
    <n v="10"/>
    <s v="NA"/>
    <x v="3"/>
    <x v="3"/>
    <m/>
    <n v="0"/>
    <n v="0"/>
  </r>
  <r>
    <s v="52"/>
    <x v="1"/>
    <x v="4"/>
    <x v="4"/>
    <x v="29"/>
    <x v="29"/>
    <x v="96"/>
    <x v="96"/>
    <s v="Producto"/>
    <x v="6"/>
    <x v="1"/>
    <x v="0"/>
    <x v="0"/>
    <m/>
    <n v="20000"/>
    <n v="3000"/>
    <x v="55"/>
    <n v="14143"/>
    <n v="20000"/>
    <n v="1886"/>
    <x v="34"/>
    <x v="46"/>
    <m/>
    <n v="25.996863799283155"/>
    <n v="11.605"/>
  </r>
  <r>
    <s v="52"/>
    <x v="1"/>
    <x v="4"/>
    <x v="4"/>
    <x v="30"/>
    <x v="30"/>
    <x v="97"/>
    <x v="97"/>
    <s v="Producto"/>
    <x v="7"/>
    <x v="0"/>
    <x v="0"/>
    <x v="0"/>
    <m/>
    <n v="305261"/>
    <n v="305261"/>
    <x v="56"/>
    <n v="305261"/>
    <n v="305261"/>
    <n v="309706"/>
    <x v="35"/>
    <x v="47"/>
    <n v="0"/>
    <n v="100"/>
    <n v="50"/>
  </r>
  <r>
    <s v="52"/>
    <x v="1"/>
    <x v="4"/>
    <x v="4"/>
    <x v="30"/>
    <x v="30"/>
    <x v="98"/>
    <x v="98"/>
    <s v="Producto"/>
    <x v="6"/>
    <x v="1"/>
    <x v="0"/>
    <x v="0"/>
    <m/>
    <n v="450000"/>
    <n v="105000"/>
    <x v="57"/>
    <n v="350000"/>
    <n v="450000"/>
    <n v="105759"/>
    <x v="36"/>
    <x v="48"/>
    <s v="En la territorialización del municipio de La Pintada, el valor disminuye en 108 registros, debido a un error de digitación en el reporte anterior. Estos 108 suman al municipio de la Unión"/>
    <n v="48.964800000000004"/>
    <n v="27.202666666666669"/>
  </r>
  <r>
    <s v="52"/>
    <x v="1"/>
    <x v="4"/>
    <x v="4"/>
    <x v="30"/>
    <x v="30"/>
    <x v="99"/>
    <x v="99"/>
    <s v="Producto"/>
    <x v="6"/>
    <x v="1"/>
    <x v="0"/>
    <x v="0"/>
    <m/>
    <n v="3000"/>
    <n v="600"/>
    <x v="58"/>
    <n v="2400"/>
    <n v="3000"/>
    <n v="761"/>
    <x v="37"/>
    <x v="49"/>
    <m/>
    <n v="59.785714285714285"/>
    <n v="27.900000000000002"/>
  </r>
  <r>
    <s v="52"/>
    <x v="1"/>
    <x v="4"/>
    <x v="4"/>
    <x v="30"/>
    <x v="30"/>
    <x v="100"/>
    <x v="100"/>
    <s v="Producto"/>
    <x v="6"/>
    <x v="2"/>
    <x v="0"/>
    <x v="0"/>
    <m/>
    <n v="40000"/>
    <n v="7000"/>
    <x v="39"/>
    <n v="11000"/>
    <n v="7000"/>
    <n v="6344"/>
    <x v="38"/>
    <x v="50"/>
    <s v="En la territorialización en el municipio de Nechi se evidencian &quot;-219&quot; entendiendo que se realizó ajuste y estos pertenecen al municipio de Necoclí &quot;238&quot;."/>
    <n v="2.8666666666666667"/>
    <n v="16.934999999999999"/>
  </r>
  <r>
    <s v="52"/>
    <x v="1"/>
    <x v="4"/>
    <x v="4"/>
    <x v="30"/>
    <x v="30"/>
    <x v="101"/>
    <x v="101"/>
    <s v="Producto"/>
    <x v="7"/>
    <x v="0"/>
    <x v="0"/>
    <x v="0"/>
    <m/>
    <n v="6000"/>
    <n v="4000"/>
    <x v="59"/>
    <n v="6000"/>
    <n v="6000"/>
    <n v="5370"/>
    <x v="39"/>
    <x v="51"/>
    <n v="0"/>
    <n v="91.283333333333331"/>
    <n v="43.077272727272728"/>
  </r>
  <r>
    <s v="52"/>
    <x v="1"/>
    <x v="4"/>
    <x v="4"/>
    <x v="31"/>
    <x v="31"/>
    <x v="102"/>
    <x v="102"/>
    <s v="Producto"/>
    <x v="6"/>
    <x v="1"/>
    <x v="0"/>
    <x v="0"/>
    <m/>
    <n v="13000"/>
    <n v="2000"/>
    <x v="59"/>
    <n v="10000"/>
    <n v="13000"/>
    <n v="2011"/>
    <x v="40"/>
    <x v="52"/>
    <m/>
    <n v="36.299999999999997"/>
    <n v="16.753846153846151"/>
  </r>
  <r>
    <s v="52"/>
    <x v="1"/>
    <x v="4"/>
    <x v="4"/>
    <x v="31"/>
    <x v="31"/>
    <x v="103"/>
    <x v="103"/>
    <s v="Producto"/>
    <x v="6"/>
    <x v="2"/>
    <x v="0"/>
    <x v="0"/>
    <m/>
    <n v="125"/>
    <n v="10"/>
    <x v="60"/>
    <n v="40"/>
    <n v="36"/>
    <n v="10"/>
    <x v="7"/>
    <x v="53"/>
    <m/>
    <n v="15.384615384615385"/>
    <n v="12.8"/>
  </r>
  <r>
    <s v="52"/>
    <x v="1"/>
    <x v="5"/>
    <x v="5"/>
    <x v="32"/>
    <x v="32"/>
    <x v="104"/>
    <x v="104"/>
    <s v="Producto"/>
    <x v="7"/>
    <x v="1"/>
    <x v="0"/>
    <x v="0"/>
    <m/>
    <n v="2500"/>
    <n v="500"/>
    <x v="19"/>
    <n v="2250"/>
    <n v="2500"/>
    <n v="111"/>
    <x v="41"/>
    <x v="54"/>
    <s v="Corresponde a la misma cifra del 2024. No se presenta avance debido a que se  adelanta un proceso contractual con la universidad católica de oriente para suplir el pago de los maestros que atenderán la jornada extendida. "/>
    <n v="8.8800000000000008"/>
    <n v="4.4400000000000004"/>
  </r>
  <r>
    <s v="52"/>
    <x v="1"/>
    <x v="5"/>
    <x v="5"/>
    <x v="32"/>
    <x v="32"/>
    <x v="105"/>
    <x v="105"/>
    <s v="Producto"/>
    <x v="7"/>
    <x v="1"/>
    <x v="0"/>
    <x v="0"/>
    <m/>
    <n v="400"/>
    <n v="150"/>
    <x v="61"/>
    <n v="300"/>
    <n v="400"/>
    <n v="150"/>
    <x v="42"/>
    <x v="55"/>
    <s v="Corresponde a la misma cifra del 2024. Se espera que para el mes de junio se pueda generar un reporte con un dato adicional."/>
    <n v="75"/>
    <n v="37.5"/>
  </r>
  <r>
    <s v="52"/>
    <x v="1"/>
    <x v="5"/>
    <x v="5"/>
    <x v="32"/>
    <x v="32"/>
    <x v="106"/>
    <x v="106"/>
    <s v="Producto"/>
    <x v="7"/>
    <x v="1"/>
    <x v="0"/>
    <x v="0"/>
    <m/>
    <n v="88"/>
    <n v="70"/>
    <x v="62"/>
    <n v="82"/>
    <n v="88"/>
    <n v="73"/>
    <x v="20"/>
    <x v="27"/>
    <s v="Corresponde a la misma cifra del 2024. Los datos que fueron enviados de JU anteriormente aún no han cambiado ya que no han ingresado IE nuevas."/>
    <n v="96.05263157894737"/>
    <n v="82.954545454545453"/>
  </r>
  <r>
    <s v="52"/>
    <x v="1"/>
    <x v="5"/>
    <x v="5"/>
    <x v="32"/>
    <x v="32"/>
    <x v="107"/>
    <x v="107"/>
    <s v="Producto"/>
    <x v="7"/>
    <x v="2"/>
    <x v="0"/>
    <x v="0"/>
    <m/>
    <n v="1000"/>
    <n v="100"/>
    <x v="61"/>
    <n v="300"/>
    <n v="400"/>
    <n v="849"/>
    <x v="3"/>
    <x v="56"/>
    <s v="Se van a incoporar recuros en el presupuesto 2025 para mobiliario escolar..  Con ello, se proyectaran estudios previos para dotación de este mobiliario.  Aún no hay ejecución."/>
    <n v="0"/>
    <n v="84.899999999999991"/>
  </r>
  <r>
    <s v="52"/>
    <x v="1"/>
    <x v="5"/>
    <x v="5"/>
    <x v="32"/>
    <x v="32"/>
    <x v="108"/>
    <x v="108"/>
    <s v="Producto"/>
    <x v="7"/>
    <x v="2"/>
    <x v="2"/>
    <x v="0"/>
    <m/>
    <n v="20000"/>
    <n v="2000"/>
    <x v="63"/>
    <n v="7000"/>
    <n v="4000"/>
    <n v="0"/>
    <x v="3"/>
    <x v="3"/>
    <s v=" Se vienen desarrollando acciones en el programa de Búsqueda internacional de Asteroides que va del 24 de marzo al 18 de abril, esta información será reportada al finalizar abril. "/>
    <n v="0"/>
    <n v="0"/>
  </r>
  <r>
    <s v="52"/>
    <x v="1"/>
    <x v="5"/>
    <x v="5"/>
    <x v="32"/>
    <x v="32"/>
    <x v="109"/>
    <x v="109"/>
    <s v="Producto"/>
    <x v="7"/>
    <x v="1"/>
    <x v="0"/>
    <x v="0"/>
    <m/>
    <n v="5"/>
    <n v="3"/>
    <x v="15"/>
    <n v="5"/>
    <n v="5"/>
    <n v="3"/>
    <x v="0"/>
    <x v="0"/>
    <n v="0"/>
    <n v="75"/>
    <n v="60"/>
  </r>
  <r>
    <s v="52"/>
    <x v="1"/>
    <x v="5"/>
    <x v="5"/>
    <x v="32"/>
    <x v="32"/>
    <x v="110"/>
    <x v="110"/>
    <s v="Producto"/>
    <x v="7"/>
    <x v="1"/>
    <x v="0"/>
    <x v="0"/>
    <m/>
    <n v="8000"/>
    <n v="500"/>
    <x v="43"/>
    <n v="5500"/>
    <n v="8000"/>
    <n v="265"/>
    <x v="38"/>
    <x v="57"/>
    <n v="0"/>
    <n v="14.333333333333334"/>
    <n v="5.375"/>
  </r>
  <r>
    <s v="52"/>
    <x v="1"/>
    <x v="5"/>
    <x v="5"/>
    <x v="32"/>
    <x v="32"/>
    <x v="111"/>
    <x v="111"/>
    <s v="Producto"/>
    <x v="7"/>
    <x v="0"/>
    <x v="0"/>
    <x v="0"/>
    <m/>
    <n v="430000"/>
    <n v="430000"/>
    <x v="64"/>
    <n v="430000"/>
    <n v="430000"/>
    <n v="419207"/>
    <x v="43"/>
    <x v="58"/>
    <n v="0"/>
    <s v="NA"/>
    <n v="24.372499999999999"/>
  </r>
  <r>
    <s v="52"/>
    <x v="1"/>
    <x v="5"/>
    <x v="5"/>
    <x v="32"/>
    <x v="32"/>
    <x v="112"/>
    <x v="112"/>
    <s v="Producto"/>
    <x v="7"/>
    <x v="1"/>
    <x v="0"/>
    <x v="0"/>
    <m/>
    <n v="100"/>
    <n v="25"/>
    <x v="65"/>
    <n v="75"/>
    <n v="100"/>
    <n v="9"/>
    <x v="44"/>
    <x v="59"/>
    <n v="0"/>
    <n v="36"/>
    <n v="18"/>
  </r>
  <r>
    <s v="52"/>
    <x v="1"/>
    <x v="5"/>
    <x v="5"/>
    <x v="32"/>
    <x v="32"/>
    <x v="113"/>
    <x v="113"/>
    <s v="Producto"/>
    <x v="7"/>
    <x v="0"/>
    <x v="0"/>
    <x v="0"/>
    <m/>
    <n v="7652"/>
    <n v="7652"/>
    <x v="66"/>
    <n v="7652"/>
    <n v="7652"/>
    <n v="7643"/>
    <x v="43"/>
    <x v="58"/>
    <n v="0"/>
    <s v="NA"/>
    <n v="24.970595922634605"/>
  </r>
  <r>
    <s v="52"/>
    <x v="1"/>
    <x v="5"/>
    <x v="5"/>
    <x v="32"/>
    <x v="32"/>
    <x v="114"/>
    <x v="114"/>
    <s v="Producto"/>
    <x v="7"/>
    <x v="2"/>
    <x v="0"/>
    <x v="0"/>
    <m/>
    <n v="30000"/>
    <n v="7500"/>
    <x v="67"/>
    <n v="7500"/>
    <n v="7500"/>
    <n v="8471"/>
    <x v="3"/>
    <x v="60"/>
    <s v="Se reporta en diciembre"/>
    <n v="0"/>
    <n v="28.236666666666665"/>
  </r>
  <r>
    <s v="52"/>
    <x v="1"/>
    <x v="5"/>
    <x v="5"/>
    <x v="32"/>
    <x v="32"/>
    <x v="115"/>
    <x v="115"/>
    <s v="Producto"/>
    <x v="7"/>
    <x v="2"/>
    <x v="0"/>
    <x v="0"/>
    <m/>
    <n v="34000"/>
    <n v="8500"/>
    <x v="68"/>
    <n v="8500"/>
    <n v="8500"/>
    <n v="0"/>
    <x v="3"/>
    <x v="3"/>
    <n v="0"/>
    <n v="0"/>
    <n v="0"/>
  </r>
  <r>
    <s v="52"/>
    <x v="1"/>
    <x v="5"/>
    <x v="5"/>
    <x v="32"/>
    <x v="32"/>
    <x v="116"/>
    <x v="116"/>
    <s v="Producto"/>
    <x v="7"/>
    <x v="2"/>
    <x v="0"/>
    <x v="0"/>
    <m/>
    <n v="2800"/>
    <n v="700"/>
    <x v="50"/>
    <n v="700"/>
    <n v="700"/>
    <n v="735"/>
    <x v="45"/>
    <x v="61"/>
    <s v="En este mes se realiza la publicación de la Resolución N° 2025060009826 del 13 de marzo de 2025 bajo la cual se financia la matrícula de los estudiantes del PFC en el semestre I del 2025"/>
    <n v="82.285714285714278"/>
    <n v="46.821428571428569"/>
  </r>
  <r>
    <s v="52"/>
    <x v="1"/>
    <x v="5"/>
    <x v="5"/>
    <x v="32"/>
    <x v="32"/>
    <x v="117"/>
    <x v="117"/>
    <s v="Producto"/>
    <x v="7"/>
    <x v="2"/>
    <x v="0"/>
    <x v="0"/>
    <m/>
    <n v="550"/>
    <n v="100"/>
    <x v="61"/>
    <n v="150"/>
    <n v="100"/>
    <n v="96"/>
    <x v="46"/>
    <x v="62"/>
    <n v="0"/>
    <n v="14.499999999999998"/>
    <n v="22.727272727272727"/>
  </r>
  <r>
    <s v="52"/>
    <x v="1"/>
    <x v="5"/>
    <x v="5"/>
    <x v="32"/>
    <x v="32"/>
    <x v="118"/>
    <x v="118"/>
    <s v="Producto"/>
    <x v="7"/>
    <x v="0"/>
    <x v="0"/>
    <x v="0"/>
    <m/>
    <n v="40000"/>
    <n v="40000"/>
    <x v="69"/>
    <n v="40000"/>
    <n v="40000"/>
    <n v="41169"/>
    <x v="3"/>
    <x v="3"/>
    <s v=" Se están proyectando estudios previos para la incorpoación de recursos de transporte escolar.  Aún no hay ejecución."/>
    <n v="0"/>
    <n v="25"/>
  </r>
  <r>
    <s v="52"/>
    <x v="1"/>
    <x v="5"/>
    <x v="5"/>
    <x v="32"/>
    <x v="32"/>
    <x v="119"/>
    <x v="119"/>
    <s v="Producto"/>
    <x v="7"/>
    <x v="2"/>
    <x v="0"/>
    <x v="0"/>
    <m/>
    <n v="120"/>
    <s v="NP"/>
    <x v="70"/>
    <n v="60"/>
    <s v="NP"/>
    <s v="NA"/>
    <x v="3"/>
    <x v="3"/>
    <n v="0"/>
    <n v="0"/>
    <n v="0"/>
  </r>
  <r>
    <s v="52"/>
    <x v="1"/>
    <x v="5"/>
    <x v="5"/>
    <x v="32"/>
    <x v="32"/>
    <x v="120"/>
    <x v="120"/>
    <s v="Producto"/>
    <x v="7"/>
    <x v="2"/>
    <x v="0"/>
    <x v="0"/>
    <m/>
    <n v="10400"/>
    <s v="NP"/>
    <x v="71"/>
    <n v="3466"/>
    <n v="3468"/>
    <n v="364"/>
    <x v="47"/>
    <x v="63"/>
    <s v="La cifra corresponde a los estudiantes matriculados en  la institución educativa rural Yarumito, del municipio de Barbosa, ya que hubo que reubicar temporalmente a estos estudiantes. Se realizó una transferencia al fondo para garantizar la prestación del servicio educativo de los estudiantes, durante la vigencia 2025."/>
    <n v="12.925562608193882"/>
    <n v="7.8076923076923075"/>
  </r>
  <r>
    <s v="52"/>
    <x v="1"/>
    <x v="5"/>
    <x v="5"/>
    <x v="32"/>
    <x v="32"/>
    <x v="121"/>
    <x v="121"/>
    <s v="Producto"/>
    <x v="7"/>
    <x v="2"/>
    <x v="0"/>
    <x v="0"/>
    <m/>
    <n v="5"/>
    <s v="NP"/>
    <x v="3"/>
    <n v="3"/>
    <s v="NP"/>
    <s v="NA"/>
    <x v="3"/>
    <x v="3"/>
    <s v="A la fecha no se tiene en ninguno de estos logros cualitativos, sin embargo, ya se ha dado inicio a la planeación de acciones tendientes al cumplimiento de las metas estipuladas en cada uno ellos. "/>
    <n v="0"/>
    <n v="0"/>
  </r>
  <r>
    <s v="52"/>
    <x v="1"/>
    <x v="5"/>
    <x v="5"/>
    <x v="33"/>
    <x v="33"/>
    <x v="122"/>
    <x v="122"/>
    <s v="Producto"/>
    <x v="7"/>
    <x v="2"/>
    <x v="0"/>
    <x v="0"/>
    <m/>
    <n v="300"/>
    <s v="NP"/>
    <x v="42"/>
    <n v="100"/>
    <n v="100"/>
    <n v="301"/>
    <x v="48"/>
    <x v="64"/>
    <s v="La cifra corresponde a la Alianza entre la Corporación Gilberto Echeverri Mejía y la Secretaría de Educación de la Gobernación de Antioquia. Primera fase de capacitación, la cual cuenta con un diagnóstico para los docentes del área de inglés a través de la prueba en línea Oxford Online Placement Test (OOPT), realizado por Idiomas EAFIT, y cuyo resultado con el cual se busca reunir insumos para definir una ruta de apoyo, formación, fortalecimiento y potencialización de las habilidades y competencias como profesionales de todos los docentes de inglés de los municipios no certificados del Departamento de Antioquia"/>
    <n v="100"/>
    <n v="100"/>
  </r>
  <r>
    <s v="52"/>
    <x v="1"/>
    <x v="5"/>
    <x v="5"/>
    <x v="33"/>
    <x v="33"/>
    <x v="123"/>
    <x v="123"/>
    <s v="Producto"/>
    <x v="7"/>
    <x v="2"/>
    <x v="0"/>
    <x v="0"/>
    <m/>
    <n v="1500"/>
    <n v="300"/>
    <x v="49"/>
    <n v="500"/>
    <n v="200"/>
    <n v="299"/>
    <x v="49"/>
    <x v="65"/>
    <s v="Se continúa con la formación Docente en los cursos de Planificación de clases con Inteligencia Artificial Generativa_x000a_y uso de Aprendizaje Basado en Proyectos + STEM para 594 docentes que actualmente, están en proceso de formación con la fundación Crack de Code._x000a_En marzo no se tienen nuevos docentes en los cursos relacionados. O en su defecto, nuevos procesos de formación en competencias TIC y digital a la fecha."/>
    <n v="100"/>
    <n v="59.533333333333339"/>
  </r>
  <r>
    <s v="52"/>
    <x v="1"/>
    <x v="5"/>
    <x v="5"/>
    <x v="33"/>
    <x v="33"/>
    <x v="124"/>
    <x v="124"/>
    <s v="Producto"/>
    <x v="7"/>
    <x v="2"/>
    <x v="0"/>
    <x v="0"/>
    <m/>
    <n v="25000"/>
    <n v="3000"/>
    <x v="72"/>
    <n v="8000"/>
    <n v="4000"/>
    <n v="548"/>
    <x v="3"/>
    <x v="66"/>
    <s v="No hay logros, sin embargo ya se reactivó la Alianza para el curso “English Does Work” entre SENA y la Subsecretaría de Calidad de la Secretaría de Educación del Departamento de Antioquia, cuyas inscripciones empiezan en abril, con la cual se proyecta una buena cantidad de estudiantes inscrito en todo el Departamento.   _x000a_"/>
    <n v="0"/>
    <n v="2.1919999999999997"/>
  </r>
  <r>
    <s v="52"/>
    <x v="1"/>
    <x v="5"/>
    <x v="5"/>
    <x v="34"/>
    <x v="34"/>
    <x v="125"/>
    <x v="125"/>
    <s v="Producto"/>
    <x v="7"/>
    <x v="2"/>
    <x v="0"/>
    <x v="0"/>
    <m/>
    <n v="3414"/>
    <n v="500"/>
    <x v="50"/>
    <n v="800"/>
    <n v="1414"/>
    <n v="624"/>
    <x v="50"/>
    <x v="67"/>
    <s v="SE ENTREGARON 116 SEDES MEJORADAS POR TRANSFERENCIA A FONDOS DE SERVICIOS Y 9 SEDES ASOCIADAS A LA VIGENCIA ACTUAL"/>
    <n v="30.857142857142854"/>
    <n v="24.604569420035148"/>
  </r>
  <r>
    <s v="52"/>
    <x v="1"/>
    <x v="5"/>
    <x v="5"/>
    <x v="34"/>
    <x v="34"/>
    <x v="126"/>
    <x v="126"/>
    <s v="Producto"/>
    <x v="7"/>
    <x v="0"/>
    <x v="0"/>
    <x v="0"/>
    <m/>
    <n v="3414"/>
    <n v="3000"/>
    <x v="73"/>
    <n v="3264"/>
    <n v="3414"/>
    <n v="2355"/>
    <x v="51"/>
    <x v="68"/>
    <n v="0"/>
    <n v="32.412698412698418"/>
    <n v="26.317430620517619"/>
  </r>
  <r>
    <s v="52"/>
    <x v="1"/>
    <x v="5"/>
    <x v="5"/>
    <x v="34"/>
    <x v="34"/>
    <x v="127"/>
    <x v="127"/>
    <s v="Producto"/>
    <x v="7"/>
    <x v="0"/>
    <x v="0"/>
    <x v="0"/>
    <m/>
    <n v="88"/>
    <n v="88"/>
    <x v="74"/>
    <n v="88"/>
    <n v="88"/>
    <n v="85"/>
    <x v="19"/>
    <x v="26"/>
    <n v="0"/>
    <n v="96.590909090909093"/>
    <n v="48.295454545454547"/>
  </r>
  <r>
    <s v="52"/>
    <x v="1"/>
    <x v="5"/>
    <x v="5"/>
    <x v="34"/>
    <x v="34"/>
    <x v="128"/>
    <x v="128"/>
    <s v="Producto"/>
    <x v="7"/>
    <x v="2"/>
    <x v="0"/>
    <x v="0"/>
    <m/>
    <n v="7200"/>
    <n v="1800"/>
    <x v="75"/>
    <n v="1800"/>
    <n v="1800"/>
    <n v="6024"/>
    <x v="3"/>
    <x v="69"/>
    <n v="0"/>
    <n v="0"/>
    <n v="83.666666666666671"/>
  </r>
  <r>
    <s v="52"/>
    <x v="1"/>
    <x v="5"/>
    <x v="5"/>
    <x v="35"/>
    <x v="35"/>
    <x v="129"/>
    <x v="129"/>
    <s v="Producto"/>
    <x v="7"/>
    <x v="2"/>
    <x v="0"/>
    <x v="0"/>
    <m/>
    <n v="16178"/>
    <n v="4045"/>
    <x v="76"/>
    <n v="4044"/>
    <n v="4044"/>
    <n v="7802"/>
    <x v="3"/>
    <x v="70"/>
    <n v="0"/>
    <n v="0"/>
    <n v="48.225985906786995"/>
  </r>
  <r>
    <s v="52"/>
    <x v="1"/>
    <x v="5"/>
    <x v="5"/>
    <x v="36"/>
    <x v="36"/>
    <x v="130"/>
    <x v="130"/>
    <s v="Producto"/>
    <x v="7"/>
    <x v="2"/>
    <x v="0"/>
    <x v="0"/>
    <m/>
    <n v="200"/>
    <n v="20"/>
    <x v="77"/>
    <n v="80"/>
    <n v="20"/>
    <n v="20"/>
    <x v="18"/>
    <x v="71"/>
    <s v=" _x000a__x000a_El dato reportado corresponde a 2 procesos formativos, uno en bilinguismo y otro en  I.A. El reporte de los maestros formados en bilinguismo se reporta en el indicador para el caso. por lo que se territorializará  la participación de de 1 proceso formativo en I.A que  impactó a 72 maestros de 23 sedes. "/>
    <n v="2.5"/>
    <n v="11"/>
  </r>
  <r>
    <s v="52"/>
    <x v="1"/>
    <x v="5"/>
    <x v="5"/>
    <x v="36"/>
    <x v="36"/>
    <x v="131"/>
    <x v="131"/>
    <s v="Producto"/>
    <x v="7"/>
    <x v="2"/>
    <x v="0"/>
    <x v="0"/>
    <m/>
    <n v="750"/>
    <n v="100"/>
    <x v="61"/>
    <n v="200"/>
    <n v="250"/>
    <n v="10"/>
    <x v="3"/>
    <x v="42"/>
    <s v="Sin ejecución, iniciamos acciones a través de los diferentes contratos para iniciar la identificación de prácticas y experiencias exitosas que podamos reconocer."/>
    <n v="0"/>
    <n v="1.3333333333333335"/>
  </r>
  <r>
    <s v="52"/>
    <x v="1"/>
    <x v="5"/>
    <x v="5"/>
    <x v="36"/>
    <x v="36"/>
    <x v="132"/>
    <x v="132"/>
    <s v="Producto"/>
    <x v="7"/>
    <x v="2"/>
    <x v="0"/>
    <x v="0"/>
    <m/>
    <n v="240"/>
    <n v="40"/>
    <x v="77"/>
    <n v="80"/>
    <n v="40"/>
    <n v="74"/>
    <x v="10"/>
    <x v="72"/>
    <s v="Se desarrollaron Asistencias Técnicas en temas del PEI a 6 EE del municipio del Carmen de Viboral, a un EE de Guarne y a un EE de Montebello "/>
    <n v="15"/>
    <n v="35.833333333333336"/>
  </r>
  <r>
    <s v="52"/>
    <x v="1"/>
    <x v="5"/>
    <x v="5"/>
    <x v="36"/>
    <x v="36"/>
    <x v="133"/>
    <x v="133"/>
    <s v="Producto"/>
    <x v="7"/>
    <x v="2"/>
    <x v="0"/>
    <x v="0"/>
    <m/>
    <n v="200"/>
    <s v="NP"/>
    <x v="78"/>
    <n v="70"/>
    <n v="60"/>
    <n v="17"/>
    <x v="52"/>
    <x v="73"/>
    <s v="La meta alcanzada en el periodo corresponde a la asesoría en la implementación del proyecto pedagógico transversal de Educación para la Paz, la Ciudadanía y los Valores Humanos; así mismo a las actividades de formación de maestros y maestras en el marco del Proyecto de Educación para la Paz – PEP en alianza con la Fundación Prem Rawat."/>
    <n v="15.714285714285714"/>
    <n v="14.000000000000002"/>
  </r>
  <r>
    <s v="52"/>
    <x v="1"/>
    <x v="5"/>
    <x v="5"/>
    <x v="36"/>
    <x v="36"/>
    <x v="134"/>
    <x v="134"/>
    <s v="Producto"/>
    <x v="7"/>
    <x v="2"/>
    <x v="0"/>
    <x v="0"/>
    <m/>
    <n v="550"/>
    <n v="100"/>
    <x v="61"/>
    <n v="150"/>
    <n v="100"/>
    <n v="174"/>
    <x v="53"/>
    <x v="74"/>
    <n v="0"/>
    <n v="17"/>
    <n v="37.81818181818182"/>
  </r>
  <r>
    <s v="52"/>
    <x v="1"/>
    <x v="5"/>
    <x v="5"/>
    <x v="36"/>
    <x v="36"/>
    <x v="135"/>
    <x v="135"/>
    <s v="Producto"/>
    <x v="7"/>
    <x v="0"/>
    <x v="0"/>
    <x v="0"/>
    <m/>
    <n v="17"/>
    <n v="17"/>
    <x v="79"/>
    <n v="17"/>
    <n v="17"/>
    <n v="17"/>
    <x v="21"/>
    <x v="28"/>
    <s v="La cifra corresponde a las normales del 2024. Las acciones del indicador se realizan en el marco del encuentro de la Red de Escuelas Normales Superiores de Antioquia - RENSA. Pero también se realizó un acompañamiento directo a la IE ENS Señor de los Milagros  "/>
    <n v="100"/>
    <n v="50"/>
  </r>
  <r>
    <s v="52"/>
    <x v="1"/>
    <x v="5"/>
    <x v="5"/>
    <x v="36"/>
    <x v="36"/>
    <x v="136"/>
    <x v="136"/>
    <s v="Producto"/>
    <x v="7"/>
    <x v="1"/>
    <x v="0"/>
    <x v="0"/>
    <m/>
    <n v="4"/>
    <n v="1"/>
    <x v="3"/>
    <n v="3"/>
    <n v="4"/>
    <n v="2"/>
    <x v="18"/>
    <x v="13"/>
    <n v="0"/>
    <n v="100"/>
    <n v="50"/>
  </r>
  <r>
    <s v="52"/>
    <x v="1"/>
    <x v="5"/>
    <x v="5"/>
    <x v="36"/>
    <x v="36"/>
    <x v="137"/>
    <x v="137"/>
    <s v="Producto"/>
    <x v="7"/>
    <x v="1"/>
    <x v="0"/>
    <x v="0"/>
    <m/>
    <n v="9"/>
    <s v="NP"/>
    <x v="4"/>
    <n v="6"/>
    <n v="9"/>
    <s v="NA"/>
    <x v="3"/>
    <x v="3"/>
    <s v="se avanza en la estructuración de modelo de gobernanza de los centros de investigación en las subregiones de Bajo Cauca, Magdalena Medio, Nordeste y Urabá y se espera su entrada en funcionamiento para mediados de 2025 a través de un proyecto con recursos de regalías, liderado y gestionado con Universidad de Antioquia. "/>
    <n v="0"/>
    <n v="0"/>
  </r>
  <r>
    <s v="52"/>
    <x v="1"/>
    <x v="5"/>
    <x v="5"/>
    <x v="36"/>
    <x v="36"/>
    <x v="138"/>
    <x v="138"/>
    <s v="Producto"/>
    <x v="7"/>
    <x v="0"/>
    <x v="0"/>
    <x v="0"/>
    <m/>
    <n v="1"/>
    <s v="NP"/>
    <x v="10"/>
    <s v="NP"/>
    <n v="1"/>
    <s v="NA"/>
    <x v="43"/>
    <x v="58"/>
    <s v="A la fecha no se tiene en ninguno de estos logros cualitativos, sin embargo, ya se ha dado inicio a la planeación de acciones tendientes al cumplimiento de las metas estipuladas en cada uno ellos. "/>
    <s v="NA"/>
    <s v="NA"/>
  </r>
  <r>
    <s v="52"/>
    <x v="1"/>
    <x v="5"/>
    <x v="5"/>
    <x v="36"/>
    <x v="36"/>
    <x v="139"/>
    <x v="139"/>
    <s v="Producto"/>
    <x v="7"/>
    <x v="1"/>
    <x v="0"/>
    <x v="0"/>
    <m/>
    <n v="1"/>
    <s v="NP"/>
    <x v="10"/>
    <n v="1"/>
    <n v="1"/>
    <s v="NA"/>
    <x v="3"/>
    <x v="3"/>
    <s v="A la fecha no se tiene en ninguno de estos logros cualitativos, sin embargo, ya se ha dado inicio a la planeación de acciones tendientes al cumplimiento de las metas estipuladas en cada uno ellos. "/>
    <n v="0"/>
    <n v="0"/>
  </r>
  <r>
    <s v="52"/>
    <x v="1"/>
    <x v="5"/>
    <x v="5"/>
    <x v="37"/>
    <x v="37"/>
    <x v="140"/>
    <x v="140"/>
    <s v="Producto"/>
    <x v="7"/>
    <x v="2"/>
    <x v="2"/>
    <x v="0"/>
    <m/>
    <n v="435"/>
    <s v="NP"/>
    <x v="80"/>
    <n v="150"/>
    <n v="135"/>
    <n v="7"/>
    <x v="3"/>
    <x v="75"/>
    <n v="0"/>
    <n v="0"/>
    <n v="1.6091954022988506"/>
  </r>
  <r>
    <s v="52"/>
    <x v="1"/>
    <x v="5"/>
    <x v="5"/>
    <x v="37"/>
    <x v="37"/>
    <x v="141"/>
    <x v="141"/>
    <s v="Producto"/>
    <x v="7"/>
    <x v="1"/>
    <x v="2"/>
    <x v="0"/>
    <m/>
    <n v="35160"/>
    <n v="28430"/>
    <x v="81"/>
    <n v="34180"/>
    <n v="35160"/>
    <n v="29163"/>
    <x v="54"/>
    <x v="76"/>
    <n v="0"/>
    <n v="91.049016546987204"/>
    <n v="82.943686006825928"/>
  </r>
  <r>
    <s v="52"/>
    <x v="1"/>
    <x v="5"/>
    <x v="5"/>
    <x v="37"/>
    <x v="37"/>
    <x v="142"/>
    <x v="142"/>
    <s v="Producto"/>
    <x v="7"/>
    <x v="2"/>
    <x v="0"/>
    <x v="0"/>
    <m/>
    <n v="6044"/>
    <n v="664"/>
    <x v="82"/>
    <n v="1620"/>
    <n v="2700"/>
    <n v="150"/>
    <x v="3"/>
    <x v="55"/>
    <n v="0"/>
    <n v="0"/>
    <n v="2.4818001323626735"/>
  </r>
  <r>
    <s v="52"/>
    <x v="1"/>
    <x v="5"/>
    <x v="5"/>
    <x v="38"/>
    <x v="38"/>
    <x v="143"/>
    <x v="143"/>
    <s v="Producto"/>
    <x v="8"/>
    <x v="0"/>
    <x v="0"/>
    <x v="0"/>
    <m/>
    <n v="1"/>
    <n v="1"/>
    <x v="10"/>
    <n v="1"/>
    <n v="1"/>
    <n v="1"/>
    <x v="3"/>
    <x v="3"/>
    <s v="Para el cumplimento del indicador, se vienen desarrollando las siguientes actividades:_x000a__x000a_1. El ICPA viene avanzando con el equipo de equipo de Gestión del Conocimiento de la Secretaria de Cultura de Medellín, en la búsqueda de una alianza estratégica para el desarrollo de la cuenta satélite.  También s avanzó, con el DANE una reunión para la propuesta económica de valor de la cuenta satélite._x000a_2. El ICPA, contrató un profesional para liderar el proyecto del Observatorio, iniciando con un plan de trabajo._x000a_3. El ICPA con PROANTIOQUIA, realizaron una alianza para el desarrollo de la caracterización, la cual se espera los resultados de esta._x000a_4. El ICPA con PROANTIOQUIA, realizaron una alianza para el desarrollo de la caracterización, la cual se espera los resultados de esta._x000a_5. Se viene realizando el análisis de la fuente de datos que suministra la plataforma SICPA, para avanzar en el desarrollo del proyecto del observatorio."/>
    <n v="0"/>
    <n v="25"/>
  </r>
  <r>
    <s v="52"/>
    <x v="1"/>
    <x v="5"/>
    <x v="5"/>
    <x v="39"/>
    <x v="38"/>
    <x v="144"/>
    <x v="144"/>
    <s v="Producto"/>
    <x v="8"/>
    <x v="2"/>
    <x v="0"/>
    <x v="0"/>
    <m/>
    <n v="55"/>
    <n v="11"/>
    <x v="8"/>
    <n v="15"/>
    <n v="15"/>
    <n v="11"/>
    <x v="3"/>
    <x v="18"/>
    <s v="Para el cumplimento del indicador, se vienen desarrollando las siguientes actividades:_x000a__x000a_1. Con la conmemoración del bicentenario de la batalla de Ayacucho: _x000a__x000a_- El 14/11/2024 se firmó el convenio marco de asociación con el IDEA, C.I 086-2024 RADICADO IDEA 0284 DE 2024, para la incorporación de los recursos de cada una de las partes, en pro de la ejecución del proyecto._x000a__x000a_- El 27/11/2024 Se firmó el Acta de Incorporación 01, C.I 088-2024 RADICADO IDEA 0288 DE 2024 entre el IDEA y el ICPA para la incorporación de los recursos del ICPA por valor de $ 7.888.986.516 de recursos del ICPA y un valor total del convenio por $ 8.283.435.842 _x000a__x000a_- El 27/12/2024 se firmó el Acta de Incorporación 02, C.I 1110-07-04-037-2024 RADICADO IDEA 0324 DE 2024, entre el IDEA, ICPA y el municipio de Rionegro. Para la incorporación de los recursos del municipio de Rionegro por valor de $ 600.000.000 para la ejecución de los proyectos en el marco de la conmemoración de la Batallad de Ayacucho. - Actualmente se está trabajando con los municipios de Marinilla, El Santuario, Concepción y San Vicente Ferrer para la suscripción de las actas de incorporación respectivas._x000a__x000a_2. Municipio de Granada:_x000a__x000a_- El 27/12/2024 se firmó el convenio interadministrativo para la incorporación de recursos C.I 094-2024, RADICADO IDEA 0367 DE 2024, para la incorporación de recursos del ICPA destinados para la intervención de la Casa de la Cultura del municipio de Granada y la Casa de la Cultura del municipio de Armenia.  Actualmente se está trabajando con el municipio para la suscripción de los convenios interadministrativos respectivos para la ejecución de las obras."/>
    <n v="0"/>
    <n v="20"/>
  </r>
  <r>
    <s v="52"/>
    <x v="1"/>
    <x v="5"/>
    <x v="5"/>
    <x v="39"/>
    <x v="38"/>
    <x v="145"/>
    <x v="145"/>
    <s v="Producto"/>
    <x v="8"/>
    <x v="0"/>
    <x v="0"/>
    <x v="0"/>
    <m/>
    <n v="300"/>
    <n v="300"/>
    <x v="9"/>
    <n v="300"/>
    <n v="300"/>
    <n v="307"/>
    <x v="3"/>
    <x v="3"/>
    <s v="Para el cumplimento del indicador, se vienen desarrollando las siguientes actividades:_x000a__x000a_Se tienen en proceso la difusión de las convocatorias para el otorgamiento de los estímulos:  Estímulos, planes municipales de cultura, máquina de los sueños “La Nave”, festivales de cine, salas concertadas, salas consentidas, día de la trova, museos, emprendedores, día del tango, circulación, encuentros y festivales, Antioquia Vive, sinfónica departamental y Bienales de arte._x000a_"/>
    <n v="0"/>
    <n v="25"/>
  </r>
  <r>
    <s v="52"/>
    <x v="1"/>
    <x v="5"/>
    <x v="5"/>
    <x v="39"/>
    <x v="38"/>
    <x v="146"/>
    <x v="146"/>
    <s v="Producto"/>
    <x v="8"/>
    <x v="2"/>
    <x v="0"/>
    <x v="0"/>
    <m/>
    <n v="300"/>
    <n v="50"/>
    <x v="77"/>
    <n v="80"/>
    <n v="90"/>
    <n v="102"/>
    <x v="3"/>
    <x v="77"/>
    <s v="Para el cumplimento del indicador, se vienen desarrollando las siguientes actividades:_x000a__x000a_Se tienen en proceso las siguientes dotaciones en las áreas de: Teatro (Abejorral) se encuentra en proceso de revisión técnica, Artes visuales se tiene en proceso la dotación de 20 kit básicos, Biblioteca, se tiene en proceso 10 dotaciones bibliotecarias, Música se tiene en proceso 20 dotaciones para materiales para la limpieza de instrumentos musicales, Danza están en proceso 4 dotaciones y Audio visuales se tiene en proceso 5 dotaciones."/>
    <n v="0"/>
    <n v="34"/>
  </r>
  <r>
    <s v="52"/>
    <x v="1"/>
    <x v="5"/>
    <x v="5"/>
    <x v="39"/>
    <x v="38"/>
    <x v="147"/>
    <x v="147"/>
    <s v="Producto"/>
    <x v="8"/>
    <x v="2"/>
    <x v="0"/>
    <x v="0"/>
    <m/>
    <n v="20"/>
    <n v="4"/>
    <x v="7"/>
    <n v="5"/>
    <n v="6"/>
    <n v="4"/>
    <x v="3"/>
    <x v="8"/>
    <s v="Para el cumplimento del indicador, se vienen desarrollando las siguientes actividades con los contenidos culturales:_x000a__x000a_La promoción de la Orquesta Sinfónica Departamental, activación Palacio de la Cultura Rafael Uribe Uribe, programa Antioquia VIVE, las Bienales de arte y el programa Maquina de los sueños “La Nave”."/>
    <n v="0"/>
    <n v="20"/>
  </r>
  <r>
    <s v="52"/>
    <x v="1"/>
    <x v="5"/>
    <x v="5"/>
    <x v="39"/>
    <x v="38"/>
    <x v="148"/>
    <x v="148"/>
    <s v="Producto"/>
    <x v="8"/>
    <x v="0"/>
    <x v="0"/>
    <x v="0"/>
    <m/>
    <n v="100"/>
    <s v="NP"/>
    <x v="42"/>
    <n v="100"/>
    <n v="100"/>
    <s v="NA"/>
    <x v="3"/>
    <x v="3"/>
    <s v="Para el cumplimento del indicador, se vienen desarrollando las siguientes actividades:_x000a__x000a_Se realizo el proceso de las vigencias futuras, y realizar el proceso de contratación la Universidad de Antioquia, para ofrecer a los artistas del departamento la profesionalización._x000a_"/>
    <n v="0"/>
    <n v="0"/>
  </r>
  <r>
    <s v="52"/>
    <x v="1"/>
    <x v="5"/>
    <x v="5"/>
    <x v="39"/>
    <x v="38"/>
    <x v="149"/>
    <x v="149"/>
    <s v="Producto"/>
    <x v="8"/>
    <x v="0"/>
    <x v="0"/>
    <x v="0"/>
    <m/>
    <n v="1200"/>
    <n v="1200"/>
    <x v="83"/>
    <n v="1200"/>
    <n v="1200"/>
    <n v="1238"/>
    <x v="3"/>
    <x v="3"/>
    <s v="Para el cumplimento del indicador, se vienen desarrollando en las diferentes áreas artísticas las siguientes actividades:_x000a__x000a_Teatro, se viene en la formulación del Estudio Previo, con la propuesta de formación con la Escuela Superior de Artes Débora Arango.  Las áreas de Danza, literatura, Biblioteca y Patrimonio; se encuentran en la etapa precontractual con la elaboración de la propuesta técnica y presupuesto, para la contratación la Universidad de Antioquia.  Audiovisuales, el proceso de formación de cine y audiovisuales se encuentra en proceso de cotizaciones con las universidades Universidad de Antioquia y el Instituto Tecnológico Metropolitano (Universidad) para poder iniciar los procesos de estudios previos.   Música, se proyecta realizarse con la Débora Arango."/>
    <n v="0"/>
    <n v="25"/>
  </r>
  <r>
    <s v="52"/>
    <x v="1"/>
    <x v="5"/>
    <x v="5"/>
    <x v="39"/>
    <x v="38"/>
    <x v="150"/>
    <x v="150"/>
    <s v="Producto"/>
    <x v="8"/>
    <x v="0"/>
    <x v="3"/>
    <x v="0"/>
    <m/>
    <n v="40"/>
    <n v="40"/>
    <x v="45"/>
    <n v="40"/>
    <n v="40"/>
    <n v="13"/>
    <x v="3"/>
    <x v="3"/>
    <s v="Para el cumplimento del indicador, se vienen desarrollando en las diferentes actividades:_x000a__x000a_Se firmo el Contrato interadministrativo No. C.I 010-2025 el ICPA con TECNOLOGICO DE ARTES DÉBORA ARANTO INSTITUCION REDEFINIDA, se inscribieron 40 personas, el proceso esta revisión."/>
    <n v="0"/>
    <n v="8.125"/>
  </r>
  <r>
    <s v="52"/>
    <x v="1"/>
    <x v="5"/>
    <x v="5"/>
    <x v="39"/>
    <x v="38"/>
    <x v="151"/>
    <x v="151"/>
    <s v="Producto"/>
    <x v="8"/>
    <x v="0"/>
    <x v="0"/>
    <x v="0"/>
    <m/>
    <n v="100"/>
    <n v="100"/>
    <x v="42"/>
    <n v="100"/>
    <n v="100"/>
    <n v="105"/>
    <x v="3"/>
    <x v="3"/>
    <s v="Para el cumplimento del indicador, se vienen desarrollando en las diferentes actividades:_x000a__x000a_La convocatoria para emprendedores se encuentra en fase de planeación, de acuerdo con ajustes en el cronograma inicial se proyecta su publicación la última semana de abril de 2025.  Se tiene un avance importante sobre “Marketplace Cultural”, se han conectado 154 artistas y emprendedores del sector. Además, se registraron 355 visitas a perfiles, lo que indica un interés creciente por parte de los empresarios y gremios en conocer el talento local."/>
    <n v="0"/>
    <n v="25"/>
  </r>
  <r>
    <s v="52"/>
    <x v="1"/>
    <x v="5"/>
    <x v="5"/>
    <x v="40"/>
    <x v="39"/>
    <x v="152"/>
    <x v="1"/>
    <s v="Producto"/>
    <x v="8"/>
    <x v="0"/>
    <x v="0"/>
    <x v="0"/>
    <m/>
    <n v="14"/>
    <n v="14"/>
    <x v="8"/>
    <n v="14"/>
    <n v="14"/>
    <n v="14"/>
    <x v="3"/>
    <x v="3"/>
    <s v="Para el cumplimento del indicador, se vienen desarrollando en las diferentes actividades:_x000a__x000a_En el segundo semestre, se, realizará el encuentro de vigías del patrimonio y de la Red de Museos, los cuales contaran con procesos formativos._x000a__x000a_Se viene realizando la propuesta formativa, par la Red de Bibliotecarios del departamento de Antioquia._x000a__x000a_Para el 21 de mayo, se realizará en las instalaciones del Palacio de la Cultura Rafel Uribe Uribe, el encuentro de responsables de casas de la cultura._x000a__x000a_Para el segundo semestre, se realizará en las instalaciones del Palacio de la Cultura Rafel Uribe Uribe, el encuentro de Consejeros departamentales._x000a_"/>
    <n v="0"/>
    <n v="25"/>
  </r>
  <r>
    <s v="52"/>
    <x v="1"/>
    <x v="5"/>
    <x v="5"/>
    <x v="40"/>
    <x v="39"/>
    <x v="153"/>
    <x v="152"/>
    <s v="Producto"/>
    <x v="8"/>
    <x v="0"/>
    <x v="0"/>
    <x v="0"/>
    <m/>
    <n v="1"/>
    <n v="1"/>
    <x v="10"/>
    <n v="1"/>
    <n v="1"/>
    <n v="1"/>
    <x v="3"/>
    <x v="3"/>
    <s v="Para el cumplimento del indicador, se vienen desarrollando en las diferentes actividades:_x000a__x000a_Se viene en revisión del modulo del Sistema de Integrado de Gestión SIG._x000a__x000a_Se programo la primera reunión trimestral del Comité MIPG para el 25 de abril, se vienen realizando la revisión al Plan de Acción, se están actualizando los nuevos planes en la web https://culturantioquia.gov.co/procedimientos  que se tienen para la toma de decisiones y se envió el Cronograma de diligenciamiento del FURAG._x000a__x000a_Se tiene un proceso pendiente para la mejora del módulo Sistema de Integrado de Gestión SIG._x000a_"/>
    <n v="0"/>
    <n v="25"/>
  </r>
  <r>
    <s v="52"/>
    <x v="1"/>
    <x v="5"/>
    <x v="5"/>
    <x v="41"/>
    <x v="40"/>
    <x v="154"/>
    <x v="153"/>
    <s v="Producto"/>
    <x v="8"/>
    <x v="2"/>
    <x v="0"/>
    <x v="0"/>
    <m/>
    <n v="18"/>
    <n v="4"/>
    <x v="7"/>
    <n v="5"/>
    <n v="4"/>
    <n v="4"/>
    <x v="3"/>
    <x v="8"/>
    <s v="Para el cumplimento del indicador, se vienen desarrollando en las diferentes actividades:_x000a__x000a_Se han realizado asesorías técnicas a los municipios de Girardota, Guatapé, Santa fe de Antioquia, San Jerónimo, Murindo_x000a__x000a_La Academia Antioqueña de Historia -AAH, presento el proyecto al área de patrimonio, el cual fue revisado y se devolvió para ajustes._x000a__x000a_Se tiene en proceso los estudios previos, para la ejecución de los proyectos de INC* 2024, se espera la resolución de los recursos del balance para poder entregar a la jurídica, en cuento a los proyectos de INC* 2025 ya se radicaron 18 proyectos con igual número de municipios al Ministerio, en estos momentos están en evaluación técnica._x000a__x000a_Se viene estructurando una propuesta formativa para el segundo semestre, en el marco del proceso de catedra de patrimonio, estamos en la construcción de la propuesta y a la espera de la definición del valor, para concretar  propuesta con la Universidad de Antioquia._x000a__x000a_A través del proceso de INC, se desarrollarán procesos de P.E.S. en los municipios de: Salgar, Rionegro e Itagüí._x000a__x000a_A través del proceso de INC, se desarrollará el inventario del municipio de Girardota."/>
    <n v="0"/>
    <n v="22.222222222222221"/>
  </r>
  <r>
    <s v="52"/>
    <x v="1"/>
    <x v="5"/>
    <x v="5"/>
    <x v="41"/>
    <x v="40"/>
    <x v="155"/>
    <x v="154"/>
    <s v="Producto"/>
    <x v="8"/>
    <x v="2"/>
    <x v="0"/>
    <x v="0"/>
    <m/>
    <n v="2"/>
    <s v="NP"/>
    <x v="22"/>
    <n v="1"/>
    <n v="1"/>
    <s v="NA"/>
    <x v="11"/>
    <x v="20"/>
    <s v="NA"/>
    <s v="NA"/>
    <s v="NA"/>
  </r>
  <r>
    <s v="53"/>
    <x v="2"/>
    <x v="6"/>
    <x v="6"/>
    <x v="42"/>
    <x v="41"/>
    <x v="156"/>
    <x v="155"/>
    <s v="Producto"/>
    <x v="9"/>
    <x v="2"/>
    <x v="4"/>
    <x v="0"/>
    <m/>
    <n v="100000"/>
    <n v="10000"/>
    <x v="84"/>
    <n v="30000"/>
    <n v="35000"/>
    <n v="60450.314117199996"/>
    <x v="3"/>
    <x v="78"/>
    <s v="convenio: plaza de mercado de la ceja se encuentra en un 83% de ejecución "/>
    <n v="0"/>
    <n v="60.450314117200001"/>
  </r>
  <r>
    <s v="53"/>
    <x v="2"/>
    <x v="6"/>
    <x v="6"/>
    <x v="42"/>
    <x v="41"/>
    <x v="157"/>
    <x v="156"/>
    <s v="Producto"/>
    <x v="9"/>
    <x v="2"/>
    <x v="0"/>
    <x v="0"/>
    <m/>
    <n v="5"/>
    <n v="4"/>
    <x v="22"/>
    <n v="1"/>
    <s v="NP"/>
    <n v="2"/>
    <x v="3"/>
    <x v="13"/>
    <m/>
    <s v="NA"/>
    <n v="40"/>
  </r>
  <r>
    <s v="53"/>
    <x v="2"/>
    <x v="6"/>
    <x v="6"/>
    <x v="43"/>
    <x v="42"/>
    <x v="158"/>
    <x v="157"/>
    <s v="Producto"/>
    <x v="9"/>
    <x v="2"/>
    <x v="0"/>
    <x v="0"/>
    <m/>
    <n v="6"/>
    <s v="NP"/>
    <x v="10"/>
    <n v="2"/>
    <n v="3"/>
    <s v="NA"/>
    <x v="3"/>
    <x v="3"/>
    <m/>
    <n v="0"/>
    <n v="0"/>
  </r>
  <r>
    <s v="53"/>
    <x v="2"/>
    <x v="6"/>
    <x v="6"/>
    <x v="43"/>
    <x v="42"/>
    <x v="159"/>
    <x v="158"/>
    <s v="Producto"/>
    <x v="9"/>
    <x v="2"/>
    <x v="0"/>
    <x v="0"/>
    <m/>
    <n v="15"/>
    <s v="NP"/>
    <x v="3"/>
    <n v="8"/>
    <n v="5"/>
    <s v="NA"/>
    <x v="3"/>
    <x v="3"/>
    <s v="aeropuerto de vigia del fuerte se encuentra en ejecución al 85%"/>
    <n v="0"/>
    <n v="0"/>
  </r>
  <r>
    <s v="53"/>
    <x v="2"/>
    <x v="6"/>
    <x v="6"/>
    <x v="43"/>
    <x v="42"/>
    <x v="160"/>
    <x v="159"/>
    <s v="Producto"/>
    <x v="9"/>
    <x v="2"/>
    <x v="0"/>
    <x v="0"/>
    <m/>
    <n v="1"/>
    <s v="NP"/>
    <x v="22"/>
    <s v="NP"/>
    <n v="1"/>
    <n v="0.14283628892733563"/>
    <x v="55"/>
    <x v="79"/>
    <m/>
    <s v="NA"/>
    <n v="15.371689013840831"/>
  </r>
  <r>
    <s v="53"/>
    <x v="2"/>
    <x v="6"/>
    <x v="6"/>
    <x v="43"/>
    <x v="42"/>
    <x v="161"/>
    <x v="160"/>
    <s v="Producto"/>
    <x v="9"/>
    <x v="0"/>
    <x v="5"/>
    <x v="0"/>
    <m/>
    <n v="63"/>
    <n v="63"/>
    <x v="85"/>
    <n v="63"/>
    <n v="63"/>
    <n v="63"/>
    <x v="56"/>
    <x v="80"/>
    <m/>
    <n v="100"/>
    <n v="50"/>
  </r>
  <r>
    <s v="53"/>
    <x v="2"/>
    <x v="6"/>
    <x v="6"/>
    <x v="43"/>
    <x v="42"/>
    <x v="162"/>
    <x v="161"/>
    <s v="Producto"/>
    <x v="9"/>
    <x v="0"/>
    <x v="0"/>
    <x v="0"/>
    <m/>
    <n v="3"/>
    <s v="NP"/>
    <x v="4"/>
    <n v="3"/>
    <n v="3"/>
    <s v="NA"/>
    <x v="3"/>
    <x v="3"/>
    <m/>
    <n v="0"/>
    <n v="0"/>
  </r>
  <r>
    <s v="53"/>
    <x v="2"/>
    <x v="6"/>
    <x v="6"/>
    <x v="43"/>
    <x v="42"/>
    <x v="163"/>
    <x v="162"/>
    <s v="Producto"/>
    <x v="9"/>
    <x v="2"/>
    <x v="0"/>
    <x v="0"/>
    <m/>
    <n v="4"/>
    <s v="NP"/>
    <x v="3"/>
    <s v="NP"/>
    <n v="2"/>
    <s v="NA"/>
    <x v="3"/>
    <x v="3"/>
    <m/>
    <n v="0"/>
    <n v="0"/>
  </r>
  <r>
    <s v="53"/>
    <x v="2"/>
    <x v="6"/>
    <x v="6"/>
    <x v="43"/>
    <x v="42"/>
    <x v="164"/>
    <x v="163"/>
    <s v="Producto"/>
    <x v="9"/>
    <x v="2"/>
    <x v="5"/>
    <x v="0"/>
    <m/>
    <n v="1040"/>
    <n v="140"/>
    <x v="86"/>
    <n v="300"/>
    <n v="350"/>
    <n v="39.444109999999995"/>
    <x v="57"/>
    <x v="81"/>
    <m/>
    <n v="1.06"/>
    <n v="4.0475105769230764"/>
  </r>
  <r>
    <s v="53"/>
    <x v="2"/>
    <x v="6"/>
    <x v="6"/>
    <x v="43"/>
    <x v="42"/>
    <x v="165"/>
    <x v="164"/>
    <s v="Producto"/>
    <x v="9"/>
    <x v="0"/>
    <x v="5"/>
    <x v="0"/>
    <m/>
    <n v="5000"/>
    <n v="5000"/>
    <x v="87"/>
    <n v="5000"/>
    <n v="5000"/>
    <n v="2007.4750000000001"/>
    <x v="58"/>
    <x v="82"/>
    <m/>
    <n v="20.185400000000001"/>
    <n v="15.083725000000001"/>
  </r>
  <r>
    <s v="53"/>
    <x v="2"/>
    <x v="6"/>
    <x v="6"/>
    <x v="43"/>
    <x v="42"/>
    <x v="166"/>
    <x v="165"/>
    <s v="Producto"/>
    <x v="9"/>
    <x v="2"/>
    <x v="5"/>
    <x v="0"/>
    <m/>
    <n v="500"/>
    <n v="50"/>
    <x v="80"/>
    <n v="100"/>
    <n v="200"/>
    <n v="135.12405999999999"/>
    <x v="59"/>
    <x v="83"/>
    <s v="la ejecución de 13,21 km equivale a 5,34 km de aconvenios de la anterior admon y 7,87km de conevios de materiales,  Se suscribieron 4 nuevos convenio de materiales: sonson, yarumal, girardota,el peñol._x000a_Ademas, se suscribio convenio para red vial terciaria con; concepción por 875 metros y la pintada 380 mtros"/>
    <n v="8.8066666666666666"/>
    <n v="29.666811999999997"/>
  </r>
  <r>
    <s v="53"/>
    <x v="2"/>
    <x v="6"/>
    <x v="6"/>
    <x v="43"/>
    <x v="42"/>
    <x v="167"/>
    <x v="166"/>
    <s v="Producto"/>
    <x v="9"/>
    <x v="2"/>
    <x v="5"/>
    <x v="0"/>
    <m/>
    <n v="10000"/>
    <n v="1000"/>
    <x v="43"/>
    <n v="3000"/>
    <n v="3000"/>
    <n v="1066.5720000000001"/>
    <x v="60"/>
    <x v="84"/>
    <m/>
    <n v="3.6900000000000004"/>
    <n v="11.772720000000001"/>
  </r>
  <r>
    <s v="53"/>
    <x v="2"/>
    <x v="6"/>
    <x v="6"/>
    <x v="43"/>
    <x v="42"/>
    <x v="168"/>
    <x v="167"/>
    <s v="Producto"/>
    <x v="9"/>
    <x v="2"/>
    <x v="5"/>
    <x v="0"/>
    <m/>
    <n v="30"/>
    <n v="5"/>
    <x v="11"/>
    <n v="5"/>
    <n v="10"/>
    <n v="11.961460000000001"/>
    <x v="3"/>
    <x v="85"/>
    <s v="se firmo convenio para 1 km de via urbana con el municipio de vigía del fuerte, aun no han iniciado las obras  "/>
    <n v="0"/>
    <n v="39.871533333333339"/>
  </r>
  <r>
    <s v="53"/>
    <x v="2"/>
    <x v="6"/>
    <x v="6"/>
    <x v="43"/>
    <x v="42"/>
    <x v="169"/>
    <x v="168"/>
    <s v="Producto"/>
    <x v="9"/>
    <x v="2"/>
    <x v="0"/>
    <x v="0"/>
    <m/>
    <n v="41"/>
    <s v="NP"/>
    <x v="11"/>
    <n v="15"/>
    <n v="16"/>
    <n v="14"/>
    <x v="3"/>
    <x v="9"/>
    <m/>
    <n v="0"/>
    <n v="34.146341463414636"/>
  </r>
  <r>
    <s v="53"/>
    <x v="2"/>
    <x v="6"/>
    <x v="6"/>
    <x v="43"/>
    <x v="42"/>
    <x v="170"/>
    <x v="169"/>
    <s v="Producto"/>
    <x v="10"/>
    <x v="2"/>
    <x v="0"/>
    <x v="0"/>
    <m/>
    <n v="2"/>
    <s v="NP"/>
    <x v="10"/>
    <n v="1"/>
    <s v="NP"/>
    <s v="NA"/>
    <x v="43"/>
    <x v="20"/>
    <m/>
    <s v="NA"/>
    <s v="NA"/>
  </r>
  <r>
    <s v="53"/>
    <x v="2"/>
    <x v="6"/>
    <x v="6"/>
    <x v="43"/>
    <x v="42"/>
    <x v="171"/>
    <x v="170"/>
    <s v="Producto"/>
    <x v="10"/>
    <x v="2"/>
    <x v="0"/>
    <x v="0"/>
    <m/>
    <n v="5"/>
    <s v="NP"/>
    <x v="10"/>
    <n v="2"/>
    <n v="2"/>
    <s v="NA"/>
    <x v="43"/>
    <x v="20"/>
    <m/>
    <s v="NA"/>
    <s v="NA"/>
  </r>
  <r>
    <s v="53"/>
    <x v="2"/>
    <x v="6"/>
    <x v="6"/>
    <x v="43"/>
    <x v="42"/>
    <x v="172"/>
    <x v="171"/>
    <s v="Producto"/>
    <x v="11"/>
    <x v="0"/>
    <x v="0"/>
    <x v="0"/>
    <m/>
    <n v="1"/>
    <n v="1"/>
    <x v="10"/>
    <n v="1"/>
    <n v="1"/>
    <n v="1"/>
    <x v="4"/>
    <x v="4"/>
    <m/>
    <n v="100"/>
    <n v="50"/>
  </r>
  <r>
    <s v="53"/>
    <x v="2"/>
    <x v="6"/>
    <x v="6"/>
    <x v="44"/>
    <x v="43"/>
    <x v="173"/>
    <x v="172"/>
    <s v="Producto"/>
    <x v="12"/>
    <x v="1"/>
    <x v="0"/>
    <x v="0"/>
    <m/>
    <n v="4000"/>
    <s v="NP"/>
    <x v="54"/>
    <n v="2500"/>
    <n v="4000"/>
    <s v="NA"/>
    <x v="3"/>
    <x v="3"/>
    <s v="Se tiene formulado el plan de formación para iniciar en el segundo trimestre"/>
    <n v="0"/>
    <n v="0"/>
  </r>
  <r>
    <s v="53"/>
    <x v="2"/>
    <x v="6"/>
    <x v="6"/>
    <x v="44"/>
    <x v="43"/>
    <x v="174"/>
    <x v="173"/>
    <s v="Producto"/>
    <x v="12"/>
    <x v="1"/>
    <x v="0"/>
    <x v="0"/>
    <m/>
    <n v="4000"/>
    <s v="NP"/>
    <x v="83"/>
    <n v="2500"/>
    <n v="4000"/>
    <s v="NA"/>
    <x v="61"/>
    <x v="86"/>
    <s v="126 puntos a través de  del soporte y mantenimiento programado durante la vigencia 2025 (continuidad del contrato 4600014014)_x000a_En la ejecución de 2024 por parte de la Dirección de TI de la Secretaría TIC se realizó contrato 4600017690 con reservas presupuestales para 2025_x000a_objeto: SUMINISTRO DE SWITCHES DE COMUNICACIONES PARA LA GOBERNACIÓN DE ANTIOQUIA_x000a_RPC 4500063845_x000a_Valor aporte del proyecto 160045: $1.607.149.426_x000a_Proveedor: Netmask SAS"/>
    <n v="10.5"/>
    <n v="3.15"/>
  </r>
  <r>
    <s v="53"/>
    <x v="2"/>
    <x v="6"/>
    <x v="6"/>
    <x v="44"/>
    <x v="43"/>
    <x v="175"/>
    <x v="174"/>
    <s v="Producto"/>
    <x v="12"/>
    <x v="2"/>
    <x v="0"/>
    <x v="0"/>
    <m/>
    <n v="1"/>
    <n v="0.25"/>
    <x v="20"/>
    <n v="0.25"/>
    <n v="0.25"/>
    <n v="0.25"/>
    <x v="62"/>
    <x v="87"/>
    <m/>
    <n v="24"/>
    <n v="31"/>
  </r>
  <r>
    <s v="53"/>
    <x v="2"/>
    <x v="6"/>
    <x v="6"/>
    <x v="45"/>
    <x v="44"/>
    <x v="176"/>
    <x v="175"/>
    <s v="Producto"/>
    <x v="13"/>
    <x v="1"/>
    <x v="0"/>
    <x v="0"/>
    <m/>
    <n v="14000"/>
    <n v="3500"/>
    <x v="63"/>
    <n v="10500"/>
    <n v="14000"/>
    <n v="3637"/>
    <x v="63"/>
    <x v="88"/>
    <s v="CDP para desarrollo de convenio con EPM $8.000.000.000; elementos para celebración de convenio en estructuración._x000a_Recursos gestionados para mejoramiento de conexión usuarios Vigía del Fuerte - Murindó del orden de los $3.000.000.000"/>
    <n v="51.957142857142856"/>
    <n v="25.978571428571428"/>
  </r>
  <r>
    <s v="53"/>
    <x v="2"/>
    <x v="6"/>
    <x v="6"/>
    <x v="45"/>
    <x v="44"/>
    <x v="177"/>
    <x v="176"/>
    <s v="Producto"/>
    <x v="13"/>
    <x v="1"/>
    <x v="0"/>
    <x v="0"/>
    <m/>
    <n v="1041"/>
    <n v="900"/>
    <x v="88"/>
    <n v="990"/>
    <n v="1041"/>
    <n v="0"/>
    <x v="3"/>
    <x v="3"/>
    <s v="Contrato de Mandato con VIVA celebrado 25MA112B2095 (19/02/2025); supervisión designada. Acta de Inicio (18/03/2025). _x000a_Cerca de 460 Sistemas Individuales Solares Fotovoltaicos – SISFV con recursos asignados OBRAS POR IMPUESTOS para la instalación de SISFV en Norte, Nordeste y Bajo Cauca; sin inició de instalación."/>
    <n v="0"/>
    <n v="0"/>
  </r>
  <r>
    <s v="53"/>
    <x v="2"/>
    <x v="6"/>
    <x v="6"/>
    <x v="45"/>
    <x v="44"/>
    <x v="178"/>
    <x v="177"/>
    <s v="Producto"/>
    <x v="13"/>
    <x v="1"/>
    <x v="0"/>
    <x v="0"/>
    <m/>
    <n v="1000"/>
    <n v="354"/>
    <x v="89"/>
    <n v="945"/>
    <n v="1000"/>
    <n v="0"/>
    <x v="3"/>
    <x v="3"/>
    <s v="Proceso en estructuración para celebración de Contrato de Mandato con VALOR +. En gestión otrosi para adición por valor de $7.049.989.969 al Convenio IDEA para administración de recursos, inversiones asociadas al POAI 2025."/>
    <n v="0"/>
    <n v="0"/>
  </r>
  <r>
    <s v="53"/>
    <x v="2"/>
    <x v="7"/>
    <x v="7"/>
    <x v="46"/>
    <x v="45"/>
    <x v="179"/>
    <x v="178"/>
    <s v="Producto"/>
    <x v="14"/>
    <x v="2"/>
    <x v="0"/>
    <x v="0"/>
    <m/>
    <n v="5700"/>
    <n v="1700"/>
    <x v="46"/>
    <n v="1500"/>
    <n v="1000"/>
    <n v="255"/>
    <x v="64"/>
    <x v="89"/>
    <m/>
    <n v="51.333333333333329"/>
    <n v="17.982456140350877"/>
  </r>
  <r>
    <s v="53"/>
    <x v="2"/>
    <x v="7"/>
    <x v="7"/>
    <x v="46"/>
    <x v="45"/>
    <x v="180"/>
    <x v="179"/>
    <s v="Producto"/>
    <x v="14"/>
    <x v="2"/>
    <x v="0"/>
    <x v="0"/>
    <m/>
    <n v="1650"/>
    <n v="660"/>
    <x v="90"/>
    <n v="348"/>
    <n v="367"/>
    <n v="650"/>
    <x v="3"/>
    <x v="90"/>
    <m/>
    <n v="0"/>
    <n v="39.393939393939391"/>
  </r>
  <r>
    <s v="53"/>
    <x v="2"/>
    <x v="7"/>
    <x v="7"/>
    <x v="46"/>
    <x v="45"/>
    <x v="181"/>
    <x v="180"/>
    <s v="Producto"/>
    <x v="14"/>
    <x v="2"/>
    <x v="0"/>
    <x v="0"/>
    <m/>
    <n v="1925"/>
    <n v="850"/>
    <x v="9"/>
    <n v="375"/>
    <n v="400"/>
    <n v="816"/>
    <x v="3"/>
    <x v="91"/>
    <m/>
    <n v="0"/>
    <n v="42.38961038961039"/>
  </r>
  <r>
    <s v="53"/>
    <x v="2"/>
    <x v="7"/>
    <x v="7"/>
    <x v="46"/>
    <x v="45"/>
    <x v="182"/>
    <x v="181"/>
    <s v="Producto"/>
    <x v="14"/>
    <x v="2"/>
    <x v="0"/>
    <x v="0"/>
    <m/>
    <n v="4"/>
    <n v="1"/>
    <x v="10"/>
    <n v="1"/>
    <n v="1"/>
    <n v="1"/>
    <x v="3"/>
    <x v="4"/>
    <m/>
    <n v="0"/>
    <n v="25"/>
  </r>
  <r>
    <s v="53"/>
    <x v="2"/>
    <x v="7"/>
    <x v="7"/>
    <x v="46"/>
    <x v="45"/>
    <x v="183"/>
    <x v="182"/>
    <s v="Producto"/>
    <x v="14"/>
    <x v="2"/>
    <x v="0"/>
    <x v="0"/>
    <m/>
    <n v="10"/>
    <n v="1"/>
    <x v="4"/>
    <n v="3"/>
    <n v="3"/>
    <n v="1"/>
    <x v="4"/>
    <x v="13"/>
    <m/>
    <n v="33.333333333333329"/>
    <n v="20"/>
  </r>
  <r>
    <s v="53"/>
    <x v="2"/>
    <x v="7"/>
    <x v="7"/>
    <x v="47"/>
    <x v="46"/>
    <x v="184"/>
    <x v="183"/>
    <s v="Producto"/>
    <x v="14"/>
    <x v="2"/>
    <x v="0"/>
    <x v="0"/>
    <m/>
    <n v="354"/>
    <n v="144"/>
    <x v="91"/>
    <n v="70"/>
    <n v="75"/>
    <n v="394"/>
    <x v="3"/>
    <x v="92"/>
    <m/>
    <n v="0"/>
    <n v="100"/>
  </r>
  <r>
    <s v="53"/>
    <x v="2"/>
    <x v="7"/>
    <x v="7"/>
    <x v="47"/>
    <x v="46"/>
    <x v="185"/>
    <x v="184"/>
    <s v="Producto"/>
    <x v="14"/>
    <x v="2"/>
    <x v="0"/>
    <x v="0"/>
    <m/>
    <n v="1"/>
    <n v="1"/>
    <x v="22"/>
    <s v="NP"/>
    <s v="NP"/>
    <n v="1"/>
    <x v="11"/>
    <x v="4"/>
    <m/>
    <s v="NA"/>
    <n v="100"/>
  </r>
  <r>
    <s v="53"/>
    <x v="2"/>
    <x v="7"/>
    <x v="7"/>
    <x v="47"/>
    <x v="46"/>
    <x v="186"/>
    <x v="185"/>
    <s v="Producto"/>
    <x v="14"/>
    <x v="2"/>
    <x v="0"/>
    <x v="0"/>
    <m/>
    <n v="10000"/>
    <n v="500"/>
    <x v="92"/>
    <n v="3500"/>
    <n v="2500"/>
    <n v="5959"/>
    <x v="3"/>
    <x v="93"/>
    <m/>
    <n v="0"/>
    <n v="59.589999999999996"/>
  </r>
  <r>
    <s v="53"/>
    <x v="2"/>
    <x v="7"/>
    <x v="7"/>
    <x v="47"/>
    <x v="46"/>
    <x v="187"/>
    <x v="186"/>
    <s v="Producto"/>
    <x v="14"/>
    <x v="2"/>
    <x v="0"/>
    <x v="0"/>
    <m/>
    <n v="300"/>
    <s v="NP"/>
    <x v="42"/>
    <n v="100"/>
    <n v="100"/>
    <s v="NA"/>
    <x v="65"/>
    <x v="94"/>
    <m/>
    <n v="100"/>
    <n v="100"/>
  </r>
  <r>
    <s v="53"/>
    <x v="2"/>
    <x v="7"/>
    <x v="7"/>
    <x v="47"/>
    <x v="46"/>
    <x v="188"/>
    <x v="187"/>
    <s v="Producto"/>
    <x v="14"/>
    <x v="2"/>
    <x v="0"/>
    <x v="0"/>
    <m/>
    <n v="2400"/>
    <n v="1200"/>
    <x v="93"/>
    <n v="400"/>
    <n v="400"/>
    <n v="0"/>
    <x v="3"/>
    <x v="3"/>
    <m/>
    <n v="0"/>
    <n v="0"/>
  </r>
  <r>
    <s v="53"/>
    <x v="2"/>
    <x v="7"/>
    <x v="7"/>
    <x v="47"/>
    <x v="46"/>
    <x v="189"/>
    <x v="188"/>
    <s v="Producto"/>
    <x v="14"/>
    <x v="2"/>
    <x v="0"/>
    <x v="0"/>
    <m/>
    <n v="805"/>
    <n v="328"/>
    <x v="94"/>
    <n v="158"/>
    <n v="171"/>
    <n v="777"/>
    <x v="66"/>
    <x v="95"/>
    <m/>
    <n v="54.054054054054056"/>
    <n v="100"/>
  </r>
  <r>
    <s v="53"/>
    <x v="2"/>
    <x v="7"/>
    <x v="7"/>
    <x v="47"/>
    <x v="46"/>
    <x v="190"/>
    <x v="189"/>
    <s v="Producto"/>
    <x v="14"/>
    <x v="0"/>
    <x v="0"/>
    <x v="0"/>
    <m/>
    <n v="1"/>
    <n v="1"/>
    <x v="10"/>
    <n v="1"/>
    <n v="1"/>
    <n v="1"/>
    <x v="4"/>
    <x v="4"/>
    <m/>
    <n v="100"/>
    <n v="50"/>
  </r>
  <r>
    <s v="53"/>
    <x v="2"/>
    <x v="7"/>
    <x v="7"/>
    <x v="47"/>
    <x v="46"/>
    <x v="191"/>
    <x v="190"/>
    <s v="Producto"/>
    <x v="14"/>
    <x v="2"/>
    <x v="0"/>
    <x v="0"/>
    <m/>
    <n v="8"/>
    <n v="2"/>
    <x v="3"/>
    <n v="2"/>
    <n v="2"/>
    <n v="2"/>
    <x v="4"/>
    <x v="0"/>
    <m/>
    <n v="50"/>
    <n v="37.5"/>
  </r>
  <r>
    <s v="53"/>
    <x v="2"/>
    <x v="7"/>
    <x v="7"/>
    <x v="48"/>
    <x v="47"/>
    <x v="192"/>
    <x v="191"/>
    <s v="Producto"/>
    <x v="14"/>
    <x v="2"/>
    <x v="0"/>
    <x v="0"/>
    <m/>
    <n v="1267"/>
    <n v="131"/>
    <x v="95"/>
    <n v="406"/>
    <n v="433"/>
    <n v="110"/>
    <x v="3"/>
    <x v="96"/>
    <m/>
    <n v="0"/>
    <n v="8.681925808997633"/>
  </r>
  <r>
    <s v="53"/>
    <x v="2"/>
    <x v="7"/>
    <x v="7"/>
    <x v="48"/>
    <x v="47"/>
    <x v="193"/>
    <x v="192"/>
    <s v="Producto"/>
    <x v="14"/>
    <x v="2"/>
    <x v="0"/>
    <x v="0"/>
    <m/>
    <n v="32"/>
    <n v="8"/>
    <x v="44"/>
    <n v="8"/>
    <n v="8"/>
    <n v="14"/>
    <x v="3"/>
    <x v="9"/>
    <m/>
    <n v="0"/>
    <n v="43.75"/>
  </r>
  <r>
    <s v="53"/>
    <x v="2"/>
    <x v="7"/>
    <x v="7"/>
    <x v="48"/>
    <x v="47"/>
    <x v="194"/>
    <x v="193"/>
    <s v="Producto"/>
    <x v="14"/>
    <x v="2"/>
    <x v="6"/>
    <x v="0"/>
    <m/>
    <n v="2000"/>
    <n v="464"/>
    <x v="96"/>
    <n v="512"/>
    <n v="537"/>
    <n v="275"/>
    <x v="3"/>
    <x v="97"/>
    <m/>
    <n v="0"/>
    <n v="13.750000000000002"/>
  </r>
  <r>
    <s v="53"/>
    <x v="2"/>
    <x v="8"/>
    <x v="8"/>
    <x v="49"/>
    <x v="48"/>
    <x v="195"/>
    <x v="194"/>
    <s v="Producto"/>
    <x v="14"/>
    <x v="2"/>
    <x v="0"/>
    <x v="0"/>
    <m/>
    <n v="26"/>
    <n v="2"/>
    <x v="11"/>
    <n v="10"/>
    <n v="4"/>
    <n v="7"/>
    <x v="67"/>
    <x v="98"/>
    <m/>
    <n v="100"/>
    <n v="100"/>
  </r>
  <r>
    <s v="53"/>
    <x v="2"/>
    <x v="8"/>
    <x v="8"/>
    <x v="49"/>
    <x v="48"/>
    <x v="196"/>
    <x v="195"/>
    <s v="Producto"/>
    <x v="14"/>
    <x v="2"/>
    <x v="0"/>
    <x v="0"/>
    <m/>
    <n v="9"/>
    <n v="1"/>
    <x v="4"/>
    <n v="3"/>
    <n v="2"/>
    <n v="1"/>
    <x v="3"/>
    <x v="4"/>
    <m/>
    <n v="0"/>
    <n v="11.111111111111111"/>
  </r>
  <r>
    <s v="53"/>
    <x v="2"/>
    <x v="8"/>
    <x v="8"/>
    <x v="49"/>
    <x v="48"/>
    <x v="197"/>
    <x v="196"/>
    <s v="Producto"/>
    <x v="14"/>
    <x v="2"/>
    <x v="0"/>
    <x v="0"/>
    <m/>
    <n v="4000"/>
    <n v="280"/>
    <x v="97"/>
    <n v="1240"/>
    <n v="1000"/>
    <n v="899"/>
    <x v="68"/>
    <x v="99"/>
    <m/>
    <n v="15.878378378378377"/>
    <n v="28.349999999999998"/>
  </r>
  <r>
    <s v="53"/>
    <x v="2"/>
    <x v="8"/>
    <x v="8"/>
    <x v="49"/>
    <x v="48"/>
    <x v="198"/>
    <x v="197"/>
    <s v="Producto"/>
    <x v="14"/>
    <x v="2"/>
    <x v="0"/>
    <x v="0"/>
    <m/>
    <n v="80"/>
    <n v="10"/>
    <x v="24"/>
    <n v="30"/>
    <n v="20"/>
    <n v="5"/>
    <x v="5"/>
    <x v="23"/>
    <m/>
    <n v="20"/>
    <n v="11.25"/>
  </r>
  <r>
    <s v="53"/>
    <x v="2"/>
    <x v="8"/>
    <x v="8"/>
    <x v="50"/>
    <x v="49"/>
    <x v="199"/>
    <x v="198"/>
    <s v="Producto"/>
    <x v="14"/>
    <x v="2"/>
    <x v="0"/>
    <x v="0"/>
    <m/>
    <n v="9"/>
    <n v="2"/>
    <x v="4"/>
    <n v="2"/>
    <n v="2"/>
    <n v="1"/>
    <x v="3"/>
    <x v="4"/>
    <m/>
    <n v="0"/>
    <n v="11.111111111111111"/>
  </r>
  <r>
    <s v="53"/>
    <x v="2"/>
    <x v="8"/>
    <x v="8"/>
    <x v="50"/>
    <x v="49"/>
    <x v="200"/>
    <x v="199"/>
    <s v="Producto"/>
    <x v="14"/>
    <x v="2"/>
    <x v="0"/>
    <x v="0"/>
    <m/>
    <n v="80"/>
    <n v="10"/>
    <x v="24"/>
    <n v="30"/>
    <n v="20"/>
    <n v="8"/>
    <x v="27"/>
    <x v="100"/>
    <m/>
    <n v="25"/>
    <n v="16.25"/>
  </r>
  <r>
    <s v="53"/>
    <x v="2"/>
    <x v="8"/>
    <x v="8"/>
    <x v="50"/>
    <x v="49"/>
    <x v="201"/>
    <x v="200"/>
    <s v="Producto"/>
    <x v="14"/>
    <x v="2"/>
    <x v="0"/>
    <x v="0"/>
    <m/>
    <n v="13"/>
    <n v="3"/>
    <x v="4"/>
    <n v="3"/>
    <n v="3"/>
    <n v="3"/>
    <x v="4"/>
    <x v="8"/>
    <m/>
    <n v="33.333333333333329"/>
    <n v="30.76923076923077"/>
  </r>
  <r>
    <s v="53"/>
    <x v="2"/>
    <x v="8"/>
    <x v="8"/>
    <x v="50"/>
    <x v="49"/>
    <x v="202"/>
    <x v="201"/>
    <s v="Producto"/>
    <x v="14"/>
    <x v="1"/>
    <x v="0"/>
    <x v="0"/>
    <m/>
    <n v="4"/>
    <n v="1"/>
    <x v="3"/>
    <n v="3"/>
    <n v="4"/>
    <n v="2"/>
    <x v="18"/>
    <x v="13"/>
    <m/>
    <n v="100"/>
    <n v="50"/>
  </r>
  <r>
    <s v="53"/>
    <x v="2"/>
    <x v="8"/>
    <x v="8"/>
    <x v="50"/>
    <x v="49"/>
    <x v="203"/>
    <x v="202"/>
    <s v="Producto"/>
    <x v="14"/>
    <x v="0"/>
    <x v="0"/>
    <x v="0"/>
    <m/>
    <n v="1"/>
    <n v="1"/>
    <x v="10"/>
    <n v="1"/>
    <n v="1"/>
    <n v="1"/>
    <x v="4"/>
    <x v="4"/>
    <m/>
    <n v="100"/>
    <n v="50"/>
  </r>
  <r>
    <s v="53"/>
    <x v="2"/>
    <x v="8"/>
    <x v="8"/>
    <x v="50"/>
    <x v="49"/>
    <x v="204"/>
    <x v="203"/>
    <s v="Producto"/>
    <x v="14"/>
    <x v="2"/>
    <x v="0"/>
    <x v="0"/>
    <m/>
    <n v="2000"/>
    <n v="500"/>
    <x v="49"/>
    <n v="500"/>
    <n v="500"/>
    <n v="1029"/>
    <x v="69"/>
    <x v="101"/>
    <m/>
    <n v="38.800000000000004"/>
    <n v="61.150000000000006"/>
  </r>
  <r>
    <s v="53"/>
    <x v="2"/>
    <x v="8"/>
    <x v="8"/>
    <x v="51"/>
    <x v="50"/>
    <x v="205"/>
    <x v="204"/>
    <s v="Producto"/>
    <x v="14"/>
    <x v="2"/>
    <x v="0"/>
    <x v="0"/>
    <m/>
    <n v="4"/>
    <n v="1"/>
    <x v="10"/>
    <n v="1"/>
    <n v="1"/>
    <n v="1"/>
    <x v="70"/>
    <x v="102"/>
    <m/>
    <n v="39.700000000000003"/>
    <n v="34.924999999999997"/>
  </r>
  <r>
    <s v="53"/>
    <x v="2"/>
    <x v="8"/>
    <x v="8"/>
    <x v="51"/>
    <x v="50"/>
    <x v="206"/>
    <x v="205"/>
    <s v="Producto"/>
    <x v="14"/>
    <x v="2"/>
    <x v="0"/>
    <x v="0"/>
    <m/>
    <n v="3000"/>
    <n v="45"/>
    <x v="54"/>
    <n v="2000"/>
    <n v="3000"/>
    <n v="778"/>
    <x v="71"/>
    <x v="103"/>
    <m/>
    <n v="100"/>
    <n v="100"/>
  </r>
  <r>
    <s v="53"/>
    <x v="2"/>
    <x v="8"/>
    <x v="8"/>
    <x v="51"/>
    <x v="50"/>
    <x v="207"/>
    <x v="206"/>
    <s v="Producto"/>
    <x v="14"/>
    <x v="1"/>
    <x v="0"/>
    <x v="0"/>
    <m/>
    <n v="320"/>
    <n v="80"/>
    <x v="98"/>
    <n v="240"/>
    <n v="320"/>
    <n v="90"/>
    <x v="72"/>
    <x v="104"/>
    <m/>
    <n v="56.25"/>
    <n v="28.125"/>
  </r>
  <r>
    <s v="53"/>
    <x v="2"/>
    <x v="8"/>
    <x v="8"/>
    <x v="52"/>
    <x v="51"/>
    <x v="208"/>
    <x v="207"/>
    <s v="Producto"/>
    <x v="14"/>
    <x v="2"/>
    <x v="0"/>
    <x v="0"/>
    <m/>
    <n v="2200"/>
    <n v="400"/>
    <x v="99"/>
    <n v="1500"/>
    <n v="2200"/>
    <n v="620"/>
    <x v="73"/>
    <x v="105"/>
    <m/>
    <n v="55.222222222222214"/>
    <n v="50.772727272727266"/>
  </r>
  <r>
    <s v="53"/>
    <x v="2"/>
    <x v="8"/>
    <x v="8"/>
    <x v="52"/>
    <x v="51"/>
    <x v="209"/>
    <x v="208"/>
    <s v="Producto"/>
    <x v="14"/>
    <x v="2"/>
    <x v="0"/>
    <x v="0"/>
    <m/>
    <n v="6"/>
    <s v="NP"/>
    <x v="3"/>
    <n v="2"/>
    <n v="2"/>
    <n v="2"/>
    <x v="3"/>
    <x v="13"/>
    <m/>
    <n v="0"/>
    <n v="33.333333333333329"/>
  </r>
  <r>
    <s v="53"/>
    <x v="2"/>
    <x v="8"/>
    <x v="8"/>
    <x v="52"/>
    <x v="51"/>
    <x v="210"/>
    <x v="209"/>
    <s v="Producto"/>
    <x v="14"/>
    <x v="1"/>
    <x v="0"/>
    <x v="0"/>
    <m/>
    <n v="4"/>
    <n v="1"/>
    <x v="3"/>
    <n v="3"/>
    <n v="4"/>
    <n v="1"/>
    <x v="74"/>
    <x v="106"/>
    <m/>
    <n v="66.5"/>
    <n v="33.25"/>
  </r>
  <r>
    <s v="53"/>
    <x v="2"/>
    <x v="8"/>
    <x v="8"/>
    <x v="53"/>
    <x v="52"/>
    <x v="211"/>
    <x v="210"/>
    <s v="Producto"/>
    <x v="6"/>
    <x v="2"/>
    <x v="0"/>
    <x v="0"/>
    <m/>
    <n v="7"/>
    <n v="1"/>
    <x v="3"/>
    <n v="2"/>
    <n v="2"/>
    <n v="5"/>
    <x v="3"/>
    <x v="14"/>
    <s v="En proceso de planeación para la ejecución de un evento de inversión en el territorio"/>
    <n v="0"/>
    <n v="71.428571428571431"/>
  </r>
  <r>
    <s v="53"/>
    <x v="2"/>
    <x v="8"/>
    <x v="8"/>
    <x v="53"/>
    <x v="52"/>
    <x v="212"/>
    <x v="211"/>
    <s v="Producto"/>
    <x v="6"/>
    <x v="2"/>
    <x v="0"/>
    <x v="0"/>
    <m/>
    <n v="4"/>
    <n v="1"/>
    <x v="10"/>
    <n v="1"/>
    <n v="1"/>
    <n v="1"/>
    <x v="3"/>
    <x v="4"/>
    <s v="En proceso precontractual para llevar a cabo programa de Fomento Exportador"/>
    <n v="0"/>
    <n v="25"/>
  </r>
  <r>
    <s v="53"/>
    <x v="2"/>
    <x v="8"/>
    <x v="8"/>
    <x v="53"/>
    <x v="52"/>
    <x v="213"/>
    <x v="212"/>
    <s v="Producto"/>
    <x v="6"/>
    <x v="2"/>
    <x v="0"/>
    <x v="0"/>
    <m/>
    <n v="5"/>
    <n v="1"/>
    <x v="10"/>
    <n v="1"/>
    <n v="2"/>
    <n v="2"/>
    <x v="3"/>
    <x v="13"/>
    <s v="En proceso precontractual para llevar a cabo programa Inglés para el trabajo"/>
    <n v="0"/>
    <n v="40"/>
  </r>
  <r>
    <s v="53"/>
    <x v="2"/>
    <x v="8"/>
    <x v="8"/>
    <x v="54"/>
    <x v="53"/>
    <x v="214"/>
    <x v="213"/>
    <s v="Producto"/>
    <x v="14"/>
    <x v="2"/>
    <x v="0"/>
    <x v="0"/>
    <m/>
    <n v="1"/>
    <n v="0.25"/>
    <x v="20"/>
    <n v="0.25"/>
    <n v="0.25"/>
    <n v="0.25"/>
    <x v="3"/>
    <x v="24"/>
    <m/>
    <n v="0"/>
    <n v="25"/>
  </r>
  <r>
    <s v="53"/>
    <x v="2"/>
    <x v="8"/>
    <x v="8"/>
    <x v="54"/>
    <x v="53"/>
    <x v="215"/>
    <x v="214"/>
    <s v="Producto"/>
    <x v="14"/>
    <x v="2"/>
    <x v="0"/>
    <x v="0"/>
    <m/>
    <n v="4"/>
    <n v="1"/>
    <x v="10"/>
    <n v="1"/>
    <n v="1"/>
    <n v="1.33"/>
    <x v="3"/>
    <x v="106"/>
    <m/>
    <n v="0"/>
    <n v="33.25"/>
  </r>
  <r>
    <s v="54"/>
    <x v="3"/>
    <x v="9"/>
    <x v="9"/>
    <x v="55"/>
    <x v="54"/>
    <x v="216"/>
    <x v="215"/>
    <s v="Producto"/>
    <x v="13"/>
    <x v="0"/>
    <x v="7"/>
    <x v="0"/>
    <m/>
    <n v="50000"/>
    <n v="45000"/>
    <x v="100"/>
    <n v="50000"/>
    <n v="50000"/>
    <n v="36143.699999999997"/>
    <x v="3"/>
    <x v="3"/>
    <s v="Aun no inician los convenios de PSA"/>
    <n v="0"/>
    <n v="18.535230769230772"/>
  </r>
  <r>
    <s v="54"/>
    <x v="3"/>
    <x v="9"/>
    <x v="9"/>
    <x v="55"/>
    <x v="54"/>
    <x v="217"/>
    <x v="216"/>
    <s v="Producto"/>
    <x v="13"/>
    <x v="2"/>
    <x v="7"/>
    <x v="0"/>
    <m/>
    <n v="1000"/>
    <n v="200"/>
    <x v="86"/>
    <n v="275"/>
    <n v="275"/>
    <n v="288.10000000000002"/>
    <x v="3"/>
    <x v="107"/>
    <s v="Se firmó el contrato de reforestación y mantenimiento, pero aún no inicia actividades físicas"/>
    <n v="0"/>
    <n v="28.810000000000002"/>
  </r>
  <r>
    <s v="54"/>
    <x v="3"/>
    <x v="9"/>
    <x v="9"/>
    <x v="55"/>
    <x v="54"/>
    <x v="218"/>
    <x v="217"/>
    <s v="Producto"/>
    <x v="13"/>
    <x v="0"/>
    <x v="7"/>
    <x v="0"/>
    <m/>
    <n v="30000"/>
    <n v="30000"/>
    <x v="101"/>
    <n v="30000"/>
    <n v="30000"/>
    <n v="49322.6"/>
    <x v="3"/>
    <x v="3"/>
    <s v="Se firmó el contrato de Guardacuencas, pero aún no inicia actividades físicas"/>
    <n v="0"/>
    <n v="25"/>
  </r>
  <r>
    <s v="54"/>
    <x v="3"/>
    <x v="9"/>
    <x v="9"/>
    <x v="55"/>
    <x v="54"/>
    <x v="219"/>
    <x v="218"/>
    <s v="Producto"/>
    <x v="13"/>
    <x v="1"/>
    <x v="0"/>
    <x v="0"/>
    <m/>
    <n v="42"/>
    <n v="35"/>
    <x v="102"/>
    <n v="40"/>
    <n v="42"/>
    <n v="0"/>
    <x v="3"/>
    <x v="3"/>
    <s v="Aun no inician los convenios de PSA"/>
    <n v="0"/>
    <n v="0"/>
  </r>
  <r>
    <s v="54"/>
    <x v="3"/>
    <x v="9"/>
    <x v="9"/>
    <x v="56"/>
    <x v="55"/>
    <x v="220"/>
    <x v="219"/>
    <s v="Producto"/>
    <x v="15"/>
    <x v="2"/>
    <x v="0"/>
    <x v="0"/>
    <m/>
    <n v="4"/>
    <n v="1"/>
    <x v="10"/>
    <n v="1"/>
    <n v="1"/>
    <n v="1"/>
    <x v="16"/>
    <x v="108"/>
    <m/>
    <n v="25"/>
    <n v="31.25"/>
  </r>
  <r>
    <s v="54"/>
    <x v="3"/>
    <x v="9"/>
    <x v="9"/>
    <x v="56"/>
    <x v="55"/>
    <x v="221"/>
    <x v="220"/>
    <s v="Producto"/>
    <x v="13"/>
    <x v="2"/>
    <x v="7"/>
    <x v="0"/>
    <m/>
    <n v="250"/>
    <n v="50"/>
    <x v="65"/>
    <n v="75"/>
    <n v="75"/>
    <n v="33.5"/>
    <x v="3"/>
    <x v="109"/>
    <s v="Aun no inicia el convenio de restauración de manglar"/>
    <n v="0"/>
    <n v="13.4"/>
  </r>
  <r>
    <s v="54"/>
    <x v="3"/>
    <x v="9"/>
    <x v="9"/>
    <x v="57"/>
    <x v="56"/>
    <x v="222"/>
    <x v="221"/>
    <s v="Producto"/>
    <x v="13"/>
    <x v="0"/>
    <x v="0"/>
    <x v="0"/>
    <m/>
    <n v="12"/>
    <n v="12"/>
    <x v="103"/>
    <n v="12"/>
    <n v="12"/>
    <n v="10"/>
    <x v="3"/>
    <x v="3"/>
    <m/>
    <n v="0"/>
    <n v="20.833333333333336"/>
  </r>
  <r>
    <s v="54"/>
    <x v="3"/>
    <x v="9"/>
    <x v="9"/>
    <x v="57"/>
    <x v="56"/>
    <x v="223"/>
    <x v="222"/>
    <s v="Producto"/>
    <x v="13"/>
    <x v="0"/>
    <x v="0"/>
    <x v="0"/>
    <m/>
    <n v="10"/>
    <n v="10"/>
    <x v="11"/>
    <n v="10"/>
    <n v="10"/>
    <n v="10"/>
    <x v="3"/>
    <x v="3"/>
    <m/>
    <n v="0"/>
    <n v="25"/>
  </r>
  <r>
    <s v="54"/>
    <x v="3"/>
    <x v="9"/>
    <x v="9"/>
    <x v="58"/>
    <x v="57"/>
    <x v="224"/>
    <x v="223"/>
    <s v="Producto"/>
    <x v="13"/>
    <x v="2"/>
    <x v="7"/>
    <x v="0"/>
    <m/>
    <n v="1000"/>
    <n v="250"/>
    <x v="86"/>
    <n v="250"/>
    <n v="250"/>
    <n v="347.7"/>
    <x v="3"/>
    <x v="110"/>
    <s v="Se firmó el contrato de reforestación y mantenimiento, pero aún no inicia actividades físicas"/>
    <n v="0"/>
    <n v="34.770000000000003"/>
  </r>
  <r>
    <s v="54"/>
    <x v="3"/>
    <x v="9"/>
    <x v="9"/>
    <x v="58"/>
    <x v="57"/>
    <x v="225"/>
    <x v="224"/>
    <s v="Producto"/>
    <x v="13"/>
    <x v="2"/>
    <x v="0"/>
    <x v="0"/>
    <m/>
    <n v="1625000"/>
    <n v="275000"/>
    <x v="104"/>
    <n v="537500"/>
    <n v="437500"/>
    <n v="301253"/>
    <x v="3"/>
    <x v="111"/>
    <s v="Los contratos de reforestación (cuencas abastecedoras y manglar) no han comenzado ejecución física"/>
    <n v="0"/>
    <n v="18.538646153846152"/>
  </r>
  <r>
    <s v="54"/>
    <x v="3"/>
    <x v="9"/>
    <x v="9"/>
    <x v="58"/>
    <x v="57"/>
    <x v="226"/>
    <x v="225"/>
    <s v="Producto"/>
    <x v="13"/>
    <x v="2"/>
    <x v="0"/>
    <x v="0"/>
    <m/>
    <n v="4"/>
    <n v="1"/>
    <x v="10"/>
    <n v="1"/>
    <n v="1"/>
    <n v="1"/>
    <x v="3"/>
    <x v="4"/>
    <m/>
    <n v="0"/>
    <n v="25"/>
  </r>
  <r>
    <s v="54"/>
    <x v="3"/>
    <x v="9"/>
    <x v="9"/>
    <x v="58"/>
    <x v="57"/>
    <x v="227"/>
    <x v="226"/>
    <s v="Producto"/>
    <x v="13"/>
    <x v="2"/>
    <x v="7"/>
    <x v="0"/>
    <m/>
    <n v="150"/>
    <s v="NP"/>
    <x v="65"/>
    <n v="50"/>
    <n v="50"/>
    <s v="NA"/>
    <x v="3"/>
    <x v="3"/>
    <s v="No se ha decidido la forma de contratación de este indicador"/>
    <n v="0"/>
    <n v="0"/>
  </r>
  <r>
    <s v="54"/>
    <x v="3"/>
    <x v="9"/>
    <x v="9"/>
    <x v="58"/>
    <x v="57"/>
    <x v="228"/>
    <x v="227"/>
    <s v="Producto"/>
    <x v="13"/>
    <x v="2"/>
    <x v="0"/>
    <x v="0"/>
    <m/>
    <n v="40"/>
    <n v="10"/>
    <x v="11"/>
    <n v="10"/>
    <n v="10"/>
    <n v="10"/>
    <x v="3"/>
    <x v="42"/>
    <m/>
    <n v="0"/>
    <n v="25"/>
  </r>
  <r>
    <s v="54"/>
    <x v="3"/>
    <x v="10"/>
    <x v="10"/>
    <x v="59"/>
    <x v="58"/>
    <x v="229"/>
    <x v="228"/>
    <s v="Producto"/>
    <x v="12"/>
    <x v="1"/>
    <x v="0"/>
    <x v="0"/>
    <m/>
    <n v="5"/>
    <n v="1"/>
    <x v="4"/>
    <n v="5"/>
    <n v="5"/>
    <n v="3"/>
    <x v="0"/>
    <x v="0"/>
    <s v="1. Apoyo logístico, técnico y académico al Consejo Territorial de Planeación de Antioquia 2. Estudios de análisis de las interrelaciones en la subregión de Urabá_x000a_3. Estudios de análisis de las interrelaciones en la subregión de Oriente"/>
    <n v="100"/>
    <n v="60"/>
  </r>
  <r>
    <s v="54"/>
    <x v="3"/>
    <x v="10"/>
    <x v="10"/>
    <x v="59"/>
    <x v="58"/>
    <x v="230"/>
    <x v="229"/>
    <s v="Producto"/>
    <x v="12"/>
    <x v="2"/>
    <x v="0"/>
    <x v="0"/>
    <m/>
    <n v="3"/>
    <s v="NP"/>
    <x v="10"/>
    <n v="1"/>
    <n v="1"/>
    <s v="NA"/>
    <x v="3"/>
    <x v="3"/>
    <m/>
    <n v="0"/>
    <n v="0"/>
  </r>
  <r>
    <s v="54"/>
    <x v="3"/>
    <x v="10"/>
    <x v="10"/>
    <x v="60"/>
    <x v="59"/>
    <x v="231"/>
    <x v="230"/>
    <s v="Producto"/>
    <x v="15"/>
    <x v="0"/>
    <x v="0"/>
    <x v="0"/>
    <m/>
    <n v="1"/>
    <n v="1"/>
    <x v="10"/>
    <n v="1"/>
    <n v="1"/>
    <n v="1"/>
    <x v="16"/>
    <x v="24"/>
    <m/>
    <n v="25"/>
    <n v="31.25"/>
  </r>
  <r>
    <s v="54"/>
    <x v="3"/>
    <x v="10"/>
    <x v="10"/>
    <x v="60"/>
    <x v="59"/>
    <x v="232"/>
    <x v="231"/>
    <s v="Producto"/>
    <x v="15"/>
    <x v="2"/>
    <x v="0"/>
    <x v="0"/>
    <m/>
    <n v="12"/>
    <n v="2"/>
    <x v="15"/>
    <n v="4"/>
    <n v="2"/>
    <n v="5"/>
    <x v="3"/>
    <x v="14"/>
    <m/>
    <n v="0"/>
    <n v="41.666666666666671"/>
  </r>
  <r>
    <s v="54"/>
    <x v="3"/>
    <x v="10"/>
    <x v="10"/>
    <x v="60"/>
    <x v="59"/>
    <x v="233"/>
    <x v="232"/>
    <s v="Producto"/>
    <x v="15"/>
    <x v="2"/>
    <x v="0"/>
    <x v="0"/>
    <m/>
    <n v="30"/>
    <n v="5"/>
    <x v="11"/>
    <n v="10"/>
    <n v="5"/>
    <n v="15"/>
    <x v="3"/>
    <x v="29"/>
    <m/>
    <n v="0"/>
    <n v="50"/>
  </r>
  <r>
    <s v="54"/>
    <x v="3"/>
    <x v="10"/>
    <x v="10"/>
    <x v="60"/>
    <x v="59"/>
    <x v="234"/>
    <x v="233"/>
    <s v="Producto"/>
    <x v="0"/>
    <x v="2"/>
    <x v="0"/>
    <x v="0"/>
    <m/>
    <n v="94"/>
    <n v="22"/>
    <x v="32"/>
    <n v="24"/>
    <n v="24"/>
    <n v="22"/>
    <x v="3"/>
    <x v="71"/>
    <s v="El proyecto de la Secretaría de Gobierno - Dirección de Asuntos Institucionales  por dificultades de ingeniería en los trámites presupuestales de la plataforma PIIP- DNP no pudo realizar la ejecución del proyecto para el primer trimestre 2025."/>
    <n v="0"/>
    <n v="23.404255319148938"/>
  </r>
  <r>
    <s v="54"/>
    <x v="3"/>
    <x v="10"/>
    <x v="10"/>
    <x v="61"/>
    <x v="60"/>
    <x v="235"/>
    <x v="234"/>
    <s v="Producto"/>
    <x v="13"/>
    <x v="1"/>
    <x v="0"/>
    <x v="0"/>
    <m/>
    <n v="1"/>
    <n v="0.25"/>
    <x v="2"/>
    <n v="0.75"/>
    <n v="1"/>
    <n v="0.25"/>
    <x v="3"/>
    <x v="3"/>
    <m/>
    <n v="0"/>
    <n v="0"/>
  </r>
  <r>
    <s v="54"/>
    <x v="3"/>
    <x v="10"/>
    <x v="10"/>
    <x v="62"/>
    <x v="61"/>
    <x v="236"/>
    <x v="235"/>
    <s v="Producto"/>
    <x v="13"/>
    <x v="2"/>
    <x v="0"/>
    <x v="0"/>
    <m/>
    <n v="62"/>
    <n v="10"/>
    <x v="1"/>
    <n v="17"/>
    <n v="20"/>
    <n v="0"/>
    <x v="3"/>
    <x v="3"/>
    <s v="Aun no inician los convenios"/>
    <n v="0"/>
    <n v="0"/>
  </r>
  <r>
    <s v="54"/>
    <x v="3"/>
    <x v="10"/>
    <x v="10"/>
    <x v="62"/>
    <x v="61"/>
    <x v="237"/>
    <x v="236"/>
    <s v="Producto"/>
    <x v="13"/>
    <x v="2"/>
    <x v="0"/>
    <x v="0"/>
    <m/>
    <n v="40"/>
    <n v="5"/>
    <x v="11"/>
    <n v="15"/>
    <n v="10"/>
    <n v="0"/>
    <x v="3"/>
    <x v="3"/>
    <s v="Aun no inician los convenios"/>
    <n v="0"/>
    <n v="0"/>
  </r>
  <r>
    <s v="54"/>
    <x v="3"/>
    <x v="10"/>
    <x v="10"/>
    <x v="62"/>
    <x v="61"/>
    <x v="238"/>
    <x v="237"/>
    <s v="Producto"/>
    <x v="13"/>
    <x v="2"/>
    <x v="0"/>
    <x v="0"/>
    <m/>
    <n v="2000"/>
    <n v="400"/>
    <x v="49"/>
    <n v="500"/>
    <n v="600"/>
    <n v="4375"/>
    <x v="3"/>
    <x v="112"/>
    <s v="Aun no inician los convenios"/>
    <n v="0"/>
    <n v="100"/>
  </r>
  <r>
    <s v="54"/>
    <x v="3"/>
    <x v="10"/>
    <x v="10"/>
    <x v="62"/>
    <x v="61"/>
    <x v="239"/>
    <x v="238"/>
    <s v="Producto"/>
    <x v="13"/>
    <x v="2"/>
    <x v="0"/>
    <x v="0"/>
    <m/>
    <n v="130000"/>
    <n v="10000"/>
    <x v="69"/>
    <n v="40000"/>
    <n v="40000"/>
    <n v="19728"/>
    <x v="3"/>
    <x v="113"/>
    <s v="Aun no inician los convenios"/>
    <n v="0"/>
    <n v="15.175384615384615"/>
  </r>
  <r>
    <s v="54"/>
    <x v="3"/>
    <x v="10"/>
    <x v="10"/>
    <x v="63"/>
    <x v="62"/>
    <x v="240"/>
    <x v="239"/>
    <s v="Producto"/>
    <x v="13"/>
    <x v="1"/>
    <x v="0"/>
    <x v="0"/>
    <m/>
    <n v="116"/>
    <n v="54"/>
    <x v="105"/>
    <n v="102"/>
    <n v="116"/>
    <n v="47"/>
    <x v="75"/>
    <x v="114"/>
    <s v="En gestión actuaciones orientadas a avanzar en el cumplimiento de la meta: 8 proyectos de infraestructura en evaluación (Envigado - 2 ALC; Zaragoza - ACU; Mutatá - ALC; Betania - ACU; Chigorodó - ACU/ALC; Santa Fe de Antioquia - ALC EBAR; Jericó - ACU/ALC); 2 proyecto de E&amp;D en revisión (Caicedo 1 ACU y 1 ALC); 8 E&amp;D IRCA Urbano - Incorporado MANTRA; 1 E&amp;D ALC Nechí"/>
    <n v="59.493670886075947"/>
    <n v="40.517241379310342"/>
  </r>
  <r>
    <s v="54"/>
    <x v="3"/>
    <x v="10"/>
    <x v="10"/>
    <x v="63"/>
    <x v="62"/>
    <x v="241"/>
    <x v="240"/>
    <s v="Producto"/>
    <x v="13"/>
    <x v="1"/>
    <x v="0"/>
    <x v="0"/>
    <m/>
    <n v="63"/>
    <n v="28"/>
    <x v="106"/>
    <n v="54"/>
    <n v="63"/>
    <n v="22"/>
    <x v="67"/>
    <x v="71"/>
    <s v="En gestión actuaciones orientadas a avanzar en el cumplimiento de la meta: 9 Proyectos de estudios y diseños rurales en gestión de recursos (RENTAN) - Incorporado a MANTRA; 1 proyecto viabilizado ACU-ALC Rural (La Ceja del Tambo); 5 proyecto infraestructura en evaluación (TURBO - ALC Currulao; Santa Rosa de Osos 2 - ACU/ALC; San Roque - ACU; San Jerónimo - ACU)"/>
    <n v="53.658536585365859"/>
    <n v="34.920634920634917"/>
  </r>
  <r>
    <s v="54"/>
    <x v="3"/>
    <x v="10"/>
    <x v="10"/>
    <x v="63"/>
    <x v="62"/>
    <x v="242"/>
    <x v="241"/>
    <s v="Producto"/>
    <x v="13"/>
    <x v="1"/>
    <x v="0"/>
    <x v="0"/>
    <m/>
    <n v="4000"/>
    <n v="1000"/>
    <x v="107"/>
    <n v="3000"/>
    <n v="4000"/>
    <n v="341"/>
    <x v="76"/>
    <x v="115"/>
    <s v="Proyecto en estructuración técnica para nivelar metas 2024-2025"/>
    <n v="17.05"/>
    <n v="8.5250000000000004"/>
  </r>
  <r>
    <s v="54"/>
    <x v="3"/>
    <x v="10"/>
    <x v="10"/>
    <x v="64"/>
    <x v="63"/>
    <x v="243"/>
    <x v="242"/>
    <s v="Producto"/>
    <x v="13"/>
    <x v="1"/>
    <x v="0"/>
    <x v="0"/>
    <m/>
    <n v="30"/>
    <n v="15"/>
    <x v="24"/>
    <n v="25"/>
    <n v="30"/>
    <n v="13"/>
    <x v="77"/>
    <x v="100"/>
    <s v="En gestión actuaciones orientadas a avanzar en el cumplimiento de la meta: 13 municipios con 14 proyectos para adquisición de vehículos en evaluación en MDEVP (Hispania, Salgar, Anzá, Peque, Santuario, Venecia (2), Nariño, Puerto Triunfo, Carolina, Jericó, Jardín, San Francisco, Concordia)"/>
    <n v="65"/>
    <n v="43.333333333333336"/>
  </r>
  <r>
    <s v="54"/>
    <x v="3"/>
    <x v="10"/>
    <x v="10"/>
    <x v="64"/>
    <x v="63"/>
    <x v="244"/>
    <x v="243"/>
    <s v="Producto"/>
    <x v="13"/>
    <x v="1"/>
    <x v="0"/>
    <x v="0"/>
    <m/>
    <n v="3"/>
    <n v="1"/>
    <x v="3"/>
    <n v="3"/>
    <n v="3"/>
    <n v="2"/>
    <x v="18"/>
    <x v="13"/>
    <s v="En gestión actuaciones orientadas a avanzar en el cumplimiento de la meta: 2 SDFRS en construcción u optimización: Alejandría (Suspendido) – Vigía del Fuerte (En Ejecución); 1 SDFRS en evaluación MDEVP (Frontino)"/>
    <n v="100"/>
    <n v="66.666666666666657"/>
  </r>
  <r>
    <s v="54"/>
    <x v="3"/>
    <x v="10"/>
    <x v="10"/>
    <x v="64"/>
    <x v="63"/>
    <x v="245"/>
    <x v="244"/>
    <s v="Producto"/>
    <x v="13"/>
    <x v="1"/>
    <x v="0"/>
    <x v="0"/>
    <m/>
    <n v="3"/>
    <n v="1"/>
    <x v="3"/>
    <n v="3"/>
    <n v="3"/>
    <n v="1"/>
    <x v="4"/>
    <x v="4"/>
    <s v="En gestión actuaciones orientadas a avanzar en el cumplimiento de la meta: 1 Planta de Compostaje para el Tratamiento de RS Orgánicos en construcción: El Peñol (Suspendido)"/>
    <n v="50"/>
    <n v="33.333333333333329"/>
  </r>
  <r>
    <s v="54"/>
    <x v="3"/>
    <x v="10"/>
    <x v="10"/>
    <x v="64"/>
    <x v="63"/>
    <x v="246"/>
    <x v="245"/>
    <s v="Producto"/>
    <x v="13"/>
    <x v="2"/>
    <x v="0"/>
    <x v="0"/>
    <m/>
    <n v="1"/>
    <n v="0.5"/>
    <x v="2"/>
    <s v="NP"/>
    <s v="NP"/>
    <n v="0"/>
    <x v="3"/>
    <x v="3"/>
    <s v="En estructuración del proyecto."/>
    <n v="0"/>
    <n v="0"/>
  </r>
  <r>
    <s v="54"/>
    <x v="3"/>
    <x v="10"/>
    <x v="10"/>
    <x v="65"/>
    <x v="64"/>
    <x v="247"/>
    <x v="246"/>
    <s v="Producto"/>
    <x v="13"/>
    <x v="0"/>
    <x v="0"/>
    <x v="0"/>
    <m/>
    <n v="125"/>
    <n v="125"/>
    <x v="37"/>
    <n v="125"/>
    <n v="125"/>
    <n v="121"/>
    <x v="78"/>
    <x v="116"/>
    <s v="66 entes territoriales con prestadores de servicios públicos acompañados para el fortalecimiento de sus capacidades, a través de los distintos componentes del PDA de Antioquia. Las actuaciones continuaran siendo dirigidas a todos los municipios y distritos para efectos de la sostenibilidad de los servicios y de los indicadores de resultado. "/>
    <n v="52.800000000000004"/>
    <n v="37.4"/>
  </r>
  <r>
    <s v="54"/>
    <x v="3"/>
    <x v="11"/>
    <x v="11"/>
    <x v="66"/>
    <x v="65"/>
    <x v="248"/>
    <x v="247"/>
    <s v="Producto"/>
    <x v="16"/>
    <x v="2"/>
    <x v="0"/>
    <x v="0"/>
    <m/>
    <n v="50000"/>
    <n v="7500"/>
    <x v="108"/>
    <n v="15000"/>
    <n v="7500"/>
    <n v="3651"/>
    <x v="79"/>
    <x v="117"/>
    <m/>
    <n v="1.4650000000000001"/>
    <n v="7.8880000000000008"/>
  </r>
  <r>
    <s v="54"/>
    <x v="3"/>
    <x v="11"/>
    <x v="11"/>
    <x v="66"/>
    <x v="65"/>
    <x v="249"/>
    <x v="248"/>
    <s v="Producto"/>
    <x v="16"/>
    <x v="2"/>
    <x v="0"/>
    <x v="0"/>
    <m/>
    <n v="20000"/>
    <n v="3000"/>
    <x v="109"/>
    <n v="6000"/>
    <n v="3000"/>
    <n v="2260"/>
    <x v="80"/>
    <x v="118"/>
    <m/>
    <n v="3.2124999999999999"/>
    <n v="12.584999999999999"/>
  </r>
  <r>
    <s v="54"/>
    <x v="3"/>
    <x v="11"/>
    <x v="11"/>
    <x v="66"/>
    <x v="65"/>
    <x v="250"/>
    <x v="249"/>
    <s v="Producto"/>
    <x v="16"/>
    <x v="2"/>
    <x v="0"/>
    <x v="0"/>
    <m/>
    <n v="100000"/>
    <n v="15000"/>
    <x v="69"/>
    <n v="30000"/>
    <n v="15000"/>
    <n v="12563"/>
    <x v="3"/>
    <x v="119"/>
    <m/>
    <n v="0"/>
    <n v="12.562999999999999"/>
  </r>
  <r>
    <s v="54"/>
    <x v="3"/>
    <x v="11"/>
    <x v="11"/>
    <x v="67"/>
    <x v="66"/>
    <x v="251"/>
    <x v="250"/>
    <s v="Producto"/>
    <x v="16"/>
    <x v="2"/>
    <x v="0"/>
    <x v="0"/>
    <m/>
    <n v="125"/>
    <n v="18"/>
    <x v="65"/>
    <n v="38"/>
    <n v="19"/>
    <n v="11"/>
    <x v="27"/>
    <x v="53"/>
    <m/>
    <n v="10"/>
    <n v="12.8"/>
  </r>
  <r>
    <s v="55"/>
    <x v="4"/>
    <x v="12"/>
    <x v="12"/>
    <x v="68"/>
    <x v="67"/>
    <x v="252"/>
    <x v="251"/>
    <s v="Producto"/>
    <x v="6"/>
    <x v="2"/>
    <x v="3"/>
    <x v="0"/>
    <m/>
    <n v="4"/>
    <n v="1"/>
    <x v="10"/>
    <n v="1"/>
    <n v="1"/>
    <n v="1"/>
    <x v="3"/>
    <x v="4"/>
    <s v="En proceso de planeación para la ejecución de un evento de cooperación para el segundo semestre"/>
    <n v="0"/>
    <n v="25"/>
  </r>
  <r>
    <s v="55"/>
    <x v="4"/>
    <x v="12"/>
    <x v="12"/>
    <x v="69"/>
    <x v="68"/>
    <x v="253"/>
    <x v="252"/>
    <s v="Producto"/>
    <x v="12"/>
    <x v="0"/>
    <x v="0"/>
    <x v="0"/>
    <m/>
    <n v="11"/>
    <n v="11"/>
    <x v="110"/>
    <n v="11"/>
    <n v="11"/>
    <n v="21"/>
    <x v="81"/>
    <x v="120"/>
    <s v="Bajo el marco del convenio interadministrativo N° 4600017285 de 2024 se han apoyado los siguientes EAT dentro de los alcances: alcance N° 1: diagnóstico, caracterización y categorización de los EAT; alcance N° 2: consolidación de los EAT; alcance N° 3: fortalecimiento de los EAT; alcance N° 4: Mesa Departamental de EAT: _x000a_1. PAP Minero agroecológica; 2. PAP Penderisco Sinifaná; 3. PAP para La Paz; 4. PAP San Juan; 5. PAP Aguas, Bosques y Turismo; 6. PAP Cartama; 7. RPG Bajo Cauca; 8. AMOCCIDENTE; 9. AMUNORTE; 10. ASOMURA; 11. CORPOBOSQUES; 12. AMUCED; 13. AMMA; 14. RAP del Agua y la Montaña; 15. RAP de la Paz, La Vida y la Noviolencia._x000a_Apoyo al proceso de constitución de 4 nuevas Provincias administrativas y de Planificación: 16. PAP Agroindustrial; 17. PAP Bioenergética; 18. PAP del Río Grande y 19. PAP Turística y Agroecológica._x000a_20. y 21. Apoyo al proceso de constitución de 2 nuevas Areas Metropolitanas en el Uraba y Oriente Antioqueño (Valle de San Nicolás)."/>
    <n v="100"/>
    <n v="50"/>
  </r>
  <r>
    <s v="55"/>
    <x v="4"/>
    <x v="13"/>
    <x v="13"/>
    <x v="70"/>
    <x v="69"/>
    <x v="254"/>
    <x v="253"/>
    <s v="Producto"/>
    <x v="17"/>
    <x v="0"/>
    <x v="0"/>
    <x v="0"/>
    <m/>
    <n v="20"/>
    <n v="10"/>
    <x v="1"/>
    <n v="20"/>
    <n v="20"/>
    <n v="10"/>
    <x v="5"/>
    <x v="8"/>
    <s v="Desde la Dirección de TI, se viene gestionando la actualización de sistemas de información de la Gobernación de Antioquia. _x000a__x000a_El indicador es anualizado; por lo cual, el logro de la vigencia se reportará en el mes de diciembre de 2025."/>
    <n v="26.666666666666668"/>
    <n v="21.53846153846154"/>
  </r>
  <r>
    <s v="55"/>
    <x v="4"/>
    <x v="13"/>
    <x v="13"/>
    <x v="71"/>
    <x v="70"/>
    <x v="255"/>
    <x v="254"/>
    <s v="Producto"/>
    <x v="17"/>
    <x v="1"/>
    <x v="0"/>
    <x v="0"/>
    <m/>
    <n v="15"/>
    <n v="5"/>
    <x v="11"/>
    <n v="13"/>
    <n v="15"/>
    <n v="5"/>
    <x v="82"/>
    <x v="75"/>
    <s v="_x000a_Organismos atendidos por las actividades en seguridad y salud en el trabajo, bienestar y practicantes de excelencia"/>
    <n v="70"/>
    <n v="46.666666666666664"/>
  </r>
  <r>
    <s v="55"/>
    <x v="4"/>
    <x v="13"/>
    <x v="13"/>
    <x v="71"/>
    <x v="70"/>
    <x v="256"/>
    <x v="255"/>
    <s v="Producto"/>
    <x v="17"/>
    <x v="1"/>
    <x v="0"/>
    <x v="0"/>
    <m/>
    <n v="8"/>
    <n v="2"/>
    <x v="4"/>
    <n v="5"/>
    <n v="8"/>
    <n v="2"/>
    <x v="5"/>
    <x v="8"/>
    <s v="Las siguientes acciones que se detallan corresponen a 2 grandes componentes Conocimiento y Cultura: Para el trimestre I de 2025 se realizaron,  Tertulias: se han realizado 2 tertulias nacionales, 3 internacionales; Hábitos del conocimiento: 1er Desafío de Navegación en el Sitio 4C; Cartero de la Admiración: 31 cartas entregadas; PEC: 45; Certibot: alrededor de 2300 certificados cargados, se creó el canal youtube 4C y se hizo la planeación del componente de competencias, y otras estrategias de gestión del conocimiento como la estrategia de Gestores del conocimiento y la 1ra Feria del Conocimiento y la Innovación."/>
    <n v="100"/>
    <n v="50"/>
  </r>
  <r>
    <s v="55"/>
    <x v="4"/>
    <x v="13"/>
    <x v="13"/>
    <x v="71"/>
    <x v="70"/>
    <x v="257"/>
    <x v="256"/>
    <s v="Producto"/>
    <x v="17"/>
    <x v="1"/>
    <x v="0"/>
    <x v="0"/>
    <m/>
    <n v="4"/>
    <n v="1"/>
    <x v="3"/>
    <n v="3"/>
    <n v="4"/>
    <n v="1"/>
    <x v="4"/>
    <x v="4"/>
    <m/>
    <n v="50"/>
    <n v="25"/>
  </r>
  <r>
    <s v="55"/>
    <x v="4"/>
    <x v="13"/>
    <x v="13"/>
    <x v="71"/>
    <x v="70"/>
    <x v="258"/>
    <x v="257"/>
    <s v="Producto"/>
    <x v="17"/>
    <x v="1"/>
    <x v="0"/>
    <x v="0"/>
    <m/>
    <n v="2600"/>
    <n v="520"/>
    <x v="111"/>
    <n v="2080"/>
    <n v="2600"/>
    <n v="2105"/>
    <x v="83"/>
    <x v="121"/>
    <m/>
    <n v="100"/>
    <n v="92.538461538461533"/>
  </r>
  <r>
    <s v="55"/>
    <x v="4"/>
    <x v="13"/>
    <x v="13"/>
    <x v="72"/>
    <x v="71"/>
    <x v="259"/>
    <x v="258"/>
    <s v="Producto"/>
    <x v="6"/>
    <x v="0"/>
    <x v="0"/>
    <x v="0"/>
    <m/>
    <n v="2"/>
    <n v="2"/>
    <x v="3"/>
    <n v="2"/>
    <n v="2"/>
    <n v="2"/>
    <x v="4"/>
    <x v="4"/>
    <m/>
    <n v="50"/>
    <n v="37.5"/>
  </r>
  <r>
    <s v="55"/>
    <x v="4"/>
    <x v="13"/>
    <x v="13"/>
    <x v="72"/>
    <x v="71"/>
    <x v="260"/>
    <x v="259"/>
    <s v="Producto"/>
    <x v="6"/>
    <x v="2"/>
    <x v="0"/>
    <x v="0"/>
    <m/>
    <n v="8"/>
    <n v="2"/>
    <x v="3"/>
    <n v="2"/>
    <n v="2"/>
    <n v="2"/>
    <x v="84"/>
    <x v="122"/>
    <m/>
    <n v="25"/>
    <n v="31.25"/>
  </r>
  <r>
    <s v="55"/>
    <x v="4"/>
    <x v="13"/>
    <x v="13"/>
    <x v="72"/>
    <x v="71"/>
    <x v="261"/>
    <x v="260"/>
    <s v="Producto"/>
    <x v="17"/>
    <x v="2"/>
    <x v="0"/>
    <x v="0"/>
    <m/>
    <n v="3"/>
    <n v="1"/>
    <x v="10"/>
    <n v="1"/>
    <s v="NP"/>
    <n v="0"/>
    <x v="3"/>
    <x v="3"/>
    <s v="a) Se Implementará un sistema para gestión de PQRSDF con Inteligencia Artificial, se está realizando el estudio de mercado y se implementará en el segundo semestre, b) Se implemetrá una solución tecnológica para la digitalización de los 22 trámites presenciales que tiene la Gobernación, se está realizando el estudio de mercado y se implementará en el segundo semestre, y c) La Dirección de TI, implementará un sistema de analítica de datos, actualmente está avanzando en el proceso contractual, la Dirección de REC, aportará recursos (792 millones), dicho sistema fortalecerá el componente de visualización y apertura de datos, facilitando, a la comunidad antioqueña, el entendimiento de los indicadores, resultados y programas clave para el desarrollo de Antioquia."/>
    <n v="0"/>
    <n v="0"/>
  </r>
  <r>
    <s v="55"/>
    <x v="4"/>
    <x v="13"/>
    <x v="13"/>
    <x v="72"/>
    <x v="71"/>
    <x v="262"/>
    <x v="261"/>
    <s v="Producto"/>
    <x v="17"/>
    <x v="0"/>
    <x v="0"/>
    <x v="0"/>
    <m/>
    <n v="50000"/>
    <n v="50000"/>
    <x v="100"/>
    <n v="50000"/>
    <n v="50000"/>
    <n v="405994"/>
    <x v="85"/>
    <x v="123"/>
    <s v="La ciudadanía ha realizado 225.972 trámites que corresponden a las Secretarías de: Planeación, Educación, Gobierno, Hacienda, Infraestructura Física, Salud e Inclusión Social, Seguridad Justicia y Paz, Talento umano y Servicios Administrativos y Secretaría General."/>
    <n v="100"/>
    <n v="50"/>
  </r>
  <r>
    <s v="55"/>
    <x v="4"/>
    <x v="13"/>
    <x v="13"/>
    <x v="72"/>
    <x v="71"/>
    <x v="263"/>
    <x v="262"/>
    <s v="Producto"/>
    <x v="17"/>
    <x v="2"/>
    <x v="0"/>
    <x v="0"/>
    <m/>
    <n v="90"/>
    <n v="15"/>
    <x v="12"/>
    <n v="30"/>
    <n v="15"/>
    <n v="19"/>
    <x v="21"/>
    <x v="12"/>
    <s v="Se avanzó en el proceso de asesoría y asistencia técnica para el fortalecimiento de la capacidad institucional municipal para la implementación de la Política de Atención al Ciudadano, Gestión de PQRSDF y Gestión de Trámites."/>
    <n v="56.666666666666664"/>
    <n v="40"/>
  </r>
  <r>
    <s v="55"/>
    <x v="4"/>
    <x v="13"/>
    <x v="13"/>
    <x v="73"/>
    <x v="72"/>
    <x v="264"/>
    <x v="263"/>
    <s v="Producto"/>
    <x v="17"/>
    <x v="2"/>
    <x v="0"/>
    <x v="0"/>
    <m/>
    <n v="4"/>
    <n v="1"/>
    <x v="10"/>
    <n v="1"/>
    <n v="1"/>
    <n v="1"/>
    <x v="3"/>
    <x v="4"/>
    <s v="Se está adelantando el proceso precontractual para el mantenimiento de las instalaciones de la Fábrica de Licores de Antioquia y el estudio patológico del CAD. "/>
    <n v="0"/>
    <n v="25"/>
  </r>
  <r>
    <s v="55"/>
    <x v="4"/>
    <x v="13"/>
    <x v="13"/>
    <x v="73"/>
    <x v="72"/>
    <x v="265"/>
    <x v="264"/>
    <s v="Producto"/>
    <x v="17"/>
    <x v="1"/>
    <x v="8"/>
    <x v="0"/>
    <m/>
    <n v="80"/>
    <n v="15"/>
    <x v="45"/>
    <n v="65"/>
    <n v="80"/>
    <n v="15"/>
    <x v="22"/>
    <x v="29"/>
    <s v="Se suscribió el contrato para el saneamiento de bienes el 25/03/2025."/>
    <n v="37.5"/>
    <n v="18.75"/>
  </r>
  <r>
    <s v="55"/>
    <x v="4"/>
    <x v="13"/>
    <x v="13"/>
    <x v="74"/>
    <x v="73"/>
    <x v="266"/>
    <x v="265"/>
    <s v="Producto"/>
    <x v="18"/>
    <x v="2"/>
    <x v="0"/>
    <x v="0"/>
    <m/>
    <n v="1"/>
    <n v="0.1"/>
    <x v="20"/>
    <n v="0.25"/>
    <n v="0.4"/>
    <n v="0.1"/>
    <x v="86"/>
    <x v="124"/>
    <s v="A la fecha se han articulado la Secretaría General y laDirección de las Tecnologías con el fin de desarrollar la iniciativa tecnológica."/>
    <n v="20"/>
    <n v="15.000000000000002"/>
  </r>
  <r>
    <s v="55"/>
    <x v="4"/>
    <x v="13"/>
    <x v="13"/>
    <x v="74"/>
    <x v="73"/>
    <x v="267"/>
    <x v="266"/>
    <s v="Producto"/>
    <x v="18"/>
    <x v="0"/>
    <x v="0"/>
    <x v="0"/>
    <m/>
    <n v="1"/>
    <n v="1"/>
    <x v="10"/>
    <n v="1"/>
    <n v="1"/>
    <n v="1"/>
    <x v="16"/>
    <x v="24"/>
    <m/>
    <n v="25"/>
    <n v="31.25"/>
  </r>
  <r>
    <s v="55"/>
    <x v="4"/>
    <x v="13"/>
    <x v="13"/>
    <x v="74"/>
    <x v="73"/>
    <x v="268"/>
    <x v="267"/>
    <s v="Producto"/>
    <x v="18"/>
    <x v="2"/>
    <x v="0"/>
    <x v="0"/>
    <m/>
    <n v="11200"/>
    <n v="1200"/>
    <x v="92"/>
    <n v="3500"/>
    <n v="3000"/>
    <n v="1553"/>
    <x v="87"/>
    <x v="125"/>
    <m/>
    <n v="11.257142857142858"/>
    <n v="17.383928571428573"/>
  </r>
  <r>
    <s v="55"/>
    <x v="4"/>
    <x v="13"/>
    <x v="13"/>
    <x v="74"/>
    <x v="73"/>
    <x v="269"/>
    <x v="268"/>
    <s v="Producto"/>
    <x v="18"/>
    <x v="2"/>
    <x v="0"/>
    <x v="0"/>
    <m/>
    <n v="1"/>
    <n v="0.25"/>
    <x v="20"/>
    <n v="0.25"/>
    <n v="0.25"/>
    <n v="0.25"/>
    <x v="88"/>
    <x v="126"/>
    <s v="En el mes de marzo se adjundicó el contrato que permita actualizar y desarrollar nuevas herramientas dentro del Modelo de Abastecimiento Estratégico"/>
    <n v="40"/>
    <n v="35"/>
  </r>
  <r>
    <s v="55"/>
    <x v="4"/>
    <x v="13"/>
    <x v="13"/>
    <x v="74"/>
    <x v="73"/>
    <x v="270"/>
    <x v="269"/>
    <s v="Producto"/>
    <x v="17"/>
    <x v="1"/>
    <x v="0"/>
    <x v="0"/>
    <m/>
    <n v="1"/>
    <s v="0,67"/>
    <x v="112"/>
    <s v="0,73"/>
    <n v="1"/>
    <n v="0.69"/>
    <x v="89"/>
    <x v="127"/>
    <s v="_x000a_Se mantiene el mismo resultado obtenido a diciembre de 2024, dado que el indicador es anual y lo mide Función Pública.  Se espera que el próximo resultado, sea publicado entre los meses de junio a agosto de 2025. "/>
    <n v="98.571428571428569"/>
    <n v="69"/>
  </r>
  <r>
    <s v="55"/>
    <x v="4"/>
    <x v="13"/>
    <x v="13"/>
    <x v="74"/>
    <x v="73"/>
    <x v="271"/>
    <x v="270"/>
    <s v="Producto"/>
    <x v="19"/>
    <x v="2"/>
    <x v="0"/>
    <x v="0"/>
    <m/>
    <n v="4"/>
    <n v="1"/>
    <x v="10"/>
    <n v="1"/>
    <n v="1"/>
    <n v="1"/>
    <x v="16"/>
    <x v="108"/>
    <m/>
    <n v="25"/>
    <n v="31.25"/>
  </r>
  <r>
    <s v="55"/>
    <x v="4"/>
    <x v="13"/>
    <x v="13"/>
    <x v="74"/>
    <x v="73"/>
    <x v="272"/>
    <x v="271"/>
    <s v="Producto"/>
    <x v="6"/>
    <x v="1"/>
    <x v="0"/>
    <x v="0"/>
    <m/>
    <n v="1"/>
    <n v="0.25"/>
    <x v="2"/>
    <n v="0.75"/>
    <n v="1"/>
    <n v="0.25"/>
    <x v="2"/>
    <x v="2"/>
    <s v="Se ha fortalecido el relacionamiento con las entidades que componen el conglomerado del Departamento de Antioquia, se ha hecho presencia en las diferentes juntas y adicionalmente se han adelantado los trámites pertinentes para la celebración de un contrato que busca fortalecer el conglomerado a través de formación en gobierno corporativo y gerencia pública."/>
    <n v="62.5"/>
    <n v="31.25"/>
  </r>
  <r>
    <s v="55"/>
    <x v="4"/>
    <x v="13"/>
    <x v="13"/>
    <x v="74"/>
    <x v="73"/>
    <x v="273"/>
    <x v="272"/>
    <s v="Producto"/>
    <x v="17"/>
    <x v="0"/>
    <x v="0"/>
    <x v="0"/>
    <m/>
    <n v="1"/>
    <n v="1"/>
    <x v="10"/>
    <n v="1"/>
    <n v="1"/>
    <n v="1"/>
    <x v="4"/>
    <x v="4"/>
    <m/>
    <n v="100"/>
    <n v="50"/>
  </r>
  <r>
    <s v="55"/>
    <x v="4"/>
    <x v="13"/>
    <x v="13"/>
    <x v="75"/>
    <x v="74"/>
    <x v="274"/>
    <x v="273"/>
    <s v="Producto"/>
    <x v="17"/>
    <x v="0"/>
    <x v="0"/>
    <x v="0"/>
    <m/>
    <n v="5750"/>
    <n v="5720"/>
    <x v="113"/>
    <n v="5740"/>
    <n v="5750"/>
    <n v="5720"/>
    <x v="90"/>
    <x v="128"/>
    <m/>
    <n v="99.877835951134372"/>
    <n v="49.882301656495201"/>
  </r>
  <r>
    <s v="55"/>
    <x v="4"/>
    <x v="13"/>
    <x v="13"/>
    <x v="75"/>
    <x v="74"/>
    <x v="275"/>
    <x v="274"/>
    <s v="Producto"/>
    <x v="11"/>
    <x v="0"/>
    <x v="0"/>
    <x v="0"/>
    <m/>
    <n v="3"/>
    <n v="3"/>
    <x v="4"/>
    <n v="3"/>
    <n v="3"/>
    <n v="3"/>
    <x v="0"/>
    <x v="0"/>
    <m/>
    <n v="100"/>
    <n v="50"/>
  </r>
  <r>
    <s v="55"/>
    <x v="4"/>
    <x v="14"/>
    <x v="14"/>
    <x v="76"/>
    <x v="75"/>
    <x v="276"/>
    <x v="275"/>
    <s v="Producto"/>
    <x v="12"/>
    <x v="1"/>
    <x v="0"/>
    <x v="0"/>
    <m/>
    <n v="50"/>
    <n v="10"/>
    <x v="12"/>
    <n v="40"/>
    <n v="50"/>
    <n v="89"/>
    <x v="91"/>
    <x v="129"/>
    <m/>
    <n v="100"/>
    <n v="100"/>
  </r>
  <r>
    <s v="55"/>
    <x v="4"/>
    <x v="14"/>
    <x v="14"/>
    <x v="76"/>
    <x v="75"/>
    <x v="277"/>
    <x v="276"/>
    <s v="Producto"/>
    <x v="12"/>
    <x v="2"/>
    <x v="6"/>
    <x v="0"/>
    <m/>
    <n v="5575515"/>
    <n v="1115103"/>
    <x v="114"/>
    <n v="1115103"/>
    <n v="1115103"/>
    <n v="2909869"/>
    <x v="3"/>
    <x v="130"/>
    <s v="Se avanza  en los componentes como Barrido predial, modelo económico para el ajuste  físico, jurídico y económico de los predios en actualización, se proyecta rezagos en áreas rurales para este 2025; se requiere de una variedad de actividades para que los municpios entren en vigencia para la actualización."/>
    <n v="0"/>
    <n v="52.190138489448955"/>
  </r>
  <r>
    <s v="55"/>
    <x v="4"/>
    <x v="14"/>
    <x v="14"/>
    <x v="76"/>
    <x v="75"/>
    <x v="278"/>
    <x v="277"/>
    <s v="Producto"/>
    <x v="12"/>
    <x v="2"/>
    <x v="0"/>
    <x v="0"/>
    <m/>
    <n v="310386"/>
    <n v="91241"/>
    <x v="115"/>
    <n v="72737"/>
    <n v="64943"/>
    <n v="81292"/>
    <x v="92"/>
    <x v="131"/>
    <m/>
    <n v="26.10446203891242"/>
    <n v="33.042083083644236"/>
  </r>
  <r>
    <s v="55"/>
    <x v="4"/>
    <x v="14"/>
    <x v="14"/>
    <x v="77"/>
    <x v="76"/>
    <x v="279"/>
    <x v="278"/>
    <s v="Producto"/>
    <x v="11"/>
    <x v="2"/>
    <x v="0"/>
    <x v="0"/>
    <m/>
    <n v="50"/>
    <n v="5"/>
    <x v="1"/>
    <n v="15"/>
    <n v="15"/>
    <n v="77"/>
    <x v="12"/>
    <x v="132"/>
    <m/>
    <n v="100"/>
    <n v="100"/>
  </r>
  <r>
    <s v="55"/>
    <x v="4"/>
    <x v="14"/>
    <x v="14"/>
    <x v="77"/>
    <x v="76"/>
    <x v="280"/>
    <x v="279"/>
    <s v="Producto"/>
    <x v="12"/>
    <x v="0"/>
    <x v="0"/>
    <x v="0"/>
    <m/>
    <n v="30"/>
    <n v="30"/>
    <x v="12"/>
    <n v="30"/>
    <n v="30"/>
    <n v="125"/>
    <x v="93"/>
    <x v="133"/>
    <s v="TERRITORIAL: Mediante el encuentro N°17 “Incorporación del Cambio Climático en el Ordenamiento Territorial” Se brindó asesoría a un total de 89 municipios._x000a_Desde la Dirección de Gestión de proyectos:  se ha dado asistencia, fortalecimiento y acompañamiento en el primer trimestre de 2025 a 42 municipios del departamento. Esto soportado en  asistencias técnicas y asesorías realizadas a servidores principalmente de las secretarias de Planeación, Infraestrucutra y Hacienda de las entidades territoriales, respecto a la operatividad y manejo de la plataforma MGA web, en la metodología de marco lógico para la formulación y estructuración de proyectos de inversión pública, así como las orientaciones en formulación y estructuración de proyectos realizadas por parte de los enlaces formuladores, en la cual se indica el debido cumplimiento de la normativa, ya que según la fuente de financiación deben cumplir con los requisitos generales y sectoriales, de acuerdo al alcance y sector del proyecto de inversión. _x000a_FINANCIERA: Asesoría Asignación especial sistgema general de participación resguardos indigenas, Realización de talleres en proyectos con comunidades indigenas, Asesoría implementación y seguimiento del  Programa de saneamiento fiscal y financiero, Articulación en Planecion y presupuesto, Asesoria fondo de contingencias_x000a__x000a_"/>
    <n v="100"/>
    <n v="50"/>
  </r>
  <r>
    <s v="55"/>
    <x v="4"/>
    <x v="14"/>
    <x v="14"/>
    <x v="78"/>
    <x v="77"/>
    <x v="281"/>
    <x v="280"/>
    <s v="Producto"/>
    <x v="12"/>
    <x v="2"/>
    <x v="0"/>
    <x v="0"/>
    <m/>
    <n v="1"/>
    <s v="NP"/>
    <x v="22"/>
    <n v="1"/>
    <s v="NP"/>
    <s v="NA"/>
    <x v="11"/>
    <x v="20"/>
    <s v="No se tiene programado este indicador para la vigencia 2025"/>
    <s v="NA"/>
    <s v="NA"/>
  </r>
  <r>
    <s v="55"/>
    <x v="4"/>
    <x v="14"/>
    <x v="14"/>
    <x v="78"/>
    <x v="77"/>
    <x v="282"/>
    <x v="281"/>
    <s v="Producto"/>
    <x v="12"/>
    <x v="1"/>
    <x v="0"/>
    <x v="0"/>
    <m/>
    <n v="16"/>
    <n v="2"/>
    <x v="44"/>
    <n v="12"/>
    <n v="16"/>
    <n v="2"/>
    <x v="18"/>
    <x v="13"/>
    <s v="Se tiene programado los avances del 2025 finalizando el segundo trimestre."/>
    <n v="25"/>
    <n v="12.5"/>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000-000000000000}" name="TablaDinámica5" cacheId="6385"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3:K480" firstHeaderRow="0" firstDataRow="1" firstDataCol="9"/>
  <pivotFields count="25">
    <pivotField showAll="0"/>
    <pivotField axis="axisRow" showAll="0">
      <items count="11">
        <item m="1" x="8"/>
        <item m="1" x="6"/>
        <item m="1" x="7"/>
        <item m="1" x="5"/>
        <item m="1" x="9"/>
        <item x="0"/>
        <item x="1"/>
        <item x="2"/>
        <item x="3"/>
        <item x="4"/>
        <item t="default"/>
      </items>
    </pivotField>
    <pivotField axis="axisRow" showAll="0">
      <items count="16">
        <item x="0"/>
        <item x="1"/>
        <item x="2"/>
        <item x="3"/>
        <item x="4"/>
        <item x="5"/>
        <item x="6"/>
        <item x="7"/>
        <item x="8"/>
        <item x="9"/>
        <item x="10"/>
        <item x="11"/>
        <item x="12"/>
        <item x="13"/>
        <item x="14"/>
        <item t="default"/>
      </items>
    </pivotField>
    <pivotField axis="axisRow" showAll="0">
      <items count="16">
        <item x="12"/>
        <item x="3"/>
        <item x="13"/>
        <item x="14"/>
        <item x="1"/>
        <item x="7"/>
        <item x="8"/>
        <item x="5"/>
        <item x="4"/>
        <item x="6"/>
        <item x="0"/>
        <item x="9"/>
        <item x="2"/>
        <item x="10"/>
        <item x="11"/>
        <item t="default"/>
      </items>
    </pivotField>
    <pivotField axis="axisRow" showAll="0">
      <items count="80">
        <item x="38"/>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t="default"/>
      </items>
    </pivotField>
    <pivotField axis="axisRow" showAll="0">
      <items count="80">
        <item x="31"/>
        <item x="1"/>
        <item m="1" x="78"/>
        <item x="14"/>
        <item x="72"/>
        <item x="62"/>
        <item x="68"/>
        <item x="4"/>
        <item x="22"/>
        <item x="24"/>
        <item x="15"/>
        <item x="28"/>
        <item x="29"/>
        <item x="35"/>
        <item x="76"/>
        <item x="33"/>
        <item x="57"/>
        <item x="2"/>
        <item x="69"/>
        <item x="67"/>
        <item x="12"/>
        <item x="38"/>
        <item x="18"/>
        <item x="26"/>
        <item x="19"/>
        <item x="53"/>
        <item x="75"/>
        <item x="70"/>
        <item x="66"/>
        <item x="56"/>
        <item x="37"/>
        <item x="44"/>
        <item x="20"/>
        <item x="58"/>
        <item x="9"/>
        <item x="74"/>
        <item x="0"/>
        <item x="77"/>
        <item x="73"/>
        <item x="21"/>
        <item x="50"/>
        <item x="59"/>
        <item x="55"/>
        <item x="63"/>
        <item x="60"/>
        <item x="54"/>
        <item x="49"/>
        <item x="46"/>
        <item x="17"/>
        <item x="16"/>
        <item x="5"/>
        <item x="34"/>
        <item x="10"/>
        <item x="36"/>
        <item x="39"/>
        <item x="52"/>
        <item x="64"/>
        <item x="11"/>
        <item x="27"/>
        <item x="3"/>
        <item x="7"/>
        <item x="51"/>
        <item x="25"/>
        <item x="61"/>
        <item x="6"/>
        <item x="40"/>
        <item x="47"/>
        <item x="71"/>
        <item x="13"/>
        <item x="48"/>
        <item x="30"/>
        <item x="23"/>
        <item x="45"/>
        <item x="65"/>
        <item x="8"/>
        <item x="43"/>
        <item x="32"/>
        <item x="41"/>
        <item x="42"/>
        <item t="default"/>
      </items>
    </pivotField>
    <pivotField axis="axisRow" outline="0" showAll="0" defaultSubtotal="0">
      <items count="283">
        <item x="280"/>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1"/>
        <item x="282"/>
      </items>
    </pivotField>
    <pivotField axis="axisRow" outline="0" showAll="0" defaultSubtotal="0">
      <items count="282">
        <item x="185"/>
        <item x="186"/>
        <item x="24"/>
        <item x="12"/>
        <item x="84"/>
        <item x="158"/>
        <item x="92"/>
        <item x="14"/>
        <item x="4"/>
        <item x="139"/>
        <item x="237"/>
        <item x="224"/>
        <item x="276"/>
        <item x="215"/>
        <item x="216"/>
        <item x="226"/>
        <item x="223"/>
        <item x="217"/>
        <item x="193"/>
        <item x="272"/>
        <item x="16"/>
        <item x="18"/>
        <item x="64"/>
        <item x="90"/>
        <item x="98"/>
        <item x="161"/>
        <item x="30"/>
        <item x="47"/>
        <item x="55"/>
        <item x="56"/>
        <item x="57"/>
        <item x="179"/>
        <item x="238"/>
        <item x="137"/>
        <item x="83"/>
        <item x="82"/>
        <item x="80"/>
        <item x="81"/>
        <item x="32"/>
        <item x="9"/>
        <item x="5"/>
        <item x="23"/>
        <item x="6"/>
        <item x="147"/>
        <item x="233"/>
        <item x="86"/>
        <item x="148"/>
        <item x="267"/>
        <item x="128"/>
        <item x="123"/>
        <item x="122"/>
        <item x="129"/>
        <item x="270"/>
        <item x="58"/>
        <item x="94"/>
        <item x="95"/>
        <item x="93"/>
        <item x="151"/>
        <item x="218"/>
        <item x="88"/>
        <item x="49"/>
        <item x="76"/>
        <item x="15"/>
        <item x="54"/>
        <item x="150"/>
        <item x="45"/>
        <item x="199"/>
        <item x="227"/>
        <item x="278"/>
        <item x="275"/>
        <item x="279"/>
        <item x="197"/>
        <item x="259"/>
        <item x="229"/>
        <item x="262"/>
        <item x="0"/>
        <item x="156"/>
        <item x="69"/>
        <item x="97"/>
        <item x="36"/>
        <item x="135"/>
        <item x="155"/>
        <item x="13"/>
        <item x="77"/>
        <item x="252"/>
        <item x="117"/>
        <item x="134"/>
        <item x="133"/>
        <item x="132"/>
        <item x="119"/>
        <item x="244"/>
        <item x="145"/>
        <item x="65"/>
        <item x="89"/>
        <item x="138"/>
        <item x="28"/>
        <item x="174"/>
        <item x="3"/>
        <item x="48"/>
        <item x="2"/>
        <item x="222"/>
        <item x="211"/>
        <item x="73"/>
        <item x="35"/>
        <item x="50"/>
        <item x="195"/>
        <item x="72"/>
        <item x="43"/>
        <item x="221"/>
        <item x="209"/>
        <item x="136"/>
        <item x="38"/>
        <item x="204"/>
        <item x="194"/>
        <item x="225"/>
        <item x="200"/>
        <item x="256"/>
        <item x="116"/>
        <item x="115"/>
        <item x="114"/>
        <item x="142"/>
        <item x="118"/>
        <item x="141"/>
        <item x="111"/>
        <item x="124"/>
        <item x="113"/>
        <item x="170"/>
        <item x="245"/>
        <item x="168"/>
        <item x="53"/>
        <item x="210"/>
        <item x="190"/>
        <item x="131"/>
        <item x="213"/>
        <item x="184"/>
        <item x="26"/>
        <item x="91"/>
        <item x="100"/>
        <item x="27"/>
        <item x="96"/>
        <item x="31"/>
        <item x="192"/>
        <item x="68"/>
        <item x="236"/>
        <item x="41"/>
        <item x="144"/>
        <item x="265"/>
        <item x="42"/>
        <item x="33"/>
        <item x="1"/>
        <item x="39"/>
        <item x="112"/>
        <item x="51"/>
        <item x="281"/>
        <item x="34"/>
        <item x="154"/>
        <item x="177"/>
        <item x="21"/>
        <item x="220"/>
        <item x="8"/>
        <item x="255"/>
        <item x="268"/>
        <item x="271"/>
        <item x="109"/>
        <item x="280"/>
        <item x="219"/>
        <item x="162"/>
        <item x="74"/>
        <item x="44"/>
        <item x="242"/>
        <item x="62"/>
        <item x="17"/>
        <item x="19"/>
        <item x="103"/>
        <item x="10"/>
        <item x="87"/>
        <item x="25"/>
        <item x="250"/>
        <item x="102"/>
        <item x="108"/>
        <item x="121"/>
        <item x="110"/>
        <item x="231"/>
        <item x="37"/>
        <item x="202"/>
        <item x="254"/>
        <item x="232"/>
        <item x="266"/>
        <item x="63"/>
        <item x="273"/>
        <item x="127"/>
        <item x="187"/>
        <item x="11"/>
        <item x="261"/>
        <item x="59"/>
        <item x="60"/>
        <item x="120"/>
        <item x="149"/>
        <item x="257"/>
        <item x="75"/>
        <item x="85"/>
        <item x="78"/>
        <item x="79"/>
        <item x="67"/>
        <item x="203"/>
        <item x="207"/>
        <item x="172"/>
        <item x="101"/>
        <item x="234"/>
        <item x="153"/>
        <item x="7"/>
        <item x="206"/>
        <item x="228"/>
        <item x="208"/>
        <item x="248"/>
        <item x="246"/>
        <item x="235"/>
        <item x="130"/>
        <item x="178"/>
        <item x="188"/>
        <item x="264"/>
        <item x="274"/>
        <item x="182"/>
        <item x="20"/>
        <item x="239"/>
        <item x="240"/>
        <item x="40"/>
        <item x="198"/>
        <item x="214"/>
        <item x="212"/>
        <item x="140"/>
        <item x="29"/>
        <item x="181"/>
        <item x="173"/>
        <item x="201"/>
        <item x="258"/>
        <item x="251"/>
        <item x="146"/>
        <item x="126"/>
        <item x="107"/>
        <item x="125"/>
        <item x="105"/>
        <item x="104"/>
        <item x="106"/>
        <item x="263"/>
        <item x="71"/>
        <item x="66"/>
        <item x="230"/>
        <item x="152"/>
        <item x="269"/>
        <item x="143"/>
        <item x="171"/>
        <item x="159"/>
        <item x="260"/>
        <item x="253"/>
        <item x="70"/>
        <item x="189"/>
        <item x="241"/>
        <item x="243"/>
        <item x="61"/>
        <item x="22"/>
        <item x="277"/>
        <item x="157"/>
        <item x="176"/>
        <item x="183"/>
        <item x="205"/>
        <item x="196"/>
        <item x="180"/>
        <item x="191"/>
        <item x="99"/>
        <item x="169"/>
        <item x="160"/>
        <item x="167"/>
        <item x="164"/>
        <item x="163"/>
        <item x="166"/>
        <item x="165"/>
        <item x="52"/>
        <item x="46"/>
        <item x="175"/>
        <item x="247"/>
        <item x="249"/>
      </items>
    </pivotField>
    <pivotField showAll="0"/>
    <pivotField axis="axisRow" showAll="0">
      <items count="21">
        <item x="15"/>
        <item x="12"/>
        <item x="6"/>
        <item x="16"/>
        <item x="19"/>
        <item x="3"/>
        <item x="8"/>
        <item x="10"/>
        <item x="13"/>
        <item x="14"/>
        <item x="7"/>
        <item x="0"/>
        <item x="11"/>
        <item x="9"/>
        <item x="5"/>
        <item x="4"/>
        <item x="2"/>
        <item x="1"/>
        <item x="17"/>
        <item x="18"/>
        <item t="default"/>
      </items>
    </pivotField>
    <pivotField axis="axisRow" outline="0" showAll="0" defaultSubtotal="0">
      <items count="3">
        <item x="1"/>
        <item x="0"/>
        <item x="2"/>
      </items>
    </pivotField>
    <pivotField axis="axisRow" outline="0" showAll="0" defaultSubtotal="0">
      <items count="9">
        <item x="1"/>
        <item x="7"/>
        <item x="6"/>
        <item x="5"/>
        <item x="4"/>
        <item x="3"/>
        <item x="0"/>
        <item x="2"/>
        <item x="8"/>
      </items>
    </pivotField>
    <pivotField axis="axisRow" outline="0" showAll="0" defaultSubtotal="0">
      <items count="1">
        <item x="0"/>
      </items>
    </pivotField>
    <pivotField showAll="0"/>
    <pivotField showAll="0"/>
    <pivotField showAll="0"/>
    <pivotField axis="axisRow" outline="0" showAll="0" defaultSubtotal="0">
      <items count="116">
        <item x="20"/>
        <item x="2"/>
        <item x="10"/>
        <item x="3"/>
        <item x="4"/>
        <item x="15"/>
        <item x="7"/>
        <item x="41"/>
        <item x="18"/>
        <item x="44"/>
        <item x="51"/>
        <item x="11"/>
        <item x="110"/>
        <item x="103"/>
        <item x="14"/>
        <item x="8"/>
        <item x="1"/>
        <item x="79"/>
        <item x="13"/>
        <item x="24"/>
        <item x="6"/>
        <item x="32"/>
        <item x="17"/>
        <item x="12"/>
        <item x="23"/>
        <item x="102"/>
        <item x="60"/>
        <item x="45"/>
        <item x="106"/>
        <item x="5"/>
        <item x="25"/>
        <item x="29"/>
        <item x="65"/>
        <item x="21"/>
        <item x="31"/>
        <item x="70"/>
        <item x="85"/>
        <item x="91"/>
        <item x="78"/>
        <item x="62"/>
        <item x="105"/>
        <item x="77"/>
        <item x="74"/>
        <item x="42"/>
        <item x="26"/>
        <item x="0"/>
        <item x="33"/>
        <item x="37"/>
        <item x="30"/>
        <item x="94"/>
        <item x="80"/>
        <item x="98"/>
        <item x="61"/>
        <item x="86"/>
        <item x="40"/>
        <item x="90"/>
        <item x="27"/>
        <item x="95"/>
        <item x="9"/>
        <item x="28"/>
        <item x="93"/>
        <item x="96"/>
        <item x="49"/>
        <item x="47"/>
        <item x="50"/>
        <item x="89"/>
        <item x="99"/>
        <item x="88"/>
        <item x="54"/>
        <item x="36"/>
        <item x="82"/>
        <item x="83"/>
        <item x="19"/>
        <item x="111"/>
        <item x="58"/>
        <item x="97"/>
        <item x="46"/>
        <item x="38"/>
        <item x="75"/>
        <item x="107"/>
        <item x="16"/>
        <item x="43"/>
        <item x="73"/>
        <item x="71"/>
        <item x="92"/>
        <item x="76"/>
        <item x="87"/>
        <item x="113"/>
        <item x="59"/>
        <item x="63"/>
        <item x="67"/>
        <item x="66"/>
        <item x="109"/>
        <item x="35"/>
        <item x="68"/>
        <item x="55"/>
        <item x="72"/>
        <item x="39"/>
        <item x="48"/>
        <item x="108"/>
        <item x="84"/>
        <item x="53"/>
        <item x="101"/>
        <item x="81"/>
        <item x="69"/>
        <item x="100"/>
        <item x="115"/>
        <item x="57"/>
        <item x="56"/>
        <item x="34"/>
        <item x="104"/>
        <item x="64"/>
        <item x="114"/>
        <item x="52"/>
        <item x="112"/>
        <item x="22"/>
      </items>
    </pivotField>
    <pivotField showAll="0"/>
    <pivotField showAll="0"/>
    <pivotField showAll="0"/>
    <pivotField axis="axisRow" outline="0" showAll="0" defaultSubtotal="0">
      <items count="94">
        <item x="3"/>
        <item x="55"/>
        <item x="86"/>
        <item x="62"/>
        <item x="9"/>
        <item x="88"/>
        <item x="16"/>
        <item x="2"/>
        <item x="70"/>
        <item x="31"/>
        <item x="84"/>
        <item x="89"/>
        <item x="4"/>
        <item x="74"/>
        <item x="18"/>
        <item x="57"/>
        <item x="0"/>
        <item x="5"/>
        <item x="27"/>
        <item x="7"/>
        <item x="82"/>
        <item x="15"/>
        <item x="52"/>
        <item x="10"/>
        <item x="77"/>
        <item x="59"/>
        <item x="22"/>
        <item x="21"/>
        <item x="44"/>
        <item x="12"/>
        <item x="81"/>
        <item x="67"/>
        <item x="1"/>
        <item x="13"/>
        <item x="30"/>
        <item x="46"/>
        <item x="53"/>
        <item x="75"/>
        <item x="6"/>
        <item x="56"/>
        <item x="78"/>
        <item x="20"/>
        <item x="66"/>
        <item x="19"/>
        <item x="91"/>
        <item x="72"/>
        <item x="93"/>
        <item x="60"/>
        <item x="41"/>
        <item x="61"/>
        <item x="42"/>
        <item x="17"/>
        <item x="14"/>
        <item x="69"/>
        <item x="50"/>
        <item x="68"/>
        <item x="80"/>
        <item x="29"/>
        <item x="33"/>
        <item x="79"/>
        <item x="48"/>
        <item x="76"/>
        <item x="87"/>
        <item x="38"/>
        <item x="65"/>
        <item x="47"/>
        <item x="73"/>
        <item x="45"/>
        <item x="49"/>
        <item x="23"/>
        <item x="28"/>
        <item x="8"/>
        <item x="64"/>
        <item x="37"/>
        <item x="58"/>
        <item x="51"/>
        <item x="26"/>
        <item x="24"/>
        <item x="40"/>
        <item x="34"/>
        <item x="83"/>
        <item x="63"/>
        <item x="71"/>
        <item x="39"/>
        <item x="25"/>
        <item x="32"/>
        <item x="92"/>
        <item x="54"/>
        <item x="36"/>
        <item x="85"/>
        <item x="35"/>
        <item x="11"/>
        <item x="43"/>
        <item x="90"/>
      </items>
    </pivotField>
    <pivotField name="LOGRO Acumulado" axis="axisRow" outline="0" showAll="0" defaultSubtotal="0">
      <items count="134">
        <item x="3"/>
        <item x="124"/>
        <item x="79"/>
        <item x="24"/>
        <item x="87"/>
        <item x="2"/>
        <item x="126"/>
        <item x="17"/>
        <item x="43"/>
        <item x="127"/>
        <item x="4"/>
        <item x="108"/>
        <item x="106"/>
        <item x="102"/>
        <item x="13"/>
        <item x="122"/>
        <item x="0"/>
        <item x="8"/>
        <item x="14"/>
        <item x="7"/>
        <item x="75"/>
        <item x="6"/>
        <item x="23"/>
        <item x="42"/>
        <item x="18"/>
        <item x="85"/>
        <item x="11"/>
        <item x="100"/>
        <item x="9"/>
        <item x="29"/>
        <item x="53"/>
        <item x="28"/>
        <item x="59"/>
        <item x="21"/>
        <item x="120"/>
        <item x="71"/>
        <item x="1"/>
        <item x="19"/>
        <item x="73"/>
        <item x="98"/>
        <item x="109"/>
        <item x="5"/>
        <item x="12"/>
        <item x="81"/>
        <item x="114"/>
        <item x="80"/>
        <item x="116"/>
        <item x="27"/>
        <item x="26"/>
        <item x="72"/>
        <item x="129"/>
        <item x="104"/>
        <item x="132"/>
        <item x="133"/>
        <item x="77"/>
        <item x="39"/>
        <item x="96"/>
        <item x="54"/>
        <item x="62"/>
        <item x="86"/>
        <item x="83"/>
        <item x="55"/>
        <item x="30"/>
        <item x="25"/>
        <item x="22"/>
        <item x="40"/>
        <item x="74"/>
        <item x="36"/>
        <item x="10"/>
        <item x="97"/>
        <item x="107"/>
        <item x="41"/>
        <item x="115"/>
        <item x="110"/>
        <item x="92"/>
        <item x="57"/>
        <item x="94"/>
        <item x="66"/>
        <item x="64"/>
        <item x="37"/>
        <item x="90"/>
        <item x="45"/>
        <item x="38"/>
        <item x="63"/>
        <item x="91"/>
        <item x="49"/>
        <item x="67"/>
        <item x="56"/>
        <item x="95"/>
        <item x="65"/>
        <item x="82"/>
        <item x="68"/>
        <item x="89"/>
        <item x="105"/>
        <item x="99"/>
        <item x="84"/>
        <item x="101"/>
        <item x="35"/>
        <item x="61"/>
        <item x="32"/>
        <item x="33"/>
        <item x="125"/>
        <item x="52"/>
        <item x="46"/>
        <item x="15"/>
        <item x="121"/>
        <item x="16"/>
        <item x="118"/>
        <item x="88"/>
        <item x="117"/>
        <item x="112"/>
        <item x="51"/>
        <item x="93"/>
        <item x="69"/>
        <item x="103"/>
        <item x="50"/>
        <item x="34"/>
        <item x="70"/>
        <item x="60"/>
        <item x="44"/>
        <item x="119"/>
        <item x="113"/>
        <item x="76"/>
        <item x="31"/>
        <item x="78"/>
        <item x="131"/>
        <item x="48"/>
        <item x="123"/>
        <item x="111"/>
        <item x="47"/>
        <item x="130"/>
        <item x="20"/>
        <item x="58"/>
        <item x="128"/>
      </items>
    </pivotField>
    <pivotField showAll="0"/>
    <pivotField dataField="1" showAll="0"/>
    <pivotField dataField="1" showAll="0"/>
  </pivotFields>
  <rowFields count="14">
    <field x="1"/>
    <field x="2"/>
    <field x="3"/>
    <field x="4"/>
    <field x="5"/>
    <field x="6"/>
    <field x="7"/>
    <field x="11"/>
    <field x="10"/>
    <field x="12"/>
    <field x="16"/>
    <field x="20"/>
    <field x="21"/>
    <field x="9"/>
  </rowFields>
  <rowItems count="477">
    <i>
      <x v="5"/>
    </i>
    <i r="1">
      <x/>
    </i>
    <i r="2">
      <x v="10"/>
    </i>
    <i r="3">
      <x v="1"/>
    </i>
    <i r="4">
      <x v="36"/>
    </i>
    <i r="5">
      <x v="1"/>
      <x v="75"/>
      <x v="6"/>
      <x v="1"/>
      <x/>
      <x v="45"/>
      <x v="16"/>
      <x v="16"/>
      <x v="11"/>
    </i>
    <i r="5">
      <x v="2"/>
      <x v="149"/>
      <x v="6"/>
      <x/>
      <x/>
      <x v="16"/>
      <x v="32"/>
      <x v="36"/>
      <x v="11"/>
    </i>
    <i r="5">
      <x v="3"/>
      <x v="99"/>
      <x v="6"/>
      <x/>
      <x/>
      <x v="1"/>
      <x v="7"/>
      <x v="5"/>
      <x v="11"/>
    </i>
    <i r="5">
      <x v="4"/>
      <x v="97"/>
      <x v="6"/>
      <x/>
      <x/>
      <x v="1"/>
      <x v="7"/>
      <x v="5"/>
      <x v="11"/>
    </i>
    <i r="5">
      <x v="5"/>
      <x v="8"/>
      <x v="6"/>
      <x v="1"/>
      <x/>
      <x v="3"/>
      <x/>
      <x/>
      <x v="11"/>
    </i>
    <i r="5">
      <x v="6"/>
      <x v="40"/>
      <x v="6"/>
      <x v="1"/>
      <x/>
      <x v="4"/>
      <x v="12"/>
      <x v="10"/>
      <x v="11"/>
    </i>
    <i r="3">
      <x v="2"/>
    </i>
    <i r="4">
      <x v="1"/>
    </i>
    <i r="5">
      <x v="7"/>
      <x v="42"/>
      <x v="6"/>
      <x v="2"/>
      <x/>
      <x v="29"/>
      <x/>
      <x v="41"/>
      <x v="17"/>
    </i>
    <i r="5">
      <x v="8"/>
      <x v="210"/>
      <x v="6"/>
      <x v="2"/>
      <x/>
      <x v="20"/>
      <x/>
      <x v="21"/>
      <x v="17"/>
    </i>
    <i r="5">
      <x v="9"/>
      <x v="159"/>
      <x v="6"/>
      <x v="2"/>
      <x/>
      <x v="16"/>
      <x/>
      <x v="19"/>
      <x v="17"/>
    </i>
    <i r="5">
      <x v="10"/>
      <x v="39"/>
      <x v="6"/>
      <x v="2"/>
      <x/>
      <x v="6"/>
      <x/>
      <x v="17"/>
      <x v="17"/>
    </i>
    <i r="1">
      <x v="1"/>
    </i>
    <i r="2">
      <x v="4"/>
    </i>
    <i r="3">
      <x v="3"/>
    </i>
    <i r="4">
      <x v="17"/>
    </i>
    <i r="5">
      <x v="11"/>
      <x v="174"/>
      <x v="6"/>
      <x v="2"/>
      <x/>
      <x v="15"/>
      <x/>
      <x v="28"/>
      <x v="17"/>
    </i>
    <i r="5">
      <x v="12"/>
      <x v="192"/>
      <x v="6"/>
      <x v="2"/>
      <x/>
      <x v="58"/>
      <x/>
      <x v="68"/>
      <x v="17"/>
    </i>
    <i r="5">
      <x v="13"/>
      <x v="3"/>
      <x v="6"/>
      <x v="2"/>
      <x/>
      <x v="4"/>
      <x/>
      <x v="10"/>
      <x v="17"/>
    </i>
    <i r="5">
      <x v="14"/>
      <x v="82"/>
      <x v="6"/>
      <x v="2"/>
      <x/>
      <x v="3"/>
      <x/>
      <x v="10"/>
      <x v="17"/>
    </i>
    <i r="5">
      <x v="15"/>
      <x v="7"/>
      <x v="6"/>
      <x/>
      <x/>
      <x v="3"/>
      <x/>
      <x/>
      <x v="17"/>
    </i>
    <i r="3">
      <x v="4"/>
    </i>
    <i r="4">
      <x v="59"/>
    </i>
    <i r="5">
      <x v="16"/>
      <x v="62"/>
      <x v="6"/>
      <x v="2"/>
      <x/>
      <x v="20"/>
      <x/>
      <x v="26"/>
      <x v="17"/>
    </i>
    <i r="5">
      <x v="17"/>
      <x v="20"/>
      <x v="6"/>
      <x v="1"/>
      <x/>
      <x v="2"/>
      <x v="12"/>
      <x v="10"/>
      <x v="17"/>
    </i>
    <i r="3">
      <x v="5"/>
    </i>
    <i r="4">
      <x v="7"/>
    </i>
    <i r="5">
      <x v="18"/>
      <x v="171"/>
      <x v="6"/>
      <x v="2"/>
      <x/>
      <x v="11"/>
      <x/>
      <x v="26"/>
      <x v="17"/>
    </i>
    <i r="5">
      <x v="19"/>
      <x v="21"/>
      <x v="6"/>
      <x v="1"/>
      <x/>
      <x v="2"/>
      <x v="12"/>
      <x v="10"/>
      <x v="17"/>
    </i>
    <i r="5">
      <x v="20"/>
      <x v="172"/>
      <x v="6"/>
      <x v="2"/>
      <x/>
      <x v="23"/>
      <x/>
      <x v="42"/>
      <x v="17"/>
    </i>
    <i r="5">
      <x v="21"/>
      <x v="223"/>
      <x v="6"/>
      <x v="2"/>
      <x/>
      <x v="6"/>
      <x/>
      <x v="14"/>
      <x v="17"/>
    </i>
    <i r="3">
      <x v="6"/>
    </i>
    <i r="4">
      <x v="50"/>
    </i>
    <i r="5">
      <x v="22"/>
      <x v="157"/>
      <x v="6"/>
      <x v="2"/>
      <x/>
      <x v="18"/>
      <x v="17"/>
      <x v="28"/>
      <x v="11"/>
    </i>
    <i r="5">
      <x v="23"/>
      <x v="260"/>
      <x v="6"/>
      <x v="2"/>
      <x/>
      <x v="2"/>
      <x/>
      <x v="10"/>
      <x v="11"/>
    </i>
    <i r="3">
      <x v="7"/>
    </i>
    <i r="4">
      <x v="64"/>
    </i>
    <i r="5">
      <x v="24"/>
      <x v="41"/>
      <x v="6"/>
      <x v="1"/>
      <x/>
      <x v="11"/>
      <x/>
      <x/>
      <x v="11"/>
    </i>
    <i r="5">
      <x v="25"/>
      <x v="2"/>
      <x v="6"/>
      <x v="2"/>
      <x/>
      <x v="11"/>
      <x/>
      <x v="21"/>
      <x v="11"/>
    </i>
    <i r="5">
      <x v="26"/>
      <x v="176"/>
      <x v="6"/>
      <x v="2"/>
      <x/>
      <x v="14"/>
      <x/>
      <x v="26"/>
      <x v="11"/>
    </i>
    <i r="1">
      <x v="2"/>
    </i>
    <i r="2">
      <x v="12"/>
    </i>
    <i r="3">
      <x v="8"/>
    </i>
    <i r="4">
      <x v="60"/>
    </i>
    <i r="5">
      <x v="27"/>
      <x v="135"/>
      <x v="6"/>
      <x v="2"/>
      <x/>
      <x v="5"/>
      <x v="12"/>
      <x v="18"/>
      <x v="17"/>
    </i>
    <i r="5">
      <x v="28"/>
      <x v="138"/>
      <x v="6"/>
      <x v="2"/>
      <x/>
      <x v="80"/>
      <x v="38"/>
      <x v="104"/>
      <x v="17"/>
    </i>
    <i r="5">
      <x v="29"/>
      <x v="95"/>
      <x v="6"/>
      <x v="2"/>
      <x/>
      <x v="22"/>
      <x v="19"/>
      <x v="36"/>
      <x v="17"/>
    </i>
    <i r="5">
      <x v="30"/>
      <x v="231"/>
      <x v="6"/>
      <x v="2"/>
      <x/>
      <x v="8"/>
      <x/>
      <x v="18"/>
      <x v="17"/>
    </i>
    <i r="3">
      <x v="9"/>
    </i>
    <i r="4">
      <x v="74"/>
    </i>
    <i r="5">
      <x v="31"/>
      <x v="26"/>
      <x v="6"/>
      <x v="2"/>
      <x/>
      <x v="72"/>
      <x v="71"/>
      <x v="106"/>
      <x v="17"/>
    </i>
    <i r="5">
      <x v="32"/>
      <x v="140"/>
      <x v="6"/>
      <x v="2"/>
      <x/>
      <x/>
      <x v="4"/>
      <x v="7"/>
      <x v="17"/>
    </i>
    <i r="3">
      <x v="10"/>
    </i>
    <i r="4">
      <x v="34"/>
    </i>
    <i r="5">
      <x v="33"/>
      <x v="38"/>
      <x v="6"/>
      <x v="2"/>
      <x/>
      <x v="33"/>
      <x/>
      <x/>
      <x v="17"/>
    </i>
    <i r="5">
      <x v="34"/>
      <x v="148"/>
      <x v="6"/>
      <x v="2"/>
      <x/>
      <x v="115"/>
      <x/>
      <x/>
      <x v="17"/>
    </i>
    <i r="5">
      <x v="35"/>
      <x v="154"/>
      <x v="6"/>
      <x v="2"/>
      <x/>
      <x v="14"/>
      <x v="19"/>
      <x v="24"/>
      <x v="17"/>
    </i>
    <i r="5">
      <x v="36"/>
      <x v="103"/>
      <x v="6"/>
      <x v="2"/>
      <x/>
      <x v="24"/>
      <x v="12"/>
      <x v="37"/>
      <x v="17"/>
    </i>
    <i r="5">
      <x v="37"/>
      <x v="79"/>
      <x v="6"/>
      <x v="2"/>
      <x/>
      <x v="6"/>
      <x v="12"/>
      <x v="19"/>
      <x v="17"/>
    </i>
    <i r="5">
      <x v="38"/>
      <x v="183"/>
      <x v="6"/>
      <x/>
      <x/>
      <x v="19"/>
      <x v="23"/>
      <x v="26"/>
      <x v="17"/>
    </i>
    <i r="5">
      <x v="39"/>
      <x v="111"/>
      <x v="6"/>
      <x v="2"/>
      <x/>
      <x/>
      <x v="4"/>
      <x v="5"/>
      <x v="17"/>
    </i>
    <i r="5">
      <x v="40"/>
      <x v="150"/>
      <x v="6"/>
      <x v="2"/>
      <x/>
      <x v="11"/>
      <x v="17"/>
      <x v="21"/>
      <x v="17"/>
    </i>
    <i r="3">
      <x v="11"/>
    </i>
    <i r="4">
      <x v="52"/>
    </i>
    <i r="5">
      <x v="41"/>
      <x v="226"/>
      <x v="6"/>
      <x v="2"/>
      <x/>
      <x v="115"/>
      <x v="91"/>
      <x v="131"/>
      <x v="17"/>
    </i>
    <i r="5">
      <x v="42"/>
      <x v="144"/>
      <x v="6"/>
      <x v="2"/>
      <x/>
      <x v="2"/>
      <x/>
      <x/>
      <x v="17"/>
    </i>
    <i r="5">
      <x v="43"/>
      <x v="147"/>
      <x v="6"/>
      <x v="2"/>
      <x/>
      <x v="115"/>
      <x/>
      <x/>
      <x v="17"/>
    </i>
    <i r="3">
      <x v="12"/>
    </i>
    <i r="4">
      <x v="57"/>
    </i>
    <i r="5">
      <x v="44"/>
      <x v="107"/>
      <x v="6"/>
      <x v="1"/>
      <x/>
      <x v="6"/>
      <x v="12"/>
      <x v="10"/>
      <x v="17"/>
    </i>
    <i r="5">
      <x v="45"/>
      <x v="168"/>
      <x v="6"/>
      <x v="1"/>
      <x/>
      <x v="30"/>
      <x v="29"/>
      <x v="33"/>
      <x v="17"/>
    </i>
    <i>
      <x v="6"/>
    </i>
    <i r="1">
      <x v="3"/>
    </i>
    <i r="2">
      <x v="1"/>
    </i>
    <i r="3">
      <x v="13"/>
    </i>
    <i r="4">
      <x v="20"/>
    </i>
    <i r="5">
      <x v="46"/>
      <x v="65"/>
      <x v="6"/>
      <x/>
      <x/>
      <x v="44"/>
      <x v="33"/>
      <x v="37"/>
      <x v="16"/>
    </i>
    <i r="5">
      <x v="47"/>
      <x v="278"/>
      <x v="6"/>
      <x/>
      <x/>
      <x v="56"/>
      <x v="52"/>
      <x v="64"/>
      <x v="16"/>
    </i>
    <i r="5">
      <x v="48"/>
      <x v="27"/>
      <x v="6"/>
      <x/>
      <x/>
      <x v="18"/>
      <x v="21"/>
      <x v="22"/>
      <x v="16"/>
    </i>
    <i r="5">
      <x v="49"/>
      <x v="98"/>
      <x v="6"/>
      <x/>
      <x/>
      <x v="115"/>
      <x v="6"/>
      <x v="3"/>
      <x v="16"/>
    </i>
    <i r="3">
      <x v="14"/>
    </i>
    <i r="4">
      <x v="68"/>
    </i>
    <i r="5">
      <x v="50"/>
      <x v="60"/>
      <x v="6"/>
      <x/>
      <x/>
      <x v="59"/>
      <x v="51"/>
      <x v="63"/>
      <x v="16"/>
    </i>
    <i r="5">
      <x v="51"/>
      <x v="104"/>
      <x v="6"/>
      <x/>
      <x/>
      <x v="4"/>
      <x v="14"/>
      <x v="14"/>
      <x v="16"/>
    </i>
    <i r="3">
      <x v="15"/>
    </i>
    <i r="4">
      <x v="3"/>
    </i>
    <i r="5">
      <x v="52"/>
      <x v="152"/>
      <x v="6"/>
      <x/>
      <x/>
      <x v="31"/>
      <x v="43"/>
      <x v="48"/>
      <x v="16"/>
    </i>
    <i r="3">
      <x v="16"/>
    </i>
    <i r="4">
      <x v="10"/>
    </i>
    <i r="5">
      <x v="53"/>
      <x v="277"/>
      <x v="6"/>
      <x/>
      <x/>
      <x v="48"/>
      <x v="41"/>
      <x v="47"/>
      <x v="16"/>
    </i>
    <i r="3">
      <x v="17"/>
    </i>
    <i r="4">
      <x v="49"/>
    </i>
    <i r="5">
      <x v="54"/>
      <x v="129"/>
      <x/>
      <x/>
      <x/>
      <x v="3"/>
      <x v="12"/>
      <x v="10"/>
      <x v="16"/>
    </i>
    <i r="5">
      <x v="55"/>
      <x v="63"/>
      <x v="6"/>
      <x/>
      <x/>
      <x v="34"/>
      <x v="27"/>
      <x v="31"/>
      <x v="16"/>
    </i>
    <i r="3">
      <x v="18"/>
    </i>
    <i r="4">
      <x v="48"/>
    </i>
    <i r="5">
      <x v="56"/>
      <x v="28"/>
      <x v="6"/>
      <x/>
      <x/>
      <x v="3"/>
      <x v="12"/>
      <x v="10"/>
      <x v="16"/>
    </i>
    <i r="5">
      <x v="57"/>
      <x v="29"/>
      <x v="6"/>
      <x/>
      <x/>
      <x v="21"/>
      <x v="26"/>
      <x v="29"/>
      <x v="16"/>
    </i>
    <i r="5">
      <x v="58"/>
      <x v="30"/>
      <x v="6"/>
      <x/>
      <x/>
      <x v="3"/>
      <x v="12"/>
      <x v="10"/>
      <x v="16"/>
    </i>
    <i r="3">
      <x v="19"/>
    </i>
    <i r="4">
      <x v="22"/>
    </i>
    <i r="5">
      <x v="59"/>
      <x v="53"/>
      <x v="6"/>
      <x v="2"/>
      <x/>
      <x v="46"/>
      <x/>
      <x v="62"/>
      <x v="5"/>
    </i>
    <i r="5">
      <x v="60"/>
      <x v="194"/>
      <x v="6"/>
      <x v="1"/>
      <x/>
      <x v="109"/>
      <x/>
      <x/>
      <x v="5"/>
    </i>
    <i r="5">
      <x v="61"/>
      <x v="195"/>
      <x v="6"/>
      <x v="2"/>
      <x/>
      <x v="93"/>
      <x v="69"/>
      <x v="123"/>
      <x v="5"/>
    </i>
    <i r="5">
      <x v="62"/>
      <x v="259"/>
      <x v="6"/>
      <x v="2"/>
      <x/>
      <x v="69"/>
      <x/>
      <x v="99"/>
      <x v="5"/>
    </i>
    <i r="5">
      <x v="63"/>
      <x v="170"/>
      <x v="6"/>
      <x v="1"/>
      <x/>
      <x v="47"/>
      <x/>
      <x/>
      <x v="5"/>
    </i>
    <i r="3">
      <x v="20"/>
    </i>
    <i r="4">
      <x v="24"/>
    </i>
    <i r="5">
      <x v="64"/>
      <x v="188"/>
      <x v="7"/>
      <x v="1"/>
      <x/>
      <x v="14"/>
      <x v="16"/>
      <x v="16"/>
      <x v="5"/>
    </i>
    <i r="5">
      <x v="65"/>
      <x v="22"/>
      <x v="6"/>
      <x v="1"/>
      <x/>
      <x v="77"/>
      <x v="77"/>
      <x v="100"/>
      <x v="5"/>
    </i>
    <i r="5">
      <x v="66"/>
      <x v="92"/>
      <x v="6"/>
      <x v="1"/>
      <x/>
      <x v="77"/>
      <x v="84"/>
      <x v="116"/>
      <x v="5"/>
    </i>
    <i r="5">
      <x v="67"/>
      <x v="246"/>
      <x v="6"/>
      <x v="1"/>
      <x/>
      <x v="97"/>
      <x v="76"/>
      <x v="97"/>
      <x v="5"/>
    </i>
    <i r="5">
      <x v="68"/>
      <x v="203"/>
      <x v="6"/>
      <x v="1"/>
      <x/>
      <x v="54"/>
      <x/>
      <x/>
      <x v="5"/>
    </i>
    <i r="3">
      <x v="21"/>
    </i>
    <i r="4">
      <x v="32"/>
    </i>
    <i r="5">
      <x v="69"/>
      <x v="142"/>
      <x v="7"/>
      <x v="2"/>
      <x/>
      <x v="7"/>
      <x/>
      <x/>
      <x v="5"/>
    </i>
    <i r="5">
      <x v="70"/>
      <x v="77"/>
      <x v="7"/>
      <x v="2"/>
      <x/>
      <x v="21"/>
      <x/>
      <x/>
      <x v="5"/>
    </i>
    <i r="3">
      <x v="22"/>
    </i>
    <i r="4">
      <x v="39"/>
    </i>
    <i r="5">
      <x v="71"/>
      <x v="255"/>
      <x v="7"/>
      <x v="1"/>
      <x/>
      <x v="4"/>
      <x v="14"/>
      <x v="14"/>
      <x v="5"/>
    </i>
    <i r="5">
      <x v="72"/>
      <x v="245"/>
      <x v="6"/>
      <x v="1"/>
      <x/>
      <x v="4"/>
      <x/>
      <x/>
      <x v="5"/>
    </i>
    <i r="1">
      <x v="4"/>
    </i>
    <i r="2">
      <x v="8"/>
    </i>
    <i r="3">
      <x v="23"/>
    </i>
    <i r="4">
      <x v="8"/>
    </i>
    <i r="5">
      <x v="73"/>
      <x v="106"/>
      <x v="6"/>
      <x v="2"/>
      <x/>
      <x v="11"/>
      <x v="18"/>
      <x v="29"/>
      <x v="15"/>
    </i>
    <i r="5">
      <x v="74"/>
      <x v="102"/>
      <x v="6"/>
      <x v="2"/>
      <x/>
      <x v="8"/>
      <x v="17"/>
      <x v="24"/>
      <x v="15"/>
    </i>
    <i r="3">
      <x v="24"/>
    </i>
    <i r="4">
      <x v="71"/>
    </i>
    <i r="5">
      <x v="75"/>
      <x v="167"/>
      <x v="6"/>
      <x v="2"/>
      <x/>
      <x v="43"/>
      <x/>
      <x v="67"/>
      <x v="15"/>
    </i>
    <i r="5">
      <x v="76"/>
      <x v="199"/>
      <x v="6"/>
      <x v="1"/>
      <x/>
      <x v="81"/>
      <x v="70"/>
      <x v="79"/>
      <x v="15"/>
    </i>
    <i r="5">
      <x v="77"/>
      <x v="61"/>
      <x v="6"/>
      <x v="2"/>
      <x/>
      <x v="9"/>
      <x v="18"/>
      <x v="24"/>
      <x v="15"/>
    </i>
    <i r="5">
      <x v="78"/>
      <x v="83"/>
      <x v="6"/>
      <x v="1"/>
      <x/>
      <x v="27"/>
      <x/>
      <x/>
      <x v="15"/>
    </i>
    <i r="3">
      <x v="25"/>
    </i>
    <i r="4">
      <x v="9"/>
    </i>
    <i r="5">
      <x v="79"/>
      <x v="201"/>
      <x v="7"/>
      <x v="2"/>
      <x/>
      <x v="76"/>
      <x v="57"/>
      <x v="82"/>
      <x v="16"/>
    </i>
    <i r="5">
      <x v="80"/>
      <x v="202"/>
      <x v="7"/>
      <x v="2"/>
      <x/>
      <x v="63"/>
      <x v="34"/>
      <x v="55"/>
      <x v="16"/>
    </i>
    <i r="3">
      <x v="26"/>
    </i>
    <i r="4">
      <x v="62"/>
    </i>
    <i r="5">
      <x v="81"/>
      <x v="36"/>
      <x v="7"/>
      <x/>
      <x/>
      <x v="6"/>
      <x v="19"/>
      <x v="19"/>
      <x v="16"/>
    </i>
    <i r="5">
      <x v="82"/>
      <x v="37"/>
      <x v="7"/>
      <x/>
      <x/>
      <x v="16"/>
      <x v="32"/>
      <x v="36"/>
      <x v="16"/>
    </i>
    <i r="5">
      <x v="83"/>
      <x v="35"/>
      <x v="5"/>
      <x/>
      <x/>
      <x v="2"/>
      <x v="12"/>
      <x v="10"/>
      <x v="16"/>
    </i>
    <i r="5">
      <x v="84"/>
      <x v="34"/>
      <x v="7"/>
      <x/>
      <x/>
      <x v="3"/>
      <x v="16"/>
      <x v="16"/>
      <x v="16"/>
    </i>
    <i r="5">
      <x v="85"/>
      <x v="4"/>
      <x v="6"/>
      <x v="1"/>
      <x/>
      <x v="98"/>
      <x/>
      <x/>
      <x v="16"/>
    </i>
    <i r="3">
      <x v="27"/>
    </i>
    <i r="4">
      <x v="23"/>
    </i>
    <i r="5">
      <x v="86"/>
      <x v="200"/>
      <x v="6"/>
      <x v="2"/>
      <x/>
      <x v="62"/>
      <x/>
      <x v="65"/>
      <x v="16"/>
    </i>
    <i r="5">
      <x v="87"/>
      <x v="45"/>
      <x v="6"/>
      <x v="2"/>
      <x/>
      <x v="64"/>
      <x/>
      <x v="71"/>
      <x v="16"/>
    </i>
    <i r="3">
      <x v="28"/>
    </i>
    <i r="4">
      <x v="58"/>
    </i>
    <i r="5">
      <x v="88"/>
      <x v="175"/>
      <x v="6"/>
      <x v="1"/>
      <x/>
      <x v="23"/>
      <x/>
      <x/>
      <x v="14"/>
    </i>
    <i r="5">
      <x v="89"/>
      <x v="59"/>
      <x v="6"/>
      <x v="2"/>
      <x/>
      <x v="10"/>
      <x v="14"/>
      <x v="23"/>
      <x v="14"/>
    </i>
    <i r="5">
      <x v="90"/>
      <x v="93"/>
      <x v="6"/>
      <x/>
      <x/>
      <x v="113"/>
      <x/>
      <x/>
      <x v="14"/>
    </i>
    <i r="5">
      <x v="91"/>
      <x v="23"/>
      <x v="6"/>
      <x/>
      <x/>
      <x v="1"/>
      <x v="9"/>
      <x v="8"/>
      <x v="14"/>
    </i>
    <i r="3">
      <x v="29"/>
    </i>
    <i r="4">
      <x v="11"/>
    </i>
    <i r="5">
      <x v="92"/>
      <x v="136"/>
      <x v="6"/>
      <x/>
      <x/>
      <x v="101"/>
      <x v="85"/>
      <x v="119"/>
      <x v="2"/>
    </i>
    <i r="5">
      <x v="93"/>
      <x v="6"/>
      <x v="6"/>
      <x v="2"/>
      <x/>
      <x v="68"/>
      <x v="58"/>
      <x v="81"/>
      <x v="2"/>
    </i>
    <i r="5">
      <x v="94"/>
      <x v="56"/>
      <x v="6"/>
      <x v="2"/>
      <x/>
      <x v="2"/>
      <x/>
      <x/>
      <x v="2"/>
    </i>
    <i r="5">
      <x v="95"/>
      <x v="54"/>
      <x v="6"/>
      <x v="2"/>
      <x/>
      <x v="4"/>
      <x/>
      <x/>
      <x v="2"/>
    </i>
    <i r="5">
      <x v="96"/>
      <x v="55"/>
      <x v="6"/>
      <x v="2"/>
      <x/>
      <x v="19"/>
      <x/>
      <x/>
      <x v="2"/>
    </i>
    <i r="3">
      <x v="30"/>
    </i>
    <i r="4">
      <x v="12"/>
    </i>
    <i r="5">
      <x v="97"/>
      <x v="139"/>
      <x v="6"/>
      <x/>
      <x/>
      <x v="95"/>
      <x v="79"/>
      <x v="103"/>
      <x v="2"/>
    </i>
    <i r="3">
      <x v="31"/>
    </i>
    <i r="4">
      <x v="70"/>
    </i>
    <i r="5">
      <x v="98"/>
      <x v="78"/>
      <x v="6"/>
      <x v="1"/>
      <x/>
      <x v="108"/>
      <x v="90"/>
      <x v="129"/>
      <x v="10"/>
    </i>
    <i r="5">
      <x v="99"/>
      <x v="24"/>
      <x v="6"/>
      <x/>
      <x/>
      <x v="107"/>
      <x v="88"/>
      <x v="126"/>
      <x v="2"/>
    </i>
    <i r="5">
      <x v="100"/>
      <x v="269"/>
      <x v="6"/>
      <x/>
      <x/>
      <x v="74"/>
      <x v="73"/>
      <x v="85"/>
      <x v="2"/>
    </i>
    <i r="5">
      <x v="101"/>
      <x v="137"/>
      <x v="6"/>
      <x v="2"/>
      <x/>
      <x v="97"/>
      <x v="63"/>
      <x v="115"/>
      <x v="2"/>
    </i>
    <i r="5">
      <x v="102"/>
      <x v="207"/>
      <x v="6"/>
      <x v="1"/>
      <x/>
      <x v="88"/>
      <x v="83"/>
      <x v="111"/>
      <x v="10"/>
    </i>
    <i r="3">
      <x v="32"/>
    </i>
    <i r="4">
      <x/>
    </i>
    <i r="5">
      <x v="103"/>
      <x v="178"/>
      <x v="6"/>
      <x/>
      <x/>
      <x v="88"/>
      <x v="78"/>
      <x v="102"/>
      <x v="2"/>
    </i>
    <i r="5">
      <x v="104"/>
      <x v="173"/>
      <x v="6"/>
      <x v="2"/>
      <x/>
      <x v="26"/>
      <x v="19"/>
      <x v="30"/>
      <x v="2"/>
    </i>
    <i r="1">
      <x v="5"/>
    </i>
    <i r="2">
      <x v="7"/>
    </i>
    <i r="3">
      <x/>
    </i>
    <i r="4">
      <x v="21"/>
    </i>
    <i r="5">
      <x v="144"/>
      <x v="250"/>
      <x v="6"/>
      <x v="1"/>
      <x/>
      <x v="2"/>
      <x/>
      <x/>
      <x v="6"/>
    </i>
    <i r="3">
      <x v="33"/>
    </i>
    <i r="4">
      <x v="76"/>
    </i>
    <i r="5">
      <x v="105"/>
      <x v="242"/>
      <x v="6"/>
      <x/>
      <x/>
      <x v="72"/>
      <x v="48"/>
      <x v="57"/>
      <x v="10"/>
    </i>
    <i r="5">
      <x v="106"/>
      <x v="241"/>
      <x v="6"/>
      <x/>
      <x/>
      <x v="52"/>
      <x v="50"/>
      <x v="61"/>
      <x v="10"/>
    </i>
    <i r="5">
      <x v="107"/>
      <x v="243"/>
      <x v="6"/>
      <x/>
      <x/>
      <x v="39"/>
      <x v="41"/>
      <x v="47"/>
      <x v="10"/>
    </i>
    <i r="5">
      <x v="108"/>
      <x v="239"/>
      <x v="6"/>
      <x v="2"/>
      <x/>
      <x v="52"/>
      <x/>
      <x v="87"/>
      <x v="10"/>
    </i>
    <i r="5">
      <x v="109"/>
      <x v="179"/>
      <x v="7"/>
      <x v="2"/>
      <x/>
      <x v="89"/>
      <x/>
      <x/>
      <x v="10"/>
    </i>
    <i r="5">
      <x v="110"/>
      <x v="163"/>
      <x v="6"/>
      <x/>
      <x/>
      <x v="5"/>
      <x v="16"/>
      <x v="16"/>
      <x v="10"/>
    </i>
    <i r="5">
      <x v="111"/>
      <x v="181"/>
      <x v="6"/>
      <x/>
      <x/>
      <x v="81"/>
      <x v="63"/>
      <x v="75"/>
      <x v="10"/>
    </i>
    <i r="5">
      <x v="112"/>
      <x v="123"/>
      <x v="6"/>
      <x v="1"/>
      <x/>
      <x v="111"/>
      <x v="92"/>
      <x v="132"/>
      <x v="10"/>
    </i>
    <i r="5">
      <x v="113"/>
      <x v="151"/>
      <x v="6"/>
      <x/>
      <x/>
      <x v="32"/>
      <x v="28"/>
      <x v="32"/>
      <x v="10"/>
    </i>
    <i r="5">
      <x v="114"/>
      <x v="125"/>
      <x v="6"/>
      <x v="1"/>
      <x/>
      <x v="91"/>
      <x v="92"/>
      <x v="132"/>
      <x v="10"/>
    </i>
    <i r="5">
      <x v="115"/>
      <x v="119"/>
      <x v="6"/>
      <x v="2"/>
      <x/>
      <x v="90"/>
      <x/>
      <x v="118"/>
      <x v="10"/>
    </i>
    <i r="5">
      <x v="116"/>
      <x v="118"/>
      <x v="6"/>
      <x v="2"/>
      <x/>
      <x v="94"/>
      <x/>
      <x/>
      <x v="10"/>
    </i>
    <i r="5">
      <x v="117"/>
      <x v="117"/>
      <x v="6"/>
      <x v="2"/>
      <x/>
      <x v="64"/>
      <x v="67"/>
      <x v="98"/>
      <x v="10"/>
    </i>
    <i r="5">
      <x v="118"/>
      <x v="85"/>
      <x v="6"/>
      <x v="2"/>
      <x/>
      <x v="52"/>
      <x v="35"/>
      <x v="58"/>
      <x v="10"/>
    </i>
    <i r="5">
      <x v="119"/>
      <x v="121"/>
      <x v="6"/>
      <x v="1"/>
      <x/>
      <x v="104"/>
      <x/>
      <x/>
      <x v="10"/>
    </i>
    <i r="5">
      <x v="120"/>
      <x v="89"/>
      <x v="6"/>
      <x v="2"/>
      <x/>
      <x v="35"/>
      <x/>
      <x/>
      <x v="10"/>
    </i>
    <i r="5">
      <x v="121"/>
      <x v="196"/>
      <x v="6"/>
      <x v="2"/>
      <x/>
      <x v="83"/>
      <x v="65"/>
      <x v="83"/>
      <x v="10"/>
    </i>
    <i r="5">
      <x v="122"/>
      <x v="180"/>
      <x v="6"/>
      <x v="2"/>
      <x/>
      <x v="3"/>
      <x/>
      <x/>
      <x v="10"/>
    </i>
    <i r="3">
      <x v="34"/>
    </i>
    <i r="4">
      <x v="15"/>
    </i>
    <i r="5">
      <x v="123"/>
      <x v="50"/>
      <x v="6"/>
      <x v="2"/>
      <x/>
      <x v="43"/>
      <x v="60"/>
      <x v="78"/>
      <x v="10"/>
    </i>
    <i r="5">
      <x v="124"/>
      <x v="49"/>
      <x v="6"/>
      <x v="2"/>
      <x/>
      <x v="62"/>
      <x v="68"/>
      <x v="89"/>
      <x v="10"/>
    </i>
    <i r="5">
      <x v="125"/>
      <x v="124"/>
      <x v="6"/>
      <x v="2"/>
      <x/>
      <x v="96"/>
      <x/>
      <x v="77"/>
      <x v="10"/>
    </i>
    <i r="3">
      <x v="35"/>
    </i>
    <i r="4">
      <x v="51"/>
    </i>
    <i r="5">
      <x v="126"/>
      <x v="240"/>
      <x v="6"/>
      <x v="2"/>
      <x/>
      <x v="64"/>
      <x v="54"/>
      <x v="86"/>
      <x v="10"/>
    </i>
    <i r="5">
      <x v="127"/>
      <x v="238"/>
      <x v="6"/>
      <x v="1"/>
      <x/>
      <x v="82"/>
      <x v="75"/>
      <x v="91"/>
      <x v="10"/>
    </i>
    <i r="5">
      <x v="128"/>
      <x v="190"/>
      <x v="6"/>
      <x v="1"/>
      <x/>
      <x v="42"/>
      <x v="43"/>
      <x v="48"/>
      <x v="10"/>
    </i>
    <i r="5">
      <x v="129"/>
      <x v="48"/>
      <x v="6"/>
      <x v="2"/>
      <x/>
      <x v="78"/>
      <x/>
      <x v="113"/>
      <x v="10"/>
    </i>
    <i r="3">
      <x v="36"/>
    </i>
    <i r="4">
      <x v="13"/>
    </i>
    <i r="5">
      <x v="130"/>
      <x v="51"/>
      <x v="6"/>
      <x v="2"/>
      <x/>
      <x v="85"/>
      <x/>
      <x v="117"/>
      <x v="10"/>
    </i>
    <i r="3">
      <x v="37"/>
    </i>
    <i r="4">
      <x v="53"/>
    </i>
    <i r="5">
      <x v="131"/>
      <x v="217"/>
      <x v="6"/>
      <x v="2"/>
      <x/>
      <x v="41"/>
      <x v="14"/>
      <x v="35"/>
      <x v="10"/>
    </i>
    <i r="5">
      <x v="132"/>
      <x v="132"/>
      <x v="6"/>
      <x v="2"/>
      <x/>
      <x v="52"/>
      <x/>
      <x v="23"/>
      <x v="10"/>
    </i>
    <i r="5">
      <x v="133"/>
      <x v="88"/>
      <x v="6"/>
      <x v="2"/>
      <x/>
      <x v="41"/>
      <x v="23"/>
      <x v="49"/>
      <x v="10"/>
    </i>
    <i r="5">
      <x v="134"/>
      <x v="87"/>
      <x v="6"/>
      <x v="2"/>
      <x/>
      <x v="38"/>
      <x v="22"/>
      <x v="38"/>
      <x v="10"/>
    </i>
    <i r="5">
      <x v="135"/>
      <x v="86"/>
      <x v="6"/>
      <x v="2"/>
      <x/>
      <x v="52"/>
      <x v="36"/>
      <x v="66"/>
      <x v="10"/>
    </i>
    <i r="5">
      <x v="136"/>
      <x v="80"/>
      <x v="6"/>
      <x v="1"/>
      <x/>
      <x v="17"/>
      <x v="27"/>
      <x v="31"/>
      <x v="10"/>
    </i>
    <i r="5">
      <x v="137"/>
      <x v="110"/>
      <x v="6"/>
      <x/>
      <x/>
      <x v="3"/>
      <x v="14"/>
      <x v="14"/>
      <x v="10"/>
    </i>
    <i r="5">
      <x v="138"/>
      <x v="33"/>
      <x v="6"/>
      <x/>
      <x/>
      <x v="4"/>
      <x/>
      <x/>
      <x v="10"/>
    </i>
    <i r="5">
      <x v="139"/>
      <x v="94"/>
      <x v="6"/>
      <x v="1"/>
      <x/>
      <x v="2"/>
      <x v="92"/>
      <x v="132"/>
      <x v="10"/>
    </i>
    <i r="5">
      <x v="140"/>
      <x v="9"/>
      <x v="6"/>
      <x/>
      <x/>
      <x v="2"/>
      <x/>
      <x/>
      <x v="10"/>
    </i>
    <i r="3">
      <x v="38"/>
    </i>
    <i r="4">
      <x v="30"/>
    </i>
    <i r="5">
      <x v="141"/>
      <x v="230"/>
      <x v="7"/>
      <x v="2"/>
      <x/>
      <x v="50"/>
      <x/>
      <x v="20"/>
      <x v="10"/>
    </i>
    <i r="5">
      <x v="142"/>
      <x v="122"/>
      <x v="7"/>
      <x/>
      <x/>
      <x v="103"/>
      <x v="87"/>
      <x v="122"/>
      <x v="10"/>
    </i>
    <i r="5">
      <x v="143"/>
      <x v="120"/>
      <x v="6"/>
      <x v="2"/>
      <x/>
      <x v="70"/>
      <x/>
      <x v="61"/>
      <x v="10"/>
    </i>
    <i r="3">
      <x v="39"/>
    </i>
    <i r="4">
      <x v="21"/>
    </i>
    <i r="5">
      <x v="145"/>
      <x v="145"/>
      <x v="6"/>
      <x v="2"/>
      <x/>
      <x v="15"/>
      <x/>
      <x v="24"/>
      <x v="6"/>
    </i>
    <i r="5">
      <x v="146"/>
      <x v="91"/>
      <x v="6"/>
      <x v="1"/>
      <x/>
      <x v="58"/>
      <x/>
      <x/>
      <x v="6"/>
    </i>
    <i r="5">
      <x v="147"/>
      <x v="237"/>
      <x v="6"/>
      <x v="2"/>
      <x/>
      <x v="41"/>
      <x/>
      <x v="54"/>
      <x v="6"/>
    </i>
    <i r="5">
      <x v="148"/>
      <x v="43"/>
      <x v="6"/>
      <x v="2"/>
      <x/>
      <x v="6"/>
      <x/>
      <x v="17"/>
      <x v="6"/>
    </i>
    <i r="5">
      <x v="149"/>
      <x v="46"/>
      <x v="6"/>
      <x v="1"/>
      <x/>
      <x v="43"/>
      <x/>
      <x/>
      <x v="6"/>
    </i>
    <i r="5">
      <x v="150"/>
      <x v="197"/>
      <x v="6"/>
      <x v="1"/>
      <x/>
      <x v="71"/>
      <x/>
      <x/>
      <x v="6"/>
    </i>
    <i r="5">
      <x v="151"/>
      <x v="64"/>
      <x v="5"/>
      <x v="1"/>
      <x/>
      <x v="27"/>
      <x/>
      <x/>
      <x v="6"/>
    </i>
    <i r="5">
      <x v="152"/>
      <x v="57"/>
      <x v="6"/>
      <x v="1"/>
      <x/>
      <x v="43"/>
      <x/>
      <x/>
      <x v="6"/>
    </i>
    <i r="3">
      <x v="40"/>
    </i>
    <i r="4">
      <x v="54"/>
    </i>
    <i r="5">
      <x v="153"/>
      <x v="149"/>
      <x v="6"/>
      <x v="1"/>
      <x/>
      <x v="15"/>
      <x/>
      <x/>
      <x v="6"/>
    </i>
    <i r="5">
      <x v="154"/>
      <x v="248"/>
      <x v="6"/>
      <x v="1"/>
      <x/>
      <x v="2"/>
      <x/>
      <x/>
      <x v="6"/>
    </i>
    <i r="3">
      <x v="41"/>
    </i>
    <i r="4">
      <x v="65"/>
    </i>
    <i r="5">
      <x v="155"/>
      <x v="209"/>
      <x v="6"/>
      <x v="2"/>
      <x/>
      <x v="6"/>
      <x/>
      <x v="17"/>
      <x v="6"/>
    </i>
    <i r="5">
      <x v="156"/>
      <x v="155"/>
      <x v="6"/>
      <x v="2"/>
      <x/>
      <x v="115"/>
      <x v="91"/>
      <x v="131"/>
      <x v="6"/>
    </i>
    <i>
      <x v="7"/>
    </i>
    <i r="1">
      <x v="6"/>
    </i>
    <i r="2">
      <x v="9"/>
    </i>
    <i r="3">
      <x v="42"/>
    </i>
    <i r="4">
      <x v="77"/>
    </i>
    <i r="5">
      <x v="157"/>
      <x v="81"/>
      <x v="4"/>
      <x v="2"/>
      <x/>
      <x v="100"/>
      <x/>
      <x v="124"/>
      <x v="13"/>
    </i>
    <i r="5">
      <x v="158"/>
      <x v="76"/>
      <x v="6"/>
      <x v="2"/>
      <x/>
      <x v="115"/>
      <x/>
      <x v="14"/>
      <x v="13"/>
    </i>
    <i r="3">
      <x v="43"/>
    </i>
    <i r="4">
      <x v="78"/>
    </i>
    <i r="5">
      <x v="159"/>
      <x v="262"/>
      <x v="6"/>
      <x v="2"/>
      <x/>
      <x v="2"/>
      <x/>
      <x/>
      <x v="13"/>
    </i>
    <i r="5">
      <x v="160"/>
      <x v="5"/>
      <x v="6"/>
      <x v="2"/>
      <x/>
      <x v="3"/>
      <x/>
      <x/>
      <x v="13"/>
    </i>
    <i r="5">
      <x v="161"/>
      <x v="252"/>
      <x v="6"/>
      <x v="2"/>
      <x/>
      <x v="115"/>
      <x v="1"/>
      <x v="2"/>
      <x v="13"/>
    </i>
    <i r="5">
      <x v="162"/>
      <x v="271"/>
      <x v="3"/>
      <x v="1"/>
      <x/>
      <x v="36"/>
      <x v="39"/>
      <x v="45"/>
      <x v="13"/>
    </i>
    <i r="5">
      <x v="163"/>
      <x v="25"/>
      <x v="6"/>
      <x v="1"/>
      <x/>
      <x v="4"/>
      <x/>
      <x/>
      <x v="13"/>
    </i>
    <i r="5">
      <x v="164"/>
      <x v="166"/>
      <x v="6"/>
      <x v="2"/>
      <x/>
      <x v="3"/>
      <x/>
      <x/>
      <x v="13"/>
    </i>
    <i r="5">
      <x v="165"/>
      <x v="274"/>
      <x v="3"/>
      <x v="2"/>
      <x/>
      <x v="53"/>
      <x v="15"/>
      <x v="43"/>
      <x v="13"/>
    </i>
    <i r="5">
      <x v="166"/>
      <x v="273"/>
      <x v="3"/>
      <x v="1"/>
      <x/>
      <x v="86"/>
      <x v="74"/>
      <x v="90"/>
      <x v="13"/>
    </i>
    <i r="5">
      <x v="167"/>
      <x v="276"/>
      <x v="3"/>
      <x v="2"/>
      <x/>
      <x v="50"/>
      <x v="25"/>
      <x v="60"/>
      <x v="13"/>
    </i>
    <i r="5">
      <x v="168"/>
      <x v="275"/>
      <x v="3"/>
      <x v="2"/>
      <x/>
      <x v="81"/>
      <x v="47"/>
      <x v="95"/>
      <x v="13"/>
    </i>
    <i r="5">
      <x v="169"/>
      <x v="272"/>
      <x v="3"/>
      <x v="2"/>
      <x/>
      <x v="11"/>
      <x/>
      <x v="25"/>
      <x v="13"/>
    </i>
    <i r="5">
      <x v="170"/>
      <x v="128"/>
      <x v="6"/>
      <x v="2"/>
      <x/>
      <x v="11"/>
      <x/>
      <x v="28"/>
      <x v="13"/>
    </i>
    <i r="5">
      <x v="171"/>
      <x v="270"/>
      <x v="6"/>
      <x v="2"/>
      <x/>
      <x v="2"/>
      <x v="92"/>
      <x v="131"/>
      <x v="7"/>
    </i>
    <i r="5">
      <x v="172"/>
      <x v="126"/>
      <x v="6"/>
      <x v="2"/>
      <x/>
      <x v="2"/>
      <x v="92"/>
      <x v="131"/>
      <x v="7"/>
    </i>
    <i r="5">
      <x v="173"/>
      <x v="251"/>
      <x v="6"/>
      <x v="1"/>
      <x/>
      <x v="2"/>
      <x v="12"/>
      <x v="10"/>
      <x v="12"/>
    </i>
    <i r="3">
      <x v="44"/>
    </i>
    <i r="4">
      <x v="75"/>
    </i>
    <i r="5">
      <x v="174"/>
      <x v="206"/>
      <x v="6"/>
      <x/>
      <x/>
      <x v="68"/>
      <x/>
      <x/>
      <x v="1"/>
    </i>
    <i r="5">
      <x v="175"/>
      <x v="233"/>
      <x v="6"/>
      <x/>
      <x/>
      <x v="71"/>
      <x v="49"/>
      <x v="59"/>
      <x v="1"/>
    </i>
    <i r="5">
      <x v="176"/>
      <x v="96"/>
      <x v="6"/>
      <x v="2"/>
      <x/>
      <x/>
      <x v="3"/>
      <x v="4"/>
      <x v="1"/>
    </i>
    <i r="3">
      <x v="45"/>
    </i>
    <i r="4">
      <x v="31"/>
    </i>
    <i r="5">
      <x v="177"/>
      <x v="279"/>
      <x v="6"/>
      <x/>
      <x/>
      <x v="89"/>
      <x v="81"/>
      <x v="108"/>
      <x v="8"/>
    </i>
    <i r="5">
      <x v="178"/>
      <x v="263"/>
      <x v="6"/>
      <x/>
      <x/>
      <x v="67"/>
      <x/>
      <x/>
      <x v="8"/>
    </i>
    <i r="5">
      <x v="179"/>
      <x v="156"/>
      <x v="6"/>
      <x/>
      <x/>
      <x v="65"/>
      <x/>
      <x/>
      <x v="8"/>
    </i>
    <i r="1">
      <x v="7"/>
    </i>
    <i r="2">
      <x v="5"/>
    </i>
    <i r="3">
      <x v="46"/>
    </i>
    <i r="4">
      <x v="72"/>
    </i>
    <i r="5">
      <x v="180"/>
      <x v="218"/>
      <x v="6"/>
      <x v="2"/>
      <x/>
      <x v="76"/>
      <x v="72"/>
      <x v="92"/>
      <x v="9"/>
    </i>
    <i r="5">
      <x v="181"/>
      <x v="31"/>
      <x v="6"/>
      <x v="2"/>
      <x/>
      <x v="55"/>
      <x/>
      <x v="80"/>
      <x v="9"/>
    </i>
    <i r="5">
      <x v="182"/>
      <x v="267"/>
      <x v="6"/>
      <x v="2"/>
      <x/>
      <x v="58"/>
      <x/>
      <x v="84"/>
      <x v="9"/>
    </i>
    <i r="5">
      <x v="183"/>
      <x v="232"/>
      <x v="6"/>
      <x v="2"/>
      <x/>
      <x v="2"/>
      <x/>
      <x v="10"/>
      <x v="9"/>
    </i>
    <i r="5">
      <x v="184"/>
      <x v="222"/>
      <x v="6"/>
      <x v="2"/>
      <x/>
      <x v="4"/>
      <x v="12"/>
      <x v="14"/>
      <x v="9"/>
    </i>
    <i r="3">
      <x v="47"/>
    </i>
    <i r="4">
      <x v="47"/>
    </i>
    <i r="5">
      <x v="185"/>
      <x v="264"/>
      <x v="6"/>
      <x v="2"/>
      <x/>
      <x v="37"/>
      <x/>
      <x v="74"/>
      <x v="9"/>
    </i>
    <i r="5">
      <x v="186"/>
      <x v="134"/>
      <x v="6"/>
      <x v="2"/>
      <x/>
      <x v="115"/>
      <x v="91"/>
      <x v="10"/>
      <x v="9"/>
    </i>
    <i r="5">
      <x v="187"/>
      <x/>
      <x v="6"/>
      <x v="2"/>
      <x/>
      <x v="84"/>
      <x/>
      <x v="112"/>
      <x v="9"/>
    </i>
    <i r="5">
      <x v="188"/>
      <x v="1"/>
      <x v="6"/>
      <x v="2"/>
      <x/>
      <x v="43"/>
      <x v="64"/>
      <x v="76"/>
      <x v="9"/>
    </i>
    <i r="5">
      <x v="189"/>
      <x v="191"/>
      <x v="6"/>
      <x v="2"/>
      <x/>
      <x v="60"/>
      <x/>
      <x/>
      <x v="9"/>
    </i>
    <i r="5">
      <x v="190"/>
      <x v="219"/>
      <x v="6"/>
      <x v="2"/>
      <x/>
      <x v="49"/>
      <x v="42"/>
      <x v="88"/>
      <x v="9"/>
    </i>
    <i r="5">
      <x v="191"/>
      <x v="256"/>
      <x v="6"/>
      <x v="1"/>
      <x/>
      <x v="2"/>
      <x v="12"/>
      <x v="10"/>
      <x v="9"/>
    </i>
    <i r="5">
      <x v="192"/>
      <x v="131"/>
      <x v="6"/>
      <x v="2"/>
      <x/>
      <x v="3"/>
      <x v="12"/>
      <x v="16"/>
      <x v="9"/>
    </i>
    <i r="3">
      <x v="48"/>
    </i>
    <i r="4">
      <x v="66"/>
    </i>
    <i r="5">
      <x v="193"/>
      <x v="268"/>
      <x v="6"/>
      <x v="2"/>
      <x/>
      <x v="57"/>
      <x/>
      <x v="56"/>
      <x v="9"/>
    </i>
    <i r="5">
      <x v="194"/>
      <x v="141"/>
      <x v="6"/>
      <x v="2"/>
      <x/>
      <x v="9"/>
      <x/>
      <x v="28"/>
      <x v="9"/>
    </i>
    <i r="5">
      <x v="195"/>
      <x v="18"/>
      <x v="2"/>
      <x v="2"/>
      <x/>
      <x v="61"/>
      <x/>
      <x v="69"/>
      <x v="9"/>
    </i>
    <i r="1">
      <x v="8"/>
    </i>
    <i r="2">
      <x v="6"/>
    </i>
    <i r="3">
      <x v="49"/>
    </i>
    <i r="4">
      <x v="69"/>
    </i>
    <i r="5">
      <x v="196"/>
      <x v="113"/>
      <x v="6"/>
      <x v="2"/>
      <x/>
      <x v="11"/>
      <x v="31"/>
      <x v="39"/>
      <x v="9"/>
    </i>
    <i r="5">
      <x v="197"/>
      <x v="105"/>
      <x v="6"/>
      <x v="2"/>
      <x/>
      <x v="4"/>
      <x/>
      <x v="10"/>
      <x v="9"/>
    </i>
    <i r="5">
      <x v="198"/>
      <x v="266"/>
      <x v="6"/>
      <x v="2"/>
      <x/>
      <x v="75"/>
      <x v="55"/>
      <x v="94"/>
      <x v="9"/>
    </i>
    <i r="5">
      <x v="199"/>
      <x v="71"/>
      <x v="6"/>
      <x v="2"/>
      <x/>
      <x v="19"/>
      <x v="17"/>
      <x v="22"/>
      <x v="9"/>
    </i>
    <i r="3">
      <x v="50"/>
    </i>
    <i r="4">
      <x v="46"/>
    </i>
    <i r="5">
      <x v="200"/>
      <x v="227"/>
      <x v="6"/>
      <x v="2"/>
      <x/>
      <x v="4"/>
      <x/>
      <x v="10"/>
      <x v="9"/>
    </i>
    <i r="5">
      <x v="201"/>
      <x v="66"/>
      <x v="6"/>
      <x v="2"/>
      <x/>
      <x v="19"/>
      <x v="18"/>
      <x v="27"/>
      <x v="9"/>
    </i>
    <i r="5">
      <x v="202"/>
      <x v="115"/>
      <x v="6"/>
      <x v="2"/>
      <x/>
      <x v="4"/>
      <x v="12"/>
      <x v="17"/>
      <x v="9"/>
    </i>
    <i r="5">
      <x v="203"/>
      <x v="234"/>
      <x v="6"/>
      <x/>
      <x/>
      <x v="3"/>
      <x v="14"/>
      <x v="14"/>
      <x v="9"/>
    </i>
    <i r="5">
      <x v="204"/>
      <x v="184"/>
      <x v="6"/>
      <x v="1"/>
      <x/>
      <x v="2"/>
      <x v="12"/>
      <x v="10"/>
      <x v="9"/>
    </i>
    <i r="5">
      <x v="205"/>
      <x v="204"/>
      <x v="6"/>
      <x v="2"/>
      <x/>
      <x v="62"/>
      <x v="53"/>
      <x v="96"/>
      <x v="9"/>
    </i>
    <i r="3">
      <x v="51"/>
    </i>
    <i r="4">
      <x v="40"/>
    </i>
    <i r="5">
      <x v="206"/>
      <x v="112"/>
      <x v="6"/>
      <x v="2"/>
      <x/>
      <x v="2"/>
      <x v="8"/>
      <x v="13"/>
      <x v="9"/>
    </i>
    <i r="5">
      <x v="207"/>
      <x v="265"/>
      <x v="6"/>
      <x v="2"/>
      <x/>
      <x v="68"/>
      <x v="82"/>
      <x v="114"/>
      <x v="9"/>
    </i>
    <i r="5">
      <x v="208"/>
      <x v="211"/>
      <x v="6"/>
      <x/>
      <x/>
      <x v="51"/>
      <x v="45"/>
      <x v="51"/>
      <x v="9"/>
    </i>
    <i r="3">
      <x v="52"/>
    </i>
    <i r="4">
      <x v="61"/>
    </i>
    <i r="5">
      <x v="209"/>
      <x v="205"/>
      <x v="6"/>
      <x v="2"/>
      <x/>
      <x v="66"/>
      <x v="66"/>
      <x v="93"/>
      <x v="9"/>
    </i>
    <i r="5">
      <x v="210"/>
      <x v="213"/>
      <x v="6"/>
      <x v="2"/>
      <x/>
      <x v="3"/>
      <x/>
      <x v="14"/>
      <x v="9"/>
    </i>
    <i r="5">
      <x v="211"/>
      <x v="109"/>
      <x v="6"/>
      <x/>
      <x/>
      <x v="3"/>
      <x v="13"/>
      <x v="12"/>
      <x v="9"/>
    </i>
    <i r="3">
      <x v="53"/>
    </i>
    <i r="4">
      <x v="55"/>
    </i>
    <i r="5">
      <x v="212"/>
      <x v="130"/>
      <x v="6"/>
      <x v="2"/>
      <x/>
      <x v="3"/>
      <x/>
      <x v="18"/>
      <x v="2"/>
    </i>
    <i r="5">
      <x v="213"/>
      <x v="101"/>
      <x v="6"/>
      <x v="2"/>
      <x/>
      <x v="2"/>
      <x/>
      <x v="10"/>
      <x v="2"/>
    </i>
    <i r="5">
      <x v="214"/>
      <x v="229"/>
      <x v="6"/>
      <x v="2"/>
      <x/>
      <x v="2"/>
      <x/>
      <x v="14"/>
      <x v="2"/>
    </i>
    <i r="3">
      <x v="54"/>
    </i>
    <i r="4">
      <x v="25"/>
    </i>
    <i r="5">
      <x v="215"/>
      <x v="133"/>
      <x v="6"/>
      <x v="2"/>
      <x/>
      <x/>
      <x/>
      <x v="3"/>
      <x v="9"/>
    </i>
    <i r="5">
      <x v="216"/>
      <x v="228"/>
      <x v="6"/>
      <x v="2"/>
      <x/>
      <x v="2"/>
      <x/>
      <x v="12"/>
      <x v="9"/>
    </i>
    <i>
      <x v="8"/>
    </i>
    <i r="1">
      <x v="9"/>
    </i>
    <i r="2">
      <x v="11"/>
    </i>
    <i r="3">
      <x v="55"/>
    </i>
    <i r="4">
      <x v="45"/>
    </i>
    <i r="5">
      <x v="217"/>
      <x v="13"/>
      <x v="1"/>
      <x v="1"/>
      <x/>
      <x v="105"/>
      <x/>
      <x/>
      <x v="8"/>
    </i>
    <i r="5">
      <x v="218"/>
      <x v="14"/>
      <x v="1"/>
      <x v="2"/>
      <x/>
      <x v="53"/>
      <x/>
      <x v="70"/>
      <x v="8"/>
    </i>
    <i r="5">
      <x v="219"/>
      <x v="17"/>
      <x v="1"/>
      <x v="1"/>
      <x/>
      <x v="102"/>
      <x/>
      <x/>
      <x v="8"/>
    </i>
    <i r="5">
      <x v="220"/>
      <x v="58"/>
      <x v="6"/>
      <x/>
      <x/>
      <x v="25"/>
      <x/>
      <x/>
      <x v="8"/>
    </i>
    <i r="3">
      <x v="56"/>
    </i>
    <i r="4">
      <x v="42"/>
    </i>
    <i r="5">
      <x v="221"/>
      <x v="165"/>
      <x v="6"/>
      <x v="2"/>
      <x/>
      <x v="2"/>
      <x v="6"/>
      <x v="11"/>
      <x/>
    </i>
    <i r="5">
      <x v="222"/>
      <x v="158"/>
      <x v="1"/>
      <x v="2"/>
      <x/>
      <x v="32"/>
      <x/>
      <x v="40"/>
      <x v="8"/>
    </i>
    <i r="3">
      <x v="57"/>
    </i>
    <i r="4">
      <x v="29"/>
    </i>
    <i r="5">
      <x v="223"/>
      <x v="108"/>
      <x v="6"/>
      <x v="1"/>
      <x/>
      <x v="13"/>
      <x/>
      <x/>
      <x v="8"/>
    </i>
    <i r="5">
      <x v="224"/>
      <x v="100"/>
      <x v="6"/>
      <x v="1"/>
      <x/>
      <x v="11"/>
      <x/>
      <x/>
      <x v="8"/>
    </i>
    <i r="3">
      <x v="58"/>
    </i>
    <i r="4">
      <x v="16"/>
    </i>
    <i r="5">
      <x v="225"/>
      <x v="16"/>
      <x v="1"/>
      <x v="2"/>
      <x/>
      <x v="53"/>
      <x/>
      <x v="73"/>
      <x v="8"/>
    </i>
    <i r="5">
      <x v="226"/>
      <x v="11"/>
      <x v="6"/>
      <x v="2"/>
      <x/>
      <x v="110"/>
      <x/>
      <x v="128"/>
      <x v="8"/>
    </i>
    <i r="5">
      <x v="227"/>
      <x v="114"/>
      <x v="6"/>
      <x v="2"/>
      <x/>
      <x v="2"/>
      <x/>
      <x v="10"/>
      <x v="8"/>
    </i>
    <i r="5">
      <x v="228"/>
      <x v="15"/>
      <x v="1"/>
      <x v="2"/>
      <x/>
      <x v="32"/>
      <x/>
      <x/>
      <x v="8"/>
    </i>
    <i r="5">
      <x v="229"/>
      <x v="67"/>
      <x v="6"/>
      <x v="2"/>
      <x/>
      <x v="11"/>
      <x/>
      <x v="23"/>
      <x v="8"/>
    </i>
    <i r="1">
      <x v="10"/>
    </i>
    <i r="2">
      <x v="13"/>
    </i>
    <i r="3">
      <x v="59"/>
    </i>
    <i r="4">
      <x v="33"/>
    </i>
    <i r="5">
      <x v="230"/>
      <x v="212"/>
      <x v="6"/>
      <x/>
      <x/>
      <x v="4"/>
      <x v="16"/>
      <x v="16"/>
      <x v="1"/>
    </i>
    <i r="5">
      <x v="231"/>
      <x v="73"/>
      <x v="6"/>
      <x v="2"/>
      <x/>
      <x v="2"/>
      <x/>
      <x/>
      <x v="1"/>
    </i>
    <i r="3">
      <x v="60"/>
    </i>
    <i r="4">
      <x v="41"/>
    </i>
    <i r="5">
      <x v="232"/>
      <x v="247"/>
      <x v="6"/>
      <x v="1"/>
      <x/>
      <x v="2"/>
      <x v="6"/>
      <x v="3"/>
      <x/>
    </i>
    <i r="5">
      <x v="233"/>
      <x v="182"/>
      <x v="6"/>
      <x v="2"/>
      <x/>
      <x v="5"/>
      <x/>
      <x v="18"/>
      <x/>
    </i>
    <i r="5">
      <x v="234"/>
      <x v="186"/>
      <x v="6"/>
      <x v="2"/>
      <x/>
      <x v="11"/>
      <x/>
      <x v="29"/>
      <x/>
    </i>
    <i r="5">
      <x v="235"/>
      <x v="44"/>
      <x v="6"/>
      <x v="2"/>
      <x/>
      <x v="21"/>
      <x/>
      <x v="35"/>
      <x v="11"/>
    </i>
    <i r="3">
      <x v="61"/>
    </i>
    <i r="4">
      <x v="44"/>
    </i>
    <i r="5">
      <x v="236"/>
      <x v="208"/>
      <x v="6"/>
      <x/>
      <x/>
      <x v="1"/>
      <x/>
      <x/>
      <x v="8"/>
    </i>
    <i r="3">
      <x v="62"/>
    </i>
    <i r="4">
      <x v="63"/>
    </i>
    <i r="5">
      <x v="237"/>
      <x v="216"/>
      <x v="6"/>
      <x v="2"/>
      <x/>
      <x v="16"/>
      <x/>
      <x/>
      <x v="8"/>
    </i>
    <i r="5">
      <x v="238"/>
      <x v="143"/>
      <x v="6"/>
      <x v="2"/>
      <x/>
      <x v="11"/>
      <x/>
      <x/>
      <x v="8"/>
    </i>
    <i r="5">
      <x v="239"/>
      <x v="10"/>
      <x v="6"/>
      <x v="2"/>
      <x/>
      <x v="62"/>
      <x/>
      <x v="110"/>
      <x v="8"/>
    </i>
    <i r="5">
      <x v="240"/>
      <x v="32"/>
      <x v="6"/>
      <x v="2"/>
      <x/>
      <x v="104"/>
      <x/>
      <x v="121"/>
      <x v="8"/>
    </i>
    <i r="3">
      <x v="63"/>
    </i>
    <i r="4">
      <x v="5"/>
    </i>
    <i r="5">
      <x v="241"/>
      <x v="224"/>
      <x v="6"/>
      <x/>
      <x/>
      <x v="40"/>
      <x v="37"/>
      <x v="44"/>
      <x v="8"/>
    </i>
    <i r="5">
      <x v="242"/>
      <x v="225"/>
      <x v="6"/>
      <x/>
      <x/>
      <x v="28"/>
      <x v="31"/>
      <x v="35"/>
      <x v="8"/>
    </i>
    <i r="5">
      <x v="243"/>
      <x v="257"/>
      <x v="6"/>
      <x/>
      <x/>
      <x v="79"/>
      <x v="61"/>
      <x v="72"/>
      <x v="8"/>
    </i>
    <i r="3">
      <x v="64"/>
    </i>
    <i r="4">
      <x v="43"/>
    </i>
    <i r="5">
      <x v="244"/>
      <x v="169"/>
      <x v="6"/>
      <x/>
      <x/>
      <x v="19"/>
      <x v="24"/>
      <x v="27"/>
      <x v="8"/>
    </i>
    <i r="5">
      <x v="245"/>
      <x v="258"/>
      <x v="6"/>
      <x/>
      <x/>
      <x v="3"/>
      <x v="14"/>
      <x v="14"/>
      <x v="8"/>
    </i>
    <i r="5">
      <x v="246"/>
      <x v="90"/>
      <x v="6"/>
      <x/>
      <x/>
      <x v="3"/>
      <x v="12"/>
      <x v="10"/>
      <x v="8"/>
    </i>
    <i r="5">
      <x v="247"/>
      <x v="127"/>
      <x v="6"/>
      <x v="2"/>
      <x/>
      <x v="1"/>
      <x/>
      <x/>
      <x v="8"/>
    </i>
    <i r="3">
      <x v="65"/>
    </i>
    <i r="4">
      <x v="56"/>
    </i>
    <i r="5">
      <x v="248"/>
      <x v="215"/>
      <x v="6"/>
      <x v="1"/>
      <x/>
      <x v="47"/>
      <x v="40"/>
      <x v="46"/>
      <x v="8"/>
    </i>
    <i r="1">
      <x v="11"/>
    </i>
    <i r="2">
      <x v="14"/>
    </i>
    <i r="3">
      <x v="66"/>
    </i>
    <i r="4">
      <x v="73"/>
    </i>
    <i r="5">
      <x v="249"/>
      <x v="280"/>
      <x v="6"/>
      <x v="2"/>
      <x/>
      <x v="99"/>
      <x v="59"/>
      <x v="109"/>
      <x v="3"/>
    </i>
    <i r="5">
      <x v="250"/>
      <x v="214"/>
      <x v="6"/>
      <x v="2"/>
      <x/>
      <x v="92"/>
      <x v="56"/>
      <x v="107"/>
      <x v="3"/>
    </i>
    <i r="5">
      <x v="251"/>
      <x v="281"/>
      <x v="6"/>
      <x v="2"/>
      <x/>
      <x v="104"/>
      <x/>
      <x v="120"/>
      <x v="3"/>
    </i>
    <i r="3">
      <x v="67"/>
    </i>
    <i r="4">
      <x v="28"/>
    </i>
    <i r="5">
      <x v="252"/>
      <x v="177"/>
      <x v="6"/>
      <x v="2"/>
      <x/>
      <x v="32"/>
      <x v="18"/>
      <x v="30"/>
      <x v="3"/>
    </i>
    <i>
      <x v="9"/>
    </i>
    <i r="1">
      <x v="12"/>
    </i>
    <i r="2">
      <x/>
    </i>
    <i r="3">
      <x v="68"/>
    </i>
    <i r="4">
      <x v="19"/>
    </i>
    <i r="5">
      <x v="253"/>
      <x v="236"/>
      <x v="5"/>
      <x v="2"/>
      <x/>
      <x v="2"/>
      <x/>
      <x v="10"/>
      <x v="2"/>
    </i>
    <i r="3">
      <x v="69"/>
    </i>
    <i r="4">
      <x v="6"/>
    </i>
    <i r="5">
      <x v="254"/>
      <x v="84"/>
      <x v="6"/>
      <x v="1"/>
      <x/>
      <x v="12"/>
      <x v="30"/>
      <x v="34"/>
      <x v="1"/>
    </i>
    <i r="1">
      <x v="13"/>
    </i>
    <i r="2">
      <x v="2"/>
    </i>
    <i r="3">
      <x v="70"/>
    </i>
    <i r="4">
      <x v="18"/>
    </i>
    <i r="5">
      <x v="255"/>
      <x v="254"/>
      <x v="6"/>
      <x v="1"/>
      <x/>
      <x v="16"/>
      <x v="17"/>
      <x v="17"/>
      <x v="18"/>
    </i>
    <i r="3">
      <x v="71"/>
    </i>
    <i r="4">
      <x v="27"/>
    </i>
    <i r="5">
      <x v="256"/>
      <x v="185"/>
      <x v="6"/>
      <x/>
      <x/>
      <x v="11"/>
      <x v="20"/>
      <x v="20"/>
      <x v="18"/>
    </i>
    <i r="5">
      <x v="257"/>
      <x v="160"/>
      <x v="6"/>
      <x/>
      <x/>
      <x v="4"/>
      <x v="17"/>
      <x v="17"/>
      <x v="18"/>
    </i>
    <i r="5">
      <x v="258"/>
      <x v="116"/>
      <x v="6"/>
      <x/>
      <x/>
      <x v="3"/>
      <x v="12"/>
      <x v="10"/>
      <x v="18"/>
    </i>
    <i r="5">
      <x v="259"/>
      <x v="198"/>
      <x v="6"/>
      <x/>
      <x/>
      <x v="73"/>
      <x v="80"/>
      <x v="105"/>
      <x v="18"/>
    </i>
    <i r="3">
      <x v="72"/>
    </i>
    <i r="4">
      <x v="67"/>
    </i>
    <i r="5">
      <x v="260"/>
      <x v="235"/>
      <x v="6"/>
      <x v="1"/>
      <x/>
      <x v="3"/>
      <x v="12"/>
      <x v="10"/>
      <x v="2"/>
    </i>
    <i r="5">
      <x v="261"/>
      <x v="72"/>
      <x v="6"/>
      <x v="2"/>
      <x/>
      <x v="3"/>
      <x v="10"/>
      <x v="15"/>
      <x v="2"/>
    </i>
    <i r="5">
      <x v="262"/>
      <x v="253"/>
      <x v="6"/>
      <x v="2"/>
      <x/>
      <x v="2"/>
      <x/>
      <x/>
      <x v="18"/>
    </i>
    <i r="5">
      <x v="263"/>
      <x v="193"/>
      <x v="6"/>
      <x v="1"/>
      <x/>
      <x v="105"/>
      <x v="89"/>
      <x v="127"/>
      <x v="18"/>
    </i>
    <i r="5">
      <x v="264"/>
      <x v="74"/>
      <x v="6"/>
      <x v="2"/>
      <x/>
      <x v="23"/>
      <x v="27"/>
      <x v="42"/>
      <x v="18"/>
    </i>
    <i r="3">
      <x v="73"/>
    </i>
    <i r="4">
      <x v="4"/>
    </i>
    <i r="5">
      <x v="265"/>
      <x v="244"/>
      <x v="6"/>
      <x v="2"/>
      <x/>
      <x v="2"/>
      <x/>
      <x v="10"/>
      <x v="18"/>
    </i>
    <i r="5">
      <x v="266"/>
      <x v="220"/>
      <x v="8"/>
      <x/>
      <x/>
      <x v="27"/>
      <x v="26"/>
      <x v="29"/>
      <x v="18"/>
    </i>
    <i r="3">
      <x v="74"/>
    </i>
    <i r="4">
      <x v="38"/>
    </i>
    <i r="5">
      <x v="267"/>
      <x v="146"/>
      <x v="6"/>
      <x v="2"/>
      <x/>
      <x/>
      <x v="2"/>
      <x v="1"/>
      <x v="19"/>
    </i>
    <i r="5">
      <x v="268"/>
      <x v="187"/>
      <x v="6"/>
      <x v="1"/>
      <x/>
      <x v="2"/>
      <x v="6"/>
      <x v="3"/>
      <x v="19"/>
    </i>
    <i r="5">
      <x v="269"/>
      <x v="47"/>
      <x v="6"/>
      <x v="2"/>
      <x/>
      <x v="84"/>
      <x v="62"/>
      <x v="101"/>
      <x v="19"/>
    </i>
    <i r="5">
      <x v="270"/>
      <x v="161"/>
      <x v="6"/>
      <x v="2"/>
      <x/>
      <x/>
      <x v="5"/>
      <x v="6"/>
      <x v="19"/>
    </i>
    <i r="5">
      <x v="271"/>
      <x v="249"/>
      <x v="6"/>
      <x/>
      <x/>
      <x v="114"/>
      <x v="11"/>
      <x v="9"/>
      <x v="18"/>
    </i>
    <i r="5">
      <x v="272"/>
      <x v="52"/>
      <x v="6"/>
      <x v="2"/>
      <x/>
      <x v="2"/>
      <x v="6"/>
      <x v="11"/>
      <x v="4"/>
    </i>
    <i r="5">
      <x v="273"/>
      <x v="162"/>
      <x v="6"/>
      <x/>
      <x/>
      <x v="1"/>
      <x v="7"/>
      <x v="5"/>
      <x v="2"/>
    </i>
    <i r="5">
      <x v="274"/>
      <x v="19"/>
      <x v="6"/>
      <x v="1"/>
      <x/>
      <x v="2"/>
      <x v="12"/>
      <x v="10"/>
      <x v="18"/>
    </i>
    <i r="3">
      <x v="75"/>
    </i>
    <i r="4">
      <x v="35"/>
    </i>
    <i r="5">
      <x v="275"/>
      <x v="189"/>
      <x v="6"/>
      <x v="1"/>
      <x/>
      <x v="87"/>
      <x v="93"/>
      <x v="133"/>
      <x v="18"/>
    </i>
    <i r="5">
      <x v="276"/>
      <x v="221"/>
      <x v="6"/>
      <x v="1"/>
      <x/>
      <x v="4"/>
      <x v="16"/>
      <x v="16"/>
      <x v="12"/>
    </i>
    <i r="1">
      <x v="14"/>
    </i>
    <i r="2">
      <x v="3"/>
    </i>
    <i r="3">
      <x v="76"/>
    </i>
    <i r="4">
      <x v="26"/>
    </i>
    <i r="5">
      <x v="277"/>
      <x v="69"/>
      <x v="6"/>
      <x/>
      <x/>
      <x v="23"/>
      <x v="44"/>
      <x v="50"/>
      <x v="1"/>
    </i>
    <i r="5">
      <x v="278"/>
      <x v="12"/>
      <x v="2"/>
      <x v="2"/>
      <x/>
      <x v="112"/>
      <x/>
      <x v="130"/>
      <x v="1"/>
    </i>
    <i r="5">
      <x v="279"/>
      <x v="261"/>
      <x v="6"/>
      <x v="2"/>
      <x/>
      <x v="106"/>
      <x v="86"/>
      <x v="125"/>
      <x v="1"/>
    </i>
    <i r="3">
      <x v="77"/>
    </i>
    <i r="4">
      <x v="14"/>
    </i>
    <i r="5">
      <x/>
      <x v="70"/>
      <x v="6"/>
      <x v="1"/>
      <x/>
      <x v="23"/>
      <x v="46"/>
      <x v="53"/>
      <x v="1"/>
    </i>
    <i r="5">
      <x v="280"/>
      <x v="68"/>
      <x v="6"/>
      <x v="2"/>
      <x/>
      <x v="16"/>
      <x v="29"/>
      <x v="52"/>
      <x v="12"/>
    </i>
    <i r="3">
      <x v="78"/>
    </i>
    <i r="4">
      <x v="37"/>
    </i>
    <i r="5">
      <x v="281"/>
      <x v="164"/>
      <x v="6"/>
      <x v="2"/>
      <x/>
      <x v="115"/>
      <x v="91"/>
      <x v="131"/>
      <x v="1"/>
    </i>
    <i r="5">
      <x v="282"/>
      <x v="153"/>
      <x v="6"/>
      <x/>
      <x/>
      <x v="9"/>
      <x v="14"/>
      <x v="14"/>
      <x v="1"/>
    </i>
    <i t="grand">
      <x/>
    </i>
  </rowItems>
  <colFields count="1">
    <field x="-2"/>
  </colFields>
  <colItems count="2">
    <i>
      <x/>
    </i>
    <i i="1">
      <x v="1"/>
    </i>
  </colItems>
  <dataFields count="2">
    <dataField name="Promedio de Cumplimiento 2025" fld="23" subtotal="average" baseField="2" baseItem="12"/>
    <dataField name="Promedio de Avance a 2025" fld="24" subtotal="average" baseField="2" baseItem="12"/>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3" Type="http://schemas.openxmlformats.org/officeDocument/2006/relationships/hyperlink" Target="mailto:bancoproyectos@elpoli.edu.co%20o%20Fernando%20Le&#243;n%20Casta&#241;o" TargetMode="External"/><Relationship Id="rId2" Type="http://schemas.openxmlformats.org/officeDocument/2006/relationships/hyperlink" Target="mailto:bmunoz@tdea.edu.co" TargetMode="External"/><Relationship Id="rId1" Type="http://schemas.openxmlformats.org/officeDocument/2006/relationships/hyperlink" Target="mailto:antioquiasepintadediversidad@antioquia.gov.co" TargetMode="External"/><Relationship Id="rId6" Type="http://schemas.openxmlformats.org/officeDocument/2006/relationships/printerSettings" Target="../printerSettings/printerSettings6.bin"/><Relationship Id="rId5" Type="http://schemas.openxmlformats.org/officeDocument/2006/relationships/hyperlink" Target="mailto:juansanchez.gia@gmail.com" TargetMode="External"/><Relationship Id="rId4" Type="http://schemas.openxmlformats.org/officeDocument/2006/relationships/hyperlink" Target="mailto:susana.gomez@viva.gov.co" TargetMode="External"/></Relationships>
</file>

<file path=xl/worksheets/_rels/sheet10.xml.rels><?xml version="1.0" encoding="UTF-8" standalone="yes"?>
<Relationships xmlns="http://schemas.openxmlformats.org/package/2006/relationships"><Relationship Id="rId13" Type="http://schemas.openxmlformats.org/officeDocument/2006/relationships/hyperlink" Target="mailto:angela.duque@antioquia.gov.co" TargetMode="External"/><Relationship Id="rId18" Type="http://schemas.openxmlformats.org/officeDocument/2006/relationships/hyperlink" Target="mailto:csalazar@indeportesantioquia.gov.co" TargetMode="External"/><Relationship Id="rId26" Type="http://schemas.openxmlformats.org/officeDocument/2006/relationships/hyperlink" Target="mailto:sheylamaria.imbett@antioquia.gov.co" TargetMode="External"/><Relationship Id="rId21" Type="http://schemas.openxmlformats.org/officeDocument/2006/relationships/hyperlink" Target="mailto:plan.deaccion@tdea.edu.co" TargetMode="External"/><Relationship Id="rId34" Type="http://schemas.openxmlformats.org/officeDocument/2006/relationships/hyperlink" Target="mailto:mariaalejandra.pelaez@antioquia.gov.co" TargetMode="External"/><Relationship Id="rId7" Type="http://schemas.openxmlformats.org/officeDocument/2006/relationships/hyperlink" Target="mailto:silvia.marin@antioquia.gov.co" TargetMode="External"/><Relationship Id="rId12" Type="http://schemas.openxmlformats.org/officeDocument/2006/relationships/hyperlink" Target="mailto:paola.portacio@antioquia.gov.co" TargetMode="External"/><Relationship Id="rId17" Type="http://schemas.openxmlformats.org/officeDocument/2006/relationships/hyperlink" Target="mailto:liquidacion@escuelacontraladrogadiccion.gov.co" TargetMode="External"/><Relationship Id="rId25" Type="http://schemas.openxmlformats.org/officeDocument/2006/relationships/hyperlink" Target="mailto:jheicy.murillo@antioquia.gov.co" TargetMode="External"/><Relationship Id="rId33" Type="http://schemas.openxmlformats.org/officeDocument/2006/relationships/hyperlink" Target="mailto:diego.bedoya@antioquia.gov.co" TargetMode="External"/><Relationship Id="rId38" Type="http://schemas.openxmlformats.org/officeDocument/2006/relationships/printerSettings" Target="../printerSettings/printerSettings7.bin"/><Relationship Id="rId2" Type="http://schemas.openxmlformats.org/officeDocument/2006/relationships/hyperlink" Target="mailto:yexi.ortiz@antioquia.gov.co" TargetMode="External"/><Relationship Id="rId16" Type="http://schemas.openxmlformats.org/officeDocument/2006/relationships/hyperlink" Target="mailto:aracelly.lopera@viva.gov.co" TargetMode="External"/><Relationship Id="rId20" Type="http://schemas.openxmlformats.org/officeDocument/2006/relationships/hyperlink" Target="mailto:bancoproyectos@elpoli.edu.co" TargetMode="External"/><Relationship Id="rId29" Type="http://schemas.openxmlformats.org/officeDocument/2006/relationships/hyperlink" Target="mailto:nayis.palacios@antioquia.gov.co" TargetMode="External"/><Relationship Id="rId1" Type="http://schemas.openxmlformats.org/officeDocument/2006/relationships/hyperlink" Target="mailto:gestion@antioquia.gov.co" TargetMode="External"/><Relationship Id="rId6" Type="http://schemas.openxmlformats.org/officeDocument/2006/relationships/hyperlink" Target="mailto:antoniojose.salazar@antioquia.gov.co" TargetMode="External"/><Relationship Id="rId11" Type="http://schemas.openxmlformats.org/officeDocument/2006/relationships/hyperlink" Target="mailto:laidy.arias@antioquia.gov.co" TargetMode="External"/><Relationship Id="rId24" Type="http://schemas.openxmlformats.org/officeDocument/2006/relationships/hyperlink" Target="mailto:planeacion@iudigital.edu.co" TargetMode="External"/><Relationship Id="rId32" Type="http://schemas.openxmlformats.org/officeDocument/2006/relationships/hyperlink" Target="mailto:catalina.barco@antioquia.gov.co" TargetMode="External"/><Relationship Id="rId37" Type="http://schemas.openxmlformats.org/officeDocument/2006/relationships/hyperlink" Target="mailto:jestrategiayorg@udea.edu.co" TargetMode="External"/><Relationship Id="rId5" Type="http://schemas.openxmlformats.org/officeDocument/2006/relationships/hyperlink" Target="mailto:adrianapatricia.rojas@antioquia.gov.co" TargetMode="External"/><Relationship Id="rId15" Type="http://schemas.openxmlformats.org/officeDocument/2006/relationships/hyperlink" Target="mailto:dianabeatriz.andrade@antioquia.gov.co" TargetMode="External"/><Relationship Id="rId23" Type="http://schemas.openxmlformats.org/officeDocument/2006/relationships/hyperlink" Target="mailto:yurlys.murillo@antioquia.gov.co" TargetMode="External"/><Relationship Id="rId28" Type="http://schemas.openxmlformats.org/officeDocument/2006/relationships/hyperlink" Target="mailto:lilianaisaza.jaramillo@antioquia.gov.co" TargetMode="External"/><Relationship Id="rId36" Type="http://schemas.openxmlformats.org/officeDocument/2006/relationships/hyperlink" Target="mailto:proyectosy.planes2@udea.edu.co" TargetMode="External"/><Relationship Id="rId10" Type="http://schemas.openxmlformats.org/officeDocument/2006/relationships/hyperlink" Target="mailto:alexandra.montoya@antioquia.gov.co" TargetMode="External"/><Relationship Id="rId19" Type="http://schemas.openxmlformats.org/officeDocument/2006/relationships/hyperlink" Target="mailto:carlos.restrepo@culturantioquia.gov.co" TargetMode="External"/><Relationship Id="rId31" Type="http://schemas.openxmlformats.org/officeDocument/2006/relationships/hyperlink" Target="mailto:cristian.quiceno@antioquia.gov.co" TargetMode="External"/><Relationship Id="rId4" Type="http://schemas.openxmlformats.org/officeDocument/2006/relationships/hyperlink" Target="mailto:mariacarolina.galindo@antioquia.gov.co" TargetMode="External"/><Relationship Id="rId9" Type="http://schemas.openxmlformats.org/officeDocument/2006/relationships/hyperlink" Target="mailto:angelapatricia.gonzalez@antioquia.gov.co" TargetMode="External"/><Relationship Id="rId14" Type="http://schemas.openxmlformats.org/officeDocument/2006/relationships/hyperlink" Target="mailto:beatriz.arias@antioquia.gov.co" TargetMode="External"/><Relationship Id="rId22" Type="http://schemas.openxmlformats.org/officeDocument/2006/relationships/hyperlink" Target="mailto:nora.echeverri@antioquia.gov.co" TargetMode="External"/><Relationship Id="rId27" Type="http://schemas.openxmlformats.org/officeDocument/2006/relationships/hyperlink" Target="mailto:paulaandrea.munoz@antioquia.gov.co" TargetMode="External"/><Relationship Id="rId30" Type="http://schemas.openxmlformats.org/officeDocument/2006/relationships/hyperlink" Target="mailto:beatriz.valencia@antioquia.gov.co" TargetMode="External"/><Relationship Id="rId35" Type="http://schemas.openxmlformats.org/officeDocument/2006/relationships/hyperlink" Target="mailto:daryeny.parada@udea.edu.co" TargetMode="External"/><Relationship Id="rId8" Type="http://schemas.openxmlformats.org/officeDocument/2006/relationships/hyperlink" Target="mailto:mariaalejandra.yusty@antioquia.gov.co" TargetMode="External"/><Relationship Id="rId3" Type="http://schemas.openxmlformats.org/officeDocument/2006/relationships/hyperlink" Target="mailto:blancarocio.zuleta@antioquia.gov.co" TargetMode="Externa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K480"/>
  <sheetViews>
    <sheetView topLeftCell="D452" workbookViewId="0">
      <selection activeCell="J433" sqref="J433"/>
    </sheetView>
  </sheetViews>
  <sheetFormatPr defaultColWidth="11.42578125" defaultRowHeight="15"/>
  <cols>
    <col min="1" max="1" width="108.85546875" bestFit="1" customWidth="1"/>
    <col min="2" max="2" width="162.5703125" bestFit="1" customWidth="1"/>
    <col min="3" max="3" width="19.85546875" customWidth="1"/>
    <col min="4" max="4" width="18.5703125" customWidth="1"/>
    <col min="5" max="5" width="14.140625" customWidth="1"/>
    <col min="6" max="6" width="12.42578125" customWidth="1"/>
    <col min="7" max="7" width="22" customWidth="1"/>
    <col min="8" max="8" width="20.140625" customWidth="1"/>
    <col min="9" max="9" width="52.7109375" customWidth="1"/>
    <col min="10" max="10" width="30.42578125" customWidth="1"/>
    <col min="11" max="11" width="25.42578125" bestFit="1" customWidth="1"/>
  </cols>
  <sheetData>
    <row r="3" spans="1:11">
      <c r="A3" s="139" t="s">
        <v>0</v>
      </c>
      <c r="B3" s="139" t="s">
        <v>1</v>
      </c>
      <c r="C3" s="139" t="s">
        <v>2</v>
      </c>
      <c r="D3" s="139" t="s">
        <v>3</v>
      </c>
      <c r="E3" s="139" t="s">
        <v>4</v>
      </c>
      <c r="F3" s="139" t="s">
        <v>5</v>
      </c>
      <c r="G3" s="139" t="s">
        <v>6</v>
      </c>
      <c r="H3" s="139" t="s">
        <v>7</v>
      </c>
      <c r="I3" s="139" t="s">
        <v>8</v>
      </c>
      <c r="J3" t="s">
        <v>9</v>
      </c>
      <c r="K3" t="s">
        <v>10</v>
      </c>
    </row>
    <row r="4" spans="1:11">
      <c r="A4" s="140" t="s">
        <v>11</v>
      </c>
      <c r="J4">
        <v>20.882048322048323</v>
      </c>
      <c r="K4">
        <v>24.135077690275761</v>
      </c>
    </row>
    <row r="5" spans="1:11">
      <c r="A5" s="141" t="s">
        <v>12</v>
      </c>
      <c r="J5">
        <v>26.089743589743591</v>
      </c>
      <c r="K5">
        <v>27.25</v>
      </c>
    </row>
    <row r="6" spans="1:11">
      <c r="A6" s="142" t="s">
        <v>13</v>
      </c>
      <c r="J6">
        <v>26.089743589743591</v>
      </c>
      <c r="K6">
        <v>27.25</v>
      </c>
    </row>
    <row r="7" spans="1:11">
      <c r="A7" s="143" t="s">
        <v>14</v>
      </c>
      <c r="J7">
        <v>43.482905982905983</v>
      </c>
      <c r="K7">
        <v>33.492063492063494</v>
      </c>
    </row>
    <row r="8" spans="1:11">
      <c r="A8" s="144" t="s">
        <v>15</v>
      </c>
      <c r="J8">
        <v>43.482905982905983</v>
      </c>
      <c r="K8">
        <v>33.492063492063494</v>
      </c>
    </row>
    <row r="9" spans="1:11">
      <c r="A9" s="145" t="s">
        <v>16</v>
      </c>
      <c r="B9" s="140" t="s">
        <v>17</v>
      </c>
      <c r="C9" s="140" t="s">
        <v>18</v>
      </c>
      <c r="D9" s="140" t="s">
        <v>19</v>
      </c>
      <c r="E9" s="140" t="s">
        <v>20</v>
      </c>
      <c r="F9" s="140">
        <v>117</v>
      </c>
      <c r="G9" s="140">
        <v>3</v>
      </c>
      <c r="H9" s="140">
        <v>3</v>
      </c>
      <c r="I9" s="140" t="s">
        <v>21</v>
      </c>
      <c r="J9">
        <v>2.5641025641025639</v>
      </c>
      <c r="K9">
        <v>25</v>
      </c>
    </row>
    <row r="10" spans="1:11">
      <c r="A10" s="145" t="s">
        <v>22</v>
      </c>
      <c r="B10" s="140" t="s">
        <v>23</v>
      </c>
      <c r="C10" s="140" t="s">
        <v>18</v>
      </c>
      <c r="D10" s="140" t="s">
        <v>24</v>
      </c>
      <c r="E10" s="140" t="s">
        <v>20</v>
      </c>
      <c r="F10" s="140">
        <v>15</v>
      </c>
      <c r="G10" s="140">
        <v>26</v>
      </c>
      <c r="H10" s="140">
        <v>26</v>
      </c>
      <c r="I10" s="140" t="s">
        <v>21</v>
      </c>
      <c r="J10">
        <v>100</v>
      </c>
      <c r="K10">
        <v>86.666666666666671</v>
      </c>
    </row>
    <row r="11" spans="1:11">
      <c r="A11" s="145" t="s">
        <v>25</v>
      </c>
      <c r="B11" s="140" t="s">
        <v>26</v>
      </c>
      <c r="C11" s="140" t="s">
        <v>18</v>
      </c>
      <c r="D11" s="140" t="s">
        <v>24</v>
      </c>
      <c r="E11" s="140" t="s">
        <v>20</v>
      </c>
      <c r="F11" s="140">
        <v>0.5</v>
      </c>
      <c r="G11" s="140">
        <v>0.3125</v>
      </c>
      <c r="H11" s="140">
        <v>0.3125</v>
      </c>
      <c r="I11" s="140" t="s">
        <v>21</v>
      </c>
      <c r="J11">
        <v>62.5</v>
      </c>
      <c r="K11">
        <v>31.25</v>
      </c>
    </row>
    <row r="12" spans="1:11">
      <c r="A12" s="145" t="s">
        <v>27</v>
      </c>
      <c r="B12" s="140" t="s">
        <v>28</v>
      </c>
      <c r="C12" s="140" t="s">
        <v>18</v>
      </c>
      <c r="D12" s="140" t="s">
        <v>24</v>
      </c>
      <c r="E12" s="140" t="s">
        <v>20</v>
      </c>
      <c r="F12" s="140">
        <v>0.5</v>
      </c>
      <c r="G12" s="140">
        <v>0.3125</v>
      </c>
      <c r="H12" s="140">
        <v>0.3125</v>
      </c>
      <c r="I12" s="140" t="s">
        <v>21</v>
      </c>
      <c r="J12">
        <v>62.5</v>
      </c>
      <c r="K12">
        <v>31.25</v>
      </c>
    </row>
    <row r="13" spans="1:11">
      <c r="A13" s="145" t="s">
        <v>29</v>
      </c>
      <c r="B13" s="140" t="s">
        <v>30</v>
      </c>
      <c r="C13" s="140" t="s">
        <v>18</v>
      </c>
      <c r="D13" s="140" t="s">
        <v>19</v>
      </c>
      <c r="E13" s="140" t="s">
        <v>20</v>
      </c>
      <c r="F13" s="140">
        <v>2</v>
      </c>
      <c r="G13" s="140">
        <v>0</v>
      </c>
      <c r="H13" s="140">
        <v>0</v>
      </c>
      <c r="I13" s="140" t="s">
        <v>21</v>
      </c>
      <c r="J13">
        <v>0</v>
      </c>
      <c r="K13">
        <v>12.5</v>
      </c>
    </row>
    <row r="14" spans="1:11">
      <c r="A14" s="145" t="s">
        <v>31</v>
      </c>
      <c r="B14" s="140" t="s">
        <v>32</v>
      </c>
      <c r="C14" s="140" t="s">
        <v>18</v>
      </c>
      <c r="D14" s="140" t="s">
        <v>19</v>
      </c>
      <c r="E14" s="140" t="s">
        <v>20</v>
      </c>
      <c r="F14" s="140">
        <v>3</v>
      </c>
      <c r="G14" s="140">
        <v>1</v>
      </c>
      <c r="H14" s="140">
        <v>1</v>
      </c>
      <c r="I14" s="140" t="s">
        <v>21</v>
      </c>
      <c r="J14">
        <v>33.333333333333329</v>
      </c>
      <c r="K14">
        <v>14.285714285714285</v>
      </c>
    </row>
    <row r="15" spans="1:11">
      <c r="A15" s="143" t="s">
        <v>33</v>
      </c>
      <c r="J15">
        <v>0</v>
      </c>
      <c r="K15">
        <v>17.886904761904763</v>
      </c>
    </row>
    <row r="16" spans="1:11">
      <c r="A16" s="144" t="s">
        <v>34</v>
      </c>
      <c r="J16">
        <v>0</v>
      </c>
      <c r="K16">
        <v>17.886904761904763</v>
      </c>
    </row>
    <row r="17" spans="1:11">
      <c r="A17" s="145" t="s">
        <v>35</v>
      </c>
      <c r="B17" s="140" t="s">
        <v>36</v>
      </c>
      <c r="C17" s="140" t="s">
        <v>18</v>
      </c>
      <c r="D17" s="140" t="s">
        <v>37</v>
      </c>
      <c r="E17" s="140" t="s">
        <v>20</v>
      </c>
      <c r="F17" s="140">
        <v>42</v>
      </c>
      <c r="G17" s="140">
        <v>0</v>
      </c>
      <c r="H17" s="140">
        <v>35</v>
      </c>
      <c r="I17" s="140" t="s">
        <v>38</v>
      </c>
      <c r="J17">
        <v>0</v>
      </c>
      <c r="K17">
        <v>28.000000000000004</v>
      </c>
    </row>
    <row r="18" spans="1:11">
      <c r="A18" s="145" t="s">
        <v>39</v>
      </c>
      <c r="B18" s="140" t="s">
        <v>40</v>
      </c>
      <c r="C18" s="140" t="s">
        <v>18</v>
      </c>
      <c r="D18" s="140" t="s">
        <v>37</v>
      </c>
      <c r="E18" s="140" t="s">
        <v>20</v>
      </c>
      <c r="F18" s="140">
        <v>22</v>
      </c>
      <c r="G18" s="140">
        <v>0</v>
      </c>
      <c r="H18" s="140">
        <v>8</v>
      </c>
      <c r="I18" s="140" t="s">
        <v>38</v>
      </c>
      <c r="J18">
        <v>0</v>
      </c>
      <c r="K18">
        <v>12.5</v>
      </c>
    </row>
    <row r="19" spans="1:11">
      <c r="A19" s="145" t="s">
        <v>41</v>
      </c>
      <c r="B19" s="140" t="s">
        <v>42</v>
      </c>
      <c r="C19" s="140" t="s">
        <v>18</v>
      </c>
      <c r="D19" s="140" t="s">
        <v>37</v>
      </c>
      <c r="E19" s="140" t="s">
        <v>20</v>
      </c>
      <c r="F19" s="140">
        <v>15</v>
      </c>
      <c r="G19" s="140">
        <v>0</v>
      </c>
      <c r="H19" s="140">
        <v>6</v>
      </c>
      <c r="I19" s="140" t="s">
        <v>38</v>
      </c>
      <c r="J19">
        <v>0</v>
      </c>
      <c r="K19">
        <v>12</v>
      </c>
    </row>
    <row r="20" spans="1:11">
      <c r="A20" s="145" t="s">
        <v>43</v>
      </c>
      <c r="B20" s="140" t="s">
        <v>44</v>
      </c>
      <c r="C20" s="140" t="s">
        <v>18</v>
      </c>
      <c r="D20" s="140" t="s">
        <v>37</v>
      </c>
      <c r="E20" s="140" t="s">
        <v>20</v>
      </c>
      <c r="F20" s="140">
        <v>5</v>
      </c>
      <c r="G20" s="140">
        <v>0</v>
      </c>
      <c r="H20" s="140">
        <v>4</v>
      </c>
      <c r="I20" s="140" t="s">
        <v>38</v>
      </c>
      <c r="J20">
        <v>0</v>
      </c>
      <c r="K20">
        <v>19.047619047619047</v>
      </c>
    </row>
    <row r="21" spans="1:11">
      <c r="A21" s="141" t="s">
        <v>45</v>
      </c>
      <c r="J21">
        <v>13.888888888888889</v>
      </c>
      <c r="K21">
        <v>25.513754270647649</v>
      </c>
    </row>
    <row r="22" spans="1:11">
      <c r="A22" s="142" t="s">
        <v>46</v>
      </c>
      <c r="J22">
        <v>13.888888888888889</v>
      </c>
      <c r="K22">
        <v>25.513754270647649</v>
      </c>
    </row>
    <row r="23" spans="1:11">
      <c r="A23" s="143" t="s">
        <v>47</v>
      </c>
      <c r="J23">
        <v>0</v>
      </c>
      <c r="K23">
        <v>15.646464646464647</v>
      </c>
    </row>
    <row r="24" spans="1:11">
      <c r="A24" s="144" t="s">
        <v>48</v>
      </c>
      <c r="J24">
        <v>0</v>
      </c>
      <c r="K24">
        <v>15.646464646464647</v>
      </c>
    </row>
    <row r="25" spans="1:11">
      <c r="A25" s="145" t="s">
        <v>49</v>
      </c>
      <c r="B25" s="140" t="s">
        <v>50</v>
      </c>
      <c r="C25" s="140" t="s">
        <v>18</v>
      </c>
      <c r="D25" s="140" t="s">
        <v>37</v>
      </c>
      <c r="E25" s="140" t="s">
        <v>20</v>
      </c>
      <c r="F25" s="140">
        <v>14</v>
      </c>
      <c r="G25" s="140">
        <v>0</v>
      </c>
      <c r="H25" s="140">
        <v>14</v>
      </c>
      <c r="I25" s="140" t="s">
        <v>38</v>
      </c>
      <c r="J25">
        <v>0</v>
      </c>
      <c r="K25">
        <v>25.454545454545453</v>
      </c>
    </row>
    <row r="26" spans="1:11">
      <c r="A26" s="145" t="s">
        <v>51</v>
      </c>
      <c r="B26" s="140" t="s">
        <v>52</v>
      </c>
      <c r="C26" s="140" t="s">
        <v>18</v>
      </c>
      <c r="D26" s="140" t="s">
        <v>37</v>
      </c>
      <c r="E26" s="140" t="s">
        <v>20</v>
      </c>
      <c r="F26" s="140">
        <v>300</v>
      </c>
      <c r="G26" s="140">
        <v>0</v>
      </c>
      <c r="H26" s="140">
        <v>250</v>
      </c>
      <c r="I26" s="140" t="s">
        <v>38</v>
      </c>
      <c r="J26">
        <v>0</v>
      </c>
      <c r="K26">
        <v>25</v>
      </c>
    </row>
    <row r="27" spans="1:11">
      <c r="A27" s="145" t="s">
        <v>53</v>
      </c>
      <c r="B27" s="140" t="s">
        <v>54</v>
      </c>
      <c r="C27" s="140" t="s">
        <v>18</v>
      </c>
      <c r="D27" s="140" t="s">
        <v>37</v>
      </c>
      <c r="E27" s="140" t="s">
        <v>20</v>
      </c>
      <c r="F27" s="140">
        <v>3</v>
      </c>
      <c r="G27" s="140">
        <v>0</v>
      </c>
      <c r="H27" s="140">
        <v>1</v>
      </c>
      <c r="I27" s="140" t="s">
        <v>38</v>
      </c>
      <c r="J27">
        <v>0</v>
      </c>
      <c r="K27">
        <v>11.111111111111111</v>
      </c>
    </row>
    <row r="28" spans="1:11">
      <c r="A28" s="145" t="s">
        <v>55</v>
      </c>
      <c r="B28" s="140" t="s">
        <v>56</v>
      </c>
      <c r="C28" s="140" t="s">
        <v>18</v>
      </c>
      <c r="D28" s="140" t="s">
        <v>37</v>
      </c>
      <c r="E28" s="140" t="s">
        <v>20</v>
      </c>
      <c r="F28" s="140">
        <v>2</v>
      </c>
      <c r="G28" s="140">
        <v>0</v>
      </c>
      <c r="H28" s="140">
        <v>1</v>
      </c>
      <c r="I28" s="140" t="s">
        <v>38</v>
      </c>
      <c r="J28">
        <v>0</v>
      </c>
      <c r="K28">
        <v>16.666666666666664</v>
      </c>
    </row>
    <row r="29" spans="1:11">
      <c r="A29" s="145" t="s">
        <v>57</v>
      </c>
      <c r="B29" s="140" t="s">
        <v>58</v>
      </c>
      <c r="C29" s="140" t="s">
        <v>18</v>
      </c>
      <c r="D29" s="140" t="s">
        <v>24</v>
      </c>
      <c r="E29" s="140" t="s">
        <v>20</v>
      </c>
      <c r="F29" s="140">
        <v>2</v>
      </c>
      <c r="G29" s="140">
        <v>0</v>
      </c>
      <c r="H29" s="140">
        <v>0</v>
      </c>
      <c r="I29" s="140" t="s">
        <v>38</v>
      </c>
      <c r="J29">
        <v>0</v>
      </c>
      <c r="K29">
        <v>0</v>
      </c>
    </row>
    <row r="30" spans="1:11">
      <c r="A30" s="143" t="s">
        <v>59</v>
      </c>
      <c r="J30">
        <v>50</v>
      </c>
      <c r="K30">
        <v>34.375</v>
      </c>
    </row>
    <row r="31" spans="1:11">
      <c r="A31" s="144" t="s">
        <v>60</v>
      </c>
      <c r="J31">
        <v>50</v>
      </c>
      <c r="K31">
        <v>34.375</v>
      </c>
    </row>
    <row r="32" spans="1:11">
      <c r="A32" s="145" t="s">
        <v>61</v>
      </c>
      <c r="B32" s="140" t="s">
        <v>62</v>
      </c>
      <c r="C32" s="140" t="s">
        <v>18</v>
      </c>
      <c r="D32" s="140" t="s">
        <v>37</v>
      </c>
      <c r="E32" s="140" t="s">
        <v>20</v>
      </c>
      <c r="F32" s="140">
        <v>22</v>
      </c>
      <c r="G32" s="140">
        <v>0</v>
      </c>
      <c r="H32" s="140">
        <v>12</v>
      </c>
      <c r="I32" s="140" t="s">
        <v>38</v>
      </c>
      <c r="J32">
        <v>0</v>
      </c>
      <c r="K32">
        <v>18.75</v>
      </c>
    </row>
    <row r="33" spans="1:11">
      <c r="A33" s="145" t="s">
        <v>63</v>
      </c>
      <c r="B33" s="140" t="s">
        <v>64</v>
      </c>
      <c r="C33" s="140" t="s">
        <v>18</v>
      </c>
      <c r="D33" s="140" t="s">
        <v>19</v>
      </c>
      <c r="E33" s="140" t="s">
        <v>20</v>
      </c>
      <c r="F33" s="140">
        <v>1</v>
      </c>
      <c r="G33" s="140">
        <v>1</v>
      </c>
      <c r="H33" s="140">
        <v>1</v>
      </c>
      <c r="I33" s="140" t="s">
        <v>38</v>
      </c>
      <c r="J33">
        <v>100</v>
      </c>
      <c r="K33">
        <v>50</v>
      </c>
    </row>
    <row r="34" spans="1:11">
      <c r="A34" s="143" t="s">
        <v>65</v>
      </c>
      <c r="J34">
        <v>25</v>
      </c>
      <c r="K34">
        <v>34.375</v>
      </c>
    </row>
    <row r="35" spans="1:11">
      <c r="A35" s="144" t="s">
        <v>66</v>
      </c>
      <c r="J35">
        <v>25</v>
      </c>
      <c r="K35">
        <v>34.375</v>
      </c>
    </row>
    <row r="36" spans="1:11">
      <c r="A36" s="145" t="s">
        <v>67</v>
      </c>
      <c r="B36" s="140" t="s">
        <v>68</v>
      </c>
      <c r="C36" s="140" t="s">
        <v>18</v>
      </c>
      <c r="D36" s="140" t="s">
        <v>37</v>
      </c>
      <c r="E36" s="140" t="s">
        <v>20</v>
      </c>
      <c r="F36" s="140">
        <v>10</v>
      </c>
      <c r="G36" s="140">
        <v>0</v>
      </c>
      <c r="H36" s="140">
        <v>12</v>
      </c>
      <c r="I36" s="140" t="s">
        <v>38</v>
      </c>
      <c r="J36">
        <v>0</v>
      </c>
      <c r="K36">
        <v>30</v>
      </c>
    </row>
    <row r="37" spans="1:11">
      <c r="A37" s="145" t="s">
        <v>69</v>
      </c>
      <c r="B37" s="140" t="s">
        <v>70</v>
      </c>
      <c r="C37" s="140" t="s">
        <v>18</v>
      </c>
      <c r="D37" s="140" t="s">
        <v>19</v>
      </c>
      <c r="E37" s="140" t="s">
        <v>20</v>
      </c>
      <c r="F37" s="140">
        <v>1</v>
      </c>
      <c r="G37" s="140">
        <v>1</v>
      </c>
      <c r="H37" s="140">
        <v>1</v>
      </c>
      <c r="I37" s="140" t="s">
        <v>38</v>
      </c>
      <c r="J37">
        <v>100</v>
      </c>
      <c r="K37">
        <v>50</v>
      </c>
    </row>
    <row r="38" spans="1:11">
      <c r="A38" s="145" t="s">
        <v>71</v>
      </c>
      <c r="B38" s="140" t="s">
        <v>72</v>
      </c>
      <c r="C38" s="140" t="s">
        <v>18</v>
      </c>
      <c r="D38" s="140" t="s">
        <v>37</v>
      </c>
      <c r="E38" s="140" t="s">
        <v>20</v>
      </c>
      <c r="F38" s="140">
        <v>30</v>
      </c>
      <c r="G38" s="140">
        <v>0</v>
      </c>
      <c r="H38" s="140">
        <v>36</v>
      </c>
      <c r="I38" s="140" t="s">
        <v>38</v>
      </c>
      <c r="J38">
        <v>0</v>
      </c>
      <c r="K38">
        <v>45</v>
      </c>
    </row>
    <row r="39" spans="1:11">
      <c r="A39" s="145" t="s">
        <v>73</v>
      </c>
      <c r="B39" s="140" t="s">
        <v>74</v>
      </c>
      <c r="C39" s="140" t="s">
        <v>18</v>
      </c>
      <c r="D39" s="140" t="s">
        <v>37</v>
      </c>
      <c r="E39" s="140" t="s">
        <v>20</v>
      </c>
      <c r="F39" s="140">
        <v>5</v>
      </c>
      <c r="G39" s="140">
        <v>0</v>
      </c>
      <c r="H39" s="140">
        <v>2</v>
      </c>
      <c r="I39" s="140" t="s">
        <v>38</v>
      </c>
      <c r="J39">
        <v>0</v>
      </c>
      <c r="K39">
        <v>12.5</v>
      </c>
    </row>
    <row r="40" spans="1:11">
      <c r="A40" s="143" t="s">
        <v>75</v>
      </c>
      <c r="J40">
        <v>11.111111111111111</v>
      </c>
      <c r="K40">
        <v>27.604166666666664</v>
      </c>
    </row>
    <row r="41" spans="1:11">
      <c r="A41" s="144" t="s">
        <v>76</v>
      </c>
      <c r="J41">
        <v>11.111111111111111</v>
      </c>
      <c r="K41">
        <v>27.604166666666664</v>
      </c>
    </row>
    <row r="42" spans="1:11">
      <c r="A42" s="145" t="s">
        <v>77</v>
      </c>
      <c r="B42" s="140" t="s">
        <v>78</v>
      </c>
      <c r="C42" s="140" t="s">
        <v>18</v>
      </c>
      <c r="D42" s="140" t="s">
        <v>37</v>
      </c>
      <c r="E42" s="140" t="s">
        <v>20</v>
      </c>
      <c r="F42" s="140">
        <v>18</v>
      </c>
      <c r="G42" s="140">
        <v>4</v>
      </c>
      <c r="H42" s="140">
        <v>14</v>
      </c>
      <c r="I42" s="140" t="s">
        <v>21</v>
      </c>
      <c r="J42">
        <v>22.222222222222221</v>
      </c>
      <c r="K42">
        <v>21.875</v>
      </c>
    </row>
    <row r="43" spans="1:11">
      <c r="A43" s="145" t="s">
        <v>79</v>
      </c>
      <c r="B43" s="140" t="s">
        <v>80</v>
      </c>
      <c r="C43" s="140" t="s">
        <v>18</v>
      </c>
      <c r="D43" s="140" t="s">
        <v>37</v>
      </c>
      <c r="E43" s="140" t="s">
        <v>20</v>
      </c>
      <c r="F43" s="140">
        <v>1</v>
      </c>
      <c r="G43" s="140">
        <v>0</v>
      </c>
      <c r="H43" s="140">
        <v>1</v>
      </c>
      <c r="I43" s="140" t="s">
        <v>21</v>
      </c>
      <c r="J43">
        <v>0</v>
      </c>
      <c r="K43">
        <v>33.333333333333329</v>
      </c>
    </row>
    <row r="44" spans="1:11">
      <c r="A44" s="143" t="s">
        <v>81</v>
      </c>
      <c r="J44">
        <v>0</v>
      </c>
      <c r="K44">
        <v>22.843137254901961</v>
      </c>
    </row>
    <row r="45" spans="1:11">
      <c r="A45" s="144" t="s">
        <v>82</v>
      </c>
      <c r="J45">
        <v>0</v>
      </c>
      <c r="K45">
        <v>22.843137254901961</v>
      </c>
    </row>
    <row r="46" spans="1:11">
      <c r="A46" s="145" t="s">
        <v>83</v>
      </c>
      <c r="B46" s="140" t="s">
        <v>84</v>
      </c>
      <c r="C46" s="140" t="s">
        <v>18</v>
      </c>
      <c r="D46" s="140" t="s">
        <v>19</v>
      </c>
      <c r="E46" s="140" t="s">
        <v>20</v>
      </c>
      <c r="F46" s="140">
        <v>10</v>
      </c>
      <c r="G46" s="140">
        <v>0</v>
      </c>
      <c r="H46" s="140">
        <v>0</v>
      </c>
      <c r="I46" s="140" t="s">
        <v>21</v>
      </c>
      <c r="J46">
        <v>0</v>
      </c>
      <c r="K46">
        <v>25</v>
      </c>
    </row>
    <row r="47" spans="1:11">
      <c r="A47" s="145" t="s">
        <v>85</v>
      </c>
      <c r="B47" s="140" t="s">
        <v>86</v>
      </c>
      <c r="C47" s="140" t="s">
        <v>18</v>
      </c>
      <c r="D47" s="140" t="s">
        <v>37</v>
      </c>
      <c r="E47" s="140" t="s">
        <v>20</v>
      </c>
      <c r="F47" s="140">
        <v>10</v>
      </c>
      <c r="G47" s="140">
        <v>0</v>
      </c>
      <c r="H47" s="140">
        <v>8</v>
      </c>
      <c r="I47" s="140" t="s">
        <v>21</v>
      </c>
      <c r="J47">
        <v>0</v>
      </c>
      <c r="K47">
        <v>20</v>
      </c>
    </row>
    <row r="48" spans="1:11">
      <c r="A48" s="145" t="s">
        <v>87</v>
      </c>
      <c r="B48" s="140" t="s">
        <v>88</v>
      </c>
      <c r="C48" s="140" t="s">
        <v>18</v>
      </c>
      <c r="D48" s="140" t="s">
        <v>37</v>
      </c>
      <c r="E48" s="140" t="s">
        <v>20</v>
      </c>
      <c r="F48" s="140">
        <v>13</v>
      </c>
      <c r="G48" s="140">
        <v>0</v>
      </c>
      <c r="H48" s="140">
        <v>12</v>
      </c>
      <c r="I48" s="140" t="s">
        <v>21</v>
      </c>
      <c r="J48">
        <v>0</v>
      </c>
      <c r="K48">
        <v>23.52941176470588</v>
      </c>
    </row>
    <row r="49" spans="1:11">
      <c r="A49" s="141" t="s">
        <v>89</v>
      </c>
      <c r="J49">
        <v>24.620398212898213</v>
      </c>
      <c r="K49">
        <v>21.179075002320616</v>
      </c>
    </row>
    <row r="50" spans="1:11">
      <c r="A50" s="142" t="s">
        <v>90</v>
      </c>
      <c r="J50">
        <v>24.620398212898213</v>
      </c>
      <c r="K50">
        <v>21.179075002320616</v>
      </c>
    </row>
    <row r="51" spans="1:11">
      <c r="A51" s="143" t="s">
        <v>91</v>
      </c>
      <c r="J51">
        <v>12.75</v>
      </c>
      <c r="K51">
        <v>25.302500000000002</v>
      </c>
    </row>
    <row r="52" spans="1:11">
      <c r="A52" s="144" t="s">
        <v>92</v>
      </c>
      <c r="J52">
        <v>12.75</v>
      </c>
      <c r="K52">
        <v>25.302500000000002</v>
      </c>
    </row>
    <row r="53" spans="1:11">
      <c r="A53" s="145" t="s">
        <v>93</v>
      </c>
      <c r="B53" s="140" t="s">
        <v>94</v>
      </c>
      <c r="C53" s="140" t="s">
        <v>18</v>
      </c>
      <c r="D53" s="140" t="s">
        <v>37</v>
      </c>
      <c r="E53" s="140" t="s">
        <v>20</v>
      </c>
      <c r="F53" s="140">
        <v>4</v>
      </c>
      <c r="G53" s="140">
        <v>1</v>
      </c>
      <c r="H53" s="140">
        <v>5</v>
      </c>
      <c r="I53" s="140" t="s">
        <v>38</v>
      </c>
      <c r="J53">
        <v>25</v>
      </c>
      <c r="K53">
        <v>31.25</v>
      </c>
    </row>
    <row r="54" spans="1:11">
      <c r="A54" s="145" t="s">
        <v>95</v>
      </c>
      <c r="B54" s="140" t="s">
        <v>96</v>
      </c>
      <c r="C54" s="140" t="s">
        <v>18</v>
      </c>
      <c r="D54" s="140" t="s">
        <v>37</v>
      </c>
      <c r="E54" s="140" t="s">
        <v>20</v>
      </c>
      <c r="F54" s="140">
        <v>2500</v>
      </c>
      <c r="G54" s="140">
        <v>50</v>
      </c>
      <c r="H54" s="140">
        <v>2396</v>
      </c>
      <c r="I54" s="140" t="s">
        <v>38</v>
      </c>
      <c r="J54">
        <v>2</v>
      </c>
      <c r="K54">
        <v>23.96</v>
      </c>
    </row>
    <row r="55" spans="1:11">
      <c r="A55" s="145" t="s">
        <v>97</v>
      </c>
      <c r="B55" s="140" t="s">
        <v>98</v>
      </c>
      <c r="C55" s="140" t="s">
        <v>18</v>
      </c>
      <c r="D55" s="140" t="s">
        <v>37</v>
      </c>
      <c r="E55" s="140" t="s">
        <v>20</v>
      </c>
      <c r="F55" s="140">
        <v>25</v>
      </c>
      <c r="G55" s="140">
        <v>6</v>
      </c>
      <c r="H55" s="140">
        <v>26</v>
      </c>
      <c r="I55" s="140" t="s">
        <v>38</v>
      </c>
      <c r="J55">
        <v>24</v>
      </c>
      <c r="K55">
        <v>26</v>
      </c>
    </row>
    <row r="56" spans="1:11">
      <c r="A56" s="145" t="s">
        <v>99</v>
      </c>
      <c r="B56" s="140" t="s">
        <v>100</v>
      </c>
      <c r="C56" s="140" t="s">
        <v>18</v>
      </c>
      <c r="D56" s="140" t="s">
        <v>37</v>
      </c>
      <c r="E56" s="140" t="s">
        <v>20</v>
      </c>
      <c r="F56" s="140">
        <v>7</v>
      </c>
      <c r="G56" s="140">
        <v>0</v>
      </c>
      <c r="H56" s="140">
        <v>5</v>
      </c>
      <c r="I56" s="140" t="s">
        <v>38</v>
      </c>
      <c r="J56">
        <v>0</v>
      </c>
      <c r="K56">
        <v>20</v>
      </c>
    </row>
    <row r="57" spans="1:11">
      <c r="A57" s="143" t="s">
        <v>101</v>
      </c>
      <c r="J57">
        <v>43.26</v>
      </c>
      <c r="K57">
        <v>42.295000000000002</v>
      </c>
    </row>
    <row r="58" spans="1:11">
      <c r="A58" s="144" t="s">
        <v>102</v>
      </c>
      <c r="J58">
        <v>43.26</v>
      </c>
      <c r="K58">
        <v>42.295000000000002</v>
      </c>
    </row>
    <row r="59" spans="1:11">
      <c r="A59" s="145" t="s">
        <v>103</v>
      </c>
      <c r="B59" s="140" t="s">
        <v>104</v>
      </c>
      <c r="C59" s="140" t="s">
        <v>18</v>
      </c>
      <c r="D59" s="140" t="s">
        <v>37</v>
      </c>
      <c r="E59" s="140" t="s">
        <v>20</v>
      </c>
      <c r="F59" s="140">
        <v>1250</v>
      </c>
      <c r="G59" s="140">
        <v>769</v>
      </c>
      <c r="H59" s="140">
        <v>2417</v>
      </c>
      <c r="I59" s="140" t="s">
        <v>38</v>
      </c>
      <c r="J59">
        <v>61.519999999999996</v>
      </c>
      <c r="K59">
        <v>48.339999999999996</v>
      </c>
    </row>
    <row r="60" spans="1:11">
      <c r="A60" s="145" t="s">
        <v>105</v>
      </c>
      <c r="B60" s="140" t="s">
        <v>106</v>
      </c>
      <c r="C60" s="140" t="s">
        <v>18</v>
      </c>
      <c r="D60" s="140" t="s">
        <v>37</v>
      </c>
      <c r="E60" s="140" t="s">
        <v>20</v>
      </c>
      <c r="F60" s="140">
        <v>0.25</v>
      </c>
      <c r="G60" s="140">
        <v>6.25E-2</v>
      </c>
      <c r="H60" s="140">
        <v>0.36249999999999999</v>
      </c>
      <c r="I60" s="140" t="s">
        <v>38</v>
      </c>
      <c r="J60">
        <v>25</v>
      </c>
      <c r="K60">
        <v>36.25</v>
      </c>
    </row>
    <row r="61" spans="1:11">
      <c r="A61" s="143" t="s">
        <v>107</v>
      </c>
      <c r="J61">
        <v>27.740592740592742</v>
      </c>
      <c r="K61">
        <v>19.550099206349209</v>
      </c>
    </row>
    <row r="62" spans="1:11">
      <c r="A62" s="144" t="s">
        <v>108</v>
      </c>
      <c r="J62">
        <v>27.740592740592742</v>
      </c>
      <c r="K62">
        <v>19.550099206349209</v>
      </c>
    </row>
    <row r="63" spans="1:11">
      <c r="A63" s="145" t="s">
        <v>109</v>
      </c>
      <c r="B63" s="140" t="s">
        <v>110</v>
      </c>
      <c r="C63" s="140" t="s">
        <v>18</v>
      </c>
      <c r="D63" s="140" t="s">
        <v>37</v>
      </c>
      <c r="E63" s="140" t="s">
        <v>20</v>
      </c>
      <c r="F63" s="140">
        <v>54</v>
      </c>
      <c r="G63" s="140">
        <v>0</v>
      </c>
      <c r="H63" s="140">
        <v>0</v>
      </c>
      <c r="I63" s="140" t="s">
        <v>38</v>
      </c>
      <c r="J63">
        <v>0</v>
      </c>
      <c r="K63">
        <v>0</v>
      </c>
    </row>
    <row r="64" spans="1:11">
      <c r="A64" s="145" t="s">
        <v>111</v>
      </c>
      <c r="B64" s="140" t="s">
        <v>112</v>
      </c>
      <c r="C64" s="140" t="s">
        <v>18</v>
      </c>
      <c r="D64" s="140" t="s">
        <v>37</v>
      </c>
      <c r="E64" s="140" t="s">
        <v>20</v>
      </c>
      <c r="F64" s="140" t="s">
        <v>113</v>
      </c>
      <c r="G64" s="140">
        <v>0</v>
      </c>
      <c r="H64" s="140">
        <v>0</v>
      </c>
      <c r="I64" s="140" t="s">
        <v>38</v>
      </c>
      <c r="J64" t="e">
        <v>#DIV/0!</v>
      </c>
      <c r="K64">
        <v>0</v>
      </c>
    </row>
    <row r="65" spans="1:11">
      <c r="A65" s="145" t="s">
        <v>114</v>
      </c>
      <c r="B65" s="140" t="s">
        <v>115</v>
      </c>
      <c r="C65" s="140" t="s">
        <v>18</v>
      </c>
      <c r="D65" s="140" t="s">
        <v>37</v>
      </c>
      <c r="E65" s="140" t="s">
        <v>20</v>
      </c>
      <c r="F65" s="140">
        <v>13</v>
      </c>
      <c r="G65" s="140">
        <v>6</v>
      </c>
      <c r="H65" s="140">
        <v>11</v>
      </c>
      <c r="I65" s="140" t="s">
        <v>38</v>
      </c>
      <c r="J65">
        <v>46.153846153846153</v>
      </c>
      <c r="K65">
        <v>27.500000000000004</v>
      </c>
    </row>
    <row r="66" spans="1:11">
      <c r="A66" s="145" t="s">
        <v>116</v>
      </c>
      <c r="B66" s="140" t="s">
        <v>117</v>
      </c>
      <c r="C66" s="140" t="s">
        <v>18</v>
      </c>
      <c r="D66" s="140" t="s">
        <v>37</v>
      </c>
      <c r="E66" s="140" t="s">
        <v>20</v>
      </c>
      <c r="F66" s="140">
        <v>33</v>
      </c>
      <c r="G66" s="140">
        <v>1</v>
      </c>
      <c r="H66" s="140">
        <v>27</v>
      </c>
      <c r="I66" s="140" t="s">
        <v>38</v>
      </c>
      <c r="J66">
        <v>3.0303030303030303</v>
      </c>
      <c r="K66">
        <v>21.428571428571427</v>
      </c>
    </row>
    <row r="67" spans="1:11">
      <c r="A67" s="145" t="s">
        <v>118</v>
      </c>
      <c r="B67" s="140" t="s">
        <v>119</v>
      </c>
      <c r="C67" s="140" t="s">
        <v>18</v>
      </c>
      <c r="D67" s="140" t="s">
        <v>37</v>
      </c>
      <c r="E67" s="140" t="s">
        <v>20</v>
      </c>
      <c r="F67" s="140">
        <v>5</v>
      </c>
      <c r="G67" s="140">
        <v>1</v>
      </c>
      <c r="H67" s="140">
        <v>6</v>
      </c>
      <c r="I67" s="140" t="s">
        <v>38</v>
      </c>
      <c r="J67">
        <v>20</v>
      </c>
      <c r="K67">
        <v>24</v>
      </c>
    </row>
    <row r="68" spans="1:11">
      <c r="A68" s="145" t="s">
        <v>120</v>
      </c>
      <c r="B68" s="140" t="s">
        <v>121</v>
      </c>
      <c r="C68" s="140" t="s">
        <v>18</v>
      </c>
      <c r="D68" s="140" t="s">
        <v>24</v>
      </c>
      <c r="E68" s="140" t="s">
        <v>20</v>
      </c>
      <c r="F68" s="140">
        <v>20</v>
      </c>
      <c r="G68" s="140">
        <v>12</v>
      </c>
      <c r="H68" s="140">
        <v>12</v>
      </c>
      <c r="I68" s="140" t="s">
        <v>38</v>
      </c>
      <c r="J68">
        <v>60</v>
      </c>
      <c r="K68">
        <v>30</v>
      </c>
    </row>
    <row r="69" spans="1:11">
      <c r="A69" s="145" t="s">
        <v>122</v>
      </c>
      <c r="B69" s="140" t="s">
        <v>123</v>
      </c>
      <c r="C69" s="140" t="s">
        <v>18</v>
      </c>
      <c r="D69" s="140" t="s">
        <v>37</v>
      </c>
      <c r="E69" s="140" t="s">
        <v>20</v>
      </c>
      <c r="F69" s="140">
        <v>0.25</v>
      </c>
      <c r="G69" s="140">
        <v>6.25E-2</v>
      </c>
      <c r="H69" s="140">
        <v>0.3125</v>
      </c>
      <c r="I69" s="140" t="s">
        <v>38</v>
      </c>
      <c r="J69">
        <v>25</v>
      </c>
      <c r="K69">
        <v>31.25</v>
      </c>
    </row>
    <row r="70" spans="1:11">
      <c r="A70" s="145" t="s">
        <v>124</v>
      </c>
      <c r="B70" s="140" t="s">
        <v>125</v>
      </c>
      <c r="C70" s="140" t="s">
        <v>18</v>
      </c>
      <c r="D70" s="140" t="s">
        <v>37</v>
      </c>
      <c r="E70" s="140" t="s">
        <v>20</v>
      </c>
      <c r="F70" s="140">
        <v>10</v>
      </c>
      <c r="G70" s="140">
        <v>4</v>
      </c>
      <c r="H70" s="140">
        <v>8</v>
      </c>
      <c r="I70" s="140" t="s">
        <v>38</v>
      </c>
      <c r="J70">
        <v>40</v>
      </c>
      <c r="K70">
        <v>22.222222222222221</v>
      </c>
    </row>
    <row r="71" spans="1:11">
      <c r="A71" s="143" t="s">
        <v>126</v>
      </c>
      <c r="J71">
        <v>0</v>
      </c>
      <c r="K71">
        <v>0</v>
      </c>
    </row>
    <row r="72" spans="1:11">
      <c r="A72" s="144" t="s">
        <v>127</v>
      </c>
      <c r="J72">
        <v>0</v>
      </c>
      <c r="K72">
        <v>0</v>
      </c>
    </row>
    <row r="73" spans="1:11">
      <c r="A73" s="145" t="s">
        <v>128</v>
      </c>
      <c r="B73" s="140" t="s">
        <v>129</v>
      </c>
      <c r="C73" s="140" t="s">
        <v>18</v>
      </c>
      <c r="D73" s="140" t="s">
        <v>37</v>
      </c>
      <c r="E73" s="140" t="s">
        <v>20</v>
      </c>
      <c r="F73" s="140" t="s">
        <v>113</v>
      </c>
      <c r="G73" s="140" t="s">
        <v>130</v>
      </c>
      <c r="H73" s="140" t="s">
        <v>130</v>
      </c>
      <c r="I73" s="140" t="s">
        <v>38</v>
      </c>
      <c r="J73" t="e">
        <v>#DIV/0!</v>
      </c>
      <c r="K73" t="e">
        <v>#DIV/0!</v>
      </c>
    </row>
    <row r="74" spans="1:11">
      <c r="A74" s="145" t="s">
        <v>131</v>
      </c>
      <c r="B74" s="140" t="s">
        <v>132</v>
      </c>
      <c r="C74" s="140" t="s">
        <v>18</v>
      </c>
      <c r="D74" s="140" t="s">
        <v>37</v>
      </c>
      <c r="E74" s="140" t="s">
        <v>20</v>
      </c>
      <c r="F74" s="140">
        <v>1</v>
      </c>
      <c r="G74" s="140">
        <v>0</v>
      </c>
      <c r="H74" s="140">
        <v>0</v>
      </c>
      <c r="I74" s="140" t="s">
        <v>38</v>
      </c>
      <c r="J74">
        <v>0</v>
      </c>
      <c r="K74">
        <v>0</v>
      </c>
    </row>
    <row r="75" spans="1:11">
      <c r="A75" s="145" t="s">
        <v>133</v>
      </c>
      <c r="B75" s="140" t="s">
        <v>134</v>
      </c>
      <c r="C75" s="140" t="s">
        <v>18</v>
      </c>
      <c r="D75" s="140" t="s">
        <v>37</v>
      </c>
      <c r="E75" s="140" t="s">
        <v>20</v>
      </c>
      <c r="F75" s="140" t="s">
        <v>113</v>
      </c>
      <c r="G75" s="140">
        <v>0</v>
      </c>
      <c r="H75" s="140">
        <v>0</v>
      </c>
      <c r="I75" s="140" t="s">
        <v>38</v>
      </c>
      <c r="J75" t="e">
        <v>#DIV/0!</v>
      </c>
      <c r="K75">
        <v>0</v>
      </c>
    </row>
    <row r="76" spans="1:11">
      <c r="A76" s="143" t="s">
        <v>135</v>
      </c>
      <c r="J76">
        <v>31.111111111111111</v>
      </c>
      <c r="K76">
        <v>19.511278195488721</v>
      </c>
    </row>
    <row r="77" spans="1:11">
      <c r="A77" s="144" t="s">
        <v>136</v>
      </c>
      <c r="J77">
        <v>31.111111111111111</v>
      </c>
      <c r="K77">
        <v>19.511278195488721</v>
      </c>
    </row>
    <row r="78" spans="1:11">
      <c r="A78" s="145" t="s">
        <v>137</v>
      </c>
      <c r="B78" s="140" t="s">
        <v>138</v>
      </c>
      <c r="C78" s="140" t="s">
        <v>18</v>
      </c>
      <c r="D78" s="140" t="s">
        <v>19</v>
      </c>
      <c r="E78" s="140" t="s">
        <v>20</v>
      </c>
      <c r="F78" s="140">
        <v>5</v>
      </c>
      <c r="G78" s="140">
        <v>1</v>
      </c>
      <c r="H78" s="140">
        <v>1</v>
      </c>
      <c r="I78" s="140" t="s">
        <v>38</v>
      </c>
      <c r="J78">
        <v>20</v>
      </c>
      <c r="K78">
        <v>14.285714285714285</v>
      </c>
    </row>
    <row r="79" spans="1:11">
      <c r="A79" s="145" t="s">
        <v>139</v>
      </c>
      <c r="B79" s="140" t="s">
        <v>140</v>
      </c>
      <c r="C79" s="140" t="s">
        <v>18</v>
      </c>
      <c r="D79" s="140" t="s">
        <v>19</v>
      </c>
      <c r="E79" s="140" t="s">
        <v>20</v>
      </c>
      <c r="F79" s="140">
        <v>45</v>
      </c>
      <c r="G79" s="140">
        <v>19</v>
      </c>
      <c r="H79" s="140">
        <v>19</v>
      </c>
      <c r="I79" s="140" t="s">
        <v>38</v>
      </c>
      <c r="J79">
        <v>42.222222222222221</v>
      </c>
      <c r="K79">
        <v>24.736842105263158</v>
      </c>
    </row>
    <row r="80" spans="1:11">
      <c r="A80" s="140" t="s">
        <v>141</v>
      </c>
      <c r="J80">
        <v>30.605313781526281</v>
      </c>
      <c r="K80">
        <v>27.992369926272673</v>
      </c>
    </row>
    <row r="81" spans="1:11">
      <c r="A81" s="141" t="s">
        <v>142</v>
      </c>
      <c r="J81">
        <v>36.594902218517127</v>
      </c>
      <c r="K81">
        <v>29.650398088183284</v>
      </c>
    </row>
    <row r="82" spans="1:11">
      <c r="A82" s="142" t="s">
        <v>143</v>
      </c>
      <c r="J82">
        <v>36.594902218517127</v>
      </c>
      <c r="K82">
        <v>29.650398088183284</v>
      </c>
    </row>
    <row r="83" spans="1:11">
      <c r="A83" s="143" t="s">
        <v>144</v>
      </c>
      <c r="J83">
        <v>44.419055080411738</v>
      </c>
      <c r="K83">
        <v>22.285857873851295</v>
      </c>
    </row>
    <row r="84" spans="1:11">
      <c r="A84" s="144" t="s">
        <v>145</v>
      </c>
      <c r="J84">
        <v>44.419055080411738</v>
      </c>
      <c r="K84">
        <v>22.285857873851295</v>
      </c>
    </row>
    <row r="85" spans="1:11">
      <c r="A85" s="145" t="s">
        <v>146</v>
      </c>
      <c r="B85" s="140" t="s">
        <v>147</v>
      </c>
      <c r="C85" s="140" t="s">
        <v>18</v>
      </c>
      <c r="D85" s="140" t="s">
        <v>24</v>
      </c>
      <c r="E85" s="140" t="s">
        <v>20</v>
      </c>
      <c r="F85" s="140">
        <v>106</v>
      </c>
      <c r="G85" s="140">
        <v>27</v>
      </c>
      <c r="H85" s="140">
        <v>27</v>
      </c>
      <c r="I85" s="140" t="s">
        <v>148</v>
      </c>
      <c r="J85">
        <v>25.471698113207548</v>
      </c>
      <c r="K85">
        <v>10.150375939849624</v>
      </c>
    </row>
    <row r="86" spans="1:11">
      <c r="A86" s="145" t="s">
        <v>149</v>
      </c>
      <c r="B86" s="140" t="s">
        <v>150</v>
      </c>
      <c r="C86" s="140" t="s">
        <v>18</v>
      </c>
      <c r="D86" s="140" t="s">
        <v>24</v>
      </c>
      <c r="E86" s="140" t="s">
        <v>20</v>
      </c>
      <c r="F86" s="140">
        <v>289</v>
      </c>
      <c r="G86" s="140">
        <v>167</v>
      </c>
      <c r="H86" s="140">
        <v>167</v>
      </c>
      <c r="I86" s="140" t="s">
        <v>148</v>
      </c>
      <c r="J86">
        <v>57.785467128027676</v>
      </c>
      <c r="K86">
        <v>28.993055555555557</v>
      </c>
    </row>
    <row r="87" spans="1:11">
      <c r="A87" s="145" t="s">
        <v>151</v>
      </c>
      <c r="B87" s="140" t="s">
        <v>152</v>
      </c>
      <c r="C87" s="140" t="s">
        <v>18</v>
      </c>
      <c r="D87" s="140" t="s">
        <v>24</v>
      </c>
      <c r="E87" s="140" t="s">
        <v>20</v>
      </c>
      <c r="F87" s="140">
        <v>18</v>
      </c>
      <c r="G87" s="140">
        <v>9</v>
      </c>
      <c r="H87" s="140">
        <v>9</v>
      </c>
      <c r="I87" s="140" t="s">
        <v>148</v>
      </c>
      <c r="J87">
        <v>50</v>
      </c>
      <c r="K87">
        <v>25</v>
      </c>
    </row>
    <row r="88" spans="1:11">
      <c r="A88" s="145" t="s">
        <v>153</v>
      </c>
      <c r="B88" s="140" t="s">
        <v>154</v>
      </c>
      <c r="C88" s="140" t="s">
        <v>18</v>
      </c>
      <c r="D88" s="140" t="s">
        <v>24</v>
      </c>
      <c r="E88" s="140" t="s">
        <v>20</v>
      </c>
      <c r="F88" s="140" t="s">
        <v>113</v>
      </c>
      <c r="G88" s="140">
        <v>0.25</v>
      </c>
      <c r="H88" s="140">
        <v>0.25</v>
      </c>
      <c r="I88" s="140" t="s">
        <v>148</v>
      </c>
      <c r="J88" t="e">
        <v>#DIV/0!</v>
      </c>
      <c r="K88">
        <v>25</v>
      </c>
    </row>
    <row r="89" spans="1:11">
      <c r="A89" s="143" t="s">
        <v>155</v>
      </c>
      <c r="J89">
        <v>58.333333333333329</v>
      </c>
      <c r="K89">
        <v>32.090483619344774</v>
      </c>
    </row>
    <row r="90" spans="1:11">
      <c r="A90" s="144" t="s">
        <v>156</v>
      </c>
      <c r="J90">
        <v>58.333333333333329</v>
      </c>
      <c r="K90">
        <v>32.090483619344774</v>
      </c>
    </row>
    <row r="91" spans="1:11">
      <c r="A91" s="145" t="s">
        <v>157</v>
      </c>
      <c r="B91" s="140" t="s">
        <v>158</v>
      </c>
      <c r="C91" s="140" t="s">
        <v>18</v>
      </c>
      <c r="D91" s="140" t="s">
        <v>24</v>
      </c>
      <c r="E91" s="140" t="s">
        <v>20</v>
      </c>
      <c r="F91" s="140">
        <v>310</v>
      </c>
      <c r="G91" s="140">
        <v>155</v>
      </c>
      <c r="H91" s="140">
        <v>155</v>
      </c>
      <c r="I91" s="140" t="s">
        <v>148</v>
      </c>
      <c r="J91">
        <v>50</v>
      </c>
      <c r="K91">
        <v>24.180967238689547</v>
      </c>
    </row>
    <row r="92" spans="1:11">
      <c r="A92" s="145" t="s">
        <v>159</v>
      </c>
      <c r="B92" s="140" t="s">
        <v>160</v>
      </c>
      <c r="C92" s="140" t="s">
        <v>18</v>
      </c>
      <c r="D92" s="140" t="s">
        <v>24</v>
      </c>
      <c r="E92" s="140" t="s">
        <v>20</v>
      </c>
      <c r="F92" s="140">
        <v>3</v>
      </c>
      <c r="G92" s="140">
        <v>2</v>
      </c>
      <c r="H92" s="140">
        <v>2</v>
      </c>
      <c r="I92" s="140" t="s">
        <v>148</v>
      </c>
      <c r="J92">
        <v>66.666666666666657</v>
      </c>
      <c r="K92">
        <v>40</v>
      </c>
    </row>
    <row r="93" spans="1:11">
      <c r="A93" s="143" t="s">
        <v>161</v>
      </c>
      <c r="J93">
        <v>100</v>
      </c>
      <c r="K93">
        <v>69.105691056910572</v>
      </c>
    </row>
    <row r="94" spans="1:11">
      <c r="A94" s="144" t="s">
        <v>162</v>
      </c>
      <c r="J94">
        <v>100</v>
      </c>
      <c r="K94">
        <v>69.105691056910572</v>
      </c>
    </row>
    <row r="95" spans="1:11">
      <c r="A95" s="145" t="s">
        <v>163</v>
      </c>
      <c r="B95" s="140" t="s">
        <v>164</v>
      </c>
      <c r="C95" s="140" t="s">
        <v>18</v>
      </c>
      <c r="D95" s="140" t="s">
        <v>24</v>
      </c>
      <c r="E95" s="140" t="s">
        <v>20</v>
      </c>
      <c r="F95" s="140">
        <v>49</v>
      </c>
      <c r="G95" s="140">
        <v>85</v>
      </c>
      <c r="H95" s="140">
        <v>85</v>
      </c>
      <c r="I95" s="140" t="s">
        <v>148</v>
      </c>
      <c r="J95">
        <v>100</v>
      </c>
      <c r="K95">
        <v>69.105691056910572</v>
      </c>
    </row>
    <row r="96" spans="1:11">
      <c r="A96" s="143" t="s">
        <v>165</v>
      </c>
      <c r="J96">
        <v>52.142857142857146</v>
      </c>
      <c r="K96">
        <v>25.978647686832741</v>
      </c>
    </row>
    <row r="97" spans="1:11">
      <c r="A97" s="144" t="s">
        <v>166</v>
      </c>
      <c r="J97">
        <v>52.142857142857146</v>
      </c>
      <c r="K97">
        <v>25.978647686832741</v>
      </c>
    </row>
    <row r="98" spans="1:11">
      <c r="A98" s="145" t="s">
        <v>167</v>
      </c>
      <c r="B98" s="140" t="s">
        <v>168</v>
      </c>
      <c r="C98" s="140" t="s">
        <v>18</v>
      </c>
      <c r="D98" s="140" t="s">
        <v>24</v>
      </c>
      <c r="E98" s="140" t="s">
        <v>20</v>
      </c>
      <c r="F98" s="140">
        <v>140</v>
      </c>
      <c r="G98" s="140">
        <v>73</v>
      </c>
      <c r="H98" s="140">
        <v>73</v>
      </c>
      <c r="I98" s="140" t="s">
        <v>148</v>
      </c>
      <c r="J98">
        <v>52.142857142857146</v>
      </c>
      <c r="K98">
        <v>25.978647686832741</v>
      </c>
    </row>
    <row r="99" spans="1:11">
      <c r="A99" s="143" t="s">
        <v>169</v>
      </c>
      <c r="J99">
        <v>40.454545454545453</v>
      </c>
      <c r="K99">
        <v>20.157657657657658</v>
      </c>
    </row>
    <row r="100" spans="1:11">
      <c r="A100" s="144" t="s">
        <v>170</v>
      </c>
      <c r="J100">
        <v>40.454545454545453</v>
      </c>
      <c r="K100">
        <v>20.157657657657658</v>
      </c>
    </row>
    <row r="101" spans="1:11">
      <c r="A101" s="145" t="s">
        <v>171</v>
      </c>
      <c r="B101" s="140" t="s">
        <v>172</v>
      </c>
      <c r="C101" s="140" t="s">
        <v>173</v>
      </c>
      <c r="D101" s="140" t="s">
        <v>24</v>
      </c>
      <c r="E101" s="140" t="s">
        <v>20</v>
      </c>
      <c r="F101" s="140">
        <v>2</v>
      </c>
      <c r="G101" s="140">
        <v>1</v>
      </c>
      <c r="H101" s="140">
        <v>1</v>
      </c>
      <c r="I101" s="140" t="s">
        <v>148</v>
      </c>
      <c r="J101">
        <v>50</v>
      </c>
      <c r="K101">
        <v>25</v>
      </c>
    </row>
    <row r="102" spans="1:11">
      <c r="A102" s="145" t="s">
        <v>174</v>
      </c>
      <c r="B102" s="140" t="s">
        <v>175</v>
      </c>
      <c r="C102" s="140" t="s">
        <v>18</v>
      </c>
      <c r="D102" s="140" t="s">
        <v>24</v>
      </c>
      <c r="E102" s="140" t="s">
        <v>20</v>
      </c>
      <c r="F102" s="140">
        <v>55</v>
      </c>
      <c r="G102" s="140">
        <v>17</v>
      </c>
      <c r="H102" s="140">
        <v>17</v>
      </c>
      <c r="I102" s="140" t="s">
        <v>148</v>
      </c>
      <c r="J102">
        <v>30.909090909090907</v>
      </c>
      <c r="K102">
        <v>15.315315315315313</v>
      </c>
    </row>
    <row r="103" spans="1:11">
      <c r="A103" s="143" t="s">
        <v>176</v>
      </c>
      <c r="J103">
        <v>54.166666666666664</v>
      </c>
      <c r="K103">
        <v>27.083333333333332</v>
      </c>
    </row>
    <row r="104" spans="1:11">
      <c r="A104" s="144" t="s">
        <v>177</v>
      </c>
      <c r="J104">
        <v>54.166666666666664</v>
      </c>
      <c r="K104">
        <v>27.083333333333332</v>
      </c>
    </row>
    <row r="105" spans="1:11">
      <c r="A105" s="145" t="s">
        <v>178</v>
      </c>
      <c r="B105" s="140" t="s">
        <v>179</v>
      </c>
      <c r="C105" s="140" t="s">
        <v>18</v>
      </c>
      <c r="D105" s="140" t="s">
        <v>24</v>
      </c>
      <c r="E105" s="140" t="s">
        <v>20</v>
      </c>
      <c r="F105" s="140">
        <v>2</v>
      </c>
      <c r="G105" s="140">
        <v>1</v>
      </c>
      <c r="H105" s="140">
        <v>1</v>
      </c>
      <c r="I105" s="140" t="s">
        <v>148</v>
      </c>
      <c r="J105">
        <v>50</v>
      </c>
      <c r="K105">
        <v>25</v>
      </c>
    </row>
    <row r="106" spans="1:11">
      <c r="A106" s="145" t="s">
        <v>180</v>
      </c>
      <c r="B106" s="140" t="s">
        <v>181</v>
      </c>
      <c r="C106" s="140" t="s">
        <v>18</v>
      </c>
      <c r="D106" s="140" t="s">
        <v>24</v>
      </c>
      <c r="E106" s="140" t="s">
        <v>20</v>
      </c>
      <c r="F106" s="140">
        <v>24</v>
      </c>
      <c r="G106" s="140">
        <v>15</v>
      </c>
      <c r="H106" s="140">
        <v>15</v>
      </c>
      <c r="I106" s="140" t="s">
        <v>148</v>
      </c>
      <c r="J106">
        <v>62.5</v>
      </c>
      <c r="K106">
        <v>31.25</v>
      </c>
    </row>
    <row r="107" spans="1:11">
      <c r="A107" s="145" t="s">
        <v>182</v>
      </c>
      <c r="B107" s="140" t="s">
        <v>183</v>
      </c>
      <c r="C107" s="140" t="s">
        <v>18</v>
      </c>
      <c r="D107" s="140" t="s">
        <v>24</v>
      </c>
      <c r="E107" s="140" t="s">
        <v>20</v>
      </c>
      <c r="F107" s="140">
        <v>2</v>
      </c>
      <c r="G107" s="140">
        <v>1</v>
      </c>
      <c r="H107" s="140">
        <v>1</v>
      </c>
      <c r="I107" s="140" t="s">
        <v>148</v>
      </c>
      <c r="J107">
        <v>50</v>
      </c>
      <c r="K107">
        <v>25</v>
      </c>
    </row>
    <row r="108" spans="1:11">
      <c r="A108" s="143" t="s">
        <v>184</v>
      </c>
      <c r="J108">
        <v>1.5296175956010996</v>
      </c>
      <c r="K108">
        <v>42.866826297046245</v>
      </c>
    </row>
    <row r="109" spans="1:11">
      <c r="A109" s="144" t="s">
        <v>185</v>
      </c>
      <c r="J109">
        <v>1.5296175956010996</v>
      </c>
      <c r="K109">
        <v>42.866826297046245</v>
      </c>
    </row>
    <row r="110" spans="1:11">
      <c r="A110" s="145" t="s">
        <v>186</v>
      </c>
      <c r="B110" s="140" t="s">
        <v>187</v>
      </c>
      <c r="C110" s="140" t="s">
        <v>18</v>
      </c>
      <c r="D110" s="140" t="s">
        <v>37</v>
      </c>
      <c r="E110" s="140" t="s">
        <v>20</v>
      </c>
      <c r="F110" s="140">
        <v>121</v>
      </c>
      <c r="G110" s="140">
        <v>0</v>
      </c>
      <c r="H110" s="140">
        <v>154</v>
      </c>
      <c r="I110" s="140" t="s">
        <v>188</v>
      </c>
      <c r="J110">
        <v>0</v>
      </c>
      <c r="K110">
        <v>31.300813008130078</v>
      </c>
    </row>
    <row r="111" spans="1:11">
      <c r="A111" s="145" t="s">
        <v>189</v>
      </c>
      <c r="B111" s="140" t="s">
        <v>190</v>
      </c>
      <c r="C111" s="140" t="s">
        <v>18</v>
      </c>
      <c r="D111" s="140" t="s">
        <v>19</v>
      </c>
      <c r="E111" s="140" t="s">
        <v>20</v>
      </c>
      <c r="F111" s="140">
        <v>365600</v>
      </c>
      <c r="G111" s="140">
        <v>0</v>
      </c>
      <c r="H111" s="140">
        <v>0</v>
      </c>
      <c r="I111" s="140" t="s">
        <v>188</v>
      </c>
      <c r="J111">
        <v>0</v>
      </c>
      <c r="K111">
        <v>25</v>
      </c>
    </row>
    <row r="112" spans="1:11">
      <c r="A112" s="145" t="s">
        <v>191</v>
      </c>
      <c r="B112" s="140" t="s">
        <v>192</v>
      </c>
      <c r="C112" s="140" t="s">
        <v>18</v>
      </c>
      <c r="D112" s="140" t="s">
        <v>37</v>
      </c>
      <c r="E112" s="140" t="s">
        <v>20</v>
      </c>
      <c r="F112" s="140">
        <v>8002</v>
      </c>
      <c r="G112" s="140">
        <v>612</v>
      </c>
      <c r="H112" s="140">
        <v>54247</v>
      </c>
      <c r="I112" s="140" t="s">
        <v>188</v>
      </c>
      <c r="J112">
        <v>7.6480879780054982</v>
      </c>
      <c r="K112">
        <v>82.422207365990033</v>
      </c>
    </row>
    <row r="113" spans="1:11">
      <c r="A113" s="145" t="s">
        <v>193</v>
      </c>
      <c r="B113" s="140" t="s">
        <v>194</v>
      </c>
      <c r="C113" s="140" t="s">
        <v>18</v>
      </c>
      <c r="D113" s="140" t="s">
        <v>37</v>
      </c>
      <c r="E113" s="140" t="s">
        <v>20</v>
      </c>
      <c r="F113" s="140">
        <v>1050</v>
      </c>
      <c r="G113" s="140">
        <v>0</v>
      </c>
      <c r="H113" s="140">
        <v>1822</v>
      </c>
      <c r="I113" s="140" t="s">
        <v>188</v>
      </c>
      <c r="J113">
        <v>0</v>
      </c>
      <c r="K113">
        <v>50.611111111111107</v>
      </c>
    </row>
    <row r="114" spans="1:11">
      <c r="A114" s="145" t="s">
        <v>195</v>
      </c>
      <c r="B114" s="140" t="s">
        <v>196</v>
      </c>
      <c r="C114" s="140" t="s">
        <v>18</v>
      </c>
      <c r="D114" s="140" t="s">
        <v>19</v>
      </c>
      <c r="E114" s="140" t="s">
        <v>20</v>
      </c>
      <c r="F114" s="140">
        <v>125</v>
      </c>
      <c r="G114" s="140">
        <v>0</v>
      </c>
      <c r="H114" s="140">
        <v>0</v>
      </c>
      <c r="I114" s="140" t="s">
        <v>188</v>
      </c>
      <c r="J114">
        <v>0</v>
      </c>
      <c r="K114">
        <v>25</v>
      </c>
    </row>
    <row r="115" spans="1:11">
      <c r="A115" s="143" t="s">
        <v>197</v>
      </c>
      <c r="J115">
        <v>46.335384615384619</v>
      </c>
      <c r="K115">
        <v>36.583846153846153</v>
      </c>
    </row>
    <row r="116" spans="1:11">
      <c r="A116" s="144" t="s">
        <v>198</v>
      </c>
      <c r="J116">
        <v>46.335384615384619</v>
      </c>
      <c r="K116">
        <v>36.583846153846153</v>
      </c>
    </row>
    <row r="117" spans="1:11">
      <c r="A117" s="145" t="s">
        <v>199</v>
      </c>
      <c r="B117" s="140" t="s">
        <v>200</v>
      </c>
      <c r="C117" s="140" t="s">
        <v>201</v>
      </c>
      <c r="D117" s="140" t="s">
        <v>19</v>
      </c>
      <c r="E117" s="140" t="s">
        <v>20</v>
      </c>
      <c r="F117" s="140">
        <v>13</v>
      </c>
      <c r="G117" s="140">
        <v>3</v>
      </c>
      <c r="H117" s="140">
        <v>3</v>
      </c>
      <c r="I117" s="140" t="s">
        <v>188</v>
      </c>
      <c r="J117">
        <v>23.076923076923077</v>
      </c>
      <c r="K117">
        <v>30.76923076923077</v>
      </c>
    </row>
    <row r="118" spans="1:11">
      <c r="A118" s="145" t="s">
        <v>202</v>
      </c>
      <c r="B118" s="140" t="s">
        <v>203</v>
      </c>
      <c r="C118" s="140" t="s">
        <v>18</v>
      </c>
      <c r="D118" s="140" t="s">
        <v>19</v>
      </c>
      <c r="E118" s="140" t="s">
        <v>20</v>
      </c>
      <c r="F118" s="140">
        <v>1600</v>
      </c>
      <c r="G118" s="140">
        <v>1852</v>
      </c>
      <c r="H118" s="140">
        <v>1852</v>
      </c>
      <c r="I118" s="140" t="s">
        <v>188</v>
      </c>
      <c r="J118">
        <v>100</v>
      </c>
      <c r="K118">
        <v>50</v>
      </c>
    </row>
    <row r="119" spans="1:11">
      <c r="A119" s="145" t="s">
        <v>204</v>
      </c>
      <c r="B119" s="140" t="s">
        <v>205</v>
      </c>
      <c r="C119" s="140" t="s">
        <v>18</v>
      </c>
      <c r="D119" s="140" t="s">
        <v>19</v>
      </c>
      <c r="E119" s="140" t="s">
        <v>20</v>
      </c>
      <c r="F119" s="140">
        <v>1600</v>
      </c>
      <c r="G119" s="140">
        <v>6999</v>
      </c>
      <c r="H119" s="140">
        <v>6999</v>
      </c>
      <c r="I119" s="140" t="s">
        <v>188</v>
      </c>
      <c r="J119">
        <v>100</v>
      </c>
      <c r="K119">
        <v>50</v>
      </c>
    </row>
    <row r="120" spans="1:11">
      <c r="A120" s="145" t="s">
        <v>206</v>
      </c>
      <c r="B120" s="140" t="s">
        <v>207</v>
      </c>
      <c r="C120" s="140" t="s">
        <v>18</v>
      </c>
      <c r="D120" s="140" t="s">
        <v>19</v>
      </c>
      <c r="E120" s="140" t="s">
        <v>20</v>
      </c>
      <c r="F120" s="140">
        <v>15000</v>
      </c>
      <c r="G120" s="140">
        <v>1290</v>
      </c>
      <c r="H120" s="140">
        <v>1290</v>
      </c>
      <c r="I120" s="140" t="s">
        <v>188</v>
      </c>
      <c r="J120">
        <v>8.6</v>
      </c>
      <c r="K120">
        <v>27.15</v>
      </c>
    </row>
    <row r="121" spans="1:11">
      <c r="A121" s="145" t="s">
        <v>208</v>
      </c>
      <c r="B121" s="140" t="s">
        <v>209</v>
      </c>
      <c r="C121" s="140" t="s">
        <v>18</v>
      </c>
      <c r="D121" s="140" t="s">
        <v>19</v>
      </c>
      <c r="E121" s="140" t="s">
        <v>20</v>
      </c>
      <c r="F121" s="140">
        <v>257</v>
      </c>
      <c r="G121" s="140">
        <v>0</v>
      </c>
      <c r="H121" s="140">
        <v>0</v>
      </c>
      <c r="I121" s="140" t="s">
        <v>188</v>
      </c>
      <c r="J121">
        <v>0</v>
      </c>
      <c r="K121">
        <v>25</v>
      </c>
    </row>
    <row r="122" spans="1:11">
      <c r="A122" s="143" t="s">
        <v>210</v>
      </c>
      <c r="J122">
        <v>0</v>
      </c>
      <c r="K122">
        <v>0</v>
      </c>
    </row>
    <row r="123" spans="1:11">
      <c r="A123" s="144" t="s">
        <v>211</v>
      </c>
      <c r="J123">
        <v>0</v>
      </c>
      <c r="K123">
        <v>0</v>
      </c>
    </row>
    <row r="124" spans="1:11">
      <c r="A124" s="145" t="s">
        <v>212</v>
      </c>
      <c r="B124" s="140" t="s">
        <v>213</v>
      </c>
      <c r="C124" s="140" t="s">
        <v>201</v>
      </c>
      <c r="D124" s="140" t="s">
        <v>37</v>
      </c>
      <c r="E124" s="140" t="s">
        <v>20</v>
      </c>
      <c r="F124" s="140">
        <v>6</v>
      </c>
      <c r="G124" s="140">
        <v>0</v>
      </c>
      <c r="H124" s="140">
        <v>0</v>
      </c>
      <c r="I124" s="140" t="s">
        <v>188</v>
      </c>
      <c r="J124">
        <v>0</v>
      </c>
      <c r="K124">
        <v>0</v>
      </c>
    </row>
    <row r="125" spans="1:11">
      <c r="A125" s="145" t="s">
        <v>214</v>
      </c>
      <c r="B125" s="140" t="s">
        <v>215</v>
      </c>
      <c r="C125" s="140" t="s">
        <v>201</v>
      </c>
      <c r="D125" s="140" t="s">
        <v>37</v>
      </c>
      <c r="E125" s="140" t="s">
        <v>20</v>
      </c>
      <c r="F125" s="140">
        <v>24</v>
      </c>
      <c r="G125" s="140">
        <v>0</v>
      </c>
      <c r="H125" s="140">
        <v>0</v>
      </c>
      <c r="I125" s="140" t="s">
        <v>188</v>
      </c>
      <c r="J125">
        <v>0</v>
      </c>
      <c r="K125">
        <v>0</v>
      </c>
    </row>
    <row r="126" spans="1:11">
      <c r="A126" s="143" t="s">
        <v>216</v>
      </c>
      <c r="J126">
        <v>33.333333333333329</v>
      </c>
      <c r="K126">
        <v>16.666666666666664</v>
      </c>
    </row>
    <row r="127" spans="1:11">
      <c r="A127" s="144" t="s">
        <v>217</v>
      </c>
      <c r="J127">
        <v>33.333333333333329</v>
      </c>
      <c r="K127">
        <v>16.666666666666664</v>
      </c>
    </row>
    <row r="128" spans="1:11">
      <c r="A128" s="145" t="s">
        <v>218</v>
      </c>
      <c r="B128" s="140" t="s">
        <v>219</v>
      </c>
      <c r="C128" s="140" t="s">
        <v>201</v>
      </c>
      <c r="D128" s="140" t="s">
        <v>19</v>
      </c>
      <c r="E128" s="140" t="s">
        <v>20</v>
      </c>
      <c r="F128" s="140">
        <v>3</v>
      </c>
      <c r="G128" s="140">
        <v>2</v>
      </c>
      <c r="H128" s="140">
        <v>2</v>
      </c>
      <c r="I128" s="140" t="s">
        <v>188</v>
      </c>
      <c r="J128">
        <v>66.666666666666657</v>
      </c>
      <c r="K128">
        <v>33.333333333333329</v>
      </c>
    </row>
    <row r="129" spans="1:11">
      <c r="A129" s="145" t="s">
        <v>220</v>
      </c>
      <c r="B129" s="140" t="s">
        <v>221</v>
      </c>
      <c r="C129" s="140" t="s">
        <v>18</v>
      </c>
      <c r="D129" s="140" t="s">
        <v>19</v>
      </c>
      <c r="E129" s="140" t="s">
        <v>20</v>
      </c>
      <c r="F129" s="140">
        <v>3</v>
      </c>
      <c r="G129" s="140">
        <v>0</v>
      </c>
      <c r="H129" s="140">
        <v>0</v>
      </c>
      <c r="I129" s="140" t="s">
        <v>188</v>
      </c>
      <c r="J129">
        <v>0</v>
      </c>
      <c r="K129">
        <v>0</v>
      </c>
    </row>
    <row r="130" spans="1:11">
      <c r="A130" s="141" t="s">
        <v>222</v>
      </c>
      <c r="J130">
        <v>36.768578397878997</v>
      </c>
      <c r="K130">
        <v>26.353114974724349</v>
      </c>
    </row>
    <row r="131" spans="1:11">
      <c r="A131" s="142" t="s">
        <v>223</v>
      </c>
      <c r="J131">
        <v>36.768578397878997</v>
      </c>
      <c r="K131">
        <v>26.353114974724349</v>
      </c>
    </row>
    <row r="132" spans="1:11">
      <c r="A132" s="143" t="s">
        <v>224</v>
      </c>
      <c r="J132">
        <v>53.571428571428569</v>
      </c>
      <c r="K132">
        <v>38.392857142857139</v>
      </c>
    </row>
    <row r="133" spans="1:11">
      <c r="A133" s="144" t="s">
        <v>225</v>
      </c>
      <c r="J133">
        <v>53.571428571428569</v>
      </c>
      <c r="K133">
        <v>38.392857142857139</v>
      </c>
    </row>
    <row r="134" spans="1:11">
      <c r="A134" s="145" t="s">
        <v>226</v>
      </c>
      <c r="B134" s="140" t="s">
        <v>227</v>
      </c>
      <c r="C134" s="140" t="s">
        <v>18</v>
      </c>
      <c r="D134" s="140" t="s">
        <v>37</v>
      </c>
      <c r="E134" s="140" t="s">
        <v>20</v>
      </c>
      <c r="F134" s="140">
        <v>10</v>
      </c>
      <c r="G134" s="140">
        <v>5</v>
      </c>
      <c r="H134" s="140">
        <v>15</v>
      </c>
      <c r="I134" s="140" t="s">
        <v>228</v>
      </c>
      <c r="J134">
        <v>50</v>
      </c>
      <c r="K134">
        <v>37.5</v>
      </c>
    </row>
    <row r="135" spans="1:11">
      <c r="A135" s="145" t="s">
        <v>229</v>
      </c>
      <c r="B135" s="140" t="s">
        <v>230</v>
      </c>
      <c r="C135" s="140" t="s">
        <v>18</v>
      </c>
      <c r="D135" s="140" t="s">
        <v>37</v>
      </c>
      <c r="E135" s="140" t="s">
        <v>20</v>
      </c>
      <c r="F135" s="140">
        <v>7</v>
      </c>
      <c r="G135" s="140">
        <v>4</v>
      </c>
      <c r="H135" s="140">
        <v>11</v>
      </c>
      <c r="I135" s="140" t="s">
        <v>228</v>
      </c>
      <c r="J135">
        <v>57.142857142857139</v>
      </c>
      <c r="K135">
        <v>39.285714285714285</v>
      </c>
    </row>
    <row r="136" spans="1:11">
      <c r="A136" s="143" t="s">
        <v>231</v>
      </c>
      <c r="J136">
        <v>20.766666666666666</v>
      </c>
      <c r="K136">
        <v>32.0667556980057</v>
      </c>
    </row>
    <row r="137" spans="1:11">
      <c r="A137" s="144" t="s">
        <v>232</v>
      </c>
      <c r="J137">
        <v>20.766666666666666</v>
      </c>
      <c r="K137">
        <v>32.0667556980057</v>
      </c>
    </row>
    <row r="138" spans="1:11">
      <c r="A138" s="145" t="s">
        <v>233</v>
      </c>
      <c r="B138" s="140" t="s">
        <v>234</v>
      </c>
      <c r="C138" s="140" t="s">
        <v>18</v>
      </c>
      <c r="D138" s="140" t="s">
        <v>37</v>
      </c>
      <c r="E138" s="140" t="s">
        <v>20</v>
      </c>
      <c r="F138" s="140">
        <v>100</v>
      </c>
      <c r="G138" s="140">
        <v>0</v>
      </c>
      <c r="H138" s="140">
        <v>210</v>
      </c>
      <c r="I138" s="140" t="s">
        <v>228</v>
      </c>
      <c r="J138">
        <v>0</v>
      </c>
      <c r="K138">
        <v>42</v>
      </c>
    </row>
    <row r="139" spans="1:11">
      <c r="A139" s="145" t="s">
        <v>235</v>
      </c>
      <c r="B139" s="140" t="s">
        <v>236</v>
      </c>
      <c r="C139" s="140" t="s">
        <v>18</v>
      </c>
      <c r="D139" s="140" t="s">
        <v>19</v>
      </c>
      <c r="E139" s="140" t="s">
        <v>20</v>
      </c>
      <c r="F139" s="140">
        <v>3000</v>
      </c>
      <c r="G139" s="140">
        <v>617</v>
      </c>
      <c r="H139" s="140">
        <v>617</v>
      </c>
      <c r="I139" s="140" t="s">
        <v>228</v>
      </c>
      <c r="J139">
        <v>20.566666666666666</v>
      </c>
      <c r="K139">
        <v>30.141666666666666</v>
      </c>
    </row>
    <row r="140" spans="1:11">
      <c r="A140" s="145" t="s">
        <v>237</v>
      </c>
      <c r="B140" s="140" t="s">
        <v>238</v>
      </c>
      <c r="C140" s="140" t="s">
        <v>18</v>
      </c>
      <c r="D140" s="140" t="s">
        <v>37</v>
      </c>
      <c r="E140" s="140" t="s">
        <v>20</v>
      </c>
      <c r="F140" s="140">
        <v>8</v>
      </c>
      <c r="G140" s="140">
        <v>5</v>
      </c>
      <c r="H140" s="140">
        <v>11</v>
      </c>
      <c r="I140" s="140" t="s">
        <v>228</v>
      </c>
      <c r="J140">
        <v>62.5</v>
      </c>
      <c r="K140">
        <v>40.74074074074074</v>
      </c>
    </row>
    <row r="141" spans="1:11">
      <c r="A141" s="145" t="s">
        <v>239</v>
      </c>
      <c r="B141" s="140" t="s">
        <v>240</v>
      </c>
      <c r="C141" s="140" t="s">
        <v>18</v>
      </c>
      <c r="D141" s="140" t="s">
        <v>19</v>
      </c>
      <c r="E141" s="140" t="s">
        <v>20</v>
      </c>
      <c r="F141" s="140">
        <v>40</v>
      </c>
      <c r="G141" s="140">
        <v>0</v>
      </c>
      <c r="H141" s="140">
        <v>0</v>
      </c>
      <c r="I141" s="140" t="s">
        <v>228</v>
      </c>
      <c r="J141">
        <v>0</v>
      </c>
      <c r="K141">
        <v>15.384615384615385</v>
      </c>
    </row>
    <row r="142" spans="1:11">
      <c r="A142" s="143" t="s">
        <v>241</v>
      </c>
      <c r="J142">
        <v>11.200000000000001</v>
      </c>
      <c r="K142">
        <v>10.385</v>
      </c>
    </row>
    <row r="143" spans="1:11">
      <c r="A143" s="144" t="s">
        <v>242</v>
      </c>
      <c r="J143">
        <v>11.200000000000001</v>
      </c>
      <c r="K143">
        <v>10.385</v>
      </c>
    </row>
    <row r="144" spans="1:11">
      <c r="A144" s="145" t="s">
        <v>243</v>
      </c>
      <c r="B144" s="140" t="s">
        <v>244</v>
      </c>
      <c r="C144" s="140" t="s">
        <v>201</v>
      </c>
      <c r="D144" s="140" t="s">
        <v>37</v>
      </c>
      <c r="E144" s="140" t="s">
        <v>20</v>
      </c>
      <c r="F144" s="140">
        <v>1500</v>
      </c>
      <c r="G144" s="140">
        <v>266</v>
      </c>
      <c r="H144" s="140">
        <v>766</v>
      </c>
      <c r="I144" s="140" t="s">
        <v>148</v>
      </c>
      <c r="J144">
        <v>17.733333333333334</v>
      </c>
      <c r="K144">
        <v>15.32</v>
      </c>
    </row>
    <row r="145" spans="1:11">
      <c r="A145" s="145" t="s">
        <v>245</v>
      </c>
      <c r="B145" s="140" t="s">
        <v>246</v>
      </c>
      <c r="C145" s="140" t="s">
        <v>201</v>
      </c>
      <c r="D145" s="140" t="s">
        <v>37</v>
      </c>
      <c r="E145" s="140" t="s">
        <v>20</v>
      </c>
      <c r="F145" s="140">
        <v>600</v>
      </c>
      <c r="G145" s="140">
        <v>28</v>
      </c>
      <c r="H145" s="140">
        <v>109</v>
      </c>
      <c r="I145" s="140" t="s">
        <v>148</v>
      </c>
      <c r="J145">
        <v>4.666666666666667</v>
      </c>
      <c r="K145">
        <v>5.45</v>
      </c>
    </row>
    <row r="146" spans="1:11">
      <c r="A146" s="143" t="s">
        <v>247</v>
      </c>
      <c r="J146">
        <v>80</v>
      </c>
      <c r="K146">
        <v>46.507575757575758</v>
      </c>
    </row>
    <row r="147" spans="1:11">
      <c r="A147" s="144" t="s">
        <v>248</v>
      </c>
      <c r="J147">
        <v>80</v>
      </c>
      <c r="K147">
        <v>46.507575757575758</v>
      </c>
    </row>
    <row r="148" spans="1:11">
      <c r="A148" s="145" t="s">
        <v>249</v>
      </c>
      <c r="B148" s="140" t="s">
        <v>250</v>
      </c>
      <c r="C148" s="140" t="s">
        <v>201</v>
      </c>
      <c r="D148" s="140" t="s">
        <v>24</v>
      </c>
      <c r="E148" s="140" t="s">
        <v>20</v>
      </c>
      <c r="F148" s="140">
        <v>5</v>
      </c>
      <c r="G148" s="140">
        <v>6</v>
      </c>
      <c r="H148" s="140">
        <v>6</v>
      </c>
      <c r="I148" s="140" t="s">
        <v>148</v>
      </c>
      <c r="J148">
        <v>100</v>
      </c>
      <c r="K148">
        <v>60</v>
      </c>
    </row>
    <row r="149" spans="1:11">
      <c r="A149" s="145" t="s">
        <v>251</v>
      </c>
      <c r="B149" s="140" t="s">
        <v>252</v>
      </c>
      <c r="C149" s="140" t="s">
        <v>201</v>
      </c>
      <c r="D149" s="140" t="s">
        <v>24</v>
      </c>
      <c r="E149" s="140" t="s">
        <v>20</v>
      </c>
      <c r="F149" s="140">
        <v>15</v>
      </c>
      <c r="G149" s="140">
        <v>26</v>
      </c>
      <c r="H149" s="140">
        <v>26</v>
      </c>
      <c r="I149" s="140" t="s">
        <v>148</v>
      </c>
      <c r="J149">
        <v>100</v>
      </c>
      <c r="K149">
        <v>78.787878787878782</v>
      </c>
    </row>
    <row r="150" spans="1:11">
      <c r="A150" s="145" t="s">
        <v>253</v>
      </c>
      <c r="B150" s="140" t="s">
        <v>254</v>
      </c>
      <c r="C150" s="140" t="s">
        <v>255</v>
      </c>
      <c r="D150" s="140" t="s">
        <v>24</v>
      </c>
      <c r="E150" s="140" t="s">
        <v>20</v>
      </c>
      <c r="F150" s="140">
        <v>1</v>
      </c>
      <c r="G150" s="140">
        <v>1</v>
      </c>
      <c r="H150" s="140">
        <v>1</v>
      </c>
      <c r="I150" s="140" t="s">
        <v>148</v>
      </c>
      <c r="J150">
        <v>100</v>
      </c>
      <c r="K150">
        <v>25</v>
      </c>
    </row>
    <row r="151" spans="1:11">
      <c r="A151" s="145" t="s">
        <v>256</v>
      </c>
      <c r="B151" s="140" t="s">
        <v>257</v>
      </c>
      <c r="C151" s="140" t="s">
        <v>201</v>
      </c>
      <c r="D151" s="140" t="s">
        <v>24</v>
      </c>
      <c r="E151" s="140" t="s">
        <v>20</v>
      </c>
      <c r="F151" s="140">
        <v>2</v>
      </c>
      <c r="G151" s="140">
        <v>3</v>
      </c>
      <c r="H151" s="140">
        <v>3</v>
      </c>
      <c r="I151" s="140" t="s">
        <v>148</v>
      </c>
      <c r="J151">
        <v>100</v>
      </c>
      <c r="K151">
        <v>50</v>
      </c>
    </row>
    <row r="152" spans="1:11">
      <c r="A152" s="145" t="s">
        <v>258</v>
      </c>
      <c r="B152" s="140" t="s">
        <v>259</v>
      </c>
      <c r="C152" s="140" t="s">
        <v>18</v>
      </c>
      <c r="D152" s="140" t="s">
        <v>19</v>
      </c>
      <c r="E152" s="140" t="s">
        <v>20</v>
      </c>
      <c r="F152" s="140">
        <v>16000</v>
      </c>
      <c r="G152" s="140">
        <v>0</v>
      </c>
      <c r="H152" s="140">
        <v>0</v>
      </c>
      <c r="I152" s="140" t="s">
        <v>148</v>
      </c>
      <c r="J152">
        <v>0</v>
      </c>
      <c r="K152">
        <v>18.75</v>
      </c>
    </row>
    <row r="153" spans="1:11">
      <c r="A153" s="143" t="s">
        <v>260</v>
      </c>
      <c r="J153">
        <v>0</v>
      </c>
      <c r="K153">
        <v>14.691666666666666</v>
      </c>
    </row>
    <row r="154" spans="1:11">
      <c r="A154" s="144" t="s">
        <v>261</v>
      </c>
      <c r="J154">
        <v>0</v>
      </c>
      <c r="K154">
        <v>14.691666666666666</v>
      </c>
    </row>
    <row r="155" spans="1:11">
      <c r="A155" s="145" t="s">
        <v>262</v>
      </c>
      <c r="B155" s="140" t="s">
        <v>263</v>
      </c>
      <c r="C155" s="140" t="s">
        <v>18</v>
      </c>
      <c r="D155" s="140" t="s">
        <v>37</v>
      </c>
      <c r="E155" s="140" t="s">
        <v>20</v>
      </c>
      <c r="F155" s="140">
        <v>500</v>
      </c>
      <c r="G155" s="140">
        <v>0</v>
      </c>
      <c r="H155" s="140">
        <v>200</v>
      </c>
      <c r="I155" s="140" t="s">
        <v>148</v>
      </c>
      <c r="J155">
        <v>0</v>
      </c>
      <c r="K155">
        <v>13.333333333333334</v>
      </c>
    </row>
    <row r="156" spans="1:11">
      <c r="A156" s="145" t="s">
        <v>264</v>
      </c>
      <c r="B156" s="140" t="s">
        <v>265</v>
      </c>
      <c r="C156" s="140" t="s">
        <v>18</v>
      </c>
      <c r="D156" s="140" t="s">
        <v>37</v>
      </c>
      <c r="E156" s="140" t="s">
        <v>20</v>
      </c>
      <c r="F156" s="140">
        <v>700</v>
      </c>
      <c r="G156" s="140">
        <v>0</v>
      </c>
      <c r="H156" s="140">
        <v>321</v>
      </c>
      <c r="I156" s="140" t="s">
        <v>148</v>
      </c>
      <c r="J156">
        <v>0</v>
      </c>
      <c r="K156">
        <v>16.05</v>
      </c>
    </row>
    <row r="157" spans="1:11">
      <c r="A157" s="143" t="s">
        <v>266</v>
      </c>
      <c r="J157">
        <v>26.805555555555557</v>
      </c>
      <c r="K157">
        <v>23.969444444444445</v>
      </c>
    </row>
    <row r="158" spans="1:11">
      <c r="A158" s="144" t="s">
        <v>267</v>
      </c>
      <c r="J158">
        <v>26.805555555555557</v>
      </c>
      <c r="K158">
        <v>23.969444444444445</v>
      </c>
    </row>
    <row r="159" spans="1:11">
      <c r="A159" s="145" t="s">
        <v>268</v>
      </c>
      <c r="B159" s="140" t="s">
        <v>269</v>
      </c>
      <c r="C159" s="140" t="s">
        <v>18</v>
      </c>
      <c r="D159" s="140" t="s">
        <v>19</v>
      </c>
      <c r="E159" s="140" t="s">
        <v>20</v>
      </c>
      <c r="F159" s="140">
        <v>30</v>
      </c>
      <c r="G159" s="140">
        <v>0</v>
      </c>
      <c r="H159" s="140">
        <v>0</v>
      </c>
      <c r="I159" s="140" t="s">
        <v>270</v>
      </c>
      <c r="J159">
        <v>0</v>
      </c>
      <c r="K159">
        <v>25.6</v>
      </c>
    </row>
    <row r="160" spans="1:11">
      <c r="A160" s="145" t="s">
        <v>271</v>
      </c>
      <c r="B160" s="140" t="s">
        <v>272</v>
      </c>
      <c r="C160" s="140" t="s">
        <v>18</v>
      </c>
      <c r="D160" s="140" t="s">
        <v>37</v>
      </c>
      <c r="E160" s="140" t="s">
        <v>20</v>
      </c>
      <c r="F160" s="140">
        <v>9</v>
      </c>
      <c r="G160" s="140">
        <v>2</v>
      </c>
      <c r="H160" s="140">
        <v>10</v>
      </c>
      <c r="I160" s="140" t="s">
        <v>270</v>
      </c>
      <c r="J160">
        <v>22.222222222222221</v>
      </c>
      <c r="K160">
        <v>27.777777777777779</v>
      </c>
    </row>
    <row r="161" spans="1:11">
      <c r="A161" s="145" t="s">
        <v>273</v>
      </c>
      <c r="B161" s="140" t="s">
        <v>274</v>
      </c>
      <c r="C161" s="140" t="s">
        <v>18</v>
      </c>
      <c r="D161" s="140" t="s">
        <v>24</v>
      </c>
      <c r="E161" s="140" t="s">
        <v>20</v>
      </c>
      <c r="F161" s="140" t="s">
        <v>275</v>
      </c>
      <c r="G161" s="140">
        <v>0</v>
      </c>
      <c r="H161" s="140">
        <v>0</v>
      </c>
      <c r="I161" s="140" t="s">
        <v>270</v>
      </c>
      <c r="J161">
        <v>0</v>
      </c>
      <c r="K161">
        <v>0</v>
      </c>
    </row>
    <row r="162" spans="1:11">
      <c r="A162" s="145" t="s">
        <v>276</v>
      </c>
      <c r="B162" s="140" t="s">
        <v>277</v>
      </c>
      <c r="C162" s="140" t="s">
        <v>18</v>
      </c>
      <c r="D162" s="140" t="s">
        <v>24</v>
      </c>
      <c r="E162" s="140" t="s">
        <v>20</v>
      </c>
      <c r="F162" s="140">
        <v>0.5</v>
      </c>
      <c r="G162" s="140">
        <v>0.42499999999999999</v>
      </c>
      <c r="H162" s="140">
        <v>0.42499999999999999</v>
      </c>
      <c r="I162" s="140" t="s">
        <v>270</v>
      </c>
      <c r="J162">
        <v>85</v>
      </c>
      <c r="K162">
        <v>42.5</v>
      </c>
    </row>
    <row r="163" spans="1:11">
      <c r="A163" s="143" t="s">
        <v>278</v>
      </c>
      <c r="J163">
        <v>15.236153846153845</v>
      </c>
      <c r="K163">
        <v>10.680833333333334</v>
      </c>
    </row>
    <row r="164" spans="1:11">
      <c r="A164" s="144" t="s">
        <v>279</v>
      </c>
      <c r="J164">
        <v>15.236153846153845</v>
      </c>
      <c r="K164">
        <v>10.680833333333334</v>
      </c>
    </row>
    <row r="165" spans="1:11">
      <c r="A165" s="145" t="s">
        <v>280</v>
      </c>
      <c r="B165" s="140" t="s">
        <v>281</v>
      </c>
      <c r="C165" s="140" t="s">
        <v>18</v>
      </c>
      <c r="D165" s="140" t="s">
        <v>24</v>
      </c>
      <c r="E165" s="140" t="s">
        <v>20</v>
      </c>
      <c r="F165" s="140">
        <v>26000</v>
      </c>
      <c r="G165" s="140">
        <v>12215</v>
      </c>
      <c r="H165" s="140">
        <v>12215</v>
      </c>
      <c r="I165" s="140" t="s">
        <v>282</v>
      </c>
      <c r="J165">
        <v>46.980769230769234</v>
      </c>
      <c r="K165">
        <v>30.537500000000001</v>
      </c>
    </row>
    <row r="166" spans="1:11">
      <c r="A166" s="145" t="s">
        <v>283</v>
      </c>
      <c r="B166" s="140" t="s">
        <v>284</v>
      </c>
      <c r="C166" s="140" t="s">
        <v>18</v>
      </c>
      <c r="D166" s="140" t="s">
        <v>37</v>
      </c>
      <c r="E166" s="140" t="s">
        <v>20</v>
      </c>
      <c r="F166" s="140">
        <v>1000</v>
      </c>
      <c r="G166" s="140">
        <v>292</v>
      </c>
      <c r="H166" s="140">
        <v>686</v>
      </c>
      <c r="I166" s="140" t="s">
        <v>282</v>
      </c>
      <c r="J166">
        <v>29.2</v>
      </c>
      <c r="K166">
        <v>22.866666666666667</v>
      </c>
    </row>
    <row r="167" spans="1:11">
      <c r="A167" s="145" t="s">
        <v>285</v>
      </c>
      <c r="B167" s="140" t="s">
        <v>286</v>
      </c>
      <c r="C167" s="140" t="s">
        <v>18</v>
      </c>
      <c r="D167" s="140" t="s">
        <v>37</v>
      </c>
      <c r="E167" s="140" t="s">
        <v>20</v>
      </c>
      <c r="F167" s="140">
        <v>1</v>
      </c>
      <c r="G167" s="140">
        <v>0</v>
      </c>
      <c r="H167" s="140">
        <v>0</v>
      </c>
      <c r="I167" s="140" t="s">
        <v>282</v>
      </c>
      <c r="J167">
        <v>0</v>
      </c>
      <c r="K167">
        <v>0</v>
      </c>
    </row>
    <row r="168" spans="1:11">
      <c r="A168" s="145" t="s">
        <v>287</v>
      </c>
      <c r="B168" s="140" t="s">
        <v>288</v>
      </c>
      <c r="C168" s="140" t="s">
        <v>18</v>
      </c>
      <c r="D168" s="140" t="s">
        <v>37</v>
      </c>
      <c r="E168" s="140" t="s">
        <v>20</v>
      </c>
      <c r="F168" s="140">
        <v>3</v>
      </c>
      <c r="G168" s="140">
        <v>0</v>
      </c>
      <c r="H168" s="140">
        <v>0</v>
      </c>
      <c r="I168" s="140" t="s">
        <v>282</v>
      </c>
      <c r="J168">
        <v>0</v>
      </c>
      <c r="K168">
        <v>0</v>
      </c>
    </row>
    <row r="169" spans="1:11">
      <c r="A169" s="145" t="s">
        <v>289</v>
      </c>
      <c r="B169" s="140" t="s">
        <v>290</v>
      </c>
      <c r="C169" s="140" t="s">
        <v>18</v>
      </c>
      <c r="D169" s="140" t="s">
        <v>37</v>
      </c>
      <c r="E169" s="140" t="s">
        <v>20</v>
      </c>
      <c r="F169" s="140">
        <v>20</v>
      </c>
      <c r="G169" s="140">
        <v>0</v>
      </c>
      <c r="H169" s="140">
        <v>0</v>
      </c>
      <c r="I169" s="140" t="s">
        <v>282</v>
      </c>
      <c r="J169">
        <v>0</v>
      </c>
      <c r="K169">
        <v>0</v>
      </c>
    </row>
    <row r="170" spans="1:11">
      <c r="A170" s="143" t="s">
        <v>291</v>
      </c>
      <c r="J170">
        <v>25.996863799283155</v>
      </c>
      <c r="K170">
        <v>11.605</v>
      </c>
    </row>
    <row r="171" spans="1:11">
      <c r="A171" s="144" t="s">
        <v>292</v>
      </c>
      <c r="J171">
        <v>25.996863799283155</v>
      </c>
      <c r="K171">
        <v>11.605</v>
      </c>
    </row>
    <row r="172" spans="1:11">
      <c r="A172" s="145" t="s">
        <v>293</v>
      </c>
      <c r="B172" s="140" t="s">
        <v>294</v>
      </c>
      <c r="C172" s="140" t="s">
        <v>18</v>
      </c>
      <c r="D172" s="140" t="s">
        <v>24</v>
      </c>
      <c r="E172" s="140" t="s">
        <v>20</v>
      </c>
      <c r="F172" s="140">
        <v>8928</v>
      </c>
      <c r="G172" s="140">
        <v>2321</v>
      </c>
      <c r="H172" s="140">
        <v>2321</v>
      </c>
      <c r="I172" s="140" t="s">
        <v>282</v>
      </c>
      <c r="J172">
        <v>25.996863799283155</v>
      </c>
      <c r="K172">
        <v>11.605</v>
      </c>
    </row>
    <row r="173" spans="1:11">
      <c r="A173" s="143" t="s">
        <v>295</v>
      </c>
      <c r="J173">
        <v>60.580102857142855</v>
      </c>
      <c r="K173">
        <v>33.02298787878788</v>
      </c>
    </row>
    <row r="174" spans="1:11">
      <c r="A174" s="144" t="s">
        <v>296</v>
      </c>
      <c r="J174">
        <v>60.580102857142855</v>
      </c>
      <c r="K174">
        <v>33.02298787878788</v>
      </c>
    </row>
    <row r="175" spans="1:11">
      <c r="A175" s="145" t="s">
        <v>297</v>
      </c>
      <c r="B175" s="140" t="s">
        <v>298</v>
      </c>
      <c r="C175" s="140" t="s">
        <v>18</v>
      </c>
      <c r="D175" s="140" t="s">
        <v>19</v>
      </c>
      <c r="E175" s="140" t="s">
        <v>20</v>
      </c>
      <c r="F175" s="140">
        <v>305261</v>
      </c>
      <c r="G175" s="140">
        <v>311945</v>
      </c>
      <c r="H175" s="140">
        <v>311945</v>
      </c>
      <c r="I175" s="140" t="s">
        <v>299</v>
      </c>
      <c r="J175">
        <v>100</v>
      </c>
      <c r="K175">
        <v>50</v>
      </c>
    </row>
    <row r="176" spans="1:11">
      <c r="A176" s="145" t="s">
        <v>300</v>
      </c>
      <c r="B176" s="140" t="s">
        <v>301</v>
      </c>
      <c r="C176" s="140" t="s">
        <v>18</v>
      </c>
      <c r="D176" s="140" t="s">
        <v>24</v>
      </c>
      <c r="E176" s="140" t="s">
        <v>20</v>
      </c>
      <c r="F176" s="140">
        <v>250000</v>
      </c>
      <c r="G176" s="140">
        <v>122412</v>
      </c>
      <c r="H176" s="140">
        <v>122412</v>
      </c>
      <c r="I176" s="140" t="s">
        <v>282</v>
      </c>
      <c r="J176">
        <v>48.964800000000004</v>
      </c>
      <c r="K176">
        <v>27.202666666666669</v>
      </c>
    </row>
    <row r="177" spans="1:11">
      <c r="A177" s="145" t="s">
        <v>302</v>
      </c>
      <c r="B177" s="140" t="s">
        <v>303</v>
      </c>
      <c r="C177" s="140" t="s">
        <v>18</v>
      </c>
      <c r="D177" s="140" t="s">
        <v>24</v>
      </c>
      <c r="E177" s="140" t="s">
        <v>20</v>
      </c>
      <c r="F177" s="140">
        <v>1400</v>
      </c>
      <c r="G177" s="140">
        <v>837</v>
      </c>
      <c r="H177" s="140">
        <v>837</v>
      </c>
      <c r="I177" s="140" t="s">
        <v>282</v>
      </c>
      <c r="J177">
        <v>59.785714285714285</v>
      </c>
      <c r="K177">
        <v>27.900000000000002</v>
      </c>
    </row>
    <row r="178" spans="1:11">
      <c r="A178" s="145" t="s">
        <v>304</v>
      </c>
      <c r="B178" s="140" t="s">
        <v>305</v>
      </c>
      <c r="C178" s="140" t="s">
        <v>18</v>
      </c>
      <c r="D178" s="140" t="s">
        <v>37</v>
      </c>
      <c r="E178" s="140" t="s">
        <v>20</v>
      </c>
      <c r="F178" s="140">
        <v>15000</v>
      </c>
      <c r="G178" s="140">
        <v>430</v>
      </c>
      <c r="H178" s="140">
        <v>6774</v>
      </c>
      <c r="I178" s="140" t="s">
        <v>282</v>
      </c>
      <c r="J178">
        <v>2.8666666666666667</v>
      </c>
      <c r="K178">
        <v>16.934999999999999</v>
      </c>
    </row>
    <row r="179" spans="1:11">
      <c r="A179" s="145" t="s">
        <v>306</v>
      </c>
      <c r="B179" s="140" t="s">
        <v>307</v>
      </c>
      <c r="C179" s="140" t="s">
        <v>18</v>
      </c>
      <c r="D179" s="140" t="s">
        <v>19</v>
      </c>
      <c r="E179" s="140" t="s">
        <v>20</v>
      </c>
      <c r="F179" s="140">
        <v>6000</v>
      </c>
      <c r="G179" s="140">
        <v>5477</v>
      </c>
      <c r="H179" s="140">
        <v>5477</v>
      </c>
      <c r="I179" s="140" t="s">
        <v>299</v>
      </c>
      <c r="J179">
        <v>91.283333333333331</v>
      </c>
      <c r="K179">
        <v>43.077272727272728</v>
      </c>
    </row>
    <row r="180" spans="1:11">
      <c r="A180" s="143" t="s">
        <v>308</v>
      </c>
      <c r="J180">
        <v>25.842307692307692</v>
      </c>
      <c r="K180">
        <v>14.776923076923076</v>
      </c>
    </row>
    <row r="181" spans="1:11">
      <c r="A181" s="144" t="s">
        <v>309</v>
      </c>
      <c r="J181">
        <v>25.842307692307692</v>
      </c>
      <c r="K181">
        <v>14.776923076923076</v>
      </c>
    </row>
    <row r="182" spans="1:11">
      <c r="A182" s="145" t="s">
        <v>310</v>
      </c>
      <c r="B182" s="140" t="s">
        <v>311</v>
      </c>
      <c r="C182" s="140" t="s">
        <v>18</v>
      </c>
      <c r="D182" s="140" t="s">
        <v>24</v>
      </c>
      <c r="E182" s="140" t="s">
        <v>20</v>
      </c>
      <c r="F182" s="140">
        <v>6000</v>
      </c>
      <c r="G182" s="140">
        <v>2178</v>
      </c>
      <c r="H182" s="140">
        <v>2178</v>
      </c>
      <c r="I182" s="140" t="s">
        <v>282</v>
      </c>
      <c r="J182">
        <v>36.299999999999997</v>
      </c>
      <c r="K182">
        <v>16.753846153846151</v>
      </c>
    </row>
    <row r="183" spans="1:11">
      <c r="A183" s="145" t="s">
        <v>312</v>
      </c>
      <c r="B183" s="140" t="s">
        <v>313</v>
      </c>
      <c r="C183" s="140" t="s">
        <v>18</v>
      </c>
      <c r="D183" s="140" t="s">
        <v>37</v>
      </c>
      <c r="E183" s="140" t="s">
        <v>20</v>
      </c>
      <c r="F183" s="140">
        <v>39</v>
      </c>
      <c r="G183" s="140">
        <v>6</v>
      </c>
      <c r="H183" s="140">
        <v>16</v>
      </c>
      <c r="I183" s="140" t="s">
        <v>282</v>
      </c>
      <c r="J183">
        <v>15.384615384615385</v>
      </c>
      <c r="K183">
        <v>12.8</v>
      </c>
    </row>
    <row r="184" spans="1:11">
      <c r="A184" s="141" t="s">
        <v>314</v>
      </c>
      <c r="J184">
        <v>23.252110300587756</v>
      </c>
      <c r="K184">
        <v>28.146157887831851</v>
      </c>
    </row>
    <row r="185" spans="1:11">
      <c r="A185" s="142" t="s">
        <v>315</v>
      </c>
      <c r="J185">
        <v>23.252110300587756</v>
      </c>
      <c r="K185">
        <v>28.146157887831851</v>
      </c>
    </row>
    <row r="186" spans="1:11">
      <c r="A186" s="143">
        <v>520307</v>
      </c>
      <c r="J186">
        <v>0</v>
      </c>
      <c r="K186">
        <v>25</v>
      </c>
    </row>
    <row r="187" spans="1:11">
      <c r="A187" s="144" t="s">
        <v>316</v>
      </c>
      <c r="J187">
        <v>0</v>
      </c>
      <c r="K187">
        <v>25</v>
      </c>
    </row>
    <row r="188" spans="1:11">
      <c r="A188" s="145" t="s">
        <v>317</v>
      </c>
      <c r="B188" s="140" t="s">
        <v>318</v>
      </c>
      <c r="C188" s="140" t="s">
        <v>18</v>
      </c>
      <c r="D188" s="140" t="s">
        <v>19</v>
      </c>
      <c r="E188" s="140" t="s">
        <v>20</v>
      </c>
      <c r="F188" s="140">
        <v>1</v>
      </c>
      <c r="G188" s="140">
        <v>0</v>
      </c>
      <c r="H188" s="140">
        <v>0</v>
      </c>
      <c r="I188" s="140" t="s">
        <v>319</v>
      </c>
      <c r="J188">
        <v>0</v>
      </c>
      <c r="K188">
        <v>25</v>
      </c>
    </row>
    <row r="189" spans="1:11">
      <c r="A189" s="143" t="s">
        <v>320</v>
      </c>
      <c r="J189">
        <v>25.936077612886805</v>
      </c>
      <c r="K189">
        <v>26.28365009168002</v>
      </c>
    </row>
    <row r="190" spans="1:11">
      <c r="A190" s="144" t="s">
        <v>321</v>
      </c>
      <c r="J190">
        <v>25.936077612886805</v>
      </c>
      <c r="K190">
        <v>26.28365009168002</v>
      </c>
    </row>
    <row r="191" spans="1:11">
      <c r="A191" s="145" t="s">
        <v>322</v>
      </c>
      <c r="B191" s="140" t="s">
        <v>323</v>
      </c>
      <c r="C191" s="140" t="s">
        <v>18</v>
      </c>
      <c r="D191" s="140" t="s">
        <v>24</v>
      </c>
      <c r="E191" s="140" t="s">
        <v>20</v>
      </c>
      <c r="F191" s="140">
        <v>1250</v>
      </c>
      <c r="G191" s="140">
        <v>111</v>
      </c>
      <c r="H191" s="140">
        <v>111</v>
      </c>
      <c r="I191" s="140" t="s">
        <v>299</v>
      </c>
      <c r="J191">
        <v>8.8800000000000008</v>
      </c>
      <c r="K191">
        <v>4.4400000000000004</v>
      </c>
    </row>
    <row r="192" spans="1:11">
      <c r="A192" s="145" t="s">
        <v>324</v>
      </c>
      <c r="B192" s="140" t="s">
        <v>325</v>
      </c>
      <c r="C192" s="140" t="s">
        <v>18</v>
      </c>
      <c r="D192" s="140" t="s">
        <v>24</v>
      </c>
      <c r="E192" s="140" t="s">
        <v>20</v>
      </c>
      <c r="F192" s="140">
        <v>200</v>
      </c>
      <c r="G192" s="140">
        <v>150</v>
      </c>
      <c r="H192" s="140">
        <v>150</v>
      </c>
      <c r="I192" s="140" t="s">
        <v>299</v>
      </c>
      <c r="J192">
        <v>75</v>
      </c>
      <c r="K192">
        <v>37.5</v>
      </c>
    </row>
    <row r="193" spans="1:11">
      <c r="A193" s="145" t="s">
        <v>326</v>
      </c>
      <c r="B193" s="140" t="s">
        <v>327</v>
      </c>
      <c r="C193" s="140" t="s">
        <v>18</v>
      </c>
      <c r="D193" s="140" t="s">
        <v>24</v>
      </c>
      <c r="E193" s="140" t="s">
        <v>20</v>
      </c>
      <c r="F193" s="140">
        <v>76</v>
      </c>
      <c r="G193" s="140">
        <v>73</v>
      </c>
      <c r="H193" s="140">
        <v>73</v>
      </c>
      <c r="I193" s="140" t="s">
        <v>299</v>
      </c>
      <c r="J193">
        <v>96.05263157894737</v>
      </c>
      <c r="K193">
        <v>82.954545454545453</v>
      </c>
    </row>
    <row r="194" spans="1:11">
      <c r="A194" s="145" t="s">
        <v>328</v>
      </c>
      <c r="B194" s="140" t="s">
        <v>329</v>
      </c>
      <c r="C194" s="140" t="s">
        <v>18</v>
      </c>
      <c r="D194" s="140" t="s">
        <v>37</v>
      </c>
      <c r="E194" s="140" t="s">
        <v>20</v>
      </c>
      <c r="F194" s="140">
        <v>200</v>
      </c>
      <c r="G194" s="140">
        <v>0</v>
      </c>
      <c r="H194" s="140">
        <v>849</v>
      </c>
      <c r="I194" s="140" t="s">
        <v>299</v>
      </c>
      <c r="J194">
        <v>0</v>
      </c>
      <c r="K194">
        <v>84.899999999999991</v>
      </c>
    </row>
    <row r="195" spans="1:11">
      <c r="A195" s="145" t="s">
        <v>330</v>
      </c>
      <c r="B195" s="140" t="s">
        <v>331</v>
      </c>
      <c r="C195" s="140" t="s">
        <v>201</v>
      </c>
      <c r="D195" s="140" t="s">
        <v>37</v>
      </c>
      <c r="E195" s="140" t="s">
        <v>20</v>
      </c>
      <c r="F195" s="140">
        <v>7000</v>
      </c>
      <c r="G195" s="140">
        <v>0</v>
      </c>
      <c r="H195" s="140">
        <v>0</v>
      </c>
      <c r="I195" s="140" t="s">
        <v>299</v>
      </c>
      <c r="J195">
        <v>0</v>
      </c>
      <c r="K195">
        <v>0</v>
      </c>
    </row>
    <row r="196" spans="1:11">
      <c r="A196" s="145" t="s">
        <v>332</v>
      </c>
      <c r="B196" s="140" t="s">
        <v>333</v>
      </c>
      <c r="C196" s="140" t="s">
        <v>18</v>
      </c>
      <c r="D196" s="140" t="s">
        <v>24</v>
      </c>
      <c r="E196" s="140" t="s">
        <v>20</v>
      </c>
      <c r="F196" s="140">
        <v>4</v>
      </c>
      <c r="G196" s="140">
        <v>3</v>
      </c>
      <c r="H196" s="140">
        <v>3</v>
      </c>
      <c r="I196" s="140" t="s">
        <v>299</v>
      </c>
      <c r="J196">
        <v>75</v>
      </c>
      <c r="K196">
        <v>60</v>
      </c>
    </row>
    <row r="197" spans="1:11">
      <c r="A197" s="145" t="s">
        <v>334</v>
      </c>
      <c r="B197" s="140" t="s">
        <v>335</v>
      </c>
      <c r="C197" s="140" t="s">
        <v>18</v>
      </c>
      <c r="D197" s="140" t="s">
        <v>24</v>
      </c>
      <c r="E197" s="140" t="s">
        <v>20</v>
      </c>
      <c r="F197" s="140">
        <v>3000</v>
      </c>
      <c r="G197" s="140">
        <v>430</v>
      </c>
      <c r="H197" s="140">
        <v>430</v>
      </c>
      <c r="I197" s="140" t="s">
        <v>299</v>
      </c>
      <c r="J197">
        <v>14.333333333333334</v>
      </c>
      <c r="K197">
        <v>5.375</v>
      </c>
    </row>
    <row r="198" spans="1:11">
      <c r="A198" s="145" t="s">
        <v>336</v>
      </c>
      <c r="B198" s="140" t="s">
        <v>337</v>
      </c>
      <c r="C198" s="140" t="s">
        <v>18</v>
      </c>
      <c r="D198" s="140" t="s">
        <v>19</v>
      </c>
      <c r="E198" s="140" t="s">
        <v>20</v>
      </c>
      <c r="F198" s="140">
        <v>430000</v>
      </c>
      <c r="G198" s="140" t="s">
        <v>338</v>
      </c>
      <c r="H198" s="140" t="s">
        <v>338</v>
      </c>
      <c r="I198" s="140" t="s">
        <v>299</v>
      </c>
      <c r="J198" t="e">
        <v>#DIV/0!</v>
      </c>
      <c r="K198">
        <v>24.372499999999999</v>
      </c>
    </row>
    <row r="199" spans="1:11">
      <c r="A199" s="145" t="s">
        <v>339</v>
      </c>
      <c r="B199" s="140" t="s">
        <v>340</v>
      </c>
      <c r="C199" s="140" t="s">
        <v>18</v>
      </c>
      <c r="D199" s="140" t="s">
        <v>24</v>
      </c>
      <c r="E199" s="140" t="s">
        <v>20</v>
      </c>
      <c r="F199" s="140">
        <v>50</v>
      </c>
      <c r="G199" s="140">
        <v>18</v>
      </c>
      <c r="H199" s="140">
        <v>18</v>
      </c>
      <c r="I199" s="140" t="s">
        <v>299</v>
      </c>
      <c r="J199">
        <v>36</v>
      </c>
      <c r="K199">
        <v>18</v>
      </c>
    </row>
    <row r="200" spans="1:11">
      <c r="A200" s="145" t="s">
        <v>341</v>
      </c>
      <c r="B200" s="140" t="s">
        <v>342</v>
      </c>
      <c r="C200" s="140" t="s">
        <v>18</v>
      </c>
      <c r="D200" s="140" t="s">
        <v>19</v>
      </c>
      <c r="E200" s="140" t="s">
        <v>20</v>
      </c>
      <c r="F200" s="140">
        <v>7652</v>
      </c>
      <c r="G200" s="140" t="s">
        <v>338</v>
      </c>
      <c r="H200" s="140" t="s">
        <v>338</v>
      </c>
      <c r="I200" s="140" t="s">
        <v>299</v>
      </c>
      <c r="J200" t="e">
        <v>#DIV/0!</v>
      </c>
      <c r="K200">
        <v>24.970595922634605</v>
      </c>
    </row>
    <row r="201" spans="1:11">
      <c r="A201" s="145" t="s">
        <v>343</v>
      </c>
      <c r="B201" s="140" t="s">
        <v>344</v>
      </c>
      <c r="C201" s="140" t="s">
        <v>18</v>
      </c>
      <c r="D201" s="140" t="s">
        <v>37</v>
      </c>
      <c r="E201" s="140" t="s">
        <v>20</v>
      </c>
      <c r="F201" s="140">
        <v>7500</v>
      </c>
      <c r="G201" s="140">
        <v>0</v>
      </c>
      <c r="H201" s="140">
        <v>8471</v>
      </c>
      <c r="I201" s="140" t="s">
        <v>299</v>
      </c>
      <c r="J201">
        <v>0</v>
      </c>
      <c r="K201">
        <v>28.236666666666665</v>
      </c>
    </row>
    <row r="202" spans="1:11">
      <c r="A202" s="145" t="s">
        <v>345</v>
      </c>
      <c r="B202" s="140" t="s">
        <v>346</v>
      </c>
      <c r="C202" s="140" t="s">
        <v>18</v>
      </c>
      <c r="D202" s="140" t="s">
        <v>37</v>
      </c>
      <c r="E202" s="140" t="s">
        <v>20</v>
      </c>
      <c r="F202" s="140">
        <v>8500</v>
      </c>
      <c r="G202" s="140">
        <v>0</v>
      </c>
      <c r="H202" s="140">
        <v>0</v>
      </c>
      <c r="I202" s="140" t="s">
        <v>299</v>
      </c>
      <c r="J202">
        <v>0</v>
      </c>
      <c r="K202">
        <v>0</v>
      </c>
    </row>
    <row r="203" spans="1:11">
      <c r="A203" s="145" t="s">
        <v>347</v>
      </c>
      <c r="B203" s="140" t="s">
        <v>348</v>
      </c>
      <c r="C203" s="140" t="s">
        <v>18</v>
      </c>
      <c r="D203" s="140" t="s">
        <v>37</v>
      </c>
      <c r="E203" s="140" t="s">
        <v>20</v>
      </c>
      <c r="F203" s="140">
        <v>700</v>
      </c>
      <c r="G203" s="140">
        <v>576</v>
      </c>
      <c r="H203" s="140">
        <v>1311</v>
      </c>
      <c r="I203" s="140" t="s">
        <v>299</v>
      </c>
      <c r="J203">
        <v>82.285714285714278</v>
      </c>
      <c r="K203">
        <v>46.821428571428569</v>
      </c>
    </row>
    <row r="204" spans="1:11">
      <c r="A204" s="145" t="s">
        <v>349</v>
      </c>
      <c r="B204" s="140" t="s">
        <v>350</v>
      </c>
      <c r="C204" s="140" t="s">
        <v>18</v>
      </c>
      <c r="D204" s="140" t="s">
        <v>37</v>
      </c>
      <c r="E204" s="140" t="s">
        <v>20</v>
      </c>
      <c r="F204" s="140">
        <v>200</v>
      </c>
      <c r="G204" s="140">
        <v>29</v>
      </c>
      <c r="H204" s="140">
        <v>125</v>
      </c>
      <c r="I204" s="140" t="s">
        <v>299</v>
      </c>
      <c r="J204">
        <v>14.499999999999998</v>
      </c>
      <c r="K204">
        <v>22.727272727272727</v>
      </c>
    </row>
    <row r="205" spans="1:11">
      <c r="A205" s="145" t="s">
        <v>351</v>
      </c>
      <c r="B205" s="140" t="s">
        <v>352</v>
      </c>
      <c r="C205" s="140" t="s">
        <v>18</v>
      </c>
      <c r="D205" s="140" t="s">
        <v>19</v>
      </c>
      <c r="E205" s="140" t="s">
        <v>20</v>
      </c>
      <c r="F205" s="140">
        <v>40000</v>
      </c>
      <c r="G205" s="140">
        <v>0</v>
      </c>
      <c r="H205" s="140">
        <v>0</v>
      </c>
      <c r="I205" s="140" t="s">
        <v>299</v>
      </c>
      <c r="J205">
        <v>0</v>
      </c>
      <c r="K205">
        <v>25</v>
      </c>
    </row>
    <row r="206" spans="1:11">
      <c r="A206" s="145" t="s">
        <v>353</v>
      </c>
      <c r="B206" s="140" t="s">
        <v>354</v>
      </c>
      <c r="C206" s="140" t="s">
        <v>18</v>
      </c>
      <c r="D206" s="140" t="s">
        <v>37</v>
      </c>
      <c r="E206" s="140" t="s">
        <v>20</v>
      </c>
      <c r="F206" s="140">
        <v>60</v>
      </c>
      <c r="G206" s="140">
        <v>0</v>
      </c>
      <c r="H206" s="140">
        <v>0</v>
      </c>
      <c r="I206" s="140" t="s">
        <v>299</v>
      </c>
      <c r="J206">
        <v>0</v>
      </c>
      <c r="K206">
        <v>0</v>
      </c>
    </row>
    <row r="207" spans="1:11">
      <c r="A207" s="145" t="s">
        <v>355</v>
      </c>
      <c r="B207" s="140" t="s">
        <v>356</v>
      </c>
      <c r="C207" s="140" t="s">
        <v>18</v>
      </c>
      <c r="D207" s="140" t="s">
        <v>37</v>
      </c>
      <c r="E207" s="140" t="s">
        <v>20</v>
      </c>
      <c r="F207" s="140">
        <v>3466</v>
      </c>
      <c r="G207" s="140">
        <v>448</v>
      </c>
      <c r="H207" s="140">
        <v>812</v>
      </c>
      <c r="I207" s="140" t="s">
        <v>299</v>
      </c>
      <c r="J207">
        <v>12.925562608193882</v>
      </c>
      <c r="K207">
        <v>7.8076923076923075</v>
      </c>
    </row>
    <row r="208" spans="1:11">
      <c r="A208" s="145" t="s">
        <v>357</v>
      </c>
      <c r="B208" s="140" t="s">
        <v>358</v>
      </c>
      <c r="C208" s="140" t="s">
        <v>18</v>
      </c>
      <c r="D208" s="140" t="s">
        <v>37</v>
      </c>
      <c r="E208" s="140" t="s">
        <v>20</v>
      </c>
      <c r="F208" s="140">
        <v>2</v>
      </c>
      <c r="G208" s="140">
        <v>0</v>
      </c>
      <c r="H208" s="140">
        <v>0</v>
      </c>
      <c r="I208" s="140" t="s">
        <v>299</v>
      </c>
      <c r="J208">
        <v>0</v>
      </c>
      <c r="K208">
        <v>0</v>
      </c>
    </row>
    <row r="209" spans="1:11">
      <c r="A209" s="143" t="s">
        <v>359</v>
      </c>
      <c r="J209">
        <v>66.666666666666671</v>
      </c>
      <c r="K209">
        <v>53.908444444444449</v>
      </c>
    </row>
    <row r="210" spans="1:11">
      <c r="A210" s="144" t="s">
        <v>360</v>
      </c>
      <c r="J210">
        <v>66.666666666666671</v>
      </c>
      <c r="K210">
        <v>53.908444444444449</v>
      </c>
    </row>
    <row r="211" spans="1:11">
      <c r="A211" s="145" t="s">
        <v>361</v>
      </c>
      <c r="B211" s="140" t="s">
        <v>362</v>
      </c>
      <c r="C211" s="140" t="s">
        <v>18</v>
      </c>
      <c r="D211" s="140" t="s">
        <v>37</v>
      </c>
      <c r="E211" s="140" t="s">
        <v>20</v>
      </c>
      <c r="F211" s="140">
        <v>100</v>
      </c>
      <c r="G211" s="140">
        <v>295</v>
      </c>
      <c r="H211" s="140">
        <v>596</v>
      </c>
      <c r="I211" s="140" t="s">
        <v>299</v>
      </c>
      <c r="J211">
        <v>100</v>
      </c>
      <c r="K211">
        <v>100</v>
      </c>
    </row>
    <row r="212" spans="1:11">
      <c r="A212" s="145" t="s">
        <v>363</v>
      </c>
      <c r="B212" s="140" t="s">
        <v>364</v>
      </c>
      <c r="C212" s="140" t="s">
        <v>18</v>
      </c>
      <c r="D212" s="140" t="s">
        <v>37</v>
      </c>
      <c r="E212" s="140" t="s">
        <v>20</v>
      </c>
      <c r="F212" s="140">
        <v>500</v>
      </c>
      <c r="G212" s="140">
        <v>594</v>
      </c>
      <c r="H212" s="140">
        <v>893</v>
      </c>
      <c r="I212" s="140" t="s">
        <v>299</v>
      </c>
      <c r="J212">
        <v>100</v>
      </c>
      <c r="K212">
        <v>59.533333333333339</v>
      </c>
    </row>
    <row r="213" spans="1:11">
      <c r="A213" s="145" t="s">
        <v>365</v>
      </c>
      <c r="B213" s="140" t="s">
        <v>366</v>
      </c>
      <c r="C213" s="140" t="s">
        <v>18</v>
      </c>
      <c r="D213" s="140" t="s">
        <v>37</v>
      </c>
      <c r="E213" s="140" t="s">
        <v>20</v>
      </c>
      <c r="F213" s="140">
        <v>10000</v>
      </c>
      <c r="G213" s="140">
        <v>0</v>
      </c>
      <c r="H213" s="140">
        <v>548</v>
      </c>
      <c r="I213" s="140" t="s">
        <v>299</v>
      </c>
      <c r="J213">
        <v>0</v>
      </c>
      <c r="K213">
        <v>2.1919999999999997</v>
      </c>
    </row>
    <row r="214" spans="1:11">
      <c r="A214" s="143" t="s">
        <v>367</v>
      </c>
      <c r="J214">
        <v>39.96518759018759</v>
      </c>
      <c r="K214">
        <v>45.721030313168498</v>
      </c>
    </row>
    <row r="215" spans="1:11">
      <c r="A215" s="144" t="s">
        <v>368</v>
      </c>
      <c r="J215">
        <v>39.96518759018759</v>
      </c>
      <c r="K215">
        <v>45.721030313168498</v>
      </c>
    </row>
    <row r="216" spans="1:11">
      <c r="A216" s="145" t="s">
        <v>369</v>
      </c>
      <c r="B216" s="140" t="s">
        <v>370</v>
      </c>
      <c r="C216" s="140" t="s">
        <v>18</v>
      </c>
      <c r="D216" s="140" t="s">
        <v>37</v>
      </c>
      <c r="E216" s="140" t="s">
        <v>20</v>
      </c>
      <c r="F216" s="140">
        <v>700</v>
      </c>
      <c r="G216" s="140">
        <v>216</v>
      </c>
      <c r="H216" s="140">
        <v>840</v>
      </c>
      <c r="I216" s="140" t="s">
        <v>299</v>
      </c>
      <c r="J216">
        <v>30.857142857142854</v>
      </c>
      <c r="K216">
        <v>24.604569420035148</v>
      </c>
    </row>
    <row r="217" spans="1:11">
      <c r="A217" s="145" t="s">
        <v>371</v>
      </c>
      <c r="B217" s="140" t="s">
        <v>372</v>
      </c>
      <c r="C217" s="140" t="s">
        <v>18</v>
      </c>
      <c r="D217" s="140" t="s">
        <v>19</v>
      </c>
      <c r="E217" s="140" t="s">
        <v>20</v>
      </c>
      <c r="F217" s="140">
        <v>3150</v>
      </c>
      <c r="G217" s="140">
        <v>1021</v>
      </c>
      <c r="H217" s="140">
        <v>1021</v>
      </c>
      <c r="I217" s="140" t="s">
        <v>299</v>
      </c>
      <c r="J217">
        <v>32.412698412698418</v>
      </c>
      <c r="K217">
        <v>26.317430620517619</v>
      </c>
    </row>
    <row r="218" spans="1:11">
      <c r="A218" s="145" t="s">
        <v>373</v>
      </c>
      <c r="B218" s="140" t="s">
        <v>374</v>
      </c>
      <c r="C218" s="140" t="s">
        <v>18</v>
      </c>
      <c r="D218" s="140" t="s">
        <v>19</v>
      </c>
      <c r="E218" s="140" t="s">
        <v>20</v>
      </c>
      <c r="F218" s="140">
        <v>88</v>
      </c>
      <c r="G218" s="140">
        <v>85</v>
      </c>
      <c r="H218" s="140">
        <v>85</v>
      </c>
      <c r="I218" s="140" t="s">
        <v>299</v>
      </c>
      <c r="J218">
        <v>96.590909090909093</v>
      </c>
      <c r="K218">
        <v>48.295454545454547</v>
      </c>
    </row>
    <row r="219" spans="1:11">
      <c r="A219" s="145" t="s">
        <v>375</v>
      </c>
      <c r="B219" s="140" t="s">
        <v>376</v>
      </c>
      <c r="C219" s="140" t="s">
        <v>18</v>
      </c>
      <c r="D219" s="140" t="s">
        <v>37</v>
      </c>
      <c r="E219" s="140" t="s">
        <v>20</v>
      </c>
      <c r="F219" s="140">
        <v>1800</v>
      </c>
      <c r="G219" s="140">
        <v>0</v>
      </c>
      <c r="H219" s="140">
        <v>6024</v>
      </c>
      <c r="I219" s="140" t="s">
        <v>299</v>
      </c>
      <c r="J219">
        <v>0</v>
      </c>
      <c r="K219">
        <v>83.666666666666671</v>
      </c>
    </row>
    <row r="220" spans="1:11">
      <c r="A220" s="143" t="s">
        <v>377</v>
      </c>
      <c r="J220">
        <v>0</v>
      </c>
      <c r="K220">
        <v>48.225985906786995</v>
      </c>
    </row>
    <row r="221" spans="1:11">
      <c r="A221" s="144" t="s">
        <v>378</v>
      </c>
      <c r="J221">
        <v>0</v>
      </c>
      <c r="K221">
        <v>48.225985906786995</v>
      </c>
    </row>
    <row r="222" spans="1:11">
      <c r="A222" s="145" t="s">
        <v>379</v>
      </c>
      <c r="B222" s="140" t="s">
        <v>380</v>
      </c>
      <c r="C222" s="140" t="s">
        <v>18</v>
      </c>
      <c r="D222" s="140" t="s">
        <v>37</v>
      </c>
      <c r="E222" s="140" t="s">
        <v>20</v>
      </c>
      <c r="F222" s="140">
        <v>4045</v>
      </c>
      <c r="G222" s="140">
        <v>0</v>
      </c>
      <c r="H222" s="140">
        <v>7802</v>
      </c>
      <c r="I222" s="140" t="s">
        <v>299</v>
      </c>
      <c r="J222">
        <v>0</v>
      </c>
      <c r="K222">
        <v>48.225985906786995</v>
      </c>
    </row>
    <row r="223" spans="1:11">
      <c r="A223" s="143" t="s">
        <v>381</v>
      </c>
      <c r="J223">
        <v>27.801587301587304</v>
      </c>
      <c r="K223">
        <v>22.220538720538723</v>
      </c>
    </row>
    <row r="224" spans="1:11">
      <c r="A224" s="144" t="s">
        <v>382</v>
      </c>
      <c r="J224">
        <v>27.801587301587304</v>
      </c>
      <c r="K224">
        <v>22.220538720538723</v>
      </c>
    </row>
    <row r="225" spans="1:11">
      <c r="A225" s="145" t="s">
        <v>383</v>
      </c>
      <c r="B225" s="140" t="s">
        <v>384</v>
      </c>
      <c r="C225" s="140" t="s">
        <v>18</v>
      </c>
      <c r="D225" s="140" t="s">
        <v>37</v>
      </c>
      <c r="E225" s="140" t="s">
        <v>20</v>
      </c>
      <c r="F225" s="140">
        <v>80</v>
      </c>
      <c r="G225" s="140">
        <v>2</v>
      </c>
      <c r="H225" s="140">
        <v>22</v>
      </c>
      <c r="I225" s="140" t="s">
        <v>299</v>
      </c>
      <c r="J225">
        <v>2.5</v>
      </c>
      <c r="K225">
        <v>11</v>
      </c>
    </row>
    <row r="226" spans="1:11">
      <c r="A226" s="145" t="s">
        <v>385</v>
      </c>
      <c r="B226" s="140" t="s">
        <v>386</v>
      </c>
      <c r="C226" s="140" t="s">
        <v>18</v>
      </c>
      <c r="D226" s="140" t="s">
        <v>37</v>
      </c>
      <c r="E226" s="140" t="s">
        <v>20</v>
      </c>
      <c r="F226" s="140">
        <v>200</v>
      </c>
      <c r="G226" s="140">
        <v>0</v>
      </c>
      <c r="H226" s="140">
        <v>10</v>
      </c>
      <c r="I226" s="140" t="s">
        <v>299</v>
      </c>
      <c r="J226">
        <v>0</v>
      </c>
      <c r="K226">
        <v>1.3333333333333335</v>
      </c>
    </row>
    <row r="227" spans="1:11">
      <c r="A227" s="145" t="s">
        <v>387</v>
      </c>
      <c r="B227" s="140" t="s">
        <v>388</v>
      </c>
      <c r="C227" s="140" t="s">
        <v>18</v>
      </c>
      <c r="D227" s="140" t="s">
        <v>37</v>
      </c>
      <c r="E227" s="140" t="s">
        <v>20</v>
      </c>
      <c r="F227" s="140">
        <v>80</v>
      </c>
      <c r="G227" s="140">
        <v>12</v>
      </c>
      <c r="H227" s="140">
        <v>86</v>
      </c>
      <c r="I227" s="140" t="s">
        <v>299</v>
      </c>
      <c r="J227">
        <v>15</v>
      </c>
      <c r="K227">
        <v>35.833333333333336</v>
      </c>
    </row>
    <row r="228" spans="1:11">
      <c r="A228" s="145" t="s">
        <v>389</v>
      </c>
      <c r="B228" s="140" t="s">
        <v>390</v>
      </c>
      <c r="C228" s="140" t="s">
        <v>18</v>
      </c>
      <c r="D228" s="140" t="s">
        <v>37</v>
      </c>
      <c r="E228" s="140" t="s">
        <v>20</v>
      </c>
      <c r="F228" s="140">
        <v>70</v>
      </c>
      <c r="G228" s="140">
        <v>11</v>
      </c>
      <c r="H228" s="140">
        <v>28</v>
      </c>
      <c r="I228" s="140" t="s">
        <v>299</v>
      </c>
      <c r="J228">
        <v>15.714285714285714</v>
      </c>
      <c r="K228">
        <v>14.000000000000002</v>
      </c>
    </row>
    <row r="229" spans="1:11">
      <c r="A229" s="145" t="s">
        <v>391</v>
      </c>
      <c r="B229" s="140" t="s">
        <v>392</v>
      </c>
      <c r="C229" s="140" t="s">
        <v>18</v>
      </c>
      <c r="D229" s="140" t="s">
        <v>37</v>
      </c>
      <c r="E229" s="140" t="s">
        <v>20</v>
      </c>
      <c r="F229" s="140">
        <v>200</v>
      </c>
      <c r="G229" s="140">
        <v>34</v>
      </c>
      <c r="H229" s="140">
        <v>208</v>
      </c>
      <c r="I229" s="140" t="s">
        <v>299</v>
      </c>
      <c r="J229">
        <v>17</v>
      </c>
      <c r="K229">
        <v>37.81818181818182</v>
      </c>
    </row>
    <row r="230" spans="1:11">
      <c r="A230" s="145" t="s">
        <v>393</v>
      </c>
      <c r="B230" s="140" t="s">
        <v>394</v>
      </c>
      <c r="C230" s="140" t="s">
        <v>18</v>
      </c>
      <c r="D230" s="140" t="s">
        <v>19</v>
      </c>
      <c r="E230" s="140" t="s">
        <v>20</v>
      </c>
      <c r="F230" s="140">
        <v>17</v>
      </c>
      <c r="G230" s="140">
        <v>17</v>
      </c>
      <c r="H230" s="140">
        <v>17</v>
      </c>
      <c r="I230" s="140" t="s">
        <v>299</v>
      </c>
      <c r="J230">
        <v>100</v>
      </c>
      <c r="K230">
        <v>50</v>
      </c>
    </row>
    <row r="231" spans="1:11">
      <c r="A231" s="145" t="s">
        <v>395</v>
      </c>
      <c r="B231" s="140" t="s">
        <v>396</v>
      </c>
      <c r="C231" s="140" t="s">
        <v>18</v>
      </c>
      <c r="D231" s="140" t="s">
        <v>24</v>
      </c>
      <c r="E231" s="140" t="s">
        <v>20</v>
      </c>
      <c r="F231" s="140">
        <v>2</v>
      </c>
      <c r="G231" s="140">
        <v>2</v>
      </c>
      <c r="H231" s="140">
        <v>2</v>
      </c>
      <c r="I231" s="140" t="s">
        <v>299</v>
      </c>
      <c r="J231">
        <v>100</v>
      </c>
      <c r="K231">
        <v>50</v>
      </c>
    </row>
    <row r="232" spans="1:11">
      <c r="A232" s="145" t="s">
        <v>397</v>
      </c>
      <c r="B232" s="140" t="s">
        <v>398</v>
      </c>
      <c r="C232" s="140" t="s">
        <v>18</v>
      </c>
      <c r="D232" s="140" t="s">
        <v>24</v>
      </c>
      <c r="E232" s="140" t="s">
        <v>20</v>
      </c>
      <c r="F232" s="140">
        <v>3</v>
      </c>
      <c r="G232" s="140">
        <v>0</v>
      </c>
      <c r="H232" s="140">
        <v>0</v>
      </c>
      <c r="I232" s="140" t="s">
        <v>299</v>
      </c>
      <c r="J232">
        <v>0</v>
      </c>
      <c r="K232">
        <v>0</v>
      </c>
    </row>
    <row r="233" spans="1:11">
      <c r="A233" s="145" t="s">
        <v>399</v>
      </c>
      <c r="B233" s="140" t="s">
        <v>400</v>
      </c>
      <c r="C233" s="140" t="s">
        <v>18</v>
      </c>
      <c r="D233" s="140" t="s">
        <v>19</v>
      </c>
      <c r="E233" s="140" t="s">
        <v>20</v>
      </c>
      <c r="F233" s="140">
        <v>1</v>
      </c>
      <c r="G233" s="140" t="s">
        <v>338</v>
      </c>
      <c r="H233" s="140" t="s">
        <v>338</v>
      </c>
      <c r="I233" s="140" t="s">
        <v>299</v>
      </c>
      <c r="J233" t="e">
        <v>#DIV/0!</v>
      </c>
      <c r="K233" t="e">
        <v>#DIV/0!</v>
      </c>
    </row>
    <row r="234" spans="1:11">
      <c r="A234" s="145" t="s">
        <v>401</v>
      </c>
      <c r="B234" s="140" t="s">
        <v>402</v>
      </c>
      <c r="C234" s="140" t="s">
        <v>18</v>
      </c>
      <c r="D234" s="140" t="s">
        <v>24</v>
      </c>
      <c r="E234" s="140" t="s">
        <v>20</v>
      </c>
      <c r="F234" s="140">
        <v>1</v>
      </c>
      <c r="G234" s="140">
        <v>0</v>
      </c>
      <c r="H234" s="140">
        <v>0</v>
      </c>
      <c r="I234" s="140" t="s">
        <v>299</v>
      </c>
      <c r="J234">
        <v>0</v>
      </c>
      <c r="K234">
        <v>0</v>
      </c>
    </row>
    <row r="235" spans="1:11">
      <c r="A235" s="143" t="s">
        <v>403</v>
      </c>
      <c r="J235">
        <v>30.349672182329069</v>
      </c>
      <c r="K235">
        <v>29.011560513829153</v>
      </c>
    </row>
    <row r="236" spans="1:11">
      <c r="A236" s="144" t="s">
        <v>404</v>
      </c>
      <c r="J236">
        <v>30.349672182329069</v>
      </c>
      <c r="K236">
        <v>29.011560513829153</v>
      </c>
    </row>
    <row r="237" spans="1:11">
      <c r="A237" s="145" t="s">
        <v>405</v>
      </c>
      <c r="B237" s="140" t="s">
        <v>406</v>
      </c>
      <c r="C237" s="140" t="s">
        <v>201</v>
      </c>
      <c r="D237" s="140" t="s">
        <v>37</v>
      </c>
      <c r="E237" s="140" t="s">
        <v>20</v>
      </c>
      <c r="F237" s="140">
        <v>150</v>
      </c>
      <c r="G237" s="140">
        <v>0</v>
      </c>
      <c r="H237" s="140">
        <v>7</v>
      </c>
      <c r="I237" s="140" t="s">
        <v>299</v>
      </c>
      <c r="J237">
        <v>0</v>
      </c>
      <c r="K237">
        <v>1.6091954022988506</v>
      </c>
    </row>
    <row r="238" spans="1:11">
      <c r="A238" s="145" t="s">
        <v>407</v>
      </c>
      <c r="B238" s="140" t="s">
        <v>408</v>
      </c>
      <c r="C238" s="140" t="s">
        <v>201</v>
      </c>
      <c r="D238" s="140" t="s">
        <v>24</v>
      </c>
      <c r="E238" s="140" t="s">
        <v>20</v>
      </c>
      <c r="F238" s="140">
        <v>32030</v>
      </c>
      <c r="G238" s="140">
        <v>29163</v>
      </c>
      <c r="H238" s="140">
        <v>29163</v>
      </c>
      <c r="I238" s="140" t="s">
        <v>299</v>
      </c>
      <c r="J238">
        <v>91.049016546987204</v>
      </c>
      <c r="K238">
        <v>82.943686006825928</v>
      </c>
    </row>
    <row r="239" spans="1:11">
      <c r="A239" s="145" t="s">
        <v>409</v>
      </c>
      <c r="B239" s="140" t="s">
        <v>410</v>
      </c>
      <c r="C239" s="140" t="s">
        <v>18</v>
      </c>
      <c r="D239" s="140" t="s">
        <v>37</v>
      </c>
      <c r="E239" s="140" t="s">
        <v>20</v>
      </c>
      <c r="F239" s="140">
        <v>1060</v>
      </c>
      <c r="G239" s="140">
        <v>0</v>
      </c>
      <c r="H239" s="140">
        <v>150</v>
      </c>
      <c r="I239" s="140" t="s">
        <v>299</v>
      </c>
      <c r="J239">
        <v>0</v>
      </c>
      <c r="K239">
        <v>2.4818001323626735</v>
      </c>
    </row>
    <row r="240" spans="1:11">
      <c r="A240" s="143" t="s">
        <v>411</v>
      </c>
      <c r="J240">
        <v>0</v>
      </c>
      <c r="K240">
        <v>19.640625</v>
      </c>
    </row>
    <row r="241" spans="1:11">
      <c r="A241" s="144" t="s">
        <v>316</v>
      </c>
      <c r="J241">
        <v>0</v>
      </c>
      <c r="K241">
        <v>19.640625</v>
      </c>
    </row>
    <row r="242" spans="1:11">
      <c r="A242" s="145" t="s">
        <v>412</v>
      </c>
      <c r="B242" s="140" t="s">
        <v>413</v>
      </c>
      <c r="C242" s="140" t="s">
        <v>18</v>
      </c>
      <c r="D242" s="140" t="s">
        <v>37</v>
      </c>
      <c r="E242" s="140" t="s">
        <v>20</v>
      </c>
      <c r="F242" s="140">
        <v>14</v>
      </c>
      <c r="G242" s="140">
        <v>0</v>
      </c>
      <c r="H242" s="140">
        <v>11</v>
      </c>
      <c r="I242" s="140" t="s">
        <v>319</v>
      </c>
      <c r="J242">
        <v>0</v>
      </c>
      <c r="K242">
        <v>20</v>
      </c>
    </row>
    <row r="243" spans="1:11">
      <c r="A243" s="145" t="s">
        <v>414</v>
      </c>
      <c r="B243" s="140" t="s">
        <v>415</v>
      </c>
      <c r="C243" s="140" t="s">
        <v>18</v>
      </c>
      <c r="D243" s="140" t="s">
        <v>19</v>
      </c>
      <c r="E243" s="140" t="s">
        <v>20</v>
      </c>
      <c r="F243" s="140">
        <v>300</v>
      </c>
      <c r="G243" s="140">
        <v>0</v>
      </c>
      <c r="H243" s="140">
        <v>0</v>
      </c>
      <c r="I243" s="140" t="s">
        <v>319</v>
      </c>
      <c r="J243">
        <v>0</v>
      </c>
      <c r="K243">
        <v>25</v>
      </c>
    </row>
    <row r="244" spans="1:11">
      <c r="A244" s="145" t="s">
        <v>416</v>
      </c>
      <c r="B244" s="140" t="s">
        <v>417</v>
      </c>
      <c r="C244" s="140" t="s">
        <v>18</v>
      </c>
      <c r="D244" s="140" t="s">
        <v>37</v>
      </c>
      <c r="E244" s="140" t="s">
        <v>20</v>
      </c>
      <c r="F244" s="140">
        <v>80</v>
      </c>
      <c r="G244" s="140">
        <v>0</v>
      </c>
      <c r="H244" s="140">
        <v>102</v>
      </c>
      <c r="I244" s="140" t="s">
        <v>319</v>
      </c>
      <c r="J244">
        <v>0</v>
      </c>
      <c r="K244">
        <v>34</v>
      </c>
    </row>
    <row r="245" spans="1:11">
      <c r="A245" s="145" t="s">
        <v>418</v>
      </c>
      <c r="B245" s="140" t="s">
        <v>419</v>
      </c>
      <c r="C245" s="140" t="s">
        <v>18</v>
      </c>
      <c r="D245" s="140" t="s">
        <v>37</v>
      </c>
      <c r="E245" s="140" t="s">
        <v>20</v>
      </c>
      <c r="F245" s="140">
        <v>5</v>
      </c>
      <c r="G245" s="140">
        <v>0</v>
      </c>
      <c r="H245" s="140">
        <v>4</v>
      </c>
      <c r="I245" s="140" t="s">
        <v>319</v>
      </c>
      <c r="J245">
        <v>0</v>
      </c>
      <c r="K245">
        <v>20</v>
      </c>
    </row>
    <row r="246" spans="1:11">
      <c r="A246" s="145" t="s">
        <v>420</v>
      </c>
      <c r="B246" s="140" t="s">
        <v>421</v>
      </c>
      <c r="C246" s="140" t="s">
        <v>18</v>
      </c>
      <c r="D246" s="140" t="s">
        <v>19</v>
      </c>
      <c r="E246" s="140" t="s">
        <v>20</v>
      </c>
      <c r="F246" s="140">
        <v>100</v>
      </c>
      <c r="G246" s="140">
        <v>0</v>
      </c>
      <c r="H246" s="140">
        <v>0</v>
      </c>
      <c r="I246" s="140" t="s">
        <v>319</v>
      </c>
      <c r="J246">
        <v>0</v>
      </c>
      <c r="K246">
        <v>0</v>
      </c>
    </row>
    <row r="247" spans="1:11">
      <c r="A247" s="145" t="s">
        <v>422</v>
      </c>
      <c r="B247" s="140" t="s">
        <v>423</v>
      </c>
      <c r="C247" s="140" t="s">
        <v>18</v>
      </c>
      <c r="D247" s="140" t="s">
        <v>19</v>
      </c>
      <c r="E247" s="140" t="s">
        <v>20</v>
      </c>
      <c r="F247" s="140">
        <v>1200</v>
      </c>
      <c r="G247" s="140">
        <v>0</v>
      </c>
      <c r="H247" s="140">
        <v>0</v>
      </c>
      <c r="I247" s="140" t="s">
        <v>319</v>
      </c>
      <c r="J247">
        <v>0</v>
      </c>
      <c r="K247">
        <v>25</v>
      </c>
    </row>
    <row r="248" spans="1:11">
      <c r="A248" s="145" t="s">
        <v>424</v>
      </c>
      <c r="B248" s="140" t="s">
        <v>425</v>
      </c>
      <c r="C248" s="140" t="s">
        <v>255</v>
      </c>
      <c r="D248" s="140" t="s">
        <v>19</v>
      </c>
      <c r="E248" s="140" t="s">
        <v>20</v>
      </c>
      <c r="F248" s="140">
        <v>40</v>
      </c>
      <c r="G248" s="140">
        <v>0</v>
      </c>
      <c r="H248" s="140">
        <v>0</v>
      </c>
      <c r="I248" s="140" t="s">
        <v>319</v>
      </c>
      <c r="J248">
        <v>0</v>
      </c>
      <c r="K248">
        <v>8.125</v>
      </c>
    </row>
    <row r="249" spans="1:11">
      <c r="A249" s="145" t="s">
        <v>426</v>
      </c>
      <c r="B249" s="140" t="s">
        <v>427</v>
      </c>
      <c r="C249" s="140" t="s">
        <v>18</v>
      </c>
      <c r="D249" s="140" t="s">
        <v>19</v>
      </c>
      <c r="E249" s="140" t="s">
        <v>20</v>
      </c>
      <c r="F249" s="140">
        <v>100</v>
      </c>
      <c r="G249" s="140">
        <v>0</v>
      </c>
      <c r="H249" s="140">
        <v>0</v>
      </c>
      <c r="I249" s="140" t="s">
        <v>319</v>
      </c>
      <c r="J249">
        <v>0</v>
      </c>
      <c r="K249">
        <v>25</v>
      </c>
    </row>
    <row r="250" spans="1:11">
      <c r="A250" s="143" t="s">
        <v>428</v>
      </c>
      <c r="J250">
        <v>0</v>
      </c>
      <c r="K250">
        <v>25</v>
      </c>
    </row>
    <row r="251" spans="1:11">
      <c r="A251" s="144" t="s">
        <v>429</v>
      </c>
      <c r="J251">
        <v>0</v>
      </c>
      <c r="K251">
        <v>25</v>
      </c>
    </row>
    <row r="252" spans="1:11">
      <c r="A252" s="145" t="s">
        <v>430</v>
      </c>
      <c r="B252" s="140" t="s">
        <v>23</v>
      </c>
      <c r="C252" s="140" t="s">
        <v>18</v>
      </c>
      <c r="D252" s="140" t="s">
        <v>19</v>
      </c>
      <c r="E252" s="140" t="s">
        <v>20</v>
      </c>
      <c r="F252" s="140">
        <v>14</v>
      </c>
      <c r="G252" s="140">
        <v>0</v>
      </c>
      <c r="H252" s="140">
        <v>0</v>
      </c>
      <c r="I252" s="140" t="s">
        <v>319</v>
      </c>
      <c r="J252">
        <v>0</v>
      </c>
      <c r="K252">
        <v>25</v>
      </c>
    </row>
    <row r="253" spans="1:11">
      <c r="A253" s="145" t="s">
        <v>431</v>
      </c>
      <c r="B253" s="140" t="s">
        <v>432</v>
      </c>
      <c r="C253" s="140" t="s">
        <v>18</v>
      </c>
      <c r="D253" s="140" t="s">
        <v>19</v>
      </c>
      <c r="E253" s="140" t="s">
        <v>20</v>
      </c>
      <c r="F253" s="140">
        <v>1</v>
      </c>
      <c r="G253" s="140">
        <v>0</v>
      </c>
      <c r="H253" s="140">
        <v>0</v>
      </c>
      <c r="I253" s="140" t="s">
        <v>319</v>
      </c>
      <c r="J253">
        <v>0</v>
      </c>
      <c r="K253">
        <v>25</v>
      </c>
    </row>
    <row r="254" spans="1:11">
      <c r="A254" s="143" t="s">
        <v>433</v>
      </c>
      <c r="J254">
        <v>0</v>
      </c>
      <c r="K254">
        <v>22.222222222222221</v>
      </c>
    </row>
    <row r="255" spans="1:11">
      <c r="A255" s="144" t="s">
        <v>434</v>
      </c>
      <c r="J255">
        <v>0</v>
      </c>
      <c r="K255">
        <v>22.222222222222221</v>
      </c>
    </row>
    <row r="256" spans="1:11">
      <c r="A256" s="145" t="s">
        <v>435</v>
      </c>
      <c r="B256" s="140" t="s">
        <v>436</v>
      </c>
      <c r="C256" s="140" t="s">
        <v>18</v>
      </c>
      <c r="D256" s="140" t="s">
        <v>37</v>
      </c>
      <c r="E256" s="140" t="s">
        <v>20</v>
      </c>
      <c r="F256" s="140">
        <v>5</v>
      </c>
      <c r="G256" s="140">
        <v>0</v>
      </c>
      <c r="H256" s="140">
        <v>4</v>
      </c>
      <c r="I256" s="140" t="s">
        <v>319</v>
      </c>
      <c r="J256">
        <v>0</v>
      </c>
      <c r="K256">
        <v>22.222222222222221</v>
      </c>
    </row>
    <row r="257" spans="1:11">
      <c r="A257" s="145" t="s">
        <v>437</v>
      </c>
      <c r="B257" s="140" t="s">
        <v>438</v>
      </c>
      <c r="C257" s="140" t="s">
        <v>18</v>
      </c>
      <c r="D257" s="140" t="s">
        <v>37</v>
      </c>
      <c r="E257" s="140" t="s">
        <v>20</v>
      </c>
      <c r="F257" s="140" t="s">
        <v>113</v>
      </c>
      <c r="G257" s="140" t="s">
        <v>130</v>
      </c>
      <c r="H257" s="140" t="s">
        <v>130</v>
      </c>
      <c r="I257" s="140" t="s">
        <v>319</v>
      </c>
      <c r="J257" t="e">
        <v>#DIV/0!</v>
      </c>
      <c r="K257" t="e">
        <v>#DIV/0!</v>
      </c>
    </row>
    <row r="258" spans="1:11">
      <c r="A258" s="140" t="s">
        <v>439</v>
      </c>
      <c r="J258">
        <v>26.538252075972071</v>
      </c>
      <c r="K258">
        <v>34.718159201590794</v>
      </c>
    </row>
    <row r="259" spans="1:11">
      <c r="A259" s="141" t="s">
        <v>440</v>
      </c>
      <c r="J259">
        <v>16.852589974937345</v>
      </c>
      <c r="K259">
        <v>19.549486520632534</v>
      </c>
    </row>
    <row r="260" spans="1:11">
      <c r="A260" s="142" t="s">
        <v>441</v>
      </c>
      <c r="J260">
        <v>16.852589974937345</v>
      </c>
      <c r="K260">
        <v>19.549486520632534</v>
      </c>
    </row>
    <row r="261" spans="1:11">
      <c r="A261" s="143" t="s">
        <v>442</v>
      </c>
      <c r="J261">
        <v>0</v>
      </c>
      <c r="K261">
        <v>50.225157058600004</v>
      </c>
    </row>
    <row r="262" spans="1:11">
      <c r="A262" s="144" t="s">
        <v>443</v>
      </c>
      <c r="J262">
        <v>0</v>
      </c>
      <c r="K262">
        <v>50.225157058600004</v>
      </c>
    </row>
    <row r="263" spans="1:11">
      <c r="A263" s="145" t="s">
        <v>444</v>
      </c>
      <c r="B263" s="140" t="s">
        <v>445</v>
      </c>
      <c r="C263" s="140" t="s">
        <v>446</v>
      </c>
      <c r="D263" s="140" t="s">
        <v>37</v>
      </c>
      <c r="E263" s="140" t="s">
        <v>20</v>
      </c>
      <c r="F263" s="140">
        <v>25000</v>
      </c>
      <c r="G263" s="140">
        <v>0</v>
      </c>
      <c r="H263" s="140">
        <v>60450.314117199996</v>
      </c>
      <c r="I263" s="140" t="s">
        <v>447</v>
      </c>
      <c r="J263">
        <v>0</v>
      </c>
      <c r="K263">
        <v>60.450314117200001</v>
      </c>
    </row>
    <row r="264" spans="1:11">
      <c r="A264" s="145" t="s">
        <v>448</v>
      </c>
      <c r="B264" s="140" t="s">
        <v>449</v>
      </c>
      <c r="C264" s="140" t="s">
        <v>18</v>
      </c>
      <c r="D264" s="140" t="s">
        <v>37</v>
      </c>
      <c r="E264" s="140" t="s">
        <v>20</v>
      </c>
      <c r="F264" s="140" t="s">
        <v>113</v>
      </c>
      <c r="G264" s="140">
        <v>0</v>
      </c>
      <c r="H264" s="140">
        <v>2</v>
      </c>
      <c r="I264" s="140" t="s">
        <v>447</v>
      </c>
      <c r="J264" t="e">
        <v>#DIV/0!</v>
      </c>
      <c r="K264">
        <v>40</v>
      </c>
    </row>
    <row r="265" spans="1:11">
      <c r="A265" s="143" t="s">
        <v>450</v>
      </c>
      <c r="J265">
        <v>19.478505555555554</v>
      </c>
      <c r="K265">
        <v>19.227717799039375</v>
      </c>
    </row>
    <row r="266" spans="1:11">
      <c r="A266" s="144" t="s">
        <v>451</v>
      </c>
      <c r="J266">
        <v>19.478505555555554</v>
      </c>
      <c r="K266">
        <v>19.227717799039375</v>
      </c>
    </row>
    <row r="267" spans="1:11">
      <c r="A267" s="145" t="s">
        <v>452</v>
      </c>
      <c r="B267" s="140" t="s">
        <v>453</v>
      </c>
      <c r="C267" s="140" t="s">
        <v>18</v>
      </c>
      <c r="D267" s="140" t="s">
        <v>37</v>
      </c>
      <c r="E267" s="140" t="s">
        <v>20</v>
      </c>
      <c r="F267" s="140">
        <v>1</v>
      </c>
      <c r="G267" s="140">
        <v>0</v>
      </c>
      <c r="H267" s="140">
        <v>0</v>
      </c>
      <c r="I267" s="140" t="s">
        <v>447</v>
      </c>
      <c r="J267">
        <v>0</v>
      </c>
      <c r="K267">
        <v>0</v>
      </c>
    </row>
    <row r="268" spans="1:11">
      <c r="A268" s="145" t="s">
        <v>454</v>
      </c>
      <c r="B268" s="140" t="s">
        <v>455</v>
      </c>
      <c r="C268" s="140" t="s">
        <v>18</v>
      </c>
      <c r="D268" s="140" t="s">
        <v>37</v>
      </c>
      <c r="E268" s="140" t="s">
        <v>20</v>
      </c>
      <c r="F268" s="140">
        <v>2</v>
      </c>
      <c r="G268" s="140">
        <v>0</v>
      </c>
      <c r="H268" s="140">
        <v>0</v>
      </c>
      <c r="I268" s="140" t="s">
        <v>447</v>
      </c>
      <c r="J268">
        <v>0</v>
      </c>
      <c r="K268">
        <v>0</v>
      </c>
    </row>
    <row r="269" spans="1:11">
      <c r="A269" s="145" t="s">
        <v>456</v>
      </c>
      <c r="B269" s="140" t="s">
        <v>457</v>
      </c>
      <c r="C269" s="140" t="s">
        <v>18</v>
      </c>
      <c r="D269" s="140" t="s">
        <v>37</v>
      </c>
      <c r="E269" s="140" t="s">
        <v>20</v>
      </c>
      <c r="F269" s="140" t="s">
        <v>113</v>
      </c>
      <c r="G269" s="140">
        <v>1.0880601211072665E-2</v>
      </c>
      <c r="H269" s="140">
        <v>0.15371689013840831</v>
      </c>
      <c r="I269" s="140" t="s">
        <v>447</v>
      </c>
      <c r="J269" t="e">
        <v>#DIV/0!</v>
      </c>
      <c r="K269">
        <v>15.371689013840831</v>
      </c>
    </row>
    <row r="270" spans="1:11">
      <c r="A270" s="145" t="s">
        <v>458</v>
      </c>
      <c r="B270" s="140" t="s">
        <v>459</v>
      </c>
      <c r="C270" s="140" t="s">
        <v>460</v>
      </c>
      <c r="D270" s="140" t="s">
        <v>19</v>
      </c>
      <c r="E270" s="140" t="s">
        <v>20</v>
      </c>
      <c r="F270" s="140">
        <v>63</v>
      </c>
      <c r="G270" s="140">
        <v>63</v>
      </c>
      <c r="H270" s="140">
        <v>63</v>
      </c>
      <c r="I270" s="140" t="s">
        <v>447</v>
      </c>
      <c r="J270">
        <v>100</v>
      </c>
      <c r="K270">
        <v>50</v>
      </c>
    </row>
    <row r="271" spans="1:11">
      <c r="A271" s="145" t="s">
        <v>461</v>
      </c>
      <c r="B271" s="140" t="s">
        <v>462</v>
      </c>
      <c r="C271" s="140" t="s">
        <v>18</v>
      </c>
      <c r="D271" s="140" t="s">
        <v>19</v>
      </c>
      <c r="E271" s="140" t="s">
        <v>20</v>
      </c>
      <c r="F271" s="140">
        <v>3</v>
      </c>
      <c r="G271" s="140">
        <v>0</v>
      </c>
      <c r="H271" s="140">
        <v>0</v>
      </c>
      <c r="I271" s="140" t="s">
        <v>447</v>
      </c>
      <c r="J271">
        <v>0</v>
      </c>
      <c r="K271">
        <v>0</v>
      </c>
    </row>
    <row r="272" spans="1:11">
      <c r="A272" s="145" t="s">
        <v>463</v>
      </c>
      <c r="B272" s="140" t="s">
        <v>464</v>
      </c>
      <c r="C272" s="140" t="s">
        <v>18</v>
      </c>
      <c r="D272" s="140" t="s">
        <v>37</v>
      </c>
      <c r="E272" s="140" t="s">
        <v>20</v>
      </c>
      <c r="F272" s="140">
        <v>2</v>
      </c>
      <c r="G272" s="140">
        <v>0</v>
      </c>
      <c r="H272" s="140">
        <v>0</v>
      </c>
      <c r="I272" s="140" t="s">
        <v>447</v>
      </c>
      <c r="J272">
        <v>0</v>
      </c>
      <c r="K272">
        <v>0</v>
      </c>
    </row>
    <row r="273" spans="1:11">
      <c r="A273" s="145" t="s">
        <v>465</v>
      </c>
      <c r="B273" s="140" t="s">
        <v>466</v>
      </c>
      <c r="C273" s="140" t="s">
        <v>460</v>
      </c>
      <c r="D273" s="140" t="s">
        <v>37</v>
      </c>
      <c r="E273" s="140" t="s">
        <v>20</v>
      </c>
      <c r="F273" s="140">
        <v>250</v>
      </c>
      <c r="G273" s="140">
        <v>2.65</v>
      </c>
      <c r="H273" s="140">
        <v>42.094109999999993</v>
      </c>
      <c r="I273" s="140" t="s">
        <v>447</v>
      </c>
      <c r="J273">
        <v>1.06</v>
      </c>
      <c r="K273">
        <v>4.0475105769230764</v>
      </c>
    </row>
    <row r="274" spans="1:11">
      <c r="A274" s="145" t="s">
        <v>467</v>
      </c>
      <c r="B274" s="140" t="s">
        <v>468</v>
      </c>
      <c r="C274" s="140" t="s">
        <v>460</v>
      </c>
      <c r="D274" s="140" t="s">
        <v>19</v>
      </c>
      <c r="E274" s="140" t="s">
        <v>20</v>
      </c>
      <c r="F274" s="140">
        <v>5000</v>
      </c>
      <c r="G274" s="140">
        <v>1009.27</v>
      </c>
      <c r="H274" s="140">
        <v>1009.27</v>
      </c>
      <c r="I274" s="140" t="s">
        <v>447</v>
      </c>
      <c r="J274">
        <v>20.185400000000001</v>
      </c>
      <c r="K274">
        <v>15.083725000000001</v>
      </c>
    </row>
    <row r="275" spans="1:11">
      <c r="A275" s="145" t="s">
        <v>469</v>
      </c>
      <c r="B275" s="140" t="s">
        <v>470</v>
      </c>
      <c r="C275" s="140" t="s">
        <v>460</v>
      </c>
      <c r="D275" s="140" t="s">
        <v>37</v>
      </c>
      <c r="E275" s="140" t="s">
        <v>20</v>
      </c>
      <c r="F275" s="140">
        <v>150</v>
      </c>
      <c r="G275" s="140">
        <v>13.21</v>
      </c>
      <c r="H275" s="140">
        <v>148.33405999999999</v>
      </c>
      <c r="I275" s="140" t="s">
        <v>447</v>
      </c>
      <c r="J275">
        <v>8.8066666666666666</v>
      </c>
      <c r="K275">
        <v>29.666811999999997</v>
      </c>
    </row>
    <row r="276" spans="1:11">
      <c r="A276" s="145" t="s">
        <v>471</v>
      </c>
      <c r="B276" s="140" t="s">
        <v>472</v>
      </c>
      <c r="C276" s="140" t="s">
        <v>460</v>
      </c>
      <c r="D276" s="140" t="s">
        <v>37</v>
      </c>
      <c r="E276" s="140" t="s">
        <v>20</v>
      </c>
      <c r="F276" s="140">
        <v>3000</v>
      </c>
      <c r="G276" s="140">
        <v>110.7</v>
      </c>
      <c r="H276" s="140">
        <v>1177.2720000000002</v>
      </c>
      <c r="I276" s="140" t="s">
        <v>447</v>
      </c>
      <c r="J276">
        <v>3.6900000000000004</v>
      </c>
      <c r="K276">
        <v>11.772720000000001</v>
      </c>
    </row>
    <row r="277" spans="1:11">
      <c r="A277" s="145" t="s">
        <v>473</v>
      </c>
      <c r="B277" s="140" t="s">
        <v>474</v>
      </c>
      <c r="C277" s="140" t="s">
        <v>460</v>
      </c>
      <c r="D277" s="140" t="s">
        <v>37</v>
      </c>
      <c r="E277" s="140" t="s">
        <v>20</v>
      </c>
      <c r="F277" s="140">
        <v>10</v>
      </c>
      <c r="G277" s="140">
        <v>0</v>
      </c>
      <c r="H277" s="140">
        <v>11.961460000000001</v>
      </c>
      <c r="I277" s="140" t="s">
        <v>447</v>
      </c>
      <c r="J277">
        <v>0</v>
      </c>
      <c r="K277">
        <v>39.871533333333339</v>
      </c>
    </row>
    <row r="278" spans="1:11">
      <c r="A278" s="145" t="s">
        <v>475</v>
      </c>
      <c r="B278" s="140" t="s">
        <v>476</v>
      </c>
      <c r="C278" s="140" t="s">
        <v>18</v>
      </c>
      <c r="D278" s="140" t="s">
        <v>37</v>
      </c>
      <c r="E278" s="140" t="s">
        <v>20</v>
      </c>
      <c r="F278" s="140">
        <v>10</v>
      </c>
      <c r="G278" s="140">
        <v>0</v>
      </c>
      <c r="H278" s="140">
        <v>14</v>
      </c>
      <c r="I278" s="140" t="s">
        <v>447</v>
      </c>
      <c r="J278">
        <v>0</v>
      </c>
      <c r="K278">
        <v>34.146341463414636</v>
      </c>
    </row>
    <row r="279" spans="1:11">
      <c r="A279" s="145" t="s">
        <v>477</v>
      </c>
      <c r="B279" s="140" t="s">
        <v>478</v>
      </c>
      <c r="C279" s="140" t="s">
        <v>18</v>
      </c>
      <c r="D279" s="140" t="s">
        <v>37</v>
      </c>
      <c r="E279" s="140" t="s">
        <v>20</v>
      </c>
      <c r="F279" s="140">
        <v>1</v>
      </c>
      <c r="G279" s="140" t="s">
        <v>338</v>
      </c>
      <c r="H279" s="140" t="s">
        <v>130</v>
      </c>
      <c r="I279" s="140" t="s">
        <v>479</v>
      </c>
      <c r="J279" t="e">
        <v>#DIV/0!</v>
      </c>
      <c r="K279" t="e">
        <v>#DIV/0!</v>
      </c>
    </row>
    <row r="280" spans="1:11">
      <c r="A280" s="145" t="s">
        <v>480</v>
      </c>
      <c r="B280" s="140" t="s">
        <v>481</v>
      </c>
      <c r="C280" s="140" t="s">
        <v>18</v>
      </c>
      <c r="D280" s="140" t="s">
        <v>37</v>
      </c>
      <c r="E280" s="140" t="s">
        <v>20</v>
      </c>
      <c r="F280" s="140">
        <v>1</v>
      </c>
      <c r="G280" s="140" t="s">
        <v>338</v>
      </c>
      <c r="H280" s="140" t="s">
        <v>130</v>
      </c>
      <c r="I280" s="140" t="s">
        <v>479</v>
      </c>
      <c r="J280" t="e">
        <v>#DIV/0!</v>
      </c>
      <c r="K280" t="e">
        <v>#DIV/0!</v>
      </c>
    </row>
    <row r="281" spans="1:11">
      <c r="A281" s="145" t="s">
        <v>482</v>
      </c>
      <c r="B281" s="140" t="s">
        <v>483</v>
      </c>
      <c r="C281" s="140" t="s">
        <v>18</v>
      </c>
      <c r="D281" s="140" t="s">
        <v>19</v>
      </c>
      <c r="E281" s="140" t="s">
        <v>20</v>
      </c>
      <c r="F281" s="140">
        <v>1</v>
      </c>
      <c r="G281" s="140">
        <v>1</v>
      </c>
      <c r="H281" s="140">
        <v>1</v>
      </c>
      <c r="I281" s="140" t="s">
        <v>484</v>
      </c>
      <c r="J281">
        <v>100</v>
      </c>
      <c r="K281">
        <v>50</v>
      </c>
    </row>
    <row r="282" spans="1:11">
      <c r="A282" s="143" t="s">
        <v>485</v>
      </c>
      <c r="J282">
        <v>11.5</v>
      </c>
      <c r="K282">
        <v>11.383333333333333</v>
      </c>
    </row>
    <row r="283" spans="1:11">
      <c r="A283" s="144" t="s">
        <v>486</v>
      </c>
      <c r="J283">
        <v>11.5</v>
      </c>
      <c r="K283">
        <v>11.383333333333333</v>
      </c>
    </row>
    <row r="284" spans="1:11">
      <c r="A284" s="145" t="s">
        <v>487</v>
      </c>
      <c r="B284" s="140" t="s">
        <v>488</v>
      </c>
      <c r="C284" s="140" t="s">
        <v>18</v>
      </c>
      <c r="D284" s="140" t="s">
        <v>24</v>
      </c>
      <c r="E284" s="140" t="s">
        <v>20</v>
      </c>
      <c r="F284" s="140">
        <v>1000</v>
      </c>
      <c r="G284" s="140">
        <v>0</v>
      </c>
      <c r="H284" s="140">
        <v>0</v>
      </c>
      <c r="I284" s="140" t="s">
        <v>489</v>
      </c>
      <c r="J284">
        <v>0</v>
      </c>
      <c r="K284">
        <v>0</v>
      </c>
    </row>
    <row r="285" spans="1:11">
      <c r="A285" s="145" t="s">
        <v>490</v>
      </c>
      <c r="B285" s="140" t="s">
        <v>491</v>
      </c>
      <c r="C285" s="140" t="s">
        <v>18</v>
      </c>
      <c r="D285" s="140" t="s">
        <v>24</v>
      </c>
      <c r="E285" s="140" t="s">
        <v>20</v>
      </c>
      <c r="F285" s="140">
        <v>1200</v>
      </c>
      <c r="G285" s="140">
        <v>126</v>
      </c>
      <c r="H285" s="140">
        <v>126</v>
      </c>
      <c r="I285" s="140" t="s">
        <v>489</v>
      </c>
      <c r="J285">
        <v>10.5</v>
      </c>
      <c r="K285">
        <v>3.15</v>
      </c>
    </row>
    <row r="286" spans="1:11">
      <c r="A286" s="145" t="s">
        <v>492</v>
      </c>
      <c r="B286" s="140" t="s">
        <v>493</v>
      </c>
      <c r="C286" s="140" t="s">
        <v>18</v>
      </c>
      <c r="D286" s="140" t="s">
        <v>37</v>
      </c>
      <c r="E286" s="140" t="s">
        <v>20</v>
      </c>
      <c r="F286" s="140">
        <v>0.25</v>
      </c>
      <c r="G286" s="140">
        <v>0.06</v>
      </c>
      <c r="H286" s="140">
        <v>0.31</v>
      </c>
      <c r="I286" s="140" t="s">
        <v>489</v>
      </c>
      <c r="J286">
        <v>24</v>
      </c>
      <c r="K286">
        <v>31</v>
      </c>
    </row>
    <row r="287" spans="1:11">
      <c r="A287" s="143" t="s">
        <v>494</v>
      </c>
      <c r="J287">
        <v>17.31904761904762</v>
      </c>
      <c r="K287">
        <v>8.6595238095238098</v>
      </c>
    </row>
    <row r="288" spans="1:11">
      <c r="A288" s="144" t="s">
        <v>495</v>
      </c>
      <c r="J288">
        <v>17.31904761904762</v>
      </c>
      <c r="K288">
        <v>8.6595238095238098</v>
      </c>
    </row>
    <row r="289" spans="1:11">
      <c r="A289" s="145" t="s">
        <v>496</v>
      </c>
      <c r="B289" s="140" t="s">
        <v>497</v>
      </c>
      <c r="C289" s="140" t="s">
        <v>18</v>
      </c>
      <c r="D289" s="140" t="s">
        <v>24</v>
      </c>
      <c r="E289" s="140" t="s">
        <v>20</v>
      </c>
      <c r="F289" s="140">
        <v>7000</v>
      </c>
      <c r="G289" s="140">
        <v>3637</v>
      </c>
      <c r="H289" s="140">
        <v>3637</v>
      </c>
      <c r="I289" s="140" t="s">
        <v>498</v>
      </c>
      <c r="J289">
        <v>51.957142857142856</v>
      </c>
      <c r="K289">
        <v>25.978571428571428</v>
      </c>
    </row>
    <row r="290" spans="1:11">
      <c r="A290" s="145" t="s">
        <v>499</v>
      </c>
      <c r="B290" s="140" t="s">
        <v>500</v>
      </c>
      <c r="C290" s="140" t="s">
        <v>18</v>
      </c>
      <c r="D290" s="140" t="s">
        <v>24</v>
      </c>
      <c r="E290" s="140" t="s">
        <v>20</v>
      </c>
      <c r="F290" s="140">
        <v>943</v>
      </c>
      <c r="G290" s="140">
        <v>0</v>
      </c>
      <c r="H290" s="140">
        <v>0</v>
      </c>
      <c r="I290" s="140" t="s">
        <v>498</v>
      </c>
      <c r="J290">
        <v>0</v>
      </c>
      <c r="K290">
        <v>0</v>
      </c>
    </row>
    <row r="291" spans="1:11">
      <c r="A291" s="145" t="s">
        <v>501</v>
      </c>
      <c r="B291" s="140" t="s">
        <v>502</v>
      </c>
      <c r="C291" s="140" t="s">
        <v>18</v>
      </c>
      <c r="D291" s="140" t="s">
        <v>24</v>
      </c>
      <c r="E291" s="140" t="s">
        <v>20</v>
      </c>
      <c r="F291" s="140">
        <v>789</v>
      </c>
      <c r="G291" s="140">
        <v>0</v>
      </c>
      <c r="H291" s="140">
        <v>0</v>
      </c>
      <c r="I291" s="140" t="s">
        <v>498</v>
      </c>
      <c r="J291">
        <v>0</v>
      </c>
      <c r="K291">
        <v>0</v>
      </c>
    </row>
    <row r="292" spans="1:11">
      <c r="A292" s="141" t="s">
        <v>503</v>
      </c>
      <c r="J292">
        <v>25.914714714714712</v>
      </c>
      <c r="K292">
        <v>47.377370733306144</v>
      </c>
    </row>
    <row r="293" spans="1:11">
      <c r="A293" s="142" t="s">
        <v>504</v>
      </c>
      <c r="J293">
        <v>25.914714714714712</v>
      </c>
      <c r="K293">
        <v>47.377370733306144</v>
      </c>
    </row>
    <row r="294" spans="1:11">
      <c r="A294" s="143" t="s">
        <v>505</v>
      </c>
      <c r="J294">
        <v>16.93333333333333</v>
      </c>
      <c r="K294">
        <v>28.953201184780131</v>
      </c>
    </row>
    <row r="295" spans="1:11">
      <c r="A295" s="144" t="s">
        <v>506</v>
      </c>
      <c r="J295">
        <v>16.93333333333333</v>
      </c>
      <c r="K295">
        <v>28.953201184780131</v>
      </c>
    </row>
    <row r="296" spans="1:11">
      <c r="A296" s="145" t="s">
        <v>507</v>
      </c>
      <c r="B296" s="140" t="s">
        <v>508</v>
      </c>
      <c r="C296" s="140" t="s">
        <v>18</v>
      </c>
      <c r="D296" s="140" t="s">
        <v>37</v>
      </c>
      <c r="E296" s="140" t="s">
        <v>20</v>
      </c>
      <c r="F296" s="140">
        <v>1500</v>
      </c>
      <c r="G296" s="140">
        <v>770</v>
      </c>
      <c r="H296" s="140">
        <v>1025</v>
      </c>
      <c r="I296" s="140" t="s">
        <v>509</v>
      </c>
      <c r="J296">
        <v>51.333333333333329</v>
      </c>
      <c r="K296">
        <v>17.982456140350877</v>
      </c>
    </row>
    <row r="297" spans="1:11">
      <c r="A297" s="145" t="s">
        <v>510</v>
      </c>
      <c r="B297" s="140" t="s">
        <v>511</v>
      </c>
      <c r="C297" s="140" t="s">
        <v>18</v>
      </c>
      <c r="D297" s="140" t="s">
        <v>37</v>
      </c>
      <c r="E297" s="140" t="s">
        <v>20</v>
      </c>
      <c r="F297" s="140">
        <v>275</v>
      </c>
      <c r="G297" s="140">
        <v>0</v>
      </c>
      <c r="H297" s="140">
        <v>650</v>
      </c>
      <c r="I297" s="140" t="s">
        <v>509</v>
      </c>
      <c r="J297">
        <v>0</v>
      </c>
      <c r="K297">
        <v>39.393939393939391</v>
      </c>
    </row>
    <row r="298" spans="1:11">
      <c r="A298" s="145" t="s">
        <v>512</v>
      </c>
      <c r="B298" s="140" t="s">
        <v>513</v>
      </c>
      <c r="C298" s="140" t="s">
        <v>18</v>
      </c>
      <c r="D298" s="140" t="s">
        <v>37</v>
      </c>
      <c r="E298" s="140" t="s">
        <v>20</v>
      </c>
      <c r="F298" s="140">
        <v>300</v>
      </c>
      <c r="G298" s="140">
        <v>0</v>
      </c>
      <c r="H298" s="140">
        <v>816</v>
      </c>
      <c r="I298" s="140" t="s">
        <v>509</v>
      </c>
      <c r="J298">
        <v>0</v>
      </c>
      <c r="K298">
        <v>42.38961038961039</v>
      </c>
    </row>
    <row r="299" spans="1:11">
      <c r="A299" s="145" t="s">
        <v>514</v>
      </c>
      <c r="B299" s="140" t="s">
        <v>515</v>
      </c>
      <c r="C299" s="140" t="s">
        <v>18</v>
      </c>
      <c r="D299" s="140" t="s">
        <v>37</v>
      </c>
      <c r="E299" s="140" t="s">
        <v>20</v>
      </c>
      <c r="F299" s="140">
        <v>1</v>
      </c>
      <c r="G299" s="140">
        <v>0</v>
      </c>
      <c r="H299" s="140">
        <v>1</v>
      </c>
      <c r="I299" s="140" t="s">
        <v>509</v>
      </c>
      <c r="J299">
        <v>0</v>
      </c>
      <c r="K299">
        <v>25</v>
      </c>
    </row>
    <row r="300" spans="1:11">
      <c r="A300" s="145" t="s">
        <v>516</v>
      </c>
      <c r="B300" s="140" t="s">
        <v>517</v>
      </c>
      <c r="C300" s="140" t="s">
        <v>18</v>
      </c>
      <c r="D300" s="140" t="s">
        <v>37</v>
      </c>
      <c r="E300" s="140" t="s">
        <v>20</v>
      </c>
      <c r="F300" s="140">
        <v>3</v>
      </c>
      <c r="G300" s="140">
        <v>1</v>
      </c>
      <c r="H300" s="140">
        <v>2</v>
      </c>
      <c r="I300" s="140" t="s">
        <v>509</v>
      </c>
      <c r="J300">
        <v>33.333333333333329</v>
      </c>
      <c r="K300">
        <v>20</v>
      </c>
    </row>
    <row r="301" spans="1:11">
      <c r="A301" s="143" t="s">
        <v>518</v>
      </c>
      <c r="J301">
        <v>43.43629343629344</v>
      </c>
      <c r="K301">
        <v>68.38624999999999</v>
      </c>
    </row>
    <row r="302" spans="1:11">
      <c r="A302" s="144" t="s">
        <v>519</v>
      </c>
      <c r="J302">
        <v>43.43629343629344</v>
      </c>
      <c r="K302">
        <v>68.38624999999999</v>
      </c>
    </row>
    <row r="303" spans="1:11">
      <c r="A303" s="145" t="s">
        <v>520</v>
      </c>
      <c r="B303" s="140" t="s">
        <v>521</v>
      </c>
      <c r="C303" s="140" t="s">
        <v>18</v>
      </c>
      <c r="D303" s="140" t="s">
        <v>37</v>
      </c>
      <c r="E303" s="140" t="s">
        <v>20</v>
      </c>
      <c r="F303" s="140">
        <v>65</v>
      </c>
      <c r="G303" s="140">
        <v>0</v>
      </c>
      <c r="H303" s="140">
        <v>394</v>
      </c>
      <c r="I303" s="140" t="s">
        <v>509</v>
      </c>
      <c r="J303">
        <v>0</v>
      </c>
      <c r="K303">
        <v>100</v>
      </c>
    </row>
    <row r="304" spans="1:11">
      <c r="A304" s="145" t="s">
        <v>522</v>
      </c>
      <c r="B304" s="140" t="s">
        <v>523</v>
      </c>
      <c r="C304" s="140" t="s">
        <v>18</v>
      </c>
      <c r="D304" s="140" t="s">
        <v>37</v>
      </c>
      <c r="E304" s="140" t="s">
        <v>20</v>
      </c>
      <c r="F304" s="140" t="s">
        <v>113</v>
      </c>
      <c r="G304" s="140" t="s">
        <v>130</v>
      </c>
      <c r="H304" s="140">
        <v>1</v>
      </c>
      <c r="I304" s="140" t="s">
        <v>509</v>
      </c>
      <c r="J304" t="e">
        <v>#DIV/0!</v>
      </c>
      <c r="K304">
        <v>100</v>
      </c>
    </row>
    <row r="305" spans="1:11">
      <c r="A305" s="145" t="s">
        <v>524</v>
      </c>
      <c r="B305" s="140" t="s">
        <v>525</v>
      </c>
      <c r="C305" s="140" t="s">
        <v>18</v>
      </c>
      <c r="D305" s="140" t="s">
        <v>37</v>
      </c>
      <c r="E305" s="140" t="s">
        <v>20</v>
      </c>
      <c r="F305" s="140">
        <v>3500</v>
      </c>
      <c r="G305" s="140">
        <v>0</v>
      </c>
      <c r="H305" s="140">
        <v>5959</v>
      </c>
      <c r="I305" s="140" t="s">
        <v>509</v>
      </c>
      <c r="J305">
        <v>0</v>
      </c>
      <c r="K305">
        <v>59.589999999999996</v>
      </c>
    </row>
    <row r="306" spans="1:11">
      <c r="A306" s="145" t="s">
        <v>526</v>
      </c>
      <c r="B306" s="140" t="s">
        <v>527</v>
      </c>
      <c r="C306" s="140" t="s">
        <v>18</v>
      </c>
      <c r="D306" s="140" t="s">
        <v>37</v>
      </c>
      <c r="E306" s="140" t="s">
        <v>20</v>
      </c>
      <c r="F306" s="140">
        <v>100</v>
      </c>
      <c r="G306" s="140">
        <v>446</v>
      </c>
      <c r="H306" s="140">
        <v>446</v>
      </c>
      <c r="I306" s="140" t="s">
        <v>509</v>
      </c>
      <c r="J306">
        <v>100</v>
      </c>
      <c r="K306">
        <v>100</v>
      </c>
    </row>
    <row r="307" spans="1:11">
      <c r="A307" s="145" t="s">
        <v>528</v>
      </c>
      <c r="B307" s="140" t="s">
        <v>529</v>
      </c>
      <c r="C307" s="140" t="s">
        <v>18</v>
      </c>
      <c r="D307" s="140" t="s">
        <v>37</v>
      </c>
      <c r="E307" s="140" t="s">
        <v>20</v>
      </c>
      <c r="F307" s="140">
        <v>400</v>
      </c>
      <c r="G307" s="140">
        <v>0</v>
      </c>
      <c r="H307" s="140">
        <v>0</v>
      </c>
      <c r="I307" s="140" t="s">
        <v>509</v>
      </c>
      <c r="J307">
        <v>0</v>
      </c>
      <c r="K307">
        <v>0</v>
      </c>
    </row>
    <row r="308" spans="1:11">
      <c r="A308" s="145" t="s">
        <v>530</v>
      </c>
      <c r="B308" s="140" t="s">
        <v>531</v>
      </c>
      <c r="C308" s="140" t="s">
        <v>18</v>
      </c>
      <c r="D308" s="140" t="s">
        <v>37</v>
      </c>
      <c r="E308" s="140" t="s">
        <v>20</v>
      </c>
      <c r="F308" s="140">
        <v>148</v>
      </c>
      <c r="G308" s="140">
        <v>80</v>
      </c>
      <c r="H308" s="140">
        <v>857</v>
      </c>
      <c r="I308" s="140" t="s">
        <v>509</v>
      </c>
      <c r="J308">
        <v>54.054054054054056</v>
      </c>
      <c r="K308">
        <v>100</v>
      </c>
    </row>
    <row r="309" spans="1:11">
      <c r="A309" s="145" t="s">
        <v>532</v>
      </c>
      <c r="B309" s="140" t="s">
        <v>533</v>
      </c>
      <c r="C309" s="140" t="s">
        <v>18</v>
      </c>
      <c r="D309" s="140" t="s">
        <v>19</v>
      </c>
      <c r="E309" s="140" t="s">
        <v>20</v>
      </c>
      <c r="F309" s="140">
        <v>1</v>
      </c>
      <c r="G309" s="140">
        <v>1</v>
      </c>
      <c r="H309" s="140">
        <v>1</v>
      </c>
      <c r="I309" s="140" t="s">
        <v>509</v>
      </c>
      <c r="J309">
        <v>100</v>
      </c>
      <c r="K309">
        <v>50</v>
      </c>
    </row>
    <row r="310" spans="1:11">
      <c r="A310" s="145" t="s">
        <v>534</v>
      </c>
      <c r="B310" s="140" t="s">
        <v>535</v>
      </c>
      <c r="C310" s="140" t="s">
        <v>18</v>
      </c>
      <c r="D310" s="140" t="s">
        <v>37</v>
      </c>
      <c r="E310" s="140" t="s">
        <v>20</v>
      </c>
      <c r="F310" s="140">
        <v>2</v>
      </c>
      <c r="G310" s="140">
        <v>1</v>
      </c>
      <c r="H310" s="140">
        <v>3</v>
      </c>
      <c r="I310" s="140" t="s">
        <v>509</v>
      </c>
      <c r="J310">
        <v>50</v>
      </c>
      <c r="K310">
        <v>37.5</v>
      </c>
    </row>
    <row r="311" spans="1:11">
      <c r="A311" s="143" t="s">
        <v>536</v>
      </c>
      <c r="J311">
        <v>0</v>
      </c>
      <c r="K311">
        <v>22.060641936332544</v>
      </c>
    </row>
    <row r="312" spans="1:11">
      <c r="A312" s="144" t="s">
        <v>537</v>
      </c>
      <c r="J312">
        <v>0</v>
      </c>
      <c r="K312">
        <v>22.060641936332544</v>
      </c>
    </row>
    <row r="313" spans="1:11">
      <c r="A313" s="145" t="s">
        <v>538</v>
      </c>
      <c r="B313" s="140" t="s">
        <v>539</v>
      </c>
      <c r="C313" s="140" t="s">
        <v>18</v>
      </c>
      <c r="D313" s="140" t="s">
        <v>37</v>
      </c>
      <c r="E313" s="140" t="s">
        <v>20</v>
      </c>
      <c r="F313" s="140">
        <v>297</v>
      </c>
      <c r="G313" s="140">
        <v>0</v>
      </c>
      <c r="H313" s="140">
        <v>110</v>
      </c>
      <c r="I313" s="140" t="s">
        <v>509</v>
      </c>
      <c r="J313">
        <v>0</v>
      </c>
      <c r="K313">
        <v>8.681925808997633</v>
      </c>
    </row>
    <row r="314" spans="1:11">
      <c r="A314" s="145" t="s">
        <v>540</v>
      </c>
      <c r="B314" s="140" t="s">
        <v>541</v>
      </c>
      <c r="C314" s="140" t="s">
        <v>18</v>
      </c>
      <c r="D314" s="140" t="s">
        <v>37</v>
      </c>
      <c r="E314" s="140" t="s">
        <v>20</v>
      </c>
      <c r="F314" s="140">
        <v>8</v>
      </c>
      <c r="G314" s="140">
        <v>0</v>
      </c>
      <c r="H314" s="140">
        <v>14</v>
      </c>
      <c r="I314" s="140" t="s">
        <v>509</v>
      </c>
      <c r="J314">
        <v>0</v>
      </c>
      <c r="K314">
        <v>43.75</v>
      </c>
    </row>
    <row r="315" spans="1:11">
      <c r="A315" s="145" t="s">
        <v>542</v>
      </c>
      <c r="B315" s="140" t="s">
        <v>543</v>
      </c>
      <c r="C315" s="140" t="s">
        <v>544</v>
      </c>
      <c r="D315" s="140" t="s">
        <v>37</v>
      </c>
      <c r="E315" s="140" t="s">
        <v>20</v>
      </c>
      <c r="F315" s="140">
        <v>487</v>
      </c>
      <c r="G315" s="140">
        <v>0</v>
      </c>
      <c r="H315" s="140">
        <v>275</v>
      </c>
      <c r="I315" s="140" t="s">
        <v>509</v>
      </c>
      <c r="J315">
        <v>0</v>
      </c>
      <c r="K315">
        <v>13.750000000000002</v>
      </c>
    </row>
    <row r="316" spans="1:11">
      <c r="A316" s="141" t="s">
        <v>545</v>
      </c>
      <c r="J316">
        <v>35.746853996853993</v>
      </c>
      <c r="K316">
        <v>40.241718334575481</v>
      </c>
    </row>
    <row r="317" spans="1:11">
      <c r="A317" s="142" t="s">
        <v>546</v>
      </c>
      <c r="J317">
        <v>35.746853996853993</v>
      </c>
      <c r="K317">
        <v>40.241718334575481</v>
      </c>
    </row>
    <row r="318" spans="1:11">
      <c r="A318" s="143" t="s">
        <v>547</v>
      </c>
      <c r="J318">
        <v>33.969594594594597</v>
      </c>
      <c r="K318">
        <v>37.677777777777777</v>
      </c>
    </row>
    <row r="319" spans="1:11">
      <c r="A319" s="144" t="s">
        <v>548</v>
      </c>
      <c r="J319">
        <v>33.969594594594597</v>
      </c>
      <c r="K319">
        <v>37.677777777777777</v>
      </c>
    </row>
    <row r="320" spans="1:11">
      <c r="A320" s="145" t="s">
        <v>549</v>
      </c>
      <c r="B320" s="140" t="s">
        <v>550</v>
      </c>
      <c r="C320" s="140" t="s">
        <v>18</v>
      </c>
      <c r="D320" s="140" t="s">
        <v>37</v>
      </c>
      <c r="E320" s="140" t="s">
        <v>20</v>
      </c>
      <c r="F320" s="140">
        <v>10</v>
      </c>
      <c r="G320" s="140">
        <v>22</v>
      </c>
      <c r="H320" s="140">
        <v>29</v>
      </c>
      <c r="I320" s="140" t="s">
        <v>509</v>
      </c>
      <c r="J320">
        <v>100</v>
      </c>
      <c r="K320">
        <v>100</v>
      </c>
    </row>
    <row r="321" spans="1:11">
      <c r="A321" s="145" t="s">
        <v>551</v>
      </c>
      <c r="B321" s="140" t="s">
        <v>552</v>
      </c>
      <c r="C321" s="140" t="s">
        <v>18</v>
      </c>
      <c r="D321" s="140" t="s">
        <v>37</v>
      </c>
      <c r="E321" s="140" t="s">
        <v>20</v>
      </c>
      <c r="F321" s="140">
        <v>3</v>
      </c>
      <c r="G321" s="140">
        <v>0</v>
      </c>
      <c r="H321" s="140">
        <v>1</v>
      </c>
      <c r="I321" s="140" t="s">
        <v>509</v>
      </c>
      <c r="J321">
        <v>0</v>
      </c>
      <c r="K321">
        <v>11.111111111111111</v>
      </c>
    </row>
    <row r="322" spans="1:11">
      <c r="A322" s="145" t="s">
        <v>553</v>
      </c>
      <c r="B322" s="140" t="s">
        <v>554</v>
      </c>
      <c r="C322" s="140" t="s">
        <v>18</v>
      </c>
      <c r="D322" s="140" t="s">
        <v>37</v>
      </c>
      <c r="E322" s="140" t="s">
        <v>20</v>
      </c>
      <c r="F322" s="140">
        <v>1480</v>
      </c>
      <c r="G322" s="140">
        <v>235</v>
      </c>
      <c r="H322" s="140">
        <v>1134</v>
      </c>
      <c r="I322" s="140" t="s">
        <v>509</v>
      </c>
      <c r="J322">
        <v>15.878378378378377</v>
      </c>
      <c r="K322">
        <v>28.349999999999998</v>
      </c>
    </row>
    <row r="323" spans="1:11">
      <c r="A323" s="145" t="s">
        <v>555</v>
      </c>
      <c r="B323" s="140" t="s">
        <v>556</v>
      </c>
      <c r="C323" s="140" t="s">
        <v>18</v>
      </c>
      <c r="D323" s="140" t="s">
        <v>37</v>
      </c>
      <c r="E323" s="140" t="s">
        <v>20</v>
      </c>
      <c r="F323" s="140">
        <v>20</v>
      </c>
      <c r="G323" s="140">
        <v>4</v>
      </c>
      <c r="H323" s="140">
        <v>9</v>
      </c>
      <c r="I323" s="140" t="s">
        <v>509</v>
      </c>
      <c r="J323">
        <v>20</v>
      </c>
      <c r="K323">
        <v>11.25</v>
      </c>
    </row>
    <row r="324" spans="1:11">
      <c r="A324" s="143" t="s">
        <v>557</v>
      </c>
      <c r="J324">
        <v>49.522222222222219</v>
      </c>
      <c r="K324">
        <v>36.546723646723649</v>
      </c>
    </row>
    <row r="325" spans="1:11">
      <c r="A325" s="144" t="s">
        <v>558</v>
      </c>
      <c r="J325">
        <v>49.522222222222219</v>
      </c>
      <c r="K325">
        <v>36.546723646723649</v>
      </c>
    </row>
    <row r="326" spans="1:11">
      <c r="A326" s="145" t="s">
        <v>559</v>
      </c>
      <c r="B326" s="140" t="s">
        <v>560</v>
      </c>
      <c r="C326" s="140" t="s">
        <v>18</v>
      </c>
      <c r="D326" s="140" t="s">
        <v>37</v>
      </c>
      <c r="E326" s="140" t="s">
        <v>20</v>
      </c>
      <c r="F326" s="140">
        <v>3</v>
      </c>
      <c r="G326" s="140">
        <v>0</v>
      </c>
      <c r="H326" s="140">
        <v>1</v>
      </c>
      <c r="I326" s="140" t="s">
        <v>509</v>
      </c>
      <c r="J326">
        <v>0</v>
      </c>
      <c r="K326">
        <v>11.111111111111111</v>
      </c>
    </row>
    <row r="327" spans="1:11">
      <c r="A327" s="145" t="s">
        <v>561</v>
      </c>
      <c r="B327" s="140" t="s">
        <v>562</v>
      </c>
      <c r="C327" s="140" t="s">
        <v>18</v>
      </c>
      <c r="D327" s="140" t="s">
        <v>37</v>
      </c>
      <c r="E327" s="140" t="s">
        <v>20</v>
      </c>
      <c r="F327" s="140">
        <v>20</v>
      </c>
      <c r="G327" s="140">
        <v>5</v>
      </c>
      <c r="H327" s="140">
        <v>13</v>
      </c>
      <c r="I327" s="140" t="s">
        <v>509</v>
      </c>
      <c r="J327">
        <v>25</v>
      </c>
      <c r="K327">
        <v>16.25</v>
      </c>
    </row>
    <row r="328" spans="1:11">
      <c r="A328" s="145" t="s">
        <v>563</v>
      </c>
      <c r="B328" s="140" t="s">
        <v>564</v>
      </c>
      <c r="C328" s="140" t="s">
        <v>18</v>
      </c>
      <c r="D328" s="140" t="s">
        <v>37</v>
      </c>
      <c r="E328" s="140" t="s">
        <v>20</v>
      </c>
      <c r="F328" s="140">
        <v>3</v>
      </c>
      <c r="G328" s="140">
        <v>1</v>
      </c>
      <c r="H328" s="140">
        <v>4</v>
      </c>
      <c r="I328" s="140" t="s">
        <v>509</v>
      </c>
      <c r="J328">
        <v>33.333333333333329</v>
      </c>
      <c r="K328">
        <v>30.76923076923077</v>
      </c>
    </row>
    <row r="329" spans="1:11">
      <c r="A329" s="145" t="s">
        <v>565</v>
      </c>
      <c r="B329" s="140" t="s">
        <v>566</v>
      </c>
      <c r="C329" s="140" t="s">
        <v>18</v>
      </c>
      <c r="D329" s="140" t="s">
        <v>24</v>
      </c>
      <c r="E329" s="140" t="s">
        <v>20</v>
      </c>
      <c r="F329" s="140">
        <v>2</v>
      </c>
      <c r="G329" s="140">
        <v>2</v>
      </c>
      <c r="H329" s="140">
        <v>2</v>
      </c>
      <c r="I329" s="140" t="s">
        <v>509</v>
      </c>
      <c r="J329">
        <v>100</v>
      </c>
      <c r="K329">
        <v>50</v>
      </c>
    </row>
    <row r="330" spans="1:11">
      <c r="A330" s="145" t="s">
        <v>567</v>
      </c>
      <c r="B330" s="140" t="s">
        <v>568</v>
      </c>
      <c r="C330" s="140" t="s">
        <v>18</v>
      </c>
      <c r="D330" s="140" t="s">
        <v>19</v>
      </c>
      <c r="E330" s="140" t="s">
        <v>20</v>
      </c>
      <c r="F330" s="140">
        <v>1</v>
      </c>
      <c r="G330" s="140">
        <v>1</v>
      </c>
      <c r="H330" s="140">
        <v>1</v>
      </c>
      <c r="I330" s="140" t="s">
        <v>509</v>
      </c>
      <c r="J330">
        <v>100</v>
      </c>
      <c r="K330">
        <v>50</v>
      </c>
    </row>
    <row r="331" spans="1:11">
      <c r="A331" s="145" t="s">
        <v>569</v>
      </c>
      <c r="B331" s="140" t="s">
        <v>570</v>
      </c>
      <c r="C331" s="140" t="s">
        <v>18</v>
      </c>
      <c r="D331" s="140" t="s">
        <v>37</v>
      </c>
      <c r="E331" s="140" t="s">
        <v>20</v>
      </c>
      <c r="F331" s="140">
        <v>500</v>
      </c>
      <c r="G331" s="140">
        <v>194</v>
      </c>
      <c r="H331" s="140">
        <v>1223</v>
      </c>
      <c r="I331" s="140" t="s">
        <v>509</v>
      </c>
      <c r="J331">
        <v>38.800000000000004</v>
      </c>
      <c r="K331">
        <v>61.150000000000006</v>
      </c>
    </row>
    <row r="332" spans="1:11">
      <c r="A332" s="143" t="s">
        <v>571</v>
      </c>
      <c r="J332">
        <v>65.316666666666663</v>
      </c>
      <c r="K332">
        <v>54.35</v>
      </c>
    </row>
    <row r="333" spans="1:11">
      <c r="A333" s="144" t="s">
        <v>572</v>
      </c>
      <c r="J333">
        <v>65.316666666666663</v>
      </c>
      <c r="K333">
        <v>54.35</v>
      </c>
    </row>
    <row r="334" spans="1:11">
      <c r="A334" s="145" t="s">
        <v>573</v>
      </c>
      <c r="B334" s="140" t="s">
        <v>574</v>
      </c>
      <c r="C334" s="140" t="s">
        <v>18</v>
      </c>
      <c r="D334" s="140" t="s">
        <v>37</v>
      </c>
      <c r="E334" s="140" t="s">
        <v>20</v>
      </c>
      <c r="F334" s="140">
        <v>1</v>
      </c>
      <c r="G334" s="140">
        <v>0.39700000000000002</v>
      </c>
      <c r="H334" s="140">
        <v>1.397</v>
      </c>
      <c r="I334" s="140" t="s">
        <v>509</v>
      </c>
      <c r="J334">
        <v>39.700000000000003</v>
      </c>
      <c r="K334">
        <v>34.924999999999997</v>
      </c>
    </row>
    <row r="335" spans="1:11">
      <c r="A335" s="145" t="s">
        <v>575</v>
      </c>
      <c r="B335" s="140" t="s">
        <v>576</v>
      </c>
      <c r="C335" s="140" t="s">
        <v>18</v>
      </c>
      <c r="D335" s="140" t="s">
        <v>37</v>
      </c>
      <c r="E335" s="140" t="s">
        <v>20</v>
      </c>
      <c r="F335" s="140">
        <v>1000</v>
      </c>
      <c r="G335" s="140">
        <v>5379</v>
      </c>
      <c r="H335" s="140">
        <v>6157</v>
      </c>
      <c r="I335" s="140" t="s">
        <v>509</v>
      </c>
      <c r="J335">
        <v>100</v>
      </c>
      <c r="K335">
        <v>100</v>
      </c>
    </row>
    <row r="336" spans="1:11">
      <c r="A336" s="145" t="s">
        <v>577</v>
      </c>
      <c r="B336" s="140" t="s">
        <v>578</v>
      </c>
      <c r="C336" s="140" t="s">
        <v>18</v>
      </c>
      <c r="D336" s="140" t="s">
        <v>24</v>
      </c>
      <c r="E336" s="140" t="s">
        <v>20</v>
      </c>
      <c r="F336" s="140">
        <v>160</v>
      </c>
      <c r="G336" s="140">
        <v>90</v>
      </c>
      <c r="H336" s="140">
        <v>90</v>
      </c>
      <c r="I336" s="140" t="s">
        <v>509</v>
      </c>
      <c r="J336">
        <v>56.25</v>
      </c>
      <c r="K336">
        <v>28.125</v>
      </c>
    </row>
    <row r="337" spans="1:11">
      <c r="A337" s="143" t="s">
        <v>579</v>
      </c>
      <c r="J337">
        <v>40.574074074074069</v>
      </c>
      <c r="K337">
        <v>39.118686868686865</v>
      </c>
    </row>
    <row r="338" spans="1:11">
      <c r="A338" s="144" t="s">
        <v>580</v>
      </c>
      <c r="J338">
        <v>40.574074074074069</v>
      </c>
      <c r="K338">
        <v>39.118686868686865</v>
      </c>
    </row>
    <row r="339" spans="1:11">
      <c r="A339" s="145" t="s">
        <v>581</v>
      </c>
      <c r="B339" s="140" t="s">
        <v>582</v>
      </c>
      <c r="C339" s="140" t="s">
        <v>18</v>
      </c>
      <c r="D339" s="140" t="s">
        <v>37</v>
      </c>
      <c r="E339" s="140" t="s">
        <v>20</v>
      </c>
      <c r="F339" s="140">
        <v>900</v>
      </c>
      <c r="G339" s="140">
        <v>497</v>
      </c>
      <c r="H339" s="140">
        <v>1117</v>
      </c>
      <c r="I339" s="140" t="s">
        <v>509</v>
      </c>
      <c r="J339">
        <v>55.222222222222214</v>
      </c>
      <c r="K339">
        <v>50.772727272727266</v>
      </c>
    </row>
    <row r="340" spans="1:11">
      <c r="A340" s="145" t="s">
        <v>583</v>
      </c>
      <c r="B340" s="140" t="s">
        <v>584</v>
      </c>
      <c r="C340" s="140" t="s">
        <v>18</v>
      </c>
      <c r="D340" s="140" t="s">
        <v>37</v>
      </c>
      <c r="E340" s="140" t="s">
        <v>20</v>
      </c>
      <c r="F340" s="140">
        <v>2</v>
      </c>
      <c r="G340" s="140">
        <v>0</v>
      </c>
      <c r="H340" s="140">
        <v>2</v>
      </c>
      <c r="I340" s="140" t="s">
        <v>509</v>
      </c>
      <c r="J340">
        <v>0</v>
      </c>
      <c r="K340">
        <v>33.333333333333329</v>
      </c>
    </row>
    <row r="341" spans="1:11">
      <c r="A341" s="145" t="s">
        <v>585</v>
      </c>
      <c r="B341" s="140" t="s">
        <v>586</v>
      </c>
      <c r="C341" s="140" t="s">
        <v>18</v>
      </c>
      <c r="D341" s="140" t="s">
        <v>24</v>
      </c>
      <c r="E341" s="140" t="s">
        <v>20</v>
      </c>
      <c r="F341" s="140">
        <v>2</v>
      </c>
      <c r="G341" s="140">
        <v>1.33</v>
      </c>
      <c r="H341" s="140">
        <v>1.33</v>
      </c>
      <c r="I341" s="140" t="s">
        <v>509</v>
      </c>
      <c r="J341">
        <v>66.5</v>
      </c>
      <c r="K341">
        <v>33.25</v>
      </c>
    </row>
    <row r="342" spans="1:11">
      <c r="A342" s="143" t="s">
        <v>587</v>
      </c>
      <c r="J342">
        <v>0</v>
      </c>
      <c r="K342">
        <v>45.476190476190482</v>
      </c>
    </row>
    <row r="343" spans="1:11">
      <c r="A343" s="144" t="s">
        <v>588</v>
      </c>
      <c r="J343">
        <v>0</v>
      </c>
      <c r="K343">
        <v>45.476190476190482</v>
      </c>
    </row>
    <row r="344" spans="1:11">
      <c r="A344" s="145" t="s">
        <v>589</v>
      </c>
      <c r="B344" s="140" t="s">
        <v>590</v>
      </c>
      <c r="C344" s="140" t="s">
        <v>18</v>
      </c>
      <c r="D344" s="140" t="s">
        <v>37</v>
      </c>
      <c r="E344" s="140" t="s">
        <v>20</v>
      </c>
      <c r="F344" s="140">
        <v>2</v>
      </c>
      <c r="G344" s="140">
        <v>0</v>
      </c>
      <c r="H344" s="140">
        <v>5</v>
      </c>
      <c r="I344" s="140" t="s">
        <v>282</v>
      </c>
      <c r="J344">
        <v>0</v>
      </c>
      <c r="K344">
        <v>71.428571428571431</v>
      </c>
    </row>
    <row r="345" spans="1:11">
      <c r="A345" s="145" t="s">
        <v>591</v>
      </c>
      <c r="B345" s="140" t="s">
        <v>592</v>
      </c>
      <c r="C345" s="140" t="s">
        <v>18</v>
      </c>
      <c r="D345" s="140" t="s">
        <v>37</v>
      </c>
      <c r="E345" s="140" t="s">
        <v>20</v>
      </c>
      <c r="F345" s="140">
        <v>1</v>
      </c>
      <c r="G345" s="140">
        <v>0</v>
      </c>
      <c r="H345" s="140">
        <v>1</v>
      </c>
      <c r="I345" s="140" t="s">
        <v>282</v>
      </c>
      <c r="J345">
        <v>0</v>
      </c>
      <c r="K345">
        <v>25</v>
      </c>
    </row>
    <row r="346" spans="1:11">
      <c r="A346" s="145" t="s">
        <v>593</v>
      </c>
      <c r="B346" s="140" t="s">
        <v>594</v>
      </c>
      <c r="C346" s="140" t="s">
        <v>18</v>
      </c>
      <c r="D346" s="140" t="s">
        <v>37</v>
      </c>
      <c r="E346" s="140" t="s">
        <v>20</v>
      </c>
      <c r="F346" s="140">
        <v>1</v>
      </c>
      <c r="G346" s="140">
        <v>0</v>
      </c>
      <c r="H346" s="140">
        <v>2</v>
      </c>
      <c r="I346" s="140" t="s">
        <v>282</v>
      </c>
      <c r="J346">
        <v>0</v>
      </c>
      <c r="K346">
        <v>40</v>
      </c>
    </row>
    <row r="347" spans="1:11">
      <c r="A347" s="143" t="s">
        <v>595</v>
      </c>
      <c r="J347">
        <v>0</v>
      </c>
      <c r="K347">
        <v>29.125</v>
      </c>
    </row>
    <row r="348" spans="1:11">
      <c r="A348" s="144" t="s">
        <v>596</v>
      </c>
      <c r="J348">
        <v>0</v>
      </c>
      <c r="K348">
        <v>29.125</v>
      </c>
    </row>
    <row r="349" spans="1:11">
      <c r="A349" s="145" t="s">
        <v>597</v>
      </c>
      <c r="B349" s="140" t="s">
        <v>598</v>
      </c>
      <c r="C349" s="140" t="s">
        <v>18</v>
      </c>
      <c r="D349" s="140" t="s">
        <v>37</v>
      </c>
      <c r="E349" s="140" t="s">
        <v>20</v>
      </c>
      <c r="F349" s="140">
        <v>0.25</v>
      </c>
      <c r="G349" s="140">
        <v>0</v>
      </c>
      <c r="H349" s="140">
        <v>0.25</v>
      </c>
      <c r="I349" s="140" t="s">
        <v>509</v>
      </c>
      <c r="J349">
        <v>0</v>
      </c>
      <c r="K349">
        <v>25</v>
      </c>
    </row>
    <row r="350" spans="1:11">
      <c r="A350" s="145" t="s">
        <v>599</v>
      </c>
      <c r="B350" s="140" t="s">
        <v>600</v>
      </c>
      <c r="C350" s="140" t="s">
        <v>18</v>
      </c>
      <c r="D350" s="140" t="s">
        <v>37</v>
      </c>
      <c r="E350" s="140" t="s">
        <v>20</v>
      </c>
      <c r="F350" s="140">
        <v>1</v>
      </c>
      <c r="G350" s="140">
        <v>0</v>
      </c>
      <c r="H350" s="140">
        <v>1.33</v>
      </c>
      <c r="I350" s="140" t="s">
        <v>509</v>
      </c>
      <c r="J350">
        <v>0</v>
      </c>
      <c r="K350">
        <v>33.25</v>
      </c>
    </row>
    <row r="351" spans="1:11">
      <c r="A351" s="140" t="s">
        <v>601</v>
      </c>
      <c r="J351">
        <v>15.629991874206716</v>
      </c>
      <c r="K351">
        <v>24.949047958080254</v>
      </c>
    </row>
    <row r="352" spans="1:11">
      <c r="A352" s="141" t="s">
        <v>602</v>
      </c>
      <c r="J352">
        <v>1.9230769230769231</v>
      </c>
      <c r="K352">
        <v>20.472093096646947</v>
      </c>
    </row>
    <row r="353" spans="1:11">
      <c r="A353" s="142" t="s">
        <v>603</v>
      </c>
      <c r="J353">
        <v>1.9230769230769231</v>
      </c>
      <c r="K353">
        <v>20.472093096646947</v>
      </c>
    </row>
    <row r="354" spans="1:11">
      <c r="A354" s="143" t="s">
        <v>604</v>
      </c>
      <c r="J354">
        <v>0</v>
      </c>
      <c r="K354">
        <v>18.086307692307692</v>
      </c>
    </row>
    <row r="355" spans="1:11">
      <c r="A355" s="144" t="s">
        <v>605</v>
      </c>
      <c r="J355">
        <v>0</v>
      </c>
      <c r="K355">
        <v>18.086307692307692</v>
      </c>
    </row>
    <row r="356" spans="1:11">
      <c r="A356" s="145" t="s">
        <v>606</v>
      </c>
      <c r="B356" s="140" t="s">
        <v>607</v>
      </c>
      <c r="C356" s="140" t="s">
        <v>608</v>
      </c>
      <c r="D356" s="140" t="s">
        <v>19</v>
      </c>
      <c r="E356" s="140" t="s">
        <v>20</v>
      </c>
      <c r="F356" s="140">
        <v>50000</v>
      </c>
      <c r="G356" s="140">
        <v>0</v>
      </c>
      <c r="H356" s="140">
        <v>0</v>
      </c>
      <c r="I356" s="140" t="s">
        <v>498</v>
      </c>
      <c r="J356">
        <v>0</v>
      </c>
      <c r="K356">
        <v>18.535230769230772</v>
      </c>
    </row>
    <row r="357" spans="1:11">
      <c r="A357" s="145" t="s">
        <v>609</v>
      </c>
      <c r="B357" s="140" t="s">
        <v>610</v>
      </c>
      <c r="C357" s="140" t="s">
        <v>608</v>
      </c>
      <c r="D357" s="140" t="s">
        <v>37</v>
      </c>
      <c r="E357" s="140" t="s">
        <v>20</v>
      </c>
      <c r="F357" s="140">
        <v>250</v>
      </c>
      <c r="G357" s="140">
        <v>0</v>
      </c>
      <c r="H357" s="140">
        <v>288.10000000000002</v>
      </c>
      <c r="I357" s="140" t="s">
        <v>498</v>
      </c>
      <c r="J357">
        <v>0</v>
      </c>
      <c r="K357">
        <v>28.810000000000002</v>
      </c>
    </row>
    <row r="358" spans="1:11">
      <c r="A358" s="145" t="s">
        <v>611</v>
      </c>
      <c r="B358" s="140" t="s">
        <v>612</v>
      </c>
      <c r="C358" s="140" t="s">
        <v>608</v>
      </c>
      <c r="D358" s="140" t="s">
        <v>19</v>
      </c>
      <c r="E358" s="140" t="s">
        <v>20</v>
      </c>
      <c r="F358" s="140">
        <v>30000</v>
      </c>
      <c r="G358" s="140">
        <v>0</v>
      </c>
      <c r="H358" s="140">
        <v>0</v>
      </c>
      <c r="I358" s="140" t="s">
        <v>498</v>
      </c>
      <c r="J358">
        <v>0</v>
      </c>
      <c r="K358">
        <v>25</v>
      </c>
    </row>
    <row r="359" spans="1:11">
      <c r="A359" s="145" t="s">
        <v>613</v>
      </c>
      <c r="B359" s="140" t="s">
        <v>614</v>
      </c>
      <c r="C359" s="140" t="s">
        <v>18</v>
      </c>
      <c r="D359" s="140" t="s">
        <v>24</v>
      </c>
      <c r="E359" s="140" t="s">
        <v>20</v>
      </c>
      <c r="F359" s="140">
        <v>37</v>
      </c>
      <c r="G359" s="140">
        <v>0</v>
      </c>
      <c r="H359" s="140">
        <v>0</v>
      </c>
      <c r="I359" s="140" t="s">
        <v>498</v>
      </c>
      <c r="J359">
        <v>0</v>
      </c>
      <c r="K359">
        <v>0</v>
      </c>
    </row>
    <row r="360" spans="1:11">
      <c r="A360" s="143" t="s">
        <v>615</v>
      </c>
      <c r="J360">
        <v>12.5</v>
      </c>
      <c r="K360">
        <v>22.324999999999999</v>
      </c>
    </row>
    <row r="361" spans="1:11">
      <c r="A361" s="144" t="s">
        <v>616</v>
      </c>
      <c r="J361">
        <v>12.5</v>
      </c>
      <c r="K361">
        <v>22.324999999999999</v>
      </c>
    </row>
    <row r="362" spans="1:11">
      <c r="A362" s="145" t="s">
        <v>617</v>
      </c>
      <c r="B362" s="140" t="s">
        <v>618</v>
      </c>
      <c r="C362" s="140" t="s">
        <v>18</v>
      </c>
      <c r="D362" s="140" t="s">
        <v>37</v>
      </c>
      <c r="E362" s="140" t="s">
        <v>20</v>
      </c>
      <c r="F362" s="140">
        <v>1</v>
      </c>
      <c r="G362" s="140">
        <v>0.25</v>
      </c>
      <c r="H362" s="140">
        <v>1.25</v>
      </c>
      <c r="I362" s="140" t="s">
        <v>619</v>
      </c>
      <c r="J362">
        <v>25</v>
      </c>
      <c r="K362">
        <v>31.25</v>
      </c>
    </row>
    <row r="363" spans="1:11">
      <c r="A363" s="145" t="s">
        <v>620</v>
      </c>
      <c r="B363" s="140" t="s">
        <v>621</v>
      </c>
      <c r="C363" s="140" t="s">
        <v>608</v>
      </c>
      <c r="D363" s="140" t="s">
        <v>37</v>
      </c>
      <c r="E363" s="140" t="s">
        <v>20</v>
      </c>
      <c r="F363" s="140">
        <v>50</v>
      </c>
      <c r="G363" s="140">
        <v>0</v>
      </c>
      <c r="H363" s="140">
        <v>33.5</v>
      </c>
      <c r="I363" s="140" t="s">
        <v>498</v>
      </c>
      <c r="J363">
        <v>0</v>
      </c>
      <c r="K363">
        <v>13.4</v>
      </c>
    </row>
    <row r="364" spans="1:11">
      <c r="A364" s="143" t="s">
        <v>622</v>
      </c>
      <c r="J364">
        <v>0</v>
      </c>
      <c r="K364">
        <v>22.916666666666668</v>
      </c>
    </row>
    <row r="365" spans="1:11">
      <c r="A365" s="144" t="s">
        <v>623</v>
      </c>
      <c r="J365">
        <v>0</v>
      </c>
      <c r="K365">
        <v>22.916666666666668</v>
      </c>
    </row>
    <row r="366" spans="1:11">
      <c r="A366" s="145" t="s">
        <v>624</v>
      </c>
      <c r="B366" s="140" t="s">
        <v>625</v>
      </c>
      <c r="C366" s="140" t="s">
        <v>18</v>
      </c>
      <c r="D366" s="140" t="s">
        <v>19</v>
      </c>
      <c r="E366" s="140" t="s">
        <v>20</v>
      </c>
      <c r="F366" s="140">
        <v>12</v>
      </c>
      <c r="G366" s="140">
        <v>0</v>
      </c>
      <c r="H366" s="140">
        <v>0</v>
      </c>
      <c r="I366" s="140" t="s">
        <v>498</v>
      </c>
      <c r="J366">
        <v>0</v>
      </c>
      <c r="K366">
        <v>20.833333333333336</v>
      </c>
    </row>
    <row r="367" spans="1:11">
      <c r="A367" s="145" t="s">
        <v>626</v>
      </c>
      <c r="B367" s="140" t="s">
        <v>627</v>
      </c>
      <c r="C367" s="140" t="s">
        <v>18</v>
      </c>
      <c r="D367" s="140" t="s">
        <v>19</v>
      </c>
      <c r="E367" s="140" t="s">
        <v>20</v>
      </c>
      <c r="F367" s="140">
        <v>10</v>
      </c>
      <c r="G367" s="140">
        <v>0</v>
      </c>
      <c r="H367" s="140">
        <v>0</v>
      </c>
      <c r="I367" s="140" t="s">
        <v>498</v>
      </c>
      <c r="J367">
        <v>0</v>
      </c>
      <c r="K367">
        <v>25</v>
      </c>
    </row>
    <row r="368" spans="1:11">
      <c r="A368" s="143" t="s">
        <v>628</v>
      </c>
      <c r="J368">
        <v>0</v>
      </c>
      <c r="K368">
        <v>20.661729230769232</v>
      </c>
    </row>
    <row r="369" spans="1:11">
      <c r="A369" s="144" t="s">
        <v>629</v>
      </c>
      <c r="J369">
        <v>0</v>
      </c>
      <c r="K369">
        <v>20.661729230769232</v>
      </c>
    </row>
    <row r="370" spans="1:11">
      <c r="A370" s="145" t="s">
        <v>630</v>
      </c>
      <c r="B370" s="140" t="s">
        <v>631</v>
      </c>
      <c r="C370" s="140" t="s">
        <v>608</v>
      </c>
      <c r="D370" s="140" t="s">
        <v>37</v>
      </c>
      <c r="E370" s="140" t="s">
        <v>20</v>
      </c>
      <c r="F370" s="140">
        <v>250</v>
      </c>
      <c r="G370" s="140">
        <v>0</v>
      </c>
      <c r="H370" s="140">
        <v>347.7</v>
      </c>
      <c r="I370" s="140" t="s">
        <v>498</v>
      </c>
      <c r="J370">
        <v>0</v>
      </c>
      <c r="K370">
        <v>34.770000000000003</v>
      </c>
    </row>
    <row r="371" spans="1:11">
      <c r="A371" s="145" t="s">
        <v>632</v>
      </c>
      <c r="B371" s="140" t="s">
        <v>633</v>
      </c>
      <c r="C371" s="140" t="s">
        <v>18</v>
      </c>
      <c r="D371" s="140" t="s">
        <v>37</v>
      </c>
      <c r="E371" s="140" t="s">
        <v>20</v>
      </c>
      <c r="F371" s="140">
        <v>375000</v>
      </c>
      <c r="G371" s="140">
        <v>0</v>
      </c>
      <c r="H371" s="140">
        <v>301253</v>
      </c>
      <c r="I371" s="140" t="s">
        <v>498</v>
      </c>
      <c r="J371">
        <v>0</v>
      </c>
      <c r="K371">
        <v>18.538646153846152</v>
      </c>
    </row>
    <row r="372" spans="1:11">
      <c r="A372" s="145" t="s">
        <v>634</v>
      </c>
      <c r="B372" s="140" t="s">
        <v>635</v>
      </c>
      <c r="C372" s="140" t="s">
        <v>18</v>
      </c>
      <c r="D372" s="140" t="s">
        <v>37</v>
      </c>
      <c r="E372" s="140" t="s">
        <v>20</v>
      </c>
      <c r="F372" s="140">
        <v>1</v>
      </c>
      <c r="G372" s="140">
        <v>0</v>
      </c>
      <c r="H372" s="140">
        <v>1</v>
      </c>
      <c r="I372" s="140" t="s">
        <v>498</v>
      </c>
      <c r="J372">
        <v>0</v>
      </c>
      <c r="K372">
        <v>25</v>
      </c>
    </row>
    <row r="373" spans="1:11">
      <c r="A373" s="145" t="s">
        <v>636</v>
      </c>
      <c r="B373" s="140" t="s">
        <v>637</v>
      </c>
      <c r="C373" s="140" t="s">
        <v>608</v>
      </c>
      <c r="D373" s="140" t="s">
        <v>37</v>
      </c>
      <c r="E373" s="140" t="s">
        <v>20</v>
      </c>
      <c r="F373" s="140">
        <v>50</v>
      </c>
      <c r="G373" s="140">
        <v>0</v>
      </c>
      <c r="H373" s="140">
        <v>0</v>
      </c>
      <c r="I373" s="140" t="s">
        <v>498</v>
      </c>
      <c r="J373">
        <v>0</v>
      </c>
      <c r="K373">
        <v>0</v>
      </c>
    </row>
    <row r="374" spans="1:11">
      <c r="A374" s="145" t="s">
        <v>638</v>
      </c>
      <c r="B374" s="140" t="s">
        <v>639</v>
      </c>
      <c r="C374" s="140" t="s">
        <v>18</v>
      </c>
      <c r="D374" s="140" t="s">
        <v>37</v>
      </c>
      <c r="E374" s="140" t="s">
        <v>20</v>
      </c>
      <c r="F374" s="140">
        <v>10</v>
      </c>
      <c r="G374" s="140">
        <v>0</v>
      </c>
      <c r="H374" s="140">
        <v>10</v>
      </c>
      <c r="I374" s="140" t="s">
        <v>498</v>
      </c>
      <c r="J374">
        <v>0</v>
      </c>
      <c r="K374">
        <v>25</v>
      </c>
    </row>
    <row r="375" spans="1:11">
      <c r="A375" s="141" t="s">
        <v>640</v>
      </c>
      <c r="J375">
        <v>27.526431972181147</v>
      </c>
      <c r="K375">
        <v>30.852237696551516</v>
      </c>
    </row>
    <row r="376" spans="1:11">
      <c r="A376" s="142" t="s">
        <v>641</v>
      </c>
      <c r="J376">
        <v>27.526431972181147</v>
      </c>
      <c r="K376">
        <v>30.852237696551516</v>
      </c>
    </row>
    <row r="377" spans="1:11">
      <c r="A377" s="143" t="s">
        <v>642</v>
      </c>
      <c r="J377">
        <v>50</v>
      </c>
      <c r="K377">
        <v>30</v>
      </c>
    </row>
    <row r="378" spans="1:11">
      <c r="A378" s="144" t="s">
        <v>643</v>
      </c>
      <c r="J378">
        <v>50</v>
      </c>
      <c r="K378">
        <v>30</v>
      </c>
    </row>
    <row r="379" spans="1:11">
      <c r="A379" s="145" t="s">
        <v>644</v>
      </c>
      <c r="B379" s="140" t="s">
        <v>645</v>
      </c>
      <c r="C379" s="140" t="s">
        <v>18</v>
      </c>
      <c r="D379" s="140" t="s">
        <v>24</v>
      </c>
      <c r="E379" s="140" t="s">
        <v>20</v>
      </c>
      <c r="F379" s="140">
        <v>3</v>
      </c>
      <c r="G379" s="140">
        <v>3</v>
      </c>
      <c r="H379" s="140">
        <v>3</v>
      </c>
      <c r="I379" s="140" t="s">
        <v>489</v>
      </c>
      <c r="J379">
        <v>100</v>
      </c>
      <c r="K379">
        <v>60</v>
      </c>
    </row>
    <row r="380" spans="1:11">
      <c r="A380" s="145" t="s">
        <v>646</v>
      </c>
      <c r="B380" s="140" t="s">
        <v>647</v>
      </c>
      <c r="C380" s="140" t="s">
        <v>18</v>
      </c>
      <c r="D380" s="140" t="s">
        <v>37</v>
      </c>
      <c r="E380" s="140" t="s">
        <v>20</v>
      </c>
      <c r="F380" s="140">
        <v>1</v>
      </c>
      <c r="G380" s="140">
        <v>0</v>
      </c>
      <c r="H380" s="140">
        <v>0</v>
      </c>
      <c r="I380" s="140" t="s">
        <v>489</v>
      </c>
      <c r="J380">
        <v>0</v>
      </c>
      <c r="K380">
        <v>0</v>
      </c>
    </row>
    <row r="381" spans="1:11">
      <c r="A381" s="143" t="s">
        <v>648</v>
      </c>
      <c r="J381">
        <v>6.25</v>
      </c>
      <c r="K381">
        <v>36.5802304964539</v>
      </c>
    </row>
    <row r="382" spans="1:11">
      <c r="A382" s="144" t="s">
        <v>649</v>
      </c>
      <c r="J382">
        <v>6.25</v>
      </c>
      <c r="K382">
        <v>36.5802304964539</v>
      </c>
    </row>
    <row r="383" spans="1:11">
      <c r="A383" s="145" t="s">
        <v>650</v>
      </c>
      <c r="B383" s="140" t="s">
        <v>651</v>
      </c>
      <c r="C383" s="140" t="s">
        <v>18</v>
      </c>
      <c r="D383" s="140" t="s">
        <v>19</v>
      </c>
      <c r="E383" s="140" t="s">
        <v>20</v>
      </c>
      <c r="F383" s="140">
        <v>1</v>
      </c>
      <c r="G383" s="140">
        <v>0.25</v>
      </c>
      <c r="H383" s="140">
        <v>0.25</v>
      </c>
      <c r="I383" s="140" t="s">
        <v>619</v>
      </c>
      <c r="J383">
        <v>25</v>
      </c>
      <c r="K383">
        <v>31.25</v>
      </c>
    </row>
    <row r="384" spans="1:11">
      <c r="A384" s="145" t="s">
        <v>652</v>
      </c>
      <c r="B384" s="140" t="s">
        <v>653</v>
      </c>
      <c r="C384" s="140" t="s">
        <v>18</v>
      </c>
      <c r="D384" s="140" t="s">
        <v>37</v>
      </c>
      <c r="E384" s="140" t="s">
        <v>20</v>
      </c>
      <c r="F384" s="140">
        <v>4</v>
      </c>
      <c r="G384" s="140">
        <v>0</v>
      </c>
      <c r="H384" s="140">
        <v>5</v>
      </c>
      <c r="I384" s="140" t="s">
        <v>619</v>
      </c>
      <c r="J384">
        <v>0</v>
      </c>
      <c r="K384">
        <v>41.666666666666671</v>
      </c>
    </row>
    <row r="385" spans="1:11">
      <c r="A385" s="145" t="s">
        <v>654</v>
      </c>
      <c r="B385" s="140" t="s">
        <v>655</v>
      </c>
      <c r="C385" s="140" t="s">
        <v>18</v>
      </c>
      <c r="D385" s="140" t="s">
        <v>37</v>
      </c>
      <c r="E385" s="140" t="s">
        <v>20</v>
      </c>
      <c r="F385" s="140">
        <v>10</v>
      </c>
      <c r="G385" s="140">
        <v>0</v>
      </c>
      <c r="H385" s="140">
        <v>15</v>
      </c>
      <c r="I385" s="140" t="s">
        <v>619</v>
      </c>
      <c r="J385">
        <v>0</v>
      </c>
      <c r="K385">
        <v>50</v>
      </c>
    </row>
    <row r="386" spans="1:11">
      <c r="A386" s="145" t="s">
        <v>656</v>
      </c>
      <c r="B386" s="140" t="s">
        <v>657</v>
      </c>
      <c r="C386" s="140" t="s">
        <v>18</v>
      </c>
      <c r="D386" s="140" t="s">
        <v>37</v>
      </c>
      <c r="E386" s="140" t="s">
        <v>20</v>
      </c>
      <c r="F386" s="140">
        <v>24</v>
      </c>
      <c r="G386" s="140">
        <v>0</v>
      </c>
      <c r="H386" s="140">
        <v>22</v>
      </c>
      <c r="I386" s="140" t="s">
        <v>21</v>
      </c>
      <c r="J386">
        <v>0</v>
      </c>
      <c r="K386">
        <v>23.404255319148938</v>
      </c>
    </row>
    <row r="387" spans="1:11">
      <c r="A387" s="143" t="s">
        <v>658</v>
      </c>
      <c r="J387">
        <v>0</v>
      </c>
      <c r="K387">
        <v>0</v>
      </c>
    </row>
    <row r="388" spans="1:11">
      <c r="A388" s="144" t="s">
        <v>659</v>
      </c>
      <c r="J388">
        <v>0</v>
      </c>
      <c r="K388">
        <v>0</v>
      </c>
    </row>
    <row r="389" spans="1:11">
      <c r="A389" s="145" t="s">
        <v>660</v>
      </c>
      <c r="B389" s="140" t="s">
        <v>661</v>
      </c>
      <c r="C389" s="140" t="s">
        <v>18</v>
      </c>
      <c r="D389" s="140" t="s">
        <v>24</v>
      </c>
      <c r="E389" s="140" t="s">
        <v>20</v>
      </c>
      <c r="F389" s="140">
        <v>0.5</v>
      </c>
      <c r="G389" s="140">
        <v>0</v>
      </c>
      <c r="H389" s="140">
        <v>0</v>
      </c>
      <c r="I389" s="140" t="s">
        <v>498</v>
      </c>
      <c r="J389">
        <v>0</v>
      </c>
      <c r="K389">
        <v>0</v>
      </c>
    </row>
    <row r="390" spans="1:11">
      <c r="A390" s="143" t="s">
        <v>662</v>
      </c>
      <c r="J390">
        <v>0</v>
      </c>
      <c r="K390">
        <v>28.793846153846154</v>
      </c>
    </row>
    <row r="391" spans="1:11">
      <c r="A391" s="144" t="s">
        <v>663</v>
      </c>
      <c r="J391">
        <v>0</v>
      </c>
      <c r="K391">
        <v>28.793846153846154</v>
      </c>
    </row>
    <row r="392" spans="1:11">
      <c r="A392" s="145" t="s">
        <v>664</v>
      </c>
      <c r="B392" s="140" t="s">
        <v>665</v>
      </c>
      <c r="C392" s="140" t="s">
        <v>18</v>
      </c>
      <c r="D392" s="140" t="s">
        <v>37</v>
      </c>
      <c r="E392" s="140" t="s">
        <v>20</v>
      </c>
      <c r="F392" s="140">
        <v>15</v>
      </c>
      <c r="G392" s="140">
        <v>0</v>
      </c>
      <c r="H392" s="140">
        <v>0</v>
      </c>
      <c r="I392" s="140" t="s">
        <v>498</v>
      </c>
      <c r="J392">
        <v>0</v>
      </c>
      <c r="K392">
        <v>0</v>
      </c>
    </row>
    <row r="393" spans="1:11">
      <c r="A393" s="145" t="s">
        <v>666</v>
      </c>
      <c r="B393" s="140" t="s">
        <v>667</v>
      </c>
      <c r="C393" s="140" t="s">
        <v>18</v>
      </c>
      <c r="D393" s="140" t="s">
        <v>37</v>
      </c>
      <c r="E393" s="140" t="s">
        <v>20</v>
      </c>
      <c r="F393" s="140">
        <v>10</v>
      </c>
      <c r="G393" s="140">
        <v>0</v>
      </c>
      <c r="H393" s="140">
        <v>0</v>
      </c>
      <c r="I393" s="140" t="s">
        <v>498</v>
      </c>
      <c r="J393">
        <v>0</v>
      </c>
      <c r="K393">
        <v>0</v>
      </c>
    </row>
    <row r="394" spans="1:11">
      <c r="A394" s="145" t="s">
        <v>668</v>
      </c>
      <c r="B394" s="140" t="s">
        <v>669</v>
      </c>
      <c r="C394" s="140" t="s">
        <v>18</v>
      </c>
      <c r="D394" s="140" t="s">
        <v>37</v>
      </c>
      <c r="E394" s="140" t="s">
        <v>20</v>
      </c>
      <c r="F394" s="140">
        <v>500</v>
      </c>
      <c r="G394" s="140">
        <v>0</v>
      </c>
      <c r="H394" s="140">
        <v>4375</v>
      </c>
      <c r="I394" s="140" t="s">
        <v>498</v>
      </c>
      <c r="J394">
        <v>0</v>
      </c>
      <c r="K394">
        <v>100</v>
      </c>
    </row>
    <row r="395" spans="1:11">
      <c r="A395" s="145" t="s">
        <v>670</v>
      </c>
      <c r="B395" s="140" t="s">
        <v>671</v>
      </c>
      <c r="C395" s="140" t="s">
        <v>18</v>
      </c>
      <c r="D395" s="140" t="s">
        <v>37</v>
      </c>
      <c r="E395" s="140" t="s">
        <v>20</v>
      </c>
      <c r="F395" s="140">
        <v>40000</v>
      </c>
      <c r="G395" s="140">
        <v>0</v>
      </c>
      <c r="H395" s="140">
        <v>19728</v>
      </c>
      <c r="I395" s="140" t="s">
        <v>498</v>
      </c>
      <c r="J395">
        <v>0</v>
      </c>
      <c r="K395">
        <v>15.175384615384615</v>
      </c>
    </row>
    <row r="396" spans="1:11">
      <c r="A396" s="143" t="s">
        <v>672</v>
      </c>
      <c r="J396">
        <v>43.400735823813939</v>
      </c>
      <c r="K396">
        <v>27.987625433315088</v>
      </c>
    </row>
    <row r="397" spans="1:11">
      <c r="A397" s="144" t="s">
        <v>673</v>
      </c>
      <c r="J397">
        <v>43.400735823813939</v>
      </c>
      <c r="K397">
        <v>27.987625433315088</v>
      </c>
    </row>
    <row r="398" spans="1:11">
      <c r="A398" s="145" t="s">
        <v>674</v>
      </c>
      <c r="B398" s="140" t="s">
        <v>675</v>
      </c>
      <c r="C398" s="140" t="s">
        <v>18</v>
      </c>
      <c r="D398" s="140" t="s">
        <v>24</v>
      </c>
      <c r="E398" s="140" t="s">
        <v>20</v>
      </c>
      <c r="F398" s="140">
        <v>79</v>
      </c>
      <c r="G398" s="140">
        <v>47</v>
      </c>
      <c r="H398" s="140">
        <v>47</v>
      </c>
      <c r="I398" s="140" t="s">
        <v>498</v>
      </c>
      <c r="J398">
        <v>59.493670886075947</v>
      </c>
      <c r="K398">
        <v>40.517241379310342</v>
      </c>
    </row>
    <row r="399" spans="1:11">
      <c r="A399" s="145" t="s">
        <v>676</v>
      </c>
      <c r="B399" s="140" t="s">
        <v>677</v>
      </c>
      <c r="C399" s="140" t="s">
        <v>18</v>
      </c>
      <c r="D399" s="140" t="s">
        <v>24</v>
      </c>
      <c r="E399" s="140" t="s">
        <v>20</v>
      </c>
      <c r="F399" s="140">
        <v>41</v>
      </c>
      <c r="G399" s="140">
        <v>22</v>
      </c>
      <c r="H399" s="140">
        <v>22</v>
      </c>
      <c r="I399" s="140" t="s">
        <v>498</v>
      </c>
      <c r="J399">
        <v>53.658536585365859</v>
      </c>
      <c r="K399">
        <v>34.920634920634917</v>
      </c>
    </row>
    <row r="400" spans="1:11">
      <c r="A400" s="145" t="s">
        <v>678</v>
      </c>
      <c r="B400" s="140" t="s">
        <v>679</v>
      </c>
      <c r="C400" s="140" t="s">
        <v>18</v>
      </c>
      <c r="D400" s="140" t="s">
        <v>24</v>
      </c>
      <c r="E400" s="140" t="s">
        <v>20</v>
      </c>
      <c r="F400" s="140">
        <v>2000</v>
      </c>
      <c r="G400" s="140">
        <v>341</v>
      </c>
      <c r="H400" s="140">
        <v>341</v>
      </c>
      <c r="I400" s="140" t="s">
        <v>498</v>
      </c>
      <c r="J400">
        <v>17.05</v>
      </c>
      <c r="K400">
        <v>8.5250000000000004</v>
      </c>
    </row>
    <row r="401" spans="1:11">
      <c r="A401" s="143" t="s">
        <v>680</v>
      </c>
      <c r="J401">
        <v>53.75</v>
      </c>
      <c r="K401">
        <v>35.833333333333329</v>
      </c>
    </row>
    <row r="402" spans="1:11">
      <c r="A402" s="144" t="s">
        <v>681</v>
      </c>
      <c r="J402">
        <v>53.75</v>
      </c>
      <c r="K402">
        <v>35.833333333333329</v>
      </c>
    </row>
    <row r="403" spans="1:11">
      <c r="A403" s="145" t="s">
        <v>682</v>
      </c>
      <c r="B403" s="140" t="s">
        <v>683</v>
      </c>
      <c r="C403" s="140" t="s">
        <v>18</v>
      </c>
      <c r="D403" s="140" t="s">
        <v>24</v>
      </c>
      <c r="E403" s="140" t="s">
        <v>20</v>
      </c>
      <c r="F403" s="140">
        <v>20</v>
      </c>
      <c r="G403" s="140">
        <v>13</v>
      </c>
      <c r="H403" s="140">
        <v>13</v>
      </c>
      <c r="I403" s="140" t="s">
        <v>498</v>
      </c>
      <c r="J403">
        <v>65</v>
      </c>
      <c r="K403">
        <v>43.333333333333336</v>
      </c>
    </row>
    <row r="404" spans="1:11">
      <c r="A404" s="145" t="s">
        <v>684</v>
      </c>
      <c r="B404" s="140" t="s">
        <v>685</v>
      </c>
      <c r="C404" s="140" t="s">
        <v>18</v>
      </c>
      <c r="D404" s="140" t="s">
        <v>24</v>
      </c>
      <c r="E404" s="140" t="s">
        <v>20</v>
      </c>
      <c r="F404" s="140">
        <v>2</v>
      </c>
      <c r="G404" s="140">
        <v>2</v>
      </c>
      <c r="H404" s="140">
        <v>2</v>
      </c>
      <c r="I404" s="140" t="s">
        <v>498</v>
      </c>
      <c r="J404">
        <v>100</v>
      </c>
      <c r="K404">
        <v>66.666666666666657</v>
      </c>
    </row>
    <row r="405" spans="1:11">
      <c r="A405" s="145" t="s">
        <v>686</v>
      </c>
      <c r="B405" s="140" t="s">
        <v>687</v>
      </c>
      <c r="C405" s="140" t="s">
        <v>18</v>
      </c>
      <c r="D405" s="140" t="s">
        <v>24</v>
      </c>
      <c r="E405" s="140" t="s">
        <v>20</v>
      </c>
      <c r="F405" s="140">
        <v>2</v>
      </c>
      <c r="G405" s="140">
        <v>1</v>
      </c>
      <c r="H405" s="140">
        <v>1</v>
      </c>
      <c r="I405" s="140" t="s">
        <v>498</v>
      </c>
      <c r="J405">
        <v>50</v>
      </c>
      <c r="K405">
        <v>33.333333333333329</v>
      </c>
    </row>
    <row r="406" spans="1:11">
      <c r="A406" s="145" t="s">
        <v>688</v>
      </c>
      <c r="B406" s="140" t="s">
        <v>689</v>
      </c>
      <c r="C406" s="140" t="s">
        <v>18</v>
      </c>
      <c r="D406" s="140" t="s">
        <v>37</v>
      </c>
      <c r="E406" s="140" t="s">
        <v>20</v>
      </c>
      <c r="F406" s="140">
        <v>0.5</v>
      </c>
      <c r="G406" s="140">
        <v>0</v>
      </c>
      <c r="H406" s="140">
        <v>0</v>
      </c>
      <c r="I406" s="140" t="s">
        <v>498</v>
      </c>
      <c r="J406">
        <v>0</v>
      </c>
      <c r="K406">
        <v>0</v>
      </c>
    </row>
    <row r="407" spans="1:11">
      <c r="A407" s="143" t="s">
        <v>690</v>
      </c>
      <c r="J407">
        <v>52.800000000000004</v>
      </c>
      <c r="K407">
        <v>37.4</v>
      </c>
    </row>
    <row r="408" spans="1:11">
      <c r="A408" s="144" t="s">
        <v>691</v>
      </c>
      <c r="J408">
        <v>52.800000000000004</v>
      </c>
      <c r="K408">
        <v>37.4</v>
      </c>
    </row>
    <row r="409" spans="1:11">
      <c r="A409" s="145" t="s">
        <v>692</v>
      </c>
      <c r="B409" s="140" t="s">
        <v>693</v>
      </c>
      <c r="C409" s="140" t="s">
        <v>18</v>
      </c>
      <c r="D409" s="140" t="s">
        <v>19</v>
      </c>
      <c r="E409" s="140" t="s">
        <v>20</v>
      </c>
      <c r="F409" s="140">
        <v>125</v>
      </c>
      <c r="G409" s="140">
        <v>66</v>
      </c>
      <c r="H409" s="140">
        <v>66</v>
      </c>
      <c r="I409" s="140" t="s">
        <v>498</v>
      </c>
      <c r="J409">
        <v>52.800000000000004</v>
      </c>
      <c r="K409">
        <v>37.4</v>
      </c>
    </row>
    <row r="410" spans="1:11">
      <c r="A410" s="141" t="s">
        <v>694</v>
      </c>
      <c r="J410">
        <v>3.6693750000000001</v>
      </c>
      <c r="K410">
        <v>11.459</v>
      </c>
    </row>
    <row r="411" spans="1:11">
      <c r="A411" s="142" t="s">
        <v>695</v>
      </c>
      <c r="J411">
        <v>3.6693750000000001</v>
      </c>
      <c r="K411">
        <v>11.459</v>
      </c>
    </row>
    <row r="412" spans="1:11">
      <c r="A412" s="143" t="s">
        <v>696</v>
      </c>
      <c r="J412">
        <v>1.5591666666666668</v>
      </c>
      <c r="K412">
        <v>11.012</v>
      </c>
    </row>
    <row r="413" spans="1:11">
      <c r="A413" s="144" t="s">
        <v>697</v>
      </c>
      <c r="J413">
        <v>1.5591666666666668</v>
      </c>
      <c r="K413">
        <v>11.012</v>
      </c>
    </row>
    <row r="414" spans="1:11">
      <c r="A414" s="145" t="s">
        <v>698</v>
      </c>
      <c r="B414" s="140" t="s">
        <v>699</v>
      </c>
      <c r="C414" s="140" t="s">
        <v>18</v>
      </c>
      <c r="D414" s="140" t="s">
        <v>37</v>
      </c>
      <c r="E414" s="140" t="s">
        <v>20</v>
      </c>
      <c r="F414" s="140">
        <v>20000</v>
      </c>
      <c r="G414" s="140">
        <v>293</v>
      </c>
      <c r="H414" s="140">
        <v>3944</v>
      </c>
      <c r="I414" s="140" t="s">
        <v>700</v>
      </c>
      <c r="J414">
        <v>1.4650000000000001</v>
      </c>
      <c r="K414">
        <v>7.8880000000000008</v>
      </c>
    </row>
    <row r="415" spans="1:11">
      <c r="A415" s="145" t="s">
        <v>701</v>
      </c>
      <c r="B415" s="140" t="s">
        <v>702</v>
      </c>
      <c r="C415" s="140" t="s">
        <v>18</v>
      </c>
      <c r="D415" s="140" t="s">
        <v>37</v>
      </c>
      <c r="E415" s="140" t="s">
        <v>20</v>
      </c>
      <c r="F415" s="140">
        <v>8000</v>
      </c>
      <c r="G415" s="140">
        <v>257</v>
      </c>
      <c r="H415" s="140">
        <v>2517</v>
      </c>
      <c r="I415" s="140" t="s">
        <v>700</v>
      </c>
      <c r="J415">
        <v>3.2124999999999999</v>
      </c>
      <c r="K415">
        <v>12.584999999999999</v>
      </c>
    </row>
    <row r="416" spans="1:11">
      <c r="A416" s="145" t="s">
        <v>703</v>
      </c>
      <c r="B416" s="140" t="s">
        <v>704</v>
      </c>
      <c r="C416" s="140" t="s">
        <v>18</v>
      </c>
      <c r="D416" s="140" t="s">
        <v>37</v>
      </c>
      <c r="E416" s="140" t="s">
        <v>20</v>
      </c>
      <c r="F416" s="140">
        <v>40000</v>
      </c>
      <c r="G416" s="140">
        <v>0</v>
      </c>
      <c r="H416" s="140">
        <v>12563</v>
      </c>
      <c r="I416" s="140" t="s">
        <v>700</v>
      </c>
      <c r="J416">
        <v>0</v>
      </c>
      <c r="K416">
        <v>12.562999999999999</v>
      </c>
    </row>
    <row r="417" spans="1:11">
      <c r="A417" s="143" t="s">
        <v>705</v>
      </c>
      <c r="J417">
        <v>10</v>
      </c>
      <c r="K417">
        <v>12.8</v>
      </c>
    </row>
    <row r="418" spans="1:11">
      <c r="A418" s="144" t="s">
        <v>706</v>
      </c>
      <c r="J418">
        <v>10</v>
      </c>
      <c r="K418">
        <v>12.8</v>
      </c>
    </row>
    <row r="419" spans="1:11">
      <c r="A419" s="145" t="s">
        <v>707</v>
      </c>
      <c r="B419" s="140" t="s">
        <v>708</v>
      </c>
      <c r="C419" s="140" t="s">
        <v>18</v>
      </c>
      <c r="D419" s="140" t="s">
        <v>37</v>
      </c>
      <c r="E419" s="140" t="s">
        <v>20</v>
      </c>
      <c r="F419" s="140">
        <v>50</v>
      </c>
      <c r="G419" s="140">
        <v>5</v>
      </c>
      <c r="H419" s="140">
        <v>16</v>
      </c>
      <c r="I419" s="140" t="s">
        <v>700</v>
      </c>
      <c r="J419">
        <v>10</v>
      </c>
      <c r="K419">
        <v>12.8</v>
      </c>
    </row>
    <row r="420" spans="1:11">
      <c r="A420" s="140" t="s">
        <v>709</v>
      </c>
      <c r="J420">
        <v>54.971473425065049</v>
      </c>
      <c r="K420">
        <v>41.366401384820229</v>
      </c>
    </row>
    <row r="421" spans="1:11">
      <c r="A421" s="141" t="s">
        <v>710</v>
      </c>
      <c r="J421">
        <v>50</v>
      </c>
      <c r="K421">
        <v>37.5</v>
      </c>
    </row>
    <row r="422" spans="1:11">
      <c r="A422" s="142" t="s">
        <v>711</v>
      </c>
      <c r="J422">
        <v>50</v>
      </c>
      <c r="K422">
        <v>37.5</v>
      </c>
    </row>
    <row r="423" spans="1:11">
      <c r="A423" s="143" t="s">
        <v>712</v>
      </c>
      <c r="J423">
        <v>0</v>
      </c>
      <c r="K423">
        <v>25</v>
      </c>
    </row>
    <row r="424" spans="1:11">
      <c r="A424" s="144" t="s">
        <v>713</v>
      </c>
      <c r="J424">
        <v>0</v>
      </c>
      <c r="K424">
        <v>25</v>
      </c>
    </row>
    <row r="425" spans="1:11">
      <c r="A425" s="145" t="s">
        <v>714</v>
      </c>
      <c r="B425" s="140" t="s">
        <v>715</v>
      </c>
      <c r="C425" s="140" t="s">
        <v>255</v>
      </c>
      <c r="D425" s="140" t="s">
        <v>37</v>
      </c>
      <c r="E425" s="140" t="s">
        <v>20</v>
      </c>
      <c r="F425" s="140">
        <v>1</v>
      </c>
      <c r="G425" s="140">
        <v>0</v>
      </c>
      <c r="H425" s="140">
        <v>1</v>
      </c>
      <c r="I425" s="140" t="s">
        <v>282</v>
      </c>
      <c r="J425">
        <v>0</v>
      </c>
      <c r="K425">
        <v>25</v>
      </c>
    </row>
    <row r="426" spans="1:11">
      <c r="A426" s="143" t="s">
        <v>716</v>
      </c>
      <c r="J426">
        <v>100</v>
      </c>
      <c r="K426">
        <v>50</v>
      </c>
    </row>
    <row r="427" spans="1:11">
      <c r="A427" s="144" t="s">
        <v>717</v>
      </c>
      <c r="J427">
        <v>100</v>
      </c>
      <c r="K427">
        <v>50</v>
      </c>
    </row>
    <row r="428" spans="1:11">
      <c r="A428" s="145" t="s">
        <v>718</v>
      </c>
      <c r="B428" s="140" t="s">
        <v>719</v>
      </c>
      <c r="C428" s="140" t="s">
        <v>18</v>
      </c>
      <c r="D428" s="140" t="s">
        <v>19</v>
      </c>
      <c r="E428" s="140" t="s">
        <v>20</v>
      </c>
      <c r="F428" s="140">
        <v>11</v>
      </c>
      <c r="G428" s="140">
        <v>21</v>
      </c>
      <c r="H428" s="140">
        <v>21</v>
      </c>
      <c r="I428" s="140" t="s">
        <v>489</v>
      </c>
      <c r="J428">
        <v>100</v>
      </c>
      <c r="K428">
        <v>50</v>
      </c>
    </row>
    <row r="429" spans="1:11">
      <c r="A429" s="141" t="s">
        <v>720</v>
      </c>
      <c r="J429">
        <v>54.456351850592689</v>
      </c>
      <c r="K429">
        <v>37.193628180523341</v>
      </c>
    </row>
    <row r="430" spans="1:11">
      <c r="A430" s="142" t="s">
        <v>721</v>
      </c>
      <c r="J430">
        <v>54.456351850592689</v>
      </c>
      <c r="K430">
        <v>37.193628180523341</v>
      </c>
    </row>
    <row r="431" spans="1:11">
      <c r="A431" s="143" t="s">
        <v>722</v>
      </c>
      <c r="J431">
        <v>26.666666666666668</v>
      </c>
      <c r="K431">
        <v>21.53846153846154</v>
      </c>
    </row>
    <row r="432" spans="1:11">
      <c r="A432" s="144" t="s">
        <v>723</v>
      </c>
      <c r="J432">
        <v>26.666666666666668</v>
      </c>
      <c r="K432">
        <v>21.53846153846154</v>
      </c>
    </row>
    <row r="433" spans="1:11">
      <c r="A433" s="145" t="s">
        <v>724</v>
      </c>
      <c r="B433" s="140" t="s">
        <v>725</v>
      </c>
      <c r="C433" s="140" t="s">
        <v>18</v>
      </c>
      <c r="D433" s="140" t="s">
        <v>19</v>
      </c>
      <c r="E433" s="140" t="s">
        <v>20</v>
      </c>
      <c r="F433" s="140">
        <v>15</v>
      </c>
      <c r="G433" s="140">
        <v>4</v>
      </c>
      <c r="H433" s="140">
        <v>4</v>
      </c>
      <c r="I433" s="140" t="s">
        <v>726</v>
      </c>
      <c r="J433">
        <v>26.666666666666668</v>
      </c>
      <c r="K433">
        <v>21.53846153846154</v>
      </c>
    </row>
    <row r="434" spans="1:11">
      <c r="A434" s="143" t="s">
        <v>727</v>
      </c>
      <c r="J434">
        <v>80</v>
      </c>
      <c r="K434">
        <v>53.551282051282044</v>
      </c>
    </row>
    <row r="435" spans="1:11">
      <c r="A435" s="144" t="s">
        <v>728</v>
      </c>
      <c r="J435">
        <v>80</v>
      </c>
      <c r="K435">
        <v>53.551282051282044</v>
      </c>
    </row>
    <row r="436" spans="1:11">
      <c r="A436" s="145" t="s">
        <v>729</v>
      </c>
      <c r="B436" s="140" t="s">
        <v>730</v>
      </c>
      <c r="C436" s="140" t="s">
        <v>18</v>
      </c>
      <c r="D436" s="140" t="s">
        <v>24</v>
      </c>
      <c r="E436" s="140" t="s">
        <v>20</v>
      </c>
      <c r="F436" s="140">
        <v>10</v>
      </c>
      <c r="G436" s="140">
        <v>7</v>
      </c>
      <c r="H436" s="140">
        <v>7</v>
      </c>
      <c r="I436" s="140" t="s">
        <v>726</v>
      </c>
      <c r="J436">
        <v>70</v>
      </c>
      <c r="K436">
        <v>46.666666666666664</v>
      </c>
    </row>
    <row r="437" spans="1:11">
      <c r="A437" s="145" t="s">
        <v>731</v>
      </c>
      <c r="B437" s="140" t="s">
        <v>732</v>
      </c>
      <c r="C437" s="140" t="s">
        <v>18</v>
      </c>
      <c r="D437" s="140" t="s">
        <v>24</v>
      </c>
      <c r="E437" s="140" t="s">
        <v>20</v>
      </c>
      <c r="F437" s="140">
        <v>3</v>
      </c>
      <c r="G437" s="140">
        <v>4</v>
      </c>
      <c r="H437" s="140">
        <v>4</v>
      </c>
      <c r="I437" s="140" t="s">
        <v>726</v>
      </c>
      <c r="J437">
        <v>100</v>
      </c>
      <c r="K437">
        <v>50</v>
      </c>
    </row>
    <row r="438" spans="1:11">
      <c r="A438" s="145" t="s">
        <v>733</v>
      </c>
      <c r="B438" s="140" t="s">
        <v>734</v>
      </c>
      <c r="C438" s="140" t="s">
        <v>18</v>
      </c>
      <c r="D438" s="140" t="s">
        <v>24</v>
      </c>
      <c r="E438" s="140" t="s">
        <v>20</v>
      </c>
      <c r="F438" s="140">
        <v>2</v>
      </c>
      <c r="G438" s="140">
        <v>1</v>
      </c>
      <c r="H438" s="140">
        <v>1</v>
      </c>
      <c r="I438" s="140" t="s">
        <v>726</v>
      </c>
      <c r="J438">
        <v>50</v>
      </c>
      <c r="K438">
        <v>25</v>
      </c>
    </row>
    <row r="439" spans="1:11">
      <c r="A439" s="145" t="s">
        <v>735</v>
      </c>
      <c r="B439" s="140" t="s">
        <v>736</v>
      </c>
      <c r="C439" s="140" t="s">
        <v>18</v>
      </c>
      <c r="D439" s="140" t="s">
        <v>24</v>
      </c>
      <c r="E439" s="140" t="s">
        <v>20</v>
      </c>
      <c r="F439" s="140">
        <v>1300</v>
      </c>
      <c r="G439" s="140">
        <v>2406</v>
      </c>
      <c r="H439" s="140">
        <v>2406</v>
      </c>
      <c r="I439" s="140" t="s">
        <v>726</v>
      </c>
      <c r="J439">
        <v>100</v>
      </c>
      <c r="K439">
        <v>92.538461538461533</v>
      </c>
    </row>
    <row r="440" spans="1:11">
      <c r="A440" s="143" t="s">
        <v>737</v>
      </c>
      <c r="J440">
        <v>46.333333333333329</v>
      </c>
      <c r="K440">
        <v>31.75</v>
      </c>
    </row>
    <row r="441" spans="1:11">
      <c r="A441" s="144" t="s">
        <v>738</v>
      </c>
      <c r="J441">
        <v>46.333333333333329</v>
      </c>
      <c r="K441">
        <v>31.75</v>
      </c>
    </row>
    <row r="442" spans="1:11">
      <c r="A442" s="145" t="s">
        <v>739</v>
      </c>
      <c r="B442" s="140" t="s">
        <v>740</v>
      </c>
      <c r="C442" s="140" t="s">
        <v>18</v>
      </c>
      <c r="D442" s="140" t="s">
        <v>19</v>
      </c>
      <c r="E442" s="140" t="s">
        <v>20</v>
      </c>
      <c r="F442" s="140">
        <v>2</v>
      </c>
      <c r="G442" s="140">
        <v>1</v>
      </c>
      <c r="H442" s="140">
        <v>1</v>
      </c>
      <c r="I442" s="140" t="s">
        <v>282</v>
      </c>
      <c r="J442">
        <v>50</v>
      </c>
      <c r="K442">
        <v>37.5</v>
      </c>
    </row>
    <row r="443" spans="1:11">
      <c r="A443" s="145" t="s">
        <v>741</v>
      </c>
      <c r="B443" s="140" t="s">
        <v>742</v>
      </c>
      <c r="C443" s="140" t="s">
        <v>18</v>
      </c>
      <c r="D443" s="140" t="s">
        <v>37</v>
      </c>
      <c r="E443" s="140" t="s">
        <v>20</v>
      </c>
      <c r="F443" s="140">
        <v>2</v>
      </c>
      <c r="G443" s="140">
        <v>0.5</v>
      </c>
      <c r="H443" s="140">
        <v>2.5</v>
      </c>
      <c r="I443" s="140" t="s">
        <v>282</v>
      </c>
      <c r="J443">
        <v>25</v>
      </c>
      <c r="K443">
        <v>31.25</v>
      </c>
    </row>
    <row r="444" spans="1:11">
      <c r="A444" s="145" t="s">
        <v>743</v>
      </c>
      <c r="B444" s="140" t="s">
        <v>744</v>
      </c>
      <c r="C444" s="140" t="s">
        <v>18</v>
      </c>
      <c r="D444" s="140" t="s">
        <v>37</v>
      </c>
      <c r="E444" s="140" t="s">
        <v>20</v>
      </c>
      <c r="F444" s="140">
        <v>1</v>
      </c>
      <c r="G444" s="140">
        <v>0</v>
      </c>
      <c r="H444" s="140">
        <v>0</v>
      </c>
      <c r="I444" s="140" t="s">
        <v>726</v>
      </c>
      <c r="J444">
        <v>0</v>
      </c>
      <c r="K444">
        <v>0</v>
      </c>
    </row>
    <row r="445" spans="1:11">
      <c r="A445" s="145" t="s">
        <v>745</v>
      </c>
      <c r="B445" s="140" t="s">
        <v>746</v>
      </c>
      <c r="C445" s="140" t="s">
        <v>18</v>
      </c>
      <c r="D445" s="140" t="s">
        <v>19</v>
      </c>
      <c r="E445" s="140" t="s">
        <v>20</v>
      </c>
      <c r="F445" s="140">
        <v>50000</v>
      </c>
      <c r="G445" s="140">
        <v>225972</v>
      </c>
      <c r="H445" s="140">
        <v>225972</v>
      </c>
      <c r="I445" s="140" t="s">
        <v>726</v>
      </c>
      <c r="J445">
        <v>100</v>
      </c>
      <c r="K445">
        <v>50</v>
      </c>
    </row>
    <row r="446" spans="1:11">
      <c r="A446" s="145" t="s">
        <v>747</v>
      </c>
      <c r="B446" s="140" t="s">
        <v>748</v>
      </c>
      <c r="C446" s="140" t="s">
        <v>18</v>
      </c>
      <c r="D446" s="140" t="s">
        <v>37</v>
      </c>
      <c r="E446" s="140" t="s">
        <v>20</v>
      </c>
      <c r="F446" s="140">
        <v>30</v>
      </c>
      <c r="G446" s="140">
        <v>17</v>
      </c>
      <c r="H446" s="140">
        <v>36</v>
      </c>
      <c r="I446" s="140" t="s">
        <v>726</v>
      </c>
      <c r="J446">
        <v>56.666666666666664</v>
      </c>
      <c r="K446">
        <v>40</v>
      </c>
    </row>
    <row r="447" spans="1:11">
      <c r="A447" s="143" t="s">
        <v>749</v>
      </c>
      <c r="J447">
        <v>18.75</v>
      </c>
      <c r="K447">
        <v>21.875</v>
      </c>
    </row>
    <row r="448" spans="1:11">
      <c r="A448" s="144" t="s">
        <v>750</v>
      </c>
      <c r="J448">
        <v>18.75</v>
      </c>
      <c r="K448">
        <v>21.875</v>
      </c>
    </row>
    <row r="449" spans="1:11">
      <c r="A449" s="145" t="s">
        <v>751</v>
      </c>
      <c r="B449" s="140" t="s">
        <v>752</v>
      </c>
      <c r="C449" s="140" t="s">
        <v>18</v>
      </c>
      <c r="D449" s="140" t="s">
        <v>37</v>
      </c>
      <c r="E449" s="140" t="s">
        <v>20</v>
      </c>
      <c r="F449" s="140">
        <v>1</v>
      </c>
      <c r="G449" s="140">
        <v>0</v>
      </c>
      <c r="H449" s="140">
        <v>1</v>
      </c>
      <c r="I449" s="140" t="s">
        <v>726</v>
      </c>
      <c r="J449">
        <v>0</v>
      </c>
      <c r="K449">
        <v>25</v>
      </c>
    </row>
    <row r="450" spans="1:11">
      <c r="A450" s="145" t="s">
        <v>753</v>
      </c>
      <c r="B450" s="140" t="s">
        <v>754</v>
      </c>
      <c r="C450" s="140" t="s">
        <v>755</v>
      </c>
      <c r="D450" s="140" t="s">
        <v>24</v>
      </c>
      <c r="E450" s="140" t="s">
        <v>20</v>
      </c>
      <c r="F450" s="140">
        <v>40</v>
      </c>
      <c r="G450" s="140">
        <v>15</v>
      </c>
      <c r="H450" s="140">
        <v>15</v>
      </c>
      <c r="I450" s="140" t="s">
        <v>726</v>
      </c>
      <c r="J450">
        <v>37.5</v>
      </c>
      <c r="K450">
        <v>18.75</v>
      </c>
    </row>
    <row r="451" spans="1:11">
      <c r="A451" s="143" t="s">
        <v>756</v>
      </c>
      <c r="J451">
        <v>47.791071428571428</v>
      </c>
      <c r="K451">
        <v>35.016741071428569</v>
      </c>
    </row>
    <row r="452" spans="1:11">
      <c r="A452" s="144" t="s">
        <v>757</v>
      </c>
      <c r="J452">
        <v>47.791071428571428</v>
      </c>
      <c r="K452">
        <v>35.016741071428569</v>
      </c>
    </row>
    <row r="453" spans="1:11">
      <c r="A453" s="145" t="s">
        <v>758</v>
      </c>
      <c r="B453" s="140" t="s">
        <v>759</v>
      </c>
      <c r="C453" s="140" t="s">
        <v>18</v>
      </c>
      <c r="D453" s="140" t="s">
        <v>37</v>
      </c>
      <c r="E453" s="140" t="s">
        <v>20</v>
      </c>
      <c r="F453" s="140">
        <v>0.25</v>
      </c>
      <c r="G453" s="140">
        <v>0.05</v>
      </c>
      <c r="H453" s="140">
        <v>0.15000000000000002</v>
      </c>
      <c r="I453" s="140" t="s">
        <v>760</v>
      </c>
      <c r="J453">
        <v>20</v>
      </c>
      <c r="K453">
        <v>15.000000000000002</v>
      </c>
    </row>
    <row r="454" spans="1:11">
      <c r="A454" s="145" t="s">
        <v>761</v>
      </c>
      <c r="B454" s="140" t="s">
        <v>762</v>
      </c>
      <c r="C454" s="140" t="s">
        <v>18</v>
      </c>
      <c r="D454" s="140" t="s">
        <v>19</v>
      </c>
      <c r="E454" s="140" t="s">
        <v>20</v>
      </c>
      <c r="F454" s="140">
        <v>1</v>
      </c>
      <c r="G454" s="140">
        <v>0.25</v>
      </c>
      <c r="H454" s="140">
        <v>0.25</v>
      </c>
      <c r="I454" s="140" t="s">
        <v>760</v>
      </c>
      <c r="J454">
        <v>25</v>
      </c>
      <c r="K454">
        <v>31.25</v>
      </c>
    </row>
    <row r="455" spans="1:11">
      <c r="A455" s="145" t="s">
        <v>763</v>
      </c>
      <c r="B455" s="140" t="s">
        <v>764</v>
      </c>
      <c r="C455" s="140" t="s">
        <v>18</v>
      </c>
      <c r="D455" s="140" t="s">
        <v>37</v>
      </c>
      <c r="E455" s="140" t="s">
        <v>20</v>
      </c>
      <c r="F455" s="140">
        <v>3500</v>
      </c>
      <c r="G455" s="140">
        <v>394</v>
      </c>
      <c r="H455" s="140">
        <v>1947</v>
      </c>
      <c r="I455" s="140" t="s">
        <v>760</v>
      </c>
      <c r="J455">
        <v>11.257142857142858</v>
      </c>
      <c r="K455">
        <v>17.383928571428573</v>
      </c>
    </row>
    <row r="456" spans="1:11">
      <c r="A456" s="145" t="s">
        <v>765</v>
      </c>
      <c r="B456" s="140" t="s">
        <v>766</v>
      </c>
      <c r="C456" s="140" t="s">
        <v>18</v>
      </c>
      <c r="D456" s="140" t="s">
        <v>37</v>
      </c>
      <c r="E456" s="140" t="s">
        <v>20</v>
      </c>
      <c r="F456" s="140">
        <v>0.25</v>
      </c>
      <c r="G456" s="140">
        <v>0.1</v>
      </c>
      <c r="H456" s="140">
        <v>0.35</v>
      </c>
      <c r="I456" s="140" t="s">
        <v>760</v>
      </c>
      <c r="J456">
        <v>40</v>
      </c>
      <c r="K456">
        <v>35</v>
      </c>
    </row>
    <row r="457" spans="1:11">
      <c r="A457" s="145" t="s">
        <v>767</v>
      </c>
      <c r="B457" s="140" t="s">
        <v>768</v>
      </c>
      <c r="C457" s="140" t="s">
        <v>18</v>
      </c>
      <c r="D457" s="140" t="s">
        <v>24</v>
      </c>
      <c r="E457" s="140" t="s">
        <v>20</v>
      </c>
      <c r="F457" s="140" t="s">
        <v>769</v>
      </c>
      <c r="G457" s="140">
        <v>0.69</v>
      </c>
      <c r="H457" s="140">
        <v>0.69</v>
      </c>
      <c r="I457" s="140" t="s">
        <v>726</v>
      </c>
      <c r="J457">
        <v>98.571428571428569</v>
      </c>
      <c r="K457">
        <v>69</v>
      </c>
    </row>
    <row r="458" spans="1:11">
      <c r="A458" s="145" t="s">
        <v>770</v>
      </c>
      <c r="B458" s="140" t="s">
        <v>771</v>
      </c>
      <c r="C458" s="140" t="s">
        <v>18</v>
      </c>
      <c r="D458" s="140" t="s">
        <v>37</v>
      </c>
      <c r="E458" s="140" t="s">
        <v>20</v>
      </c>
      <c r="F458" s="140">
        <v>1</v>
      </c>
      <c r="G458" s="140">
        <v>0.25</v>
      </c>
      <c r="H458" s="140">
        <v>1.25</v>
      </c>
      <c r="I458" s="140" t="s">
        <v>772</v>
      </c>
      <c r="J458">
        <v>25</v>
      </c>
      <c r="K458">
        <v>31.25</v>
      </c>
    </row>
    <row r="459" spans="1:11">
      <c r="A459" s="145" t="s">
        <v>773</v>
      </c>
      <c r="B459" s="140" t="s">
        <v>774</v>
      </c>
      <c r="C459" s="140" t="s">
        <v>18</v>
      </c>
      <c r="D459" s="140" t="s">
        <v>24</v>
      </c>
      <c r="E459" s="140" t="s">
        <v>20</v>
      </c>
      <c r="F459" s="140">
        <v>0.5</v>
      </c>
      <c r="G459" s="140">
        <v>0.3125</v>
      </c>
      <c r="H459" s="140">
        <v>0.3125</v>
      </c>
      <c r="I459" s="140" t="s">
        <v>282</v>
      </c>
      <c r="J459">
        <v>62.5</v>
      </c>
      <c r="K459">
        <v>31.25</v>
      </c>
    </row>
    <row r="460" spans="1:11">
      <c r="A460" s="145" t="s">
        <v>775</v>
      </c>
      <c r="B460" s="140" t="s">
        <v>776</v>
      </c>
      <c r="C460" s="140" t="s">
        <v>18</v>
      </c>
      <c r="D460" s="140" t="s">
        <v>19</v>
      </c>
      <c r="E460" s="140" t="s">
        <v>20</v>
      </c>
      <c r="F460" s="140">
        <v>1</v>
      </c>
      <c r="G460" s="140">
        <v>1</v>
      </c>
      <c r="H460" s="140">
        <v>1</v>
      </c>
      <c r="I460" s="140" t="s">
        <v>726</v>
      </c>
      <c r="J460">
        <v>100</v>
      </c>
      <c r="K460">
        <v>50</v>
      </c>
    </row>
    <row r="461" spans="1:11">
      <c r="A461" s="143" t="s">
        <v>777</v>
      </c>
      <c r="J461">
        <v>99.938917975567193</v>
      </c>
      <c r="K461">
        <v>49.941150828247601</v>
      </c>
    </row>
    <row r="462" spans="1:11">
      <c r="A462" s="144" t="s">
        <v>778</v>
      </c>
      <c r="J462">
        <v>99.938917975567193</v>
      </c>
      <c r="K462">
        <v>49.941150828247601</v>
      </c>
    </row>
    <row r="463" spans="1:11">
      <c r="A463" s="145" t="s">
        <v>779</v>
      </c>
      <c r="B463" s="140" t="s">
        <v>780</v>
      </c>
      <c r="C463" s="140" t="s">
        <v>18</v>
      </c>
      <c r="D463" s="140" t="s">
        <v>19</v>
      </c>
      <c r="E463" s="140" t="s">
        <v>20</v>
      </c>
      <c r="F463" s="140">
        <v>5730</v>
      </c>
      <c r="G463" s="140">
        <v>5723</v>
      </c>
      <c r="H463" s="140">
        <v>5723</v>
      </c>
      <c r="I463" s="140" t="s">
        <v>726</v>
      </c>
      <c r="J463">
        <v>99.877835951134372</v>
      </c>
      <c r="K463">
        <v>49.882301656495201</v>
      </c>
    </row>
    <row r="464" spans="1:11">
      <c r="A464" s="145" t="s">
        <v>781</v>
      </c>
      <c r="B464" s="140" t="s">
        <v>782</v>
      </c>
      <c r="C464" s="140" t="s">
        <v>18</v>
      </c>
      <c r="D464" s="140" t="s">
        <v>19</v>
      </c>
      <c r="E464" s="140" t="s">
        <v>20</v>
      </c>
      <c r="F464" s="140">
        <v>3</v>
      </c>
      <c r="G464" s="140">
        <v>3</v>
      </c>
      <c r="H464" s="140">
        <v>3</v>
      </c>
      <c r="I464" s="140" t="s">
        <v>484</v>
      </c>
      <c r="J464">
        <v>100</v>
      </c>
      <c r="K464">
        <v>50</v>
      </c>
    </row>
    <row r="465" spans="1:11">
      <c r="A465" s="141" t="s">
        <v>783</v>
      </c>
      <c r="J465">
        <v>58.517410339818731</v>
      </c>
      <c r="K465">
        <v>57.955370262182193</v>
      </c>
    </row>
    <row r="466" spans="1:11">
      <c r="A466" s="142" t="s">
        <v>784</v>
      </c>
      <c r="J466">
        <v>58.517410339818731</v>
      </c>
      <c r="K466">
        <v>57.955370262182193</v>
      </c>
    </row>
    <row r="467" spans="1:11">
      <c r="A467" s="143" t="s">
        <v>785</v>
      </c>
      <c r="J467">
        <v>42.03482067963747</v>
      </c>
      <c r="K467">
        <v>61.744073857697721</v>
      </c>
    </row>
    <row r="468" spans="1:11">
      <c r="A468" s="144" t="s">
        <v>786</v>
      </c>
      <c r="J468">
        <v>42.03482067963747</v>
      </c>
      <c r="K468">
        <v>61.744073857697721</v>
      </c>
    </row>
    <row r="469" spans="1:11">
      <c r="A469" s="145" t="s">
        <v>787</v>
      </c>
      <c r="B469" s="140" t="s">
        <v>788</v>
      </c>
      <c r="C469" s="140" t="s">
        <v>18</v>
      </c>
      <c r="D469" s="140" t="s">
        <v>24</v>
      </c>
      <c r="E469" s="140" t="s">
        <v>20</v>
      </c>
      <c r="F469" s="140">
        <v>30</v>
      </c>
      <c r="G469" s="140">
        <v>89</v>
      </c>
      <c r="H469" s="140">
        <v>89</v>
      </c>
      <c r="I469" s="140" t="s">
        <v>489</v>
      </c>
      <c r="J469">
        <v>100</v>
      </c>
      <c r="K469">
        <v>100</v>
      </c>
    </row>
    <row r="470" spans="1:11">
      <c r="A470" s="145" t="s">
        <v>789</v>
      </c>
      <c r="B470" s="140" t="s">
        <v>790</v>
      </c>
      <c r="C470" s="140" t="s">
        <v>544</v>
      </c>
      <c r="D470" s="140" t="s">
        <v>37</v>
      </c>
      <c r="E470" s="140" t="s">
        <v>20</v>
      </c>
      <c r="F470" s="140">
        <v>2230206</v>
      </c>
      <c r="G470" s="140">
        <v>0</v>
      </c>
      <c r="H470" s="140">
        <v>2909869</v>
      </c>
      <c r="I470" s="140" t="s">
        <v>489</v>
      </c>
      <c r="J470">
        <v>0</v>
      </c>
      <c r="K470">
        <v>52.190138489448955</v>
      </c>
    </row>
    <row r="471" spans="1:11">
      <c r="A471" s="145" t="s">
        <v>791</v>
      </c>
      <c r="B471" s="140" t="s">
        <v>792</v>
      </c>
      <c r="C471" s="140" t="s">
        <v>18</v>
      </c>
      <c r="D471" s="140" t="s">
        <v>37</v>
      </c>
      <c r="E471" s="140" t="s">
        <v>20</v>
      </c>
      <c r="F471" s="140">
        <v>81465</v>
      </c>
      <c r="G471" s="140">
        <v>21266</v>
      </c>
      <c r="H471" s="140">
        <v>102558</v>
      </c>
      <c r="I471" s="140" t="s">
        <v>489</v>
      </c>
      <c r="J471">
        <v>26.10446203891242</v>
      </c>
      <c r="K471">
        <v>33.042083083644236</v>
      </c>
    </row>
    <row r="472" spans="1:11">
      <c r="A472" s="143" t="s">
        <v>793</v>
      </c>
      <c r="J472">
        <v>100</v>
      </c>
      <c r="K472">
        <v>75</v>
      </c>
    </row>
    <row r="473" spans="1:11">
      <c r="A473" s="144" t="s">
        <v>794</v>
      </c>
      <c r="J473">
        <v>100</v>
      </c>
      <c r="K473">
        <v>75</v>
      </c>
    </row>
    <row r="474" spans="1:11">
      <c r="A474" s="145">
        <v>55030202</v>
      </c>
      <c r="B474" s="140" t="s">
        <v>795</v>
      </c>
      <c r="C474" s="140" t="s">
        <v>18</v>
      </c>
      <c r="D474" s="140" t="s">
        <v>19</v>
      </c>
      <c r="E474" s="140" t="s">
        <v>20</v>
      </c>
      <c r="F474" s="140">
        <v>30</v>
      </c>
      <c r="G474" s="140">
        <v>101</v>
      </c>
      <c r="H474" s="140">
        <v>101</v>
      </c>
      <c r="I474" s="140" t="s">
        <v>489</v>
      </c>
      <c r="J474">
        <v>100</v>
      </c>
      <c r="K474">
        <v>50</v>
      </c>
    </row>
    <row r="475" spans="1:11">
      <c r="A475" s="145" t="s">
        <v>796</v>
      </c>
      <c r="B475" s="140" t="s">
        <v>797</v>
      </c>
      <c r="C475" s="140" t="s">
        <v>18</v>
      </c>
      <c r="D475" s="140" t="s">
        <v>37</v>
      </c>
      <c r="E475" s="140" t="s">
        <v>20</v>
      </c>
      <c r="F475" s="140">
        <v>15</v>
      </c>
      <c r="G475" s="140">
        <v>19</v>
      </c>
      <c r="H475" s="140">
        <v>96</v>
      </c>
      <c r="I475" s="140" t="s">
        <v>484</v>
      </c>
      <c r="J475">
        <v>100</v>
      </c>
      <c r="K475">
        <v>100</v>
      </c>
    </row>
    <row r="476" spans="1:11">
      <c r="A476" s="143" t="s">
        <v>798</v>
      </c>
      <c r="J476">
        <v>25</v>
      </c>
      <c r="K476">
        <v>12.5</v>
      </c>
    </row>
    <row r="477" spans="1:11">
      <c r="A477" s="144" t="s">
        <v>799</v>
      </c>
      <c r="J477">
        <v>25</v>
      </c>
      <c r="K477">
        <v>12.5</v>
      </c>
    </row>
    <row r="478" spans="1:11">
      <c r="A478" s="145" t="s">
        <v>800</v>
      </c>
      <c r="B478" s="140" t="s">
        <v>801</v>
      </c>
      <c r="C478" s="140" t="s">
        <v>18</v>
      </c>
      <c r="D478" s="140" t="s">
        <v>37</v>
      </c>
      <c r="E478" s="140" t="s">
        <v>20</v>
      </c>
      <c r="F478" s="140" t="s">
        <v>113</v>
      </c>
      <c r="G478" s="140" t="s">
        <v>130</v>
      </c>
      <c r="H478" s="140" t="s">
        <v>130</v>
      </c>
      <c r="I478" s="140" t="s">
        <v>489</v>
      </c>
      <c r="J478" t="e">
        <v>#DIV/0!</v>
      </c>
      <c r="K478" t="e">
        <v>#DIV/0!</v>
      </c>
    </row>
    <row r="479" spans="1:11">
      <c r="A479" s="145" t="s">
        <v>802</v>
      </c>
      <c r="B479" s="140" t="s">
        <v>803</v>
      </c>
      <c r="C479" s="140" t="s">
        <v>18</v>
      </c>
      <c r="D479" s="140" t="s">
        <v>24</v>
      </c>
      <c r="E479" s="140" t="s">
        <v>20</v>
      </c>
      <c r="F479" s="140">
        <v>8</v>
      </c>
      <c r="G479" s="140">
        <v>2</v>
      </c>
      <c r="H479" s="140">
        <v>2</v>
      </c>
      <c r="I479" s="140" t="s">
        <v>489</v>
      </c>
      <c r="J479">
        <v>25</v>
      </c>
      <c r="K479">
        <v>12.5</v>
      </c>
    </row>
    <row r="480" spans="1:11">
      <c r="A480" s="140" t="s">
        <v>804</v>
      </c>
      <c r="J480">
        <v>28.968911021448598</v>
      </c>
      <c r="K480">
        <v>29.840876325139423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3:K478"/>
  <sheetViews>
    <sheetView tabSelected="1" topLeftCell="A469" workbookViewId="0">
      <selection activeCell="A4" sqref="A4"/>
    </sheetView>
  </sheetViews>
  <sheetFormatPr defaultColWidth="11.42578125" defaultRowHeight="15"/>
  <cols>
    <col min="1" max="1" width="13.140625" customWidth="1"/>
    <col min="2" max="2" width="31.28515625" customWidth="1"/>
    <col min="3" max="3" width="10" customWidth="1"/>
    <col min="4" max="4" width="13.28515625" customWidth="1"/>
    <col min="5" max="5" width="10" bestFit="1" customWidth="1"/>
    <col min="6" max="6" width="11.85546875" bestFit="1" customWidth="1"/>
    <col min="7" max="7" width="23.140625" customWidth="1"/>
    <col min="8" max="9" width="13.42578125" customWidth="1"/>
    <col min="10" max="10" width="12.140625" customWidth="1"/>
    <col min="11" max="11" width="12.140625" bestFit="1" customWidth="1"/>
  </cols>
  <sheetData>
    <row r="3" spans="1:11" ht="39">
      <c r="A3" s="146" t="s">
        <v>805</v>
      </c>
      <c r="B3" s="146" t="s">
        <v>1</v>
      </c>
      <c r="C3" s="146" t="s">
        <v>2</v>
      </c>
      <c r="D3" s="146" t="s">
        <v>3</v>
      </c>
      <c r="E3" s="146" t="s">
        <v>5</v>
      </c>
      <c r="F3" s="147" t="s">
        <v>806</v>
      </c>
      <c r="G3" s="146" t="s">
        <v>807</v>
      </c>
      <c r="H3" s="146" t="s">
        <v>808</v>
      </c>
      <c r="I3" s="146" t="s">
        <v>7</v>
      </c>
      <c r="J3" s="148" t="s">
        <v>809</v>
      </c>
      <c r="K3" s="149" t="s">
        <v>810</v>
      </c>
    </row>
    <row r="4" spans="1:11" ht="21">
      <c r="A4" s="150" t="s">
        <v>11</v>
      </c>
      <c r="B4" s="150"/>
      <c r="C4" s="150"/>
      <c r="D4" s="150"/>
      <c r="E4" s="150"/>
      <c r="F4" s="150"/>
      <c r="G4" s="150"/>
      <c r="H4" s="150"/>
      <c r="I4" s="150"/>
      <c r="J4" s="157">
        <f>VLOOKUP(A4,Productos!A$3:K$480,10,FALSE)</f>
        <v>20.882048322048323</v>
      </c>
      <c r="K4" s="157">
        <f>VLOOKUP(A4,Productos!A$3:K$480,11,FALSE)</f>
        <v>24.135077690275761</v>
      </c>
    </row>
    <row r="5" spans="1:11">
      <c r="A5" s="141" t="s">
        <v>811</v>
      </c>
    </row>
    <row r="6" spans="1:11" ht="18.75">
      <c r="A6" s="151" t="s">
        <v>13</v>
      </c>
      <c r="J6" s="158">
        <f>VLOOKUP(A6,Productos!A$3:K$480,10,FALSE)</f>
        <v>26.089743589743591</v>
      </c>
      <c r="K6" s="159">
        <f>VLOOKUP(A6,Productos!A$3:K$480,11,FALSE)</f>
        <v>27.25</v>
      </c>
    </row>
    <row r="7" spans="1:11" ht="15.75">
      <c r="A7" s="141" t="s">
        <v>812</v>
      </c>
      <c r="J7" s="158"/>
      <c r="K7" s="159"/>
    </row>
    <row r="8" spans="1:11" ht="15.75">
      <c r="A8" s="152" t="s">
        <v>15</v>
      </c>
      <c r="J8" s="158">
        <f>VLOOKUP(A8,Productos!A$3:K$480,10,FALSE)</f>
        <v>43.482905982905983</v>
      </c>
      <c r="K8" s="159">
        <f>VLOOKUP(A8,Productos!A$3:K$480,11,FALSE)</f>
        <v>33.492063492063494</v>
      </c>
    </row>
    <row r="9" spans="1:11" ht="38.25">
      <c r="A9" s="153" t="s">
        <v>16</v>
      </c>
      <c r="B9" s="154" t="s">
        <v>17</v>
      </c>
      <c r="C9" s="153" t="s">
        <v>18</v>
      </c>
      <c r="D9" t="str">
        <f>VLOOKUP($A9,Seguimiento_Mar_2025!$G$4:$V$286,5,FALSE)</f>
        <v>Anualizado</v>
      </c>
      <c r="E9">
        <f>VLOOKUP($A9,Seguimiento_Mar_2025!$G$4:$V$286,11,FALSE)</f>
        <v>117</v>
      </c>
      <c r="F9">
        <f>VLOOKUP($A9,Seguimiento_Mar_2025!$G$4:$V$286,9,FALSE)</f>
        <v>117</v>
      </c>
      <c r="G9" s="24" t="str">
        <f>VLOOKUP($A9,Seguimiento_Mar_2025!$G$4:$V$286,4,FALSE)</f>
        <v>Secretaría de Gobierno</v>
      </c>
      <c r="H9">
        <f>VLOOKUP($A9,Seguimiento_Mar_2025!$G$4:$V$286,15,FALSE)</f>
        <v>3</v>
      </c>
      <c r="I9">
        <f>VLOOKUP($A9,Seguimiento_Mar_2025!$G$4:$V$286,16,FALSE)</f>
        <v>3</v>
      </c>
      <c r="J9" s="158">
        <f>VLOOKUP($A9,Seguimiento_Mar_2025!$G$4:$Y$286,18,FALSE)</f>
        <v>2.5641025641025639</v>
      </c>
      <c r="K9" s="159">
        <f>VLOOKUP($A9,Seguimiento_Mar_2025!$G$4:$Y$286,19,FALSE)</f>
        <v>25</v>
      </c>
    </row>
    <row r="10" spans="1:11" ht="25.5">
      <c r="A10" s="153" t="s">
        <v>22</v>
      </c>
      <c r="B10" s="154" t="s">
        <v>23</v>
      </c>
      <c r="C10" s="153" t="s">
        <v>18</v>
      </c>
      <c r="D10" t="str">
        <f>VLOOKUP($A10,Seguimiento_Mar_2025!G$4:V$286,5,FALSE)</f>
        <v>Acumulado</v>
      </c>
      <c r="E10">
        <f>VLOOKUP($A10,Seguimiento_Mar_2025!$G$4:$V$286,11,FALSE)</f>
        <v>15</v>
      </c>
      <c r="F10">
        <f>VLOOKUP($A10,Seguimiento_Mar_2025!$G$4:$V$286,9,FALSE)</f>
        <v>30</v>
      </c>
      <c r="G10" s="24" t="str">
        <f>VLOOKUP($A10,Seguimiento_Mar_2025!$G$4:$V$286,4,FALSE)</f>
        <v>Secretaría de Gobierno</v>
      </c>
      <c r="H10">
        <f>VLOOKUP($A10,Seguimiento_Mar_2025!$G$4:$V$286,15,FALSE)</f>
        <v>26</v>
      </c>
      <c r="I10">
        <f>VLOOKUP($A10,Seguimiento_Mar_2025!$G$4:$V$286,16,FALSE)</f>
        <v>26</v>
      </c>
      <c r="J10" s="158">
        <f>VLOOKUP($A10,Seguimiento_Mar_2025!$G$4:$Y$286,18,FALSE)</f>
        <v>100</v>
      </c>
      <c r="K10" s="159">
        <f>VLOOKUP($A10,Seguimiento_Mar_2025!$G$4:$Y$286,19,FALSE)</f>
        <v>86.666666666666671</v>
      </c>
    </row>
    <row r="11" spans="1:11" ht="51">
      <c r="A11" s="153" t="s">
        <v>25</v>
      </c>
      <c r="B11" s="154" t="s">
        <v>26</v>
      </c>
      <c r="C11" s="153" t="s">
        <v>18</v>
      </c>
      <c r="D11" t="str">
        <f>VLOOKUP($A11,Seguimiento_Mar_2025!G$4:V$286,5,FALSE)</f>
        <v>Acumulado</v>
      </c>
      <c r="E11">
        <f>VLOOKUP($A11,Seguimiento_Mar_2025!$G$4:$V$286,11,FALSE)</f>
        <v>0.5</v>
      </c>
      <c r="F11">
        <f>VLOOKUP($A11,Seguimiento_Mar_2025!$G$4:$V$286,9,FALSE)</f>
        <v>1</v>
      </c>
      <c r="G11" s="24" t="str">
        <f>VLOOKUP($A11,Seguimiento_Mar_2025!$G$4:$V$286,4,FALSE)</f>
        <v>Secretaría de Gobierno</v>
      </c>
      <c r="H11">
        <f>VLOOKUP($A11,Seguimiento_Mar_2025!$G$4:$V$286,15,FALSE)</f>
        <v>0.3125</v>
      </c>
      <c r="I11">
        <f>VLOOKUP($A11,Seguimiento_Mar_2025!$G$4:$V$286,16,FALSE)</f>
        <v>0.3125</v>
      </c>
      <c r="J11" s="158">
        <f>VLOOKUP($A11,Seguimiento_Mar_2025!$G$4:$Y$286,18,FALSE)</f>
        <v>62.5</v>
      </c>
      <c r="K11" s="159">
        <f>VLOOKUP($A11,Seguimiento_Mar_2025!$G$4:$Y$286,19,FALSE)</f>
        <v>31.25</v>
      </c>
    </row>
    <row r="12" spans="1:11" ht="51">
      <c r="A12" s="153" t="s">
        <v>27</v>
      </c>
      <c r="B12" s="154" t="s">
        <v>28</v>
      </c>
      <c r="C12" s="153" t="s">
        <v>18</v>
      </c>
      <c r="D12" t="str">
        <f>VLOOKUP($A12,Seguimiento_Mar_2025!G$4:V$286,5,FALSE)</f>
        <v>Acumulado</v>
      </c>
      <c r="E12">
        <f>VLOOKUP($A12,Seguimiento_Mar_2025!$G$4:$V$286,11,FALSE)</f>
        <v>0.5</v>
      </c>
      <c r="F12">
        <f>VLOOKUP($A12,Seguimiento_Mar_2025!$G$4:$V$286,9,FALSE)</f>
        <v>1</v>
      </c>
      <c r="G12" s="24" t="str">
        <f>VLOOKUP($A12,Seguimiento_Mar_2025!$G$4:$V$286,4,FALSE)</f>
        <v>Secretaría de Gobierno</v>
      </c>
      <c r="H12">
        <f>VLOOKUP($A12,Seguimiento_Mar_2025!$G$4:$V$286,15,FALSE)</f>
        <v>0.3125</v>
      </c>
      <c r="I12">
        <f>VLOOKUP($A12,Seguimiento_Mar_2025!$G$4:$V$286,16,FALSE)</f>
        <v>0.3125</v>
      </c>
      <c r="J12" s="158">
        <f>VLOOKUP($A12,Seguimiento_Mar_2025!$G$4:$Y$286,18,FALSE)</f>
        <v>62.5</v>
      </c>
      <c r="K12" s="159">
        <f>VLOOKUP($A12,Seguimiento_Mar_2025!$G$4:$Y$286,19,FALSE)</f>
        <v>31.25</v>
      </c>
    </row>
    <row r="13" spans="1:11" ht="51">
      <c r="A13" s="153" t="s">
        <v>29</v>
      </c>
      <c r="B13" s="154" t="s">
        <v>30</v>
      </c>
      <c r="C13" s="153" t="s">
        <v>18</v>
      </c>
      <c r="D13" t="str">
        <f>VLOOKUP($A13,Seguimiento_Mar_2025!G$4:V$286,5,FALSE)</f>
        <v>Anualizado</v>
      </c>
      <c r="E13">
        <f>VLOOKUP($A13,Seguimiento_Mar_2025!$G$4:$V$286,11,FALSE)</f>
        <v>2</v>
      </c>
      <c r="F13">
        <f>VLOOKUP($A13,Seguimiento_Mar_2025!$G$4:$V$286,9,FALSE)</f>
        <v>3</v>
      </c>
      <c r="G13" s="24" t="str">
        <f>VLOOKUP($A13,Seguimiento_Mar_2025!$G$4:$V$286,4,FALSE)</f>
        <v>Secretaría de Gobierno</v>
      </c>
      <c r="H13">
        <f>VLOOKUP($A13,Seguimiento_Mar_2025!$G$4:$V$286,15,FALSE)</f>
        <v>0</v>
      </c>
      <c r="I13">
        <f>VLOOKUP($A13,Seguimiento_Mar_2025!$G$4:$V$286,16,FALSE)</f>
        <v>0</v>
      </c>
      <c r="J13" s="158">
        <f>VLOOKUP($A13,Seguimiento_Mar_2025!$G$4:$Y$286,18,FALSE)</f>
        <v>0</v>
      </c>
      <c r="K13" s="159">
        <f>VLOOKUP($A13,Seguimiento_Mar_2025!$G$4:$Y$286,19,FALSE)</f>
        <v>12.5</v>
      </c>
    </row>
    <row r="14" spans="1:11" ht="76.5">
      <c r="A14" s="153" t="s">
        <v>31</v>
      </c>
      <c r="B14" s="154" t="s">
        <v>32</v>
      </c>
      <c r="C14" s="153" t="s">
        <v>18</v>
      </c>
      <c r="D14" t="str">
        <f>VLOOKUP($A14,Seguimiento_Mar_2025!G$4:V$286,5,FALSE)</f>
        <v>Anualizado</v>
      </c>
      <c r="E14">
        <f>VLOOKUP($A14,Seguimiento_Mar_2025!$G$4:$V$286,11,FALSE)</f>
        <v>3</v>
      </c>
      <c r="F14">
        <f>VLOOKUP($A14,Seguimiento_Mar_2025!$G$4:$V$286,9,FALSE)</f>
        <v>6</v>
      </c>
      <c r="G14" s="24" t="str">
        <f>VLOOKUP($A14,Seguimiento_Mar_2025!$G$4:$V$286,4,FALSE)</f>
        <v>Secretaría de Gobierno</v>
      </c>
      <c r="H14">
        <f>VLOOKUP($A14,Seguimiento_Mar_2025!$G$4:$V$286,15,FALSE)</f>
        <v>1</v>
      </c>
      <c r="I14">
        <f>VLOOKUP($A14,Seguimiento_Mar_2025!$G$4:$V$286,16,FALSE)</f>
        <v>1</v>
      </c>
      <c r="J14" s="158">
        <f>VLOOKUP($A14,Seguimiento_Mar_2025!$G$4:$Y$286,18,FALSE)</f>
        <v>33.333333333333329</v>
      </c>
      <c r="K14" s="159">
        <f>VLOOKUP($A14,Seguimiento_Mar_2025!$G$4:$Y$286,19,FALSE)</f>
        <v>14.285714285714285</v>
      </c>
    </row>
    <row r="15" spans="1:11" ht="15.75">
      <c r="A15" s="141" t="s">
        <v>813</v>
      </c>
      <c r="B15" s="24"/>
      <c r="J15" s="158"/>
      <c r="K15" s="159"/>
    </row>
    <row r="16" spans="1:11" ht="15.75">
      <c r="A16" s="152" t="s">
        <v>34</v>
      </c>
      <c r="B16" s="24"/>
      <c r="J16" s="158">
        <f>VLOOKUP(A16,Productos!A$3:K$480,10,FALSE)</f>
        <v>0</v>
      </c>
      <c r="K16" s="159">
        <f>VLOOKUP(A16,Productos!A$3:K$480,11,FALSE)</f>
        <v>17.886904761904763</v>
      </c>
    </row>
    <row r="17" spans="1:11" ht="30">
      <c r="A17" s="153" t="s">
        <v>35</v>
      </c>
      <c r="B17" s="155" t="s">
        <v>36</v>
      </c>
      <c r="C17" s="153" t="s">
        <v>18</v>
      </c>
      <c r="D17" t="str">
        <f>VLOOKUP($A17,Seguimiento_Mar_2025!G$4:V$286,5,FALSE)</f>
        <v>No acumulado</v>
      </c>
      <c r="E17">
        <f>VLOOKUP($A17,Seguimiento_Mar_2025!$G$4:$V$286,11,FALSE)</f>
        <v>42</v>
      </c>
      <c r="F17">
        <f>VLOOKUP($A17,Seguimiento_Mar_2025!$G$4:$V$286,9,FALSE)</f>
        <v>125</v>
      </c>
      <c r="G17" s="24" t="str">
        <f>VLOOKUP($A17,Seguimiento_Mar_2025!$G$4:$V$286,4,FALSE)</f>
        <v>Secretaría de Seguridad, Justicia y Paz</v>
      </c>
      <c r="H17">
        <f>VLOOKUP($A17,Seguimiento_Mar_2025!$G$4:$V$286,15,FALSE)</f>
        <v>0</v>
      </c>
      <c r="I17">
        <f>VLOOKUP($A17,Seguimiento_Mar_2025!$G$4:$V$286,16,FALSE)</f>
        <v>35</v>
      </c>
      <c r="J17" s="158">
        <f>VLOOKUP($A17,Seguimiento_Mar_2025!$G$4:$Y$286,18,FALSE)</f>
        <v>0</v>
      </c>
      <c r="K17" s="159">
        <f>VLOOKUP($A17,Seguimiento_Mar_2025!$G$4:$Y$286,19,FALSE)</f>
        <v>28.000000000000004</v>
      </c>
    </row>
    <row r="18" spans="1:11" ht="63.75">
      <c r="A18" s="153" t="s">
        <v>39</v>
      </c>
      <c r="B18" s="154" t="s">
        <v>40</v>
      </c>
      <c r="C18" s="153" t="s">
        <v>18</v>
      </c>
      <c r="D18" t="str">
        <f>VLOOKUP($A18,Seguimiento_Mar_2025!G$4:V$286,5,FALSE)</f>
        <v>No acumulado</v>
      </c>
      <c r="E18">
        <f>VLOOKUP($A18,Seguimiento_Mar_2025!$G$4:$V$286,11,FALSE)</f>
        <v>22</v>
      </c>
      <c r="F18">
        <f>VLOOKUP($A18,Seguimiento_Mar_2025!$G$4:$V$286,9,FALSE)</f>
        <v>64</v>
      </c>
      <c r="G18" s="24" t="str">
        <f>VLOOKUP($A18,Seguimiento_Mar_2025!$G$4:$V$286,4,FALSE)</f>
        <v>Secretaría de Seguridad, Justicia y Paz</v>
      </c>
      <c r="H18">
        <f>VLOOKUP($A18,Seguimiento_Mar_2025!$G$4:$V$286,15,FALSE)</f>
        <v>0</v>
      </c>
      <c r="I18">
        <f>VLOOKUP($A18,Seguimiento_Mar_2025!$G$4:$V$286,16,FALSE)</f>
        <v>8</v>
      </c>
      <c r="J18" s="158">
        <f>VLOOKUP($A18,Seguimiento_Mar_2025!$G$4:$Y$286,18,FALSE)</f>
        <v>0</v>
      </c>
      <c r="K18" s="159">
        <f>VLOOKUP($A18,Seguimiento_Mar_2025!$G$4:$Y$286,19,FALSE)</f>
        <v>12.5</v>
      </c>
    </row>
    <row r="19" spans="1:11" ht="63.75">
      <c r="A19" s="153" t="s">
        <v>41</v>
      </c>
      <c r="B19" s="154" t="s">
        <v>42</v>
      </c>
      <c r="C19" s="153" t="s">
        <v>18</v>
      </c>
      <c r="D19" t="str">
        <f>VLOOKUP($A19,Seguimiento_Mar_2025!G$4:V$286,5,FALSE)</f>
        <v>No acumulado</v>
      </c>
      <c r="E19">
        <f>VLOOKUP($A19,Seguimiento_Mar_2025!$G$4:$V$286,11,FALSE)</f>
        <v>15</v>
      </c>
      <c r="F19">
        <f>VLOOKUP($A19,Seguimiento_Mar_2025!$G$4:$V$286,9,FALSE)</f>
        <v>50</v>
      </c>
      <c r="G19" s="24" t="str">
        <f>VLOOKUP($A19,Seguimiento_Mar_2025!$G$4:$V$286,4,FALSE)</f>
        <v>Secretaría de Seguridad, Justicia y Paz</v>
      </c>
      <c r="H19">
        <f>VLOOKUP($A19,Seguimiento_Mar_2025!$G$4:$V$286,15,FALSE)</f>
        <v>0</v>
      </c>
      <c r="I19">
        <f>VLOOKUP($A19,Seguimiento_Mar_2025!$G$4:$V$286,16,FALSE)</f>
        <v>6</v>
      </c>
      <c r="J19" s="158">
        <f>VLOOKUP($A19,Seguimiento_Mar_2025!$G$4:$Y$286,18,FALSE)</f>
        <v>0</v>
      </c>
      <c r="K19" s="159">
        <f>VLOOKUP($A19,Seguimiento_Mar_2025!$G$4:$Y$286,19,FALSE)</f>
        <v>12</v>
      </c>
    </row>
    <row r="20" spans="1:11" ht="30">
      <c r="A20" s="153" t="s">
        <v>43</v>
      </c>
      <c r="B20" s="155" t="s">
        <v>44</v>
      </c>
      <c r="C20" s="153" t="s">
        <v>18</v>
      </c>
      <c r="D20" t="str">
        <f>VLOOKUP($A20,Seguimiento_Mar_2025!G$4:V$286,5,FALSE)</f>
        <v>No acumulado</v>
      </c>
      <c r="E20">
        <f>VLOOKUP($A20,Seguimiento_Mar_2025!$G$4:$V$286,11,FALSE)</f>
        <v>5</v>
      </c>
      <c r="F20">
        <f>VLOOKUP($A20,Seguimiento_Mar_2025!$G$4:$V$286,9,FALSE)</f>
        <v>21</v>
      </c>
      <c r="G20" s="24" t="str">
        <f>VLOOKUP($A20,Seguimiento_Mar_2025!$G$4:$V$286,4,FALSE)</f>
        <v>Secretaría de Seguridad, Justicia y Paz</v>
      </c>
      <c r="H20">
        <f>VLOOKUP($A20,Seguimiento_Mar_2025!$G$4:$V$286,15,FALSE)</f>
        <v>0</v>
      </c>
      <c r="I20">
        <f>VLOOKUP($A20,Seguimiento_Mar_2025!$G$4:$V$286,16,FALSE)</f>
        <v>4</v>
      </c>
      <c r="J20" s="158">
        <f>VLOOKUP($A20,Seguimiento_Mar_2025!$G$4:$Y$286,18,FALSE)</f>
        <v>0</v>
      </c>
      <c r="K20" s="159">
        <f>VLOOKUP($A20,Seguimiento_Mar_2025!$G$4:$Y$286,19,FALSE)</f>
        <v>19.047619047619047</v>
      </c>
    </row>
    <row r="21" spans="1:11" ht="15.75">
      <c r="A21" s="141" t="s">
        <v>814</v>
      </c>
      <c r="B21" s="24"/>
      <c r="J21" s="158"/>
      <c r="K21" s="159"/>
    </row>
    <row r="22" spans="1:11" ht="18.75">
      <c r="A22" s="151" t="s">
        <v>46</v>
      </c>
      <c r="B22" s="24"/>
      <c r="J22" s="158">
        <f>VLOOKUP(A22,Productos!A$3:K$480,10,FALSE)</f>
        <v>13.888888888888889</v>
      </c>
      <c r="K22" s="159">
        <f>VLOOKUP(A22,Productos!A$3:K$480,11,FALSE)</f>
        <v>25.513754270647649</v>
      </c>
    </row>
    <row r="23" spans="1:11" ht="15.75">
      <c r="A23" s="141" t="s">
        <v>815</v>
      </c>
      <c r="B23" s="24"/>
      <c r="J23" s="158"/>
      <c r="K23" s="159"/>
    </row>
    <row r="24" spans="1:11" ht="15.75">
      <c r="A24" s="152" t="s">
        <v>48</v>
      </c>
      <c r="B24" s="24"/>
      <c r="J24" s="158">
        <f>VLOOKUP(A24,Productos!A$3:K$480,10,FALSE)</f>
        <v>0</v>
      </c>
      <c r="K24" s="159">
        <f>VLOOKUP(A24,Productos!A$3:K$480,11,FALSE)</f>
        <v>15.646464646464647</v>
      </c>
    </row>
    <row r="25" spans="1:11" ht="38.25">
      <c r="A25" s="153" t="s">
        <v>49</v>
      </c>
      <c r="B25" s="154" t="s">
        <v>50</v>
      </c>
      <c r="C25" s="153" t="s">
        <v>18</v>
      </c>
      <c r="D25" t="str">
        <f>VLOOKUP($A25,Seguimiento_Mar_2025!G$4:V$286,5,FALSE)</f>
        <v>No acumulado</v>
      </c>
      <c r="E25">
        <f>VLOOKUP($A25,Seguimiento_Mar_2025!$G$4:$V$286,11,FALSE)</f>
        <v>14</v>
      </c>
      <c r="F25">
        <f>VLOOKUP($A25,Seguimiento_Mar_2025!$G$4:$V$286,9,FALSE)</f>
        <v>55</v>
      </c>
      <c r="G25" s="24" t="str">
        <f>VLOOKUP($A25,Seguimiento_Mar_2025!$G$4:$V$286,4,FALSE)</f>
        <v>Secretaría de Seguridad, Justicia y Paz</v>
      </c>
      <c r="H25">
        <f>VLOOKUP($A25,Seguimiento_Mar_2025!$G$4:$V$286,15,FALSE)</f>
        <v>0</v>
      </c>
      <c r="I25">
        <f>VLOOKUP($A25,Seguimiento_Mar_2025!$G$4:$V$286,16,FALSE)</f>
        <v>14</v>
      </c>
      <c r="J25" s="158">
        <f>VLOOKUP($A25,Seguimiento_Mar_2025!$G$4:$Y$286,18,FALSE)</f>
        <v>0</v>
      </c>
      <c r="K25" s="159">
        <f>VLOOKUP($A25,Seguimiento_Mar_2025!$G$4:$Y$286,19,FALSE)</f>
        <v>25.454545454545453</v>
      </c>
    </row>
    <row r="26" spans="1:11" ht="38.25">
      <c r="A26" s="153" t="s">
        <v>51</v>
      </c>
      <c r="B26" s="154" t="s">
        <v>52</v>
      </c>
      <c r="C26" s="153" t="s">
        <v>18</v>
      </c>
      <c r="D26" t="str">
        <f>VLOOKUP($A26,Seguimiento_Mar_2025!G$4:V$286,5,FALSE)</f>
        <v>No acumulado</v>
      </c>
      <c r="E26">
        <f>VLOOKUP($A26,Seguimiento_Mar_2025!$G$4:$V$286,11,FALSE)</f>
        <v>300</v>
      </c>
      <c r="F26">
        <f>VLOOKUP($A26,Seguimiento_Mar_2025!$G$4:$V$286,9,FALSE)</f>
        <v>1000</v>
      </c>
      <c r="G26" s="24" t="str">
        <f>VLOOKUP($A26,Seguimiento_Mar_2025!$G$4:$V$286,4,FALSE)</f>
        <v>Secretaría de Seguridad, Justicia y Paz</v>
      </c>
      <c r="H26">
        <f>VLOOKUP($A26,Seguimiento_Mar_2025!$G$4:$V$286,15,FALSE)</f>
        <v>0</v>
      </c>
      <c r="I26">
        <f>VLOOKUP($A26,Seguimiento_Mar_2025!$G$4:$V$286,16,FALSE)</f>
        <v>250</v>
      </c>
      <c r="J26" s="158">
        <f>VLOOKUP($A26,Seguimiento_Mar_2025!$G$4:$Y$286,18,FALSE)</f>
        <v>0</v>
      </c>
      <c r="K26" s="159">
        <f>VLOOKUP($A26,Seguimiento_Mar_2025!$G$4:$Y$286,19,FALSE)</f>
        <v>25</v>
      </c>
    </row>
    <row r="27" spans="1:11" ht="38.25">
      <c r="A27" s="153" t="s">
        <v>53</v>
      </c>
      <c r="B27" s="154" t="s">
        <v>54</v>
      </c>
      <c r="C27" s="153" t="s">
        <v>18</v>
      </c>
      <c r="D27" t="str">
        <f>VLOOKUP($A27,Seguimiento_Mar_2025!G$4:V$286,5,FALSE)</f>
        <v>No acumulado</v>
      </c>
      <c r="E27">
        <f>VLOOKUP($A27,Seguimiento_Mar_2025!$G$4:$V$286,11,FALSE)</f>
        <v>3</v>
      </c>
      <c r="F27">
        <f>VLOOKUP($A27,Seguimiento_Mar_2025!$G$4:$V$286,9,FALSE)</f>
        <v>9</v>
      </c>
      <c r="G27" s="24" t="str">
        <f>VLOOKUP($A27,Seguimiento_Mar_2025!$G$4:$V$286,4,FALSE)</f>
        <v>Secretaría de Seguridad, Justicia y Paz</v>
      </c>
      <c r="H27">
        <f>VLOOKUP($A27,Seguimiento_Mar_2025!$G$4:$V$286,15,FALSE)</f>
        <v>0</v>
      </c>
      <c r="I27">
        <f>VLOOKUP($A27,Seguimiento_Mar_2025!$G$4:$V$286,16,FALSE)</f>
        <v>1</v>
      </c>
      <c r="J27" s="158">
        <f>VLOOKUP($A27,Seguimiento_Mar_2025!$G$4:$Y$286,18,FALSE)</f>
        <v>0</v>
      </c>
      <c r="K27" s="159">
        <f>VLOOKUP($A27,Seguimiento_Mar_2025!$G$4:$Y$286,19,FALSE)</f>
        <v>11.111111111111111</v>
      </c>
    </row>
    <row r="28" spans="1:11" ht="51">
      <c r="A28" s="153" t="s">
        <v>55</v>
      </c>
      <c r="B28" s="154" t="s">
        <v>56</v>
      </c>
      <c r="C28" s="153" t="s">
        <v>18</v>
      </c>
      <c r="D28" t="str">
        <f>VLOOKUP($A28,Seguimiento_Mar_2025!G$4:V$286,5,FALSE)</f>
        <v>No acumulado</v>
      </c>
      <c r="E28">
        <f>VLOOKUP($A28,Seguimiento_Mar_2025!$G$4:$V$286,11,FALSE)</f>
        <v>2</v>
      </c>
      <c r="F28">
        <f>VLOOKUP($A28,Seguimiento_Mar_2025!$G$4:$V$286,9,FALSE)</f>
        <v>6</v>
      </c>
      <c r="G28" s="24" t="str">
        <f>VLOOKUP($A28,Seguimiento_Mar_2025!$G$4:$V$286,4,FALSE)</f>
        <v>Secretaría de Seguridad, Justicia y Paz</v>
      </c>
      <c r="H28">
        <f>VLOOKUP($A28,Seguimiento_Mar_2025!$G$4:$V$286,15,FALSE)</f>
        <v>0</v>
      </c>
      <c r="I28">
        <f>VLOOKUP($A28,Seguimiento_Mar_2025!$G$4:$V$286,16,FALSE)</f>
        <v>1</v>
      </c>
      <c r="J28" s="158">
        <f>VLOOKUP($A28,Seguimiento_Mar_2025!$G$4:$Y$286,18,FALSE)</f>
        <v>0</v>
      </c>
      <c r="K28" s="159">
        <f>VLOOKUP($A28,Seguimiento_Mar_2025!$G$4:$Y$286,19,FALSE)</f>
        <v>16.666666666666664</v>
      </c>
    </row>
    <row r="29" spans="1:11" ht="38.25">
      <c r="A29" s="153" t="s">
        <v>57</v>
      </c>
      <c r="B29" s="154" t="s">
        <v>58</v>
      </c>
      <c r="C29" s="153" t="s">
        <v>18</v>
      </c>
      <c r="D29" t="str">
        <f>VLOOKUP($A29,Seguimiento_Mar_2025!G$4:V$286,5,FALSE)</f>
        <v>Acumulado</v>
      </c>
      <c r="E29">
        <f>VLOOKUP($A29,Seguimiento_Mar_2025!$G$4:$V$286,11,FALSE)</f>
        <v>2</v>
      </c>
      <c r="F29">
        <f>VLOOKUP($A29,Seguimiento_Mar_2025!$G$4:$V$286,9,FALSE)</f>
        <v>4</v>
      </c>
      <c r="G29" s="24" t="str">
        <f>VLOOKUP($A29,Seguimiento_Mar_2025!$G$4:$V$286,4,FALSE)</f>
        <v>Secretaría de Seguridad, Justicia y Paz</v>
      </c>
      <c r="H29">
        <f>VLOOKUP($A29,Seguimiento_Mar_2025!$G$4:$V$286,15,FALSE)</f>
        <v>0</v>
      </c>
      <c r="I29">
        <f>VLOOKUP($A29,Seguimiento_Mar_2025!$G$4:$V$286,16,FALSE)</f>
        <v>0</v>
      </c>
      <c r="J29" s="158">
        <f>VLOOKUP($A29,Seguimiento_Mar_2025!$G$4:$Y$286,18,FALSE)</f>
        <v>0</v>
      </c>
      <c r="K29" s="159">
        <f>VLOOKUP($A29,Seguimiento_Mar_2025!$G$4:$Y$286,19,FALSE)</f>
        <v>0</v>
      </c>
    </row>
    <row r="30" spans="1:11" ht="15.75">
      <c r="A30" s="141" t="s">
        <v>816</v>
      </c>
      <c r="B30" s="24"/>
      <c r="J30" s="158"/>
      <c r="K30" s="159"/>
    </row>
    <row r="31" spans="1:11" ht="15.75">
      <c r="A31" s="152" t="s">
        <v>60</v>
      </c>
      <c r="B31" s="24"/>
      <c r="J31" s="158">
        <f>VLOOKUP(A31,Productos!A$3:K$480,10,FALSE)</f>
        <v>50</v>
      </c>
      <c r="K31" s="159">
        <f>VLOOKUP(A31,Productos!A$3:K$480,11,FALSE)</f>
        <v>34.375</v>
      </c>
    </row>
    <row r="32" spans="1:11" ht="51">
      <c r="A32" s="153" t="s">
        <v>61</v>
      </c>
      <c r="B32" s="154" t="s">
        <v>62</v>
      </c>
      <c r="C32" s="153" t="s">
        <v>18</v>
      </c>
      <c r="D32" t="str">
        <f>VLOOKUP($A32,Seguimiento_Mar_2025!G$4:V$286,5,FALSE)</f>
        <v>No acumulado</v>
      </c>
      <c r="E32">
        <f>VLOOKUP($A32,Seguimiento_Mar_2025!$G$4:$V$286,11,FALSE)</f>
        <v>22</v>
      </c>
      <c r="F32">
        <f>VLOOKUP($A32,Seguimiento_Mar_2025!$G$4:$V$286,9,FALSE)</f>
        <v>64</v>
      </c>
      <c r="G32" s="24" t="str">
        <f>VLOOKUP($A32,Seguimiento_Mar_2025!$G$4:$V$286,4,FALSE)</f>
        <v>Secretaría de Seguridad, Justicia y Paz</v>
      </c>
      <c r="H32">
        <f>VLOOKUP($A32,Seguimiento_Mar_2025!$G$4:$V$286,15,FALSE)</f>
        <v>0</v>
      </c>
      <c r="I32">
        <f>VLOOKUP($A32,Seguimiento_Mar_2025!$G$4:$V$286,16,FALSE)</f>
        <v>12</v>
      </c>
      <c r="J32" s="158">
        <f>VLOOKUP($A32,Seguimiento_Mar_2025!$G$4:$Y$286,18,FALSE)</f>
        <v>0</v>
      </c>
      <c r="K32" s="159">
        <f>VLOOKUP($A32,Seguimiento_Mar_2025!$G$4:$Y$286,19,FALSE)</f>
        <v>18.75</v>
      </c>
    </row>
    <row r="33" spans="1:11" ht="30">
      <c r="A33" s="153" t="s">
        <v>63</v>
      </c>
      <c r="B33" s="154" t="s">
        <v>64</v>
      </c>
      <c r="C33" s="153" t="s">
        <v>18</v>
      </c>
      <c r="D33" t="str">
        <f>VLOOKUP($A33,Seguimiento_Mar_2025!G$4:V$286,5,FALSE)</f>
        <v>Anualizado</v>
      </c>
      <c r="E33">
        <f>VLOOKUP($A33,Seguimiento_Mar_2025!$G$4:$V$286,11,FALSE)</f>
        <v>1</v>
      </c>
      <c r="F33">
        <f>VLOOKUP($A33,Seguimiento_Mar_2025!$G$4:$V$286,9,FALSE)</f>
        <v>1</v>
      </c>
      <c r="G33" s="24" t="str">
        <f>VLOOKUP($A33,Seguimiento_Mar_2025!$G$4:$V$286,4,FALSE)</f>
        <v>Secretaría de Seguridad, Justicia y Paz</v>
      </c>
      <c r="H33">
        <f>VLOOKUP($A33,Seguimiento_Mar_2025!$G$4:$V$286,15,FALSE)</f>
        <v>1</v>
      </c>
      <c r="I33">
        <f>VLOOKUP($A33,Seguimiento_Mar_2025!$G$4:$V$286,16,FALSE)</f>
        <v>1</v>
      </c>
      <c r="J33" s="158">
        <f>VLOOKUP($A33,Seguimiento_Mar_2025!$G$4:$Y$286,18,FALSE)</f>
        <v>100</v>
      </c>
      <c r="K33" s="159">
        <f>VLOOKUP($A33,Seguimiento_Mar_2025!$G$4:$Y$286,19,FALSE)</f>
        <v>50</v>
      </c>
    </row>
    <row r="34" spans="1:11" ht="15.75">
      <c r="A34" s="141" t="s">
        <v>817</v>
      </c>
      <c r="B34" s="24"/>
      <c r="J34" s="158"/>
      <c r="K34" s="159"/>
    </row>
    <row r="35" spans="1:11" ht="15.75">
      <c r="A35" s="152" t="s">
        <v>66</v>
      </c>
      <c r="B35" s="24"/>
      <c r="J35" s="158">
        <f>VLOOKUP(A35,Productos!A$3:K$480,10,FALSE)</f>
        <v>25</v>
      </c>
      <c r="K35" s="159">
        <f>VLOOKUP(A35,Productos!A$3:K$480,11,FALSE)</f>
        <v>34.375</v>
      </c>
    </row>
    <row r="36" spans="1:11" ht="51">
      <c r="A36" s="153" t="s">
        <v>67</v>
      </c>
      <c r="B36" s="154" t="s">
        <v>68</v>
      </c>
      <c r="C36" s="153" t="s">
        <v>18</v>
      </c>
      <c r="D36" t="str">
        <f>VLOOKUP($A36,Seguimiento_Mar_2025!G$4:V$286,5,FALSE)</f>
        <v>No acumulado</v>
      </c>
      <c r="E36">
        <f>VLOOKUP($A36,Seguimiento_Mar_2025!$G$4:$V$286,11,FALSE)</f>
        <v>10</v>
      </c>
      <c r="F36">
        <f>VLOOKUP($A36,Seguimiento_Mar_2025!$G$4:$V$286,9,FALSE)</f>
        <v>40</v>
      </c>
      <c r="G36" s="24" t="str">
        <f>VLOOKUP($A36,Seguimiento_Mar_2025!$G$4:$V$286,4,FALSE)</f>
        <v>Secretaría de Seguridad, Justicia y Paz</v>
      </c>
      <c r="H36">
        <f>VLOOKUP($A36,Seguimiento_Mar_2025!$G$4:$V$286,15,FALSE)</f>
        <v>0</v>
      </c>
      <c r="I36">
        <f>VLOOKUP($A36,Seguimiento_Mar_2025!$G$4:$V$286,16,FALSE)</f>
        <v>12</v>
      </c>
      <c r="J36" s="158">
        <f>VLOOKUP($A36,Seguimiento_Mar_2025!$G$4:$Y$286,18,FALSE)</f>
        <v>0</v>
      </c>
      <c r="K36" s="159">
        <f>VLOOKUP($A36,Seguimiento_Mar_2025!$G$4:$Y$286,19,FALSE)</f>
        <v>30</v>
      </c>
    </row>
    <row r="37" spans="1:11" ht="51">
      <c r="A37" s="153" t="s">
        <v>69</v>
      </c>
      <c r="B37" s="154" t="s">
        <v>70</v>
      </c>
      <c r="C37" s="153" t="s">
        <v>18</v>
      </c>
      <c r="D37" t="str">
        <f>VLOOKUP($A37,Seguimiento_Mar_2025!G$4:V$286,5,FALSE)</f>
        <v>Anualizado</v>
      </c>
      <c r="E37">
        <f>VLOOKUP($A37,Seguimiento_Mar_2025!$G$4:$V$286,11,FALSE)</f>
        <v>1</v>
      </c>
      <c r="F37">
        <f>VLOOKUP($A37,Seguimiento_Mar_2025!$G$4:$V$286,9,FALSE)</f>
        <v>1</v>
      </c>
      <c r="G37" s="24" t="str">
        <f>VLOOKUP($A37,Seguimiento_Mar_2025!$G$4:$V$286,4,FALSE)</f>
        <v>Secretaría de Seguridad, Justicia y Paz</v>
      </c>
      <c r="H37">
        <f>VLOOKUP($A37,Seguimiento_Mar_2025!$G$4:$V$286,15,FALSE)</f>
        <v>1</v>
      </c>
      <c r="I37">
        <f>VLOOKUP($A37,Seguimiento_Mar_2025!$G$4:$V$286,16,FALSE)</f>
        <v>1</v>
      </c>
      <c r="J37" s="158">
        <f>VLOOKUP($A37,Seguimiento_Mar_2025!$G$4:$Y$286,18,FALSE)</f>
        <v>100</v>
      </c>
      <c r="K37" s="159">
        <f>VLOOKUP($A37,Seguimiento_Mar_2025!$G$4:$Y$286,19,FALSE)</f>
        <v>50</v>
      </c>
    </row>
    <row r="38" spans="1:11" ht="63.75">
      <c r="A38" s="153" t="s">
        <v>71</v>
      </c>
      <c r="B38" s="154" t="s">
        <v>72</v>
      </c>
      <c r="C38" s="153" t="s">
        <v>18</v>
      </c>
      <c r="D38" t="str">
        <f>VLOOKUP($A38,Seguimiento_Mar_2025!G$4:V$286,5,FALSE)</f>
        <v>No acumulado</v>
      </c>
      <c r="E38">
        <f>VLOOKUP($A38,Seguimiento_Mar_2025!$G$4:$V$286,11,FALSE)</f>
        <v>30</v>
      </c>
      <c r="F38">
        <f>VLOOKUP($A38,Seguimiento_Mar_2025!$G$4:$V$286,9,FALSE)</f>
        <v>80</v>
      </c>
      <c r="G38" s="24" t="str">
        <f>VLOOKUP($A38,Seguimiento_Mar_2025!$G$4:$V$286,4,FALSE)</f>
        <v>Secretaría de Seguridad, Justicia y Paz</v>
      </c>
      <c r="H38">
        <f>VLOOKUP($A38,Seguimiento_Mar_2025!$G$4:$V$286,15,FALSE)</f>
        <v>0</v>
      </c>
      <c r="I38">
        <f>VLOOKUP($A38,Seguimiento_Mar_2025!$G$4:$V$286,16,FALSE)</f>
        <v>36</v>
      </c>
      <c r="J38" s="158">
        <f>VLOOKUP($A38,Seguimiento_Mar_2025!$G$4:$Y$286,18,FALSE)</f>
        <v>0</v>
      </c>
      <c r="K38" s="159">
        <f>VLOOKUP($A38,Seguimiento_Mar_2025!$G$4:$Y$286,19,FALSE)</f>
        <v>45</v>
      </c>
    </row>
    <row r="39" spans="1:11" ht="51">
      <c r="A39" s="153" t="s">
        <v>73</v>
      </c>
      <c r="B39" s="154" t="s">
        <v>74</v>
      </c>
      <c r="C39" s="153" t="s">
        <v>18</v>
      </c>
      <c r="D39" t="str">
        <f>VLOOKUP($A39,Seguimiento_Mar_2025!G$4:V$286,5,FALSE)</f>
        <v>No acumulado</v>
      </c>
      <c r="E39">
        <f>VLOOKUP($A39,Seguimiento_Mar_2025!$G$4:$V$286,11,FALSE)</f>
        <v>5</v>
      </c>
      <c r="F39">
        <f>VLOOKUP($A39,Seguimiento_Mar_2025!$G$4:$V$286,9,FALSE)</f>
        <v>16</v>
      </c>
      <c r="G39" s="24" t="str">
        <f>VLOOKUP($A39,Seguimiento_Mar_2025!$G$4:$V$286,4,FALSE)</f>
        <v>Secretaría de Seguridad, Justicia y Paz</v>
      </c>
      <c r="H39">
        <f>VLOOKUP($A39,Seguimiento_Mar_2025!$G$4:$V$286,15,FALSE)</f>
        <v>0</v>
      </c>
      <c r="I39">
        <f>VLOOKUP($A39,Seguimiento_Mar_2025!$G$4:$V$286,16,FALSE)</f>
        <v>2</v>
      </c>
      <c r="J39" s="158">
        <f>VLOOKUP($A39,Seguimiento_Mar_2025!$G$4:$Y$286,18,FALSE)</f>
        <v>0</v>
      </c>
      <c r="K39" s="159">
        <f>VLOOKUP($A39,Seguimiento_Mar_2025!$G$4:$Y$286,19,FALSE)</f>
        <v>12.5</v>
      </c>
    </row>
    <row r="40" spans="1:11" ht="15.75">
      <c r="A40" s="141" t="s">
        <v>818</v>
      </c>
      <c r="B40" s="24"/>
      <c r="J40" s="158"/>
      <c r="K40" s="159"/>
    </row>
    <row r="41" spans="1:11" ht="15.75">
      <c r="A41" s="152" t="s">
        <v>76</v>
      </c>
      <c r="B41" s="24"/>
      <c r="J41" s="158">
        <f>VLOOKUP(A41,Productos!A$3:K$480,10,FALSE)</f>
        <v>11.111111111111111</v>
      </c>
      <c r="K41" s="159">
        <f>VLOOKUP(A41,Productos!A$3:K$480,11,FALSE)</f>
        <v>27.604166666666664</v>
      </c>
    </row>
    <row r="42" spans="1:11" ht="25.5">
      <c r="A42" s="153" t="s">
        <v>77</v>
      </c>
      <c r="B42" s="154" t="s">
        <v>78</v>
      </c>
      <c r="C42" s="153" t="s">
        <v>18</v>
      </c>
      <c r="D42" t="str">
        <f>VLOOKUP($A42,Seguimiento_Mar_2025!G$4:V$286,5,FALSE)</f>
        <v>No acumulado</v>
      </c>
      <c r="E42">
        <f>VLOOKUP($A42,Seguimiento_Mar_2025!$G$4:$V$286,11,FALSE)</f>
        <v>18</v>
      </c>
      <c r="F42">
        <f>VLOOKUP($A42,Seguimiento_Mar_2025!$G$4:$V$286,9,FALSE)</f>
        <v>64</v>
      </c>
      <c r="G42" s="24" t="str">
        <f>VLOOKUP($A42,Seguimiento_Mar_2025!$G$4:$V$286,4,FALSE)</f>
        <v>Secretaría de Gobierno</v>
      </c>
      <c r="H42">
        <f>VLOOKUP($A42,Seguimiento_Mar_2025!$G$4:$V$286,15,FALSE)</f>
        <v>4</v>
      </c>
      <c r="I42">
        <f>VLOOKUP($A42,Seguimiento_Mar_2025!$G$4:$V$286,16,FALSE)</f>
        <v>14</v>
      </c>
      <c r="J42" s="158">
        <f>VLOOKUP($A42,Seguimiento_Mar_2025!$G$4:$Y$286,18,FALSE)</f>
        <v>22.222222222222221</v>
      </c>
      <c r="K42" s="159">
        <f>VLOOKUP($A42,Seguimiento_Mar_2025!$G$4:$Y$286,19,FALSE)</f>
        <v>21.875</v>
      </c>
    </row>
    <row r="43" spans="1:11" ht="25.5">
      <c r="A43" s="153" t="s">
        <v>79</v>
      </c>
      <c r="B43" s="154" t="s">
        <v>80</v>
      </c>
      <c r="C43" s="153" t="s">
        <v>18</v>
      </c>
      <c r="D43" t="str">
        <f>VLOOKUP($A43,Seguimiento_Mar_2025!G$4:V$286,5,FALSE)</f>
        <v>No acumulado</v>
      </c>
      <c r="E43">
        <f>VLOOKUP($A43,Seguimiento_Mar_2025!$G$4:$V$286,11,FALSE)</f>
        <v>1</v>
      </c>
      <c r="F43">
        <f>VLOOKUP($A43,Seguimiento_Mar_2025!$G$4:$V$286,9,FALSE)</f>
        <v>3</v>
      </c>
      <c r="G43" s="24" t="str">
        <f>VLOOKUP($A43,Seguimiento_Mar_2025!$G$4:$V$286,4,FALSE)</f>
        <v>Secretaría de Gobierno</v>
      </c>
      <c r="H43">
        <f>VLOOKUP($A43,Seguimiento_Mar_2025!$G$4:$V$286,15,FALSE)</f>
        <v>0</v>
      </c>
      <c r="I43">
        <f>VLOOKUP($A43,Seguimiento_Mar_2025!$G$4:$V$286,16,FALSE)</f>
        <v>1</v>
      </c>
      <c r="J43" s="158">
        <f>VLOOKUP($A43,Seguimiento_Mar_2025!$G$4:$Y$286,18,FALSE)</f>
        <v>0</v>
      </c>
      <c r="K43" s="159">
        <f>VLOOKUP($A43,Seguimiento_Mar_2025!$G$4:$Y$286,19,FALSE)</f>
        <v>33.333333333333329</v>
      </c>
    </row>
    <row r="44" spans="1:11" ht="15.75">
      <c r="A44" s="141" t="s">
        <v>819</v>
      </c>
      <c r="B44" s="24"/>
      <c r="J44" s="158"/>
      <c r="K44" s="159"/>
    </row>
    <row r="45" spans="1:11" ht="15.75">
      <c r="A45" s="152" t="s">
        <v>82</v>
      </c>
      <c r="B45" s="24"/>
      <c r="J45" s="158">
        <f>VLOOKUP(A45,Productos!A$3:K$480,10,FALSE)</f>
        <v>0</v>
      </c>
      <c r="K45" s="159">
        <f>VLOOKUP(A45,Productos!A$3:K$480,11,FALSE)</f>
        <v>22.843137254901961</v>
      </c>
    </row>
    <row r="46" spans="1:11" ht="25.5">
      <c r="A46" s="153" t="s">
        <v>83</v>
      </c>
      <c r="B46" s="154" t="s">
        <v>84</v>
      </c>
      <c r="C46" s="153" t="s">
        <v>18</v>
      </c>
      <c r="D46" t="str">
        <f>VLOOKUP($A46,Seguimiento_Mar_2025!G$4:V$286,5,FALSE)</f>
        <v>Anualizado</v>
      </c>
      <c r="E46">
        <f>VLOOKUP($A46,Seguimiento_Mar_2025!$G$4:$V$286,11,FALSE)</f>
        <v>10</v>
      </c>
      <c r="F46">
        <f>VLOOKUP($A46,Seguimiento_Mar_2025!$G$4:$V$286,9,FALSE)</f>
        <v>10</v>
      </c>
      <c r="G46" s="24" t="str">
        <f>VLOOKUP($A46,Seguimiento_Mar_2025!$G$4:$V$286,4,FALSE)</f>
        <v>Secretaría de Gobierno</v>
      </c>
      <c r="H46">
        <f>VLOOKUP($A46,Seguimiento_Mar_2025!$G$4:$V$286,15,FALSE)</f>
        <v>0</v>
      </c>
      <c r="I46">
        <f>VLOOKUP($A46,Seguimiento_Mar_2025!$G$4:$V$286,16,FALSE)</f>
        <v>0</v>
      </c>
      <c r="J46" s="158">
        <f>VLOOKUP($A46,Seguimiento_Mar_2025!$G$4:$Y$286,18,FALSE)</f>
        <v>0</v>
      </c>
      <c r="K46" s="159">
        <f>VLOOKUP($A46,Seguimiento_Mar_2025!$G$4:$Y$286,19,FALSE)</f>
        <v>25</v>
      </c>
    </row>
    <row r="47" spans="1:11" ht="38.25">
      <c r="A47" s="153" t="s">
        <v>85</v>
      </c>
      <c r="B47" s="154" t="s">
        <v>86</v>
      </c>
      <c r="C47" s="153" t="s">
        <v>18</v>
      </c>
      <c r="D47" t="str">
        <f>VLOOKUP($A47,Seguimiento_Mar_2025!G$4:V$286,5,FALSE)</f>
        <v>No acumulado</v>
      </c>
      <c r="E47">
        <f>VLOOKUP($A47,Seguimiento_Mar_2025!$G$4:$V$286,11,FALSE)</f>
        <v>10</v>
      </c>
      <c r="F47">
        <f>VLOOKUP($A47,Seguimiento_Mar_2025!$G$4:$V$286,9,FALSE)</f>
        <v>40</v>
      </c>
      <c r="G47" s="24" t="str">
        <f>VLOOKUP($A47,Seguimiento_Mar_2025!$G$4:$V$286,4,FALSE)</f>
        <v>Secretaría de Gobierno</v>
      </c>
      <c r="H47">
        <f>VLOOKUP($A47,Seguimiento_Mar_2025!$G$4:$V$286,15,FALSE)</f>
        <v>0</v>
      </c>
      <c r="I47">
        <f>VLOOKUP($A47,Seguimiento_Mar_2025!$G$4:$V$286,16,FALSE)</f>
        <v>8</v>
      </c>
      <c r="J47" s="158">
        <f>VLOOKUP($A47,Seguimiento_Mar_2025!$G$4:$Y$286,18,FALSE)</f>
        <v>0</v>
      </c>
      <c r="K47" s="159">
        <f>VLOOKUP($A47,Seguimiento_Mar_2025!$G$4:$Y$286,19,FALSE)</f>
        <v>20</v>
      </c>
    </row>
    <row r="48" spans="1:11" ht="38.25">
      <c r="A48" s="153" t="s">
        <v>87</v>
      </c>
      <c r="B48" s="154" t="s">
        <v>88</v>
      </c>
      <c r="C48" s="153" t="s">
        <v>18</v>
      </c>
      <c r="D48" t="str">
        <f>VLOOKUP($A48,Seguimiento_Mar_2025!G$4:V$286,5,FALSE)</f>
        <v>No acumulado</v>
      </c>
      <c r="E48">
        <f>VLOOKUP($A48,Seguimiento_Mar_2025!$G$4:$V$286,11,FALSE)</f>
        <v>13</v>
      </c>
      <c r="F48">
        <f>VLOOKUP($A48,Seguimiento_Mar_2025!$G$4:$V$286,9,FALSE)</f>
        <v>51</v>
      </c>
      <c r="G48" s="24" t="str">
        <f>VLOOKUP($A48,Seguimiento_Mar_2025!$G$4:$V$286,4,FALSE)</f>
        <v>Secretaría de Gobierno</v>
      </c>
      <c r="H48">
        <f>VLOOKUP($A48,Seguimiento_Mar_2025!$G$4:$V$286,15,FALSE)</f>
        <v>0</v>
      </c>
      <c r="I48">
        <f>VLOOKUP($A48,Seguimiento_Mar_2025!$G$4:$V$286,16,FALSE)</f>
        <v>12</v>
      </c>
      <c r="J48" s="158">
        <f>VLOOKUP($A48,Seguimiento_Mar_2025!$G$4:$Y$286,18,FALSE)</f>
        <v>0</v>
      </c>
      <c r="K48" s="159">
        <f>VLOOKUP($A48,Seguimiento_Mar_2025!$G$4:$Y$286,19,FALSE)</f>
        <v>23.52941176470588</v>
      </c>
    </row>
    <row r="49" spans="1:11" ht="15.75">
      <c r="A49" s="141" t="s">
        <v>820</v>
      </c>
      <c r="B49" s="24"/>
      <c r="J49" s="158"/>
      <c r="K49" s="159"/>
    </row>
    <row r="50" spans="1:11" ht="18.75">
      <c r="A50" s="151" t="s">
        <v>90</v>
      </c>
      <c r="B50" s="24"/>
      <c r="J50" s="158">
        <f>VLOOKUP(A50,Productos!A$3:K$480,10,FALSE)</f>
        <v>24.620398212898213</v>
      </c>
      <c r="K50" s="159">
        <f>VLOOKUP(A50,Productos!A$3:K$480,11,FALSE)</f>
        <v>21.179075002320616</v>
      </c>
    </row>
    <row r="51" spans="1:11" ht="15.75">
      <c r="A51" s="141" t="s">
        <v>821</v>
      </c>
      <c r="B51" s="24"/>
      <c r="J51" s="158"/>
      <c r="K51" s="159"/>
    </row>
    <row r="52" spans="1:11" ht="15.75">
      <c r="A52" s="152" t="s">
        <v>92</v>
      </c>
      <c r="B52" s="24"/>
      <c r="J52" s="158">
        <f>VLOOKUP(A52,Productos!A$3:K$480,10,FALSE)</f>
        <v>12.75</v>
      </c>
      <c r="K52" s="159">
        <f>VLOOKUP(A52,Productos!A$3:K$480,11,FALSE)</f>
        <v>25.302500000000002</v>
      </c>
    </row>
    <row r="53" spans="1:11" ht="30">
      <c r="A53" s="153" t="s">
        <v>93</v>
      </c>
      <c r="B53" s="154" t="s">
        <v>94</v>
      </c>
      <c r="C53" s="153" t="s">
        <v>18</v>
      </c>
      <c r="D53" t="str">
        <f>VLOOKUP($A53,Seguimiento_Mar_2025!G$4:V$286,5,FALSE)</f>
        <v>No acumulado</v>
      </c>
      <c r="E53">
        <f>VLOOKUP($A53,Seguimiento_Mar_2025!$G$4:$V$286,11,FALSE)</f>
        <v>4</v>
      </c>
      <c r="F53">
        <f>VLOOKUP($A53,Seguimiento_Mar_2025!$G$4:$V$286,9,FALSE)</f>
        <v>16</v>
      </c>
      <c r="G53" s="24" t="str">
        <f>VLOOKUP($A53,Seguimiento_Mar_2025!$G$4:$V$286,4,FALSE)</f>
        <v>Secretaría de Seguridad, Justicia y Paz</v>
      </c>
      <c r="H53">
        <f>VLOOKUP($A53,Seguimiento_Mar_2025!$G$4:$V$286,15,FALSE)</f>
        <v>1</v>
      </c>
      <c r="I53">
        <f>VLOOKUP($A53,Seguimiento_Mar_2025!$G$4:$V$286,16,FALSE)</f>
        <v>5</v>
      </c>
      <c r="J53" s="158">
        <f>VLOOKUP($A53,Seguimiento_Mar_2025!$G$4:$Y$286,18,FALSE)</f>
        <v>25</v>
      </c>
      <c r="K53" s="159">
        <f>VLOOKUP($A53,Seguimiento_Mar_2025!$G$4:$Y$286,19,FALSE)</f>
        <v>31.25</v>
      </c>
    </row>
    <row r="54" spans="1:11" ht="38.25">
      <c r="A54" s="153" t="s">
        <v>95</v>
      </c>
      <c r="B54" s="154" t="s">
        <v>96</v>
      </c>
      <c r="C54" s="153" t="s">
        <v>18</v>
      </c>
      <c r="D54" t="str">
        <f>VLOOKUP($A54,Seguimiento_Mar_2025!G$4:V$286,5,FALSE)</f>
        <v>No acumulado</v>
      </c>
      <c r="E54">
        <f>VLOOKUP($A54,Seguimiento_Mar_2025!$G$4:$V$286,11,FALSE)</f>
        <v>2500</v>
      </c>
      <c r="F54">
        <f>VLOOKUP($A54,Seguimiento_Mar_2025!$G$4:$V$286,9,FALSE)</f>
        <v>10000</v>
      </c>
      <c r="G54" s="24" t="str">
        <f>VLOOKUP($A54,Seguimiento_Mar_2025!$G$4:$V$286,4,FALSE)</f>
        <v>Secretaría de Seguridad, Justicia y Paz</v>
      </c>
      <c r="H54">
        <f>VLOOKUP($A54,Seguimiento_Mar_2025!$G$4:$V$286,15,FALSE)</f>
        <v>50</v>
      </c>
      <c r="I54">
        <f>VLOOKUP($A54,Seguimiento_Mar_2025!$G$4:$V$286,16,FALSE)</f>
        <v>2396</v>
      </c>
      <c r="J54" s="158">
        <f>VLOOKUP($A54,Seguimiento_Mar_2025!$G$4:$Y$286,18,FALSE)</f>
        <v>2</v>
      </c>
      <c r="K54" s="159">
        <f>VLOOKUP($A54,Seguimiento_Mar_2025!$G$4:$Y$286,19,FALSE)</f>
        <v>23.96</v>
      </c>
    </row>
    <row r="55" spans="1:11" ht="38.25">
      <c r="A55" s="153" t="s">
        <v>97</v>
      </c>
      <c r="B55" s="154" t="s">
        <v>98</v>
      </c>
      <c r="C55" s="153" t="s">
        <v>18</v>
      </c>
      <c r="D55" t="str">
        <f>VLOOKUP($A55,Seguimiento_Mar_2025!G$4:V$286,5,FALSE)</f>
        <v>No acumulado</v>
      </c>
      <c r="E55">
        <f>VLOOKUP($A55,Seguimiento_Mar_2025!$G$4:$V$286,11,FALSE)</f>
        <v>25</v>
      </c>
      <c r="F55">
        <f>VLOOKUP($A55,Seguimiento_Mar_2025!$G$4:$V$286,9,FALSE)</f>
        <v>100</v>
      </c>
      <c r="G55" s="24" t="str">
        <f>VLOOKUP($A55,Seguimiento_Mar_2025!$G$4:$V$286,4,FALSE)</f>
        <v>Secretaría de Seguridad, Justicia y Paz</v>
      </c>
      <c r="H55">
        <f>VLOOKUP($A55,Seguimiento_Mar_2025!$G$4:$V$286,15,FALSE)</f>
        <v>6</v>
      </c>
      <c r="I55">
        <f>VLOOKUP($A55,Seguimiento_Mar_2025!$G$4:$V$286,16,FALSE)</f>
        <v>26</v>
      </c>
      <c r="J55" s="158">
        <f>VLOOKUP($A55,Seguimiento_Mar_2025!$G$4:$Y$286,18,FALSE)</f>
        <v>24</v>
      </c>
      <c r="K55" s="159">
        <f>VLOOKUP($A55,Seguimiento_Mar_2025!$G$4:$Y$286,19,FALSE)</f>
        <v>26</v>
      </c>
    </row>
    <row r="56" spans="1:11" ht="51">
      <c r="A56" s="153" t="s">
        <v>99</v>
      </c>
      <c r="B56" s="154" t="s">
        <v>100</v>
      </c>
      <c r="C56" s="153" t="s">
        <v>18</v>
      </c>
      <c r="D56" t="str">
        <f>VLOOKUP($A56,Seguimiento_Mar_2025!G$4:V$286,5,FALSE)</f>
        <v>No acumulado</v>
      </c>
      <c r="E56">
        <f>VLOOKUP($A56,Seguimiento_Mar_2025!$G$4:$V$286,11,FALSE)</f>
        <v>7</v>
      </c>
      <c r="F56">
        <f>VLOOKUP($A56,Seguimiento_Mar_2025!$G$4:$V$286,9,FALSE)</f>
        <v>25</v>
      </c>
      <c r="G56" s="24" t="str">
        <f>VLOOKUP($A56,Seguimiento_Mar_2025!$G$4:$V$286,4,FALSE)</f>
        <v>Secretaría de Seguridad, Justicia y Paz</v>
      </c>
      <c r="H56">
        <f>VLOOKUP($A56,Seguimiento_Mar_2025!$G$4:$V$286,15,FALSE)</f>
        <v>0</v>
      </c>
      <c r="I56">
        <f>VLOOKUP($A56,Seguimiento_Mar_2025!$G$4:$V$286,16,FALSE)</f>
        <v>5</v>
      </c>
      <c r="J56" s="158">
        <f>VLOOKUP($A56,Seguimiento_Mar_2025!$G$4:$Y$286,18,FALSE)</f>
        <v>0</v>
      </c>
      <c r="K56" s="159">
        <f>VLOOKUP($A56,Seguimiento_Mar_2025!$G$4:$Y$286,19,FALSE)</f>
        <v>20</v>
      </c>
    </row>
    <row r="57" spans="1:11" ht="15.75">
      <c r="A57" s="141" t="s">
        <v>822</v>
      </c>
      <c r="B57" s="24"/>
      <c r="J57" s="158"/>
      <c r="K57" s="159"/>
    </row>
    <row r="58" spans="1:11" ht="15.75">
      <c r="A58" s="152" t="s">
        <v>102</v>
      </c>
      <c r="B58" s="24"/>
      <c r="J58" s="158">
        <f>VLOOKUP(A58,Productos!A$3:K$480,10,FALSE)</f>
        <v>43.26</v>
      </c>
      <c r="K58" s="159">
        <f>VLOOKUP(A58,Productos!A$3:K$480,11,FALSE)</f>
        <v>42.295000000000002</v>
      </c>
    </row>
    <row r="59" spans="1:11" ht="30">
      <c r="A59" s="153" t="s">
        <v>103</v>
      </c>
      <c r="B59" s="154" t="s">
        <v>104</v>
      </c>
      <c r="C59" s="153" t="s">
        <v>18</v>
      </c>
      <c r="D59" t="str">
        <f>VLOOKUP($A59,Seguimiento_Mar_2025!G$4:V$286,5,FALSE)</f>
        <v>No acumulado</v>
      </c>
      <c r="E59">
        <f>VLOOKUP($A59,Seguimiento_Mar_2025!$G$4:$V$286,11,FALSE)</f>
        <v>1250</v>
      </c>
      <c r="F59">
        <f>VLOOKUP($A59,Seguimiento_Mar_2025!$G$4:$V$286,9,FALSE)</f>
        <v>5000</v>
      </c>
      <c r="G59" s="24" t="str">
        <f>VLOOKUP($A59,Seguimiento_Mar_2025!$G$4:$V$286,4,FALSE)</f>
        <v>Secretaría de Seguridad, Justicia y Paz</v>
      </c>
      <c r="H59">
        <f>VLOOKUP($A59,Seguimiento_Mar_2025!$G$4:$V$286,15,FALSE)</f>
        <v>769</v>
      </c>
      <c r="I59">
        <f>VLOOKUP($A59,Seguimiento_Mar_2025!$G$4:$V$286,16,FALSE)</f>
        <v>2417</v>
      </c>
      <c r="J59" s="158">
        <f>VLOOKUP($A59,Seguimiento_Mar_2025!$G$4:$Y$286,18,FALSE)</f>
        <v>61.519999999999996</v>
      </c>
      <c r="K59" s="159">
        <f>VLOOKUP($A59,Seguimiento_Mar_2025!$G$4:$Y$286,19,FALSE)</f>
        <v>48.339999999999996</v>
      </c>
    </row>
    <row r="60" spans="1:11" ht="38.25">
      <c r="A60" s="153" t="s">
        <v>105</v>
      </c>
      <c r="B60" s="154" t="s">
        <v>106</v>
      </c>
      <c r="C60" s="153" t="s">
        <v>18</v>
      </c>
      <c r="D60" t="str">
        <f>VLOOKUP($A60,Seguimiento_Mar_2025!G$4:V$286,5,FALSE)</f>
        <v>No acumulado</v>
      </c>
      <c r="E60">
        <f>VLOOKUP($A60,Seguimiento_Mar_2025!$G$4:$V$286,11,FALSE)</f>
        <v>0.25</v>
      </c>
      <c r="F60">
        <f>VLOOKUP($A60,Seguimiento_Mar_2025!$G$4:$V$286,9,FALSE)</f>
        <v>1</v>
      </c>
      <c r="G60" s="24" t="str">
        <f>VLOOKUP($A60,Seguimiento_Mar_2025!$G$4:$V$286,4,FALSE)</f>
        <v>Secretaría de Seguridad, Justicia y Paz</v>
      </c>
      <c r="H60">
        <f>VLOOKUP($A60,Seguimiento_Mar_2025!$G$4:$V$286,15,FALSE)</f>
        <v>6.25E-2</v>
      </c>
      <c r="I60">
        <f>VLOOKUP($A60,Seguimiento_Mar_2025!$G$4:$V$286,16,FALSE)</f>
        <v>0.36249999999999999</v>
      </c>
      <c r="J60" s="158">
        <f>VLOOKUP($A60,Seguimiento_Mar_2025!$G$4:$Y$286,18,FALSE)</f>
        <v>25</v>
      </c>
      <c r="K60" s="159">
        <f>VLOOKUP($A60,Seguimiento_Mar_2025!$G$4:$Y$286,19,FALSE)</f>
        <v>36.25</v>
      </c>
    </row>
    <row r="61" spans="1:11" ht="15.75">
      <c r="A61" s="141" t="s">
        <v>823</v>
      </c>
      <c r="B61" s="24"/>
      <c r="J61" s="158"/>
      <c r="K61" s="159"/>
    </row>
    <row r="62" spans="1:11" ht="15.75">
      <c r="A62" s="152" t="s">
        <v>108</v>
      </c>
      <c r="B62" s="24"/>
      <c r="J62" s="158">
        <f>VLOOKUP(A62,Productos!A$3:K$480,10,FALSE)</f>
        <v>27.740592740592742</v>
      </c>
      <c r="K62" s="159">
        <f>VLOOKUP(A62,Productos!A$3:K$480,11,FALSE)</f>
        <v>19.550099206349209</v>
      </c>
    </row>
    <row r="63" spans="1:11" ht="51">
      <c r="A63" s="153" t="s">
        <v>109</v>
      </c>
      <c r="B63" s="154" t="s">
        <v>110</v>
      </c>
      <c r="C63" s="153" t="s">
        <v>18</v>
      </c>
      <c r="D63" t="str">
        <f>VLOOKUP($A63,Seguimiento_Mar_2025!G$4:V$286,5,FALSE)</f>
        <v>No acumulado</v>
      </c>
      <c r="E63">
        <f>VLOOKUP($A63,Seguimiento_Mar_2025!$G$4:$V$286,11,FALSE)</f>
        <v>54</v>
      </c>
      <c r="F63">
        <f>VLOOKUP($A63,Seguimiento_Mar_2025!$G$4:$V$286,9,FALSE)</f>
        <v>104</v>
      </c>
      <c r="G63" s="24" t="str">
        <f>VLOOKUP($A63,Seguimiento_Mar_2025!$G$4:$V$286,4,FALSE)</f>
        <v>Secretaría de Seguridad, Justicia y Paz</v>
      </c>
      <c r="H63">
        <f>VLOOKUP($A63,Seguimiento_Mar_2025!$G$4:$V$286,15,FALSE)</f>
        <v>0</v>
      </c>
      <c r="I63">
        <f>VLOOKUP($A63,Seguimiento_Mar_2025!$G$4:$V$286,16,FALSE)</f>
        <v>0</v>
      </c>
      <c r="J63" s="158">
        <f>VLOOKUP($A63,Seguimiento_Mar_2025!$G$4:$Y$286,18,FALSE)</f>
        <v>0</v>
      </c>
      <c r="K63" s="159">
        <f>VLOOKUP($A63,Seguimiento_Mar_2025!$G$4:$Y$286,19,FALSE)</f>
        <v>0</v>
      </c>
    </row>
    <row r="64" spans="1:11" ht="30">
      <c r="A64" s="153" t="s">
        <v>111</v>
      </c>
      <c r="B64" s="154" t="s">
        <v>112</v>
      </c>
      <c r="C64" s="153" t="s">
        <v>18</v>
      </c>
      <c r="D64" t="str">
        <f>VLOOKUP($A64,Seguimiento_Mar_2025!G$4:V$286,5,FALSE)</f>
        <v>No acumulado</v>
      </c>
      <c r="E64" t="str">
        <f>VLOOKUP($A64,Seguimiento_Mar_2025!$G$4:$V$286,11,FALSE)</f>
        <v>NP</v>
      </c>
      <c r="F64">
        <f>VLOOKUP($A64,Seguimiento_Mar_2025!$G$4:$V$286,9,FALSE)</f>
        <v>10</v>
      </c>
      <c r="G64" s="24" t="str">
        <f>VLOOKUP($A64,Seguimiento_Mar_2025!$G$4:$V$286,4,FALSE)</f>
        <v>Secretaría de Seguridad, Justicia y Paz</v>
      </c>
      <c r="H64">
        <f>VLOOKUP($A64,Seguimiento_Mar_2025!$G$4:$V$286,15,FALSE)</f>
        <v>0</v>
      </c>
      <c r="I64">
        <f>VLOOKUP($A64,Seguimiento_Mar_2025!$G$4:$V$286,16,FALSE)</f>
        <v>0</v>
      </c>
      <c r="J64" s="158" t="str">
        <f>VLOOKUP($A64,Seguimiento_Mar_2025!$G$4:$Y$286,18,FALSE)</f>
        <v>NA</v>
      </c>
      <c r="K64" s="159">
        <f>VLOOKUP($A64,Seguimiento_Mar_2025!$G$4:$Y$286,19,FALSE)</f>
        <v>0</v>
      </c>
    </row>
    <row r="65" spans="1:11" ht="51">
      <c r="A65" s="153" t="s">
        <v>114</v>
      </c>
      <c r="B65" s="154" t="s">
        <v>115</v>
      </c>
      <c r="C65" s="153" t="s">
        <v>18</v>
      </c>
      <c r="D65" t="str">
        <f>VLOOKUP($A65,Seguimiento_Mar_2025!G$4:V$286,5,FALSE)</f>
        <v>No acumulado</v>
      </c>
      <c r="E65">
        <f>VLOOKUP($A65,Seguimiento_Mar_2025!$G$4:$V$286,11,FALSE)</f>
        <v>13</v>
      </c>
      <c r="F65">
        <f>VLOOKUP($A65,Seguimiento_Mar_2025!$G$4:$V$286,9,FALSE)</f>
        <v>40</v>
      </c>
      <c r="G65" s="24" t="str">
        <f>VLOOKUP($A65,Seguimiento_Mar_2025!$G$4:$V$286,4,FALSE)</f>
        <v>Secretaría de Seguridad, Justicia y Paz</v>
      </c>
      <c r="H65">
        <f>VLOOKUP($A65,Seguimiento_Mar_2025!$G$4:$V$286,15,FALSE)</f>
        <v>6</v>
      </c>
      <c r="I65">
        <f>VLOOKUP($A65,Seguimiento_Mar_2025!$G$4:$V$286,16,FALSE)</f>
        <v>11</v>
      </c>
      <c r="J65" s="158">
        <f>VLOOKUP($A65,Seguimiento_Mar_2025!$G$4:$Y$286,18,FALSE)</f>
        <v>46.153846153846153</v>
      </c>
      <c r="K65" s="159">
        <f>VLOOKUP($A65,Seguimiento_Mar_2025!$G$4:$Y$286,19,FALSE)</f>
        <v>27.500000000000004</v>
      </c>
    </row>
    <row r="66" spans="1:11" ht="38.25">
      <c r="A66" s="153" t="s">
        <v>116</v>
      </c>
      <c r="B66" s="154" t="s">
        <v>117</v>
      </c>
      <c r="C66" s="153" t="s">
        <v>18</v>
      </c>
      <c r="D66" t="str">
        <f>VLOOKUP($A66,Seguimiento_Mar_2025!G$4:V$286,5,FALSE)</f>
        <v>No acumulado</v>
      </c>
      <c r="E66">
        <f>VLOOKUP($A66,Seguimiento_Mar_2025!$G$4:$V$286,11,FALSE)</f>
        <v>33</v>
      </c>
      <c r="F66">
        <f>VLOOKUP($A66,Seguimiento_Mar_2025!$G$4:$V$286,9,FALSE)</f>
        <v>126</v>
      </c>
      <c r="G66" s="24" t="str">
        <f>VLOOKUP($A66,Seguimiento_Mar_2025!$G$4:$V$286,4,FALSE)</f>
        <v>Secretaría de Seguridad, Justicia y Paz</v>
      </c>
      <c r="H66">
        <f>VLOOKUP($A66,Seguimiento_Mar_2025!$G$4:$V$286,15,FALSE)</f>
        <v>1</v>
      </c>
      <c r="I66">
        <f>VLOOKUP($A66,Seguimiento_Mar_2025!$G$4:$V$286,16,FALSE)</f>
        <v>27</v>
      </c>
      <c r="J66" s="158">
        <f>VLOOKUP($A66,Seguimiento_Mar_2025!$G$4:$Y$286,18,FALSE)</f>
        <v>3.0303030303030303</v>
      </c>
      <c r="K66" s="159">
        <f>VLOOKUP($A66,Seguimiento_Mar_2025!$G$4:$Y$286,19,FALSE)</f>
        <v>21.428571428571427</v>
      </c>
    </row>
    <row r="67" spans="1:11" ht="30">
      <c r="A67" s="153" t="s">
        <v>118</v>
      </c>
      <c r="B67" s="154" t="s">
        <v>119</v>
      </c>
      <c r="C67" s="153" t="s">
        <v>18</v>
      </c>
      <c r="D67" t="str">
        <f>VLOOKUP($A67,Seguimiento_Mar_2025!G$4:V$286,5,FALSE)</f>
        <v>No acumulado</v>
      </c>
      <c r="E67">
        <f>VLOOKUP($A67,Seguimiento_Mar_2025!$G$4:$V$286,11,FALSE)</f>
        <v>5</v>
      </c>
      <c r="F67">
        <f>VLOOKUP($A67,Seguimiento_Mar_2025!$G$4:$V$286,9,FALSE)</f>
        <v>25</v>
      </c>
      <c r="G67" s="24" t="str">
        <f>VLOOKUP($A67,Seguimiento_Mar_2025!$G$4:$V$286,4,FALSE)</f>
        <v>Secretaría de Seguridad, Justicia y Paz</v>
      </c>
      <c r="H67">
        <f>VLOOKUP($A67,Seguimiento_Mar_2025!$G$4:$V$286,15,FALSE)</f>
        <v>1</v>
      </c>
      <c r="I67">
        <f>VLOOKUP($A67,Seguimiento_Mar_2025!$G$4:$V$286,16,FALSE)</f>
        <v>6</v>
      </c>
      <c r="J67" s="158">
        <f>VLOOKUP($A67,Seguimiento_Mar_2025!$G$4:$Y$286,18,FALSE)</f>
        <v>20</v>
      </c>
      <c r="K67" s="159">
        <f>VLOOKUP($A67,Seguimiento_Mar_2025!$G$4:$Y$286,19,FALSE)</f>
        <v>24</v>
      </c>
    </row>
    <row r="68" spans="1:11" ht="30">
      <c r="A68" s="153" t="s">
        <v>120</v>
      </c>
      <c r="B68" s="154" t="s">
        <v>121</v>
      </c>
      <c r="C68" s="153" t="s">
        <v>18</v>
      </c>
      <c r="D68" t="str">
        <f>VLOOKUP($A68,Seguimiento_Mar_2025!G$4:V$286,5,FALSE)</f>
        <v>Acumulado</v>
      </c>
      <c r="E68">
        <f>VLOOKUP($A68,Seguimiento_Mar_2025!$G$4:$V$286,11,FALSE)</f>
        <v>20</v>
      </c>
      <c r="F68">
        <f>VLOOKUP($A68,Seguimiento_Mar_2025!$G$4:$V$286,9,FALSE)</f>
        <v>40</v>
      </c>
      <c r="G68" s="24" t="str">
        <f>VLOOKUP($A68,Seguimiento_Mar_2025!$G$4:$V$286,4,FALSE)</f>
        <v>Secretaría de Seguridad, Justicia y Paz</v>
      </c>
      <c r="H68">
        <f>VLOOKUP($A68,Seguimiento_Mar_2025!$G$4:$V$286,15,FALSE)</f>
        <v>12</v>
      </c>
      <c r="I68">
        <f>VLOOKUP($A68,Seguimiento_Mar_2025!$G$4:$V$286,16,FALSE)</f>
        <v>12</v>
      </c>
      <c r="J68" s="158">
        <f>VLOOKUP($A68,Seguimiento_Mar_2025!$G$4:$Y$286,18,FALSE)</f>
        <v>60</v>
      </c>
      <c r="K68" s="159">
        <f>VLOOKUP($A68,Seguimiento_Mar_2025!$G$4:$Y$286,19,FALSE)</f>
        <v>30</v>
      </c>
    </row>
    <row r="69" spans="1:11" ht="30">
      <c r="A69" s="153" t="s">
        <v>122</v>
      </c>
      <c r="B69" s="154" t="s">
        <v>123</v>
      </c>
      <c r="C69" s="153" t="s">
        <v>18</v>
      </c>
      <c r="D69" t="str">
        <f>VLOOKUP($A69,Seguimiento_Mar_2025!G$4:V$286,5,FALSE)</f>
        <v>No acumulado</v>
      </c>
      <c r="E69">
        <f>VLOOKUP($A69,Seguimiento_Mar_2025!$G$4:$V$286,11,FALSE)</f>
        <v>0.25</v>
      </c>
      <c r="F69">
        <f>VLOOKUP($A69,Seguimiento_Mar_2025!$G$4:$V$286,9,FALSE)</f>
        <v>1</v>
      </c>
      <c r="G69" s="24" t="str">
        <f>VLOOKUP($A69,Seguimiento_Mar_2025!$G$4:$V$286,4,FALSE)</f>
        <v>Secretaría de Seguridad, Justicia y Paz</v>
      </c>
      <c r="H69">
        <f>VLOOKUP($A69,Seguimiento_Mar_2025!$G$4:$V$286,15,FALSE)</f>
        <v>6.25E-2</v>
      </c>
      <c r="I69">
        <f>VLOOKUP($A69,Seguimiento_Mar_2025!$G$4:$V$286,16,FALSE)</f>
        <v>0.3125</v>
      </c>
      <c r="J69" s="158">
        <f>VLOOKUP($A69,Seguimiento_Mar_2025!$G$4:$Y$286,18,FALSE)</f>
        <v>25</v>
      </c>
      <c r="K69" s="159">
        <f>VLOOKUP($A69,Seguimiento_Mar_2025!$G$4:$Y$286,19,FALSE)</f>
        <v>31.25</v>
      </c>
    </row>
    <row r="70" spans="1:11" ht="51">
      <c r="A70" s="153" t="s">
        <v>124</v>
      </c>
      <c r="B70" s="154" t="s">
        <v>125</v>
      </c>
      <c r="C70" s="153" t="s">
        <v>18</v>
      </c>
      <c r="D70" t="str">
        <f>VLOOKUP($A70,Seguimiento_Mar_2025!G$4:V$286,5,FALSE)</f>
        <v>No acumulado</v>
      </c>
      <c r="E70">
        <f>VLOOKUP($A70,Seguimiento_Mar_2025!$G$4:$V$286,11,FALSE)</f>
        <v>10</v>
      </c>
      <c r="F70">
        <f>VLOOKUP($A70,Seguimiento_Mar_2025!$G$4:$V$286,9,FALSE)</f>
        <v>36</v>
      </c>
      <c r="G70" s="24" t="str">
        <f>VLOOKUP($A70,Seguimiento_Mar_2025!$G$4:$V$286,4,FALSE)</f>
        <v>Secretaría de Seguridad, Justicia y Paz</v>
      </c>
      <c r="H70">
        <f>VLOOKUP($A70,Seguimiento_Mar_2025!$G$4:$V$286,15,FALSE)</f>
        <v>4</v>
      </c>
      <c r="I70">
        <f>VLOOKUP($A70,Seguimiento_Mar_2025!$G$4:$V$286,16,FALSE)</f>
        <v>8</v>
      </c>
      <c r="J70" s="158">
        <f>VLOOKUP($A70,Seguimiento_Mar_2025!$G$4:$Y$286,18,FALSE)</f>
        <v>40</v>
      </c>
      <c r="K70" s="159">
        <f>VLOOKUP($A70,Seguimiento_Mar_2025!$G$4:$Y$286,19,FALSE)</f>
        <v>22.222222222222221</v>
      </c>
    </row>
    <row r="71" spans="1:11" ht="15.75">
      <c r="A71" s="141" t="s">
        <v>824</v>
      </c>
      <c r="B71" s="24"/>
      <c r="J71" s="158"/>
      <c r="K71" s="159"/>
    </row>
    <row r="72" spans="1:11" ht="15.75">
      <c r="A72" s="152" t="s">
        <v>127</v>
      </c>
      <c r="B72" s="24"/>
      <c r="J72" s="158">
        <f>VLOOKUP(A72,Productos!A$3:K$480,10,FALSE)</f>
        <v>0</v>
      </c>
      <c r="K72" s="159">
        <f>VLOOKUP(A72,Productos!A$3:K$480,11,FALSE)</f>
        <v>0</v>
      </c>
    </row>
    <row r="73" spans="1:11" ht="30">
      <c r="A73" s="153" t="s">
        <v>128</v>
      </c>
      <c r="B73" s="154" t="s">
        <v>129</v>
      </c>
      <c r="C73" s="153" t="s">
        <v>18</v>
      </c>
      <c r="D73" t="str">
        <f>VLOOKUP($A73,Seguimiento_Mar_2025!G$4:V$286,5,FALSE)</f>
        <v>No acumulado</v>
      </c>
      <c r="E73" t="str">
        <f>VLOOKUP($A73,Seguimiento_Mar_2025!$G$4:$V$286,11,FALSE)</f>
        <v>NP</v>
      </c>
      <c r="F73">
        <f>VLOOKUP($A73,Seguimiento_Mar_2025!$G$4:$V$286,9,FALSE)</f>
        <v>3</v>
      </c>
      <c r="G73" s="24" t="str">
        <f>VLOOKUP($A73,Seguimiento_Mar_2025!$G$4:$V$286,4,FALSE)</f>
        <v>Secretaría de Seguridad, Justicia y Paz</v>
      </c>
      <c r="H73" t="str">
        <f>VLOOKUP($A73,Seguimiento_Mar_2025!$G$4:$V$286,15,FALSE)</f>
        <v>NA</v>
      </c>
      <c r="I73" t="str">
        <f>VLOOKUP($A73,Seguimiento_Mar_2025!$G$4:$V$286,16,FALSE)</f>
        <v>NA</v>
      </c>
      <c r="J73" s="158" t="str">
        <f>VLOOKUP($A73,Seguimiento_Mar_2025!$G$4:$Y$286,18,FALSE)</f>
        <v>NA</v>
      </c>
      <c r="K73" s="159" t="str">
        <f>VLOOKUP($A73,Seguimiento_Mar_2025!$G$4:$Y$286,19,FALSE)</f>
        <v>NA</v>
      </c>
    </row>
    <row r="74" spans="1:11" ht="38.25">
      <c r="A74" s="153" t="s">
        <v>131</v>
      </c>
      <c r="B74" s="154" t="s">
        <v>132</v>
      </c>
      <c r="C74" s="153" t="s">
        <v>18</v>
      </c>
      <c r="D74" t="str">
        <f>VLOOKUP($A74,Seguimiento_Mar_2025!G$4:V$286,5,FALSE)</f>
        <v>No acumulado</v>
      </c>
      <c r="E74">
        <f>VLOOKUP($A74,Seguimiento_Mar_2025!$G$4:$V$286,11,FALSE)</f>
        <v>1</v>
      </c>
      <c r="F74">
        <f>VLOOKUP($A74,Seguimiento_Mar_2025!$G$4:$V$286,9,FALSE)</f>
        <v>12</v>
      </c>
      <c r="G74" s="24" t="str">
        <f>VLOOKUP($A74,Seguimiento_Mar_2025!$G$4:$V$286,4,FALSE)</f>
        <v>Secretaría de Seguridad, Justicia y Paz</v>
      </c>
      <c r="H74">
        <f>VLOOKUP($A74,Seguimiento_Mar_2025!$G$4:$V$286,15,FALSE)</f>
        <v>0</v>
      </c>
      <c r="I74">
        <f>VLOOKUP($A74,Seguimiento_Mar_2025!$G$4:$V$286,16,FALSE)</f>
        <v>0</v>
      </c>
      <c r="J74" s="158">
        <f>VLOOKUP($A74,Seguimiento_Mar_2025!$G$4:$Y$286,18,FALSE)</f>
        <v>0</v>
      </c>
      <c r="K74" s="159">
        <f>VLOOKUP($A74,Seguimiento_Mar_2025!$G$4:$Y$286,19,FALSE)</f>
        <v>0</v>
      </c>
    </row>
    <row r="75" spans="1:11" ht="30">
      <c r="A75" s="153" t="s">
        <v>133</v>
      </c>
      <c r="B75" s="154" t="s">
        <v>134</v>
      </c>
      <c r="C75" s="153" t="s">
        <v>18</v>
      </c>
      <c r="D75" t="str">
        <f>VLOOKUP($A75,Seguimiento_Mar_2025!G$4:V$286,5,FALSE)</f>
        <v>No acumulado</v>
      </c>
      <c r="E75" t="str">
        <f>VLOOKUP($A75,Seguimiento_Mar_2025!$G$4:$V$286,11,FALSE)</f>
        <v>NP</v>
      </c>
      <c r="F75">
        <f>VLOOKUP($A75,Seguimiento_Mar_2025!$G$4:$V$286,9,FALSE)</f>
        <v>5</v>
      </c>
      <c r="G75" s="24" t="str">
        <f>VLOOKUP($A75,Seguimiento_Mar_2025!$G$4:$V$286,4,FALSE)</f>
        <v>Secretaría de Seguridad, Justicia y Paz</v>
      </c>
      <c r="H75">
        <f>VLOOKUP($A75,Seguimiento_Mar_2025!$G$4:$V$286,15,FALSE)</f>
        <v>0</v>
      </c>
      <c r="I75">
        <f>VLOOKUP($A75,Seguimiento_Mar_2025!$G$4:$V$286,16,FALSE)</f>
        <v>0</v>
      </c>
      <c r="J75" s="158" t="str">
        <f>VLOOKUP($A75,Seguimiento_Mar_2025!$G$4:$Y$286,18,FALSE)</f>
        <v>NA</v>
      </c>
      <c r="K75" s="159">
        <f>VLOOKUP($A75,Seguimiento_Mar_2025!$G$4:$Y$286,19,FALSE)</f>
        <v>0</v>
      </c>
    </row>
    <row r="76" spans="1:11" ht="15.75">
      <c r="A76" s="141" t="s">
        <v>825</v>
      </c>
      <c r="B76" s="24"/>
      <c r="J76" s="158"/>
      <c r="K76" s="159"/>
    </row>
    <row r="77" spans="1:11" ht="15.75">
      <c r="A77" s="152" t="s">
        <v>136</v>
      </c>
      <c r="B77" s="24"/>
      <c r="J77" s="158">
        <f>VLOOKUP(A77,Productos!A$3:K$480,10,FALSE)</f>
        <v>31.111111111111111</v>
      </c>
      <c r="K77" s="159">
        <f>VLOOKUP(A77,Productos!A$3:K$480,11,FALSE)</f>
        <v>19.511278195488721</v>
      </c>
    </row>
    <row r="78" spans="1:11" ht="30">
      <c r="A78" s="153" t="s">
        <v>137</v>
      </c>
      <c r="B78" s="154" t="s">
        <v>138</v>
      </c>
      <c r="C78" s="153" t="s">
        <v>18</v>
      </c>
      <c r="D78" t="str">
        <f>VLOOKUP($A78,Seguimiento_Mar_2025!G$4:V$286,5,FALSE)</f>
        <v>Anualizado</v>
      </c>
      <c r="E78">
        <f>VLOOKUP($A78,Seguimiento_Mar_2025!$G$4:$V$286,11,FALSE)</f>
        <v>5</v>
      </c>
      <c r="F78">
        <f>VLOOKUP($A78,Seguimiento_Mar_2025!$G$4:$V$286,9,FALSE)</f>
        <v>7</v>
      </c>
      <c r="G78" s="24" t="str">
        <f>VLOOKUP($A78,Seguimiento_Mar_2025!$G$4:$V$286,4,FALSE)</f>
        <v>Secretaría de Seguridad, Justicia y Paz</v>
      </c>
      <c r="H78">
        <f>VLOOKUP($A78,Seguimiento_Mar_2025!$G$4:$V$286,15,FALSE)</f>
        <v>1</v>
      </c>
      <c r="I78">
        <f>VLOOKUP($A78,Seguimiento_Mar_2025!$G$4:$V$286,16,FALSE)</f>
        <v>1</v>
      </c>
      <c r="J78" s="158">
        <f>VLOOKUP($A78,Seguimiento_Mar_2025!$G$4:$Y$286,18,FALSE)</f>
        <v>20</v>
      </c>
      <c r="K78" s="159">
        <f>VLOOKUP($A78,Seguimiento_Mar_2025!$G$4:$Y$286,19,FALSE)</f>
        <v>14.285714285714285</v>
      </c>
    </row>
    <row r="79" spans="1:11" ht="30">
      <c r="A79" s="153" t="s">
        <v>139</v>
      </c>
      <c r="B79" s="154" t="s">
        <v>140</v>
      </c>
      <c r="C79" s="153" t="s">
        <v>18</v>
      </c>
      <c r="D79" t="str">
        <f>VLOOKUP($A79,Seguimiento_Mar_2025!G$4:V$286,5,FALSE)</f>
        <v>Anualizado</v>
      </c>
      <c r="E79">
        <f>VLOOKUP($A79,Seguimiento_Mar_2025!$G$4:$V$286,11,FALSE)</f>
        <v>45</v>
      </c>
      <c r="F79">
        <f>VLOOKUP($A79,Seguimiento_Mar_2025!$G$4:$V$286,9,FALSE)</f>
        <v>60</v>
      </c>
      <c r="G79" s="24" t="str">
        <f>VLOOKUP($A79,Seguimiento_Mar_2025!$G$4:$V$286,4,FALSE)</f>
        <v>Secretaría de Seguridad, Justicia y Paz</v>
      </c>
      <c r="H79">
        <f>VLOOKUP($A79,Seguimiento_Mar_2025!$G$4:$V$286,15,FALSE)</f>
        <v>19</v>
      </c>
      <c r="I79">
        <f>VLOOKUP($A79,Seguimiento_Mar_2025!$G$4:$V$286,16,FALSE)</f>
        <v>19</v>
      </c>
      <c r="J79" s="158">
        <f>VLOOKUP($A79,Seguimiento_Mar_2025!$G$4:$Y$286,18,FALSE)</f>
        <v>42.222222222222221</v>
      </c>
      <c r="K79" s="159">
        <f>VLOOKUP($A79,Seguimiento_Mar_2025!$G$4:$Y$286,19,FALSE)</f>
        <v>24.736842105263158</v>
      </c>
    </row>
    <row r="80" spans="1:11" ht="21">
      <c r="A80" s="150" t="s">
        <v>141</v>
      </c>
      <c r="B80" s="150"/>
      <c r="C80" s="150"/>
      <c r="D80" s="150"/>
      <c r="E80" s="150"/>
      <c r="F80" s="150"/>
      <c r="G80" s="150"/>
      <c r="H80" s="150"/>
      <c r="I80" s="150"/>
      <c r="J80" s="157">
        <f>VLOOKUP(A80,Productos!A$3:K$480,10,FALSE)</f>
        <v>30.605313781526281</v>
      </c>
      <c r="K80" s="157">
        <f>VLOOKUP(A80,Productos!A$3:K$480,11,FALSE)</f>
        <v>27.992369926272673</v>
      </c>
    </row>
    <row r="81" spans="1:11" ht="15.75">
      <c r="A81" s="141" t="s">
        <v>826</v>
      </c>
      <c r="B81" s="24"/>
      <c r="J81" s="158"/>
      <c r="K81" s="159"/>
    </row>
    <row r="82" spans="1:11" ht="18.75">
      <c r="A82" s="151" t="s">
        <v>143</v>
      </c>
      <c r="B82" s="24"/>
      <c r="J82" s="158">
        <f>VLOOKUP(A82,Productos!A$3:K$480,10,FALSE)</f>
        <v>36.594902218517127</v>
      </c>
      <c r="K82" s="159">
        <f>VLOOKUP(A82,Productos!A$3:K$480,11,FALSE)</f>
        <v>29.650398088183284</v>
      </c>
    </row>
    <row r="83" spans="1:11" ht="15.75">
      <c r="A83" s="141" t="s">
        <v>827</v>
      </c>
      <c r="B83" s="24"/>
      <c r="J83" s="158"/>
      <c r="K83" s="159"/>
    </row>
    <row r="84" spans="1:11" ht="15.75">
      <c r="A84" s="152" t="s">
        <v>145</v>
      </c>
      <c r="B84" s="24"/>
      <c r="J84" s="158">
        <f>VLOOKUP(A84,Productos!A$3:K$480,10,FALSE)</f>
        <v>44.419055080411738</v>
      </c>
      <c r="K84" s="159">
        <f>VLOOKUP(A84,Productos!A$3:K$480,11,FALSE)</f>
        <v>22.285857873851295</v>
      </c>
    </row>
    <row r="85" spans="1:11" ht="51">
      <c r="A85" s="153" t="s">
        <v>146</v>
      </c>
      <c r="B85" s="154" t="s">
        <v>147</v>
      </c>
      <c r="C85" s="153" t="s">
        <v>18</v>
      </c>
      <c r="D85" t="str">
        <f>VLOOKUP($A85,Seguimiento_Mar_2025!G$4:V$286,5,FALSE)</f>
        <v>Acumulado</v>
      </c>
      <c r="E85">
        <f>VLOOKUP($A85,Seguimiento_Mar_2025!$G$4:$V$286,11,FALSE)</f>
        <v>106</v>
      </c>
      <c r="F85">
        <f>VLOOKUP($A85,Seguimiento_Mar_2025!$G$4:$V$286,9,FALSE)</f>
        <v>266</v>
      </c>
      <c r="G85" s="24" t="str">
        <f>VLOOKUP($A85,Seguimiento_Mar_2025!$G$4:$V$286,4,FALSE)</f>
        <v>Secretaría de Salud e Inclusión Social</v>
      </c>
      <c r="H85">
        <f>VLOOKUP($A85,Seguimiento_Mar_2025!$G$4:$V$286,15,FALSE)</f>
        <v>27</v>
      </c>
      <c r="I85">
        <f>VLOOKUP($A85,Seguimiento_Mar_2025!$G$4:$V$286,16,FALSE)</f>
        <v>27</v>
      </c>
      <c r="J85" s="158">
        <f>VLOOKUP($A85,Seguimiento_Mar_2025!$G$4:$Y$286,18,FALSE)</f>
        <v>25.471698113207548</v>
      </c>
      <c r="K85" s="159">
        <f>VLOOKUP($A85,Seguimiento_Mar_2025!$G$4:$Y$286,19,FALSE)</f>
        <v>10.150375939849624</v>
      </c>
    </row>
    <row r="86" spans="1:11" ht="51">
      <c r="A86" s="153" t="s">
        <v>149</v>
      </c>
      <c r="B86" s="154" t="s">
        <v>150</v>
      </c>
      <c r="C86" s="153" t="s">
        <v>18</v>
      </c>
      <c r="D86" t="str">
        <f>VLOOKUP($A86,Seguimiento_Mar_2025!G$4:V$286,5,FALSE)</f>
        <v>Acumulado</v>
      </c>
      <c r="E86">
        <f>VLOOKUP($A86,Seguimiento_Mar_2025!$G$4:$V$286,11,FALSE)</f>
        <v>289</v>
      </c>
      <c r="F86">
        <f>VLOOKUP($A86,Seguimiento_Mar_2025!$G$4:$V$286,9,FALSE)</f>
        <v>576</v>
      </c>
      <c r="G86" s="24" t="str">
        <f>VLOOKUP($A86,Seguimiento_Mar_2025!$G$4:$V$286,4,FALSE)</f>
        <v>Secretaría de Salud e Inclusión Social</v>
      </c>
      <c r="H86">
        <f>VLOOKUP($A86,Seguimiento_Mar_2025!$G$4:$V$286,15,FALSE)</f>
        <v>167</v>
      </c>
      <c r="I86">
        <f>VLOOKUP($A86,Seguimiento_Mar_2025!$G$4:$V$286,16,FALSE)</f>
        <v>167</v>
      </c>
      <c r="J86" s="158">
        <f>VLOOKUP($A86,Seguimiento_Mar_2025!$G$4:$Y$286,18,FALSE)</f>
        <v>57.785467128027676</v>
      </c>
      <c r="K86" s="159">
        <f>VLOOKUP($A86,Seguimiento_Mar_2025!$G$4:$Y$286,19,FALSE)</f>
        <v>28.993055555555557</v>
      </c>
    </row>
    <row r="87" spans="1:11" ht="38.25">
      <c r="A87" s="153" t="s">
        <v>151</v>
      </c>
      <c r="B87" s="154" t="s">
        <v>152</v>
      </c>
      <c r="C87" s="153" t="s">
        <v>18</v>
      </c>
      <c r="D87" t="str">
        <f>VLOOKUP($A87,Seguimiento_Mar_2025!G$4:V$286,5,FALSE)</f>
        <v>Acumulado</v>
      </c>
      <c r="E87">
        <f>VLOOKUP($A87,Seguimiento_Mar_2025!$G$4:$V$286,11,FALSE)</f>
        <v>18</v>
      </c>
      <c r="F87">
        <f>VLOOKUP($A87,Seguimiento_Mar_2025!$G$4:$V$286,9,FALSE)</f>
        <v>36</v>
      </c>
      <c r="G87" s="24" t="str">
        <f>VLOOKUP($A87,Seguimiento_Mar_2025!$G$4:$V$286,4,FALSE)</f>
        <v>Secretaría de Salud e Inclusión Social</v>
      </c>
      <c r="H87">
        <f>VLOOKUP($A87,Seguimiento_Mar_2025!$G$4:$V$286,15,FALSE)</f>
        <v>9</v>
      </c>
      <c r="I87">
        <f>VLOOKUP($A87,Seguimiento_Mar_2025!$G$4:$V$286,16,FALSE)</f>
        <v>9</v>
      </c>
      <c r="J87" s="158">
        <f>VLOOKUP($A87,Seguimiento_Mar_2025!$G$4:$Y$286,18,FALSE)</f>
        <v>50</v>
      </c>
      <c r="K87" s="159">
        <f>VLOOKUP($A87,Seguimiento_Mar_2025!$G$4:$Y$286,19,FALSE)</f>
        <v>25</v>
      </c>
    </row>
    <row r="88" spans="1:11" ht="38.25">
      <c r="A88" s="153" t="s">
        <v>153</v>
      </c>
      <c r="B88" s="154" t="s">
        <v>154</v>
      </c>
      <c r="C88" s="153" t="s">
        <v>18</v>
      </c>
      <c r="D88" t="str">
        <f>VLOOKUP($A88,Seguimiento_Mar_2025!G$4:V$286,5,FALSE)</f>
        <v>Acumulado</v>
      </c>
      <c r="E88" t="str">
        <f>VLOOKUP($A88,Seguimiento_Mar_2025!$G$4:$V$286,11,FALSE)</f>
        <v>NP</v>
      </c>
      <c r="F88">
        <f>VLOOKUP($A88,Seguimiento_Mar_2025!$G$4:$V$286,9,FALSE)</f>
        <v>1</v>
      </c>
      <c r="G88" s="24" t="str">
        <f>VLOOKUP($A88,Seguimiento_Mar_2025!$G$4:$V$286,4,FALSE)</f>
        <v>Secretaría de Salud e Inclusión Social</v>
      </c>
      <c r="H88">
        <f>VLOOKUP($A88,Seguimiento_Mar_2025!$G$4:$V$286,15,FALSE)</f>
        <v>0.25</v>
      </c>
      <c r="I88">
        <f>VLOOKUP($A88,Seguimiento_Mar_2025!$G$4:$V$286,16,FALSE)</f>
        <v>0.25</v>
      </c>
      <c r="J88" s="158" t="str">
        <f>VLOOKUP($A88,Seguimiento_Mar_2025!$G$4:$Y$286,18,FALSE)</f>
        <v>NA</v>
      </c>
      <c r="K88" s="159">
        <f>VLOOKUP($A88,Seguimiento_Mar_2025!$G$4:$Y$286,19,FALSE)</f>
        <v>25</v>
      </c>
    </row>
    <row r="89" spans="1:11" ht="15.75">
      <c r="A89" s="141" t="s">
        <v>828</v>
      </c>
      <c r="B89" s="24"/>
      <c r="J89" s="158"/>
      <c r="K89" s="159"/>
    </row>
    <row r="90" spans="1:11" ht="15.75">
      <c r="A90" s="152" t="s">
        <v>156</v>
      </c>
      <c r="B90" s="24"/>
      <c r="J90" s="158">
        <f>VLOOKUP(A90,Productos!A$3:K$480,10,FALSE)</f>
        <v>58.333333333333329</v>
      </c>
      <c r="K90" s="159">
        <f>VLOOKUP(A90,Productos!A$3:K$480,11,FALSE)</f>
        <v>32.090483619344774</v>
      </c>
    </row>
    <row r="91" spans="1:11" ht="38.25">
      <c r="A91" s="153" t="s">
        <v>157</v>
      </c>
      <c r="B91" s="154" t="s">
        <v>158</v>
      </c>
      <c r="C91" s="153" t="s">
        <v>18</v>
      </c>
      <c r="D91" t="str">
        <f>VLOOKUP($A91,Seguimiento_Mar_2025!G$4:V$286,5,FALSE)</f>
        <v>Acumulado</v>
      </c>
      <c r="E91">
        <f>VLOOKUP($A91,Seguimiento_Mar_2025!$G$4:$V$286,11,FALSE)</f>
        <v>310</v>
      </c>
      <c r="F91">
        <f>VLOOKUP($A91,Seguimiento_Mar_2025!$G$4:$V$286,9,FALSE)</f>
        <v>641</v>
      </c>
      <c r="G91" s="24" t="str">
        <f>VLOOKUP($A91,Seguimiento_Mar_2025!$G$4:$V$286,4,FALSE)</f>
        <v>Secretaría de Salud e Inclusión Social</v>
      </c>
      <c r="H91">
        <f>VLOOKUP($A91,Seguimiento_Mar_2025!$G$4:$V$286,15,FALSE)</f>
        <v>155</v>
      </c>
      <c r="I91">
        <f>VLOOKUP($A91,Seguimiento_Mar_2025!$G$4:$V$286,16,FALSE)</f>
        <v>155</v>
      </c>
      <c r="J91" s="158">
        <f>VLOOKUP($A91,Seguimiento_Mar_2025!$G$4:$Y$286,18,FALSE)</f>
        <v>50</v>
      </c>
      <c r="K91" s="159">
        <f>VLOOKUP($A91,Seguimiento_Mar_2025!$G$4:$Y$286,19,FALSE)</f>
        <v>24.180967238689547</v>
      </c>
    </row>
    <row r="92" spans="1:11" ht="30">
      <c r="A92" s="153" t="s">
        <v>159</v>
      </c>
      <c r="B92" s="154" t="s">
        <v>160</v>
      </c>
      <c r="C92" s="153" t="s">
        <v>18</v>
      </c>
      <c r="D92" t="str">
        <f>VLOOKUP($A92,Seguimiento_Mar_2025!G$4:V$286,5,FALSE)</f>
        <v>Acumulado</v>
      </c>
      <c r="E92">
        <f>VLOOKUP($A92,Seguimiento_Mar_2025!$G$4:$V$286,11,FALSE)</f>
        <v>3</v>
      </c>
      <c r="F92">
        <f>VLOOKUP($A92,Seguimiento_Mar_2025!$G$4:$V$286,9,FALSE)</f>
        <v>5</v>
      </c>
      <c r="G92" s="24" t="str">
        <f>VLOOKUP($A92,Seguimiento_Mar_2025!$G$4:$V$286,4,FALSE)</f>
        <v>Secretaría de Salud e Inclusión Social</v>
      </c>
      <c r="H92">
        <f>VLOOKUP($A92,Seguimiento_Mar_2025!$G$4:$V$286,15,FALSE)</f>
        <v>2</v>
      </c>
      <c r="I92">
        <f>VLOOKUP($A92,Seguimiento_Mar_2025!$G$4:$V$286,16,FALSE)</f>
        <v>2</v>
      </c>
      <c r="J92" s="158">
        <f>VLOOKUP($A92,Seguimiento_Mar_2025!$G$4:$Y$286,18,FALSE)</f>
        <v>66.666666666666657</v>
      </c>
      <c r="K92" s="159">
        <f>VLOOKUP($A92,Seguimiento_Mar_2025!$G$4:$Y$286,19,FALSE)</f>
        <v>40</v>
      </c>
    </row>
    <row r="93" spans="1:11" ht="15.75">
      <c r="A93" s="141" t="s">
        <v>829</v>
      </c>
      <c r="B93" s="24"/>
      <c r="J93" s="158"/>
      <c r="K93" s="159"/>
    </row>
    <row r="94" spans="1:11" ht="15.75">
      <c r="A94" s="152" t="s">
        <v>162</v>
      </c>
      <c r="B94" s="24"/>
      <c r="J94" s="158">
        <f>VLOOKUP(A94,Productos!A$3:K$480,10,FALSE)</f>
        <v>100</v>
      </c>
      <c r="K94" s="159">
        <f>VLOOKUP(A94,Productos!A$3:K$480,11,FALSE)</f>
        <v>69.105691056910572</v>
      </c>
    </row>
    <row r="95" spans="1:11" ht="63.75">
      <c r="A95" s="153" t="s">
        <v>163</v>
      </c>
      <c r="B95" s="154" t="s">
        <v>164</v>
      </c>
      <c r="C95" s="153" t="s">
        <v>18</v>
      </c>
      <c r="D95" t="str">
        <f>VLOOKUP($A95,Seguimiento_Mar_2025!G$4:V$286,5,FALSE)</f>
        <v>Acumulado</v>
      </c>
      <c r="E95">
        <f>VLOOKUP($A95,Seguimiento_Mar_2025!$G$4:$V$286,11,FALSE)</f>
        <v>49</v>
      </c>
      <c r="F95">
        <f>VLOOKUP($A95,Seguimiento_Mar_2025!$G$4:$V$286,9,FALSE)</f>
        <v>123</v>
      </c>
      <c r="G95" s="24" t="str">
        <f>VLOOKUP($A95,Seguimiento_Mar_2025!$G$4:$V$286,4,FALSE)</f>
        <v>Secretaría de Salud e Inclusión Social</v>
      </c>
      <c r="H95">
        <f>VLOOKUP($A95,Seguimiento_Mar_2025!$G$4:$V$286,15,FALSE)</f>
        <v>85</v>
      </c>
      <c r="I95">
        <f>VLOOKUP($A95,Seguimiento_Mar_2025!$G$4:$V$286,16,FALSE)</f>
        <v>85</v>
      </c>
      <c r="J95" s="158">
        <f>VLOOKUP($A95,Seguimiento_Mar_2025!$G$4:$Y$286,18,FALSE)</f>
        <v>100</v>
      </c>
      <c r="K95" s="159">
        <f>VLOOKUP($A95,Seguimiento_Mar_2025!$G$4:$Y$286,19,FALSE)</f>
        <v>69.105691056910572</v>
      </c>
    </row>
    <row r="96" spans="1:11" ht="15.75">
      <c r="A96" s="141" t="s">
        <v>830</v>
      </c>
      <c r="B96" s="24"/>
      <c r="J96" s="158"/>
      <c r="K96" s="159"/>
    </row>
    <row r="97" spans="1:11" ht="15.75">
      <c r="A97" s="152" t="s">
        <v>166</v>
      </c>
      <c r="B97" s="24"/>
      <c r="J97" s="158">
        <f>VLOOKUP(A97,Productos!A$3:K$480,10,FALSE)</f>
        <v>52.142857142857146</v>
      </c>
      <c r="K97" s="159">
        <f>VLOOKUP(A97,Productos!A$3:K$480,11,FALSE)</f>
        <v>25.978647686832741</v>
      </c>
    </row>
    <row r="98" spans="1:11" ht="51">
      <c r="A98" s="153" t="s">
        <v>167</v>
      </c>
      <c r="B98" s="154" t="s">
        <v>168</v>
      </c>
      <c r="C98" s="153" t="s">
        <v>18</v>
      </c>
      <c r="D98" t="str">
        <f>VLOOKUP($A98,Seguimiento_Mar_2025!G$4:V$286,5,FALSE)</f>
        <v>Acumulado</v>
      </c>
      <c r="E98">
        <f>VLOOKUP($A98,Seguimiento_Mar_2025!$G$4:$V$286,11,FALSE)</f>
        <v>140</v>
      </c>
      <c r="F98">
        <f>VLOOKUP($A98,Seguimiento_Mar_2025!$G$4:$V$286,9,FALSE)</f>
        <v>281</v>
      </c>
      <c r="G98" s="24" t="str">
        <f>VLOOKUP($A98,Seguimiento_Mar_2025!$G$4:$V$286,4,FALSE)</f>
        <v>Secretaría de Salud e Inclusión Social</v>
      </c>
      <c r="H98">
        <f>VLOOKUP($A98,Seguimiento_Mar_2025!$G$4:$V$286,15,FALSE)</f>
        <v>73</v>
      </c>
      <c r="I98">
        <f>VLOOKUP($A98,Seguimiento_Mar_2025!$G$4:$V$286,16,FALSE)</f>
        <v>73</v>
      </c>
      <c r="J98" s="158">
        <f>VLOOKUP($A98,Seguimiento_Mar_2025!$G$4:$Y$286,18,FALSE)</f>
        <v>52.142857142857146</v>
      </c>
      <c r="K98" s="159">
        <f>VLOOKUP($A98,Seguimiento_Mar_2025!$G$4:$Y$286,19,FALSE)</f>
        <v>25.978647686832741</v>
      </c>
    </row>
    <row r="99" spans="1:11" ht="15.75">
      <c r="A99" s="141" t="s">
        <v>831</v>
      </c>
      <c r="B99" s="24"/>
      <c r="J99" s="158"/>
      <c r="K99" s="159"/>
    </row>
    <row r="100" spans="1:11" ht="15.75">
      <c r="A100" s="152" t="s">
        <v>170</v>
      </c>
      <c r="B100" s="24"/>
      <c r="J100" s="158">
        <f>VLOOKUP(A100,Productos!A$3:K$480,10,FALSE)</f>
        <v>40.454545454545453</v>
      </c>
      <c r="K100" s="159">
        <f>VLOOKUP(A100,Productos!A$3:K$480,11,FALSE)</f>
        <v>20.157657657657658</v>
      </c>
    </row>
    <row r="101" spans="1:11" ht="51">
      <c r="A101" s="153" t="s">
        <v>171</v>
      </c>
      <c r="B101" s="154" t="s">
        <v>172</v>
      </c>
      <c r="C101" s="153" t="s">
        <v>173</v>
      </c>
      <c r="D101" t="str">
        <f>VLOOKUP($A101,Seguimiento_Mar_2025!G$4:V$286,5,FALSE)</f>
        <v>Acumulado</v>
      </c>
      <c r="E101">
        <f>VLOOKUP($A101,Seguimiento_Mar_2025!$G$4:$V$286,11,FALSE)</f>
        <v>2</v>
      </c>
      <c r="F101">
        <f>VLOOKUP($A101,Seguimiento_Mar_2025!$G$4:$V$286,9,FALSE)</f>
        <v>4</v>
      </c>
      <c r="G101" s="24" t="str">
        <f>VLOOKUP($A101,Seguimiento_Mar_2025!$G$4:$V$286,4,FALSE)</f>
        <v>Secretaría de Salud e Inclusión Social</v>
      </c>
      <c r="H101">
        <f>VLOOKUP($A101,Seguimiento_Mar_2025!$G$4:$V$286,15,FALSE)</f>
        <v>1</v>
      </c>
      <c r="I101">
        <f>VLOOKUP($A101,Seguimiento_Mar_2025!$G$4:$V$286,16,FALSE)</f>
        <v>1</v>
      </c>
      <c r="J101" s="158">
        <f>VLOOKUP($A101,Seguimiento_Mar_2025!$G$4:$Y$286,18,FALSE)</f>
        <v>50</v>
      </c>
      <c r="K101" s="159">
        <f>VLOOKUP($A101,Seguimiento_Mar_2025!$G$4:$Y$286,19,FALSE)</f>
        <v>25</v>
      </c>
    </row>
    <row r="102" spans="1:11" ht="63.75">
      <c r="A102" s="153" t="s">
        <v>174</v>
      </c>
      <c r="B102" s="154" t="s">
        <v>175</v>
      </c>
      <c r="C102" s="153" t="s">
        <v>18</v>
      </c>
      <c r="D102" t="str">
        <f>VLOOKUP($A102,Seguimiento_Mar_2025!G$4:V$286,5,FALSE)</f>
        <v>Acumulado</v>
      </c>
      <c r="E102">
        <f>VLOOKUP($A102,Seguimiento_Mar_2025!$G$4:$V$286,11,FALSE)</f>
        <v>55</v>
      </c>
      <c r="F102">
        <f>VLOOKUP($A102,Seguimiento_Mar_2025!$G$4:$V$286,9,FALSE)</f>
        <v>111</v>
      </c>
      <c r="G102" s="24" t="str">
        <f>VLOOKUP($A102,Seguimiento_Mar_2025!$G$4:$V$286,4,FALSE)</f>
        <v>Secretaría de Salud e Inclusión Social</v>
      </c>
      <c r="H102">
        <f>VLOOKUP($A102,Seguimiento_Mar_2025!$G$4:$V$286,15,FALSE)</f>
        <v>17</v>
      </c>
      <c r="I102">
        <f>VLOOKUP($A102,Seguimiento_Mar_2025!$G$4:$V$286,16,FALSE)</f>
        <v>17</v>
      </c>
      <c r="J102" s="158">
        <f>VLOOKUP($A102,Seguimiento_Mar_2025!$G$4:$Y$286,18,FALSE)</f>
        <v>30.909090909090907</v>
      </c>
      <c r="K102" s="159">
        <f>VLOOKUP($A102,Seguimiento_Mar_2025!$G$4:$Y$286,19,FALSE)</f>
        <v>15.315315315315313</v>
      </c>
    </row>
    <row r="103" spans="1:11" ht="15.75">
      <c r="A103" s="141" t="s">
        <v>832</v>
      </c>
      <c r="B103" s="24"/>
      <c r="J103" s="158"/>
      <c r="K103" s="159"/>
    </row>
    <row r="104" spans="1:11" ht="15.75">
      <c r="A104" s="152" t="s">
        <v>177</v>
      </c>
      <c r="B104" s="24"/>
      <c r="J104" s="158">
        <f>VLOOKUP(A104,Productos!A$3:K$480,10,FALSE)</f>
        <v>54.166666666666664</v>
      </c>
      <c r="K104" s="159">
        <f>VLOOKUP(A104,Productos!A$3:K$480,11,FALSE)</f>
        <v>27.083333333333332</v>
      </c>
    </row>
    <row r="105" spans="1:11" ht="51">
      <c r="A105" s="153" t="s">
        <v>178</v>
      </c>
      <c r="B105" s="154" t="s">
        <v>179</v>
      </c>
      <c r="C105" s="153" t="s">
        <v>18</v>
      </c>
      <c r="D105" t="str">
        <f>VLOOKUP($A105,Seguimiento_Mar_2025!G$4:V$286,5,FALSE)</f>
        <v>Acumulado</v>
      </c>
      <c r="E105">
        <f>VLOOKUP($A105,Seguimiento_Mar_2025!$G$4:$V$286,11,FALSE)</f>
        <v>2</v>
      </c>
      <c r="F105">
        <f>VLOOKUP($A105,Seguimiento_Mar_2025!$G$4:$V$286,9,FALSE)</f>
        <v>4</v>
      </c>
      <c r="G105" s="24" t="str">
        <f>VLOOKUP($A105,Seguimiento_Mar_2025!$G$4:$V$286,4,FALSE)</f>
        <v>Secretaría de Salud e Inclusión Social</v>
      </c>
      <c r="H105">
        <f>VLOOKUP($A105,Seguimiento_Mar_2025!$G$4:$V$286,15,FALSE)</f>
        <v>1</v>
      </c>
      <c r="I105">
        <f>VLOOKUP($A105,Seguimiento_Mar_2025!$G$4:$V$286,16,FALSE)</f>
        <v>1</v>
      </c>
      <c r="J105" s="158">
        <f>VLOOKUP($A105,Seguimiento_Mar_2025!$G$4:$Y$286,18,FALSE)</f>
        <v>50</v>
      </c>
      <c r="K105" s="159">
        <f>VLOOKUP($A105,Seguimiento_Mar_2025!$G$4:$Y$286,19,FALSE)</f>
        <v>25</v>
      </c>
    </row>
    <row r="106" spans="1:11" ht="51">
      <c r="A106" s="153" t="s">
        <v>180</v>
      </c>
      <c r="B106" s="154" t="s">
        <v>181</v>
      </c>
      <c r="C106" s="153" t="s">
        <v>18</v>
      </c>
      <c r="D106" t="str">
        <f>VLOOKUP($A106,Seguimiento_Mar_2025!G$4:V$286,5,FALSE)</f>
        <v>Acumulado</v>
      </c>
      <c r="E106">
        <f>VLOOKUP($A106,Seguimiento_Mar_2025!$G$4:$V$286,11,FALSE)</f>
        <v>24</v>
      </c>
      <c r="F106">
        <f>VLOOKUP($A106,Seguimiento_Mar_2025!$G$4:$V$286,9,FALSE)</f>
        <v>48</v>
      </c>
      <c r="G106" s="24" t="str">
        <f>VLOOKUP($A106,Seguimiento_Mar_2025!$G$4:$V$286,4,FALSE)</f>
        <v>Secretaría de Salud e Inclusión Social</v>
      </c>
      <c r="H106">
        <f>VLOOKUP($A106,Seguimiento_Mar_2025!$G$4:$V$286,15,FALSE)</f>
        <v>15</v>
      </c>
      <c r="I106">
        <f>VLOOKUP($A106,Seguimiento_Mar_2025!$G$4:$V$286,16,FALSE)</f>
        <v>15</v>
      </c>
      <c r="J106" s="158">
        <f>VLOOKUP($A106,Seguimiento_Mar_2025!$G$4:$Y$286,18,FALSE)</f>
        <v>62.5</v>
      </c>
      <c r="K106" s="159">
        <f>VLOOKUP($A106,Seguimiento_Mar_2025!$G$4:$Y$286,19,FALSE)</f>
        <v>31.25</v>
      </c>
    </row>
    <row r="107" spans="1:11" ht="51">
      <c r="A107" s="153" t="s">
        <v>182</v>
      </c>
      <c r="B107" s="154" t="s">
        <v>183</v>
      </c>
      <c r="C107" s="153" t="s">
        <v>18</v>
      </c>
      <c r="D107" t="str">
        <f>VLOOKUP($A107,Seguimiento_Mar_2025!G$4:V$286,5,FALSE)</f>
        <v>Acumulado</v>
      </c>
      <c r="E107">
        <f>VLOOKUP($A107,Seguimiento_Mar_2025!$G$4:$V$286,11,FALSE)</f>
        <v>2</v>
      </c>
      <c r="F107">
        <f>VLOOKUP($A107,Seguimiento_Mar_2025!$G$4:$V$286,9,FALSE)</f>
        <v>4</v>
      </c>
      <c r="G107" s="24" t="str">
        <f>VLOOKUP($A107,Seguimiento_Mar_2025!$G$4:$V$286,4,FALSE)</f>
        <v>Secretaría de Salud e Inclusión Social</v>
      </c>
      <c r="H107">
        <f>VLOOKUP($A107,Seguimiento_Mar_2025!$G$4:$V$286,15,FALSE)</f>
        <v>1</v>
      </c>
      <c r="I107">
        <f>VLOOKUP($A107,Seguimiento_Mar_2025!$G$4:$V$286,16,FALSE)</f>
        <v>1</v>
      </c>
      <c r="J107" s="158">
        <f>VLOOKUP($A107,Seguimiento_Mar_2025!$G$4:$Y$286,18,FALSE)</f>
        <v>50</v>
      </c>
      <c r="K107" s="159">
        <f>VLOOKUP($A107,Seguimiento_Mar_2025!$G$4:$Y$286,19,FALSE)</f>
        <v>25</v>
      </c>
    </row>
    <row r="108" spans="1:11">
      <c r="A108" s="141" t="s">
        <v>833</v>
      </c>
      <c r="B108" s="24"/>
    </row>
    <row r="109" spans="1:11" ht="15.75">
      <c r="A109" s="152" t="s">
        <v>185</v>
      </c>
      <c r="B109" s="24"/>
      <c r="J109" s="158">
        <f>VLOOKUP(A109,Productos!A$3:K$480,10,FALSE)</f>
        <v>1.5296175956010996</v>
      </c>
      <c r="K109" s="159">
        <f>VLOOKUP(A109,Productos!A$3:K$480,11,FALSE)</f>
        <v>42.866826297046245</v>
      </c>
    </row>
    <row r="110" spans="1:11" ht="38.25">
      <c r="A110" s="153" t="s">
        <v>186</v>
      </c>
      <c r="B110" s="154" t="s">
        <v>187</v>
      </c>
      <c r="C110" s="153" t="s">
        <v>18</v>
      </c>
      <c r="D110" t="str">
        <f>VLOOKUP($A110,Seguimiento_Mar_2025!G$4:V$286,5,FALSE)</f>
        <v>No acumulado</v>
      </c>
      <c r="E110">
        <f>VLOOKUP($A110,Seguimiento_Mar_2025!$G$4:$V$286,11,FALSE)</f>
        <v>121</v>
      </c>
      <c r="F110">
        <f>VLOOKUP($A110,Seguimiento_Mar_2025!$G$4:$V$286,9,FALSE)</f>
        <v>492</v>
      </c>
      <c r="G110" s="24" t="str">
        <f>VLOOKUP($A110,Seguimiento_Mar_2025!$G$4:$V$286,4,FALSE)</f>
        <v>INDEPORTES Antioquia</v>
      </c>
      <c r="H110">
        <f>VLOOKUP($A110,Seguimiento_Mar_2025!$G$4:$V$286,15,FALSE)</f>
        <v>0</v>
      </c>
      <c r="I110">
        <f>VLOOKUP($A110,Seguimiento_Mar_2025!$G$4:$V$286,16,FALSE)</f>
        <v>154</v>
      </c>
      <c r="J110" s="158">
        <f>VLOOKUP($A110,Seguimiento_Mar_2025!$G$4:$Y$286,18,FALSE)</f>
        <v>0</v>
      </c>
      <c r="K110" s="159">
        <f>VLOOKUP($A110,Seguimiento_Mar_2025!$G$4:$Y$286,19,FALSE)</f>
        <v>31.300813008130078</v>
      </c>
    </row>
    <row r="111" spans="1:11" ht="38.25">
      <c r="A111" s="153" t="s">
        <v>189</v>
      </c>
      <c r="B111" s="154" t="s">
        <v>190</v>
      </c>
      <c r="C111" s="153" t="s">
        <v>18</v>
      </c>
      <c r="D111" t="str">
        <f>VLOOKUP($A111,Seguimiento_Mar_2025!G$4:V$286,5,FALSE)</f>
        <v>Anualizado</v>
      </c>
      <c r="E111">
        <f>VLOOKUP($A111,Seguimiento_Mar_2025!$G$4:$V$286,11,FALSE)</f>
        <v>365600</v>
      </c>
      <c r="F111">
        <f>VLOOKUP($A111,Seguimiento_Mar_2025!$G$4:$V$286,9,FALSE)</f>
        <v>365600</v>
      </c>
      <c r="G111" s="24" t="str">
        <f>VLOOKUP($A111,Seguimiento_Mar_2025!$G$4:$V$286,4,FALSE)</f>
        <v>INDEPORTES Antioquia</v>
      </c>
      <c r="H111">
        <f>VLOOKUP($A111,Seguimiento_Mar_2025!$G$4:$V$286,15,FALSE)</f>
        <v>0</v>
      </c>
      <c r="I111">
        <f>VLOOKUP($A111,Seguimiento_Mar_2025!$G$4:$V$286,16,FALSE)</f>
        <v>0</v>
      </c>
      <c r="J111" s="158">
        <f>VLOOKUP($A111,Seguimiento_Mar_2025!$G$4:$Y$286,18,FALSE)</f>
        <v>0</v>
      </c>
      <c r="K111" s="159">
        <f>VLOOKUP($A111,Seguimiento_Mar_2025!$G$4:$Y$286,19,FALSE)</f>
        <v>25</v>
      </c>
    </row>
    <row r="112" spans="1:11" ht="25.5">
      <c r="A112" s="153" t="s">
        <v>191</v>
      </c>
      <c r="B112" s="154" t="s">
        <v>192</v>
      </c>
      <c r="C112" s="153" t="s">
        <v>18</v>
      </c>
      <c r="D112" t="str">
        <f>VLOOKUP($A112,Seguimiento_Mar_2025!G$4:V$286,5,FALSE)</f>
        <v>No acumulado</v>
      </c>
      <c r="E112">
        <f>VLOOKUP($A112,Seguimiento_Mar_2025!$G$4:$V$286,11,FALSE)</f>
        <v>8002</v>
      </c>
      <c r="F112">
        <f>VLOOKUP($A112,Seguimiento_Mar_2025!$G$4:$V$286,9,FALSE)</f>
        <v>65816</v>
      </c>
      <c r="G112" s="24" t="str">
        <f>VLOOKUP($A112,Seguimiento_Mar_2025!$G$4:$V$286,4,FALSE)</f>
        <v>INDEPORTES Antioquia</v>
      </c>
      <c r="H112">
        <f>VLOOKUP($A112,Seguimiento_Mar_2025!$G$4:$V$286,15,FALSE)</f>
        <v>612</v>
      </c>
      <c r="I112">
        <f>VLOOKUP($A112,Seguimiento_Mar_2025!$G$4:$V$286,16,FALSE)</f>
        <v>54247</v>
      </c>
      <c r="J112" s="158">
        <f>VLOOKUP($A112,Seguimiento_Mar_2025!$G$4:$Y$286,18,FALSE)</f>
        <v>7.6480879780054982</v>
      </c>
      <c r="K112" s="159">
        <f>VLOOKUP($A112,Seguimiento_Mar_2025!$G$4:$Y$286,19,FALSE)</f>
        <v>82.422207365990033</v>
      </c>
    </row>
    <row r="113" spans="1:11" ht="63.75">
      <c r="A113" s="153" t="s">
        <v>193</v>
      </c>
      <c r="B113" s="154" t="s">
        <v>194</v>
      </c>
      <c r="C113" s="153" t="s">
        <v>18</v>
      </c>
      <c r="D113" t="str">
        <f>VLOOKUP($A113,Seguimiento_Mar_2025!G$4:V$286,5,FALSE)</f>
        <v>No acumulado</v>
      </c>
      <c r="E113">
        <f>VLOOKUP($A113,Seguimiento_Mar_2025!$G$4:$V$286,11,FALSE)</f>
        <v>1050</v>
      </c>
      <c r="F113">
        <f>VLOOKUP($A113,Seguimiento_Mar_2025!$G$4:$V$286,9,FALSE)</f>
        <v>3600</v>
      </c>
      <c r="G113" s="24" t="str">
        <f>VLOOKUP($A113,Seguimiento_Mar_2025!$G$4:$V$286,4,FALSE)</f>
        <v>INDEPORTES Antioquia</v>
      </c>
      <c r="H113">
        <f>VLOOKUP($A113,Seguimiento_Mar_2025!$G$4:$V$286,15,FALSE)</f>
        <v>0</v>
      </c>
      <c r="I113">
        <f>VLOOKUP($A113,Seguimiento_Mar_2025!$G$4:$V$286,16,FALSE)</f>
        <v>1822</v>
      </c>
      <c r="J113" s="158">
        <f>VLOOKUP($A113,Seguimiento_Mar_2025!$G$4:$Y$286,18,FALSE)</f>
        <v>0</v>
      </c>
      <c r="K113" s="159">
        <f>VLOOKUP($A113,Seguimiento_Mar_2025!$G$4:$Y$286,19,FALSE)</f>
        <v>50.611111111111107</v>
      </c>
    </row>
    <row r="114" spans="1:11" ht="51">
      <c r="A114" s="153" t="s">
        <v>195</v>
      </c>
      <c r="B114" s="154" t="s">
        <v>196</v>
      </c>
      <c r="C114" s="153" t="s">
        <v>18</v>
      </c>
      <c r="D114" t="str">
        <f>VLOOKUP($A114,Seguimiento_Mar_2025!G$4:V$286,5,FALSE)</f>
        <v>Anualizado</v>
      </c>
      <c r="E114">
        <f>VLOOKUP($A114,Seguimiento_Mar_2025!$G$4:$V$286,11,FALSE)</f>
        <v>125</v>
      </c>
      <c r="F114">
        <f>VLOOKUP($A114,Seguimiento_Mar_2025!$G$4:$V$286,9,FALSE)</f>
        <v>125</v>
      </c>
      <c r="G114" s="24" t="str">
        <f>VLOOKUP($A114,Seguimiento_Mar_2025!$G$4:$V$286,4,FALSE)</f>
        <v>INDEPORTES Antioquia</v>
      </c>
      <c r="H114">
        <f>VLOOKUP($A114,Seguimiento_Mar_2025!$G$4:$V$286,15,FALSE)</f>
        <v>0</v>
      </c>
      <c r="I114">
        <f>VLOOKUP($A114,Seguimiento_Mar_2025!$G$4:$V$286,16,FALSE)</f>
        <v>0</v>
      </c>
      <c r="J114" s="158">
        <f>VLOOKUP($A114,Seguimiento_Mar_2025!$G$4:$Y$286,18,FALSE)</f>
        <v>0</v>
      </c>
      <c r="K114" s="159">
        <f>VLOOKUP($A114,Seguimiento_Mar_2025!$G$4:$Y$286,19,FALSE)</f>
        <v>25</v>
      </c>
    </row>
    <row r="115" spans="1:11" ht="15.75">
      <c r="A115" s="141" t="s">
        <v>834</v>
      </c>
      <c r="B115" s="24"/>
      <c r="J115" s="158"/>
      <c r="K115" s="159"/>
    </row>
    <row r="116" spans="1:11" ht="15.75">
      <c r="A116" s="152" t="s">
        <v>198</v>
      </c>
      <c r="B116" s="24"/>
      <c r="J116" s="158">
        <f>VLOOKUP(A116,Productos!A$3:K$480,10,FALSE)</f>
        <v>46.335384615384619</v>
      </c>
      <c r="K116" s="159">
        <f>VLOOKUP(A116,Productos!A$3:K$480,11,FALSE)</f>
        <v>36.583846153846153</v>
      </c>
    </row>
    <row r="117" spans="1:11" ht="25.5">
      <c r="A117" s="153" t="s">
        <v>199</v>
      </c>
      <c r="B117" s="154" t="s">
        <v>200</v>
      </c>
      <c r="C117" s="153" t="s">
        <v>201</v>
      </c>
      <c r="D117" t="str">
        <f>VLOOKUP($A117,Seguimiento_Mar_2025!G$4:V$286,5,FALSE)</f>
        <v>Anualizado</v>
      </c>
      <c r="E117">
        <f>VLOOKUP($A117,Seguimiento_Mar_2025!$G$4:$V$286,11,FALSE)</f>
        <v>13</v>
      </c>
      <c r="F117">
        <f>VLOOKUP($A117,Seguimiento_Mar_2025!$G$4:$V$286,9,FALSE)</f>
        <v>13</v>
      </c>
      <c r="G117" s="24" t="str">
        <f>VLOOKUP($A117,Seguimiento_Mar_2025!$G$4:$V$286,4,FALSE)</f>
        <v>INDEPORTES Antioquia</v>
      </c>
      <c r="H117">
        <f>VLOOKUP($A117,Seguimiento_Mar_2025!$G$4:$V$286,15,FALSE)</f>
        <v>3</v>
      </c>
      <c r="I117">
        <f>VLOOKUP($A117,Seguimiento_Mar_2025!$G$4:$V$286,16,FALSE)</f>
        <v>3</v>
      </c>
      <c r="J117" s="158">
        <f>VLOOKUP($A117,Seguimiento_Mar_2025!$G$4:$Y$286,18,FALSE)</f>
        <v>23.076923076923077</v>
      </c>
      <c r="K117" s="159">
        <f>VLOOKUP($A117,Seguimiento_Mar_2025!$G$4:$Y$286,19,FALSE)</f>
        <v>30.76923076923077</v>
      </c>
    </row>
    <row r="118" spans="1:11" ht="15.75">
      <c r="A118" s="153" t="s">
        <v>202</v>
      </c>
      <c r="B118" s="154" t="s">
        <v>203</v>
      </c>
      <c r="C118" s="153" t="s">
        <v>18</v>
      </c>
      <c r="D118" t="str">
        <f>VLOOKUP($A118,Seguimiento_Mar_2025!G$4:V$286,5,FALSE)</f>
        <v>Anualizado</v>
      </c>
      <c r="E118">
        <f>VLOOKUP($A118,Seguimiento_Mar_2025!$G$4:$V$286,11,FALSE)</f>
        <v>1600</v>
      </c>
      <c r="F118">
        <f>VLOOKUP($A118,Seguimiento_Mar_2025!$G$4:$V$286,9,FALSE)</f>
        <v>1600</v>
      </c>
      <c r="G118" s="24" t="str">
        <f>VLOOKUP($A118,Seguimiento_Mar_2025!$G$4:$V$286,4,FALSE)</f>
        <v>INDEPORTES Antioquia</v>
      </c>
      <c r="H118">
        <f>VLOOKUP($A118,Seguimiento_Mar_2025!$G$4:$V$286,15,FALSE)</f>
        <v>1852</v>
      </c>
      <c r="I118">
        <f>VLOOKUP($A118,Seguimiento_Mar_2025!$G$4:$V$286,16,FALSE)</f>
        <v>1852</v>
      </c>
      <c r="J118" s="158">
        <f>VLOOKUP($A118,Seguimiento_Mar_2025!$G$4:$Y$286,18,FALSE)</f>
        <v>100</v>
      </c>
      <c r="K118" s="159">
        <f>VLOOKUP($A118,Seguimiento_Mar_2025!$G$4:$Y$286,19,FALSE)</f>
        <v>50</v>
      </c>
    </row>
    <row r="119" spans="1:11" ht="25.5">
      <c r="A119" s="153" t="s">
        <v>204</v>
      </c>
      <c r="B119" s="154" t="s">
        <v>205</v>
      </c>
      <c r="C119" s="153" t="s">
        <v>18</v>
      </c>
      <c r="D119" t="str">
        <f>VLOOKUP($A119,Seguimiento_Mar_2025!G$4:V$286,5,FALSE)</f>
        <v>Anualizado</v>
      </c>
      <c r="E119">
        <f>VLOOKUP($A119,Seguimiento_Mar_2025!$G$4:$V$286,11,FALSE)</f>
        <v>1600</v>
      </c>
      <c r="F119">
        <f>VLOOKUP($A119,Seguimiento_Mar_2025!$G$4:$V$286,9,FALSE)</f>
        <v>1600</v>
      </c>
      <c r="G119" s="24" t="str">
        <f>VLOOKUP($A119,Seguimiento_Mar_2025!$G$4:$V$286,4,FALSE)</f>
        <v>INDEPORTES Antioquia</v>
      </c>
      <c r="H119">
        <f>VLOOKUP($A119,Seguimiento_Mar_2025!$G$4:$V$286,15,FALSE)</f>
        <v>6999</v>
      </c>
      <c r="I119">
        <f>VLOOKUP($A119,Seguimiento_Mar_2025!$G$4:$V$286,16,FALSE)</f>
        <v>6999</v>
      </c>
      <c r="J119" s="158">
        <f>VLOOKUP($A119,Seguimiento_Mar_2025!$G$4:$Y$286,18,FALSE)</f>
        <v>100</v>
      </c>
      <c r="K119" s="159">
        <f>VLOOKUP($A119,Seguimiento_Mar_2025!$G$4:$Y$286,19,FALSE)</f>
        <v>50</v>
      </c>
    </row>
    <row r="120" spans="1:11" ht="38.25">
      <c r="A120" s="153" t="s">
        <v>206</v>
      </c>
      <c r="B120" s="154" t="s">
        <v>207</v>
      </c>
      <c r="C120" s="153" t="s">
        <v>18</v>
      </c>
      <c r="D120" t="str">
        <f>VLOOKUP($A120,Seguimiento_Mar_2025!G$4:V$286,5,FALSE)</f>
        <v>Anualizado</v>
      </c>
      <c r="E120">
        <f>VLOOKUP($A120,Seguimiento_Mar_2025!$G$4:$V$286,11,FALSE)</f>
        <v>15000</v>
      </c>
      <c r="F120">
        <f>VLOOKUP($A120,Seguimiento_Mar_2025!$G$4:$V$286,9,FALSE)</f>
        <v>15000</v>
      </c>
      <c r="G120" s="24" t="str">
        <f>VLOOKUP($A120,Seguimiento_Mar_2025!$G$4:$V$286,4,FALSE)</f>
        <v>INDEPORTES Antioquia</v>
      </c>
      <c r="H120">
        <f>VLOOKUP($A120,Seguimiento_Mar_2025!$G$4:$V$286,15,FALSE)</f>
        <v>1290</v>
      </c>
      <c r="I120">
        <f>VLOOKUP($A120,Seguimiento_Mar_2025!$G$4:$V$286,16,FALSE)</f>
        <v>1290</v>
      </c>
      <c r="J120" s="158">
        <f>VLOOKUP($A120,Seguimiento_Mar_2025!$G$4:$Y$286,18,FALSE)</f>
        <v>8.6</v>
      </c>
      <c r="K120" s="159">
        <f>VLOOKUP($A120,Seguimiento_Mar_2025!$G$4:$Y$286,19,FALSE)</f>
        <v>27.15</v>
      </c>
    </row>
    <row r="121" spans="1:11" ht="25.5">
      <c r="A121" s="153" t="s">
        <v>208</v>
      </c>
      <c r="B121" s="154" t="s">
        <v>209</v>
      </c>
      <c r="C121" s="153" t="s">
        <v>18</v>
      </c>
      <c r="D121" t="str">
        <f>VLOOKUP($A121,Seguimiento_Mar_2025!G$4:V$286,5,FALSE)</f>
        <v>Anualizado</v>
      </c>
      <c r="E121">
        <f>VLOOKUP($A121,Seguimiento_Mar_2025!$G$4:$V$286,11,FALSE)</f>
        <v>257</v>
      </c>
      <c r="F121">
        <f>VLOOKUP($A121,Seguimiento_Mar_2025!$G$4:$V$286,9,FALSE)</f>
        <v>257</v>
      </c>
      <c r="G121" s="24" t="str">
        <f>VLOOKUP($A121,Seguimiento_Mar_2025!$G$4:$V$286,4,FALSE)</f>
        <v>INDEPORTES Antioquia</v>
      </c>
      <c r="H121">
        <f>VLOOKUP($A121,Seguimiento_Mar_2025!$G$4:$V$286,15,FALSE)</f>
        <v>0</v>
      </c>
      <c r="I121">
        <f>VLOOKUP($A121,Seguimiento_Mar_2025!$G$4:$V$286,16,FALSE)</f>
        <v>0</v>
      </c>
      <c r="J121" s="158">
        <f>VLOOKUP($A121,Seguimiento_Mar_2025!$G$4:$Y$286,18,FALSE)</f>
        <v>0</v>
      </c>
      <c r="K121" s="159">
        <f>VLOOKUP($A121,Seguimiento_Mar_2025!$G$4:$Y$286,19,FALSE)</f>
        <v>25</v>
      </c>
    </row>
    <row r="122" spans="1:11" ht="15.75">
      <c r="A122" s="141" t="s">
        <v>835</v>
      </c>
      <c r="B122" s="24"/>
      <c r="J122" s="158"/>
      <c r="K122" s="159"/>
    </row>
    <row r="123" spans="1:11" ht="15.75">
      <c r="A123" s="152" t="s">
        <v>211</v>
      </c>
      <c r="B123" s="24"/>
      <c r="J123" s="158">
        <f>VLOOKUP(A123,Productos!A$3:K$480,10,FALSE)</f>
        <v>0</v>
      </c>
      <c r="K123" s="159">
        <f>VLOOKUP(A123,Productos!A$3:K$480,11,FALSE)</f>
        <v>0</v>
      </c>
    </row>
    <row r="124" spans="1:11" ht="15.75">
      <c r="A124" s="153" t="s">
        <v>212</v>
      </c>
      <c r="B124" s="154" t="s">
        <v>213</v>
      </c>
      <c r="C124" s="153" t="s">
        <v>201</v>
      </c>
      <c r="D124" t="str">
        <f>VLOOKUP($A124,Seguimiento_Mar_2025!G$4:V$286,5,FALSE)</f>
        <v>No acumulado</v>
      </c>
      <c r="E124">
        <f>VLOOKUP($A124,Seguimiento_Mar_2025!$G$4:$V$286,11,FALSE)</f>
        <v>6</v>
      </c>
      <c r="F124">
        <f>VLOOKUP($A124,Seguimiento_Mar_2025!$G$4:$V$286,9,FALSE)</f>
        <v>18</v>
      </c>
      <c r="G124" s="24" t="str">
        <f>VLOOKUP($A124,Seguimiento_Mar_2025!$G$4:$V$286,4,FALSE)</f>
        <v>INDEPORTES Antioquia</v>
      </c>
      <c r="H124">
        <f>VLOOKUP($A124,Seguimiento_Mar_2025!$G$4:$V$286,15,FALSE)</f>
        <v>0</v>
      </c>
      <c r="I124">
        <f>VLOOKUP($A124,Seguimiento_Mar_2025!$G$4:$V$286,16,FALSE)</f>
        <v>0</v>
      </c>
      <c r="J124" s="158">
        <f>VLOOKUP($A124,Seguimiento_Mar_2025!$G$4:$Y$286,18,FALSE)</f>
        <v>0</v>
      </c>
      <c r="K124" s="159">
        <f>VLOOKUP($A124,Seguimiento_Mar_2025!$G$4:$Y$286,19,FALSE)</f>
        <v>0</v>
      </c>
    </row>
    <row r="125" spans="1:11" ht="38.25">
      <c r="A125" s="153" t="s">
        <v>214</v>
      </c>
      <c r="B125" s="154" t="s">
        <v>215</v>
      </c>
      <c r="C125" s="153" t="s">
        <v>201</v>
      </c>
      <c r="D125" t="str">
        <f>VLOOKUP($A125,Seguimiento_Mar_2025!G$4:V$286,5,FALSE)</f>
        <v>No acumulado</v>
      </c>
      <c r="E125">
        <f>VLOOKUP($A125,Seguimiento_Mar_2025!$G$4:$V$286,11,FALSE)</f>
        <v>24</v>
      </c>
      <c r="F125">
        <f>VLOOKUP($A125,Seguimiento_Mar_2025!$G$4:$V$286,9,FALSE)</f>
        <v>80</v>
      </c>
      <c r="G125" s="24" t="str">
        <f>VLOOKUP($A125,Seguimiento_Mar_2025!$G$4:$V$286,4,FALSE)</f>
        <v>INDEPORTES Antioquia</v>
      </c>
      <c r="H125">
        <f>VLOOKUP($A125,Seguimiento_Mar_2025!$G$4:$V$286,15,FALSE)</f>
        <v>0</v>
      </c>
      <c r="I125">
        <f>VLOOKUP($A125,Seguimiento_Mar_2025!$G$4:$V$286,16,FALSE)</f>
        <v>0</v>
      </c>
      <c r="J125" s="158">
        <f>VLOOKUP($A125,Seguimiento_Mar_2025!$G$4:$Y$286,18,FALSE)</f>
        <v>0</v>
      </c>
      <c r="K125" s="159">
        <f>VLOOKUP($A125,Seguimiento_Mar_2025!$G$4:$Y$286,19,FALSE)</f>
        <v>0</v>
      </c>
    </row>
    <row r="126" spans="1:11" ht="15.75">
      <c r="A126" s="141" t="s">
        <v>836</v>
      </c>
      <c r="B126" s="24"/>
      <c r="J126" s="158"/>
      <c r="K126" s="159"/>
    </row>
    <row r="127" spans="1:11" ht="15.75">
      <c r="A127" s="152" t="s">
        <v>217</v>
      </c>
      <c r="B127" s="24"/>
      <c r="J127" s="158">
        <f>VLOOKUP(A127,Productos!A$3:K$480,10,FALSE)</f>
        <v>33.333333333333329</v>
      </c>
      <c r="K127" s="159">
        <f>VLOOKUP(A127,Productos!A$3:K$480,11,FALSE)</f>
        <v>16.666666666666664</v>
      </c>
    </row>
    <row r="128" spans="1:11" ht="38.25">
      <c r="A128" s="153" t="s">
        <v>218</v>
      </c>
      <c r="B128" s="154" t="s">
        <v>219</v>
      </c>
      <c r="C128" s="153" t="s">
        <v>201</v>
      </c>
      <c r="D128" t="str">
        <f>VLOOKUP($A128,Seguimiento_Mar_2025!G$4:V$286,5,FALSE)</f>
        <v>Anualizado</v>
      </c>
      <c r="E128">
        <f>VLOOKUP($A128,Seguimiento_Mar_2025!$G$4:$V$286,11,FALSE)</f>
        <v>3</v>
      </c>
      <c r="F128">
        <f>VLOOKUP($A128,Seguimiento_Mar_2025!$G$4:$V$286,9,FALSE)</f>
        <v>3</v>
      </c>
      <c r="G128" s="24" t="str">
        <f>VLOOKUP($A128,Seguimiento_Mar_2025!$G$4:$V$286,4,FALSE)</f>
        <v>INDEPORTES Antioquia</v>
      </c>
      <c r="H128">
        <f>VLOOKUP($A128,Seguimiento_Mar_2025!$G$4:$V$286,15,FALSE)</f>
        <v>2</v>
      </c>
      <c r="I128">
        <f>VLOOKUP($A128,Seguimiento_Mar_2025!$G$4:$V$286,16,FALSE)</f>
        <v>2</v>
      </c>
      <c r="J128" s="158">
        <f>VLOOKUP($A128,Seguimiento_Mar_2025!$G$4:$Y$286,18,FALSE)</f>
        <v>66.666666666666657</v>
      </c>
      <c r="K128" s="159">
        <f>VLOOKUP($A128,Seguimiento_Mar_2025!$G$4:$Y$286,19,FALSE)</f>
        <v>33.333333333333329</v>
      </c>
    </row>
    <row r="129" spans="1:11" ht="51">
      <c r="A129" s="153" t="s">
        <v>220</v>
      </c>
      <c r="B129" s="154" t="s">
        <v>221</v>
      </c>
      <c r="C129" s="153" t="s">
        <v>18</v>
      </c>
      <c r="D129" t="str">
        <f>VLOOKUP($A129,Seguimiento_Mar_2025!G$4:V$286,5,FALSE)</f>
        <v>Anualizado</v>
      </c>
      <c r="E129">
        <f>VLOOKUP($A129,Seguimiento_Mar_2025!$G$4:$V$286,11,FALSE)</f>
        <v>3</v>
      </c>
      <c r="F129">
        <f>VLOOKUP($A129,Seguimiento_Mar_2025!$G$4:$V$286,9,FALSE)</f>
        <v>3</v>
      </c>
      <c r="G129" s="24" t="str">
        <f>VLOOKUP($A129,Seguimiento_Mar_2025!$G$4:$V$286,4,FALSE)</f>
        <v>INDEPORTES Antioquia</v>
      </c>
      <c r="H129">
        <f>VLOOKUP($A129,Seguimiento_Mar_2025!$G$4:$V$286,15,FALSE)</f>
        <v>0</v>
      </c>
      <c r="I129">
        <f>VLOOKUP($A129,Seguimiento_Mar_2025!$G$4:$V$286,16,FALSE)</f>
        <v>0</v>
      </c>
      <c r="J129" s="158">
        <f>VLOOKUP($A129,Seguimiento_Mar_2025!$G$4:$Y$286,18,FALSE)</f>
        <v>0</v>
      </c>
      <c r="K129" s="159">
        <f>VLOOKUP($A129,Seguimiento_Mar_2025!$G$4:$Y$286,19,FALSE)</f>
        <v>0</v>
      </c>
    </row>
    <row r="130" spans="1:11" ht="15.75">
      <c r="A130" s="141" t="s">
        <v>837</v>
      </c>
      <c r="B130" s="24"/>
      <c r="J130" s="158"/>
      <c r="K130" s="159"/>
    </row>
    <row r="131" spans="1:11" ht="18.75">
      <c r="A131" s="151" t="s">
        <v>223</v>
      </c>
      <c r="B131" s="24"/>
      <c r="J131" s="158">
        <f>VLOOKUP(A131,Productos!A$3:K$480,10,FALSE)</f>
        <v>36.768578397878997</v>
      </c>
      <c r="K131" s="159">
        <f>VLOOKUP(A131,Productos!A$3:K$480,11,FALSE)</f>
        <v>26.353114974724349</v>
      </c>
    </row>
    <row r="132" spans="1:11" ht="15.75">
      <c r="A132" s="141" t="s">
        <v>838</v>
      </c>
      <c r="B132" s="24"/>
      <c r="J132" s="158"/>
      <c r="K132" s="159"/>
    </row>
    <row r="133" spans="1:11" ht="15.75">
      <c r="A133" s="152" t="s">
        <v>225</v>
      </c>
      <c r="B133" s="24"/>
      <c r="J133" s="158">
        <f>VLOOKUP(A133,Productos!A$3:K$480,10,FALSE)</f>
        <v>53.571428571428569</v>
      </c>
      <c r="K133" s="159">
        <f>VLOOKUP(A133,Productos!A$3:K$480,11,FALSE)</f>
        <v>38.392857142857139</v>
      </c>
    </row>
    <row r="134" spans="1:11" ht="38.25">
      <c r="A134" s="153" t="s">
        <v>226</v>
      </c>
      <c r="B134" s="154" t="s">
        <v>227</v>
      </c>
      <c r="C134" s="153" t="s">
        <v>18</v>
      </c>
      <c r="D134" t="str">
        <f>VLOOKUP($A134,Seguimiento_Mar_2025!G$4:V$286,5,FALSE)</f>
        <v>No acumulado</v>
      </c>
      <c r="E134">
        <f>VLOOKUP($A134,Seguimiento_Mar_2025!$G$4:$V$286,11,FALSE)</f>
        <v>10</v>
      </c>
      <c r="F134">
        <f>VLOOKUP($A134,Seguimiento_Mar_2025!$G$4:$V$286,9,FALSE)</f>
        <v>40</v>
      </c>
      <c r="G134" s="24" t="str">
        <f>VLOOKUP($A134,Seguimiento_Mar_2025!$G$4:$V$286,4,FALSE)</f>
        <v>Secretaría de las Mujeres</v>
      </c>
      <c r="H134">
        <f>VLOOKUP($A134,Seguimiento_Mar_2025!$G$4:$V$286,15,FALSE)</f>
        <v>5</v>
      </c>
      <c r="I134">
        <f>VLOOKUP($A134,Seguimiento_Mar_2025!$G$4:$V$286,16,FALSE)</f>
        <v>15</v>
      </c>
      <c r="J134" s="158">
        <f>VLOOKUP($A134,Seguimiento_Mar_2025!$G$4:$Y$286,18,FALSE)</f>
        <v>50</v>
      </c>
      <c r="K134" s="159">
        <f>VLOOKUP($A134,Seguimiento_Mar_2025!$G$4:$Y$286,19,FALSE)</f>
        <v>37.5</v>
      </c>
    </row>
    <row r="135" spans="1:11" ht="51">
      <c r="A135" s="153" t="s">
        <v>229</v>
      </c>
      <c r="B135" s="154" t="s">
        <v>230</v>
      </c>
      <c r="C135" s="153" t="s">
        <v>18</v>
      </c>
      <c r="D135" t="str">
        <f>VLOOKUP($A135,Seguimiento_Mar_2025!G$4:V$286,5,FALSE)</f>
        <v>No acumulado</v>
      </c>
      <c r="E135">
        <f>VLOOKUP($A135,Seguimiento_Mar_2025!$G$4:$V$286,11,FALSE)</f>
        <v>7</v>
      </c>
      <c r="F135">
        <f>VLOOKUP($A135,Seguimiento_Mar_2025!$G$4:$V$286,9,FALSE)</f>
        <v>28</v>
      </c>
      <c r="G135" s="24" t="str">
        <f>VLOOKUP($A135,Seguimiento_Mar_2025!$G$4:$V$286,4,FALSE)</f>
        <v>Secretaría de las Mujeres</v>
      </c>
      <c r="H135">
        <f>VLOOKUP($A135,Seguimiento_Mar_2025!$G$4:$V$286,15,FALSE)</f>
        <v>4</v>
      </c>
      <c r="I135">
        <f>VLOOKUP($A135,Seguimiento_Mar_2025!$G$4:$V$286,16,FALSE)</f>
        <v>11</v>
      </c>
      <c r="J135" s="158">
        <f>VLOOKUP($A135,Seguimiento_Mar_2025!$G$4:$Y$286,18,FALSE)</f>
        <v>57.142857142857139</v>
      </c>
      <c r="K135" s="159">
        <f>VLOOKUP($A135,Seguimiento_Mar_2025!$G$4:$Y$286,19,FALSE)</f>
        <v>39.285714285714285</v>
      </c>
    </row>
    <row r="136" spans="1:11" ht="15.75">
      <c r="A136" s="141" t="s">
        <v>839</v>
      </c>
      <c r="B136" s="24"/>
      <c r="J136" s="158"/>
      <c r="K136" s="159"/>
    </row>
    <row r="137" spans="1:11" ht="15.75">
      <c r="A137" s="152" t="s">
        <v>232</v>
      </c>
      <c r="B137" s="24"/>
      <c r="J137" s="158">
        <f>VLOOKUP(A137,Productos!A$3:K$480,10,FALSE)</f>
        <v>20.766666666666666</v>
      </c>
      <c r="K137" s="159">
        <f>VLOOKUP(A137,Productos!A$3:K$480,11,FALSE)</f>
        <v>32.0667556980057</v>
      </c>
    </row>
    <row r="138" spans="1:11" ht="30">
      <c r="A138" s="153" t="s">
        <v>233</v>
      </c>
      <c r="B138" s="154" t="s">
        <v>234</v>
      </c>
      <c r="C138" s="153" t="s">
        <v>18</v>
      </c>
      <c r="D138" t="str">
        <f>VLOOKUP($A138,Seguimiento_Mar_2025!G$4:V$286,5,FALSE)</f>
        <v>No acumulado</v>
      </c>
      <c r="E138">
        <f>VLOOKUP($A138,Seguimiento_Mar_2025!$G$4:$V$286,11,FALSE)</f>
        <v>100</v>
      </c>
      <c r="F138">
        <f>VLOOKUP($A138,Seguimiento_Mar_2025!$G$4:$V$286,9,FALSE)</f>
        <v>500</v>
      </c>
      <c r="G138" s="24" t="str">
        <f>VLOOKUP($A138,Seguimiento_Mar_2025!$G$4:$V$286,4,FALSE)</f>
        <v>Secretaría de las Mujeres</v>
      </c>
      <c r="H138">
        <f>VLOOKUP($A138,Seguimiento_Mar_2025!$G$4:$V$286,15,FALSE)</f>
        <v>0</v>
      </c>
      <c r="I138">
        <f>VLOOKUP($A138,Seguimiento_Mar_2025!$G$4:$V$286,16,FALSE)</f>
        <v>210</v>
      </c>
      <c r="J138" s="158">
        <f>VLOOKUP($A138,Seguimiento_Mar_2025!$G$4:$Y$286,18,FALSE)</f>
        <v>0</v>
      </c>
      <c r="K138" s="159">
        <f>VLOOKUP($A138,Seguimiento_Mar_2025!$G$4:$Y$286,19,FALSE)</f>
        <v>42</v>
      </c>
    </row>
    <row r="139" spans="1:11" ht="51">
      <c r="A139" s="153" t="s">
        <v>235</v>
      </c>
      <c r="B139" s="154" t="s">
        <v>236</v>
      </c>
      <c r="C139" s="153" t="s">
        <v>18</v>
      </c>
      <c r="D139" t="str">
        <f>VLOOKUP($A139,Seguimiento_Mar_2025!G$4:V$286,5,FALSE)</f>
        <v>Anualizado</v>
      </c>
      <c r="E139">
        <f>VLOOKUP($A139,Seguimiento_Mar_2025!$G$4:$V$286,11,FALSE)</f>
        <v>3000</v>
      </c>
      <c r="F139">
        <f>VLOOKUP($A139,Seguimiento_Mar_2025!$G$4:$V$286,9,FALSE)</f>
        <v>3000</v>
      </c>
      <c r="G139" s="24" t="str">
        <f>VLOOKUP($A139,Seguimiento_Mar_2025!$G$4:$V$286,4,FALSE)</f>
        <v>Secretaría de las Mujeres</v>
      </c>
      <c r="H139">
        <f>VLOOKUP($A139,Seguimiento_Mar_2025!$G$4:$V$286,15,FALSE)</f>
        <v>617</v>
      </c>
      <c r="I139">
        <f>VLOOKUP($A139,Seguimiento_Mar_2025!$G$4:$V$286,16,FALSE)</f>
        <v>617</v>
      </c>
      <c r="J139" s="158">
        <f>VLOOKUP($A139,Seguimiento_Mar_2025!$G$4:$Y$286,18,FALSE)</f>
        <v>20.566666666666666</v>
      </c>
      <c r="K139" s="159">
        <f>VLOOKUP($A139,Seguimiento_Mar_2025!$G$4:$Y$286,19,FALSE)</f>
        <v>30.141666666666666</v>
      </c>
    </row>
    <row r="140" spans="1:11" ht="30">
      <c r="A140" s="153" t="s">
        <v>237</v>
      </c>
      <c r="B140" s="154" t="s">
        <v>238</v>
      </c>
      <c r="C140" s="153" t="s">
        <v>18</v>
      </c>
      <c r="D140" t="str">
        <f>VLOOKUP($A140,Seguimiento_Mar_2025!G$4:V$286,5,FALSE)</f>
        <v>No acumulado</v>
      </c>
      <c r="E140">
        <f>VLOOKUP($A140,Seguimiento_Mar_2025!$G$4:$V$286,11,FALSE)</f>
        <v>8</v>
      </c>
      <c r="F140">
        <f>VLOOKUP($A140,Seguimiento_Mar_2025!$G$4:$V$286,9,FALSE)</f>
        <v>27</v>
      </c>
      <c r="G140" s="24" t="str">
        <f>VLOOKUP($A140,Seguimiento_Mar_2025!$G$4:$V$286,4,FALSE)</f>
        <v>Secretaría de las Mujeres</v>
      </c>
      <c r="H140">
        <f>VLOOKUP($A140,Seguimiento_Mar_2025!$G$4:$V$286,15,FALSE)</f>
        <v>5</v>
      </c>
      <c r="I140">
        <f>VLOOKUP($A140,Seguimiento_Mar_2025!$G$4:$V$286,16,FALSE)</f>
        <v>11</v>
      </c>
      <c r="J140" s="158">
        <f>VLOOKUP($A140,Seguimiento_Mar_2025!$G$4:$Y$286,18,FALSE)</f>
        <v>62.5</v>
      </c>
      <c r="K140" s="159">
        <f>VLOOKUP($A140,Seguimiento_Mar_2025!$G$4:$Y$286,19,FALSE)</f>
        <v>40.74074074074074</v>
      </c>
    </row>
    <row r="141" spans="1:11" ht="30">
      <c r="A141" s="153" t="s">
        <v>239</v>
      </c>
      <c r="B141" s="154" t="s">
        <v>240</v>
      </c>
      <c r="C141" s="153" t="s">
        <v>18</v>
      </c>
      <c r="D141" t="str">
        <f>VLOOKUP($A141,Seguimiento_Mar_2025!G$4:V$286,5,FALSE)</f>
        <v>Anualizado</v>
      </c>
      <c r="E141">
        <f>VLOOKUP($A141,Seguimiento_Mar_2025!$G$4:$V$286,11,FALSE)</f>
        <v>40</v>
      </c>
      <c r="F141">
        <f>VLOOKUP($A141,Seguimiento_Mar_2025!$G$4:$V$286,9,FALSE)</f>
        <v>70</v>
      </c>
      <c r="G141" s="24" t="str">
        <f>VLOOKUP($A141,Seguimiento_Mar_2025!$G$4:$V$286,4,FALSE)</f>
        <v>Secretaría de las Mujeres</v>
      </c>
      <c r="H141">
        <f>VLOOKUP($A141,Seguimiento_Mar_2025!$G$4:$V$286,15,FALSE)</f>
        <v>0</v>
      </c>
      <c r="I141">
        <f>VLOOKUP($A141,Seguimiento_Mar_2025!$G$4:$V$286,16,FALSE)</f>
        <v>0</v>
      </c>
      <c r="J141" s="158">
        <f>VLOOKUP($A141,Seguimiento_Mar_2025!$G$4:$Y$286,18,FALSE)</f>
        <v>0</v>
      </c>
      <c r="K141" s="159">
        <f>VLOOKUP($A141,Seguimiento_Mar_2025!$G$4:$Y$286,19,FALSE)</f>
        <v>15.384615384615385</v>
      </c>
    </row>
    <row r="142" spans="1:11" ht="15.75">
      <c r="A142" s="141" t="s">
        <v>840</v>
      </c>
      <c r="B142" s="24"/>
      <c r="J142" s="158"/>
      <c r="K142" s="159"/>
    </row>
    <row r="143" spans="1:11" ht="15.75">
      <c r="A143" s="152" t="s">
        <v>242</v>
      </c>
      <c r="B143" s="24"/>
      <c r="J143" s="158">
        <f>VLOOKUP(A143,Productos!A$3:K$480,10,FALSE)</f>
        <v>11.200000000000001</v>
      </c>
      <c r="K143" s="159">
        <f>VLOOKUP(A143,Productos!A$3:K$480,11,FALSE)</f>
        <v>10.385</v>
      </c>
    </row>
    <row r="144" spans="1:11" ht="51">
      <c r="A144" s="153" t="s">
        <v>243</v>
      </c>
      <c r="B144" s="154" t="s">
        <v>244</v>
      </c>
      <c r="C144" s="153" t="s">
        <v>201</v>
      </c>
      <c r="D144" t="str">
        <f>VLOOKUP($A144,Seguimiento_Mar_2025!G$4:V$286,5,FALSE)</f>
        <v>No acumulado</v>
      </c>
      <c r="E144">
        <f>VLOOKUP($A144,Seguimiento_Mar_2025!$G$4:$V$286,11,FALSE)</f>
        <v>1500</v>
      </c>
      <c r="F144">
        <f>VLOOKUP($A144,Seguimiento_Mar_2025!$G$4:$V$286,9,FALSE)</f>
        <v>5000</v>
      </c>
      <c r="G144" s="24" t="str">
        <f>VLOOKUP($A144,Seguimiento_Mar_2025!$G$4:$V$286,4,FALSE)</f>
        <v>Secretaría de Salud e Inclusión Social</v>
      </c>
      <c r="H144">
        <f>VLOOKUP($A144,Seguimiento_Mar_2025!$G$4:$V$286,15,FALSE)</f>
        <v>266</v>
      </c>
      <c r="I144">
        <f>VLOOKUP($A144,Seguimiento_Mar_2025!$G$4:$V$286,16,FALSE)</f>
        <v>766</v>
      </c>
      <c r="J144" s="158">
        <f>VLOOKUP($A144,Seguimiento_Mar_2025!$G$4:$Y$286,18,FALSE)</f>
        <v>17.733333333333334</v>
      </c>
      <c r="K144" s="159">
        <f>VLOOKUP($A144,Seguimiento_Mar_2025!$G$4:$Y$286,19,FALSE)</f>
        <v>15.32</v>
      </c>
    </row>
    <row r="145" spans="1:11" ht="38.25">
      <c r="A145" s="153" t="s">
        <v>245</v>
      </c>
      <c r="B145" s="154" t="s">
        <v>246</v>
      </c>
      <c r="C145" s="153" t="s">
        <v>201</v>
      </c>
      <c r="D145" t="str">
        <f>VLOOKUP($A145,Seguimiento_Mar_2025!G$4:V$286,5,FALSE)</f>
        <v>No acumulado</v>
      </c>
      <c r="E145">
        <f>VLOOKUP($A145,Seguimiento_Mar_2025!$G$4:$V$286,11,FALSE)</f>
        <v>600</v>
      </c>
      <c r="F145">
        <f>VLOOKUP($A145,Seguimiento_Mar_2025!$G$4:$V$286,9,FALSE)</f>
        <v>2000</v>
      </c>
      <c r="G145" s="24" t="str">
        <f>VLOOKUP($A145,Seguimiento_Mar_2025!$G$4:$V$286,4,FALSE)</f>
        <v>Secretaría de Salud e Inclusión Social</v>
      </c>
      <c r="H145">
        <f>VLOOKUP($A145,Seguimiento_Mar_2025!$G$4:$V$286,15,FALSE)</f>
        <v>28</v>
      </c>
      <c r="I145">
        <f>VLOOKUP($A145,Seguimiento_Mar_2025!$G$4:$V$286,16,FALSE)</f>
        <v>109</v>
      </c>
      <c r="J145" s="158">
        <f>VLOOKUP($A145,Seguimiento_Mar_2025!$G$4:$Y$286,18,FALSE)</f>
        <v>4.666666666666667</v>
      </c>
      <c r="K145" s="159">
        <f>VLOOKUP($A145,Seguimiento_Mar_2025!$G$4:$Y$286,19,FALSE)</f>
        <v>5.45</v>
      </c>
    </row>
    <row r="146" spans="1:11" ht="15.75">
      <c r="A146" s="141" t="s">
        <v>841</v>
      </c>
      <c r="B146" s="24"/>
      <c r="J146" s="158"/>
      <c r="K146" s="159"/>
    </row>
    <row r="147" spans="1:11" ht="15.75">
      <c r="A147" s="152" t="s">
        <v>248</v>
      </c>
      <c r="B147" s="24"/>
      <c r="J147" s="158">
        <f>VLOOKUP(A147,Productos!A$3:K$480,10,FALSE)</f>
        <v>80</v>
      </c>
      <c r="K147" s="159">
        <f>VLOOKUP(A147,Productos!A$3:K$480,11,FALSE)</f>
        <v>46.507575757575758</v>
      </c>
    </row>
    <row r="148" spans="1:11" ht="30">
      <c r="A148" s="153" t="s">
        <v>249</v>
      </c>
      <c r="B148" s="154" t="s">
        <v>250</v>
      </c>
      <c r="C148" s="153" t="s">
        <v>201</v>
      </c>
      <c r="D148" t="str">
        <f>VLOOKUP($A148,Seguimiento_Mar_2025!G$4:V$286,5,FALSE)</f>
        <v>Acumulado</v>
      </c>
      <c r="E148">
        <f>VLOOKUP($A148,Seguimiento_Mar_2025!$G$4:$V$286,11,FALSE)</f>
        <v>5</v>
      </c>
      <c r="F148">
        <f>VLOOKUP($A148,Seguimiento_Mar_2025!$G$4:$V$286,9,FALSE)</f>
        <v>10</v>
      </c>
      <c r="G148" s="24" t="str">
        <f>VLOOKUP($A148,Seguimiento_Mar_2025!$G$4:$V$286,4,FALSE)</f>
        <v>Secretaría de Salud e Inclusión Social</v>
      </c>
      <c r="H148">
        <f>VLOOKUP($A148,Seguimiento_Mar_2025!$G$4:$V$286,15,FALSE)</f>
        <v>6</v>
      </c>
      <c r="I148">
        <f>VLOOKUP($A148,Seguimiento_Mar_2025!$G$4:$V$286,16,FALSE)</f>
        <v>6</v>
      </c>
      <c r="J148" s="158">
        <f>VLOOKUP($A148,Seguimiento_Mar_2025!$G$4:$Y$286,18,FALSE)</f>
        <v>100</v>
      </c>
      <c r="K148" s="159">
        <f>VLOOKUP($A148,Seguimiento_Mar_2025!$G$4:$Y$286,19,FALSE)</f>
        <v>60</v>
      </c>
    </row>
    <row r="149" spans="1:11" ht="30">
      <c r="A149" s="153" t="s">
        <v>251</v>
      </c>
      <c r="B149" s="154" t="s">
        <v>252</v>
      </c>
      <c r="C149" s="153" t="s">
        <v>201</v>
      </c>
      <c r="D149" t="str">
        <f>VLOOKUP($A149,Seguimiento_Mar_2025!G$4:V$286,5,FALSE)</f>
        <v>Acumulado</v>
      </c>
      <c r="E149">
        <f>VLOOKUP($A149,Seguimiento_Mar_2025!$G$4:$V$286,11,FALSE)</f>
        <v>15</v>
      </c>
      <c r="F149">
        <f>VLOOKUP($A149,Seguimiento_Mar_2025!$G$4:$V$286,9,FALSE)</f>
        <v>33</v>
      </c>
      <c r="G149" s="24" t="str">
        <f>VLOOKUP($A149,Seguimiento_Mar_2025!$G$4:$V$286,4,FALSE)</f>
        <v>Secretaría de Salud e Inclusión Social</v>
      </c>
      <c r="H149">
        <f>VLOOKUP($A149,Seguimiento_Mar_2025!$G$4:$V$286,15,FALSE)</f>
        <v>26</v>
      </c>
      <c r="I149">
        <f>VLOOKUP($A149,Seguimiento_Mar_2025!$G$4:$V$286,16,FALSE)</f>
        <v>26</v>
      </c>
      <c r="J149" s="158">
        <f>VLOOKUP($A149,Seguimiento_Mar_2025!$G$4:$Y$286,18,FALSE)</f>
        <v>100</v>
      </c>
      <c r="K149" s="159">
        <f>VLOOKUP($A149,Seguimiento_Mar_2025!$G$4:$Y$286,19,FALSE)</f>
        <v>78.787878787878782</v>
      </c>
    </row>
    <row r="150" spans="1:11" ht="30">
      <c r="A150" s="153" t="s">
        <v>253</v>
      </c>
      <c r="B150" s="154" t="s">
        <v>254</v>
      </c>
      <c r="C150" s="153" t="s">
        <v>255</v>
      </c>
      <c r="D150" t="str">
        <f>VLOOKUP($A150,Seguimiento_Mar_2025!G$4:V$286,5,FALSE)</f>
        <v>Acumulado</v>
      </c>
      <c r="E150">
        <f>VLOOKUP($A150,Seguimiento_Mar_2025!$G$4:$V$286,11,FALSE)</f>
        <v>1</v>
      </c>
      <c r="F150">
        <f>VLOOKUP($A150,Seguimiento_Mar_2025!$G$4:$V$286,9,FALSE)</f>
        <v>4</v>
      </c>
      <c r="G150" s="24" t="str">
        <f>VLOOKUP($A150,Seguimiento_Mar_2025!$G$4:$V$286,4,FALSE)</f>
        <v>Secretaría de Salud e Inclusión Social</v>
      </c>
      <c r="H150">
        <f>VLOOKUP($A150,Seguimiento_Mar_2025!$G$4:$V$286,15,FALSE)</f>
        <v>1</v>
      </c>
      <c r="I150">
        <f>VLOOKUP($A150,Seguimiento_Mar_2025!$G$4:$V$286,16,FALSE)</f>
        <v>1</v>
      </c>
      <c r="J150" s="158">
        <f>VLOOKUP($A150,Seguimiento_Mar_2025!$G$4:$Y$286,18,FALSE)</f>
        <v>100</v>
      </c>
      <c r="K150" s="159">
        <f>VLOOKUP($A150,Seguimiento_Mar_2025!$G$4:$Y$286,19,FALSE)</f>
        <v>25</v>
      </c>
    </row>
    <row r="151" spans="1:11" ht="30">
      <c r="A151" s="153" t="s">
        <v>256</v>
      </c>
      <c r="B151" s="154" t="s">
        <v>257</v>
      </c>
      <c r="C151" s="153" t="s">
        <v>201</v>
      </c>
      <c r="D151" t="str">
        <f>VLOOKUP($A151,Seguimiento_Mar_2025!G$4:V$286,5,FALSE)</f>
        <v>Acumulado</v>
      </c>
      <c r="E151">
        <f>VLOOKUP($A151,Seguimiento_Mar_2025!$G$4:$V$286,11,FALSE)</f>
        <v>2</v>
      </c>
      <c r="F151">
        <f>VLOOKUP($A151,Seguimiento_Mar_2025!$G$4:$V$286,9,FALSE)</f>
        <v>6</v>
      </c>
      <c r="G151" s="24" t="str">
        <f>VLOOKUP($A151,Seguimiento_Mar_2025!$G$4:$V$286,4,FALSE)</f>
        <v>Secretaría de Salud e Inclusión Social</v>
      </c>
      <c r="H151">
        <f>VLOOKUP($A151,Seguimiento_Mar_2025!$G$4:$V$286,15,FALSE)</f>
        <v>3</v>
      </c>
      <c r="I151">
        <f>VLOOKUP($A151,Seguimiento_Mar_2025!$G$4:$V$286,16,FALSE)</f>
        <v>3</v>
      </c>
      <c r="J151" s="158">
        <f>VLOOKUP($A151,Seguimiento_Mar_2025!$G$4:$Y$286,18,FALSE)</f>
        <v>100</v>
      </c>
      <c r="K151" s="159">
        <f>VLOOKUP($A151,Seguimiento_Mar_2025!$G$4:$Y$286,19,FALSE)</f>
        <v>50</v>
      </c>
    </row>
    <row r="152" spans="1:11" ht="30">
      <c r="A152" s="153" t="s">
        <v>258</v>
      </c>
      <c r="B152" s="154" t="s">
        <v>259</v>
      </c>
      <c r="C152" s="153" t="s">
        <v>18</v>
      </c>
      <c r="D152" t="str">
        <f>VLOOKUP($A152,Seguimiento_Mar_2025!G$4:V$286,5,FALSE)</f>
        <v>Anualizado</v>
      </c>
      <c r="E152">
        <f>VLOOKUP($A152,Seguimiento_Mar_2025!$G$4:$V$286,11,FALSE)</f>
        <v>16000</v>
      </c>
      <c r="F152">
        <f>VLOOKUP($A152,Seguimiento_Mar_2025!$G$4:$V$286,9,FALSE)</f>
        <v>19000</v>
      </c>
      <c r="G152" s="24" t="str">
        <f>VLOOKUP($A152,Seguimiento_Mar_2025!$G$4:$V$286,4,FALSE)</f>
        <v>Secretaría de Salud e Inclusión Social</v>
      </c>
      <c r="H152">
        <f>VLOOKUP($A152,Seguimiento_Mar_2025!$G$4:$V$286,15,FALSE)</f>
        <v>0</v>
      </c>
      <c r="I152">
        <f>VLOOKUP($A152,Seguimiento_Mar_2025!$G$4:$V$286,16,FALSE)</f>
        <v>0</v>
      </c>
      <c r="J152" s="158">
        <f>VLOOKUP($A152,Seguimiento_Mar_2025!$G$4:$Y$286,18,FALSE)</f>
        <v>0</v>
      </c>
      <c r="K152" s="159">
        <f>VLOOKUP($A152,Seguimiento_Mar_2025!$G$4:$Y$286,19,FALSE)</f>
        <v>18.75</v>
      </c>
    </row>
    <row r="153" spans="1:11" ht="15.75">
      <c r="A153" s="141" t="s">
        <v>842</v>
      </c>
      <c r="B153" s="24"/>
      <c r="J153" s="158"/>
      <c r="K153" s="159"/>
    </row>
    <row r="154" spans="1:11" ht="15.75">
      <c r="A154" s="152" t="s">
        <v>261</v>
      </c>
      <c r="B154" s="24"/>
      <c r="J154" s="158">
        <f>VLOOKUP(A154,Productos!A$3:K$480,10,FALSE)</f>
        <v>0</v>
      </c>
      <c r="K154" s="159">
        <f>VLOOKUP(A154,Productos!A$3:K$480,11,FALSE)</f>
        <v>14.691666666666666</v>
      </c>
    </row>
    <row r="155" spans="1:11" ht="30">
      <c r="A155" s="153" t="s">
        <v>262</v>
      </c>
      <c r="B155" s="154" t="s">
        <v>263</v>
      </c>
      <c r="C155" s="153" t="s">
        <v>18</v>
      </c>
      <c r="D155" t="str">
        <f>VLOOKUP($A155,Seguimiento_Mar_2025!G$4:V$286,5,FALSE)</f>
        <v>No acumulado</v>
      </c>
      <c r="E155">
        <f>VLOOKUP($A155,Seguimiento_Mar_2025!$G$4:$V$286,11,FALSE)</f>
        <v>500</v>
      </c>
      <c r="F155">
        <f>VLOOKUP($A155,Seguimiento_Mar_2025!$G$4:$V$286,9,FALSE)</f>
        <v>1500</v>
      </c>
      <c r="G155" s="24" t="str">
        <f>VLOOKUP($A155,Seguimiento_Mar_2025!$G$4:$V$286,4,FALSE)</f>
        <v>Secretaría de Salud e Inclusión Social</v>
      </c>
      <c r="H155">
        <f>VLOOKUP($A155,Seguimiento_Mar_2025!$G$4:$V$286,15,FALSE)</f>
        <v>0</v>
      </c>
      <c r="I155">
        <f>VLOOKUP($A155,Seguimiento_Mar_2025!$G$4:$V$286,16,FALSE)</f>
        <v>200</v>
      </c>
      <c r="J155" s="158">
        <f>VLOOKUP($A155,Seguimiento_Mar_2025!$G$4:$Y$286,18,FALSE)</f>
        <v>0</v>
      </c>
      <c r="K155" s="159">
        <f>VLOOKUP($A155,Seguimiento_Mar_2025!$G$4:$Y$286,19,FALSE)</f>
        <v>13.333333333333334</v>
      </c>
    </row>
    <row r="156" spans="1:11" ht="38.25">
      <c r="A156" s="153" t="s">
        <v>264</v>
      </c>
      <c r="B156" s="154" t="s">
        <v>265</v>
      </c>
      <c r="C156" s="153" t="s">
        <v>18</v>
      </c>
      <c r="D156" t="str">
        <f>VLOOKUP($A156,Seguimiento_Mar_2025!G$4:V$286,5,FALSE)</f>
        <v>No acumulado</v>
      </c>
      <c r="E156">
        <f>VLOOKUP($A156,Seguimiento_Mar_2025!$G$4:$V$286,11,FALSE)</f>
        <v>700</v>
      </c>
      <c r="F156">
        <f>VLOOKUP($A156,Seguimiento_Mar_2025!$G$4:$V$286,9,FALSE)</f>
        <v>2000</v>
      </c>
      <c r="G156" s="24" t="str">
        <f>VLOOKUP($A156,Seguimiento_Mar_2025!$G$4:$V$286,4,FALSE)</f>
        <v>Secretaría de Salud e Inclusión Social</v>
      </c>
      <c r="H156">
        <f>VLOOKUP($A156,Seguimiento_Mar_2025!$G$4:$V$286,15,FALSE)</f>
        <v>0</v>
      </c>
      <c r="I156">
        <f>VLOOKUP($A156,Seguimiento_Mar_2025!$G$4:$V$286,16,FALSE)</f>
        <v>321</v>
      </c>
      <c r="J156" s="158">
        <f>VLOOKUP($A156,Seguimiento_Mar_2025!$G$4:$Y$286,18,FALSE)</f>
        <v>0</v>
      </c>
      <c r="K156" s="159">
        <f>VLOOKUP($A156,Seguimiento_Mar_2025!$G$4:$Y$286,19,FALSE)</f>
        <v>16.05</v>
      </c>
    </row>
    <row r="157" spans="1:11" ht="15.75">
      <c r="A157" s="141" t="s">
        <v>843</v>
      </c>
      <c r="B157" s="24"/>
      <c r="J157" s="158"/>
      <c r="K157" s="159"/>
    </row>
    <row r="158" spans="1:11" ht="15.75">
      <c r="A158" s="152" t="s">
        <v>267</v>
      </c>
      <c r="B158" s="24"/>
      <c r="J158" s="158">
        <f>VLOOKUP(A158,Productos!A$3:K$480,10,FALSE)</f>
        <v>26.805555555555557</v>
      </c>
      <c r="K158" s="159">
        <f>VLOOKUP(A158,Productos!A$3:K$480,11,FALSE)</f>
        <v>23.969444444444445</v>
      </c>
    </row>
    <row r="159" spans="1:11" ht="38.25">
      <c r="A159" s="153" t="s">
        <v>268</v>
      </c>
      <c r="B159" s="154" t="s">
        <v>269</v>
      </c>
      <c r="C159" s="153" t="s">
        <v>18</v>
      </c>
      <c r="D159" t="str">
        <f>VLOOKUP($A159,Seguimiento_Mar_2025!G$4:V$286,5,FALSE)</f>
        <v>Anualizado</v>
      </c>
      <c r="E159">
        <f>VLOOKUP($A159,Seguimiento_Mar_2025!$G$4:$V$286,11,FALSE)</f>
        <v>30</v>
      </c>
      <c r="F159">
        <f>VLOOKUP($A159,Seguimiento_Mar_2025!$G$4:$V$286,9,FALSE)</f>
        <v>32</v>
      </c>
      <c r="G159" s="24" t="str">
        <f>VLOOKUP($A159,Seguimiento_Mar_2025!$G$4:$V$286,4,FALSE)</f>
        <v>Secretaría de la Juventud</v>
      </c>
      <c r="H159">
        <f>VLOOKUP($A159,Seguimiento_Mar_2025!$G$4:$V$286,15,FALSE)</f>
        <v>0</v>
      </c>
      <c r="I159">
        <f>VLOOKUP($A159,Seguimiento_Mar_2025!$G$4:$V$286,16,FALSE)</f>
        <v>0</v>
      </c>
      <c r="J159" s="158">
        <f>VLOOKUP($A159,Seguimiento_Mar_2025!$G$4:$Y$286,18,FALSE)</f>
        <v>0</v>
      </c>
      <c r="K159" s="159">
        <f>VLOOKUP($A159,Seguimiento_Mar_2025!$G$4:$Y$286,19,FALSE)</f>
        <v>25.6</v>
      </c>
    </row>
    <row r="160" spans="1:11" ht="38.25">
      <c r="A160" s="153" t="s">
        <v>271</v>
      </c>
      <c r="B160" s="154" t="s">
        <v>272</v>
      </c>
      <c r="C160" s="153" t="s">
        <v>18</v>
      </c>
      <c r="D160" t="str">
        <f>VLOOKUP($A160,Seguimiento_Mar_2025!G$4:V$286,5,FALSE)</f>
        <v>No acumulado</v>
      </c>
      <c r="E160">
        <f>VLOOKUP($A160,Seguimiento_Mar_2025!$G$4:$V$286,11,FALSE)</f>
        <v>9</v>
      </c>
      <c r="F160">
        <f>VLOOKUP($A160,Seguimiento_Mar_2025!$G$4:$V$286,9,FALSE)</f>
        <v>36</v>
      </c>
      <c r="G160" s="24" t="str">
        <f>VLOOKUP($A160,Seguimiento_Mar_2025!$G$4:$V$286,4,FALSE)</f>
        <v>Secretaría de la Juventud</v>
      </c>
      <c r="H160">
        <f>VLOOKUP($A160,Seguimiento_Mar_2025!$G$4:$V$286,15,FALSE)</f>
        <v>2</v>
      </c>
      <c r="I160">
        <f>VLOOKUP($A160,Seguimiento_Mar_2025!$G$4:$V$286,16,FALSE)</f>
        <v>10</v>
      </c>
      <c r="J160" s="158">
        <f>VLOOKUP($A160,Seguimiento_Mar_2025!$G$4:$Y$286,18,FALSE)</f>
        <v>22.222222222222221</v>
      </c>
      <c r="K160" s="159">
        <f>VLOOKUP($A160,Seguimiento_Mar_2025!$G$4:$Y$286,19,FALSE)</f>
        <v>27.777777777777779</v>
      </c>
    </row>
    <row r="161" spans="1:11" ht="30">
      <c r="A161" s="153" t="s">
        <v>273</v>
      </c>
      <c r="B161" s="154" t="s">
        <v>274</v>
      </c>
      <c r="C161" s="153" t="s">
        <v>18</v>
      </c>
      <c r="D161" t="str">
        <f>VLOOKUP($A161,Seguimiento_Mar_2025!G$4:V$286,5,FALSE)</f>
        <v>Acumulado</v>
      </c>
      <c r="E161" t="str">
        <f>VLOOKUP($A161,Seguimiento_Mar_2025!$G$4:$V$286,11,FALSE)</f>
        <v>0,5</v>
      </c>
      <c r="F161">
        <f>VLOOKUP($A161,Seguimiento_Mar_2025!$G$4:$V$286,9,FALSE)</f>
        <v>1</v>
      </c>
      <c r="G161" s="24" t="str">
        <f>VLOOKUP($A161,Seguimiento_Mar_2025!$G$4:$V$286,4,FALSE)</f>
        <v>Secretaría de la Juventud</v>
      </c>
      <c r="H161">
        <f>VLOOKUP($A161,Seguimiento_Mar_2025!$G$4:$V$286,15,FALSE)</f>
        <v>0</v>
      </c>
      <c r="I161">
        <f>VLOOKUP($A161,Seguimiento_Mar_2025!$G$4:$V$286,16,FALSE)</f>
        <v>0</v>
      </c>
      <c r="J161" s="158" t="str">
        <f>VLOOKUP($A161,Seguimiento_Mar_2025!$G$4:$Y$286,18,FALSE)</f>
        <v>NA</v>
      </c>
      <c r="K161" s="159">
        <f>VLOOKUP($A161,Seguimiento_Mar_2025!$G$4:$Y$286,19,FALSE)</f>
        <v>0</v>
      </c>
    </row>
    <row r="162" spans="1:11" ht="30">
      <c r="A162" s="153" t="s">
        <v>276</v>
      </c>
      <c r="B162" s="154" t="s">
        <v>277</v>
      </c>
      <c r="C162" s="153" t="s">
        <v>18</v>
      </c>
      <c r="D162" t="str">
        <f>VLOOKUP($A162,Seguimiento_Mar_2025!G$4:V$286,5,FALSE)</f>
        <v>Acumulado</v>
      </c>
      <c r="E162">
        <f>VLOOKUP($A162,Seguimiento_Mar_2025!$G$4:$V$286,11,FALSE)</f>
        <v>0.5</v>
      </c>
      <c r="F162">
        <f>VLOOKUP($A162,Seguimiento_Mar_2025!$G$4:$V$286,9,FALSE)</f>
        <v>1</v>
      </c>
      <c r="G162" s="24" t="str">
        <f>VLOOKUP($A162,Seguimiento_Mar_2025!$G$4:$V$286,4,FALSE)</f>
        <v>Secretaría de la Juventud</v>
      </c>
      <c r="H162">
        <f>VLOOKUP($A162,Seguimiento_Mar_2025!$G$4:$V$286,15,FALSE)</f>
        <v>0.42499999999999999</v>
      </c>
      <c r="I162">
        <f>VLOOKUP($A162,Seguimiento_Mar_2025!$G$4:$V$286,16,FALSE)</f>
        <v>0.42499999999999999</v>
      </c>
      <c r="J162" s="158">
        <f>VLOOKUP($A162,Seguimiento_Mar_2025!$G$4:$Y$286,18,FALSE)</f>
        <v>85</v>
      </c>
      <c r="K162" s="159">
        <f>VLOOKUP($A162,Seguimiento_Mar_2025!$G$4:$Y$286,19,FALSE)</f>
        <v>42.5</v>
      </c>
    </row>
    <row r="163" spans="1:11" ht="15.75">
      <c r="A163" s="141" t="s">
        <v>844</v>
      </c>
      <c r="B163" s="24"/>
      <c r="J163" s="158"/>
      <c r="K163" s="159"/>
    </row>
    <row r="164" spans="1:11" ht="15.75">
      <c r="A164" s="152" t="s">
        <v>279</v>
      </c>
      <c r="B164" s="24"/>
      <c r="J164" s="158">
        <f>VLOOKUP(A164,Productos!A$3:K$480,10,FALSE)</f>
        <v>15.236153846153845</v>
      </c>
      <c r="K164" s="159">
        <f>VLOOKUP(A164,Productos!A$3:K$480,11,FALSE)</f>
        <v>10.680833333333334</v>
      </c>
    </row>
    <row r="165" spans="1:11" ht="45">
      <c r="A165" s="153" t="s">
        <v>280</v>
      </c>
      <c r="B165" s="154" t="s">
        <v>281</v>
      </c>
      <c r="C165" s="153" t="s">
        <v>18</v>
      </c>
      <c r="D165" t="str">
        <f>VLOOKUP($A165,Seguimiento_Mar_2025!G$4:V$286,5,FALSE)</f>
        <v>Acumulado</v>
      </c>
      <c r="E165">
        <f>VLOOKUP($A165,Seguimiento_Mar_2025!$G$4:$V$286,11,FALSE)</f>
        <v>26000</v>
      </c>
      <c r="F165">
        <f>VLOOKUP($A165,Seguimiento_Mar_2025!$G$4:$V$286,9,FALSE)</f>
        <v>40000</v>
      </c>
      <c r="G165" s="24" t="str">
        <f>VLOOKUP($A165,Seguimiento_Mar_2025!$G$4:$V$286,4,FALSE)</f>
        <v>Despacho del Gobernador/Oficina privada</v>
      </c>
      <c r="H165">
        <f>VLOOKUP($A165,Seguimiento_Mar_2025!$G$4:$V$286,15,FALSE)</f>
        <v>12215</v>
      </c>
      <c r="I165">
        <f>VLOOKUP($A165,Seguimiento_Mar_2025!$G$4:$V$286,16,FALSE)</f>
        <v>12215</v>
      </c>
      <c r="J165" s="158">
        <f>VLOOKUP($A165,Seguimiento_Mar_2025!$G$4:$Y$286,18,FALSE)</f>
        <v>46.980769230769234</v>
      </c>
      <c r="K165" s="159">
        <f>VLOOKUP($A165,Seguimiento_Mar_2025!$G$4:$Y$286,19,FALSE)</f>
        <v>30.537500000000001</v>
      </c>
    </row>
    <row r="166" spans="1:11" ht="45">
      <c r="A166" s="153" t="s">
        <v>283</v>
      </c>
      <c r="B166" s="154" t="s">
        <v>284</v>
      </c>
      <c r="C166" s="153" t="s">
        <v>18</v>
      </c>
      <c r="D166" t="str">
        <f>VLOOKUP($A166,Seguimiento_Mar_2025!G$4:V$286,5,FALSE)</f>
        <v>No acumulado</v>
      </c>
      <c r="E166">
        <f>VLOOKUP($A166,Seguimiento_Mar_2025!$G$4:$V$286,11,FALSE)</f>
        <v>1000</v>
      </c>
      <c r="F166">
        <f>VLOOKUP($A166,Seguimiento_Mar_2025!$G$4:$V$286,9,FALSE)</f>
        <v>3000</v>
      </c>
      <c r="G166" s="24" t="str">
        <f>VLOOKUP($A166,Seguimiento_Mar_2025!$G$4:$V$286,4,FALSE)</f>
        <v>Despacho del Gobernador/Oficina privada</v>
      </c>
      <c r="H166">
        <f>VLOOKUP($A166,Seguimiento_Mar_2025!$G$4:$V$286,15,FALSE)</f>
        <v>292</v>
      </c>
      <c r="I166">
        <f>VLOOKUP($A166,Seguimiento_Mar_2025!$G$4:$V$286,16,FALSE)</f>
        <v>686</v>
      </c>
      <c r="J166" s="158">
        <f>VLOOKUP($A166,Seguimiento_Mar_2025!$G$4:$Y$286,18,FALSE)</f>
        <v>29.2</v>
      </c>
      <c r="K166" s="159">
        <f>VLOOKUP($A166,Seguimiento_Mar_2025!$G$4:$Y$286,19,FALSE)</f>
        <v>22.866666666666667</v>
      </c>
    </row>
    <row r="167" spans="1:11" ht="45">
      <c r="A167" s="153" t="s">
        <v>285</v>
      </c>
      <c r="B167" s="154" t="s">
        <v>286</v>
      </c>
      <c r="C167" s="153" t="s">
        <v>18</v>
      </c>
      <c r="D167" t="str">
        <f>VLOOKUP($A167,Seguimiento_Mar_2025!G$4:V$286,5,FALSE)</f>
        <v>No acumulado</v>
      </c>
      <c r="E167">
        <f>VLOOKUP($A167,Seguimiento_Mar_2025!$G$4:$V$286,11,FALSE)</f>
        <v>1</v>
      </c>
      <c r="F167">
        <f>VLOOKUP($A167,Seguimiento_Mar_2025!$G$4:$V$286,9,FALSE)</f>
        <v>3</v>
      </c>
      <c r="G167" s="24" t="str">
        <f>VLOOKUP($A167,Seguimiento_Mar_2025!$G$4:$V$286,4,FALSE)</f>
        <v>Despacho del Gobernador/Oficina privada</v>
      </c>
      <c r="H167">
        <f>VLOOKUP($A167,Seguimiento_Mar_2025!$G$4:$V$286,15,FALSE)</f>
        <v>0</v>
      </c>
      <c r="I167">
        <f>VLOOKUP($A167,Seguimiento_Mar_2025!$G$4:$V$286,16,FALSE)</f>
        <v>0</v>
      </c>
      <c r="J167" s="158">
        <f>VLOOKUP($A167,Seguimiento_Mar_2025!$G$4:$Y$286,18,FALSE)</f>
        <v>0</v>
      </c>
      <c r="K167" s="159">
        <f>VLOOKUP($A167,Seguimiento_Mar_2025!$G$4:$Y$286,19,FALSE)</f>
        <v>0</v>
      </c>
    </row>
    <row r="168" spans="1:11" ht="45">
      <c r="A168" s="153" t="s">
        <v>287</v>
      </c>
      <c r="B168" s="154" t="s">
        <v>288</v>
      </c>
      <c r="C168" s="153" t="s">
        <v>18</v>
      </c>
      <c r="D168" t="str">
        <f>VLOOKUP($A168,Seguimiento_Mar_2025!G$4:V$286,5,FALSE)</f>
        <v>No acumulado</v>
      </c>
      <c r="E168">
        <f>VLOOKUP($A168,Seguimiento_Mar_2025!$G$4:$V$286,11,FALSE)</f>
        <v>3</v>
      </c>
      <c r="F168">
        <f>VLOOKUP($A168,Seguimiento_Mar_2025!$G$4:$V$286,9,FALSE)</f>
        <v>8</v>
      </c>
      <c r="G168" s="24" t="str">
        <f>VLOOKUP($A168,Seguimiento_Mar_2025!$G$4:$V$286,4,FALSE)</f>
        <v>Despacho del Gobernador/Oficina privada</v>
      </c>
      <c r="H168">
        <f>VLOOKUP($A168,Seguimiento_Mar_2025!$G$4:$V$286,15,FALSE)</f>
        <v>0</v>
      </c>
      <c r="I168">
        <f>VLOOKUP($A168,Seguimiento_Mar_2025!$G$4:$V$286,16,FALSE)</f>
        <v>0</v>
      </c>
      <c r="J168" s="158">
        <f>VLOOKUP($A168,Seguimiento_Mar_2025!$G$4:$Y$286,18,FALSE)</f>
        <v>0</v>
      </c>
      <c r="K168" s="159">
        <f>VLOOKUP($A168,Seguimiento_Mar_2025!$G$4:$Y$286,19,FALSE)</f>
        <v>0</v>
      </c>
    </row>
    <row r="169" spans="1:11" ht="45">
      <c r="A169" s="153" t="s">
        <v>289</v>
      </c>
      <c r="B169" s="154" t="s">
        <v>290</v>
      </c>
      <c r="C169" s="153" t="s">
        <v>18</v>
      </c>
      <c r="D169" t="str">
        <f>VLOOKUP($A169,Seguimiento_Mar_2025!G$4:V$286,5,FALSE)</f>
        <v>No acumulado</v>
      </c>
      <c r="E169">
        <f>VLOOKUP($A169,Seguimiento_Mar_2025!$G$4:$V$286,11,FALSE)</f>
        <v>20</v>
      </c>
      <c r="F169">
        <f>VLOOKUP($A169,Seguimiento_Mar_2025!$G$4:$V$286,9,FALSE)</f>
        <v>50</v>
      </c>
      <c r="G169" s="24" t="str">
        <f>VLOOKUP($A169,Seguimiento_Mar_2025!$G$4:$V$286,4,FALSE)</f>
        <v>Despacho del Gobernador/Oficina privada</v>
      </c>
      <c r="H169">
        <f>VLOOKUP($A169,Seguimiento_Mar_2025!$G$4:$V$286,15,FALSE)</f>
        <v>0</v>
      </c>
      <c r="I169">
        <f>VLOOKUP($A169,Seguimiento_Mar_2025!$G$4:$V$286,16,FALSE)</f>
        <v>0</v>
      </c>
      <c r="J169" s="158">
        <f>VLOOKUP($A169,Seguimiento_Mar_2025!$G$4:$Y$286,18,FALSE)</f>
        <v>0</v>
      </c>
      <c r="K169" s="159">
        <f>VLOOKUP($A169,Seguimiento_Mar_2025!$G$4:$Y$286,19,FALSE)</f>
        <v>0</v>
      </c>
    </row>
    <row r="170" spans="1:11" ht="15.75">
      <c r="A170" s="141" t="s">
        <v>845</v>
      </c>
      <c r="B170" s="24"/>
      <c r="J170" s="158"/>
      <c r="K170" s="159"/>
    </row>
    <row r="171" spans="1:11" ht="15.75">
      <c r="A171" s="152" t="s">
        <v>292</v>
      </c>
      <c r="B171" s="24"/>
      <c r="J171" s="158">
        <f>VLOOKUP(A171,Productos!A$3:K$480,10,FALSE)</f>
        <v>25.996863799283155</v>
      </c>
      <c r="K171" s="159">
        <f>VLOOKUP(A171,Productos!A$3:K$480,11,FALSE)</f>
        <v>11.605</v>
      </c>
    </row>
    <row r="172" spans="1:11" ht="45">
      <c r="A172" s="153" t="s">
        <v>293</v>
      </c>
      <c r="B172" s="154" t="s">
        <v>294</v>
      </c>
      <c r="C172" s="153" t="s">
        <v>18</v>
      </c>
      <c r="D172" t="str">
        <f>VLOOKUP($A172,Seguimiento_Mar_2025!G$4:V$286,5,FALSE)</f>
        <v>Acumulado</v>
      </c>
      <c r="E172">
        <f>VLOOKUP($A172,Seguimiento_Mar_2025!$G$4:$V$286,11,FALSE)</f>
        <v>8928</v>
      </c>
      <c r="F172">
        <f>VLOOKUP($A172,Seguimiento_Mar_2025!$G$4:$V$286,9,FALSE)</f>
        <v>20000</v>
      </c>
      <c r="G172" s="24" t="str">
        <f>VLOOKUP($A172,Seguimiento_Mar_2025!$G$4:$V$286,4,FALSE)</f>
        <v>Despacho del Gobernador/Oficina privada</v>
      </c>
      <c r="H172">
        <f>VLOOKUP($A172,Seguimiento_Mar_2025!$G$4:$V$286,15,FALSE)</f>
        <v>2321</v>
      </c>
      <c r="I172">
        <f>VLOOKUP($A172,Seguimiento_Mar_2025!$G$4:$V$286,16,FALSE)</f>
        <v>2321</v>
      </c>
      <c r="J172" s="158">
        <f>VLOOKUP($A172,Seguimiento_Mar_2025!$G$4:$Y$286,18,FALSE)</f>
        <v>25.996863799283155</v>
      </c>
      <c r="K172" s="159">
        <f>VLOOKUP($A172,Seguimiento_Mar_2025!$G$4:$Y$286,19,FALSE)</f>
        <v>11.605</v>
      </c>
    </row>
    <row r="173" spans="1:11" ht="15.75">
      <c r="A173" s="141" t="s">
        <v>846</v>
      </c>
      <c r="B173" s="24"/>
      <c r="J173" s="158"/>
      <c r="K173" s="159"/>
    </row>
    <row r="174" spans="1:11" ht="15.75">
      <c r="A174" s="152" t="s">
        <v>296</v>
      </c>
      <c r="B174" s="24"/>
      <c r="J174" s="158">
        <f>VLOOKUP(A174,Productos!A$3:K$480,10,FALSE)</f>
        <v>60.580102857142855</v>
      </c>
      <c r="K174" s="159">
        <f>VLOOKUP(A174,Productos!A$3:K$480,11,FALSE)</f>
        <v>33.02298787878788</v>
      </c>
    </row>
    <row r="175" spans="1:11" ht="38.25">
      <c r="A175" s="153" t="s">
        <v>297</v>
      </c>
      <c r="B175" s="154" t="s">
        <v>298</v>
      </c>
      <c r="C175" s="153" t="s">
        <v>18</v>
      </c>
      <c r="D175" t="str">
        <f>VLOOKUP($A175,Seguimiento_Mar_2025!G$4:V$286,5,FALSE)</f>
        <v>Anualizado</v>
      </c>
      <c r="E175">
        <f>VLOOKUP($A175,Seguimiento_Mar_2025!$G$4:$V$286,11,FALSE)</f>
        <v>305261</v>
      </c>
      <c r="F175">
        <f>VLOOKUP($A175,Seguimiento_Mar_2025!$G$4:$V$286,9,FALSE)</f>
        <v>305261</v>
      </c>
      <c r="G175" s="24" t="str">
        <f>VLOOKUP($A175,Seguimiento_Mar_2025!$G$4:$V$286,4,FALSE)</f>
        <v>Secretaría de Educación</v>
      </c>
      <c r="H175">
        <f>VLOOKUP($A175,Seguimiento_Mar_2025!$G$4:$V$286,15,FALSE)</f>
        <v>311945</v>
      </c>
      <c r="I175">
        <f>VLOOKUP($A175,Seguimiento_Mar_2025!$G$4:$V$286,16,FALSE)</f>
        <v>311945</v>
      </c>
      <c r="J175" s="158">
        <f>VLOOKUP($A175,Seguimiento_Mar_2025!$G$4:$Y$286,18,FALSE)</f>
        <v>100</v>
      </c>
      <c r="K175" s="159">
        <f>VLOOKUP($A175,Seguimiento_Mar_2025!$G$4:$Y$286,19,FALSE)</f>
        <v>50</v>
      </c>
    </row>
    <row r="176" spans="1:11" ht="45">
      <c r="A176" s="153" t="s">
        <v>300</v>
      </c>
      <c r="B176" s="154" t="s">
        <v>301</v>
      </c>
      <c r="C176" s="153" t="s">
        <v>18</v>
      </c>
      <c r="D176" t="str">
        <f>VLOOKUP($A176,Seguimiento_Mar_2025!G$4:V$286,5,FALSE)</f>
        <v>Acumulado</v>
      </c>
      <c r="E176">
        <f>VLOOKUP($A176,Seguimiento_Mar_2025!$G$4:$V$286,11,FALSE)</f>
        <v>250000</v>
      </c>
      <c r="F176">
        <f>VLOOKUP($A176,Seguimiento_Mar_2025!$G$4:$V$286,9,FALSE)</f>
        <v>450000</v>
      </c>
      <c r="G176" s="24" t="str">
        <f>VLOOKUP($A176,Seguimiento_Mar_2025!$G$4:$V$286,4,FALSE)</f>
        <v>Despacho del Gobernador/Oficina privada</v>
      </c>
      <c r="H176">
        <f>VLOOKUP($A176,Seguimiento_Mar_2025!$G$4:$V$286,15,FALSE)</f>
        <v>122412</v>
      </c>
      <c r="I176">
        <f>VLOOKUP($A176,Seguimiento_Mar_2025!$G$4:$V$286,16,FALSE)</f>
        <v>122412</v>
      </c>
      <c r="J176" s="158">
        <f>VLOOKUP($A176,Seguimiento_Mar_2025!$G$4:$Y$286,18,FALSE)</f>
        <v>48.964800000000004</v>
      </c>
      <c r="K176" s="159">
        <f>VLOOKUP($A176,Seguimiento_Mar_2025!$G$4:$Y$286,19,FALSE)</f>
        <v>27.202666666666669</v>
      </c>
    </row>
    <row r="177" spans="1:11" ht="45">
      <c r="A177" s="153" t="s">
        <v>302</v>
      </c>
      <c r="B177" s="154" t="s">
        <v>303</v>
      </c>
      <c r="C177" s="153" t="s">
        <v>18</v>
      </c>
      <c r="D177" t="str">
        <f>VLOOKUP($A177,Seguimiento_Mar_2025!G$4:V$286,5,FALSE)</f>
        <v>Acumulado</v>
      </c>
      <c r="E177">
        <f>VLOOKUP($A177,Seguimiento_Mar_2025!$G$4:$V$286,11,FALSE)</f>
        <v>1400</v>
      </c>
      <c r="F177">
        <f>VLOOKUP($A177,Seguimiento_Mar_2025!$G$4:$V$286,9,FALSE)</f>
        <v>3000</v>
      </c>
      <c r="G177" s="24" t="str">
        <f>VLOOKUP($A177,Seguimiento_Mar_2025!$G$4:$V$286,4,FALSE)</f>
        <v>Despacho del Gobernador/Oficina privada</v>
      </c>
      <c r="H177">
        <f>VLOOKUP($A177,Seguimiento_Mar_2025!$G$4:$V$286,15,FALSE)</f>
        <v>837</v>
      </c>
      <c r="I177">
        <f>VLOOKUP($A177,Seguimiento_Mar_2025!$G$4:$V$286,16,FALSE)</f>
        <v>837</v>
      </c>
      <c r="J177" s="158">
        <f>VLOOKUP($A177,Seguimiento_Mar_2025!$G$4:$Y$286,18,FALSE)</f>
        <v>59.785714285714285</v>
      </c>
      <c r="K177" s="159">
        <f>VLOOKUP($A177,Seguimiento_Mar_2025!$G$4:$Y$286,19,FALSE)</f>
        <v>27.900000000000002</v>
      </c>
    </row>
    <row r="178" spans="1:11" ht="45">
      <c r="A178" s="153" t="s">
        <v>304</v>
      </c>
      <c r="B178" s="154" t="s">
        <v>305</v>
      </c>
      <c r="C178" s="153" t="s">
        <v>18</v>
      </c>
      <c r="D178" t="str">
        <f>VLOOKUP($A178,Seguimiento_Mar_2025!G$4:V$286,5,FALSE)</f>
        <v>No acumulado</v>
      </c>
      <c r="E178">
        <f>VLOOKUP($A178,Seguimiento_Mar_2025!$G$4:$V$286,11,FALSE)</f>
        <v>15000</v>
      </c>
      <c r="F178">
        <f>VLOOKUP($A178,Seguimiento_Mar_2025!$G$4:$V$286,9,FALSE)</f>
        <v>40000</v>
      </c>
      <c r="G178" s="24" t="str">
        <f>VLOOKUP($A178,Seguimiento_Mar_2025!$G$4:$V$286,4,FALSE)</f>
        <v>Despacho del Gobernador/Oficina privada</v>
      </c>
      <c r="H178">
        <f>VLOOKUP($A178,Seguimiento_Mar_2025!$G$4:$V$286,15,FALSE)</f>
        <v>430</v>
      </c>
      <c r="I178">
        <f>VLOOKUP($A178,Seguimiento_Mar_2025!$G$4:$V$286,16,FALSE)</f>
        <v>6774</v>
      </c>
      <c r="J178" s="158">
        <f>VLOOKUP($A178,Seguimiento_Mar_2025!$G$4:$Y$286,18,FALSE)</f>
        <v>2.8666666666666667</v>
      </c>
      <c r="K178" s="159">
        <f>VLOOKUP($A178,Seguimiento_Mar_2025!$G$4:$Y$286,19,FALSE)</f>
        <v>16.934999999999999</v>
      </c>
    </row>
    <row r="179" spans="1:11" ht="38.25">
      <c r="A179" s="153" t="s">
        <v>306</v>
      </c>
      <c r="B179" s="154" t="s">
        <v>307</v>
      </c>
      <c r="C179" s="153" t="s">
        <v>18</v>
      </c>
      <c r="D179" t="str">
        <f>VLOOKUP($A179,Seguimiento_Mar_2025!G$4:V$286,5,FALSE)</f>
        <v>Anualizado</v>
      </c>
      <c r="E179">
        <f>VLOOKUP($A179,Seguimiento_Mar_2025!$G$4:$V$286,11,FALSE)</f>
        <v>6000</v>
      </c>
      <c r="F179">
        <f>VLOOKUP($A179,Seguimiento_Mar_2025!$G$4:$V$286,9,FALSE)</f>
        <v>6000</v>
      </c>
      <c r="G179" s="24" t="str">
        <f>VLOOKUP($A179,Seguimiento_Mar_2025!$G$4:$V$286,4,FALSE)</f>
        <v>Secretaría de Educación</v>
      </c>
      <c r="H179">
        <f>VLOOKUP($A179,Seguimiento_Mar_2025!$G$4:$V$286,15,FALSE)</f>
        <v>5477</v>
      </c>
      <c r="I179">
        <f>VLOOKUP($A179,Seguimiento_Mar_2025!$G$4:$V$286,16,FALSE)</f>
        <v>5477</v>
      </c>
      <c r="J179" s="158">
        <f>VLOOKUP($A179,Seguimiento_Mar_2025!$G$4:$Y$286,18,FALSE)</f>
        <v>91.283333333333331</v>
      </c>
      <c r="K179" s="159">
        <f>VLOOKUP($A179,Seguimiento_Mar_2025!$G$4:$Y$286,19,FALSE)</f>
        <v>43.077272727272728</v>
      </c>
    </row>
    <row r="180" spans="1:11" ht="15.75">
      <c r="A180" s="141" t="s">
        <v>847</v>
      </c>
      <c r="B180" s="24"/>
      <c r="J180" s="158"/>
      <c r="K180" s="159"/>
    </row>
    <row r="181" spans="1:11" ht="15.75">
      <c r="A181" s="152" t="s">
        <v>309</v>
      </c>
      <c r="B181" s="24"/>
      <c r="J181" s="158">
        <f>VLOOKUP(A181,Productos!A$3:K$480,10,FALSE)</f>
        <v>25.842307692307692</v>
      </c>
      <c r="K181" s="159">
        <f>VLOOKUP(A181,Productos!A$3:K$480,11,FALSE)</f>
        <v>14.776923076923076</v>
      </c>
    </row>
    <row r="182" spans="1:11" ht="45">
      <c r="A182" s="153" t="s">
        <v>310</v>
      </c>
      <c r="B182" s="154" t="s">
        <v>311</v>
      </c>
      <c r="C182" s="153" t="s">
        <v>18</v>
      </c>
      <c r="D182" t="str">
        <f>VLOOKUP($A182,Seguimiento_Mar_2025!G$4:V$286,5,FALSE)</f>
        <v>Acumulado</v>
      </c>
      <c r="E182">
        <f>VLOOKUP($A182,Seguimiento_Mar_2025!$G$4:$V$286,11,FALSE)</f>
        <v>6000</v>
      </c>
      <c r="F182">
        <f>VLOOKUP($A182,Seguimiento_Mar_2025!$G$4:$V$286,9,FALSE)</f>
        <v>13000</v>
      </c>
      <c r="G182" s="24" t="str">
        <f>VLOOKUP($A182,Seguimiento_Mar_2025!$G$4:$V$286,4,FALSE)</f>
        <v>Despacho del Gobernador/Oficina privada</v>
      </c>
      <c r="H182">
        <f>VLOOKUP($A182,Seguimiento_Mar_2025!$G$4:$V$286,15,FALSE)</f>
        <v>2178</v>
      </c>
      <c r="I182">
        <f>VLOOKUP($A182,Seguimiento_Mar_2025!$G$4:$V$286,16,FALSE)</f>
        <v>2178</v>
      </c>
      <c r="J182" s="158">
        <f>VLOOKUP($A182,Seguimiento_Mar_2025!$G$4:$Y$286,18,FALSE)</f>
        <v>36.299999999999997</v>
      </c>
      <c r="K182" s="159">
        <f>VLOOKUP($A182,Seguimiento_Mar_2025!$G$4:$Y$286,19,FALSE)</f>
        <v>16.753846153846151</v>
      </c>
    </row>
    <row r="183" spans="1:11" ht="51">
      <c r="A183" s="153" t="s">
        <v>312</v>
      </c>
      <c r="B183" s="154" t="s">
        <v>313</v>
      </c>
      <c r="C183" s="153" t="s">
        <v>18</v>
      </c>
      <c r="D183" t="str">
        <f>VLOOKUP($A183,Seguimiento_Mar_2025!G$4:V$286,5,FALSE)</f>
        <v>No acumulado</v>
      </c>
      <c r="E183">
        <f>VLOOKUP($A183,Seguimiento_Mar_2025!$G$4:$V$286,11,FALSE)</f>
        <v>39</v>
      </c>
      <c r="F183">
        <f>VLOOKUP($A183,Seguimiento_Mar_2025!$G$4:$V$286,9,FALSE)</f>
        <v>125</v>
      </c>
      <c r="G183" s="24" t="str">
        <f>VLOOKUP($A183,Seguimiento_Mar_2025!$G$4:$V$286,4,FALSE)</f>
        <v>Despacho del Gobernador/Oficina privada</v>
      </c>
      <c r="H183">
        <f>VLOOKUP($A183,Seguimiento_Mar_2025!$G$4:$V$286,15,FALSE)</f>
        <v>6</v>
      </c>
      <c r="I183">
        <f>VLOOKUP($A183,Seguimiento_Mar_2025!$G$4:$V$286,16,FALSE)</f>
        <v>16</v>
      </c>
      <c r="J183" s="158">
        <f>VLOOKUP($A183,Seguimiento_Mar_2025!$G$4:$Y$286,18,FALSE)</f>
        <v>15.384615384615385</v>
      </c>
      <c r="K183" s="159">
        <f>VLOOKUP($A183,Seguimiento_Mar_2025!$G$4:$Y$286,19,FALSE)</f>
        <v>12.8</v>
      </c>
    </row>
    <row r="184" spans="1:11" ht="15.75">
      <c r="A184" s="141" t="s">
        <v>848</v>
      </c>
      <c r="B184" s="24"/>
      <c r="J184" s="158"/>
      <c r="K184" s="159"/>
    </row>
    <row r="185" spans="1:11" ht="18.75">
      <c r="A185" s="151" t="s">
        <v>315</v>
      </c>
      <c r="B185" s="24"/>
      <c r="J185" s="158">
        <f>VLOOKUP(A185,Productos!A$3:K$480,10,FALSE)</f>
        <v>23.252110300587756</v>
      </c>
      <c r="K185" s="159">
        <f>VLOOKUP(A185,Productos!A$3:K$480,11,FALSE)</f>
        <v>28.146157887831851</v>
      </c>
    </row>
    <row r="186" spans="1:11" ht="15.75">
      <c r="A186" s="141" t="s">
        <v>849</v>
      </c>
      <c r="B186" s="24"/>
      <c r="J186" s="158"/>
      <c r="K186" s="159"/>
    </row>
    <row r="187" spans="1:11" ht="15.75">
      <c r="A187" s="152" t="s">
        <v>321</v>
      </c>
      <c r="B187" s="24"/>
      <c r="J187" s="158">
        <f>VLOOKUP(A187,Productos!A$3:K$480,10,FALSE)</f>
        <v>25.936077612886805</v>
      </c>
      <c r="K187" s="159">
        <f>VLOOKUP(A187,Productos!A$3:K$480,11,FALSE)</f>
        <v>26.28365009168002</v>
      </c>
    </row>
    <row r="188" spans="1:11" ht="38.25">
      <c r="A188" s="153" t="s">
        <v>322</v>
      </c>
      <c r="B188" s="154" t="s">
        <v>323</v>
      </c>
      <c r="C188" s="153" t="s">
        <v>18</v>
      </c>
      <c r="D188" t="str">
        <f>VLOOKUP($A188,Seguimiento_Mar_2025!G$4:V$286,5,FALSE)</f>
        <v>Acumulado</v>
      </c>
      <c r="E188">
        <f>VLOOKUP($A188,Seguimiento_Mar_2025!$G$4:$V$286,11,FALSE)</f>
        <v>1250</v>
      </c>
      <c r="F188">
        <f>VLOOKUP($A188,Seguimiento_Mar_2025!$G$4:$V$286,9,FALSE)</f>
        <v>2500</v>
      </c>
      <c r="G188" s="24" t="str">
        <f>VLOOKUP($A188,Seguimiento_Mar_2025!$G$4:$V$286,4,FALSE)</f>
        <v>Secretaría de Educación</v>
      </c>
      <c r="H188">
        <f>VLOOKUP($A188,Seguimiento_Mar_2025!$G$4:$V$286,15,FALSE)</f>
        <v>111</v>
      </c>
      <c r="I188">
        <f>VLOOKUP($A188,Seguimiento_Mar_2025!$G$4:$V$286,16,FALSE)</f>
        <v>111</v>
      </c>
      <c r="J188" s="158">
        <f>VLOOKUP($A188,Seguimiento_Mar_2025!$G$4:$Y$286,18,FALSE)</f>
        <v>8.8800000000000008</v>
      </c>
      <c r="K188" s="159">
        <f>VLOOKUP($A188,Seguimiento_Mar_2025!$G$4:$Y$286,19,FALSE)</f>
        <v>4.4400000000000004</v>
      </c>
    </row>
    <row r="189" spans="1:11" ht="38.25">
      <c r="A189" s="153" t="s">
        <v>324</v>
      </c>
      <c r="B189" s="154" t="s">
        <v>325</v>
      </c>
      <c r="C189" s="153" t="s">
        <v>18</v>
      </c>
      <c r="D189" t="str">
        <f>VLOOKUP($A189,Seguimiento_Mar_2025!G$4:V$286,5,FALSE)</f>
        <v>Acumulado</v>
      </c>
      <c r="E189">
        <f>VLOOKUP($A189,Seguimiento_Mar_2025!$G$4:$V$286,11,FALSE)</f>
        <v>200</v>
      </c>
      <c r="F189">
        <f>VLOOKUP($A189,Seguimiento_Mar_2025!$G$4:$V$286,9,FALSE)</f>
        <v>400</v>
      </c>
      <c r="G189" s="24" t="str">
        <f>VLOOKUP($A189,Seguimiento_Mar_2025!$G$4:$V$286,4,FALSE)</f>
        <v>Secretaría de Educación</v>
      </c>
      <c r="H189">
        <f>VLOOKUP($A189,Seguimiento_Mar_2025!$G$4:$V$286,15,FALSE)</f>
        <v>150</v>
      </c>
      <c r="I189">
        <f>VLOOKUP($A189,Seguimiento_Mar_2025!$G$4:$V$286,16,FALSE)</f>
        <v>150</v>
      </c>
      <c r="J189" s="158">
        <f>VLOOKUP($A189,Seguimiento_Mar_2025!$G$4:$Y$286,18,FALSE)</f>
        <v>75</v>
      </c>
      <c r="K189" s="159">
        <f>VLOOKUP($A189,Seguimiento_Mar_2025!$G$4:$Y$286,19,FALSE)</f>
        <v>37.5</v>
      </c>
    </row>
    <row r="190" spans="1:11" ht="25.5">
      <c r="A190" s="153" t="s">
        <v>326</v>
      </c>
      <c r="B190" s="154" t="s">
        <v>327</v>
      </c>
      <c r="C190" s="153" t="s">
        <v>18</v>
      </c>
      <c r="D190" t="str">
        <f>VLOOKUP($A190,Seguimiento_Mar_2025!G$4:V$286,5,FALSE)</f>
        <v>Acumulado</v>
      </c>
      <c r="E190">
        <f>VLOOKUP($A190,Seguimiento_Mar_2025!$G$4:$V$286,11,FALSE)</f>
        <v>76</v>
      </c>
      <c r="F190">
        <f>VLOOKUP($A190,Seguimiento_Mar_2025!$G$4:$V$286,9,FALSE)</f>
        <v>88</v>
      </c>
      <c r="G190" s="24" t="str">
        <f>VLOOKUP($A190,Seguimiento_Mar_2025!$G$4:$V$286,4,FALSE)</f>
        <v>Secretaría de Educación</v>
      </c>
      <c r="H190">
        <f>VLOOKUP($A190,Seguimiento_Mar_2025!$G$4:$V$286,15,FALSE)</f>
        <v>73</v>
      </c>
      <c r="I190">
        <f>VLOOKUP($A190,Seguimiento_Mar_2025!$G$4:$V$286,16,FALSE)</f>
        <v>73</v>
      </c>
      <c r="J190" s="158">
        <f>VLOOKUP($A190,Seguimiento_Mar_2025!$G$4:$Y$286,18,FALSE)</f>
        <v>96.05263157894737</v>
      </c>
      <c r="K190" s="159">
        <f>VLOOKUP($A190,Seguimiento_Mar_2025!$G$4:$Y$286,19,FALSE)</f>
        <v>82.954545454545453</v>
      </c>
    </row>
    <row r="191" spans="1:11" ht="25.5">
      <c r="A191" s="153" t="s">
        <v>328</v>
      </c>
      <c r="B191" s="154" t="s">
        <v>329</v>
      </c>
      <c r="C191" s="153" t="s">
        <v>18</v>
      </c>
      <c r="D191" t="str">
        <f>VLOOKUP($A191,Seguimiento_Mar_2025!G$4:V$286,5,FALSE)</f>
        <v>No acumulado</v>
      </c>
      <c r="E191">
        <f>VLOOKUP($A191,Seguimiento_Mar_2025!$G$4:$V$286,11,FALSE)</f>
        <v>200</v>
      </c>
      <c r="F191">
        <f>VLOOKUP($A191,Seguimiento_Mar_2025!$G$4:$V$286,9,FALSE)</f>
        <v>1000</v>
      </c>
      <c r="G191" s="24" t="str">
        <f>VLOOKUP($A191,Seguimiento_Mar_2025!$G$4:$V$286,4,FALSE)</f>
        <v>Secretaría de Educación</v>
      </c>
      <c r="H191">
        <f>VLOOKUP($A191,Seguimiento_Mar_2025!$G$4:$V$286,15,FALSE)</f>
        <v>0</v>
      </c>
      <c r="I191">
        <f>VLOOKUP($A191,Seguimiento_Mar_2025!$G$4:$V$286,16,FALSE)</f>
        <v>849</v>
      </c>
      <c r="J191" s="158">
        <f>VLOOKUP($A191,Seguimiento_Mar_2025!$G$4:$Y$286,18,FALSE)</f>
        <v>0</v>
      </c>
      <c r="K191" s="159">
        <f>VLOOKUP($A191,Seguimiento_Mar_2025!$G$4:$Y$286,19,FALSE)</f>
        <v>84.899999999999991</v>
      </c>
    </row>
    <row r="192" spans="1:11" ht="51">
      <c r="A192" s="153" t="s">
        <v>330</v>
      </c>
      <c r="B192" s="154" t="s">
        <v>331</v>
      </c>
      <c r="C192" s="153" t="s">
        <v>201</v>
      </c>
      <c r="D192" t="str">
        <f>VLOOKUP($A192,Seguimiento_Mar_2025!G$4:V$286,5,FALSE)</f>
        <v>No acumulado</v>
      </c>
      <c r="E192">
        <f>VLOOKUP($A192,Seguimiento_Mar_2025!$G$4:$V$286,11,FALSE)</f>
        <v>7000</v>
      </c>
      <c r="F192">
        <f>VLOOKUP($A192,Seguimiento_Mar_2025!$G$4:$V$286,9,FALSE)</f>
        <v>20000</v>
      </c>
      <c r="G192" s="24" t="str">
        <f>VLOOKUP($A192,Seguimiento_Mar_2025!$G$4:$V$286,4,FALSE)</f>
        <v>Secretaría de Educación</v>
      </c>
      <c r="H192">
        <f>VLOOKUP($A192,Seguimiento_Mar_2025!$G$4:$V$286,15,FALSE)</f>
        <v>0</v>
      </c>
      <c r="I192">
        <f>VLOOKUP($A192,Seguimiento_Mar_2025!$G$4:$V$286,16,FALSE)</f>
        <v>0</v>
      </c>
      <c r="J192" s="158">
        <f>VLOOKUP($A192,Seguimiento_Mar_2025!$G$4:$Y$286,18,FALSE)</f>
        <v>0</v>
      </c>
      <c r="K192" s="159">
        <f>VLOOKUP($A192,Seguimiento_Mar_2025!$G$4:$Y$286,19,FALSE)</f>
        <v>0</v>
      </c>
    </row>
    <row r="193" spans="1:11" ht="25.5">
      <c r="A193" s="153" t="s">
        <v>332</v>
      </c>
      <c r="B193" s="154" t="s">
        <v>333</v>
      </c>
      <c r="C193" s="153" t="s">
        <v>18</v>
      </c>
      <c r="D193" t="str">
        <f>VLOOKUP($A193,Seguimiento_Mar_2025!G$4:V$286,5,FALSE)</f>
        <v>Acumulado</v>
      </c>
      <c r="E193">
        <f>VLOOKUP($A193,Seguimiento_Mar_2025!$G$4:$V$286,11,FALSE)</f>
        <v>4</v>
      </c>
      <c r="F193">
        <f>VLOOKUP($A193,Seguimiento_Mar_2025!$G$4:$V$286,9,FALSE)</f>
        <v>5</v>
      </c>
      <c r="G193" s="24" t="str">
        <f>VLOOKUP($A193,Seguimiento_Mar_2025!$G$4:$V$286,4,FALSE)</f>
        <v>Secretaría de Educación</v>
      </c>
      <c r="H193">
        <f>VLOOKUP($A193,Seguimiento_Mar_2025!$G$4:$V$286,15,FALSE)</f>
        <v>3</v>
      </c>
      <c r="I193">
        <f>VLOOKUP($A193,Seguimiento_Mar_2025!$G$4:$V$286,16,FALSE)</f>
        <v>3</v>
      </c>
      <c r="J193" s="158">
        <f>VLOOKUP($A193,Seguimiento_Mar_2025!$G$4:$Y$286,18,FALSE)</f>
        <v>75</v>
      </c>
      <c r="K193" s="159">
        <f>VLOOKUP($A193,Seguimiento_Mar_2025!$G$4:$Y$286,19,FALSE)</f>
        <v>60</v>
      </c>
    </row>
    <row r="194" spans="1:11" ht="51">
      <c r="A194" s="153" t="s">
        <v>334</v>
      </c>
      <c r="B194" s="154" t="s">
        <v>335</v>
      </c>
      <c r="C194" s="153" t="s">
        <v>18</v>
      </c>
      <c r="D194" t="str">
        <f>VLOOKUP($A194,Seguimiento_Mar_2025!G$4:V$286,5,FALSE)</f>
        <v>Acumulado</v>
      </c>
      <c r="E194">
        <f>VLOOKUP($A194,Seguimiento_Mar_2025!$G$4:$V$286,11,FALSE)</f>
        <v>3000</v>
      </c>
      <c r="F194">
        <f>VLOOKUP($A194,Seguimiento_Mar_2025!$G$4:$V$286,9,FALSE)</f>
        <v>8000</v>
      </c>
      <c r="G194" s="24" t="str">
        <f>VLOOKUP($A194,Seguimiento_Mar_2025!$G$4:$V$286,4,FALSE)</f>
        <v>Secretaría de Educación</v>
      </c>
      <c r="H194">
        <f>VLOOKUP($A194,Seguimiento_Mar_2025!$G$4:$V$286,15,FALSE)</f>
        <v>430</v>
      </c>
      <c r="I194">
        <f>VLOOKUP($A194,Seguimiento_Mar_2025!$G$4:$V$286,16,FALSE)</f>
        <v>430</v>
      </c>
      <c r="J194" s="158">
        <f>VLOOKUP($A194,Seguimiento_Mar_2025!$G$4:$Y$286,18,FALSE)</f>
        <v>14.333333333333334</v>
      </c>
      <c r="K194" s="159">
        <f>VLOOKUP($A194,Seguimiento_Mar_2025!$G$4:$Y$286,19,FALSE)</f>
        <v>5.375</v>
      </c>
    </row>
    <row r="195" spans="1:11" ht="38.25">
      <c r="A195" s="153" t="s">
        <v>336</v>
      </c>
      <c r="B195" s="154" t="s">
        <v>337</v>
      </c>
      <c r="C195" s="153" t="s">
        <v>18</v>
      </c>
      <c r="D195" t="str">
        <f>VLOOKUP($A195,Seguimiento_Mar_2025!G$4:V$286,5,FALSE)</f>
        <v>Anualizado</v>
      </c>
      <c r="E195">
        <f>VLOOKUP($A195,Seguimiento_Mar_2025!$G$4:$V$286,11,FALSE)</f>
        <v>430000</v>
      </c>
      <c r="F195">
        <f>VLOOKUP($A195,Seguimiento_Mar_2025!$G$4:$V$286,9,FALSE)</f>
        <v>430000</v>
      </c>
      <c r="G195" s="24" t="str">
        <f>VLOOKUP($A195,Seguimiento_Mar_2025!$G$4:$V$286,4,FALSE)</f>
        <v>Secretaría de Educación</v>
      </c>
      <c r="H195" t="str">
        <f>VLOOKUP($A195,Seguimiento_Mar_2025!$G$4:$V$286,15,FALSE)</f>
        <v>ND</v>
      </c>
      <c r="I195" t="str">
        <f>VLOOKUP($A195,Seguimiento_Mar_2025!$G$4:$V$286,16,FALSE)</f>
        <v>ND</v>
      </c>
      <c r="J195" s="158" t="str">
        <f>VLOOKUP($A195,Seguimiento_Mar_2025!$G$4:$Y$286,18,FALSE)</f>
        <v>NA</v>
      </c>
      <c r="K195" s="159">
        <f>VLOOKUP($A195,Seguimiento_Mar_2025!$G$4:$Y$286,19,FALSE)</f>
        <v>24.372499999999999</v>
      </c>
    </row>
    <row r="196" spans="1:11" ht="38.25">
      <c r="A196" s="153" t="s">
        <v>339</v>
      </c>
      <c r="B196" s="154" t="s">
        <v>340</v>
      </c>
      <c r="C196" s="153" t="s">
        <v>18</v>
      </c>
      <c r="D196" t="str">
        <f>VLOOKUP($A196,Seguimiento_Mar_2025!G$4:V$286,5,FALSE)</f>
        <v>Acumulado</v>
      </c>
      <c r="E196">
        <f>VLOOKUP($A196,Seguimiento_Mar_2025!$G$4:$V$286,11,FALSE)</f>
        <v>50</v>
      </c>
      <c r="F196">
        <f>VLOOKUP($A196,Seguimiento_Mar_2025!$G$4:$V$286,9,FALSE)</f>
        <v>100</v>
      </c>
      <c r="G196" s="24" t="str">
        <f>VLOOKUP($A196,Seguimiento_Mar_2025!$G$4:$V$286,4,FALSE)</f>
        <v>Secretaría de Educación</v>
      </c>
      <c r="H196">
        <f>VLOOKUP($A196,Seguimiento_Mar_2025!$G$4:$V$286,15,FALSE)</f>
        <v>18</v>
      </c>
      <c r="I196">
        <f>VLOOKUP($A196,Seguimiento_Mar_2025!$G$4:$V$286,16,FALSE)</f>
        <v>18</v>
      </c>
      <c r="J196" s="158">
        <f>VLOOKUP($A196,Seguimiento_Mar_2025!$G$4:$Y$286,18,FALSE)</f>
        <v>36</v>
      </c>
      <c r="K196" s="159">
        <f>VLOOKUP($A196,Seguimiento_Mar_2025!$G$4:$Y$286,19,FALSE)</f>
        <v>18</v>
      </c>
    </row>
    <row r="197" spans="1:11" ht="51">
      <c r="A197" s="153" t="s">
        <v>341</v>
      </c>
      <c r="B197" s="154" t="s">
        <v>342</v>
      </c>
      <c r="C197" s="153" t="s">
        <v>18</v>
      </c>
      <c r="D197" t="str">
        <f>VLOOKUP($A197,Seguimiento_Mar_2025!G$4:V$286,5,FALSE)</f>
        <v>Anualizado</v>
      </c>
      <c r="E197">
        <f>VLOOKUP($A197,Seguimiento_Mar_2025!$G$4:$V$286,11,FALSE)</f>
        <v>7652</v>
      </c>
      <c r="F197">
        <f>VLOOKUP($A197,Seguimiento_Mar_2025!$G$4:$V$286,9,FALSE)</f>
        <v>7652</v>
      </c>
      <c r="G197" s="24" t="str">
        <f>VLOOKUP($A197,Seguimiento_Mar_2025!$G$4:$V$286,4,FALSE)</f>
        <v>Secretaría de Educación</v>
      </c>
      <c r="H197" t="str">
        <f>VLOOKUP($A197,Seguimiento_Mar_2025!$G$4:$V$286,15,FALSE)</f>
        <v>ND</v>
      </c>
      <c r="I197" t="str">
        <f>VLOOKUP($A197,Seguimiento_Mar_2025!$G$4:$V$286,16,FALSE)</f>
        <v>ND</v>
      </c>
      <c r="J197" s="158" t="str">
        <f>VLOOKUP($A197,Seguimiento_Mar_2025!$G$4:$Y$286,18,FALSE)</f>
        <v>NA</v>
      </c>
      <c r="K197" s="159">
        <f>VLOOKUP($A197,Seguimiento_Mar_2025!$G$4:$Y$286,19,FALSE)</f>
        <v>24.970595922634605</v>
      </c>
    </row>
    <row r="198" spans="1:11" ht="51">
      <c r="A198" s="153" t="s">
        <v>343</v>
      </c>
      <c r="B198" s="154" t="s">
        <v>344</v>
      </c>
      <c r="C198" s="153" t="s">
        <v>18</v>
      </c>
      <c r="D198" t="str">
        <f>VLOOKUP($A198,Seguimiento_Mar_2025!G$4:V$286,5,FALSE)</f>
        <v>No acumulado</v>
      </c>
      <c r="E198">
        <f>VLOOKUP($A198,Seguimiento_Mar_2025!$G$4:$V$286,11,FALSE)</f>
        <v>7500</v>
      </c>
      <c r="F198">
        <f>VLOOKUP($A198,Seguimiento_Mar_2025!$G$4:$V$286,9,FALSE)</f>
        <v>30000</v>
      </c>
      <c r="G198" s="24" t="str">
        <f>VLOOKUP($A198,Seguimiento_Mar_2025!$G$4:$V$286,4,FALSE)</f>
        <v>Secretaría de Educación</v>
      </c>
      <c r="H198">
        <f>VLOOKUP($A198,Seguimiento_Mar_2025!$G$4:$V$286,15,FALSE)</f>
        <v>0</v>
      </c>
      <c r="I198">
        <f>VLOOKUP($A198,Seguimiento_Mar_2025!$G$4:$V$286,16,FALSE)</f>
        <v>8471</v>
      </c>
      <c r="J198" s="158">
        <f>VLOOKUP($A198,Seguimiento_Mar_2025!$G$4:$Y$286,18,FALSE)</f>
        <v>0</v>
      </c>
      <c r="K198" s="159">
        <f>VLOOKUP($A198,Seguimiento_Mar_2025!$G$4:$Y$286,19,FALSE)</f>
        <v>28.236666666666665</v>
      </c>
    </row>
    <row r="199" spans="1:11" ht="51">
      <c r="A199" s="153" t="s">
        <v>345</v>
      </c>
      <c r="B199" s="154" t="s">
        <v>346</v>
      </c>
      <c r="C199" s="153" t="s">
        <v>18</v>
      </c>
      <c r="D199" t="str">
        <f>VLOOKUP($A199,Seguimiento_Mar_2025!G$4:V$286,5,FALSE)</f>
        <v>No acumulado</v>
      </c>
      <c r="E199">
        <f>VLOOKUP($A199,Seguimiento_Mar_2025!$G$4:$V$286,11,FALSE)</f>
        <v>8500</v>
      </c>
      <c r="F199">
        <f>VLOOKUP($A199,Seguimiento_Mar_2025!$G$4:$V$286,9,FALSE)</f>
        <v>34000</v>
      </c>
      <c r="G199" s="24" t="str">
        <f>VLOOKUP($A199,Seguimiento_Mar_2025!$G$4:$V$286,4,FALSE)</f>
        <v>Secretaría de Educación</v>
      </c>
      <c r="H199">
        <f>VLOOKUP($A199,Seguimiento_Mar_2025!$G$4:$V$286,15,FALSE)</f>
        <v>0</v>
      </c>
      <c r="I199">
        <f>VLOOKUP($A199,Seguimiento_Mar_2025!$G$4:$V$286,16,FALSE)</f>
        <v>0</v>
      </c>
      <c r="J199" s="158">
        <f>VLOOKUP($A199,Seguimiento_Mar_2025!$G$4:$Y$286,18,FALSE)</f>
        <v>0</v>
      </c>
      <c r="K199" s="159">
        <f>VLOOKUP($A199,Seguimiento_Mar_2025!$G$4:$Y$286,19,FALSE)</f>
        <v>0</v>
      </c>
    </row>
    <row r="200" spans="1:11" ht="76.5">
      <c r="A200" s="153" t="s">
        <v>347</v>
      </c>
      <c r="B200" s="154" t="s">
        <v>348</v>
      </c>
      <c r="C200" s="153" t="s">
        <v>18</v>
      </c>
      <c r="D200" t="str">
        <f>VLOOKUP($A200,Seguimiento_Mar_2025!G$4:V$286,5,FALSE)</f>
        <v>No acumulado</v>
      </c>
      <c r="E200">
        <f>VLOOKUP($A200,Seguimiento_Mar_2025!$G$4:$V$286,11,FALSE)</f>
        <v>700</v>
      </c>
      <c r="F200">
        <f>VLOOKUP($A200,Seguimiento_Mar_2025!$G$4:$V$286,9,FALSE)</f>
        <v>2800</v>
      </c>
      <c r="G200" s="24" t="str">
        <f>VLOOKUP($A200,Seguimiento_Mar_2025!$G$4:$V$286,4,FALSE)</f>
        <v>Secretaría de Educación</v>
      </c>
      <c r="H200">
        <f>VLOOKUP($A200,Seguimiento_Mar_2025!$G$4:$V$286,15,FALSE)</f>
        <v>576</v>
      </c>
      <c r="I200">
        <f>VLOOKUP($A200,Seguimiento_Mar_2025!$G$4:$V$286,16,FALSE)</f>
        <v>1311</v>
      </c>
      <c r="J200" s="158">
        <f>VLOOKUP($A200,Seguimiento_Mar_2025!$G$4:$Y$286,18,FALSE)</f>
        <v>82.285714285714278</v>
      </c>
      <c r="K200" s="159">
        <f>VLOOKUP($A200,Seguimiento_Mar_2025!$G$4:$Y$286,19,FALSE)</f>
        <v>46.821428571428569</v>
      </c>
    </row>
    <row r="201" spans="1:11" ht="63.75">
      <c r="A201" s="153" t="s">
        <v>349</v>
      </c>
      <c r="B201" s="154" t="s">
        <v>350</v>
      </c>
      <c r="C201" s="153" t="s">
        <v>18</v>
      </c>
      <c r="D201" t="str">
        <f>VLOOKUP($A201,Seguimiento_Mar_2025!G$4:V$286,5,FALSE)</f>
        <v>No acumulado</v>
      </c>
      <c r="E201">
        <f>VLOOKUP($A201,Seguimiento_Mar_2025!$G$4:$V$286,11,FALSE)</f>
        <v>200</v>
      </c>
      <c r="F201">
        <f>VLOOKUP($A201,Seguimiento_Mar_2025!$G$4:$V$286,9,FALSE)</f>
        <v>550</v>
      </c>
      <c r="G201" s="24" t="str">
        <f>VLOOKUP($A201,Seguimiento_Mar_2025!$G$4:$V$286,4,FALSE)</f>
        <v>Secretaría de Educación</v>
      </c>
      <c r="H201">
        <f>VLOOKUP($A201,Seguimiento_Mar_2025!$G$4:$V$286,15,FALSE)</f>
        <v>29</v>
      </c>
      <c r="I201">
        <f>VLOOKUP($A201,Seguimiento_Mar_2025!$G$4:$V$286,16,FALSE)</f>
        <v>125</v>
      </c>
      <c r="J201" s="158">
        <f>VLOOKUP($A201,Seguimiento_Mar_2025!$G$4:$Y$286,18,FALSE)</f>
        <v>14.499999999999998</v>
      </c>
      <c r="K201" s="159">
        <f>VLOOKUP($A201,Seguimiento_Mar_2025!$G$4:$Y$286,19,FALSE)</f>
        <v>22.727272727272727</v>
      </c>
    </row>
    <row r="202" spans="1:11" ht="25.5">
      <c r="A202" s="153" t="s">
        <v>351</v>
      </c>
      <c r="B202" s="154" t="s">
        <v>352</v>
      </c>
      <c r="C202" s="153" t="s">
        <v>18</v>
      </c>
      <c r="D202" t="str">
        <f>VLOOKUP($A202,Seguimiento_Mar_2025!G$4:V$286,5,FALSE)</f>
        <v>Anualizado</v>
      </c>
      <c r="E202">
        <f>VLOOKUP($A202,Seguimiento_Mar_2025!$G$4:$V$286,11,FALSE)</f>
        <v>40000</v>
      </c>
      <c r="F202">
        <f>VLOOKUP($A202,Seguimiento_Mar_2025!$G$4:$V$286,9,FALSE)</f>
        <v>40000</v>
      </c>
      <c r="G202" s="24" t="str">
        <f>VLOOKUP($A202,Seguimiento_Mar_2025!$G$4:$V$286,4,FALSE)</f>
        <v>Secretaría de Educación</v>
      </c>
      <c r="H202">
        <f>VLOOKUP($A202,Seguimiento_Mar_2025!$G$4:$V$286,15,FALSE)</f>
        <v>0</v>
      </c>
      <c r="I202">
        <f>VLOOKUP($A202,Seguimiento_Mar_2025!$G$4:$V$286,16,FALSE)</f>
        <v>0</v>
      </c>
      <c r="J202" s="158">
        <f>VLOOKUP($A202,Seguimiento_Mar_2025!$G$4:$Y$286,18,FALSE)</f>
        <v>0</v>
      </c>
      <c r="K202" s="159">
        <f>VLOOKUP($A202,Seguimiento_Mar_2025!$G$4:$Y$286,19,FALSE)</f>
        <v>25</v>
      </c>
    </row>
    <row r="203" spans="1:11" ht="51">
      <c r="A203" s="153" t="s">
        <v>353</v>
      </c>
      <c r="B203" s="154" t="s">
        <v>354</v>
      </c>
      <c r="C203" s="153" t="s">
        <v>18</v>
      </c>
      <c r="D203" t="str">
        <f>VLOOKUP($A203,Seguimiento_Mar_2025!G$4:V$286,5,FALSE)</f>
        <v>No acumulado</v>
      </c>
      <c r="E203">
        <f>VLOOKUP($A203,Seguimiento_Mar_2025!$G$4:$V$286,11,FALSE)</f>
        <v>60</v>
      </c>
      <c r="F203">
        <f>VLOOKUP($A203,Seguimiento_Mar_2025!$G$4:$V$286,9,FALSE)</f>
        <v>120</v>
      </c>
      <c r="G203" s="24" t="str">
        <f>VLOOKUP($A203,Seguimiento_Mar_2025!$G$4:$V$286,4,FALSE)</f>
        <v>Secretaría de Educación</v>
      </c>
      <c r="H203">
        <f>VLOOKUP($A203,Seguimiento_Mar_2025!$G$4:$V$286,15,FALSE)</f>
        <v>0</v>
      </c>
      <c r="I203">
        <f>VLOOKUP($A203,Seguimiento_Mar_2025!$G$4:$V$286,16,FALSE)</f>
        <v>0</v>
      </c>
      <c r="J203" s="158">
        <f>VLOOKUP($A203,Seguimiento_Mar_2025!$G$4:$Y$286,18,FALSE)</f>
        <v>0</v>
      </c>
      <c r="K203" s="159">
        <f>VLOOKUP($A203,Seguimiento_Mar_2025!$G$4:$Y$286,19,FALSE)</f>
        <v>0</v>
      </c>
    </row>
    <row r="204" spans="1:11" ht="25.5">
      <c r="A204" s="153" t="s">
        <v>355</v>
      </c>
      <c r="B204" s="154" t="s">
        <v>356</v>
      </c>
      <c r="C204" s="153" t="s">
        <v>18</v>
      </c>
      <c r="D204" t="str">
        <f>VLOOKUP($A204,Seguimiento_Mar_2025!G$4:V$286,5,FALSE)</f>
        <v>No acumulado</v>
      </c>
      <c r="E204">
        <f>VLOOKUP($A204,Seguimiento_Mar_2025!$G$4:$V$286,11,FALSE)</f>
        <v>3466</v>
      </c>
      <c r="F204">
        <f>VLOOKUP($A204,Seguimiento_Mar_2025!$G$4:$V$286,9,FALSE)</f>
        <v>10400</v>
      </c>
      <c r="G204" s="24" t="str">
        <f>VLOOKUP($A204,Seguimiento_Mar_2025!$G$4:$V$286,4,FALSE)</f>
        <v>Secretaría de Educación</v>
      </c>
      <c r="H204">
        <f>VLOOKUP($A204,Seguimiento_Mar_2025!$G$4:$V$286,15,FALSE)</f>
        <v>448</v>
      </c>
      <c r="I204">
        <f>VLOOKUP($A204,Seguimiento_Mar_2025!$G$4:$V$286,16,FALSE)</f>
        <v>812</v>
      </c>
      <c r="J204" s="158">
        <f>VLOOKUP($A204,Seguimiento_Mar_2025!$G$4:$Y$286,18,FALSE)</f>
        <v>12.925562608193882</v>
      </c>
      <c r="K204" s="159">
        <f>VLOOKUP($A204,Seguimiento_Mar_2025!$G$4:$Y$286,19,FALSE)</f>
        <v>7.8076923076923075</v>
      </c>
    </row>
    <row r="205" spans="1:11" ht="15.75">
      <c r="A205" s="153" t="s">
        <v>357</v>
      </c>
      <c r="B205" s="154" t="s">
        <v>358</v>
      </c>
      <c r="C205" s="153" t="s">
        <v>18</v>
      </c>
      <c r="D205" t="str">
        <f>VLOOKUP($A205,Seguimiento_Mar_2025!G$4:V$286,5,FALSE)</f>
        <v>No acumulado</v>
      </c>
      <c r="E205">
        <f>VLOOKUP($A205,Seguimiento_Mar_2025!$G$4:$V$286,11,FALSE)</f>
        <v>2</v>
      </c>
      <c r="F205">
        <f>VLOOKUP($A205,Seguimiento_Mar_2025!$G$4:$V$286,9,FALSE)</f>
        <v>5</v>
      </c>
      <c r="G205" s="24" t="str">
        <f>VLOOKUP($A205,Seguimiento_Mar_2025!$G$4:$V$286,4,FALSE)</f>
        <v>Secretaría de Educación</v>
      </c>
      <c r="H205">
        <f>VLOOKUP($A205,Seguimiento_Mar_2025!$G$4:$V$286,15,FALSE)</f>
        <v>0</v>
      </c>
      <c r="I205">
        <f>VLOOKUP($A205,Seguimiento_Mar_2025!$G$4:$V$286,16,FALSE)</f>
        <v>0</v>
      </c>
      <c r="J205" s="158">
        <f>VLOOKUP($A205,Seguimiento_Mar_2025!$G$4:$Y$286,18,FALSE)</f>
        <v>0</v>
      </c>
      <c r="K205" s="159">
        <f>VLOOKUP($A205,Seguimiento_Mar_2025!$G$4:$Y$286,19,FALSE)</f>
        <v>0</v>
      </c>
    </row>
    <row r="206" spans="1:11" ht="15.75">
      <c r="A206" s="141" t="s">
        <v>850</v>
      </c>
      <c r="B206" s="24"/>
      <c r="J206" s="158"/>
      <c r="K206" s="159"/>
    </row>
    <row r="207" spans="1:11" ht="15.75">
      <c r="A207" s="152" t="s">
        <v>360</v>
      </c>
      <c r="B207" s="24"/>
      <c r="J207" s="158">
        <f>VLOOKUP(A207,Productos!A$3:K$480,10,FALSE)</f>
        <v>66.666666666666671</v>
      </c>
      <c r="K207" s="159">
        <f>VLOOKUP(A207,Productos!A$3:K$480,11,FALSE)</f>
        <v>53.908444444444449</v>
      </c>
    </row>
    <row r="208" spans="1:11" ht="38.25">
      <c r="A208" s="153" t="s">
        <v>361</v>
      </c>
      <c r="B208" s="154" t="s">
        <v>362</v>
      </c>
      <c r="C208" s="153" t="s">
        <v>18</v>
      </c>
      <c r="D208" t="str">
        <f>VLOOKUP($A208,Seguimiento_Mar_2025!G$4:V$286,5,FALSE)</f>
        <v>No acumulado</v>
      </c>
      <c r="E208">
        <f>VLOOKUP($A208,Seguimiento_Mar_2025!$G$4:$V$286,11,FALSE)</f>
        <v>100</v>
      </c>
      <c r="F208">
        <f>VLOOKUP($A208,Seguimiento_Mar_2025!$G$4:$V$286,9,FALSE)</f>
        <v>300</v>
      </c>
      <c r="G208" s="24" t="str">
        <f>VLOOKUP($A208,Seguimiento_Mar_2025!$G$4:$V$286,4,FALSE)</f>
        <v>Secretaría de Educación</v>
      </c>
      <c r="H208">
        <f>VLOOKUP($A208,Seguimiento_Mar_2025!$G$4:$V$286,15,FALSE)</f>
        <v>295</v>
      </c>
      <c r="I208">
        <f>VLOOKUP($A208,Seguimiento_Mar_2025!$G$4:$V$286,16,FALSE)</f>
        <v>596</v>
      </c>
      <c r="J208" s="158">
        <f>VLOOKUP($A208,Seguimiento_Mar_2025!$G$4:$Y$286,18,FALSE)</f>
        <v>100</v>
      </c>
      <c r="K208" s="159">
        <f>VLOOKUP($A208,Seguimiento_Mar_2025!$G$4:$Y$286,19,FALSE)</f>
        <v>100</v>
      </c>
    </row>
    <row r="209" spans="1:11" ht="51">
      <c r="A209" s="153" t="s">
        <v>363</v>
      </c>
      <c r="B209" s="154" t="s">
        <v>364</v>
      </c>
      <c r="C209" s="153" t="s">
        <v>18</v>
      </c>
      <c r="D209" t="str">
        <f>VLOOKUP($A209,Seguimiento_Mar_2025!G$4:V$286,5,FALSE)</f>
        <v>No acumulado</v>
      </c>
      <c r="E209">
        <f>VLOOKUP($A209,Seguimiento_Mar_2025!$G$4:$V$286,11,FALSE)</f>
        <v>500</v>
      </c>
      <c r="F209">
        <f>VLOOKUP($A209,Seguimiento_Mar_2025!$G$4:$V$286,9,FALSE)</f>
        <v>1500</v>
      </c>
      <c r="G209" s="24" t="str">
        <f>VLOOKUP($A209,Seguimiento_Mar_2025!$G$4:$V$286,4,FALSE)</f>
        <v>Secretaría de Educación</v>
      </c>
      <c r="H209">
        <f>VLOOKUP($A209,Seguimiento_Mar_2025!$G$4:$V$286,15,FALSE)</f>
        <v>594</v>
      </c>
      <c r="I209">
        <f>VLOOKUP($A209,Seguimiento_Mar_2025!$G$4:$V$286,16,FALSE)</f>
        <v>893</v>
      </c>
      <c r="J209" s="158">
        <f>VLOOKUP($A209,Seguimiento_Mar_2025!$G$4:$Y$286,18,FALSE)</f>
        <v>100</v>
      </c>
      <c r="K209" s="159">
        <f>VLOOKUP($A209,Seguimiento_Mar_2025!$G$4:$Y$286,19,FALSE)</f>
        <v>59.533333333333339</v>
      </c>
    </row>
    <row r="210" spans="1:11" ht="38.25">
      <c r="A210" s="153" t="s">
        <v>365</v>
      </c>
      <c r="B210" s="154" t="s">
        <v>366</v>
      </c>
      <c r="C210" s="153" t="s">
        <v>18</v>
      </c>
      <c r="D210" t="str">
        <f>VLOOKUP($A210,Seguimiento_Mar_2025!G$4:V$286,5,FALSE)</f>
        <v>No acumulado</v>
      </c>
      <c r="E210">
        <f>VLOOKUP($A210,Seguimiento_Mar_2025!$G$4:$V$286,11,FALSE)</f>
        <v>10000</v>
      </c>
      <c r="F210">
        <f>VLOOKUP($A210,Seguimiento_Mar_2025!$G$4:$V$286,9,FALSE)</f>
        <v>25000</v>
      </c>
      <c r="G210" s="24" t="str">
        <f>VLOOKUP($A210,Seguimiento_Mar_2025!$G$4:$V$286,4,FALSE)</f>
        <v>Secretaría de Educación</v>
      </c>
      <c r="H210">
        <f>VLOOKUP($A210,Seguimiento_Mar_2025!$G$4:$V$286,15,FALSE)</f>
        <v>0</v>
      </c>
      <c r="I210">
        <f>VLOOKUP($A210,Seguimiento_Mar_2025!$G$4:$V$286,16,FALSE)</f>
        <v>548</v>
      </c>
      <c r="J210" s="158">
        <f>VLOOKUP($A210,Seguimiento_Mar_2025!$G$4:$Y$286,18,FALSE)</f>
        <v>0</v>
      </c>
      <c r="K210" s="159">
        <f>VLOOKUP($A210,Seguimiento_Mar_2025!$G$4:$Y$286,19,FALSE)</f>
        <v>2.1919999999999997</v>
      </c>
    </row>
    <row r="211" spans="1:11" ht="15.75">
      <c r="A211" s="141" t="s">
        <v>851</v>
      </c>
      <c r="B211" s="24"/>
      <c r="J211" s="158"/>
      <c r="K211" s="159"/>
    </row>
    <row r="212" spans="1:11" ht="15.75">
      <c r="A212" s="152" t="s">
        <v>368</v>
      </c>
      <c r="B212" s="24"/>
      <c r="J212" s="158">
        <f>VLOOKUP(A212,Productos!A$3:K$480,10,FALSE)</f>
        <v>39.96518759018759</v>
      </c>
      <c r="K212" s="159">
        <f>VLOOKUP(A212,Productos!A$3:K$480,11,FALSE)</f>
        <v>45.721030313168498</v>
      </c>
    </row>
    <row r="213" spans="1:11" ht="15.75">
      <c r="A213" s="153" t="s">
        <v>369</v>
      </c>
      <c r="B213" s="154" t="s">
        <v>370</v>
      </c>
      <c r="C213" s="153" t="s">
        <v>18</v>
      </c>
      <c r="D213" t="str">
        <f>VLOOKUP($A213,Seguimiento_Mar_2025!G$4:V$286,5,FALSE)</f>
        <v>No acumulado</v>
      </c>
      <c r="E213">
        <f>VLOOKUP($A213,Seguimiento_Mar_2025!$G$4:$V$286,11,FALSE)</f>
        <v>700</v>
      </c>
      <c r="F213">
        <f>VLOOKUP($A213,Seguimiento_Mar_2025!$G$4:$V$286,9,FALSE)</f>
        <v>3414</v>
      </c>
      <c r="G213" s="24" t="str">
        <f>VLOOKUP($A213,Seguimiento_Mar_2025!$G$4:$V$286,4,FALSE)</f>
        <v>Secretaría de Educación</v>
      </c>
      <c r="H213">
        <f>VLOOKUP($A213,Seguimiento_Mar_2025!$G$4:$V$286,15,FALSE)</f>
        <v>216</v>
      </c>
      <c r="I213">
        <f>VLOOKUP($A213,Seguimiento_Mar_2025!$G$4:$V$286,16,FALSE)</f>
        <v>840</v>
      </c>
      <c r="J213" s="158">
        <f>VLOOKUP($A213,Seguimiento_Mar_2025!$G$4:$Y$286,18,FALSE)</f>
        <v>30.857142857142854</v>
      </c>
      <c r="K213" s="159">
        <f>VLOOKUP($A213,Seguimiento_Mar_2025!$G$4:$Y$286,19,FALSE)</f>
        <v>24.604569420035148</v>
      </c>
    </row>
    <row r="214" spans="1:11" ht="25.5">
      <c r="A214" s="153" t="s">
        <v>371</v>
      </c>
      <c r="B214" s="154" t="s">
        <v>372</v>
      </c>
      <c r="C214" s="153" t="s">
        <v>18</v>
      </c>
      <c r="D214" t="str">
        <f>VLOOKUP($A214,Seguimiento_Mar_2025!G$4:V$286,5,FALSE)</f>
        <v>Anualizado</v>
      </c>
      <c r="E214">
        <f>VLOOKUP($A214,Seguimiento_Mar_2025!$G$4:$V$286,11,FALSE)</f>
        <v>3150</v>
      </c>
      <c r="F214">
        <f>VLOOKUP($A214,Seguimiento_Mar_2025!$G$4:$V$286,9,FALSE)</f>
        <v>3414</v>
      </c>
      <c r="G214" s="24" t="str">
        <f>VLOOKUP($A214,Seguimiento_Mar_2025!$G$4:$V$286,4,FALSE)</f>
        <v>Secretaría de Educación</v>
      </c>
      <c r="H214">
        <f>VLOOKUP($A214,Seguimiento_Mar_2025!$G$4:$V$286,15,FALSE)</f>
        <v>1021</v>
      </c>
      <c r="I214">
        <f>VLOOKUP($A214,Seguimiento_Mar_2025!$G$4:$V$286,16,FALSE)</f>
        <v>1021</v>
      </c>
      <c r="J214" s="158">
        <f>VLOOKUP($A214,Seguimiento_Mar_2025!$G$4:$Y$286,18,FALSE)</f>
        <v>32.412698412698418</v>
      </c>
      <c r="K214" s="159">
        <f>VLOOKUP($A214,Seguimiento_Mar_2025!$G$4:$Y$286,19,FALSE)</f>
        <v>26.317430620517619</v>
      </c>
    </row>
    <row r="215" spans="1:11" ht="25.5">
      <c r="A215" s="153" t="s">
        <v>373</v>
      </c>
      <c r="B215" s="154" t="s">
        <v>374</v>
      </c>
      <c r="C215" s="153" t="s">
        <v>18</v>
      </c>
      <c r="D215" t="str">
        <f>VLOOKUP($A215,Seguimiento_Mar_2025!G$4:V$286,5,FALSE)</f>
        <v>Anualizado</v>
      </c>
      <c r="E215">
        <f>VLOOKUP($A215,Seguimiento_Mar_2025!$G$4:$V$286,11,FALSE)</f>
        <v>88</v>
      </c>
      <c r="F215">
        <f>VLOOKUP($A215,Seguimiento_Mar_2025!$G$4:$V$286,9,FALSE)</f>
        <v>88</v>
      </c>
      <c r="G215" s="24" t="str">
        <f>VLOOKUP($A215,Seguimiento_Mar_2025!$G$4:$V$286,4,FALSE)</f>
        <v>Secretaría de Educación</v>
      </c>
      <c r="H215">
        <f>VLOOKUP($A215,Seguimiento_Mar_2025!$G$4:$V$286,15,FALSE)</f>
        <v>85</v>
      </c>
      <c r="I215">
        <f>VLOOKUP($A215,Seguimiento_Mar_2025!$G$4:$V$286,16,FALSE)</f>
        <v>85</v>
      </c>
      <c r="J215" s="158">
        <f>VLOOKUP($A215,Seguimiento_Mar_2025!$G$4:$Y$286,18,FALSE)</f>
        <v>96.590909090909093</v>
      </c>
      <c r="K215" s="159">
        <f>VLOOKUP($A215,Seguimiento_Mar_2025!$G$4:$Y$286,19,FALSE)</f>
        <v>48.295454545454547</v>
      </c>
    </row>
    <row r="216" spans="1:11" ht="38.25">
      <c r="A216" s="153" t="s">
        <v>375</v>
      </c>
      <c r="B216" s="154" t="s">
        <v>376</v>
      </c>
      <c r="C216" s="153" t="s">
        <v>18</v>
      </c>
      <c r="D216" t="str">
        <f>VLOOKUP($A216,Seguimiento_Mar_2025!G$4:V$286,5,FALSE)</f>
        <v>No acumulado</v>
      </c>
      <c r="E216">
        <f>VLOOKUP($A216,Seguimiento_Mar_2025!$G$4:$V$286,11,FALSE)</f>
        <v>1800</v>
      </c>
      <c r="F216">
        <f>VLOOKUP($A216,Seguimiento_Mar_2025!$G$4:$V$286,9,FALSE)</f>
        <v>7200</v>
      </c>
      <c r="G216" s="24" t="str">
        <f>VLOOKUP($A216,Seguimiento_Mar_2025!$G$4:$V$286,4,FALSE)</f>
        <v>Secretaría de Educación</v>
      </c>
      <c r="H216">
        <f>VLOOKUP($A216,Seguimiento_Mar_2025!$G$4:$V$286,15,FALSE)</f>
        <v>0</v>
      </c>
      <c r="I216">
        <f>VLOOKUP($A216,Seguimiento_Mar_2025!$G$4:$V$286,16,FALSE)</f>
        <v>6024</v>
      </c>
      <c r="J216" s="158">
        <f>VLOOKUP($A216,Seguimiento_Mar_2025!$G$4:$Y$286,18,FALSE)</f>
        <v>0</v>
      </c>
      <c r="K216" s="159">
        <f>VLOOKUP($A216,Seguimiento_Mar_2025!$G$4:$Y$286,19,FALSE)</f>
        <v>83.666666666666671</v>
      </c>
    </row>
    <row r="217" spans="1:11" ht="15.75">
      <c r="A217" s="141" t="s">
        <v>852</v>
      </c>
      <c r="B217" s="24"/>
      <c r="J217" s="158"/>
      <c r="K217" s="159"/>
    </row>
    <row r="218" spans="1:11" ht="15.75">
      <c r="A218" s="152" t="s">
        <v>378</v>
      </c>
      <c r="B218" s="24"/>
      <c r="J218" s="158">
        <f>VLOOKUP(A218,Productos!A$3:K$480,10,FALSE)</f>
        <v>0</v>
      </c>
      <c r="K218" s="159">
        <f>VLOOKUP(A218,Productos!A$3:K$480,11,FALSE)</f>
        <v>48.225985906786995</v>
      </c>
    </row>
    <row r="219" spans="1:11" ht="38.25">
      <c r="A219" s="153" t="s">
        <v>379</v>
      </c>
      <c r="B219" s="154" t="s">
        <v>380</v>
      </c>
      <c r="C219" s="153" t="s">
        <v>18</v>
      </c>
      <c r="D219" t="str">
        <f>VLOOKUP($A219,Seguimiento_Mar_2025!G$4:V$286,5,FALSE)</f>
        <v>No acumulado</v>
      </c>
      <c r="E219">
        <f>VLOOKUP($A219,Seguimiento_Mar_2025!$G$4:$V$286,11,FALSE)</f>
        <v>4045</v>
      </c>
      <c r="F219">
        <f>VLOOKUP($A219,Seguimiento_Mar_2025!$G$4:$V$286,9,FALSE)</f>
        <v>16178</v>
      </c>
      <c r="G219" s="24" t="str">
        <f>VLOOKUP($A219,Seguimiento_Mar_2025!$G$4:$V$286,4,FALSE)</f>
        <v>Secretaría de Educación</v>
      </c>
      <c r="H219">
        <f>VLOOKUP($A219,Seguimiento_Mar_2025!$G$4:$V$286,15,FALSE)</f>
        <v>0</v>
      </c>
      <c r="I219">
        <f>VLOOKUP($A219,Seguimiento_Mar_2025!$G$4:$V$286,16,FALSE)</f>
        <v>7802</v>
      </c>
      <c r="J219" s="158">
        <f>VLOOKUP($A219,Seguimiento_Mar_2025!$G$4:$Y$286,18,FALSE)</f>
        <v>0</v>
      </c>
      <c r="K219" s="159">
        <f>VLOOKUP($A219,Seguimiento_Mar_2025!$G$4:$Y$286,19,FALSE)</f>
        <v>48.225985906786995</v>
      </c>
    </row>
    <row r="220" spans="1:11" ht="15.75">
      <c r="A220" s="141" t="s">
        <v>853</v>
      </c>
      <c r="B220" s="24"/>
      <c r="J220" s="158"/>
      <c r="K220" s="159"/>
    </row>
    <row r="221" spans="1:11" ht="15.75">
      <c r="A221" s="152" t="s">
        <v>382</v>
      </c>
      <c r="B221" s="24"/>
      <c r="J221" s="158">
        <f>VLOOKUP(A221,Productos!A$3:K$480,10,FALSE)</f>
        <v>27.801587301587304</v>
      </c>
      <c r="K221" s="159">
        <f>VLOOKUP(A221,Productos!A$3:K$480,11,FALSE)</f>
        <v>22.220538720538723</v>
      </c>
    </row>
    <row r="222" spans="1:11" ht="51">
      <c r="A222" s="153" t="s">
        <v>383</v>
      </c>
      <c r="B222" s="154" t="s">
        <v>384</v>
      </c>
      <c r="C222" s="153" t="s">
        <v>18</v>
      </c>
      <c r="D222" t="str">
        <f>VLOOKUP($A222,Seguimiento_Mar_2025!G$4:V$286,5,FALSE)</f>
        <v>No acumulado</v>
      </c>
      <c r="E222">
        <f>VLOOKUP($A222,Seguimiento_Mar_2025!$G$4:$V$286,11,FALSE)</f>
        <v>80</v>
      </c>
      <c r="F222">
        <f>VLOOKUP($A222,Seguimiento_Mar_2025!$G$4:$V$286,9,FALSE)</f>
        <v>200</v>
      </c>
      <c r="G222" s="24" t="str">
        <f>VLOOKUP($A222,Seguimiento_Mar_2025!$G$4:$V$286,4,FALSE)</f>
        <v>Secretaría de Educación</v>
      </c>
      <c r="H222">
        <f>VLOOKUP($A222,Seguimiento_Mar_2025!$G$4:$V$286,15,FALSE)</f>
        <v>2</v>
      </c>
      <c r="I222">
        <f>VLOOKUP($A222,Seguimiento_Mar_2025!$G$4:$V$286,16,FALSE)</f>
        <v>22</v>
      </c>
      <c r="J222" s="158">
        <f>VLOOKUP($A222,Seguimiento_Mar_2025!$G$4:$Y$286,18,FALSE)</f>
        <v>2.5</v>
      </c>
      <c r="K222" s="159">
        <f>VLOOKUP($A222,Seguimiento_Mar_2025!$G$4:$Y$286,19,FALSE)</f>
        <v>11</v>
      </c>
    </row>
    <row r="223" spans="1:11" ht="38.25">
      <c r="A223" s="153" t="s">
        <v>385</v>
      </c>
      <c r="B223" s="154" t="s">
        <v>386</v>
      </c>
      <c r="C223" s="153" t="s">
        <v>18</v>
      </c>
      <c r="D223" t="str">
        <f>VLOOKUP($A223,Seguimiento_Mar_2025!G$4:V$286,5,FALSE)</f>
        <v>No acumulado</v>
      </c>
      <c r="E223">
        <f>VLOOKUP($A223,Seguimiento_Mar_2025!$G$4:$V$286,11,FALSE)</f>
        <v>200</v>
      </c>
      <c r="F223">
        <f>VLOOKUP($A223,Seguimiento_Mar_2025!$G$4:$V$286,9,FALSE)</f>
        <v>750</v>
      </c>
      <c r="G223" s="24" t="str">
        <f>VLOOKUP($A223,Seguimiento_Mar_2025!$G$4:$V$286,4,FALSE)</f>
        <v>Secretaría de Educación</v>
      </c>
      <c r="H223">
        <f>VLOOKUP($A223,Seguimiento_Mar_2025!$G$4:$V$286,15,FALSE)</f>
        <v>0</v>
      </c>
      <c r="I223">
        <f>VLOOKUP($A223,Seguimiento_Mar_2025!$G$4:$V$286,16,FALSE)</f>
        <v>10</v>
      </c>
      <c r="J223" s="158">
        <f>VLOOKUP($A223,Seguimiento_Mar_2025!$G$4:$Y$286,18,FALSE)</f>
        <v>0</v>
      </c>
      <c r="K223" s="159">
        <f>VLOOKUP($A223,Seguimiento_Mar_2025!$G$4:$Y$286,19,FALSE)</f>
        <v>1.3333333333333335</v>
      </c>
    </row>
    <row r="224" spans="1:11" ht="63.75">
      <c r="A224" s="153" t="s">
        <v>387</v>
      </c>
      <c r="B224" s="154" t="s">
        <v>388</v>
      </c>
      <c r="C224" s="153" t="s">
        <v>18</v>
      </c>
      <c r="D224" t="str">
        <f>VLOOKUP($A224,Seguimiento_Mar_2025!G$4:V$286,5,FALSE)</f>
        <v>No acumulado</v>
      </c>
      <c r="E224">
        <f>VLOOKUP($A224,Seguimiento_Mar_2025!$G$4:$V$286,11,FALSE)</f>
        <v>80</v>
      </c>
      <c r="F224">
        <f>VLOOKUP($A224,Seguimiento_Mar_2025!$G$4:$V$286,9,FALSE)</f>
        <v>240</v>
      </c>
      <c r="G224" s="24" t="str">
        <f>VLOOKUP($A224,Seguimiento_Mar_2025!$G$4:$V$286,4,FALSE)</f>
        <v>Secretaría de Educación</v>
      </c>
      <c r="H224">
        <f>VLOOKUP($A224,Seguimiento_Mar_2025!$G$4:$V$286,15,FALSE)</f>
        <v>12</v>
      </c>
      <c r="I224">
        <f>VLOOKUP($A224,Seguimiento_Mar_2025!$G$4:$V$286,16,FALSE)</f>
        <v>86</v>
      </c>
      <c r="J224" s="158">
        <f>VLOOKUP($A224,Seguimiento_Mar_2025!$G$4:$Y$286,18,FALSE)</f>
        <v>15</v>
      </c>
      <c r="K224" s="159">
        <f>VLOOKUP($A224,Seguimiento_Mar_2025!$G$4:$Y$286,19,FALSE)</f>
        <v>35.833333333333336</v>
      </c>
    </row>
    <row r="225" spans="1:11" ht="51">
      <c r="A225" s="153" t="s">
        <v>389</v>
      </c>
      <c r="B225" s="154" t="s">
        <v>390</v>
      </c>
      <c r="C225" s="153" t="s">
        <v>18</v>
      </c>
      <c r="D225" t="str">
        <f>VLOOKUP($A225,Seguimiento_Mar_2025!G$4:V$286,5,FALSE)</f>
        <v>No acumulado</v>
      </c>
      <c r="E225">
        <f>VLOOKUP($A225,Seguimiento_Mar_2025!$G$4:$V$286,11,FALSE)</f>
        <v>70</v>
      </c>
      <c r="F225">
        <f>VLOOKUP($A225,Seguimiento_Mar_2025!$G$4:$V$286,9,FALSE)</f>
        <v>200</v>
      </c>
      <c r="G225" s="24" t="str">
        <f>VLOOKUP($A225,Seguimiento_Mar_2025!$G$4:$V$286,4,FALSE)</f>
        <v>Secretaría de Educación</v>
      </c>
      <c r="H225">
        <f>VLOOKUP($A225,Seguimiento_Mar_2025!$G$4:$V$286,15,FALSE)</f>
        <v>11</v>
      </c>
      <c r="I225">
        <f>VLOOKUP($A225,Seguimiento_Mar_2025!$G$4:$V$286,16,FALSE)</f>
        <v>28</v>
      </c>
      <c r="J225" s="158">
        <f>VLOOKUP($A225,Seguimiento_Mar_2025!$G$4:$Y$286,18,FALSE)</f>
        <v>15.714285714285714</v>
      </c>
      <c r="K225" s="159">
        <f>VLOOKUP($A225,Seguimiento_Mar_2025!$G$4:$Y$286,19,FALSE)</f>
        <v>14.000000000000002</v>
      </c>
    </row>
    <row r="226" spans="1:11" ht="38.25">
      <c r="A226" s="153" t="s">
        <v>391</v>
      </c>
      <c r="B226" s="154" t="s">
        <v>392</v>
      </c>
      <c r="C226" s="153" t="s">
        <v>18</v>
      </c>
      <c r="D226" t="str">
        <f>VLOOKUP($A226,Seguimiento_Mar_2025!G$4:V$286,5,FALSE)</f>
        <v>No acumulado</v>
      </c>
      <c r="E226">
        <f>VLOOKUP($A226,Seguimiento_Mar_2025!$G$4:$V$286,11,FALSE)</f>
        <v>200</v>
      </c>
      <c r="F226">
        <f>VLOOKUP($A226,Seguimiento_Mar_2025!$G$4:$V$286,9,FALSE)</f>
        <v>550</v>
      </c>
      <c r="G226" s="24" t="str">
        <f>VLOOKUP($A226,Seguimiento_Mar_2025!$G$4:$V$286,4,FALSE)</f>
        <v>Secretaría de Educación</v>
      </c>
      <c r="H226">
        <f>VLOOKUP($A226,Seguimiento_Mar_2025!$G$4:$V$286,15,FALSE)</f>
        <v>34</v>
      </c>
      <c r="I226">
        <f>VLOOKUP($A226,Seguimiento_Mar_2025!$G$4:$V$286,16,FALSE)</f>
        <v>208</v>
      </c>
      <c r="J226" s="158">
        <f>VLOOKUP($A226,Seguimiento_Mar_2025!$G$4:$Y$286,18,FALSE)</f>
        <v>17</v>
      </c>
      <c r="K226" s="159">
        <f>VLOOKUP($A226,Seguimiento_Mar_2025!$G$4:$Y$286,19,FALSE)</f>
        <v>37.81818181818182</v>
      </c>
    </row>
    <row r="227" spans="1:11" ht="51">
      <c r="A227" s="153" t="s">
        <v>393</v>
      </c>
      <c r="B227" s="154" t="s">
        <v>394</v>
      </c>
      <c r="C227" s="153" t="s">
        <v>18</v>
      </c>
      <c r="D227" t="str">
        <f>VLOOKUP($A227,Seguimiento_Mar_2025!G$4:V$286,5,FALSE)</f>
        <v>Anualizado</v>
      </c>
      <c r="E227">
        <f>VLOOKUP($A227,Seguimiento_Mar_2025!$G$4:$V$286,11,FALSE)</f>
        <v>17</v>
      </c>
      <c r="F227">
        <f>VLOOKUP($A227,Seguimiento_Mar_2025!$G$4:$V$286,9,FALSE)</f>
        <v>17</v>
      </c>
      <c r="G227" s="24" t="str">
        <f>VLOOKUP($A227,Seguimiento_Mar_2025!$G$4:$V$286,4,FALSE)</f>
        <v>Secretaría de Educación</v>
      </c>
      <c r="H227">
        <f>VLOOKUP($A227,Seguimiento_Mar_2025!$G$4:$V$286,15,FALSE)</f>
        <v>17</v>
      </c>
      <c r="I227">
        <f>VLOOKUP($A227,Seguimiento_Mar_2025!$G$4:$V$286,16,FALSE)</f>
        <v>17</v>
      </c>
      <c r="J227" s="158">
        <f>VLOOKUP($A227,Seguimiento_Mar_2025!$G$4:$Y$286,18,FALSE)</f>
        <v>100</v>
      </c>
      <c r="K227" s="159">
        <f>VLOOKUP($A227,Seguimiento_Mar_2025!$G$4:$Y$286,19,FALSE)</f>
        <v>50</v>
      </c>
    </row>
    <row r="228" spans="1:11" ht="51">
      <c r="A228" s="153" t="s">
        <v>395</v>
      </c>
      <c r="B228" s="154" t="s">
        <v>396</v>
      </c>
      <c r="C228" s="153" t="s">
        <v>18</v>
      </c>
      <c r="D228" t="str">
        <f>VLOOKUP($A228,Seguimiento_Mar_2025!G$4:V$286,5,FALSE)</f>
        <v>Acumulado</v>
      </c>
      <c r="E228">
        <f>VLOOKUP($A228,Seguimiento_Mar_2025!$G$4:$V$286,11,FALSE)</f>
        <v>2</v>
      </c>
      <c r="F228">
        <f>VLOOKUP($A228,Seguimiento_Mar_2025!$G$4:$V$286,9,FALSE)</f>
        <v>4</v>
      </c>
      <c r="G228" s="24" t="str">
        <f>VLOOKUP($A228,Seguimiento_Mar_2025!$G$4:$V$286,4,FALSE)</f>
        <v>Secretaría de Educación</v>
      </c>
      <c r="H228">
        <f>VLOOKUP($A228,Seguimiento_Mar_2025!$G$4:$V$286,15,FALSE)</f>
        <v>2</v>
      </c>
      <c r="I228">
        <f>VLOOKUP($A228,Seguimiento_Mar_2025!$G$4:$V$286,16,FALSE)</f>
        <v>2</v>
      </c>
      <c r="J228" s="158">
        <f>VLOOKUP($A228,Seguimiento_Mar_2025!$G$4:$Y$286,18,FALSE)</f>
        <v>100</v>
      </c>
      <c r="K228" s="159">
        <f>VLOOKUP($A228,Seguimiento_Mar_2025!$G$4:$Y$286,19,FALSE)</f>
        <v>50</v>
      </c>
    </row>
    <row r="229" spans="1:11" ht="38.25">
      <c r="A229" s="153" t="s">
        <v>397</v>
      </c>
      <c r="B229" s="154" t="s">
        <v>398</v>
      </c>
      <c r="C229" s="153" t="s">
        <v>18</v>
      </c>
      <c r="D229" t="str">
        <f>VLOOKUP($A229,Seguimiento_Mar_2025!G$4:V$286,5,FALSE)</f>
        <v>Acumulado</v>
      </c>
      <c r="E229">
        <f>VLOOKUP($A229,Seguimiento_Mar_2025!$G$4:$V$286,11,FALSE)</f>
        <v>3</v>
      </c>
      <c r="F229">
        <f>VLOOKUP($A229,Seguimiento_Mar_2025!$G$4:$V$286,9,FALSE)</f>
        <v>9</v>
      </c>
      <c r="G229" s="24" t="str">
        <f>VLOOKUP($A229,Seguimiento_Mar_2025!$G$4:$V$286,4,FALSE)</f>
        <v>Secretaría de Educación</v>
      </c>
      <c r="H229">
        <f>VLOOKUP($A229,Seguimiento_Mar_2025!$G$4:$V$286,15,FALSE)</f>
        <v>0</v>
      </c>
      <c r="I229">
        <f>VLOOKUP($A229,Seguimiento_Mar_2025!$G$4:$V$286,16,FALSE)</f>
        <v>0</v>
      </c>
      <c r="J229" s="158">
        <f>VLOOKUP($A229,Seguimiento_Mar_2025!$G$4:$Y$286,18,FALSE)</f>
        <v>0</v>
      </c>
      <c r="K229" s="159">
        <f>VLOOKUP($A229,Seguimiento_Mar_2025!$G$4:$Y$286,19,FALSE)</f>
        <v>0</v>
      </c>
    </row>
    <row r="230" spans="1:11" ht="51">
      <c r="A230" s="153" t="s">
        <v>399</v>
      </c>
      <c r="B230" s="154" t="s">
        <v>400</v>
      </c>
      <c r="C230" s="153" t="s">
        <v>18</v>
      </c>
      <c r="D230" t="str">
        <f>VLOOKUP($A230,Seguimiento_Mar_2025!G$4:V$286,5,FALSE)</f>
        <v>Anualizado</v>
      </c>
      <c r="E230">
        <f>VLOOKUP($A230,Seguimiento_Mar_2025!$G$4:$V$286,11,FALSE)</f>
        <v>1</v>
      </c>
      <c r="F230">
        <f>VLOOKUP($A230,Seguimiento_Mar_2025!$G$4:$V$286,9,FALSE)</f>
        <v>1</v>
      </c>
      <c r="G230" s="24" t="str">
        <f>VLOOKUP($A230,Seguimiento_Mar_2025!$G$4:$V$286,4,FALSE)</f>
        <v>Secretaría de Educación</v>
      </c>
      <c r="H230" t="str">
        <f>VLOOKUP($A230,Seguimiento_Mar_2025!$G$4:$V$286,15,FALSE)</f>
        <v>ND</v>
      </c>
      <c r="I230" t="str">
        <f>VLOOKUP($A230,Seguimiento_Mar_2025!$G$4:$V$286,16,FALSE)</f>
        <v>ND</v>
      </c>
      <c r="J230" s="158" t="str">
        <f>VLOOKUP($A230,Seguimiento_Mar_2025!$G$4:$Y$286,18,FALSE)</f>
        <v>NA</v>
      </c>
      <c r="K230" s="159" t="str">
        <f>VLOOKUP($A230,Seguimiento_Mar_2025!$G$4:$Y$286,19,FALSE)</f>
        <v>NA</v>
      </c>
    </row>
    <row r="231" spans="1:11" ht="38.25">
      <c r="A231" s="153" t="s">
        <v>401</v>
      </c>
      <c r="B231" s="154" t="s">
        <v>402</v>
      </c>
      <c r="C231" s="153" t="s">
        <v>18</v>
      </c>
      <c r="D231" t="str">
        <f>VLOOKUP($A231,Seguimiento_Mar_2025!G$4:V$286,5,FALSE)</f>
        <v>Acumulado</v>
      </c>
      <c r="E231">
        <f>VLOOKUP($A231,Seguimiento_Mar_2025!$G$4:$V$286,11,FALSE)</f>
        <v>1</v>
      </c>
      <c r="F231">
        <f>VLOOKUP($A231,Seguimiento_Mar_2025!$G$4:$V$286,9,FALSE)</f>
        <v>1</v>
      </c>
      <c r="G231" s="24" t="str">
        <f>VLOOKUP($A231,Seguimiento_Mar_2025!$G$4:$V$286,4,FALSE)</f>
        <v>Secretaría de Educación</v>
      </c>
      <c r="H231">
        <f>VLOOKUP($A231,Seguimiento_Mar_2025!$G$4:$V$286,15,FALSE)</f>
        <v>0</v>
      </c>
      <c r="I231">
        <f>VLOOKUP($A231,Seguimiento_Mar_2025!$G$4:$V$286,16,FALSE)</f>
        <v>0</v>
      </c>
      <c r="J231" s="158">
        <f>VLOOKUP($A231,Seguimiento_Mar_2025!$G$4:$Y$286,18,FALSE)</f>
        <v>0</v>
      </c>
      <c r="K231" s="159">
        <f>VLOOKUP($A231,Seguimiento_Mar_2025!$G$4:$Y$286,19,FALSE)</f>
        <v>0</v>
      </c>
    </row>
    <row r="232" spans="1:11" ht="15.75">
      <c r="A232" s="141" t="s">
        <v>854</v>
      </c>
      <c r="B232" s="24"/>
      <c r="J232" s="158"/>
      <c r="K232" s="159"/>
    </row>
    <row r="233" spans="1:11" ht="15.75">
      <c r="A233" s="152" t="s">
        <v>404</v>
      </c>
      <c r="B233" s="24"/>
      <c r="J233" s="158">
        <f>VLOOKUP(A233,Productos!A$3:K$480,10,FALSE)</f>
        <v>30.349672182329069</v>
      </c>
      <c r="K233" s="159">
        <f>VLOOKUP(A233,Productos!A$3:K$480,11,FALSE)</f>
        <v>29.011560513829153</v>
      </c>
    </row>
    <row r="234" spans="1:11" ht="25.5">
      <c r="A234" s="153" t="s">
        <v>405</v>
      </c>
      <c r="B234" s="154" t="s">
        <v>406</v>
      </c>
      <c r="C234" s="153" t="s">
        <v>201</v>
      </c>
      <c r="D234" t="str">
        <f>VLOOKUP($A234,Seguimiento_Mar_2025!G$4:V$286,5,FALSE)</f>
        <v>No acumulado</v>
      </c>
      <c r="E234">
        <f>VLOOKUP($A234,Seguimiento_Mar_2025!$G$4:$V$286,11,FALSE)</f>
        <v>150</v>
      </c>
      <c r="F234">
        <f>VLOOKUP($A234,Seguimiento_Mar_2025!$G$4:$V$286,9,FALSE)</f>
        <v>435</v>
      </c>
      <c r="G234" s="24" t="str">
        <f>VLOOKUP($A234,Seguimiento_Mar_2025!$G$4:$V$286,4,FALSE)</f>
        <v>Secretaría de Educación</v>
      </c>
      <c r="H234">
        <f>VLOOKUP($A234,Seguimiento_Mar_2025!$G$4:$V$286,15,FALSE)</f>
        <v>0</v>
      </c>
      <c r="I234">
        <f>VLOOKUP($A234,Seguimiento_Mar_2025!$G$4:$V$286,16,FALSE)</f>
        <v>7</v>
      </c>
      <c r="J234" s="158">
        <f>VLOOKUP($A234,Seguimiento_Mar_2025!$G$4:$Y$286,18,FALSE)</f>
        <v>0</v>
      </c>
      <c r="K234" s="159">
        <f>VLOOKUP($A234,Seguimiento_Mar_2025!$G$4:$Y$286,19,FALSE)</f>
        <v>1.6091954022988506</v>
      </c>
    </row>
    <row r="235" spans="1:11" ht="25.5">
      <c r="A235" s="153" t="s">
        <v>407</v>
      </c>
      <c r="B235" s="154" t="s">
        <v>408</v>
      </c>
      <c r="C235" s="153" t="s">
        <v>201</v>
      </c>
      <c r="D235" t="str">
        <f>VLOOKUP($A235,Seguimiento_Mar_2025!G$4:V$286,5,FALSE)</f>
        <v>Acumulado</v>
      </c>
      <c r="E235">
        <f>VLOOKUP($A235,Seguimiento_Mar_2025!$G$4:$V$286,11,FALSE)</f>
        <v>32030</v>
      </c>
      <c r="F235">
        <f>VLOOKUP($A235,Seguimiento_Mar_2025!$G$4:$V$286,9,FALSE)</f>
        <v>35160</v>
      </c>
      <c r="G235" s="24" t="str">
        <f>VLOOKUP($A235,Seguimiento_Mar_2025!$G$4:$V$286,4,FALSE)</f>
        <v>Secretaría de Educación</v>
      </c>
      <c r="H235">
        <f>VLOOKUP($A235,Seguimiento_Mar_2025!$G$4:$V$286,15,FALSE)</f>
        <v>29163</v>
      </c>
      <c r="I235">
        <f>VLOOKUP($A235,Seguimiento_Mar_2025!$G$4:$V$286,16,FALSE)</f>
        <v>29163</v>
      </c>
      <c r="J235" s="158">
        <f>VLOOKUP($A235,Seguimiento_Mar_2025!$G$4:$Y$286,18,FALSE)</f>
        <v>91.049016546987204</v>
      </c>
      <c r="K235" s="159">
        <f>VLOOKUP($A235,Seguimiento_Mar_2025!$G$4:$Y$286,19,FALSE)</f>
        <v>82.943686006825928</v>
      </c>
    </row>
    <row r="236" spans="1:11" ht="38.25">
      <c r="A236" s="153" t="s">
        <v>409</v>
      </c>
      <c r="B236" s="154" t="s">
        <v>410</v>
      </c>
      <c r="C236" s="153" t="s">
        <v>18</v>
      </c>
      <c r="D236" t="str">
        <f>VLOOKUP($A236,Seguimiento_Mar_2025!G$4:V$286,5,FALSE)</f>
        <v>No acumulado</v>
      </c>
      <c r="E236">
        <f>VLOOKUP($A236,Seguimiento_Mar_2025!$G$4:$V$286,11,FALSE)</f>
        <v>1060</v>
      </c>
      <c r="F236">
        <f>VLOOKUP($A236,Seguimiento_Mar_2025!$G$4:$V$286,9,FALSE)</f>
        <v>6044</v>
      </c>
      <c r="G236" s="24" t="str">
        <f>VLOOKUP($A236,Seguimiento_Mar_2025!$G$4:$V$286,4,FALSE)</f>
        <v>Secretaría de Educación</v>
      </c>
      <c r="H236">
        <f>VLOOKUP($A236,Seguimiento_Mar_2025!$G$4:$V$286,15,FALSE)</f>
        <v>0</v>
      </c>
      <c r="I236">
        <f>VLOOKUP($A236,Seguimiento_Mar_2025!$G$4:$V$286,16,FALSE)</f>
        <v>150</v>
      </c>
      <c r="J236" s="158">
        <f>VLOOKUP($A236,Seguimiento_Mar_2025!$G$4:$Y$286,18,FALSE)</f>
        <v>0</v>
      </c>
      <c r="K236" s="159">
        <f>VLOOKUP($A236,Seguimiento_Mar_2025!$G$4:$Y$286,19,FALSE)</f>
        <v>2.4818001323626735</v>
      </c>
    </row>
    <row r="237" spans="1:11" ht="15.75">
      <c r="A237" s="141" t="s">
        <v>855</v>
      </c>
      <c r="B237" s="24"/>
      <c r="J237" s="158"/>
      <c r="K237" s="159"/>
    </row>
    <row r="238" spans="1:11" ht="15.75">
      <c r="A238" s="152" t="s">
        <v>316</v>
      </c>
      <c r="B238" s="24"/>
      <c r="J238" s="158">
        <f>VLOOKUP(A238,Productos!A$3:K$480,10,FALSE)</f>
        <v>0</v>
      </c>
      <c r="K238" s="159">
        <f>VLOOKUP(A238,Productos!A$3:K$480,11,FALSE)</f>
        <v>25</v>
      </c>
    </row>
    <row r="239" spans="1:11" ht="30">
      <c r="A239" s="153" t="s">
        <v>317</v>
      </c>
      <c r="B239" s="154" t="s">
        <v>318</v>
      </c>
      <c r="C239" s="153" t="s">
        <v>18</v>
      </c>
      <c r="D239" t="str">
        <f>VLOOKUP($A239,Seguimiento_Mar_2025!G$4:V$286,5,FALSE)</f>
        <v>Anualizado</v>
      </c>
      <c r="E239">
        <f>VLOOKUP($A239,Seguimiento_Mar_2025!$G$4:$V$286,11,FALSE)</f>
        <v>1</v>
      </c>
      <c r="F239">
        <f>VLOOKUP($A239,Seguimiento_Mar_2025!$G$4:$V$286,9,FALSE)</f>
        <v>1</v>
      </c>
      <c r="G239" s="24" t="str">
        <f>VLOOKUP($A239,Seguimiento_Mar_2025!$G$4:$V$286,4,FALSE)</f>
        <v>Instituto de Cultura y Patrimonio de Antioquia</v>
      </c>
      <c r="H239">
        <f>VLOOKUP($A239,Seguimiento_Mar_2025!$G$4:$V$286,15,FALSE)</f>
        <v>0</v>
      </c>
      <c r="I239">
        <f>VLOOKUP($A239,Seguimiento_Mar_2025!$G$4:$V$286,16,FALSE)</f>
        <v>0</v>
      </c>
      <c r="J239" s="158">
        <f>VLOOKUP($A239,Seguimiento_Mar_2025!$G$4:$Y$286,18,FALSE)</f>
        <v>0</v>
      </c>
      <c r="K239" s="159">
        <f>VLOOKUP($A239,Seguimiento_Mar_2025!$G$4:$Y$286,19,FALSE)</f>
        <v>25</v>
      </c>
    </row>
    <row r="240" spans="1:11" ht="30">
      <c r="A240" s="153" t="s">
        <v>412</v>
      </c>
      <c r="B240" s="154" t="s">
        <v>413</v>
      </c>
      <c r="C240" s="153" t="s">
        <v>18</v>
      </c>
      <c r="D240" t="str">
        <f>VLOOKUP($A240,Seguimiento_Mar_2025!G$4:V$286,5,FALSE)</f>
        <v>No acumulado</v>
      </c>
      <c r="E240">
        <f>VLOOKUP($A240,Seguimiento_Mar_2025!$G$4:$V$286,11,FALSE)</f>
        <v>14</v>
      </c>
      <c r="F240">
        <f>VLOOKUP($A240,Seguimiento_Mar_2025!$G$4:$V$286,9,FALSE)</f>
        <v>55</v>
      </c>
      <c r="G240" s="24" t="str">
        <f>VLOOKUP($A240,Seguimiento_Mar_2025!$G$4:$V$286,4,FALSE)</f>
        <v>Instituto de Cultura y Patrimonio de Antioquia</v>
      </c>
      <c r="H240">
        <f>VLOOKUP($A240,Seguimiento_Mar_2025!$G$4:$V$286,15,FALSE)</f>
        <v>0</v>
      </c>
      <c r="I240">
        <f>VLOOKUP($A240,Seguimiento_Mar_2025!$G$4:$V$286,16,FALSE)</f>
        <v>11</v>
      </c>
      <c r="J240" s="158">
        <f>VLOOKUP($A240,Seguimiento_Mar_2025!$G$4:$Y$286,18,FALSE)</f>
        <v>0</v>
      </c>
      <c r="K240" s="159">
        <f>VLOOKUP($A240,Seguimiento_Mar_2025!$G$4:$Y$286,19,FALSE)</f>
        <v>20</v>
      </c>
    </row>
    <row r="241" spans="1:11" ht="30">
      <c r="A241" s="153" t="s">
        <v>414</v>
      </c>
      <c r="B241" s="154" t="s">
        <v>415</v>
      </c>
      <c r="C241" s="153" t="s">
        <v>18</v>
      </c>
      <c r="D241" t="str">
        <f>VLOOKUP($A241,Seguimiento_Mar_2025!G$4:V$286,5,FALSE)</f>
        <v>Anualizado</v>
      </c>
      <c r="E241">
        <f>VLOOKUP($A241,Seguimiento_Mar_2025!$G$4:$V$286,11,FALSE)</f>
        <v>300</v>
      </c>
      <c r="F241">
        <f>VLOOKUP($A241,Seguimiento_Mar_2025!$G$4:$V$286,9,FALSE)</f>
        <v>300</v>
      </c>
      <c r="G241" s="24" t="str">
        <f>VLOOKUP($A241,Seguimiento_Mar_2025!$G$4:$V$286,4,FALSE)</f>
        <v>Instituto de Cultura y Patrimonio de Antioquia</v>
      </c>
      <c r="H241">
        <f>VLOOKUP($A241,Seguimiento_Mar_2025!$G$4:$V$286,15,FALSE)</f>
        <v>0</v>
      </c>
      <c r="I241">
        <f>VLOOKUP($A241,Seguimiento_Mar_2025!$G$4:$V$286,16,FALSE)</f>
        <v>0</v>
      </c>
      <c r="J241" s="158">
        <f>VLOOKUP($A241,Seguimiento_Mar_2025!$G$4:$Y$286,18,FALSE)</f>
        <v>0</v>
      </c>
      <c r="K241" s="159">
        <f>VLOOKUP($A241,Seguimiento_Mar_2025!$G$4:$Y$286,19,FALSE)</f>
        <v>25</v>
      </c>
    </row>
    <row r="242" spans="1:11" ht="30">
      <c r="A242" s="153" t="s">
        <v>416</v>
      </c>
      <c r="B242" s="154" t="s">
        <v>417</v>
      </c>
      <c r="C242" s="153" t="s">
        <v>18</v>
      </c>
      <c r="D242" t="str">
        <f>VLOOKUP($A242,Seguimiento_Mar_2025!G$4:V$286,5,FALSE)</f>
        <v>No acumulado</v>
      </c>
      <c r="E242">
        <f>VLOOKUP($A242,Seguimiento_Mar_2025!$G$4:$V$286,11,FALSE)</f>
        <v>80</v>
      </c>
      <c r="F242">
        <f>VLOOKUP($A242,Seguimiento_Mar_2025!$G$4:$V$286,9,FALSE)</f>
        <v>300</v>
      </c>
      <c r="G242" s="24" t="str">
        <f>VLOOKUP($A242,Seguimiento_Mar_2025!$G$4:$V$286,4,FALSE)</f>
        <v>Instituto de Cultura y Patrimonio de Antioquia</v>
      </c>
      <c r="H242">
        <f>VLOOKUP($A242,Seguimiento_Mar_2025!$G$4:$V$286,15,FALSE)</f>
        <v>0</v>
      </c>
      <c r="I242">
        <f>VLOOKUP($A242,Seguimiento_Mar_2025!$G$4:$V$286,16,FALSE)</f>
        <v>102</v>
      </c>
      <c r="J242" s="158">
        <f>VLOOKUP($A242,Seguimiento_Mar_2025!$G$4:$Y$286,18,FALSE)</f>
        <v>0</v>
      </c>
      <c r="K242" s="159">
        <f>VLOOKUP($A242,Seguimiento_Mar_2025!$G$4:$Y$286,19,FALSE)</f>
        <v>34</v>
      </c>
    </row>
    <row r="243" spans="1:11" ht="30">
      <c r="A243" s="153" t="s">
        <v>418</v>
      </c>
      <c r="B243" s="154" t="s">
        <v>419</v>
      </c>
      <c r="C243" s="153" t="s">
        <v>18</v>
      </c>
      <c r="D243" t="str">
        <f>VLOOKUP($A243,Seguimiento_Mar_2025!G$4:V$286,5,FALSE)</f>
        <v>No acumulado</v>
      </c>
      <c r="E243">
        <f>VLOOKUP($A243,Seguimiento_Mar_2025!$G$4:$V$286,11,FALSE)</f>
        <v>5</v>
      </c>
      <c r="F243">
        <f>VLOOKUP($A243,Seguimiento_Mar_2025!$G$4:$V$286,9,FALSE)</f>
        <v>20</v>
      </c>
      <c r="G243" s="24" t="str">
        <f>VLOOKUP($A243,Seguimiento_Mar_2025!$G$4:$V$286,4,FALSE)</f>
        <v>Instituto de Cultura y Patrimonio de Antioquia</v>
      </c>
      <c r="H243">
        <f>VLOOKUP($A243,Seguimiento_Mar_2025!$G$4:$V$286,15,FALSE)</f>
        <v>0</v>
      </c>
      <c r="I243">
        <f>VLOOKUP($A243,Seguimiento_Mar_2025!$G$4:$V$286,16,FALSE)</f>
        <v>4</v>
      </c>
      <c r="J243" s="158">
        <f>VLOOKUP($A243,Seguimiento_Mar_2025!$G$4:$Y$286,18,FALSE)</f>
        <v>0</v>
      </c>
      <c r="K243" s="159">
        <f>VLOOKUP($A243,Seguimiento_Mar_2025!$G$4:$Y$286,19,FALSE)</f>
        <v>20</v>
      </c>
    </row>
    <row r="244" spans="1:11" ht="30">
      <c r="A244" s="153" t="s">
        <v>420</v>
      </c>
      <c r="B244" s="154" t="s">
        <v>421</v>
      </c>
      <c r="C244" s="153" t="s">
        <v>18</v>
      </c>
      <c r="D244" t="str">
        <f>VLOOKUP($A244,Seguimiento_Mar_2025!G$4:V$286,5,FALSE)</f>
        <v>Anualizado</v>
      </c>
      <c r="E244">
        <f>VLOOKUP($A244,Seguimiento_Mar_2025!$G$4:$V$286,11,FALSE)</f>
        <v>100</v>
      </c>
      <c r="F244">
        <f>VLOOKUP($A244,Seguimiento_Mar_2025!$G$4:$V$286,9,FALSE)</f>
        <v>100</v>
      </c>
      <c r="G244" s="24" t="str">
        <f>VLOOKUP($A244,Seguimiento_Mar_2025!$G$4:$V$286,4,FALSE)</f>
        <v>Instituto de Cultura y Patrimonio de Antioquia</v>
      </c>
      <c r="H244">
        <f>VLOOKUP($A244,Seguimiento_Mar_2025!$G$4:$V$286,15,FALSE)</f>
        <v>0</v>
      </c>
      <c r="I244">
        <f>VLOOKUP($A244,Seguimiento_Mar_2025!$G$4:$V$286,16,FALSE)</f>
        <v>0</v>
      </c>
      <c r="J244" s="158">
        <f>VLOOKUP($A244,Seguimiento_Mar_2025!$G$4:$Y$286,18,FALSE)</f>
        <v>0</v>
      </c>
      <c r="K244" s="159">
        <f>VLOOKUP($A244,Seguimiento_Mar_2025!$G$4:$Y$286,19,FALSE)</f>
        <v>0</v>
      </c>
    </row>
    <row r="245" spans="1:11" ht="30">
      <c r="A245" s="153" t="s">
        <v>422</v>
      </c>
      <c r="B245" s="154" t="s">
        <v>423</v>
      </c>
      <c r="C245" s="153" t="s">
        <v>18</v>
      </c>
      <c r="D245" t="str">
        <f>VLOOKUP($A245,Seguimiento_Mar_2025!G$4:V$286,5,FALSE)</f>
        <v>Anualizado</v>
      </c>
      <c r="E245">
        <f>VLOOKUP($A245,Seguimiento_Mar_2025!$G$4:$V$286,11,FALSE)</f>
        <v>1200</v>
      </c>
      <c r="F245">
        <f>VLOOKUP($A245,Seguimiento_Mar_2025!$G$4:$V$286,9,FALSE)</f>
        <v>1200</v>
      </c>
      <c r="G245" s="24" t="str">
        <f>VLOOKUP($A245,Seguimiento_Mar_2025!$G$4:$V$286,4,FALSE)</f>
        <v>Instituto de Cultura y Patrimonio de Antioquia</v>
      </c>
      <c r="H245">
        <f>VLOOKUP($A245,Seguimiento_Mar_2025!$G$4:$V$286,15,FALSE)</f>
        <v>0</v>
      </c>
      <c r="I245">
        <f>VLOOKUP($A245,Seguimiento_Mar_2025!$G$4:$V$286,16,FALSE)</f>
        <v>0</v>
      </c>
      <c r="J245" s="158">
        <f>VLOOKUP($A245,Seguimiento_Mar_2025!$G$4:$Y$286,18,FALSE)</f>
        <v>0</v>
      </c>
      <c r="K245" s="159">
        <f>VLOOKUP($A245,Seguimiento_Mar_2025!$G$4:$Y$286,19,FALSE)</f>
        <v>25</v>
      </c>
    </row>
    <row r="246" spans="1:11" ht="38.25">
      <c r="A246" s="153" t="s">
        <v>424</v>
      </c>
      <c r="B246" s="154" t="s">
        <v>425</v>
      </c>
      <c r="C246" s="153" t="s">
        <v>255</v>
      </c>
      <c r="D246" t="str">
        <f>VLOOKUP($A246,Seguimiento_Mar_2025!G$4:V$286,5,FALSE)</f>
        <v>Anualizado</v>
      </c>
      <c r="E246">
        <f>VLOOKUP($A246,Seguimiento_Mar_2025!$G$4:$V$286,11,FALSE)</f>
        <v>40</v>
      </c>
      <c r="F246">
        <f>VLOOKUP($A246,Seguimiento_Mar_2025!$G$4:$V$286,9,FALSE)</f>
        <v>40</v>
      </c>
      <c r="G246" s="24" t="str">
        <f>VLOOKUP($A246,Seguimiento_Mar_2025!$G$4:$V$286,4,FALSE)</f>
        <v>Instituto de Cultura y Patrimonio de Antioquia</v>
      </c>
      <c r="H246">
        <f>VLOOKUP($A246,Seguimiento_Mar_2025!$G$4:$V$286,15,FALSE)</f>
        <v>0</v>
      </c>
      <c r="I246">
        <f>VLOOKUP($A246,Seguimiento_Mar_2025!$G$4:$V$286,16,FALSE)</f>
        <v>0</v>
      </c>
      <c r="J246" s="158">
        <f>VLOOKUP($A246,Seguimiento_Mar_2025!$G$4:$Y$286,18,FALSE)</f>
        <v>0</v>
      </c>
      <c r="K246" s="159">
        <f>VLOOKUP($A246,Seguimiento_Mar_2025!$G$4:$Y$286,19,FALSE)</f>
        <v>8.125</v>
      </c>
    </row>
    <row r="247" spans="1:11" ht="30">
      <c r="A247" s="153" t="s">
        <v>426</v>
      </c>
      <c r="B247" s="154" t="s">
        <v>427</v>
      </c>
      <c r="C247" s="153" t="s">
        <v>18</v>
      </c>
      <c r="D247" t="str">
        <f>VLOOKUP($A247,Seguimiento_Mar_2025!G$4:V$286,5,FALSE)</f>
        <v>Anualizado</v>
      </c>
      <c r="E247">
        <f>VLOOKUP($A247,Seguimiento_Mar_2025!$G$4:$V$286,11,FALSE)</f>
        <v>100</v>
      </c>
      <c r="F247">
        <f>VLOOKUP($A247,Seguimiento_Mar_2025!$G$4:$V$286,9,FALSE)</f>
        <v>100</v>
      </c>
      <c r="G247" s="24" t="str">
        <f>VLOOKUP($A247,Seguimiento_Mar_2025!$G$4:$V$286,4,FALSE)</f>
        <v>Instituto de Cultura y Patrimonio de Antioquia</v>
      </c>
      <c r="H247">
        <f>VLOOKUP($A247,Seguimiento_Mar_2025!$G$4:$V$286,15,FALSE)</f>
        <v>0</v>
      </c>
      <c r="I247">
        <f>VLOOKUP($A247,Seguimiento_Mar_2025!$G$4:$V$286,16,FALSE)</f>
        <v>0</v>
      </c>
      <c r="J247" s="158">
        <f>VLOOKUP($A247,Seguimiento_Mar_2025!$G$4:$Y$286,18,FALSE)</f>
        <v>0</v>
      </c>
      <c r="K247" s="159">
        <f>VLOOKUP($A247,Seguimiento_Mar_2025!$G$4:$Y$286,19,FALSE)</f>
        <v>25</v>
      </c>
    </row>
    <row r="248" spans="1:11" ht="15.75">
      <c r="A248" s="141" t="s">
        <v>856</v>
      </c>
      <c r="B248" s="24"/>
      <c r="J248" s="158"/>
      <c r="K248" s="159"/>
    </row>
    <row r="249" spans="1:11" ht="15.75">
      <c r="A249" s="152" t="s">
        <v>429</v>
      </c>
      <c r="B249" s="24"/>
      <c r="J249" s="158">
        <f>VLOOKUP(A249,Productos!A$3:K$480,10,FALSE)</f>
        <v>0</v>
      </c>
      <c r="K249" s="159">
        <f>VLOOKUP(A249,Productos!A$3:K$480,11,FALSE)</f>
        <v>25</v>
      </c>
    </row>
    <row r="250" spans="1:11" ht="30">
      <c r="A250" s="153" t="s">
        <v>430</v>
      </c>
      <c r="B250" s="154" t="s">
        <v>23</v>
      </c>
      <c r="C250" s="153" t="s">
        <v>18</v>
      </c>
      <c r="D250" t="str">
        <f>VLOOKUP($A250,Seguimiento_Mar_2025!G$4:V$286,5,FALSE)</f>
        <v>Anualizado</v>
      </c>
      <c r="E250">
        <f>VLOOKUP($A250,Seguimiento_Mar_2025!$G$4:$V$286,11,FALSE)</f>
        <v>14</v>
      </c>
      <c r="F250">
        <f>VLOOKUP($A250,Seguimiento_Mar_2025!$G$4:$V$286,9,FALSE)</f>
        <v>14</v>
      </c>
      <c r="G250" s="24" t="str">
        <f>VLOOKUP($A250,Seguimiento_Mar_2025!$G$4:$V$286,4,FALSE)</f>
        <v>Instituto de Cultura y Patrimonio de Antioquia</v>
      </c>
      <c r="H250">
        <f>VLOOKUP($A250,Seguimiento_Mar_2025!$G$4:$V$286,15,FALSE)</f>
        <v>0</v>
      </c>
      <c r="I250">
        <f>VLOOKUP($A250,Seguimiento_Mar_2025!$G$4:$V$286,16,FALSE)</f>
        <v>0</v>
      </c>
      <c r="J250" s="158">
        <f>VLOOKUP($A250,Seguimiento_Mar_2025!$G$4:$Y$286,18,FALSE)</f>
        <v>0</v>
      </c>
      <c r="K250" s="159">
        <f>VLOOKUP($A250,Seguimiento_Mar_2025!$G$4:$Y$286,19,FALSE)</f>
        <v>25</v>
      </c>
    </row>
    <row r="251" spans="1:11" ht="30">
      <c r="A251" s="153" t="s">
        <v>431</v>
      </c>
      <c r="B251" s="154" t="s">
        <v>432</v>
      </c>
      <c r="C251" s="153" t="s">
        <v>18</v>
      </c>
      <c r="D251" t="str">
        <f>VLOOKUP($A251,Seguimiento_Mar_2025!G$4:V$286,5,FALSE)</f>
        <v>Anualizado</v>
      </c>
      <c r="E251">
        <f>VLOOKUP($A251,Seguimiento_Mar_2025!$G$4:$V$286,11,FALSE)</f>
        <v>1</v>
      </c>
      <c r="F251">
        <f>VLOOKUP($A251,Seguimiento_Mar_2025!$G$4:$V$286,9,FALSE)</f>
        <v>1</v>
      </c>
      <c r="G251" s="24" t="str">
        <f>VLOOKUP($A251,Seguimiento_Mar_2025!$G$4:$V$286,4,FALSE)</f>
        <v>Instituto de Cultura y Patrimonio de Antioquia</v>
      </c>
      <c r="H251">
        <f>VLOOKUP($A251,Seguimiento_Mar_2025!$G$4:$V$286,15,FALSE)</f>
        <v>0</v>
      </c>
      <c r="I251">
        <f>VLOOKUP($A251,Seguimiento_Mar_2025!$G$4:$V$286,16,FALSE)</f>
        <v>0</v>
      </c>
      <c r="J251" s="158">
        <f>VLOOKUP($A251,Seguimiento_Mar_2025!$G$4:$Y$286,18,FALSE)</f>
        <v>0</v>
      </c>
      <c r="K251" s="159">
        <f>VLOOKUP($A251,Seguimiento_Mar_2025!$G$4:$Y$286,19,FALSE)</f>
        <v>25</v>
      </c>
    </row>
    <row r="252" spans="1:11" ht="15.75">
      <c r="A252" s="141" t="s">
        <v>857</v>
      </c>
      <c r="B252" s="24"/>
      <c r="J252" s="158"/>
      <c r="K252" s="159"/>
    </row>
    <row r="253" spans="1:11" ht="15.75">
      <c r="A253" s="152" t="s">
        <v>434</v>
      </c>
      <c r="B253" s="24"/>
      <c r="J253" s="158">
        <f>VLOOKUP(A253,Productos!A$3:K$480,10,FALSE)</f>
        <v>0</v>
      </c>
      <c r="K253" s="159">
        <f>VLOOKUP(A253,Productos!A$3:K$480,11,FALSE)</f>
        <v>22.222222222222221</v>
      </c>
    </row>
    <row r="254" spans="1:11" ht="30">
      <c r="A254" s="153" t="s">
        <v>435</v>
      </c>
      <c r="B254" s="154" t="s">
        <v>436</v>
      </c>
      <c r="C254" s="153" t="s">
        <v>18</v>
      </c>
      <c r="D254" t="str">
        <f>VLOOKUP($A254,Seguimiento_Mar_2025!G$4:V$286,5,FALSE)</f>
        <v>No acumulado</v>
      </c>
      <c r="E254">
        <f>VLOOKUP($A254,Seguimiento_Mar_2025!$G$4:$V$286,11,FALSE)</f>
        <v>5</v>
      </c>
      <c r="F254">
        <f>VLOOKUP($A254,Seguimiento_Mar_2025!$G$4:$V$286,9,FALSE)</f>
        <v>18</v>
      </c>
      <c r="G254" s="24" t="str">
        <f>VLOOKUP($A254,Seguimiento_Mar_2025!$G$4:$V$286,4,FALSE)</f>
        <v>Instituto de Cultura y Patrimonio de Antioquia</v>
      </c>
      <c r="H254">
        <f>VLOOKUP($A254,Seguimiento_Mar_2025!$G$4:$V$286,15,FALSE)</f>
        <v>0</v>
      </c>
      <c r="I254">
        <f>VLOOKUP($A254,Seguimiento_Mar_2025!$G$4:$V$286,16,FALSE)</f>
        <v>4</v>
      </c>
      <c r="J254" s="158">
        <f>VLOOKUP($A254,Seguimiento_Mar_2025!$G$4:$Y$286,18,FALSE)</f>
        <v>0</v>
      </c>
      <c r="K254" s="159">
        <f>VLOOKUP($A254,Seguimiento_Mar_2025!$G$4:$Y$286,19,FALSE)</f>
        <v>22.222222222222221</v>
      </c>
    </row>
    <row r="255" spans="1:11" ht="30">
      <c r="A255" s="153" t="s">
        <v>437</v>
      </c>
      <c r="B255" s="154" t="s">
        <v>438</v>
      </c>
      <c r="C255" s="153" t="s">
        <v>18</v>
      </c>
      <c r="D255" t="str">
        <f>VLOOKUP($A255,Seguimiento_Mar_2025!G$4:V$286,5,FALSE)</f>
        <v>No acumulado</v>
      </c>
      <c r="E255" t="str">
        <f>VLOOKUP($A255,Seguimiento_Mar_2025!$G$4:$V$286,11,FALSE)</f>
        <v>NP</v>
      </c>
      <c r="F255">
        <f>VLOOKUP($A255,Seguimiento_Mar_2025!$G$4:$V$286,9,FALSE)</f>
        <v>2</v>
      </c>
      <c r="G255" s="24" t="str">
        <f>VLOOKUP($A255,Seguimiento_Mar_2025!$G$4:$V$286,4,FALSE)</f>
        <v>Instituto de Cultura y Patrimonio de Antioquia</v>
      </c>
      <c r="H255" t="str">
        <f>VLOOKUP($A255,Seguimiento_Mar_2025!$G$4:$V$286,15,FALSE)</f>
        <v>NA</v>
      </c>
      <c r="I255" t="str">
        <f>VLOOKUP($A255,Seguimiento_Mar_2025!$G$4:$V$286,16,FALSE)</f>
        <v>NA</v>
      </c>
      <c r="J255" s="158" t="str">
        <f>VLOOKUP($A255,Seguimiento_Mar_2025!$G$4:$Y$286,18,FALSE)</f>
        <v>NA</v>
      </c>
      <c r="K255" s="159" t="str">
        <f>VLOOKUP($A255,Seguimiento_Mar_2025!$G$4:$Y$286,19,FALSE)</f>
        <v>NA</v>
      </c>
    </row>
    <row r="256" spans="1:11" ht="21">
      <c r="A256" s="150" t="s">
        <v>439</v>
      </c>
      <c r="B256" s="150"/>
      <c r="C256" s="150"/>
      <c r="D256" s="150"/>
      <c r="E256" s="150"/>
      <c r="F256" s="150"/>
      <c r="G256" s="150"/>
      <c r="H256" s="150"/>
      <c r="I256" s="150"/>
      <c r="J256" s="157">
        <f>VLOOKUP(A256,Productos!A$3:K$480,10,FALSE)</f>
        <v>26.538252075972071</v>
      </c>
      <c r="K256" s="157">
        <f>VLOOKUP(A256,Productos!A$3:K$480,11,FALSE)</f>
        <v>34.718159201590794</v>
      </c>
    </row>
    <row r="257" spans="1:11" ht="15.75">
      <c r="A257" s="141" t="s">
        <v>858</v>
      </c>
      <c r="B257" s="24"/>
      <c r="J257" s="158"/>
      <c r="K257" s="159"/>
    </row>
    <row r="258" spans="1:11" ht="18.75">
      <c r="A258" s="151" t="s">
        <v>441</v>
      </c>
      <c r="B258" s="24"/>
      <c r="J258" s="158">
        <f>VLOOKUP(A258,Productos!A$3:K$480,10,FALSE)</f>
        <v>16.852589974937345</v>
      </c>
      <c r="K258" s="159">
        <f>VLOOKUP(A258,Productos!A$3:K$480,11,FALSE)</f>
        <v>19.549486520632534</v>
      </c>
    </row>
    <row r="259" spans="1:11" ht="15.75">
      <c r="A259" s="141" t="s">
        <v>859</v>
      </c>
      <c r="B259" s="24"/>
      <c r="J259" s="158"/>
      <c r="K259" s="159"/>
    </row>
    <row r="260" spans="1:11" ht="15.75">
      <c r="A260" s="152" t="s">
        <v>443</v>
      </c>
      <c r="B260" s="24"/>
      <c r="J260" s="158">
        <f>VLOOKUP(A260,Productos!A$3:K$480,10,FALSE)</f>
        <v>0</v>
      </c>
      <c r="K260" s="159">
        <f>VLOOKUP(A260,Productos!A$3:K$480,11,FALSE)</f>
        <v>50.225157058600004</v>
      </c>
    </row>
    <row r="261" spans="1:11" ht="30">
      <c r="A261" s="153" t="s">
        <v>444</v>
      </c>
      <c r="B261" s="154" t="s">
        <v>445</v>
      </c>
      <c r="C261" s="153" t="s">
        <v>446</v>
      </c>
      <c r="D261" t="str">
        <f>VLOOKUP($A261,Seguimiento_Mar_2025!G$4:V$286,5,FALSE)</f>
        <v>No acumulado</v>
      </c>
      <c r="E261">
        <f>VLOOKUP($A261,Seguimiento_Mar_2025!$G$4:$V$286,11,FALSE)</f>
        <v>25000</v>
      </c>
      <c r="F261">
        <f>VLOOKUP($A261,Seguimiento_Mar_2025!$G$4:$V$286,9,FALSE)</f>
        <v>100000</v>
      </c>
      <c r="G261" s="24" t="str">
        <f>VLOOKUP($A261,Seguimiento_Mar_2025!$G$4:$V$286,4,FALSE)</f>
        <v>Secretaría de Infraestructura Física</v>
      </c>
      <c r="H261">
        <f>VLOOKUP($A261,Seguimiento_Mar_2025!$G$4:$V$286,15,FALSE)</f>
        <v>0</v>
      </c>
      <c r="I261">
        <f>VLOOKUP($A261,Seguimiento_Mar_2025!$G$4:$V$286,16,FALSE)</f>
        <v>60450.314117199996</v>
      </c>
      <c r="J261" s="158">
        <f>VLOOKUP($A261,Seguimiento_Mar_2025!$G$4:$Y$286,18,FALSE)</f>
        <v>0</v>
      </c>
      <c r="K261" s="159">
        <f>VLOOKUP($A261,Seguimiento_Mar_2025!$G$4:$Y$286,19,FALSE)</f>
        <v>60.450314117200001</v>
      </c>
    </row>
    <row r="262" spans="1:11" ht="30">
      <c r="A262" s="153" t="s">
        <v>448</v>
      </c>
      <c r="B262" s="154" t="s">
        <v>449</v>
      </c>
      <c r="C262" s="153" t="s">
        <v>18</v>
      </c>
      <c r="D262" t="str">
        <f>VLOOKUP($A262,Seguimiento_Mar_2025!G$4:V$286,5,FALSE)</f>
        <v>No acumulado</v>
      </c>
      <c r="E262" t="str">
        <f>VLOOKUP($A262,Seguimiento_Mar_2025!$G$4:$V$286,11,FALSE)</f>
        <v>NP</v>
      </c>
      <c r="F262">
        <f>VLOOKUP($A262,Seguimiento_Mar_2025!$G$4:$V$286,9,FALSE)</f>
        <v>5</v>
      </c>
      <c r="G262" s="24" t="str">
        <f>VLOOKUP($A262,Seguimiento_Mar_2025!$G$4:$V$286,4,FALSE)</f>
        <v>Secretaría de Infraestructura Física</v>
      </c>
      <c r="H262">
        <f>VLOOKUP($A262,Seguimiento_Mar_2025!$G$4:$V$286,15,FALSE)</f>
        <v>0</v>
      </c>
      <c r="I262">
        <f>VLOOKUP($A262,Seguimiento_Mar_2025!$G$4:$V$286,16,FALSE)</f>
        <v>2</v>
      </c>
      <c r="J262" s="158" t="str">
        <f>VLOOKUP($A262,Seguimiento_Mar_2025!$G$4:$Y$286,18,FALSE)</f>
        <v>NA</v>
      </c>
      <c r="K262" s="159">
        <f>VLOOKUP($A262,Seguimiento_Mar_2025!$G$4:$Y$286,19,FALSE)</f>
        <v>40</v>
      </c>
    </row>
    <row r="263" spans="1:11" ht="15.75">
      <c r="A263" s="141" t="s">
        <v>860</v>
      </c>
      <c r="B263" s="24"/>
      <c r="J263" s="158"/>
      <c r="K263" s="159"/>
    </row>
    <row r="264" spans="1:11" ht="15.75">
      <c r="A264" s="152" t="s">
        <v>451</v>
      </c>
      <c r="B264" s="24"/>
      <c r="J264" s="158">
        <f>VLOOKUP(A264,Productos!A$3:K$480,10,FALSE)</f>
        <v>19.478505555555554</v>
      </c>
      <c r="K264" s="159">
        <f>VLOOKUP(A264,Productos!A$3:K$480,11,FALSE)</f>
        <v>19.227717799039375</v>
      </c>
    </row>
    <row r="265" spans="1:11" ht="30">
      <c r="A265" s="153" t="s">
        <v>452</v>
      </c>
      <c r="B265" s="154" t="s">
        <v>453</v>
      </c>
      <c r="C265" s="153" t="s">
        <v>18</v>
      </c>
      <c r="D265" t="str">
        <f>VLOOKUP($A265,Seguimiento_Mar_2025!G$4:V$286,5,FALSE)</f>
        <v>No acumulado</v>
      </c>
      <c r="E265">
        <f>VLOOKUP($A265,Seguimiento_Mar_2025!$G$4:$V$286,11,FALSE)</f>
        <v>1</v>
      </c>
      <c r="F265">
        <f>VLOOKUP($A265,Seguimiento_Mar_2025!$G$4:$V$286,9,FALSE)</f>
        <v>6</v>
      </c>
      <c r="G265" s="24" t="str">
        <f>VLOOKUP($A265,Seguimiento_Mar_2025!$G$4:$V$286,4,FALSE)</f>
        <v>Secretaría de Infraestructura Física</v>
      </c>
      <c r="H265">
        <f>VLOOKUP($A265,Seguimiento_Mar_2025!$G$4:$V$286,15,FALSE)</f>
        <v>0</v>
      </c>
      <c r="I265">
        <f>VLOOKUP($A265,Seguimiento_Mar_2025!$G$4:$V$286,16,FALSE)</f>
        <v>0</v>
      </c>
      <c r="J265" s="158">
        <f>VLOOKUP($A265,Seguimiento_Mar_2025!$G$4:$Y$286,18,FALSE)</f>
        <v>0</v>
      </c>
      <c r="K265" s="159">
        <f>VLOOKUP($A265,Seguimiento_Mar_2025!$G$4:$Y$286,19,FALSE)</f>
        <v>0</v>
      </c>
    </row>
    <row r="266" spans="1:11" ht="30">
      <c r="A266" s="153" t="s">
        <v>454</v>
      </c>
      <c r="B266" s="154" t="s">
        <v>455</v>
      </c>
      <c r="C266" s="153" t="s">
        <v>18</v>
      </c>
      <c r="D266" t="str">
        <f>VLOOKUP($A266,Seguimiento_Mar_2025!G$4:V$286,5,FALSE)</f>
        <v>No acumulado</v>
      </c>
      <c r="E266">
        <f>VLOOKUP($A266,Seguimiento_Mar_2025!$G$4:$V$286,11,FALSE)</f>
        <v>2</v>
      </c>
      <c r="F266">
        <f>VLOOKUP($A266,Seguimiento_Mar_2025!$G$4:$V$286,9,FALSE)</f>
        <v>15</v>
      </c>
      <c r="G266" s="24" t="str">
        <f>VLOOKUP($A266,Seguimiento_Mar_2025!$G$4:$V$286,4,FALSE)</f>
        <v>Secretaría de Infraestructura Física</v>
      </c>
      <c r="H266">
        <f>VLOOKUP($A266,Seguimiento_Mar_2025!$G$4:$V$286,15,FALSE)</f>
        <v>0</v>
      </c>
      <c r="I266">
        <f>VLOOKUP($A266,Seguimiento_Mar_2025!$G$4:$V$286,16,FALSE)</f>
        <v>0</v>
      </c>
      <c r="J266" s="158">
        <f>VLOOKUP($A266,Seguimiento_Mar_2025!$G$4:$Y$286,18,FALSE)</f>
        <v>0</v>
      </c>
      <c r="K266" s="159">
        <f>VLOOKUP($A266,Seguimiento_Mar_2025!$G$4:$Y$286,19,FALSE)</f>
        <v>0</v>
      </c>
    </row>
    <row r="267" spans="1:11" ht="30">
      <c r="A267" s="153" t="s">
        <v>456</v>
      </c>
      <c r="B267" s="154" t="s">
        <v>457</v>
      </c>
      <c r="C267" s="153" t="s">
        <v>18</v>
      </c>
      <c r="D267" t="str">
        <f>VLOOKUP($A267,Seguimiento_Mar_2025!G$4:V$286,5,FALSE)</f>
        <v>No acumulado</v>
      </c>
      <c r="E267" t="str">
        <f>VLOOKUP($A267,Seguimiento_Mar_2025!$G$4:$V$286,11,FALSE)</f>
        <v>NP</v>
      </c>
      <c r="F267">
        <f>VLOOKUP($A267,Seguimiento_Mar_2025!$G$4:$V$286,9,FALSE)</f>
        <v>1</v>
      </c>
      <c r="G267" s="24" t="str">
        <f>VLOOKUP($A267,Seguimiento_Mar_2025!$G$4:$V$286,4,FALSE)</f>
        <v>Secretaría de Infraestructura Física</v>
      </c>
      <c r="H267" s="156">
        <f>VLOOKUP($A267,Seguimiento_Mar_2025!$G$4:$V$286,15,FALSE)</f>
        <v>1.0880601211072665E-2</v>
      </c>
      <c r="I267" s="156">
        <f>VLOOKUP($A267,Seguimiento_Mar_2025!$G$4:$V$286,16,FALSE)</f>
        <v>0.15371689013840831</v>
      </c>
      <c r="J267" s="158" t="str">
        <f>VLOOKUP($A267,Seguimiento_Mar_2025!$G$4:$Y$286,18,FALSE)</f>
        <v>NA</v>
      </c>
      <c r="K267" s="159">
        <f>VLOOKUP($A267,Seguimiento_Mar_2025!$G$4:$Y$286,19,FALSE)</f>
        <v>15.371689013840831</v>
      </c>
    </row>
    <row r="268" spans="1:11" ht="30">
      <c r="A268" s="153" t="s">
        <v>458</v>
      </c>
      <c r="B268" s="154" t="s">
        <v>459</v>
      </c>
      <c r="C268" s="153" t="s">
        <v>460</v>
      </c>
      <c r="D268" t="str">
        <f>VLOOKUP($A268,Seguimiento_Mar_2025!G$4:V$286,5,FALSE)</f>
        <v>Anualizado</v>
      </c>
      <c r="E268">
        <f>VLOOKUP($A268,Seguimiento_Mar_2025!$G$4:$V$286,11,FALSE)</f>
        <v>63</v>
      </c>
      <c r="F268">
        <f>VLOOKUP($A268,Seguimiento_Mar_2025!$G$4:$V$286,9,FALSE)</f>
        <v>63</v>
      </c>
      <c r="G268" s="24" t="str">
        <f>VLOOKUP($A268,Seguimiento_Mar_2025!$G$4:$V$286,4,FALSE)</f>
        <v>Secretaría de Infraestructura Física</v>
      </c>
      <c r="H268">
        <f>VLOOKUP($A268,Seguimiento_Mar_2025!$G$4:$V$286,15,FALSE)</f>
        <v>63</v>
      </c>
      <c r="I268">
        <f>VLOOKUP($A268,Seguimiento_Mar_2025!$G$4:$V$286,16,FALSE)</f>
        <v>63</v>
      </c>
      <c r="J268" s="158">
        <f>VLOOKUP($A268,Seguimiento_Mar_2025!$G$4:$Y$286,18,FALSE)</f>
        <v>100</v>
      </c>
      <c r="K268" s="159">
        <f>VLOOKUP($A268,Seguimiento_Mar_2025!$G$4:$Y$286,19,FALSE)</f>
        <v>50</v>
      </c>
    </row>
    <row r="269" spans="1:11" ht="30">
      <c r="A269" s="153" t="s">
        <v>461</v>
      </c>
      <c r="B269" s="154" t="s">
        <v>462</v>
      </c>
      <c r="C269" s="153" t="s">
        <v>18</v>
      </c>
      <c r="D269" t="str">
        <f>VLOOKUP($A269,Seguimiento_Mar_2025!G$4:V$286,5,FALSE)</f>
        <v>Anualizado</v>
      </c>
      <c r="E269">
        <f>VLOOKUP($A269,Seguimiento_Mar_2025!$G$4:$V$286,11,FALSE)</f>
        <v>3</v>
      </c>
      <c r="F269">
        <f>VLOOKUP($A269,Seguimiento_Mar_2025!$G$4:$V$286,9,FALSE)</f>
        <v>3</v>
      </c>
      <c r="G269" s="24" t="str">
        <f>VLOOKUP($A269,Seguimiento_Mar_2025!$G$4:$V$286,4,FALSE)</f>
        <v>Secretaría de Infraestructura Física</v>
      </c>
      <c r="H269">
        <f>VLOOKUP($A269,Seguimiento_Mar_2025!$G$4:$V$286,15,FALSE)</f>
        <v>0</v>
      </c>
      <c r="I269">
        <f>VLOOKUP($A269,Seguimiento_Mar_2025!$G$4:$V$286,16,FALSE)</f>
        <v>0</v>
      </c>
      <c r="J269" s="158">
        <f>VLOOKUP($A269,Seguimiento_Mar_2025!$G$4:$Y$286,18,FALSE)</f>
        <v>0</v>
      </c>
      <c r="K269" s="159">
        <f>VLOOKUP($A269,Seguimiento_Mar_2025!$G$4:$Y$286,19,FALSE)</f>
        <v>0</v>
      </c>
    </row>
    <row r="270" spans="1:11" ht="30">
      <c r="A270" s="153" t="s">
        <v>463</v>
      </c>
      <c r="B270" s="154" t="s">
        <v>464</v>
      </c>
      <c r="C270" s="153" t="s">
        <v>18</v>
      </c>
      <c r="D270" t="str">
        <f>VLOOKUP($A270,Seguimiento_Mar_2025!G$4:V$286,5,FALSE)</f>
        <v>No acumulado</v>
      </c>
      <c r="E270">
        <f>VLOOKUP($A270,Seguimiento_Mar_2025!$G$4:$V$286,11,FALSE)</f>
        <v>2</v>
      </c>
      <c r="F270">
        <f>VLOOKUP($A270,Seguimiento_Mar_2025!$G$4:$V$286,9,FALSE)</f>
        <v>4</v>
      </c>
      <c r="G270" s="24" t="str">
        <f>VLOOKUP($A270,Seguimiento_Mar_2025!$G$4:$V$286,4,FALSE)</f>
        <v>Secretaría de Infraestructura Física</v>
      </c>
      <c r="H270">
        <f>VLOOKUP($A270,Seguimiento_Mar_2025!$G$4:$V$286,15,FALSE)</f>
        <v>0</v>
      </c>
      <c r="I270">
        <f>VLOOKUP($A270,Seguimiento_Mar_2025!$G$4:$V$286,16,FALSE)</f>
        <v>0</v>
      </c>
      <c r="J270" s="158">
        <f>VLOOKUP($A270,Seguimiento_Mar_2025!$G$4:$Y$286,18,FALSE)</f>
        <v>0</v>
      </c>
      <c r="K270" s="159">
        <f>VLOOKUP($A270,Seguimiento_Mar_2025!$G$4:$Y$286,19,FALSE)</f>
        <v>0</v>
      </c>
    </row>
    <row r="271" spans="1:11" ht="30">
      <c r="A271" s="153" t="s">
        <v>465</v>
      </c>
      <c r="B271" s="154" t="s">
        <v>466</v>
      </c>
      <c r="C271" s="153" t="s">
        <v>460</v>
      </c>
      <c r="D271" t="str">
        <f>VLOOKUP($A271,Seguimiento_Mar_2025!G$4:V$286,5,FALSE)</f>
        <v>No acumulado</v>
      </c>
      <c r="E271">
        <f>VLOOKUP($A271,Seguimiento_Mar_2025!$G$4:$V$286,11,FALSE)</f>
        <v>250</v>
      </c>
      <c r="F271">
        <f>VLOOKUP($A271,Seguimiento_Mar_2025!$G$4:$V$286,9,FALSE)</f>
        <v>1040</v>
      </c>
      <c r="G271" s="24" t="str">
        <f>VLOOKUP($A271,Seguimiento_Mar_2025!$G$4:$V$286,4,FALSE)</f>
        <v>Secretaría de Infraestructura Física</v>
      </c>
      <c r="H271">
        <f>VLOOKUP($A271,Seguimiento_Mar_2025!$G$4:$V$286,15,FALSE)</f>
        <v>2.65</v>
      </c>
      <c r="I271">
        <f>VLOOKUP($A271,Seguimiento_Mar_2025!$G$4:$V$286,16,FALSE)</f>
        <v>42.094109999999993</v>
      </c>
      <c r="J271" s="158">
        <f>VLOOKUP($A271,Seguimiento_Mar_2025!$G$4:$Y$286,18,FALSE)</f>
        <v>1.06</v>
      </c>
      <c r="K271" s="159">
        <f>VLOOKUP($A271,Seguimiento_Mar_2025!$G$4:$Y$286,19,FALSE)</f>
        <v>4.0475105769230764</v>
      </c>
    </row>
    <row r="272" spans="1:11" ht="30">
      <c r="A272" s="153" t="s">
        <v>467</v>
      </c>
      <c r="B272" s="154" t="s">
        <v>468</v>
      </c>
      <c r="C272" s="153" t="s">
        <v>460</v>
      </c>
      <c r="D272" t="str">
        <f>VLOOKUP($A272,Seguimiento_Mar_2025!G$4:V$286,5,FALSE)</f>
        <v>Anualizado</v>
      </c>
      <c r="E272">
        <f>VLOOKUP($A272,Seguimiento_Mar_2025!$G$4:$V$286,11,FALSE)</f>
        <v>5000</v>
      </c>
      <c r="F272">
        <f>VLOOKUP($A272,Seguimiento_Mar_2025!$G$4:$V$286,9,FALSE)</f>
        <v>5000</v>
      </c>
      <c r="G272" s="24" t="str">
        <f>VLOOKUP($A272,Seguimiento_Mar_2025!$G$4:$V$286,4,FALSE)</f>
        <v>Secretaría de Infraestructura Física</v>
      </c>
      <c r="H272">
        <f>VLOOKUP($A272,Seguimiento_Mar_2025!$G$4:$V$286,15,FALSE)</f>
        <v>1009.27</v>
      </c>
      <c r="I272">
        <f>VLOOKUP($A272,Seguimiento_Mar_2025!$G$4:$V$286,16,FALSE)</f>
        <v>1009.27</v>
      </c>
      <c r="J272" s="158">
        <f>VLOOKUP($A272,Seguimiento_Mar_2025!$G$4:$Y$286,18,FALSE)</f>
        <v>20.185400000000001</v>
      </c>
      <c r="K272" s="159">
        <f>VLOOKUP($A272,Seguimiento_Mar_2025!$G$4:$Y$286,19,FALSE)</f>
        <v>15.083725000000001</v>
      </c>
    </row>
    <row r="273" spans="1:11" ht="30">
      <c r="A273" s="153" t="s">
        <v>469</v>
      </c>
      <c r="B273" s="154" t="s">
        <v>470</v>
      </c>
      <c r="C273" s="153" t="s">
        <v>460</v>
      </c>
      <c r="D273" t="str">
        <f>VLOOKUP($A273,Seguimiento_Mar_2025!G$4:V$286,5,FALSE)</f>
        <v>No acumulado</v>
      </c>
      <c r="E273">
        <f>VLOOKUP($A273,Seguimiento_Mar_2025!$G$4:$V$286,11,FALSE)</f>
        <v>150</v>
      </c>
      <c r="F273">
        <f>VLOOKUP($A273,Seguimiento_Mar_2025!$G$4:$V$286,9,FALSE)</f>
        <v>500</v>
      </c>
      <c r="G273" s="24" t="str">
        <f>VLOOKUP($A273,Seguimiento_Mar_2025!$G$4:$V$286,4,FALSE)</f>
        <v>Secretaría de Infraestructura Física</v>
      </c>
      <c r="H273">
        <f>VLOOKUP($A273,Seguimiento_Mar_2025!$G$4:$V$286,15,FALSE)</f>
        <v>13.21</v>
      </c>
      <c r="I273">
        <f>VLOOKUP($A273,Seguimiento_Mar_2025!$G$4:$V$286,16,FALSE)</f>
        <v>148.33405999999999</v>
      </c>
      <c r="J273" s="158">
        <f>VLOOKUP($A273,Seguimiento_Mar_2025!$G$4:$Y$286,18,FALSE)</f>
        <v>8.8066666666666666</v>
      </c>
      <c r="K273" s="159">
        <f>VLOOKUP($A273,Seguimiento_Mar_2025!$G$4:$Y$286,19,FALSE)</f>
        <v>29.666811999999997</v>
      </c>
    </row>
    <row r="274" spans="1:11" ht="30">
      <c r="A274" s="153" t="s">
        <v>471</v>
      </c>
      <c r="B274" s="154" t="s">
        <v>472</v>
      </c>
      <c r="C274" s="153" t="s">
        <v>460</v>
      </c>
      <c r="D274" t="str">
        <f>VLOOKUP($A274,Seguimiento_Mar_2025!G$4:V$286,5,FALSE)</f>
        <v>No acumulado</v>
      </c>
      <c r="E274">
        <f>VLOOKUP($A274,Seguimiento_Mar_2025!$G$4:$V$286,11,FALSE)</f>
        <v>3000</v>
      </c>
      <c r="F274">
        <f>VLOOKUP($A274,Seguimiento_Mar_2025!$G$4:$V$286,9,FALSE)</f>
        <v>10000</v>
      </c>
      <c r="G274" s="24" t="str">
        <f>VLOOKUP($A274,Seguimiento_Mar_2025!$G$4:$V$286,4,FALSE)</f>
        <v>Secretaría de Infraestructura Física</v>
      </c>
      <c r="H274">
        <f>VLOOKUP($A274,Seguimiento_Mar_2025!$G$4:$V$286,15,FALSE)</f>
        <v>110.7</v>
      </c>
      <c r="I274">
        <f>VLOOKUP($A274,Seguimiento_Mar_2025!$G$4:$V$286,16,FALSE)</f>
        <v>1177.2720000000002</v>
      </c>
      <c r="J274" s="158">
        <f>VLOOKUP($A274,Seguimiento_Mar_2025!$G$4:$Y$286,18,FALSE)</f>
        <v>3.6900000000000004</v>
      </c>
      <c r="K274" s="159">
        <f>VLOOKUP($A274,Seguimiento_Mar_2025!$G$4:$Y$286,19,FALSE)</f>
        <v>11.772720000000001</v>
      </c>
    </row>
    <row r="275" spans="1:11" ht="30">
      <c r="A275" s="153" t="s">
        <v>473</v>
      </c>
      <c r="B275" s="154" t="s">
        <v>474</v>
      </c>
      <c r="C275" s="153" t="s">
        <v>460</v>
      </c>
      <c r="D275" t="str">
        <f>VLOOKUP($A275,Seguimiento_Mar_2025!G$4:V$286,5,FALSE)</f>
        <v>No acumulado</v>
      </c>
      <c r="E275">
        <f>VLOOKUP($A275,Seguimiento_Mar_2025!$G$4:$V$286,11,FALSE)</f>
        <v>10</v>
      </c>
      <c r="F275">
        <f>VLOOKUP($A275,Seguimiento_Mar_2025!$G$4:$V$286,9,FALSE)</f>
        <v>30</v>
      </c>
      <c r="G275" s="24" t="str">
        <f>VLOOKUP($A275,Seguimiento_Mar_2025!$G$4:$V$286,4,FALSE)</f>
        <v>Secretaría de Infraestructura Física</v>
      </c>
      <c r="H275">
        <f>VLOOKUP($A275,Seguimiento_Mar_2025!$G$4:$V$286,15,FALSE)</f>
        <v>0</v>
      </c>
      <c r="I275">
        <f>VLOOKUP($A275,Seguimiento_Mar_2025!$G$4:$V$286,16,FALSE)</f>
        <v>11.961460000000001</v>
      </c>
      <c r="J275" s="158">
        <f>VLOOKUP($A275,Seguimiento_Mar_2025!$G$4:$Y$286,18,FALSE)</f>
        <v>0</v>
      </c>
      <c r="K275" s="159">
        <f>VLOOKUP($A275,Seguimiento_Mar_2025!$G$4:$Y$286,19,FALSE)</f>
        <v>39.871533333333339</v>
      </c>
    </row>
    <row r="276" spans="1:11" ht="30">
      <c r="A276" s="153" t="s">
        <v>475</v>
      </c>
      <c r="B276" s="154" t="s">
        <v>476</v>
      </c>
      <c r="C276" s="153" t="s">
        <v>18</v>
      </c>
      <c r="D276" t="str">
        <f>VLOOKUP($A276,Seguimiento_Mar_2025!G$4:V$286,5,FALSE)</f>
        <v>No acumulado</v>
      </c>
      <c r="E276">
        <f>VLOOKUP($A276,Seguimiento_Mar_2025!$G$4:$V$286,11,FALSE)</f>
        <v>10</v>
      </c>
      <c r="F276">
        <f>VLOOKUP($A276,Seguimiento_Mar_2025!$G$4:$V$286,9,FALSE)</f>
        <v>41</v>
      </c>
      <c r="G276" s="24" t="str">
        <f>VLOOKUP($A276,Seguimiento_Mar_2025!$G$4:$V$286,4,FALSE)</f>
        <v>Secretaría de Infraestructura Física</v>
      </c>
      <c r="H276">
        <f>VLOOKUP($A276,Seguimiento_Mar_2025!$G$4:$V$286,15,FALSE)</f>
        <v>0</v>
      </c>
      <c r="I276">
        <f>VLOOKUP($A276,Seguimiento_Mar_2025!$G$4:$V$286,16,FALSE)</f>
        <v>14</v>
      </c>
      <c r="J276" s="158">
        <f>VLOOKUP($A276,Seguimiento_Mar_2025!$G$4:$Y$286,18,FALSE)</f>
        <v>0</v>
      </c>
      <c r="K276" s="159">
        <f>VLOOKUP($A276,Seguimiento_Mar_2025!$G$4:$Y$286,19,FALSE)</f>
        <v>34.146341463414636</v>
      </c>
    </row>
    <row r="277" spans="1:11" ht="30">
      <c r="A277" s="153" t="s">
        <v>477</v>
      </c>
      <c r="B277" s="154" t="s">
        <v>478</v>
      </c>
      <c r="C277" s="153" t="s">
        <v>18</v>
      </c>
      <c r="D277" t="str">
        <f>VLOOKUP($A277,Seguimiento_Mar_2025!G$4:V$286,5,FALSE)</f>
        <v>No acumulado</v>
      </c>
      <c r="E277">
        <f>VLOOKUP($A277,Seguimiento_Mar_2025!$G$4:$V$286,11,FALSE)</f>
        <v>1</v>
      </c>
      <c r="F277">
        <f>VLOOKUP($A277,Seguimiento_Mar_2025!$G$4:$V$286,9,FALSE)</f>
        <v>2</v>
      </c>
      <c r="G277" s="24" t="str">
        <f>VLOOKUP($A277,Seguimiento_Mar_2025!$G$4:$V$286,4,FALSE)</f>
        <v>Promotora Ferrocarril de Antioquia</v>
      </c>
      <c r="H277" t="str">
        <f>VLOOKUP($A277,Seguimiento_Mar_2025!$G$4:$V$286,15,FALSE)</f>
        <v>ND</v>
      </c>
      <c r="I277" t="str">
        <f>VLOOKUP($A277,Seguimiento_Mar_2025!$G$4:$V$286,16,FALSE)</f>
        <v>NA</v>
      </c>
      <c r="J277" s="158" t="str">
        <f>VLOOKUP($A277,Seguimiento_Mar_2025!$G$4:$Y$286,18,FALSE)</f>
        <v>NA</v>
      </c>
      <c r="K277" s="159" t="str">
        <f>VLOOKUP($A277,Seguimiento_Mar_2025!$G$4:$Y$286,19,FALSE)</f>
        <v>NA</v>
      </c>
    </row>
    <row r="278" spans="1:11" ht="30">
      <c r="A278" s="153" t="s">
        <v>480</v>
      </c>
      <c r="B278" s="154" t="s">
        <v>481</v>
      </c>
      <c r="C278" s="153" t="s">
        <v>18</v>
      </c>
      <c r="D278" t="str">
        <f>VLOOKUP($A278,Seguimiento_Mar_2025!G$4:V$286,5,FALSE)</f>
        <v>No acumulado</v>
      </c>
      <c r="E278">
        <f>VLOOKUP($A278,Seguimiento_Mar_2025!$G$4:$V$286,11,FALSE)</f>
        <v>1</v>
      </c>
      <c r="F278">
        <f>VLOOKUP($A278,Seguimiento_Mar_2025!$G$4:$V$286,9,FALSE)</f>
        <v>5</v>
      </c>
      <c r="G278" s="24" t="str">
        <f>VLOOKUP($A278,Seguimiento_Mar_2025!$G$4:$V$286,4,FALSE)</f>
        <v>Promotora Ferrocarril de Antioquia</v>
      </c>
      <c r="H278" t="str">
        <f>VLOOKUP($A278,Seguimiento_Mar_2025!$G$4:$V$286,15,FALSE)</f>
        <v>ND</v>
      </c>
      <c r="I278" t="str">
        <f>VLOOKUP($A278,Seguimiento_Mar_2025!$G$4:$V$286,16,FALSE)</f>
        <v>NA</v>
      </c>
      <c r="J278" s="158" t="str">
        <f>VLOOKUP($A278,Seguimiento_Mar_2025!$G$4:$Y$286,18,FALSE)</f>
        <v>NA</v>
      </c>
      <c r="K278" s="159" t="str">
        <f>VLOOKUP($A278,Seguimiento_Mar_2025!$G$4:$Y$286,19,FALSE)</f>
        <v>NA</v>
      </c>
    </row>
    <row r="279" spans="1:11" ht="25.5">
      <c r="A279" s="153" t="s">
        <v>482</v>
      </c>
      <c r="B279" s="154" t="s">
        <v>483</v>
      </c>
      <c r="C279" s="153" t="s">
        <v>18</v>
      </c>
      <c r="D279" t="str">
        <f>VLOOKUP($A279,Seguimiento_Mar_2025!G$4:V$286,5,FALSE)</f>
        <v>Anualizado</v>
      </c>
      <c r="E279">
        <f>VLOOKUP($A279,Seguimiento_Mar_2025!$G$4:$V$286,11,FALSE)</f>
        <v>1</v>
      </c>
      <c r="F279">
        <f>VLOOKUP($A279,Seguimiento_Mar_2025!$G$4:$V$286,9,FALSE)</f>
        <v>1</v>
      </c>
      <c r="G279" s="24" t="str">
        <f>VLOOKUP($A279,Seguimiento_Mar_2025!$G$4:$V$286,4,FALSE)</f>
        <v>Secretaría de Hacienda</v>
      </c>
      <c r="H279">
        <f>VLOOKUP($A279,Seguimiento_Mar_2025!$G$4:$V$286,15,FALSE)</f>
        <v>1</v>
      </c>
      <c r="I279">
        <f>VLOOKUP($A279,Seguimiento_Mar_2025!$G$4:$V$286,16,FALSE)</f>
        <v>1</v>
      </c>
      <c r="J279" s="158">
        <f>VLOOKUP($A279,Seguimiento_Mar_2025!$G$4:$Y$286,18,FALSE)</f>
        <v>100</v>
      </c>
      <c r="K279" s="159">
        <f>VLOOKUP($A279,Seguimiento_Mar_2025!$G$4:$Y$286,19,FALSE)</f>
        <v>50</v>
      </c>
    </row>
    <row r="280" spans="1:11" ht="15.75">
      <c r="A280" s="141" t="s">
        <v>861</v>
      </c>
      <c r="B280" s="24"/>
      <c r="J280" s="158"/>
      <c r="K280" s="159"/>
    </row>
    <row r="281" spans="1:11" ht="15.75">
      <c r="A281" s="152" t="s">
        <v>486</v>
      </c>
      <c r="B281" s="24"/>
      <c r="J281" s="158">
        <f>VLOOKUP(A281,Productos!A$3:K$480,10,FALSE)</f>
        <v>11.5</v>
      </c>
      <c r="K281" s="159">
        <f>VLOOKUP(A281,Productos!A$3:K$480,11,FALSE)</f>
        <v>11.383333333333333</v>
      </c>
    </row>
    <row r="282" spans="1:11" ht="45">
      <c r="A282" s="153" t="s">
        <v>487</v>
      </c>
      <c r="B282" s="154" t="s">
        <v>488</v>
      </c>
      <c r="C282" s="153" t="s">
        <v>18</v>
      </c>
      <c r="D282" t="str">
        <f>VLOOKUP($A282,Seguimiento_Mar_2025!G$4:V$286,5,FALSE)</f>
        <v>Acumulado</v>
      </c>
      <c r="E282">
        <f>VLOOKUP($A282,Seguimiento_Mar_2025!$G$4:$V$286,11,FALSE)</f>
        <v>1000</v>
      </c>
      <c r="F282">
        <f>VLOOKUP($A282,Seguimiento_Mar_2025!$G$4:$V$286,9,FALSE)</f>
        <v>4000</v>
      </c>
      <c r="G282" s="24" t="str">
        <f>VLOOKUP($A282,Seguimiento_Mar_2025!$G$4:$V$286,4,FALSE)</f>
        <v>Departamento Administrativo de Planeación</v>
      </c>
      <c r="H282">
        <f>VLOOKUP($A282,Seguimiento_Mar_2025!$G$4:$V$286,15,FALSE)</f>
        <v>0</v>
      </c>
      <c r="I282">
        <f>VLOOKUP($A282,Seguimiento_Mar_2025!$G$4:$V$286,16,FALSE)</f>
        <v>0</v>
      </c>
      <c r="J282" s="158">
        <f>VLOOKUP($A282,Seguimiento_Mar_2025!$G$4:$Y$286,18,FALSE)</f>
        <v>0</v>
      </c>
      <c r="K282" s="159">
        <f>VLOOKUP($A282,Seguimiento_Mar_2025!$G$4:$Y$286,19,FALSE)</f>
        <v>0</v>
      </c>
    </row>
    <row r="283" spans="1:11" ht="45">
      <c r="A283" s="153" t="s">
        <v>490</v>
      </c>
      <c r="B283" s="154" t="s">
        <v>491</v>
      </c>
      <c r="C283" s="153" t="s">
        <v>18</v>
      </c>
      <c r="D283" t="str">
        <f>VLOOKUP($A283,Seguimiento_Mar_2025!G$4:V$286,5,FALSE)</f>
        <v>Acumulado</v>
      </c>
      <c r="E283">
        <f>VLOOKUP($A283,Seguimiento_Mar_2025!$G$4:$V$286,11,FALSE)</f>
        <v>1200</v>
      </c>
      <c r="F283">
        <f>VLOOKUP($A283,Seguimiento_Mar_2025!$G$4:$V$286,9,FALSE)</f>
        <v>4000</v>
      </c>
      <c r="G283" s="24" t="str">
        <f>VLOOKUP($A283,Seguimiento_Mar_2025!$G$4:$V$286,4,FALSE)</f>
        <v>Departamento Administrativo de Planeación</v>
      </c>
      <c r="H283">
        <f>VLOOKUP($A283,Seguimiento_Mar_2025!$G$4:$V$286,15,FALSE)</f>
        <v>126</v>
      </c>
      <c r="I283">
        <f>VLOOKUP($A283,Seguimiento_Mar_2025!$G$4:$V$286,16,FALSE)</f>
        <v>126</v>
      </c>
      <c r="J283" s="158">
        <f>VLOOKUP($A283,Seguimiento_Mar_2025!$G$4:$Y$286,18,FALSE)</f>
        <v>10.5</v>
      </c>
      <c r="K283" s="159">
        <f>VLOOKUP($A283,Seguimiento_Mar_2025!$G$4:$Y$286,19,FALSE)</f>
        <v>3.15</v>
      </c>
    </row>
    <row r="284" spans="1:11" ht="45">
      <c r="A284" s="153" t="s">
        <v>492</v>
      </c>
      <c r="B284" s="154" t="s">
        <v>493</v>
      </c>
      <c r="C284" s="153" t="s">
        <v>18</v>
      </c>
      <c r="D284" t="str">
        <f>VLOOKUP($A284,Seguimiento_Mar_2025!G$4:V$286,5,FALSE)</f>
        <v>No acumulado</v>
      </c>
      <c r="E284">
        <f>VLOOKUP($A284,Seguimiento_Mar_2025!$G$4:$V$286,11,FALSE)</f>
        <v>0.25</v>
      </c>
      <c r="F284">
        <f>VLOOKUP($A284,Seguimiento_Mar_2025!$G$4:$V$286,9,FALSE)</f>
        <v>1</v>
      </c>
      <c r="G284" s="24" t="str">
        <f>VLOOKUP($A284,Seguimiento_Mar_2025!$G$4:$V$286,4,FALSE)</f>
        <v>Departamento Administrativo de Planeación</v>
      </c>
      <c r="H284">
        <f>VLOOKUP($A284,Seguimiento_Mar_2025!$G$4:$V$286,15,FALSE)</f>
        <v>0.06</v>
      </c>
      <c r="I284">
        <f>VLOOKUP($A284,Seguimiento_Mar_2025!$G$4:$V$286,16,FALSE)</f>
        <v>0.31</v>
      </c>
      <c r="J284" s="158">
        <f>VLOOKUP($A284,Seguimiento_Mar_2025!$G$4:$Y$286,18,FALSE)</f>
        <v>24</v>
      </c>
      <c r="K284" s="159">
        <f>VLOOKUP($A284,Seguimiento_Mar_2025!$G$4:$Y$286,19,FALSE)</f>
        <v>31</v>
      </c>
    </row>
    <row r="285" spans="1:11" ht="15.75">
      <c r="A285" s="141" t="s">
        <v>862</v>
      </c>
      <c r="B285" s="24"/>
      <c r="J285" s="158"/>
      <c r="K285" s="159"/>
    </row>
    <row r="286" spans="1:11" ht="15.75">
      <c r="A286" s="152" t="s">
        <v>495</v>
      </c>
      <c r="B286" s="24"/>
      <c r="J286" s="158">
        <f>VLOOKUP(A286,Productos!A$3:K$480,10,FALSE)</f>
        <v>17.31904761904762</v>
      </c>
      <c r="K286" s="159">
        <f>VLOOKUP(A286,Productos!A$3:K$480,11,FALSE)</f>
        <v>8.6595238095238098</v>
      </c>
    </row>
    <row r="287" spans="1:11" ht="38.25">
      <c r="A287" s="153" t="s">
        <v>496</v>
      </c>
      <c r="B287" s="154" t="s">
        <v>497</v>
      </c>
      <c r="C287" s="153" t="s">
        <v>18</v>
      </c>
      <c r="D287" t="str">
        <f>VLOOKUP($A287,Seguimiento_Mar_2025!G$4:V$286,5,FALSE)</f>
        <v>Acumulado</v>
      </c>
      <c r="E287">
        <f>VLOOKUP($A287,Seguimiento_Mar_2025!$G$4:$V$286,11,FALSE)</f>
        <v>7000</v>
      </c>
      <c r="F287">
        <f>VLOOKUP($A287,Seguimiento_Mar_2025!$G$4:$V$286,9,FALSE)</f>
        <v>14000</v>
      </c>
      <c r="G287" s="24" t="str">
        <f>VLOOKUP($A287,Seguimiento_Mar_2025!$G$4:$V$286,4,FALSE)</f>
        <v>Secretaría de Ambiente</v>
      </c>
      <c r="H287">
        <f>VLOOKUP($A287,Seguimiento_Mar_2025!$G$4:$V$286,15,FALSE)</f>
        <v>3637</v>
      </c>
      <c r="I287">
        <f>VLOOKUP($A287,Seguimiento_Mar_2025!$G$4:$V$286,16,FALSE)</f>
        <v>3637</v>
      </c>
      <c r="J287" s="158">
        <f>VLOOKUP($A287,Seguimiento_Mar_2025!$G$4:$Y$286,18,FALSE)</f>
        <v>51.957142857142856</v>
      </c>
      <c r="K287" s="159">
        <f>VLOOKUP($A287,Seguimiento_Mar_2025!$G$4:$Y$286,19,FALSE)</f>
        <v>25.978571428571428</v>
      </c>
    </row>
    <row r="288" spans="1:11" ht="25.5">
      <c r="A288" s="153" t="s">
        <v>499</v>
      </c>
      <c r="B288" s="154" t="s">
        <v>500</v>
      </c>
      <c r="C288" s="153" t="s">
        <v>18</v>
      </c>
      <c r="D288" t="str">
        <f>VLOOKUP($A288,Seguimiento_Mar_2025!G$4:V$286,5,FALSE)</f>
        <v>Acumulado</v>
      </c>
      <c r="E288">
        <f>VLOOKUP($A288,Seguimiento_Mar_2025!$G$4:$V$286,11,FALSE)</f>
        <v>943</v>
      </c>
      <c r="F288">
        <f>VLOOKUP($A288,Seguimiento_Mar_2025!$G$4:$V$286,9,FALSE)</f>
        <v>1041</v>
      </c>
      <c r="G288" s="24" t="str">
        <f>VLOOKUP($A288,Seguimiento_Mar_2025!$G$4:$V$286,4,FALSE)</f>
        <v>Secretaría de Ambiente</v>
      </c>
      <c r="H288">
        <f>VLOOKUP($A288,Seguimiento_Mar_2025!$G$4:$V$286,15,FALSE)</f>
        <v>0</v>
      </c>
      <c r="I288">
        <f>VLOOKUP($A288,Seguimiento_Mar_2025!$G$4:$V$286,16,FALSE)</f>
        <v>0</v>
      </c>
      <c r="J288" s="158">
        <f>VLOOKUP($A288,Seguimiento_Mar_2025!$G$4:$Y$286,18,FALSE)</f>
        <v>0</v>
      </c>
      <c r="K288" s="159">
        <f>VLOOKUP($A288,Seguimiento_Mar_2025!$G$4:$Y$286,19,FALSE)</f>
        <v>0</v>
      </c>
    </row>
    <row r="289" spans="1:11" ht="25.5">
      <c r="A289" s="153" t="s">
        <v>501</v>
      </c>
      <c r="B289" s="154" t="s">
        <v>502</v>
      </c>
      <c r="C289" s="153" t="s">
        <v>18</v>
      </c>
      <c r="D289" t="str">
        <f>VLOOKUP($A289,Seguimiento_Mar_2025!G$4:V$286,5,FALSE)</f>
        <v>Acumulado</v>
      </c>
      <c r="E289">
        <f>VLOOKUP($A289,Seguimiento_Mar_2025!$G$4:$V$286,11,FALSE)</f>
        <v>789</v>
      </c>
      <c r="F289">
        <f>VLOOKUP($A289,Seguimiento_Mar_2025!$G$4:$V$286,9,FALSE)</f>
        <v>1000</v>
      </c>
      <c r="G289" s="24" t="str">
        <f>VLOOKUP($A289,Seguimiento_Mar_2025!$G$4:$V$286,4,FALSE)</f>
        <v>Secretaría de Ambiente</v>
      </c>
      <c r="H289">
        <f>VLOOKUP($A289,Seguimiento_Mar_2025!$G$4:$V$286,15,FALSE)</f>
        <v>0</v>
      </c>
      <c r="I289">
        <f>VLOOKUP($A289,Seguimiento_Mar_2025!$G$4:$V$286,16,FALSE)</f>
        <v>0</v>
      </c>
      <c r="J289" s="158">
        <f>VLOOKUP($A289,Seguimiento_Mar_2025!$G$4:$Y$286,18,FALSE)</f>
        <v>0</v>
      </c>
      <c r="K289" s="159">
        <f>VLOOKUP($A289,Seguimiento_Mar_2025!$G$4:$Y$286,19,FALSE)</f>
        <v>0</v>
      </c>
    </row>
    <row r="290" spans="1:11" ht="15.75">
      <c r="A290" s="141" t="s">
        <v>863</v>
      </c>
      <c r="B290" s="24"/>
      <c r="J290" s="158"/>
      <c r="K290" s="159"/>
    </row>
    <row r="291" spans="1:11" ht="18.75">
      <c r="A291" s="151" t="s">
        <v>504</v>
      </c>
      <c r="B291" s="24"/>
      <c r="J291" s="158">
        <f>VLOOKUP(A291,Productos!A$3:K$480,10,FALSE)</f>
        <v>25.914714714714712</v>
      </c>
      <c r="K291" s="159">
        <f>VLOOKUP(A291,Productos!A$3:K$480,11,FALSE)</f>
        <v>47.377370733306144</v>
      </c>
    </row>
    <row r="292" spans="1:11" ht="15.75">
      <c r="A292" s="141" t="s">
        <v>864</v>
      </c>
      <c r="B292" s="24"/>
      <c r="J292" s="158"/>
      <c r="K292" s="159"/>
    </row>
    <row r="293" spans="1:11" ht="15.75">
      <c r="A293" s="152" t="s">
        <v>506</v>
      </c>
      <c r="B293" s="24"/>
      <c r="J293" s="158">
        <f>VLOOKUP(A293,Productos!A$3:K$480,10,FALSE)</f>
        <v>16.93333333333333</v>
      </c>
      <c r="K293" s="159">
        <f>VLOOKUP(A293,Productos!A$3:K$480,11,FALSE)</f>
        <v>28.953201184780131</v>
      </c>
    </row>
    <row r="294" spans="1:11" ht="38.25">
      <c r="A294" s="153" t="s">
        <v>507</v>
      </c>
      <c r="B294" s="154" t="s">
        <v>508</v>
      </c>
      <c r="C294" s="153" t="s">
        <v>18</v>
      </c>
      <c r="D294" t="str">
        <f>VLOOKUP($A294,Seguimiento_Mar_2025!G$4:V$286,5,FALSE)</f>
        <v>No acumulado</v>
      </c>
      <c r="E294">
        <f>VLOOKUP($A294,Seguimiento_Mar_2025!$G$4:$V$286,11,FALSE)</f>
        <v>1500</v>
      </c>
      <c r="F294">
        <f>VLOOKUP($A294,Seguimiento_Mar_2025!$G$4:$V$286,9,FALSE)</f>
        <v>5700</v>
      </c>
      <c r="G294" s="24" t="str">
        <f>VLOOKUP($A294,Seguimiento_Mar_2025!$G$4:$V$286,4,FALSE)</f>
        <v>Secretaría de Desarrollo Económico</v>
      </c>
      <c r="H294">
        <f>VLOOKUP($A294,Seguimiento_Mar_2025!$G$4:$V$286,15,FALSE)</f>
        <v>770</v>
      </c>
      <c r="I294">
        <f>VLOOKUP($A294,Seguimiento_Mar_2025!$G$4:$V$286,16,FALSE)</f>
        <v>1025</v>
      </c>
      <c r="J294" s="158">
        <f>VLOOKUP($A294,Seguimiento_Mar_2025!$G$4:$Y$286,18,FALSE)</f>
        <v>51.333333333333329</v>
      </c>
      <c r="K294" s="159">
        <f>VLOOKUP($A294,Seguimiento_Mar_2025!$G$4:$Y$286,19,FALSE)</f>
        <v>17.982456140350877</v>
      </c>
    </row>
    <row r="295" spans="1:11" ht="51">
      <c r="A295" s="153" t="s">
        <v>510</v>
      </c>
      <c r="B295" s="154" t="s">
        <v>511</v>
      </c>
      <c r="C295" s="153" t="s">
        <v>18</v>
      </c>
      <c r="D295" t="str">
        <f>VLOOKUP($A295,Seguimiento_Mar_2025!G$4:V$286,5,FALSE)</f>
        <v>No acumulado</v>
      </c>
      <c r="E295">
        <f>VLOOKUP($A295,Seguimiento_Mar_2025!$G$4:$V$286,11,FALSE)</f>
        <v>275</v>
      </c>
      <c r="F295">
        <f>VLOOKUP($A295,Seguimiento_Mar_2025!$G$4:$V$286,9,FALSE)</f>
        <v>1650</v>
      </c>
      <c r="G295" s="24" t="str">
        <f>VLOOKUP($A295,Seguimiento_Mar_2025!$G$4:$V$286,4,FALSE)</f>
        <v>Secretaría de Desarrollo Económico</v>
      </c>
      <c r="H295">
        <f>VLOOKUP($A295,Seguimiento_Mar_2025!$G$4:$V$286,15,FALSE)</f>
        <v>0</v>
      </c>
      <c r="I295">
        <f>VLOOKUP($A295,Seguimiento_Mar_2025!$G$4:$V$286,16,FALSE)</f>
        <v>650</v>
      </c>
      <c r="J295" s="158">
        <f>VLOOKUP($A295,Seguimiento_Mar_2025!$G$4:$Y$286,18,FALSE)</f>
        <v>0</v>
      </c>
      <c r="K295" s="159">
        <f>VLOOKUP($A295,Seguimiento_Mar_2025!$G$4:$Y$286,19,FALSE)</f>
        <v>39.393939393939391</v>
      </c>
    </row>
    <row r="296" spans="1:11" ht="76.5">
      <c r="A296" s="153" t="s">
        <v>512</v>
      </c>
      <c r="B296" s="154" t="s">
        <v>513</v>
      </c>
      <c r="C296" s="153" t="s">
        <v>18</v>
      </c>
      <c r="D296" t="str">
        <f>VLOOKUP($A296,Seguimiento_Mar_2025!G$4:V$286,5,FALSE)</f>
        <v>No acumulado</v>
      </c>
      <c r="E296">
        <f>VLOOKUP($A296,Seguimiento_Mar_2025!$G$4:$V$286,11,FALSE)</f>
        <v>300</v>
      </c>
      <c r="F296">
        <f>VLOOKUP($A296,Seguimiento_Mar_2025!$G$4:$V$286,9,FALSE)</f>
        <v>1925</v>
      </c>
      <c r="G296" s="24" t="str">
        <f>VLOOKUP($A296,Seguimiento_Mar_2025!$G$4:$V$286,4,FALSE)</f>
        <v>Secretaría de Desarrollo Económico</v>
      </c>
      <c r="H296">
        <f>VLOOKUP($A296,Seguimiento_Mar_2025!$G$4:$V$286,15,FALSE)</f>
        <v>0</v>
      </c>
      <c r="I296">
        <f>VLOOKUP($A296,Seguimiento_Mar_2025!$G$4:$V$286,16,FALSE)</f>
        <v>816</v>
      </c>
      <c r="J296" s="158">
        <f>VLOOKUP($A296,Seguimiento_Mar_2025!$G$4:$Y$286,18,FALSE)</f>
        <v>0</v>
      </c>
      <c r="K296" s="159">
        <f>VLOOKUP($A296,Seguimiento_Mar_2025!$G$4:$Y$286,19,FALSE)</f>
        <v>42.38961038961039</v>
      </c>
    </row>
    <row r="297" spans="1:11" ht="30">
      <c r="A297" s="153" t="s">
        <v>514</v>
      </c>
      <c r="B297" s="154" t="s">
        <v>515</v>
      </c>
      <c r="C297" s="153" t="s">
        <v>18</v>
      </c>
      <c r="D297" t="str">
        <f>VLOOKUP($A297,Seguimiento_Mar_2025!G$4:V$286,5,FALSE)</f>
        <v>No acumulado</v>
      </c>
      <c r="E297">
        <f>VLOOKUP($A297,Seguimiento_Mar_2025!$G$4:$V$286,11,FALSE)</f>
        <v>1</v>
      </c>
      <c r="F297">
        <f>VLOOKUP($A297,Seguimiento_Mar_2025!$G$4:$V$286,9,FALSE)</f>
        <v>4</v>
      </c>
      <c r="G297" s="24" t="str">
        <f>VLOOKUP($A297,Seguimiento_Mar_2025!$G$4:$V$286,4,FALSE)</f>
        <v>Secretaría de Desarrollo Económico</v>
      </c>
      <c r="H297">
        <f>VLOOKUP($A297,Seguimiento_Mar_2025!$G$4:$V$286,15,FALSE)</f>
        <v>0</v>
      </c>
      <c r="I297">
        <f>VLOOKUP($A297,Seguimiento_Mar_2025!$G$4:$V$286,16,FALSE)</f>
        <v>1</v>
      </c>
      <c r="J297" s="158">
        <f>VLOOKUP($A297,Seguimiento_Mar_2025!$G$4:$Y$286,18,FALSE)</f>
        <v>0</v>
      </c>
      <c r="K297" s="159">
        <f>VLOOKUP($A297,Seguimiento_Mar_2025!$G$4:$Y$286,19,FALSE)</f>
        <v>25</v>
      </c>
    </row>
    <row r="298" spans="1:11" ht="63.75">
      <c r="A298" s="153" t="s">
        <v>516</v>
      </c>
      <c r="B298" s="154" t="s">
        <v>517</v>
      </c>
      <c r="C298" s="153" t="s">
        <v>18</v>
      </c>
      <c r="D298" t="str">
        <f>VLOOKUP($A298,Seguimiento_Mar_2025!G$4:V$286,5,FALSE)</f>
        <v>No acumulado</v>
      </c>
      <c r="E298">
        <f>VLOOKUP($A298,Seguimiento_Mar_2025!$G$4:$V$286,11,FALSE)</f>
        <v>3</v>
      </c>
      <c r="F298">
        <f>VLOOKUP($A298,Seguimiento_Mar_2025!$G$4:$V$286,9,FALSE)</f>
        <v>10</v>
      </c>
      <c r="G298" s="24" t="str">
        <f>VLOOKUP($A298,Seguimiento_Mar_2025!$G$4:$V$286,4,FALSE)</f>
        <v>Secretaría de Desarrollo Económico</v>
      </c>
      <c r="H298">
        <f>VLOOKUP($A298,Seguimiento_Mar_2025!$G$4:$V$286,15,FALSE)</f>
        <v>1</v>
      </c>
      <c r="I298">
        <f>VLOOKUP($A298,Seguimiento_Mar_2025!$G$4:$V$286,16,FALSE)</f>
        <v>2</v>
      </c>
      <c r="J298" s="158">
        <f>VLOOKUP($A298,Seguimiento_Mar_2025!$G$4:$Y$286,18,FALSE)</f>
        <v>33.333333333333329</v>
      </c>
      <c r="K298" s="159">
        <f>VLOOKUP($A298,Seguimiento_Mar_2025!$G$4:$Y$286,19,FALSE)</f>
        <v>20</v>
      </c>
    </row>
    <row r="299" spans="1:11" ht="15.75">
      <c r="A299" s="141" t="s">
        <v>865</v>
      </c>
      <c r="B299" s="24"/>
      <c r="J299" s="158"/>
      <c r="K299" s="159"/>
    </row>
    <row r="300" spans="1:11" ht="15.75">
      <c r="A300" s="152" t="s">
        <v>519</v>
      </c>
      <c r="B300" s="24"/>
      <c r="J300" s="158">
        <f>VLOOKUP(A300,Productos!A$3:K$480,10,FALSE)</f>
        <v>43.43629343629344</v>
      </c>
      <c r="K300" s="159">
        <f>VLOOKUP(A300,Productos!A$3:K$480,11,FALSE)</f>
        <v>68.38624999999999</v>
      </c>
    </row>
    <row r="301" spans="1:11" ht="30">
      <c r="A301" s="153" t="s">
        <v>520</v>
      </c>
      <c r="B301" s="154" t="s">
        <v>521</v>
      </c>
      <c r="C301" s="153" t="s">
        <v>18</v>
      </c>
      <c r="D301" t="str">
        <f>VLOOKUP($A301,Seguimiento_Mar_2025!G$4:V$286,5,FALSE)</f>
        <v>No acumulado</v>
      </c>
      <c r="E301">
        <f>VLOOKUP($A301,Seguimiento_Mar_2025!$G$4:$V$286,11,FALSE)</f>
        <v>65</v>
      </c>
      <c r="F301">
        <f>VLOOKUP($A301,Seguimiento_Mar_2025!$G$4:$V$286,9,FALSE)</f>
        <v>354</v>
      </c>
      <c r="G301" s="24" t="str">
        <f>VLOOKUP($A301,Seguimiento_Mar_2025!$G$4:$V$286,4,FALSE)</f>
        <v>Secretaría de Desarrollo Económico</v>
      </c>
      <c r="H301">
        <f>VLOOKUP($A301,Seguimiento_Mar_2025!$G$4:$V$286,15,FALSE)</f>
        <v>0</v>
      </c>
      <c r="I301">
        <f>VLOOKUP($A301,Seguimiento_Mar_2025!$G$4:$V$286,16,FALSE)</f>
        <v>394</v>
      </c>
      <c r="J301" s="158">
        <f>VLOOKUP($A301,Seguimiento_Mar_2025!$G$4:$Y$286,18,FALSE)</f>
        <v>0</v>
      </c>
      <c r="K301" s="159">
        <f>VLOOKUP($A301,Seguimiento_Mar_2025!$G$4:$Y$286,19,FALSE)</f>
        <v>100</v>
      </c>
    </row>
    <row r="302" spans="1:11" ht="38.25">
      <c r="A302" s="153" t="s">
        <v>522</v>
      </c>
      <c r="B302" s="154" t="s">
        <v>523</v>
      </c>
      <c r="C302" s="153" t="s">
        <v>18</v>
      </c>
      <c r="D302" t="str">
        <f>VLOOKUP($A302,Seguimiento_Mar_2025!G$4:V$286,5,FALSE)</f>
        <v>No acumulado</v>
      </c>
      <c r="E302" t="str">
        <f>VLOOKUP($A302,Seguimiento_Mar_2025!$G$4:$V$286,11,FALSE)</f>
        <v>NP</v>
      </c>
      <c r="F302">
        <f>VLOOKUP($A302,Seguimiento_Mar_2025!$G$4:$V$286,9,FALSE)</f>
        <v>1</v>
      </c>
      <c r="G302" s="24" t="str">
        <f>VLOOKUP($A302,Seguimiento_Mar_2025!$G$4:$V$286,4,FALSE)</f>
        <v>Secretaría de Desarrollo Económico</v>
      </c>
      <c r="H302" t="str">
        <f>VLOOKUP($A302,Seguimiento_Mar_2025!$G$4:$V$286,15,FALSE)</f>
        <v>NA</v>
      </c>
      <c r="I302">
        <f>VLOOKUP($A302,Seguimiento_Mar_2025!$G$4:$V$286,16,FALSE)</f>
        <v>1</v>
      </c>
      <c r="J302" s="158" t="str">
        <f>VLOOKUP($A302,Seguimiento_Mar_2025!$G$4:$Y$286,18,FALSE)</f>
        <v>NA</v>
      </c>
      <c r="K302" s="159">
        <f>VLOOKUP($A302,Seguimiento_Mar_2025!$G$4:$Y$286,19,FALSE)</f>
        <v>100</v>
      </c>
    </row>
    <row r="303" spans="1:11" ht="30">
      <c r="A303" s="153" t="s">
        <v>524</v>
      </c>
      <c r="B303" s="154" t="s">
        <v>525</v>
      </c>
      <c r="C303" s="153" t="s">
        <v>18</v>
      </c>
      <c r="D303" t="str">
        <f>VLOOKUP($A303,Seguimiento_Mar_2025!G$4:V$286,5,FALSE)</f>
        <v>No acumulado</v>
      </c>
      <c r="E303">
        <f>VLOOKUP($A303,Seguimiento_Mar_2025!$G$4:$V$286,11,FALSE)</f>
        <v>3500</v>
      </c>
      <c r="F303">
        <f>VLOOKUP($A303,Seguimiento_Mar_2025!$G$4:$V$286,9,FALSE)</f>
        <v>10000</v>
      </c>
      <c r="G303" s="24" t="str">
        <f>VLOOKUP($A303,Seguimiento_Mar_2025!$G$4:$V$286,4,FALSE)</f>
        <v>Secretaría de Desarrollo Económico</v>
      </c>
      <c r="H303">
        <f>VLOOKUP($A303,Seguimiento_Mar_2025!$G$4:$V$286,15,FALSE)</f>
        <v>0</v>
      </c>
      <c r="I303">
        <f>VLOOKUP($A303,Seguimiento_Mar_2025!$G$4:$V$286,16,FALSE)</f>
        <v>5959</v>
      </c>
      <c r="J303" s="158">
        <f>VLOOKUP($A303,Seguimiento_Mar_2025!$G$4:$Y$286,18,FALSE)</f>
        <v>0</v>
      </c>
      <c r="K303" s="159">
        <f>VLOOKUP($A303,Seguimiento_Mar_2025!$G$4:$Y$286,19,FALSE)</f>
        <v>59.589999999999996</v>
      </c>
    </row>
    <row r="304" spans="1:11" ht="30">
      <c r="A304" s="153" t="s">
        <v>526</v>
      </c>
      <c r="B304" s="154" t="s">
        <v>527</v>
      </c>
      <c r="C304" s="153" t="s">
        <v>18</v>
      </c>
      <c r="D304" t="str">
        <f>VLOOKUP($A304,Seguimiento_Mar_2025!G$4:V$286,5,FALSE)</f>
        <v>No acumulado</v>
      </c>
      <c r="E304">
        <f>VLOOKUP($A304,Seguimiento_Mar_2025!$G$4:$V$286,11,FALSE)</f>
        <v>100</v>
      </c>
      <c r="F304">
        <f>VLOOKUP($A304,Seguimiento_Mar_2025!$G$4:$V$286,9,FALSE)</f>
        <v>300</v>
      </c>
      <c r="G304" s="24" t="str">
        <f>VLOOKUP($A304,Seguimiento_Mar_2025!$G$4:$V$286,4,FALSE)</f>
        <v>Secretaría de Desarrollo Económico</v>
      </c>
      <c r="H304">
        <f>VLOOKUP($A304,Seguimiento_Mar_2025!$G$4:$V$286,15,FALSE)</f>
        <v>446</v>
      </c>
      <c r="I304">
        <f>VLOOKUP($A304,Seguimiento_Mar_2025!$G$4:$V$286,16,FALSE)</f>
        <v>446</v>
      </c>
      <c r="J304" s="158">
        <f>VLOOKUP($A304,Seguimiento_Mar_2025!$G$4:$Y$286,18,FALSE)</f>
        <v>100</v>
      </c>
      <c r="K304" s="159">
        <f>VLOOKUP($A304,Seguimiento_Mar_2025!$G$4:$Y$286,19,FALSE)</f>
        <v>100</v>
      </c>
    </row>
    <row r="305" spans="1:11" ht="30">
      <c r="A305" s="153" t="s">
        <v>528</v>
      </c>
      <c r="B305" s="154" t="s">
        <v>529</v>
      </c>
      <c r="C305" s="153" t="s">
        <v>18</v>
      </c>
      <c r="D305" t="str">
        <f>VLOOKUP($A305,Seguimiento_Mar_2025!G$4:V$286,5,FALSE)</f>
        <v>No acumulado</v>
      </c>
      <c r="E305">
        <f>VLOOKUP($A305,Seguimiento_Mar_2025!$G$4:$V$286,11,FALSE)</f>
        <v>400</v>
      </c>
      <c r="F305">
        <f>VLOOKUP($A305,Seguimiento_Mar_2025!$G$4:$V$286,9,FALSE)</f>
        <v>2400</v>
      </c>
      <c r="G305" s="24" t="str">
        <f>VLOOKUP($A305,Seguimiento_Mar_2025!$G$4:$V$286,4,FALSE)</f>
        <v>Secretaría de Desarrollo Económico</v>
      </c>
      <c r="H305">
        <f>VLOOKUP($A305,Seguimiento_Mar_2025!$G$4:$V$286,15,FALSE)</f>
        <v>0</v>
      </c>
      <c r="I305">
        <f>VLOOKUP($A305,Seguimiento_Mar_2025!$G$4:$V$286,16,FALSE)</f>
        <v>0</v>
      </c>
      <c r="J305" s="158">
        <f>VLOOKUP($A305,Seguimiento_Mar_2025!$G$4:$Y$286,18,FALSE)</f>
        <v>0</v>
      </c>
      <c r="K305" s="159">
        <f>VLOOKUP($A305,Seguimiento_Mar_2025!$G$4:$Y$286,19,FALSE)</f>
        <v>0</v>
      </c>
    </row>
    <row r="306" spans="1:11" ht="38.25">
      <c r="A306" s="153" t="s">
        <v>530</v>
      </c>
      <c r="B306" s="154" t="s">
        <v>531</v>
      </c>
      <c r="C306" s="153" t="s">
        <v>18</v>
      </c>
      <c r="D306" t="str">
        <f>VLOOKUP($A306,Seguimiento_Mar_2025!G$4:V$286,5,FALSE)</f>
        <v>No acumulado</v>
      </c>
      <c r="E306">
        <f>VLOOKUP($A306,Seguimiento_Mar_2025!$G$4:$V$286,11,FALSE)</f>
        <v>148</v>
      </c>
      <c r="F306">
        <f>VLOOKUP($A306,Seguimiento_Mar_2025!$G$4:$V$286,9,FALSE)</f>
        <v>805</v>
      </c>
      <c r="G306" s="24" t="str">
        <f>VLOOKUP($A306,Seguimiento_Mar_2025!$G$4:$V$286,4,FALSE)</f>
        <v>Secretaría de Desarrollo Económico</v>
      </c>
      <c r="H306">
        <f>VLOOKUP($A306,Seguimiento_Mar_2025!$G$4:$V$286,15,FALSE)</f>
        <v>80</v>
      </c>
      <c r="I306">
        <f>VLOOKUP($A306,Seguimiento_Mar_2025!$G$4:$V$286,16,FALSE)</f>
        <v>857</v>
      </c>
      <c r="J306" s="158">
        <f>VLOOKUP($A306,Seguimiento_Mar_2025!$G$4:$Y$286,18,FALSE)</f>
        <v>54.054054054054056</v>
      </c>
      <c r="K306" s="159">
        <f>VLOOKUP($A306,Seguimiento_Mar_2025!$G$4:$Y$286,19,FALSE)</f>
        <v>100</v>
      </c>
    </row>
    <row r="307" spans="1:11" ht="30">
      <c r="A307" s="153" t="s">
        <v>532</v>
      </c>
      <c r="B307" s="154" t="s">
        <v>533</v>
      </c>
      <c r="C307" s="153" t="s">
        <v>18</v>
      </c>
      <c r="D307" t="str">
        <f>VLOOKUP($A307,Seguimiento_Mar_2025!G$4:V$286,5,FALSE)</f>
        <v>Anualizado</v>
      </c>
      <c r="E307">
        <f>VLOOKUP($A307,Seguimiento_Mar_2025!$G$4:$V$286,11,FALSE)</f>
        <v>1</v>
      </c>
      <c r="F307">
        <f>VLOOKUP($A307,Seguimiento_Mar_2025!$G$4:$V$286,9,FALSE)</f>
        <v>1</v>
      </c>
      <c r="G307" s="24" t="str">
        <f>VLOOKUP($A307,Seguimiento_Mar_2025!$G$4:$V$286,4,FALSE)</f>
        <v>Secretaría de Desarrollo Económico</v>
      </c>
      <c r="H307">
        <f>VLOOKUP($A307,Seguimiento_Mar_2025!$G$4:$V$286,15,FALSE)</f>
        <v>1</v>
      </c>
      <c r="I307">
        <f>VLOOKUP($A307,Seguimiento_Mar_2025!$G$4:$V$286,16,FALSE)</f>
        <v>1</v>
      </c>
      <c r="J307" s="158">
        <f>VLOOKUP($A307,Seguimiento_Mar_2025!$G$4:$Y$286,18,FALSE)</f>
        <v>100</v>
      </c>
      <c r="K307" s="159">
        <f>VLOOKUP($A307,Seguimiento_Mar_2025!$G$4:$Y$286,19,FALSE)</f>
        <v>50</v>
      </c>
    </row>
    <row r="308" spans="1:11" ht="30">
      <c r="A308" s="153" t="s">
        <v>534</v>
      </c>
      <c r="B308" s="154" t="s">
        <v>535</v>
      </c>
      <c r="C308" s="153" t="s">
        <v>18</v>
      </c>
      <c r="D308" t="str">
        <f>VLOOKUP($A308,Seguimiento_Mar_2025!G$4:V$286,5,FALSE)</f>
        <v>No acumulado</v>
      </c>
      <c r="E308">
        <f>VLOOKUP($A308,Seguimiento_Mar_2025!$G$4:$V$286,11,FALSE)</f>
        <v>2</v>
      </c>
      <c r="F308">
        <f>VLOOKUP($A308,Seguimiento_Mar_2025!$G$4:$V$286,9,FALSE)</f>
        <v>8</v>
      </c>
      <c r="G308" s="24" t="str">
        <f>VLOOKUP($A308,Seguimiento_Mar_2025!$G$4:$V$286,4,FALSE)</f>
        <v>Secretaría de Desarrollo Económico</v>
      </c>
      <c r="H308">
        <f>VLOOKUP($A308,Seguimiento_Mar_2025!$G$4:$V$286,15,FALSE)</f>
        <v>1</v>
      </c>
      <c r="I308">
        <f>VLOOKUP($A308,Seguimiento_Mar_2025!$G$4:$V$286,16,FALSE)</f>
        <v>3</v>
      </c>
      <c r="J308" s="158">
        <f>VLOOKUP($A308,Seguimiento_Mar_2025!$G$4:$Y$286,18,FALSE)</f>
        <v>50</v>
      </c>
      <c r="K308" s="159">
        <f>VLOOKUP($A308,Seguimiento_Mar_2025!$G$4:$Y$286,19,FALSE)</f>
        <v>37.5</v>
      </c>
    </row>
    <row r="309" spans="1:11" ht="15.75">
      <c r="A309" s="141" t="s">
        <v>866</v>
      </c>
      <c r="B309" s="24"/>
      <c r="J309" s="158"/>
      <c r="K309" s="159"/>
    </row>
    <row r="310" spans="1:11" ht="15.75">
      <c r="A310" s="152" t="s">
        <v>537</v>
      </c>
      <c r="B310" s="24"/>
      <c r="J310" s="158">
        <f>VLOOKUP(A310,Productos!A$3:K$480,10,FALSE)</f>
        <v>0</v>
      </c>
      <c r="K310" s="159">
        <f>VLOOKUP(A310,Productos!A$3:K$480,11,FALSE)</f>
        <v>22.060641936332544</v>
      </c>
    </row>
    <row r="311" spans="1:11" ht="30">
      <c r="A311" s="153" t="s">
        <v>538</v>
      </c>
      <c r="B311" s="154" t="s">
        <v>539</v>
      </c>
      <c r="C311" s="153" t="s">
        <v>18</v>
      </c>
      <c r="D311" t="str">
        <f>VLOOKUP($A311,Seguimiento_Mar_2025!G$4:V$286,5,FALSE)</f>
        <v>No acumulado</v>
      </c>
      <c r="E311">
        <f>VLOOKUP($A311,Seguimiento_Mar_2025!$G$4:$V$286,11,FALSE)</f>
        <v>297</v>
      </c>
      <c r="F311">
        <f>VLOOKUP($A311,Seguimiento_Mar_2025!$G$4:$V$286,9,FALSE)</f>
        <v>1267</v>
      </c>
      <c r="G311" s="24" t="str">
        <f>VLOOKUP($A311,Seguimiento_Mar_2025!$G$4:$V$286,4,FALSE)</f>
        <v>Secretaría de Desarrollo Económico</v>
      </c>
      <c r="H311">
        <f>VLOOKUP($A311,Seguimiento_Mar_2025!$G$4:$V$286,15,FALSE)</f>
        <v>0</v>
      </c>
      <c r="I311">
        <f>VLOOKUP($A311,Seguimiento_Mar_2025!$G$4:$V$286,16,FALSE)</f>
        <v>110</v>
      </c>
      <c r="J311" s="158">
        <f>VLOOKUP($A311,Seguimiento_Mar_2025!$G$4:$Y$286,18,FALSE)</f>
        <v>0</v>
      </c>
      <c r="K311" s="159">
        <f>VLOOKUP($A311,Seguimiento_Mar_2025!$G$4:$Y$286,19,FALSE)</f>
        <v>8.681925808997633</v>
      </c>
    </row>
    <row r="312" spans="1:11" ht="51">
      <c r="A312" s="153" t="s">
        <v>540</v>
      </c>
      <c r="B312" s="154" t="s">
        <v>541</v>
      </c>
      <c r="C312" s="153" t="s">
        <v>18</v>
      </c>
      <c r="D312" t="str">
        <f>VLOOKUP($A312,Seguimiento_Mar_2025!G$4:V$286,5,FALSE)</f>
        <v>No acumulado</v>
      </c>
      <c r="E312">
        <f>VLOOKUP($A312,Seguimiento_Mar_2025!$G$4:$V$286,11,FALSE)</f>
        <v>8</v>
      </c>
      <c r="F312">
        <f>VLOOKUP($A312,Seguimiento_Mar_2025!$G$4:$V$286,9,FALSE)</f>
        <v>32</v>
      </c>
      <c r="G312" s="24" t="str">
        <f>VLOOKUP($A312,Seguimiento_Mar_2025!$G$4:$V$286,4,FALSE)</f>
        <v>Secretaría de Desarrollo Económico</v>
      </c>
      <c r="H312">
        <f>VLOOKUP($A312,Seguimiento_Mar_2025!$G$4:$V$286,15,FALSE)</f>
        <v>0</v>
      </c>
      <c r="I312">
        <f>VLOOKUP($A312,Seguimiento_Mar_2025!$G$4:$V$286,16,FALSE)</f>
        <v>14</v>
      </c>
      <c r="J312" s="158">
        <f>VLOOKUP($A312,Seguimiento_Mar_2025!$G$4:$Y$286,18,FALSE)</f>
        <v>0</v>
      </c>
      <c r="K312" s="159">
        <f>VLOOKUP($A312,Seguimiento_Mar_2025!$G$4:$Y$286,19,FALSE)</f>
        <v>43.75</v>
      </c>
    </row>
    <row r="313" spans="1:11" ht="30">
      <c r="A313" s="153" t="s">
        <v>542</v>
      </c>
      <c r="B313" s="154" t="s">
        <v>543</v>
      </c>
      <c r="C313" s="153" t="s">
        <v>544</v>
      </c>
      <c r="D313" t="str">
        <f>VLOOKUP($A313,Seguimiento_Mar_2025!G$4:V$286,5,FALSE)</f>
        <v>No acumulado</v>
      </c>
      <c r="E313">
        <f>VLOOKUP($A313,Seguimiento_Mar_2025!$G$4:$V$286,11,FALSE)</f>
        <v>487</v>
      </c>
      <c r="F313">
        <f>VLOOKUP($A313,Seguimiento_Mar_2025!$G$4:$V$286,9,FALSE)</f>
        <v>2000</v>
      </c>
      <c r="G313" s="24" t="str">
        <f>VLOOKUP($A313,Seguimiento_Mar_2025!$G$4:$V$286,4,FALSE)</f>
        <v>Secretaría de Desarrollo Económico</v>
      </c>
      <c r="H313">
        <f>VLOOKUP($A313,Seguimiento_Mar_2025!$G$4:$V$286,15,FALSE)</f>
        <v>0</v>
      </c>
      <c r="I313">
        <f>VLOOKUP($A313,Seguimiento_Mar_2025!$G$4:$V$286,16,FALSE)</f>
        <v>275</v>
      </c>
      <c r="J313" s="158">
        <f>VLOOKUP($A313,Seguimiento_Mar_2025!$G$4:$Y$286,18,FALSE)</f>
        <v>0</v>
      </c>
      <c r="K313" s="159">
        <f>VLOOKUP($A313,Seguimiento_Mar_2025!$G$4:$Y$286,19,FALSE)</f>
        <v>13.750000000000002</v>
      </c>
    </row>
    <row r="314" spans="1:11" ht="15.75">
      <c r="A314" s="141" t="s">
        <v>867</v>
      </c>
      <c r="B314" s="24"/>
      <c r="J314" s="158"/>
      <c r="K314" s="159"/>
    </row>
    <row r="315" spans="1:11" ht="18.75">
      <c r="A315" s="151" t="s">
        <v>546</v>
      </c>
      <c r="B315" s="24"/>
      <c r="J315" s="158">
        <f>VLOOKUP(A315,Productos!A$3:K$480,10,FALSE)</f>
        <v>35.746853996853993</v>
      </c>
      <c r="K315" s="159">
        <f>VLOOKUP(A315,Productos!A$3:K$480,11,FALSE)</f>
        <v>40.241718334575481</v>
      </c>
    </row>
    <row r="316" spans="1:11" ht="15.75">
      <c r="A316" s="141" t="s">
        <v>868</v>
      </c>
      <c r="B316" s="24"/>
      <c r="J316" s="158"/>
      <c r="K316" s="159"/>
    </row>
    <row r="317" spans="1:11" ht="15.75">
      <c r="A317" s="152" t="s">
        <v>548</v>
      </c>
      <c r="B317" s="24"/>
      <c r="J317" s="158">
        <f>VLOOKUP(A317,Productos!A$3:K$480,10,FALSE)</f>
        <v>33.969594594594597</v>
      </c>
      <c r="K317" s="159">
        <f>VLOOKUP(A317,Productos!A$3:K$480,11,FALSE)</f>
        <v>37.677777777777777</v>
      </c>
    </row>
    <row r="318" spans="1:11" ht="38.25">
      <c r="A318" s="153" t="s">
        <v>549</v>
      </c>
      <c r="B318" s="154" t="s">
        <v>550</v>
      </c>
      <c r="C318" s="153" t="s">
        <v>18</v>
      </c>
      <c r="D318" t="str">
        <f>VLOOKUP($A318,Seguimiento_Mar_2025!G$4:V$286,5,FALSE)</f>
        <v>No acumulado</v>
      </c>
      <c r="E318">
        <f>VLOOKUP($A318,Seguimiento_Mar_2025!$G$4:$V$286,11,FALSE)</f>
        <v>10</v>
      </c>
      <c r="F318">
        <f>VLOOKUP($A318,Seguimiento_Mar_2025!$G$4:$V$286,9,FALSE)</f>
        <v>26</v>
      </c>
      <c r="G318" s="24" t="str">
        <f>VLOOKUP($A318,Seguimiento_Mar_2025!$G$4:$V$286,4,FALSE)</f>
        <v>Secretaría de Desarrollo Económico</v>
      </c>
      <c r="H318">
        <f>VLOOKUP($A318,Seguimiento_Mar_2025!$G$4:$V$286,15,FALSE)</f>
        <v>22</v>
      </c>
      <c r="I318">
        <f>VLOOKUP($A318,Seguimiento_Mar_2025!$G$4:$V$286,16,FALSE)</f>
        <v>29</v>
      </c>
      <c r="J318" s="158">
        <f>VLOOKUP($A318,Seguimiento_Mar_2025!$G$4:$Y$286,18,FALSE)</f>
        <v>100</v>
      </c>
      <c r="K318" s="159">
        <f>VLOOKUP($A318,Seguimiento_Mar_2025!$G$4:$Y$286,19,FALSE)</f>
        <v>100</v>
      </c>
    </row>
    <row r="319" spans="1:11" ht="30">
      <c r="A319" s="153" t="s">
        <v>551</v>
      </c>
      <c r="B319" s="154" t="s">
        <v>552</v>
      </c>
      <c r="C319" s="153" t="s">
        <v>18</v>
      </c>
      <c r="D319" t="str">
        <f>VLOOKUP($A319,Seguimiento_Mar_2025!G$4:V$286,5,FALSE)</f>
        <v>No acumulado</v>
      </c>
      <c r="E319">
        <f>VLOOKUP($A319,Seguimiento_Mar_2025!$G$4:$V$286,11,FALSE)</f>
        <v>3</v>
      </c>
      <c r="F319">
        <f>VLOOKUP($A319,Seguimiento_Mar_2025!$G$4:$V$286,9,FALSE)</f>
        <v>9</v>
      </c>
      <c r="G319" s="24" t="str">
        <f>VLOOKUP($A319,Seguimiento_Mar_2025!$G$4:$V$286,4,FALSE)</f>
        <v>Secretaría de Desarrollo Económico</v>
      </c>
      <c r="H319">
        <f>VLOOKUP($A319,Seguimiento_Mar_2025!$G$4:$V$286,15,FALSE)</f>
        <v>0</v>
      </c>
      <c r="I319">
        <f>VLOOKUP($A319,Seguimiento_Mar_2025!$G$4:$V$286,16,FALSE)</f>
        <v>1</v>
      </c>
      <c r="J319" s="158">
        <f>VLOOKUP($A319,Seguimiento_Mar_2025!$G$4:$Y$286,18,FALSE)</f>
        <v>0</v>
      </c>
      <c r="K319" s="159">
        <f>VLOOKUP($A319,Seguimiento_Mar_2025!$G$4:$Y$286,19,FALSE)</f>
        <v>11.111111111111111</v>
      </c>
    </row>
    <row r="320" spans="1:11" ht="30">
      <c r="A320" s="153" t="s">
        <v>553</v>
      </c>
      <c r="B320" s="154" t="s">
        <v>554</v>
      </c>
      <c r="C320" s="153" t="s">
        <v>18</v>
      </c>
      <c r="D320" t="str">
        <f>VLOOKUP($A320,Seguimiento_Mar_2025!G$4:V$286,5,FALSE)</f>
        <v>No acumulado</v>
      </c>
      <c r="E320">
        <f>VLOOKUP($A320,Seguimiento_Mar_2025!$G$4:$V$286,11,FALSE)</f>
        <v>1480</v>
      </c>
      <c r="F320">
        <f>VLOOKUP($A320,Seguimiento_Mar_2025!$G$4:$V$286,9,FALSE)</f>
        <v>4000</v>
      </c>
      <c r="G320" s="24" t="str">
        <f>VLOOKUP($A320,Seguimiento_Mar_2025!$G$4:$V$286,4,FALSE)</f>
        <v>Secretaría de Desarrollo Económico</v>
      </c>
      <c r="H320">
        <f>VLOOKUP($A320,Seguimiento_Mar_2025!$G$4:$V$286,15,FALSE)</f>
        <v>235</v>
      </c>
      <c r="I320">
        <f>VLOOKUP($A320,Seguimiento_Mar_2025!$G$4:$V$286,16,FALSE)</f>
        <v>1134</v>
      </c>
      <c r="J320" s="158">
        <f>VLOOKUP($A320,Seguimiento_Mar_2025!$G$4:$Y$286,18,FALSE)</f>
        <v>15.878378378378377</v>
      </c>
      <c r="K320" s="159">
        <f>VLOOKUP($A320,Seguimiento_Mar_2025!$G$4:$Y$286,19,FALSE)</f>
        <v>28.349999999999998</v>
      </c>
    </row>
    <row r="321" spans="1:11" ht="51">
      <c r="A321" s="153" t="s">
        <v>555</v>
      </c>
      <c r="B321" s="154" t="s">
        <v>556</v>
      </c>
      <c r="C321" s="153" t="s">
        <v>18</v>
      </c>
      <c r="D321" t="str">
        <f>VLOOKUP($A321,Seguimiento_Mar_2025!G$4:V$286,5,FALSE)</f>
        <v>No acumulado</v>
      </c>
      <c r="E321">
        <f>VLOOKUP($A321,Seguimiento_Mar_2025!$G$4:$V$286,11,FALSE)</f>
        <v>20</v>
      </c>
      <c r="F321">
        <f>VLOOKUP($A321,Seguimiento_Mar_2025!$G$4:$V$286,9,FALSE)</f>
        <v>80</v>
      </c>
      <c r="G321" s="24" t="str">
        <f>VLOOKUP($A321,Seguimiento_Mar_2025!$G$4:$V$286,4,FALSE)</f>
        <v>Secretaría de Desarrollo Económico</v>
      </c>
      <c r="H321">
        <f>VLOOKUP($A321,Seguimiento_Mar_2025!$G$4:$V$286,15,FALSE)</f>
        <v>4</v>
      </c>
      <c r="I321">
        <f>VLOOKUP($A321,Seguimiento_Mar_2025!$G$4:$V$286,16,FALSE)</f>
        <v>9</v>
      </c>
      <c r="J321" s="158">
        <f>VLOOKUP($A321,Seguimiento_Mar_2025!$G$4:$Y$286,18,FALSE)</f>
        <v>20</v>
      </c>
      <c r="K321" s="159">
        <f>VLOOKUP($A321,Seguimiento_Mar_2025!$G$4:$Y$286,19,FALSE)</f>
        <v>11.25</v>
      </c>
    </row>
    <row r="322" spans="1:11" ht="15.75">
      <c r="A322" s="141" t="s">
        <v>869</v>
      </c>
      <c r="B322" s="24"/>
      <c r="J322" s="158"/>
      <c r="K322" s="159"/>
    </row>
    <row r="323" spans="1:11" ht="15.75">
      <c r="A323" s="152" t="s">
        <v>558</v>
      </c>
      <c r="B323" s="24"/>
      <c r="J323" s="158">
        <f>VLOOKUP(A323,Productos!A$3:K$480,10,FALSE)</f>
        <v>49.522222222222219</v>
      </c>
      <c r="K323" s="159">
        <f>VLOOKUP(A323,Productos!A$3:K$480,11,FALSE)</f>
        <v>36.546723646723649</v>
      </c>
    </row>
    <row r="324" spans="1:11" ht="30">
      <c r="A324" s="153" t="s">
        <v>559</v>
      </c>
      <c r="B324" s="154" t="s">
        <v>560</v>
      </c>
      <c r="C324" s="153" t="s">
        <v>18</v>
      </c>
      <c r="D324" t="str">
        <f>VLOOKUP($A324,Seguimiento_Mar_2025!G$4:V$286,5,FALSE)</f>
        <v>No acumulado</v>
      </c>
      <c r="E324">
        <f>VLOOKUP($A324,Seguimiento_Mar_2025!$G$4:$V$286,11,FALSE)</f>
        <v>3</v>
      </c>
      <c r="F324">
        <f>VLOOKUP($A324,Seguimiento_Mar_2025!$G$4:$V$286,9,FALSE)</f>
        <v>9</v>
      </c>
      <c r="G324" s="24" t="str">
        <f>VLOOKUP($A324,Seguimiento_Mar_2025!$G$4:$V$286,4,FALSE)</f>
        <v>Secretaría de Desarrollo Económico</v>
      </c>
      <c r="H324">
        <f>VLOOKUP($A324,Seguimiento_Mar_2025!$G$4:$V$286,15,FALSE)</f>
        <v>0</v>
      </c>
      <c r="I324">
        <f>VLOOKUP($A324,Seguimiento_Mar_2025!$G$4:$V$286,16,FALSE)</f>
        <v>1</v>
      </c>
      <c r="J324" s="158">
        <f>VLOOKUP($A324,Seguimiento_Mar_2025!$G$4:$Y$286,18,FALSE)</f>
        <v>0</v>
      </c>
      <c r="K324" s="159">
        <f>VLOOKUP($A324,Seguimiento_Mar_2025!$G$4:$Y$286,19,FALSE)</f>
        <v>11.111111111111111</v>
      </c>
    </row>
    <row r="325" spans="1:11" ht="38.25">
      <c r="A325" s="153" t="s">
        <v>561</v>
      </c>
      <c r="B325" s="154" t="s">
        <v>562</v>
      </c>
      <c r="C325" s="153" t="s">
        <v>18</v>
      </c>
      <c r="D325" t="str">
        <f>VLOOKUP($A325,Seguimiento_Mar_2025!G$4:V$286,5,FALSE)</f>
        <v>No acumulado</v>
      </c>
      <c r="E325">
        <f>VLOOKUP($A325,Seguimiento_Mar_2025!$G$4:$V$286,11,FALSE)</f>
        <v>20</v>
      </c>
      <c r="F325">
        <f>VLOOKUP($A325,Seguimiento_Mar_2025!$G$4:$V$286,9,FALSE)</f>
        <v>80</v>
      </c>
      <c r="G325" s="24" t="str">
        <f>VLOOKUP($A325,Seguimiento_Mar_2025!$G$4:$V$286,4,FALSE)</f>
        <v>Secretaría de Desarrollo Económico</v>
      </c>
      <c r="H325">
        <f>VLOOKUP($A325,Seguimiento_Mar_2025!$G$4:$V$286,15,FALSE)</f>
        <v>5</v>
      </c>
      <c r="I325">
        <f>VLOOKUP($A325,Seguimiento_Mar_2025!$G$4:$V$286,16,FALSE)</f>
        <v>13</v>
      </c>
      <c r="J325" s="158">
        <f>VLOOKUP($A325,Seguimiento_Mar_2025!$G$4:$Y$286,18,FALSE)</f>
        <v>25</v>
      </c>
      <c r="K325" s="159">
        <f>VLOOKUP($A325,Seguimiento_Mar_2025!$G$4:$Y$286,19,FALSE)</f>
        <v>16.25</v>
      </c>
    </row>
    <row r="326" spans="1:11" ht="30">
      <c r="A326" s="153" t="s">
        <v>563</v>
      </c>
      <c r="B326" s="154" t="s">
        <v>564</v>
      </c>
      <c r="C326" s="153" t="s">
        <v>18</v>
      </c>
      <c r="D326" t="str">
        <f>VLOOKUP($A326,Seguimiento_Mar_2025!G$4:V$286,5,FALSE)</f>
        <v>No acumulado</v>
      </c>
      <c r="E326">
        <f>VLOOKUP($A326,Seguimiento_Mar_2025!$G$4:$V$286,11,FALSE)</f>
        <v>3</v>
      </c>
      <c r="F326">
        <f>VLOOKUP($A326,Seguimiento_Mar_2025!$G$4:$V$286,9,FALSE)</f>
        <v>13</v>
      </c>
      <c r="G326" s="24" t="str">
        <f>VLOOKUP($A326,Seguimiento_Mar_2025!$G$4:$V$286,4,FALSE)</f>
        <v>Secretaría de Desarrollo Económico</v>
      </c>
      <c r="H326">
        <f>VLOOKUP($A326,Seguimiento_Mar_2025!$G$4:$V$286,15,FALSE)</f>
        <v>1</v>
      </c>
      <c r="I326">
        <f>VLOOKUP($A326,Seguimiento_Mar_2025!$G$4:$V$286,16,FALSE)</f>
        <v>4</v>
      </c>
      <c r="J326" s="158">
        <f>VLOOKUP($A326,Seguimiento_Mar_2025!$G$4:$Y$286,18,FALSE)</f>
        <v>33.333333333333329</v>
      </c>
      <c r="K326" s="159">
        <f>VLOOKUP($A326,Seguimiento_Mar_2025!$G$4:$Y$286,19,FALSE)</f>
        <v>30.76923076923077</v>
      </c>
    </row>
    <row r="327" spans="1:11" ht="38.25">
      <c r="A327" s="153" t="s">
        <v>565</v>
      </c>
      <c r="B327" s="154" t="s">
        <v>566</v>
      </c>
      <c r="C327" s="153" t="s">
        <v>18</v>
      </c>
      <c r="D327" t="str">
        <f>VLOOKUP($A327,Seguimiento_Mar_2025!G$4:V$286,5,FALSE)</f>
        <v>Acumulado</v>
      </c>
      <c r="E327">
        <f>VLOOKUP($A327,Seguimiento_Mar_2025!$G$4:$V$286,11,FALSE)</f>
        <v>2</v>
      </c>
      <c r="F327">
        <f>VLOOKUP($A327,Seguimiento_Mar_2025!$G$4:$V$286,9,FALSE)</f>
        <v>4</v>
      </c>
      <c r="G327" s="24" t="str">
        <f>VLOOKUP($A327,Seguimiento_Mar_2025!$G$4:$V$286,4,FALSE)</f>
        <v>Secretaría de Desarrollo Económico</v>
      </c>
      <c r="H327">
        <f>VLOOKUP($A327,Seguimiento_Mar_2025!$G$4:$V$286,15,FALSE)</f>
        <v>2</v>
      </c>
      <c r="I327">
        <f>VLOOKUP($A327,Seguimiento_Mar_2025!$G$4:$V$286,16,FALSE)</f>
        <v>2</v>
      </c>
      <c r="J327" s="158">
        <f>VLOOKUP($A327,Seguimiento_Mar_2025!$G$4:$Y$286,18,FALSE)</f>
        <v>100</v>
      </c>
      <c r="K327" s="159">
        <f>VLOOKUP($A327,Seguimiento_Mar_2025!$G$4:$Y$286,19,FALSE)</f>
        <v>50</v>
      </c>
    </row>
    <row r="328" spans="1:11" ht="30">
      <c r="A328" s="153" t="s">
        <v>567</v>
      </c>
      <c r="B328" s="154" t="s">
        <v>568</v>
      </c>
      <c r="C328" s="153" t="s">
        <v>18</v>
      </c>
      <c r="D328" t="str">
        <f>VLOOKUP($A328,Seguimiento_Mar_2025!G$4:V$286,5,FALSE)</f>
        <v>Anualizado</v>
      </c>
      <c r="E328">
        <f>VLOOKUP($A328,Seguimiento_Mar_2025!$G$4:$V$286,11,FALSE)</f>
        <v>1</v>
      </c>
      <c r="F328">
        <f>VLOOKUP($A328,Seguimiento_Mar_2025!$G$4:$V$286,9,FALSE)</f>
        <v>1</v>
      </c>
      <c r="G328" s="24" t="str">
        <f>VLOOKUP($A328,Seguimiento_Mar_2025!$G$4:$V$286,4,FALSE)</f>
        <v>Secretaría de Desarrollo Económico</v>
      </c>
      <c r="H328">
        <f>VLOOKUP($A328,Seguimiento_Mar_2025!$G$4:$V$286,15,FALSE)</f>
        <v>1</v>
      </c>
      <c r="I328">
        <f>VLOOKUP($A328,Seguimiento_Mar_2025!$G$4:$V$286,16,FALSE)</f>
        <v>1</v>
      </c>
      <c r="J328" s="158">
        <f>VLOOKUP($A328,Seguimiento_Mar_2025!$G$4:$Y$286,18,FALSE)</f>
        <v>100</v>
      </c>
      <c r="K328" s="159">
        <f>VLOOKUP($A328,Seguimiento_Mar_2025!$G$4:$Y$286,19,FALSE)</f>
        <v>50</v>
      </c>
    </row>
    <row r="329" spans="1:11" ht="30">
      <c r="A329" s="153" t="s">
        <v>569</v>
      </c>
      <c r="B329" s="154" t="s">
        <v>570</v>
      </c>
      <c r="C329" s="153" t="s">
        <v>18</v>
      </c>
      <c r="D329" t="str">
        <f>VLOOKUP($A329,Seguimiento_Mar_2025!G$4:V$286,5,FALSE)</f>
        <v>No acumulado</v>
      </c>
      <c r="E329">
        <f>VLOOKUP($A329,Seguimiento_Mar_2025!$G$4:$V$286,11,FALSE)</f>
        <v>500</v>
      </c>
      <c r="F329">
        <f>VLOOKUP($A329,Seguimiento_Mar_2025!$G$4:$V$286,9,FALSE)</f>
        <v>2000</v>
      </c>
      <c r="G329" s="24" t="str">
        <f>VLOOKUP($A329,Seguimiento_Mar_2025!$G$4:$V$286,4,FALSE)</f>
        <v>Secretaría de Desarrollo Económico</v>
      </c>
      <c r="H329">
        <f>VLOOKUP($A329,Seguimiento_Mar_2025!$G$4:$V$286,15,FALSE)</f>
        <v>194</v>
      </c>
      <c r="I329">
        <f>VLOOKUP($A329,Seguimiento_Mar_2025!$G$4:$V$286,16,FALSE)</f>
        <v>1223</v>
      </c>
      <c r="J329" s="158">
        <f>VLOOKUP($A329,Seguimiento_Mar_2025!$G$4:$Y$286,18,FALSE)</f>
        <v>38.800000000000004</v>
      </c>
      <c r="K329" s="159">
        <f>VLOOKUP($A329,Seguimiento_Mar_2025!$G$4:$Y$286,19,FALSE)</f>
        <v>61.150000000000006</v>
      </c>
    </row>
    <row r="330" spans="1:11" ht="15.75">
      <c r="A330" s="141" t="s">
        <v>870</v>
      </c>
      <c r="B330" s="24"/>
      <c r="J330" s="158"/>
      <c r="K330" s="159"/>
    </row>
    <row r="331" spans="1:11" ht="15.75">
      <c r="A331" s="152" t="s">
        <v>572</v>
      </c>
      <c r="B331" s="24"/>
      <c r="J331" s="158">
        <f>VLOOKUP(A331,Productos!A$3:K$480,10,FALSE)</f>
        <v>65.316666666666663</v>
      </c>
      <c r="K331" s="159">
        <f>VLOOKUP(A331,Productos!A$3:K$480,11,FALSE)</f>
        <v>54.35</v>
      </c>
    </row>
    <row r="332" spans="1:11" ht="38.25">
      <c r="A332" s="153" t="s">
        <v>573</v>
      </c>
      <c r="B332" s="154" t="s">
        <v>574</v>
      </c>
      <c r="C332" s="153" t="s">
        <v>18</v>
      </c>
      <c r="D332" t="str">
        <f>VLOOKUP($A332,Seguimiento_Mar_2025!G$4:V$286,5,FALSE)</f>
        <v>No acumulado</v>
      </c>
      <c r="E332">
        <f>VLOOKUP($A332,Seguimiento_Mar_2025!$G$4:$V$286,11,FALSE)</f>
        <v>1</v>
      </c>
      <c r="F332">
        <f>VLOOKUP($A332,Seguimiento_Mar_2025!$G$4:$V$286,9,FALSE)</f>
        <v>4</v>
      </c>
      <c r="G332" s="24" t="str">
        <f>VLOOKUP($A332,Seguimiento_Mar_2025!$G$4:$V$286,4,FALSE)</f>
        <v>Secretaría de Desarrollo Económico</v>
      </c>
      <c r="H332">
        <f>VLOOKUP($A332,Seguimiento_Mar_2025!$G$4:$V$286,15,FALSE)</f>
        <v>0.39700000000000002</v>
      </c>
      <c r="I332">
        <f>VLOOKUP($A332,Seguimiento_Mar_2025!$G$4:$V$286,16,FALSE)</f>
        <v>1.397</v>
      </c>
      <c r="J332" s="158">
        <f>VLOOKUP($A332,Seguimiento_Mar_2025!$G$4:$Y$286,18,FALSE)</f>
        <v>39.700000000000003</v>
      </c>
      <c r="K332" s="159">
        <f>VLOOKUP($A332,Seguimiento_Mar_2025!$G$4:$Y$286,19,FALSE)</f>
        <v>34.924999999999997</v>
      </c>
    </row>
    <row r="333" spans="1:11" ht="38.25">
      <c r="A333" s="153" t="s">
        <v>575</v>
      </c>
      <c r="B333" s="154" t="s">
        <v>576</v>
      </c>
      <c r="C333" s="153" t="s">
        <v>18</v>
      </c>
      <c r="D333" t="str">
        <f>VLOOKUP($A333,Seguimiento_Mar_2025!G$4:V$286,5,FALSE)</f>
        <v>No acumulado</v>
      </c>
      <c r="E333">
        <f>VLOOKUP($A333,Seguimiento_Mar_2025!$G$4:$V$286,11,FALSE)</f>
        <v>1000</v>
      </c>
      <c r="F333">
        <f>VLOOKUP($A333,Seguimiento_Mar_2025!$G$4:$V$286,9,FALSE)</f>
        <v>3000</v>
      </c>
      <c r="G333" s="24" t="str">
        <f>VLOOKUP($A333,Seguimiento_Mar_2025!$G$4:$V$286,4,FALSE)</f>
        <v>Secretaría de Desarrollo Económico</v>
      </c>
      <c r="H333">
        <f>VLOOKUP($A333,Seguimiento_Mar_2025!$G$4:$V$286,15,FALSE)</f>
        <v>5379</v>
      </c>
      <c r="I333">
        <f>VLOOKUP($A333,Seguimiento_Mar_2025!$G$4:$V$286,16,FALSE)</f>
        <v>6157</v>
      </c>
      <c r="J333" s="158">
        <f>VLOOKUP($A333,Seguimiento_Mar_2025!$G$4:$Y$286,18,FALSE)</f>
        <v>100</v>
      </c>
      <c r="K333" s="159">
        <f>VLOOKUP($A333,Seguimiento_Mar_2025!$G$4:$Y$286,19,FALSE)</f>
        <v>100</v>
      </c>
    </row>
    <row r="334" spans="1:11" ht="30">
      <c r="A334" s="153" t="s">
        <v>577</v>
      </c>
      <c r="B334" s="154" t="s">
        <v>578</v>
      </c>
      <c r="C334" s="153" t="s">
        <v>18</v>
      </c>
      <c r="D334" t="str">
        <f>VLOOKUP($A334,Seguimiento_Mar_2025!G$4:V$286,5,FALSE)</f>
        <v>Acumulado</v>
      </c>
      <c r="E334">
        <f>VLOOKUP($A334,Seguimiento_Mar_2025!$G$4:$V$286,11,FALSE)</f>
        <v>160</v>
      </c>
      <c r="F334">
        <f>VLOOKUP($A334,Seguimiento_Mar_2025!$G$4:$V$286,9,FALSE)</f>
        <v>320</v>
      </c>
      <c r="G334" s="24" t="str">
        <f>VLOOKUP($A334,Seguimiento_Mar_2025!$G$4:$V$286,4,FALSE)</f>
        <v>Secretaría de Desarrollo Económico</v>
      </c>
      <c r="H334">
        <f>VLOOKUP($A334,Seguimiento_Mar_2025!$G$4:$V$286,15,FALSE)</f>
        <v>90</v>
      </c>
      <c r="I334">
        <f>VLOOKUP($A334,Seguimiento_Mar_2025!$G$4:$V$286,16,FALSE)</f>
        <v>90</v>
      </c>
      <c r="J334" s="158">
        <f>VLOOKUP($A334,Seguimiento_Mar_2025!$G$4:$Y$286,18,FALSE)</f>
        <v>56.25</v>
      </c>
      <c r="K334" s="159">
        <f>VLOOKUP($A334,Seguimiento_Mar_2025!$G$4:$Y$286,19,FALSE)</f>
        <v>28.125</v>
      </c>
    </row>
    <row r="335" spans="1:11" ht="15.75">
      <c r="A335" s="141" t="s">
        <v>871</v>
      </c>
      <c r="B335" s="24"/>
      <c r="J335" s="158"/>
      <c r="K335" s="159"/>
    </row>
    <row r="336" spans="1:11" ht="15.75">
      <c r="A336" s="152" t="s">
        <v>580</v>
      </c>
      <c r="B336" s="24"/>
      <c r="J336" s="158">
        <f>VLOOKUP(A336,Productos!A$3:K$480,10,FALSE)</f>
        <v>40.574074074074069</v>
      </c>
      <c r="K336" s="159">
        <f>VLOOKUP(A336,Productos!A$3:K$480,11,FALSE)</f>
        <v>39.118686868686865</v>
      </c>
    </row>
    <row r="337" spans="1:11" ht="51">
      <c r="A337" s="153" t="s">
        <v>581</v>
      </c>
      <c r="B337" s="154" t="s">
        <v>582</v>
      </c>
      <c r="C337" s="153" t="s">
        <v>18</v>
      </c>
      <c r="D337" t="str">
        <f>VLOOKUP($A337,Seguimiento_Mar_2025!G$4:V$286,5,FALSE)</f>
        <v>No acumulado</v>
      </c>
      <c r="E337">
        <f>VLOOKUP($A337,Seguimiento_Mar_2025!$G$4:$V$286,11,FALSE)</f>
        <v>900</v>
      </c>
      <c r="F337">
        <f>VLOOKUP($A337,Seguimiento_Mar_2025!$G$4:$V$286,9,FALSE)</f>
        <v>2200</v>
      </c>
      <c r="G337" s="24" t="str">
        <f>VLOOKUP($A337,Seguimiento_Mar_2025!$G$4:$V$286,4,FALSE)</f>
        <v>Secretaría de Desarrollo Económico</v>
      </c>
      <c r="H337">
        <f>VLOOKUP($A337,Seguimiento_Mar_2025!$G$4:$V$286,15,FALSE)</f>
        <v>497</v>
      </c>
      <c r="I337">
        <f>VLOOKUP($A337,Seguimiento_Mar_2025!$G$4:$V$286,16,FALSE)</f>
        <v>1117</v>
      </c>
      <c r="J337" s="158">
        <f>VLOOKUP($A337,Seguimiento_Mar_2025!$G$4:$Y$286,18,FALSE)</f>
        <v>55.222222222222214</v>
      </c>
      <c r="K337" s="159">
        <f>VLOOKUP($A337,Seguimiento_Mar_2025!$G$4:$Y$286,19,FALSE)</f>
        <v>50.772727272727266</v>
      </c>
    </row>
    <row r="338" spans="1:11" ht="30">
      <c r="A338" s="153" t="s">
        <v>583</v>
      </c>
      <c r="B338" s="154" t="s">
        <v>584</v>
      </c>
      <c r="C338" s="153" t="s">
        <v>18</v>
      </c>
      <c r="D338" t="str">
        <f>VLOOKUP($A338,Seguimiento_Mar_2025!G$4:V$286,5,FALSE)</f>
        <v>No acumulado</v>
      </c>
      <c r="E338">
        <f>VLOOKUP($A338,Seguimiento_Mar_2025!$G$4:$V$286,11,FALSE)</f>
        <v>2</v>
      </c>
      <c r="F338">
        <f>VLOOKUP($A338,Seguimiento_Mar_2025!$G$4:$V$286,9,FALSE)</f>
        <v>6</v>
      </c>
      <c r="G338" s="24" t="str">
        <f>VLOOKUP($A338,Seguimiento_Mar_2025!$G$4:$V$286,4,FALSE)</f>
        <v>Secretaría de Desarrollo Económico</v>
      </c>
      <c r="H338">
        <f>VLOOKUP($A338,Seguimiento_Mar_2025!$G$4:$V$286,15,FALSE)</f>
        <v>0</v>
      </c>
      <c r="I338">
        <f>VLOOKUP($A338,Seguimiento_Mar_2025!$G$4:$V$286,16,FALSE)</f>
        <v>2</v>
      </c>
      <c r="J338" s="158">
        <f>VLOOKUP($A338,Seguimiento_Mar_2025!$G$4:$Y$286,18,FALSE)</f>
        <v>0</v>
      </c>
      <c r="K338" s="159">
        <f>VLOOKUP($A338,Seguimiento_Mar_2025!$G$4:$Y$286,19,FALSE)</f>
        <v>33.333333333333329</v>
      </c>
    </row>
    <row r="339" spans="1:11" ht="51">
      <c r="A339" s="153" t="s">
        <v>585</v>
      </c>
      <c r="B339" s="154" t="s">
        <v>586</v>
      </c>
      <c r="C339" s="153" t="s">
        <v>18</v>
      </c>
      <c r="D339" t="str">
        <f>VLOOKUP($A339,Seguimiento_Mar_2025!G$4:V$286,5,FALSE)</f>
        <v>Acumulado</v>
      </c>
      <c r="E339">
        <f>VLOOKUP($A339,Seguimiento_Mar_2025!$G$4:$V$286,11,FALSE)</f>
        <v>2</v>
      </c>
      <c r="F339">
        <f>VLOOKUP($A339,Seguimiento_Mar_2025!$G$4:$V$286,9,FALSE)</f>
        <v>4</v>
      </c>
      <c r="G339" s="24" t="str">
        <f>VLOOKUP($A339,Seguimiento_Mar_2025!$G$4:$V$286,4,FALSE)</f>
        <v>Secretaría de Desarrollo Económico</v>
      </c>
      <c r="H339">
        <f>VLOOKUP($A339,Seguimiento_Mar_2025!$G$4:$V$286,15,FALSE)</f>
        <v>1.33</v>
      </c>
      <c r="I339">
        <f>VLOOKUP($A339,Seguimiento_Mar_2025!$G$4:$V$286,16,FALSE)</f>
        <v>1.33</v>
      </c>
      <c r="J339" s="158">
        <f>VLOOKUP($A339,Seguimiento_Mar_2025!$G$4:$Y$286,18,FALSE)</f>
        <v>66.5</v>
      </c>
      <c r="K339" s="159">
        <f>VLOOKUP($A339,Seguimiento_Mar_2025!$G$4:$Y$286,19,FALSE)</f>
        <v>33.25</v>
      </c>
    </row>
    <row r="340" spans="1:11" ht="15.75">
      <c r="A340" s="141" t="s">
        <v>872</v>
      </c>
      <c r="B340" s="24"/>
      <c r="J340" s="158"/>
      <c r="K340" s="159"/>
    </row>
    <row r="341" spans="1:11" ht="15.75">
      <c r="A341" s="152" t="s">
        <v>588</v>
      </c>
      <c r="B341" s="24"/>
      <c r="J341" s="158">
        <f>VLOOKUP(A341,Productos!A$3:K$480,10,FALSE)</f>
        <v>0</v>
      </c>
      <c r="K341" s="159">
        <f>VLOOKUP(A341,Productos!A$3:K$480,11,FALSE)</f>
        <v>45.476190476190482</v>
      </c>
    </row>
    <row r="342" spans="1:11" ht="45">
      <c r="A342" s="153" t="s">
        <v>589</v>
      </c>
      <c r="B342" s="154" t="s">
        <v>590</v>
      </c>
      <c r="C342" s="153" t="s">
        <v>18</v>
      </c>
      <c r="D342" t="str">
        <f>VLOOKUP($A342,Seguimiento_Mar_2025!G$4:V$286,5,FALSE)</f>
        <v>No acumulado</v>
      </c>
      <c r="E342">
        <f>VLOOKUP($A342,Seguimiento_Mar_2025!$G$4:$V$286,11,FALSE)</f>
        <v>2</v>
      </c>
      <c r="F342">
        <f>VLOOKUP($A342,Seguimiento_Mar_2025!$G$4:$V$286,9,FALSE)</f>
        <v>7</v>
      </c>
      <c r="G342" s="24" t="str">
        <f>VLOOKUP($A342,Seguimiento_Mar_2025!$G$4:$V$286,4,FALSE)</f>
        <v>Despacho del Gobernador/Oficina privada</v>
      </c>
      <c r="H342">
        <f>VLOOKUP($A342,Seguimiento_Mar_2025!$G$4:$V$286,15,FALSE)</f>
        <v>0</v>
      </c>
      <c r="I342">
        <f>VLOOKUP($A342,Seguimiento_Mar_2025!$G$4:$V$286,16,FALSE)</f>
        <v>5</v>
      </c>
      <c r="J342" s="158">
        <f>VLOOKUP($A342,Seguimiento_Mar_2025!$G$4:$Y$286,18,FALSE)</f>
        <v>0</v>
      </c>
      <c r="K342" s="159">
        <f>VLOOKUP($A342,Seguimiento_Mar_2025!$G$4:$Y$286,19,FALSE)</f>
        <v>71.428571428571431</v>
      </c>
    </row>
    <row r="343" spans="1:11" ht="45">
      <c r="A343" s="153" t="s">
        <v>591</v>
      </c>
      <c r="B343" s="154" t="s">
        <v>592</v>
      </c>
      <c r="C343" s="153" t="s">
        <v>18</v>
      </c>
      <c r="D343" t="str">
        <f>VLOOKUP($A343,Seguimiento_Mar_2025!G$4:V$286,5,FALSE)</f>
        <v>No acumulado</v>
      </c>
      <c r="E343">
        <f>VLOOKUP($A343,Seguimiento_Mar_2025!$G$4:$V$286,11,FALSE)</f>
        <v>1</v>
      </c>
      <c r="F343">
        <f>VLOOKUP($A343,Seguimiento_Mar_2025!$G$4:$V$286,9,FALSE)</f>
        <v>4</v>
      </c>
      <c r="G343" s="24" t="str">
        <f>VLOOKUP($A343,Seguimiento_Mar_2025!$G$4:$V$286,4,FALSE)</f>
        <v>Despacho del Gobernador/Oficina privada</v>
      </c>
      <c r="H343">
        <f>VLOOKUP($A343,Seguimiento_Mar_2025!$G$4:$V$286,15,FALSE)</f>
        <v>0</v>
      </c>
      <c r="I343">
        <f>VLOOKUP($A343,Seguimiento_Mar_2025!$G$4:$V$286,16,FALSE)</f>
        <v>1</v>
      </c>
      <c r="J343" s="158">
        <f>VLOOKUP($A343,Seguimiento_Mar_2025!$G$4:$Y$286,18,FALSE)</f>
        <v>0</v>
      </c>
      <c r="K343" s="159">
        <f>VLOOKUP($A343,Seguimiento_Mar_2025!$G$4:$Y$286,19,FALSE)</f>
        <v>25</v>
      </c>
    </row>
    <row r="344" spans="1:11" ht="45">
      <c r="A344" s="153" t="s">
        <v>593</v>
      </c>
      <c r="B344" s="154" t="s">
        <v>594</v>
      </c>
      <c r="C344" s="153" t="s">
        <v>18</v>
      </c>
      <c r="D344" t="str">
        <f>VLOOKUP($A344,Seguimiento_Mar_2025!G$4:V$286,5,FALSE)</f>
        <v>No acumulado</v>
      </c>
      <c r="E344">
        <f>VLOOKUP($A344,Seguimiento_Mar_2025!$G$4:$V$286,11,FALSE)</f>
        <v>1</v>
      </c>
      <c r="F344">
        <f>VLOOKUP($A344,Seguimiento_Mar_2025!$G$4:$V$286,9,FALSE)</f>
        <v>5</v>
      </c>
      <c r="G344" s="24" t="str">
        <f>VLOOKUP($A344,Seguimiento_Mar_2025!$G$4:$V$286,4,FALSE)</f>
        <v>Despacho del Gobernador/Oficina privada</v>
      </c>
      <c r="H344">
        <f>VLOOKUP($A344,Seguimiento_Mar_2025!$G$4:$V$286,15,FALSE)</f>
        <v>0</v>
      </c>
      <c r="I344">
        <f>VLOOKUP($A344,Seguimiento_Mar_2025!$G$4:$V$286,16,FALSE)</f>
        <v>2</v>
      </c>
      <c r="J344" s="158">
        <f>VLOOKUP($A344,Seguimiento_Mar_2025!$G$4:$Y$286,18,FALSE)</f>
        <v>0</v>
      </c>
      <c r="K344" s="159">
        <f>VLOOKUP($A344,Seguimiento_Mar_2025!$G$4:$Y$286,19,FALSE)</f>
        <v>40</v>
      </c>
    </row>
    <row r="345" spans="1:11" ht="15.75">
      <c r="A345" s="141" t="s">
        <v>873</v>
      </c>
      <c r="B345" s="24"/>
      <c r="J345" s="158"/>
      <c r="K345" s="159"/>
    </row>
    <row r="346" spans="1:11" ht="15.75">
      <c r="A346" s="152" t="s">
        <v>596</v>
      </c>
      <c r="B346" s="24"/>
      <c r="J346" s="158">
        <f>VLOOKUP(A346,Productos!A$3:K$480,10,FALSE)</f>
        <v>0</v>
      </c>
      <c r="K346" s="159">
        <f>VLOOKUP(A346,Productos!A$3:K$480,11,FALSE)</f>
        <v>29.125</v>
      </c>
    </row>
    <row r="347" spans="1:11" ht="30">
      <c r="A347" s="153" t="s">
        <v>597</v>
      </c>
      <c r="B347" s="154" t="s">
        <v>598</v>
      </c>
      <c r="C347" s="153" t="s">
        <v>18</v>
      </c>
      <c r="D347" t="str">
        <f>VLOOKUP($A347,Seguimiento_Mar_2025!G$4:V$286,5,FALSE)</f>
        <v>No acumulado</v>
      </c>
      <c r="E347">
        <f>VLOOKUP($A347,Seguimiento_Mar_2025!$G$4:$V$286,11,FALSE)</f>
        <v>0.25</v>
      </c>
      <c r="F347">
        <f>VLOOKUP($A347,Seguimiento_Mar_2025!$G$4:$V$286,9,FALSE)</f>
        <v>1</v>
      </c>
      <c r="G347" s="24" t="str">
        <f>VLOOKUP($A347,Seguimiento_Mar_2025!$G$4:$V$286,4,FALSE)</f>
        <v>Secretaría de Desarrollo Económico</v>
      </c>
      <c r="H347">
        <f>VLOOKUP($A347,Seguimiento_Mar_2025!$G$4:$V$286,15,FALSE)</f>
        <v>0</v>
      </c>
      <c r="I347">
        <f>VLOOKUP($A347,Seguimiento_Mar_2025!$G$4:$V$286,16,FALSE)</f>
        <v>0.25</v>
      </c>
      <c r="J347" s="158">
        <f>VLOOKUP($A347,Seguimiento_Mar_2025!$G$4:$Y$286,18,FALSE)</f>
        <v>0</v>
      </c>
      <c r="K347" s="159">
        <f>VLOOKUP($A347,Seguimiento_Mar_2025!$G$4:$Y$286,19,FALSE)</f>
        <v>25</v>
      </c>
    </row>
    <row r="348" spans="1:11" ht="38.25">
      <c r="A348" s="153" t="s">
        <v>599</v>
      </c>
      <c r="B348" s="154" t="s">
        <v>600</v>
      </c>
      <c r="C348" s="153" t="s">
        <v>18</v>
      </c>
      <c r="D348" t="str">
        <f>VLOOKUP($A348,Seguimiento_Mar_2025!G$4:V$286,5,FALSE)</f>
        <v>No acumulado</v>
      </c>
      <c r="E348">
        <f>VLOOKUP($A348,Seguimiento_Mar_2025!$G$4:$V$286,11,FALSE)</f>
        <v>1</v>
      </c>
      <c r="F348">
        <f>VLOOKUP($A348,Seguimiento_Mar_2025!$G$4:$V$286,9,FALSE)</f>
        <v>4</v>
      </c>
      <c r="G348" s="24" t="str">
        <f>VLOOKUP($A348,Seguimiento_Mar_2025!$G$4:$V$286,4,FALSE)</f>
        <v>Secretaría de Desarrollo Económico</v>
      </c>
      <c r="H348">
        <f>VLOOKUP($A348,Seguimiento_Mar_2025!$G$4:$V$286,15,FALSE)</f>
        <v>0</v>
      </c>
      <c r="I348">
        <f>VLOOKUP($A348,Seguimiento_Mar_2025!$G$4:$V$286,16,FALSE)</f>
        <v>1.33</v>
      </c>
      <c r="J348" s="158">
        <f>VLOOKUP($A348,Seguimiento_Mar_2025!$G$4:$Y$286,18,FALSE)</f>
        <v>0</v>
      </c>
      <c r="K348" s="159">
        <f>VLOOKUP($A348,Seguimiento_Mar_2025!$G$4:$Y$286,19,FALSE)</f>
        <v>33.25</v>
      </c>
    </row>
    <row r="349" spans="1:11" ht="21">
      <c r="A349" s="150" t="s">
        <v>601</v>
      </c>
      <c r="B349" s="150"/>
      <c r="C349" s="150"/>
      <c r="D349" s="150"/>
      <c r="E349" s="150"/>
      <c r="F349" s="150"/>
      <c r="G349" s="150"/>
      <c r="H349" s="150"/>
      <c r="I349" s="150"/>
      <c r="J349" s="157">
        <f>VLOOKUP(A349,Productos!A$3:K$480,10,FALSE)</f>
        <v>15.629991874206716</v>
      </c>
      <c r="K349" s="157">
        <f>VLOOKUP(A349,Productos!A$3:K$480,11,FALSE)</f>
        <v>24.949047958080254</v>
      </c>
    </row>
    <row r="350" spans="1:11" ht="15.75">
      <c r="A350" s="141" t="s">
        <v>874</v>
      </c>
      <c r="B350" s="24"/>
      <c r="J350" s="158"/>
      <c r="K350" s="159"/>
    </row>
    <row r="351" spans="1:11" ht="18.75">
      <c r="A351" s="151" t="s">
        <v>603</v>
      </c>
      <c r="B351" s="24"/>
      <c r="J351" s="158">
        <f>VLOOKUP(A351,Productos!A$3:K$480,10,FALSE)</f>
        <v>1.9230769230769231</v>
      </c>
      <c r="K351" s="159">
        <f>VLOOKUP(A351,Productos!A$3:K$480,11,FALSE)</f>
        <v>20.472093096646947</v>
      </c>
    </row>
    <row r="352" spans="1:11" ht="15.75">
      <c r="A352" s="141" t="s">
        <v>875</v>
      </c>
      <c r="B352" s="24"/>
      <c r="J352" s="158"/>
      <c r="K352" s="159"/>
    </row>
    <row r="353" spans="1:11" ht="15.75">
      <c r="A353" s="152" t="s">
        <v>605</v>
      </c>
      <c r="B353" s="24"/>
      <c r="J353" s="158">
        <f>VLOOKUP(A353,Productos!A$3:K$480,10,FALSE)</f>
        <v>0</v>
      </c>
      <c r="K353" s="159">
        <f>VLOOKUP(A353,Productos!A$3:K$480,11,FALSE)</f>
        <v>18.086307692307692</v>
      </c>
    </row>
    <row r="354" spans="1:11" ht="25.5">
      <c r="A354" s="153" t="s">
        <v>606</v>
      </c>
      <c r="B354" s="154" t="s">
        <v>607</v>
      </c>
      <c r="C354" s="153" t="s">
        <v>608</v>
      </c>
      <c r="D354" t="str">
        <f>VLOOKUP($A354,Seguimiento_Mar_2025!G$4:V$286,5,FALSE)</f>
        <v>Anualizado</v>
      </c>
      <c r="E354">
        <f>VLOOKUP($A354,Seguimiento_Mar_2025!$G$4:$V$286,11,FALSE)</f>
        <v>50000</v>
      </c>
      <c r="F354">
        <f>VLOOKUP($A354,Seguimiento_Mar_2025!$G$4:$V$286,9,FALSE)</f>
        <v>50000</v>
      </c>
      <c r="G354" s="24" t="str">
        <f>VLOOKUP($A354,Seguimiento_Mar_2025!$G$4:$V$286,4,FALSE)</f>
        <v>Secretaría de Ambiente</v>
      </c>
      <c r="H354">
        <f>VLOOKUP($A354,Seguimiento_Mar_2025!$G$4:$V$286,15,FALSE)</f>
        <v>0</v>
      </c>
      <c r="I354">
        <f>VLOOKUP($A354,Seguimiento_Mar_2025!$G$4:$V$286,16,FALSE)</f>
        <v>0</v>
      </c>
      <c r="J354" s="158">
        <f>VLOOKUP($A354,Seguimiento_Mar_2025!$G$4:$Y$286,18,FALSE)</f>
        <v>0</v>
      </c>
      <c r="K354" s="159">
        <f>VLOOKUP($A354,Seguimiento_Mar_2025!$G$4:$Y$286,19,FALSE)</f>
        <v>18.535230769230772</v>
      </c>
    </row>
    <row r="355" spans="1:11" ht="25.5">
      <c r="A355" s="153" t="s">
        <v>609</v>
      </c>
      <c r="B355" s="154" t="s">
        <v>610</v>
      </c>
      <c r="C355" s="153" t="s">
        <v>608</v>
      </c>
      <c r="D355" t="str">
        <f>VLOOKUP($A355,Seguimiento_Mar_2025!G$4:V$286,5,FALSE)</f>
        <v>No acumulado</v>
      </c>
      <c r="E355">
        <f>VLOOKUP($A355,Seguimiento_Mar_2025!$G$4:$V$286,11,FALSE)</f>
        <v>250</v>
      </c>
      <c r="F355">
        <f>VLOOKUP($A355,Seguimiento_Mar_2025!$G$4:$V$286,9,FALSE)</f>
        <v>1000</v>
      </c>
      <c r="G355" s="24" t="str">
        <f>VLOOKUP($A355,Seguimiento_Mar_2025!$G$4:$V$286,4,FALSE)</f>
        <v>Secretaría de Ambiente</v>
      </c>
      <c r="H355">
        <f>VLOOKUP($A355,Seguimiento_Mar_2025!$G$4:$V$286,15,FALSE)</f>
        <v>0</v>
      </c>
      <c r="I355">
        <f>VLOOKUP($A355,Seguimiento_Mar_2025!$G$4:$V$286,16,FALSE)</f>
        <v>288.10000000000002</v>
      </c>
      <c r="J355" s="158">
        <f>VLOOKUP($A355,Seguimiento_Mar_2025!$G$4:$Y$286,18,FALSE)</f>
        <v>0</v>
      </c>
      <c r="K355" s="159">
        <f>VLOOKUP($A355,Seguimiento_Mar_2025!$G$4:$Y$286,19,FALSE)</f>
        <v>28.810000000000002</v>
      </c>
    </row>
    <row r="356" spans="1:11" ht="15.75">
      <c r="A356" s="153" t="s">
        <v>611</v>
      </c>
      <c r="B356" s="154" t="s">
        <v>612</v>
      </c>
      <c r="C356" s="153" t="s">
        <v>608</v>
      </c>
      <c r="D356" t="str">
        <f>VLOOKUP($A356,Seguimiento_Mar_2025!G$4:V$286,5,FALSE)</f>
        <v>Anualizado</v>
      </c>
      <c r="E356">
        <f>VLOOKUP($A356,Seguimiento_Mar_2025!$G$4:$V$286,11,FALSE)</f>
        <v>30000</v>
      </c>
      <c r="F356">
        <f>VLOOKUP($A356,Seguimiento_Mar_2025!$G$4:$V$286,9,FALSE)</f>
        <v>30000</v>
      </c>
      <c r="G356" s="24" t="str">
        <f>VLOOKUP($A356,Seguimiento_Mar_2025!$G$4:$V$286,4,FALSE)</f>
        <v>Secretaría de Ambiente</v>
      </c>
      <c r="H356">
        <f>VLOOKUP($A356,Seguimiento_Mar_2025!$G$4:$V$286,15,FALSE)</f>
        <v>0</v>
      </c>
      <c r="I356">
        <f>VLOOKUP($A356,Seguimiento_Mar_2025!$G$4:$V$286,16,FALSE)</f>
        <v>0</v>
      </c>
      <c r="J356" s="158">
        <f>VLOOKUP($A356,Seguimiento_Mar_2025!$G$4:$Y$286,18,FALSE)</f>
        <v>0</v>
      </c>
      <c r="K356" s="159">
        <f>VLOOKUP($A356,Seguimiento_Mar_2025!$G$4:$Y$286,19,FALSE)</f>
        <v>25</v>
      </c>
    </row>
    <row r="357" spans="1:11" ht="25.5">
      <c r="A357" s="153" t="s">
        <v>613</v>
      </c>
      <c r="B357" s="154" t="s">
        <v>614</v>
      </c>
      <c r="C357" s="153" t="s">
        <v>18</v>
      </c>
      <c r="D357" t="str">
        <f>VLOOKUP($A357,Seguimiento_Mar_2025!G$4:V$286,5,FALSE)</f>
        <v>Acumulado</v>
      </c>
      <c r="E357">
        <f>VLOOKUP($A357,Seguimiento_Mar_2025!$G$4:$V$286,11,FALSE)</f>
        <v>37</v>
      </c>
      <c r="F357">
        <f>VLOOKUP($A357,Seguimiento_Mar_2025!$G$4:$V$286,9,FALSE)</f>
        <v>42</v>
      </c>
      <c r="G357" s="24" t="str">
        <f>VLOOKUP($A357,Seguimiento_Mar_2025!$G$4:$V$286,4,FALSE)</f>
        <v>Secretaría de Ambiente</v>
      </c>
      <c r="H357">
        <f>VLOOKUP($A357,Seguimiento_Mar_2025!$G$4:$V$286,15,FALSE)</f>
        <v>0</v>
      </c>
      <c r="I357">
        <f>VLOOKUP($A357,Seguimiento_Mar_2025!$G$4:$V$286,16,FALSE)</f>
        <v>0</v>
      </c>
      <c r="J357" s="158">
        <f>VLOOKUP($A357,Seguimiento_Mar_2025!$G$4:$Y$286,18,FALSE)</f>
        <v>0</v>
      </c>
      <c r="K357" s="159">
        <f>VLOOKUP($A357,Seguimiento_Mar_2025!$G$4:$Y$286,19,FALSE)</f>
        <v>0</v>
      </c>
    </row>
    <row r="358" spans="1:11" ht="15.75">
      <c r="A358" s="141" t="s">
        <v>876</v>
      </c>
      <c r="B358" s="24"/>
      <c r="J358" s="158"/>
      <c r="K358" s="159"/>
    </row>
    <row r="359" spans="1:11" ht="15.75">
      <c r="A359" s="152" t="s">
        <v>616</v>
      </c>
      <c r="B359" s="24"/>
      <c r="J359" s="158">
        <f>VLOOKUP(A359,Productos!A$3:K$480,10,FALSE)</f>
        <v>12.5</v>
      </c>
      <c r="K359" s="159">
        <f>VLOOKUP(A359,Productos!A$3:K$480,11,FALSE)</f>
        <v>22.324999999999999</v>
      </c>
    </row>
    <row r="360" spans="1:11" ht="25.5">
      <c r="A360" s="153" t="s">
        <v>617</v>
      </c>
      <c r="B360" s="154" t="s">
        <v>618</v>
      </c>
      <c r="C360" s="153" t="s">
        <v>18</v>
      </c>
      <c r="D360" t="str">
        <f>VLOOKUP($A360,Seguimiento_Mar_2025!G$4:V$286,5,FALSE)</f>
        <v>No acumulado</v>
      </c>
      <c r="E360">
        <f>VLOOKUP($A360,Seguimiento_Mar_2025!$G$4:$V$286,11,FALSE)</f>
        <v>1</v>
      </c>
      <c r="F360">
        <f>VLOOKUP($A360,Seguimiento_Mar_2025!$G$4:$V$286,9,FALSE)</f>
        <v>4</v>
      </c>
      <c r="G360" s="24" t="str">
        <f>VLOOKUP($A360,Seguimiento_Mar_2025!$G$4:$V$286,4,FALSE)</f>
        <v>DAGRAN</v>
      </c>
      <c r="H360">
        <f>VLOOKUP($A360,Seguimiento_Mar_2025!$G$4:$V$286,15,FALSE)</f>
        <v>0.25</v>
      </c>
      <c r="I360">
        <f>VLOOKUP($A360,Seguimiento_Mar_2025!$G$4:$V$286,16,FALSE)</f>
        <v>1.25</v>
      </c>
      <c r="J360" s="158">
        <f>VLOOKUP($A360,Seguimiento_Mar_2025!$G$4:$Y$286,18,FALSE)</f>
        <v>25</v>
      </c>
      <c r="K360" s="159">
        <f>VLOOKUP($A360,Seguimiento_Mar_2025!$G$4:$Y$286,19,FALSE)</f>
        <v>31.25</v>
      </c>
    </row>
    <row r="361" spans="1:11" ht="15.75">
      <c r="A361" s="153" t="s">
        <v>620</v>
      </c>
      <c r="B361" s="154" t="s">
        <v>621</v>
      </c>
      <c r="C361" s="153" t="s">
        <v>608</v>
      </c>
      <c r="D361" t="str">
        <f>VLOOKUP($A361,Seguimiento_Mar_2025!G$4:V$286,5,FALSE)</f>
        <v>No acumulado</v>
      </c>
      <c r="E361">
        <f>VLOOKUP($A361,Seguimiento_Mar_2025!$G$4:$V$286,11,FALSE)</f>
        <v>50</v>
      </c>
      <c r="F361">
        <f>VLOOKUP($A361,Seguimiento_Mar_2025!$G$4:$V$286,9,FALSE)</f>
        <v>250</v>
      </c>
      <c r="G361" s="24" t="str">
        <f>VLOOKUP($A361,Seguimiento_Mar_2025!$G$4:$V$286,4,FALSE)</f>
        <v>Secretaría de Ambiente</v>
      </c>
      <c r="H361">
        <f>VLOOKUP($A361,Seguimiento_Mar_2025!$G$4:$V$286,15,FALSE)</f>
        <v>0</v>
      </c>
      <c r="I361">
        <f>VLOOKUP($A361,Seguimiento_Mar_2025!$G$4:$V$286,16,FALSE)</f>
        <v>33.5</v>
      </c>
      <c r="J361" s="158">
        <f>VLOOKUP($A361,Seguimiento_Mar_2025!$G$4:$Y$286,18,FALSE)</f>
        <v>0</v>
      </c>
      <c r="K361" s="159">
        <f>VLOOKUP($A361,Seguimiento_Mar_2025!$G$4:$Y$286,19,FALSE)</f>
        <v>13.4</v>
      </c>
    </row>
    <row r="362" spans="1:11" ht="15.75">
      <c r="A362" s="141" t="s">
        <v>877</v>
      </c>
      <c r="B362" s="24"/>
      <c r="J362" s="158"/>
      <c r="K362" s="159"/>
    </row>
    <row r="363" spans="1:11" ht="15.75">
      <c r="A363" s="152" t="s">
        <v>623</v>
      </c>
      <c r="B363" s="24"/>
      <c r="J363" s="158">
        <f>VLOOKUP(A363,Productos!A$3:K$480,10,FALSE)</f>
        <v>0</v>
      </c>
      <c r="K363" s="159">
        <f>VLOOKUP(A363,Productos!A$3:K$480,11,FALSE)</f>
        <v>22.916666666666668</v>
      </c>
    </row>
    <row r="364" spans="1:11" ht="25.5">
      <c r="A364" s="153" t="s">
        <v>624</v>
      </c>
      <c r="B364" s="154" t="s">
        <v>625</v>
      </c>
      <c r="C364" s="153" t="s">
        <v>18</v>
      </c>
      <c r="D364" t="str">
        <f>VLOOKUP($A364,Seguimiento_Mar_2025!G$4:V$286,5,FALSE)</f>
        <v>Anualizado</v>
      </c>
      <c r="E364">
        <f>VLOOKUP($A364,Seguimiento_Mar_2025!$G$4:$V$286,11,FALSE)</f>
        <v>12</v>
      </c>
      <c r="F364">
        <f>VLOOKUP($A364,Seguimiento_Mar_2025!$G$4:$V$286,9,FALSE)</f>
        <v>12</v>
      </c>
      <c r="G364" s="24" t="str">
        <f>VLOOKUP($A364,Seguimiento_Mar_2025!$G$4:$V$286,4,FALSE)</f>
        <v>Secretaría de Ambiente</v>
      </c>
      <c r="H364">
        <f>VLOOKUP($A364,Seguimiento_Mar_2025!$G$4:$V$286,15,FALSE)</f>
        <v>0</v>
      </c>
      <c r="I364">
        <f>VLOOKUP($A364,Seguimiento_Mar_2025!$G$4:$V$286,16,FALSE)</f>
        <v>0</v>
      </c>
      <c r="J364" s="158">
        <f>VLOOKUP($A364,Seguimiento_Mar_2025!$G$4:$Y$286,18,FALSE)</f>
        <v>0</v>
      </c>
      <c r="K364" s="159">
        <f>VLOOKUP($A364,Seguimiento_Mar_2025!$G$4:$Y$286,19,FALSE)</f>
        <v>20.833333333333336</v>
      </c>
    </row>
    <row r="365" spans="1:11" ht="38.25">
      <c r="A365" s="153" t="s">
        <v>626</v>
      </c>
      <c r="B365" s="154" t="s">
        <v>627</v>
      </c>
      <c r="C365" s="153" t="s">
        <v>18</v>
      </c>
      <c r="D365" t="str">
        <f>VLOOKUP($A365,Seguimiento_Mar_2025!G$4:V$286,5,FALSE)</f>
        <v>Anualizado</v>
      </c>
      <c r="E365">
        <f>VLOOKUP($A365,Seguimiento_Mar_2025!$G$4:$V$286,11,FALSE)</f>
        <v>10</v>
      </c>
      <c r="F365">
        <f>VLOOKUP($A365,Seguimiento_Mar_2025!$G$4:$V$286,9,FALSE)</f>
        <v>10</v>
      </c>
      <c r="G365" s="24" t="str">
        <f>VLOOKUP($A365,Seguimiento_Mar_2025!$G$4:$V$286,4,FALSE)</f>
        <v>Secretaría de Ambiente</v>
      </c>
      <c r="H365">
        <f>VLOOKUP($A365,Seguimiento_Mar_2025!$G$4:$V$286,15,FALSE)</f>
        <v>0</v>
      </c>
      <c r="I365">
        <f>VLOOKUP($A365,Seguimiento_Mar_2025!$G$4:$V$286,16,FALSE)</f>
        <v>0</v>
      </c>
      <c r="J365" s="158">
        <f>VLOOKUP($A365,Seguimiento_Mar_2025!$G$4:$Y$286,18,FALSE)</f>
        <v>0</v>
      </c>
      <c r="K365" s="159">
        <f>VLOOKUP($A365,Seguimiento_Mar_2025!$G$4:$Y$286,19,FALSE)</f>
        <v>25</v>
      </c>
    </row>
    <row r="366" spans="1:11" ht="15.75">
      <c r="A366" s="141" t="s">
        <v>878</v>
      </c>
      <c r="B366" s="24"/>
      <c r="J366" s="158"/>
      <c r="K366" s="159"/>
    </row>
    <row r="367" spans="1:11" ht="15.75">
      <c r="A367" s="152" t="s">
        <v>629</v>
      </c>
      <c r="B367" s="24"/>
      <c r="J367" s="158">
        <f>VLOOKUP(A367,Productos!A$3:K$480,10,FALSE)</f>
        <v>0</v>
      </c>
      <c r="K367" s="159">
        <f>VLOOKUP(A367,Productos!A$3:K$480,11,FALSE)</f>
        <v>20.661729230769232</v>
      </c>
    </row>
    <row r="368" spans="1:11" ht="25.5">
      <c r="A368" s="153" t="s">
        <v>630</v>
      </c>
      <c r="B368" s="154" t="s">
        <v>631</v>
      </c>
      <c r="C368" s="153" t="s">
        <v>608</v>
      </c>
      <c r="D368" t="str">
        <f>VLOOKUP($A368,Seguimiento_Mar_2025!G$4:V$286,5,FALSE)</f>
        <v>No acumulado</v>
      </c>
      <c r="E368">
        <f>VLOOKUP($A368,Seguimiento_Mar_2025!$G$4:$V$286,11,FALSE)</f>
        <v>250</v>
      </c>
      <c r="F368">
        <f>VLOOKUP($A368,Seguimiento_Mar_2025!$G$4:$V$286,9,FALSE)</f>
        <v>1000</v>
      </c>
      <c r="G368" s="24" t="str">
        <f>VLOOKUP($A368,Seguimiento_Mar_2025!$G$4:$V$286,4,FALSE)</f>
        <v>Secretaría de Ambiente</v>
      </c>
      <c r="H368">
        <f>VLOOKUP($A368,Seguimiento_Mar_2025!$G$4:$V$286,15,FALSE)</f>
        <v>0</v>
      </c>
      <c r="I368">
        <f>VLOOKUP($A368,Seguimiento_Mar_2025!$G$4:$V$286,16,FALSE)</f>
        <v>347.7</v>
      </c>
      <c r="J368" s="158">
        <f>VLOOKUP($A368,Seguimiento_Mar_2025!$G$4:$Y$286,18,FALSE)</f>
        <v>0</v>
      </c>
      <c r="K368" s="159">
        <f>VLOOKUP($A368,Seguimiento_Mar_2025!$G$4:$Y$286,19,FALSE)</f>
        <v>34.770000000000003</v>
      </c>
    </row>
    <row r="369" spans="1:11" ht="15.75">
      <c r="A369" s="153" t="s">
        <v>632</v>
      </c>
      <c r="B369" s="154" t="s">
        <v>633</v>
      </c>
      <c r="C369" s="153" t="s">
        <v>18</v>
      </c>
      <c r="D369" t="str">
        <f>VLOOKUP($A369,Seguimiento_Mar_2025!G$4:V$286,5,FALSE)</f>
        <v>No acumulado</v>
      </c>
      <c r="E369">
        <f>VLOOKUP($A369,Seguimiento_Mar_2025!$G$4:$V$286,11,FALSE)</f>
        <v>375000</v>
      </c>
      <c r="F369">
        <f>VLOOKUP($A369,Seguimiento_Mar_2025!$G$4:$V$286,9,FALSE)</f>
        <v>1625000</v>
      </c>
      <c r="G369" s="24" t="str">
        <f>VLOOKUP($A369,Seguimiento_Mar_2025!$G$4:$V$286,4,FALSE)</f>
        <v>Secretaría de Ambiente</v>
      </c>
      <c r="H369">
        <f>VLOOKUP($A369,Seguimiento_Mar_2025!$G$4:$V$286,15,FALSE)</f>
        <v>0</v>
      </c>
      <c r="I369">
        <f>VLOOKUP($A369,Seguimiento_Mar_2025!$G$4:$V$286,16,FALSE)</f>
        <v>301253</v>
      </c>
      <c r="J369" s="158">
        <f>VLOOKUP($A369,Seguimiento_Mar_2025!$G$4:$Y$286,18,FALSE)</f>
        <v>0</v>
      </c>
      <c r="K369" s="159">
        <f>VLOOKUP($A369,Seguimiento_Mar_2025!$G$4:$Y$286,19,FALSE)</f>
        <v>18.538646153846152</v>
      </c>
    </row>
    <row r="370" spans="1:11" ht="38.25">
      <c r="A370" s="153" t="s">
        <v>634</v>
      </c>
      <c r="B370" s="154" t="s">
        <v>635</v>
      </c>
      <c r="C370" s="153" t="s">
        <v>18</v>
      </c>
      <c r="D370" t="str">
        <f>VLOOKUP($A370,Seguimiento_Mar_2025!G$4:V$286,5,FALSE)</f>
        <v>No acumulado</v>
      </c>
      <c r="E370">
        <f>VLOOKUP($A370,Seguimiento_Mar_2025!$G$4:$V$286,11,FALSE)</f>
        <v>1</v>
      </c>
      <c r="F370">
        <f>VLOOKUP($A370,Seguimiento_Mar_2025!$G$4:$V$286,9,FALSE)</f>
        <v>4</v>
      </c>
      <c r="G370" s="24" t="str">
        <f>VLOOKUP($A370,Seguimiento_Mar_2025!$G$4:$V$286,4,FALSE)</f>
        <v>Secretaría de Ambiente</v>
      </c>
      <c r="H370">
        <f>VLOOKUP($A370,Seguimiento_Mar_2025!$G$4:$V$286,15,FALSE)</f>
        <v>0</v>
      </c>
      <c r="I370">
        <f>VLOOKUP($A370,Seguimiento_Mar_2025!$G$4:$V$286,16,FALSE)</f>
        <v>1</v>
      </c>
      <c r="J370" s="158">
        <f>VLOOKUP($A370,Seguimiento_Mar_2025!$G$4:$Y$286,18,FALSE)</f>
        <v>0</v>
      </c>
      <c r="K370" s="159">
        <f>VLOOKUP($A370,Seguimiento_Mar_2025!$G$4:$Y$286,19,FALSE)</f>
        <v>25</v>
      </c>
    </row>
    <row r="371" spans="1:11" ht="15.75">
      <c r="A371" s="153" t="s">
        <v>636</v>
      </c>
      <c r="B371" s="154" t="s">
        <v>637</v>
      </c>
      <c r="C371" s="153" t="s">
        <v>608</v>
      </c>
      <c r="D371" t="str">
        <f>VLOOKUP($A371,Seguimiento_Mar_2025!G$4:V$286,5,FALSE)</f>
        <v>No acumulado</v>
      </c>
      <c r="E371">
        <f>VLOOKUP($A371,Seguimiento_Mar_2025!$G$4:$V$286,11,FALSE)</f>
        <v>50</v>
      </c>
      <c r="F371">
        <f>VLOOKUP($A371,Seguimiento_Mar_2025!$G$4:$V$286,9,FALSE)</f>
        <v>150</v>
      </c>
      <c r="G371" s="24" t="str">
        <f>VLOOKUP($A371,Seguimiento_Mar_2025!$G$4:$V$286,4,FALSE)</f>
        <v>Secretaría de Ambiente</v>
      </c>
      <c r="H371">
        <f>VLOOKUP($A371,Seguimiento_Mar_2025!$G$4:$V$286,15,FALSE)</f>
        <v>0</v>
      </c>
      <c r="I371">
        <f>VLOOKUP($A371,Seguimiento_Mar_2025!$G$4:$V$286,16,FALSE)</f>
        <v>0</v>
      </c>
      <c r="J371" s="158">
        <f>VLOOKUP($A371,Seguimiento_Mar_2025!$G$4:$Y$286,18,FALSE)</f>
        <v>0</v>
      </c>
      <c r="K371" s="159">
        <f>VLOOKUP($A371,Seguimiento_Mar_2025!$G$4:$Y$286,19,FALSE)</f>
        <v>0</v>
      </c>
    </row>
    <row r="372" spans="1:11" ht="25.5">
      <c r="A372" s="153" t="s">
        <v>638</v>
      </c>
      <c r="B372" s="154" t="s">
        <v>639</v>
      </c>
      <c r="C372" s="153" t="s">
        <v>18</v>
      </c>
      <c r="D372" t="str">
        <f>VLOOKUP($A372,Seguimiento_Mar_2025!G$4:V$286,5,FALSE)</f>
        <v>No acumulado</v>
      </c>
      <c r="E372">
        <f>VLOOKUP($A372,Seguimiento_Mar_2025!$G$4:$V$286,11,FALSE)</f>
        <v>10</v>
      </c>
      <c r="F372">
        <f>VLOOKUP($A372,Seguimiento_Mar_2025!$G$4:$V$286,9,FALSE)</f>
        <v>40</v>
      </c>
      <c r="G372" s="24" t="str">
        <f>VLOOKUP($A372,Seguimiento_Mar_2025!$G$4:$V$286,4,FALSE)</f>
        <v>Secretaría de Ambiente</v>
      </c>
      <c r="H372">
        <f>VLOOKUP($A372,Seguimiento_Mar_2025!$G$4:$V$286,15,FALSE)</f>
        <v>0</v>
      </c>
      <c r="I372">
        <f>VLOOKUP($A372,Seguimiento_Mar_2025!$G$4:$V$286,16,FALSE)</f>
        <v>10</v>
      </c>
      <c r="J372" s="158">
        <f>VLOOKUP($A372,Seguimiento_Mar_2025!$G$4:$Y$286,18,FALSE)</f>
        <v>0</v>
      </c>
      <c r="K372" s="159">
        <f>VLOOKUP($A372,Seguimiento_Mar_2025!$G$4:$Y$286,19,FALSE)</f>
        <v>25</v>
      </c>
    </row>
    <row r="373" spans="1:11" ht="15.75">
      <c r="A373" s="141" t="s">
        <v>879</v>
      </c>
      <c r="B373" s="24"/>
      <c r="J373" s="158"/>
      <c r="K373" s="159"/>
    </row>
    <row r="374" spans="1:11" ht="18.75">
      <c r="A374" s="151" t="s">
        <v>641</v>
      </c>
      <c r="B374" s="24"/>
      <c r="J374" s="158">
        <f>VLOOKUP(A374,Productos!A$3:K$480,10,FALSE)</f>
        <v>27.526431972181147</v>
      </c>
      <c r="K374" s="159">
        <f>VLOOKUP(A374,Productos!A$3:K$480,11,FALSE)</f>
        <v>30.852237696551516</v>
      </c>
    </row>
    <row r="375" spans="1:11" ht="15.75">
      <c r="A375" s="141" t="s">
        <v>880</v>
      </c>
      <c r="B375" s="24"/>
      <c r="J375" s="158"/>
      <c r="K375" s="159"/>
    </row>
    <row r="376" spans="1:11" ht="15.75">
      <c r="A376" s="152" t="s">
        <v>643</v>
      </c>
      <c r="B376" s="24"/>
      <c r="J376" s="158">
        <f>VLOOKUP(A376,Productos!A$3:K$480,10,FALSE)</f>
        <v>50</v>
      </c>
      <c r="K376" s="159">
        <f>VLOOKUP(A376,Productos!A$3:K$480,11,FALSE)</f>
        <v>30</v>
      </c>
    </row>
    <row r="377" spans="1:11" ht="45">
      <c r="A377" s="153" t="s">
        <v>644</v>
      </c>
      <c r="B377" s="154" t="s">
        <v>645</v>
      </c>
      <c r="C377" s="153" t="s">
        <v>18</v>
      </c>
      <c r="D377" t="str">
        <f>VLOOKUP($A377,Seguimiento_Mar_2025!G$4:V$286,5,FALSE)</f>
        <v>Acumulado</v>
      </c>
      <c r="E377">
        <f>VLOOKUP($A377,Seguimiento_Mar_2025!$G$4:$V$286,11,FALSE)</f>
        <v>3</v>
      </c>
      <c r="F377">
        <f>VLOOKUP($A377,Seguimiento_Mar_2025!$G$4:$V$286,9,FALSE)</f>
        <v>5</v>
      </c>
      <c r="G377" s="24" t="str">
        <f>VLOOKUP($A377,Seguimiento_Mar_2025!$G$4:$V$286,4,FALSE)</f>
        <v>Departamento Administrativo de Planeación</v>
      </c>
      <c r="H377">
        <f>VLOOKUP($A377,Seguimiento_Mar_2025!$G$4:$V$286,15,FALSE)</f>
        <v>3</v>
      </c>
      <c r="I377">
        <f>VLOOKUP($A377,Seguimiento_Mar_2025!$G$4:$V$286,16,FALSE)</f>
        <v>3</v>
      </c>
      <c r="J377" s="158">
        <f>VLOOKUP($A377,Seguimiento_Mar_2025!$G$4:$Y$286,18,FALSE)</f>
        <v>100</v>
      </c>
      <c r="K377" s="159">
        <f>VLOOKUP($A377,Seguimiento_Mar_2025!$G$4:$Y$286,19,FALSE)</f>
        <v>60</v>
      </c>
    </row>
    <row r="378" spans="1:11" ht="45">
      <c r="A378" s="153" t="s">
        <v>646</v>
      </c>
      <c r="B378" s="154" t="s">
        <v>647</v>
      </c>
      <c r="C378" s="153" t="s">
        <v>18</v>
      </c>
      <c r="D378" t="str">
        <f>VLOOKUP($A378,Seguimiento_Mar_2025!G$4:V$286,5,FALSE)</f>
        <v>No acumulado</v>
      </c>
      <c r="E378">
        <f>VLOOKUP($A378,Seguimiento_Mar_2025!$G$4:$V$286,11,FALSE)</f>
        <v>1</v>
      </c>
      <c r="F378">
        <f>VLOOKUP($A378,Seguimiento_Mar_2025!$G$4:$V$286,9,FALSE)</f>
        <v>3</v>
      </c>
      <c r="G378" s="24" t="str">
        <f>VLOOKUP($A378,Seguimiento_Mar_2025!$G$4:$V$286,4,FALSE)</f>
        <v>Departamento Administrativo de Planeación</v>
      </c>
      <c r="H378">
        <f>VLOOKUP($A378,Seguimiento_Mar_2025!$G$4:$V$286,15,FALSE)</f>
        <v>0</v>
      </c>
      <c r="I378">
        <f>VLOOKUP($A378,Seguimiento_Mar_2025!$G$4:$V$286,16,FALSE)</f>
        <v>0</v>
      </c>
      <c r="J378" s="158">
        <f>VLOOKUP($A378,Seguimiento_Mar_2025!$G$4:$Y$286,18,FALSE)</f>
        <v>0</v>
      </c>
      <c r="K378" s="159">
        <f>VLOOKUP($A378,Seguimiento_Mar_2025!$G$4:$Y$286,19,FALSE)</f>
        <v>0</v>
      </c>
    </row>
    <row r="379" spans="1:11" ht="15.75">
      <c r="A379" s="141" t="s">
        <v>881</v>
      </c>
      <c r="B379" s="24"/>
      <c r="J379" s="158"/>
      <c r="K379" s="159"/>
    </row>
    <row r="380" spans="1:11" ht="15.75">
      <c r="A380" s="152" t="s">
        <v>649</v>
      </c>
      <c r="B380" s="24"/>
      <c r="J380" s="158">
        <f>VLOOKUP(A380,Productos!A$3:K$480,10,FALSE)</f>
        <v>6.25</v>
      </c>
      <c r="K380" s="159">
        <f>VLOOKUP(A380,Productos!A$3:K$480,11,FALSE)</f>
        <v>36.5802304964539</v>
      </c>
    </row>
    <row r="381" spans="1:11" ht="25.5">
      <c r="A381" s="153" t="s">
        <v>650</v>
      </c>
      <c r="B381" s="154" t="s">
        <v>651</v>
      </c>
      <c r="C381" s="153" t="s">
        <v>18</v>
      </c>
      <c r="D381" t="str">
        <f>VLOOKUP($A381,Seguimiento_Mar_2025!G$4:V$286,5,FALSE)</f>
        <v>Anualizado</v>
      </c>
      <c r="E381">
        <f>VLOOKUP($A381,Seguimiento_Mar_2025!$G$4:$V$286,11,FALSE)</f>
        <v>1</v>
      </c>
      <c r="F381">
        <f>VLOOKUP($A381,Seguimiento_Mar_2025!$G$4:$V$286,9,FALSE)</f>
        <v>1</v>
      </c>
      <c r="G381" s="24" t="str">
        <f>VLOOKUP($A381,Seguimiento_Mar_2025!$G$4:$V$286,4,FALSE)</f>
        <v>DAGRAN</v>
      </c>
      <c r="H381">
        <f>VLOOKUP($A381,Seguimiento_Mar_2025!$G$4:$V$286,15,FALSE)</f>
        <v>0.25</v>
      </c>
      <c r="I381">
        <f>VLOOKUP($A381,Seguimiento_Mar_2025!$G$4:$V$286,16,FALSE)</f>
        <v>0.25</v>
      </c>
      <c r="J381" s="158">
        <f>VLOOKUP($A381,Seguimiento_Mar_2025!$G$4:$Y$286,18,FALSE)</f>
        <v>25</v>
      </c>
      <c r="K381" s="159">
        <f>VLOOKUP($A381,Seguimiento_Mar_2025!$G$4:$Y$286,19,FALSE)</f>
        <v>31.25</v>
      </c>
    </row>
    <row r="382" spans="1:11" ht="38.25">
      <c r="A382" s="153" t="s">
        <v>652</v>
      </c>
      <c r="B382" s="154" t="s">
        <v>653</v>
      </c>
      <c r="C382" s="153" t="s">
        <v>18</v>
      </c>
      <c r="D382" t="str">
        <f>VLOOKUP($A382,Seguimiento_Mar_2025!G$4:V$286,5,FALSE)</f>
        <v>No acumulado</v>
      </c>
      <c r="E382">
        <f>VLOOKUP($A382,Seguimiento_Mar_2025!$G$4:$V$286,11,FALSE)</f>
        <v>4</v>
      </c>
      <c r="F382">
        <f>VLOOKUP($A382,Seguimiento_Mar_2025!$G$4:$V$286,9,FALSE)</f>
        <v>12</v>
      </c>
      <c r="G382" s="24" t="str">
        <f>VLOOKUP($A382,Seguimiento_Mar_2025!$G$4:$V$286,4,FALSE)</f>
        <v>DAGRAN</v>
      </c>
      <c r="H382">
        <f>VLOOKUP($A382,Seguimiento_Mar_2025!$G$4:$V$286,15,FALSE)</f>
        <v>0</v>
      </c>
      <c r="I382">
        <f>VLOOKUP($A382,Seguimiento_Mar_2025!$G$4:$V$286,16,FALSE)</f>
        <v>5</v>
      </c>
      <c r="J382" s="158">
        <f>VLOOKUP($A382,Seguimiento_Mar_2025!$G$4:$Y$286,18,FALSE)</f>
        <v>0</v>
      </c>
      <c r="K382" s="159">
        <f>VLOOKUP($A382,Seguimiento_Mar_2025!$G$4:$Y$286,19,FALSE)</f>
        <v>41.666666666666671</v>
      </c>
    </row>
    <row r="383" spans="1:11" ht="25.5">
      <c r="A383" s="153" t="s">
        <v>654</v>
      </c>
      <c r="B383" s="154" t="s">
        <v>655</v>
      </c>
      <c r="C383" s="153" t="s">
        <v>18</v>
      </c>
      <c r="D383" t="str">
        <f>VLOOKUP($A383,Seguimiento_Mar_2025!G$4:V$286,5,FALSE)</f>
        <v>No acumulado</v>
      </c>
      <c r="E383">
        <f>VLOOKUP($A383,Seguimiento_Mar_2025!$G$4:$V$286,11,FALSE)</f>
        <v>10</v>
      </c>
      <c r="F383">
        <f>VLOOKUP($A383,Seguimiento_Mar_2025!$G$4:$V$286,9,FALSE)</f>
        <v>30</v>
      </c>
      <c r="G383" s="24" t="str">
        <f>VLOOKUP($A383,Seguimiento_Mar_2025!$G$4:$V$286,4,FALSE)</f>
        <v>DAGRAN</v>
      </c>
      <c r="H383">
        <f>VLOOKUP($A383,Seguimiento_Mar_2025!$G$4:$V$286,15,FALSE)</f>
        <v>0</v>
      </c>
      <c r="I383">
        <f>VLOOKUP($A383,Seguimiento_Mar_2025!$G$4:$V$286,16,FALSE)</f>
        <v>15</v>
      </c>
      <c r="J383" s="158">
        <f>VLOOKUP($A383,Seguimiento_Mar_2025!$G$4:$Y$286,18,FALSE)</f>
        <v>0</v>
      </c>
      <c r="K383" s="159">
        <f>VLOOKUP($A383,Seguimiento_Mar_2025!$G$4:$Y$286,19,FALSE)</f>
        <v>50</v>
      </c>
    </row>
    <row r="384" spans="1:11" ht="25.5">
      <c r="A384" s="153" t="s">
        <v>656</v>
      </c>
      <c r="B384" s="154" t="s">
        <v>657</v>
      </c>
      <c r="C384" s="153" t="s">
        <v>18</v>
      </c>
      <c r="D384" t="str">
        <f>VLOOKUP($A384,Seguimiento_Mar_2025!G$4:V$286,5,FALSE)</f>
        <v>No acumulado</v>
      </c>
      <c r="E384">
        <f>VLOOKUP($A384,Seguimiento_Mar_2025!$G$4:$V$286,11,FALSE)</f>
        <v>24</v>
      </c>
      <c r="F384">
        <f>VLOOKUP($A384,Seguimiento_Mar_2025!$G$4:$V$286,9,FALSE)</f>
        <v>94</v>
      </c>
      <c r="G384" s="24" t="str">
        <f>VLOOKUP($A384,Seguimiento_Mar_2025!$G$4:$V$286,4,FALSE)</f>
        <v>Secretaría de Gobierno</v>
      </c>
      <c r="H384">
        <f>VLOOKUP($A384,Seguimiento_Mar_2025!$G$4:$V$286,15,FALSE)</f>
        <v>0</v>
      </c>
      <c r="I384">
        <f>VLOOKUP($A384,Seguimiento_Mar_2025!$G$4:$V$286,16,FALSE)</f>
        <v>22</v>
      </c>
      <c r="J384" s="158">
        <f>VLOOKUP($A384,Seguimiento_Mar_2025!$G$4:$Y$286,18,FALSE)</f>
        <v>0</v>
      </c>
      <c r="K384" s="159">
        <f>VLOOKUP($A384,Seguimiento_Mar_2025!$G$4:$Y$286,19,FALSE)</f>
        <v>23.404255319148938</v>
      </c>
    </row>
    <row r="385" spans="1:11" ht="15.75">
      <c r="A385" s="141" t="s">
        <v>882</v>
      </c>
      <c r="B385" s="24"/>
      <c r="J385" s="158"/>
      <c r="K385" s="159"/>
    </row>
    <row r="386" spans="1:11" ht="15.75">
      <c r="A386" s="152" t="s">
        <v>659</v>
      </c>
      <c r="B386" s="24"/>
      <c r="J386" s="158">
        <f>VLOOKUP(A386,Productos!A$3:K$480,10,FALSE)</f>
        <v>0</v>
      </c>
      <c r="K386" s="159">
        <f>VLOOKUP(A386,Productos!A$3:K$480,11,FALSE)</f>
        <v>0</v>
      </c>
    </row>
    <row r="387" spans="1:11" ht="38.25">
      <c r="A387" s="153" t="s">
        <v>660</v>
      </c>
      <c r="B387" s="154" t="s">
        <v>661</v>
      </c>
      <c r="C387" s="153" t="s">
        <v>18</v>
      </c>
      <c r="D387" t="str">
        <f>VLOOKUP($A387,Seguimiento_Mar_2025!G$4:V$286,5,FALSE)</f>
        <v>Acumulado</v>
      </c>
      <c r="E387">
        <f>VLOOKUP($A387,Seguimiento_Mar_2025!$G$4:$V$286,11,FALSE)</f>
        <v>0.5</v>
      </c>
      <c r="F387">
        <f>VLOOKUP($A387,Seguimiento_Mar_2025!$G$4:$V$286,9,FALSE)</f>
        <v>1</v>
      </c>
      <c r="G387" s="24" t="str">
        <f>VLOOKUP($A387,Seguimiento_Mar_2025!$G$4:$V$286,4,FALSE)</f>
        <v>Secretaría de Ambiente</v>
      </c>
      <c r="H387">
        <f>VLOOKUP($A387,Seguimiento_Mar_2025!$G$4:$V$286,15,FALSE)</f>
        <v>0</v>
      </c>
      <c r="I387">
        <f>VLOOKUP($A387,Seguimiento_Mar_2025!$G$4:$V$286,16,FALSE)</f>
        <v>0</v>
      </c>
      <c r="J387" s="158">
        <f>VLOOKUP($A387,Seguimiento_Mar_2025!$G$4:$Y$286,18,FALSE)</f>
        <v>0</v>
      </c>
      <c r="K387" s="159">
        <f>VLOOKUP($A387,Seguimiento_Mar_2025!$G$4:$Y$286,19,FALSE)</f>
        <v>0</v>
      </c>
    </row>
    <row r="388" spans="1:11" ht="15.75">
      <c r="A388" s="141" t="s">
        <v>883</v>
      </c>
      <c r="B388" s="24"/>
      <c r="J388" s="158"/>
      <c r="K388" s="159"/>
    </row>
    <row r="389" spans="1:11" ht="15.75">
      <c r="A389" s="152" t="s">
        <v>663</v>
      </c>
      <c r="B389" s="24"/>
      <c r="J389" s="158">
        <f>VLOOKUP(A389,Productos!A$3:K$480,10,FALSE)</f>
        <v>0</v>
      </c>
      <c r="K389" s="159">
        <f>VLOOKUP(A389,Productos!A$3:K$480,11,FALSE)</f>
        <v>28.793846153846154</v>
      </c>
    </row>
    <row r="390" spans="1:11" ht="25.5">
      <c r="A390" s="153" t="s">
        <v>664</v>
      </c>
      <c r="B390" s="154" t="s">
        <v>665</v>
      </c>
      <c r="C390" s="153" t="s">
        <v>18</v>
      </c>
      <c r="D390" t="str">
        <f>VLOOKUP($A390,Seguimiento_Mar_2025!G$4:V$286,5,FALSE)</f>
        <v>No acumulado</v>
      </c>
      <c r="E390">
        <f>VLOOKUP($A390,Seguimiento_Mar_2025!$G$4:$V$286,11,FALSE)</f>
        <v>15</v>
      </c>
      <c r="F390">
        <f>VLOOKUP($A390,Seguimiento_Mar_2025!$G$4:$V$286,9,FALSE)</f>
        <v>62</v>
      </c>
      <c r="G390" s="24" t="str">
        <f>VLOOKUP($A390,Seguimiento_Mar_2025!$G$4:$V$286,4,FALSE)</f>
        <v>Secretaría de Ambiente</v>
      </c>
      <c r="H390">
        <f>VLOOKUP($A390,Seguimiento_Mar_2025!$G$4:$V$286,15,FALSE)</f>
        <v>0</v>
      </c>
      <c r="I390">
        <f>VLOOKUP($A390,Seguimiento_Mar_2025!$G$4:$V$286,16,FALSE)</f>
        <v>0</v>
      </c>
      <c r="J390" s="158">
        <f>VLOOKUP($A390,Seguimiento_Mar_2025!$G$4:$Y$286,18,FALSE)</f>
        <v>0</v>
      </c>
      <c r="K390" s="159">
        <f>VLOOKUP($A390,Seguimiento_Mar_2025!$G$4:$Y$286,19,FALSE)</f>
        <v>0</v>
      </c>
    </row>
    <row r="391" spans="1:11" ht="25.5">
      <c r="A391" s="153" t="s">
        <v>666</v>
      </c>
      <c r="B391" s="154" t="s">
        <v>667</v>
      </c>
      <c r="C391" s="153" t="s">
        <v>18</v>
      </c>
      <c r="D391" t="str">
        <f>VLOOKUP($A391,Seguimiento_Mar_2025!G$4:V$286,5,FALSE)</f>
        <v>No acumulado</v>
      </c>
      <c r="E391">
        <f>VLOOKUP($A391,Seguimiento_Mar_2025!$G$4:$V$286,11,FALSE)</f>
        <v>10</v>
      </c>
      <c r="F391">
        <f>VLOOKUP($A391,Seguimiento_Mar_2025!$G$4:$V$286,9,FALSE)</f>
        <v>40</v>
      </c>
      <c r="G391" s="24" t="str">
        <f>VLOOKUP($A391,Seguimiento_Mar_2025!$G$4:$V$286,4,FALSE)</f>
        <v>Secretaría de Ambiente</v>
      </c>
      <c r="H391">
        <f>VLOOKUP($A391,Seguimiento_Mar_2025!$G$4:$V$286,15,FALSE)</f>
        <v>0</v>
      </c>
      <c r="I391">
        <f>VLOOKUP($A391,Seguimiento_Mar_2025!$G$4:$V$286,16,FALSE)</f>
        <v>0</v>
      </c>
      <c r="J391" s="158">
        <f>VLOOKUP($A391,Seguimiento_Mar_2025!$G$4:$Y$286,18,FALSE)</f>
        <v>0</v>
      </c>
      <c r="K391" s="159">
        <f>VLOOKUP($A391,Seguimiento_Mar_2025!$G$4:$Y$286,19,FALSE)</f>
        <v>0</v>
      </c>
    </row>
    <row r="392" spans="1:11" ht="25.5">
      <c r="A392" s="153" t="s">
        <v>668</v>
      </c>
      <c r="B392" s="154" t="s">
        <v>669</v>
      </c>
      <c r="C392" s="153" t="s">
        <v>18</v>
      </c>
      <c r="D392" t="str">
        <f>VLOOKUP($A392,Seguimiento_Mar_2025!G$4:V$286,5,FALSE)</f>
        <v>No acumulado</v>
      </c>
      <c r="E392">
        <f>VLOOKUP($A392,Seguimiento_Mar_2025!$G$4:$V$286,11,FALSE)</f>
        <v>500</v>
      </c>
      <c r="F392">
        <f>VLOOKUP($A392,Seguimiento_Mar_2025!$G$4:$V$286,9,FALSE)</f>
        <v>2000</v>
      </c>
      <c r="G392" s="24" t="str">
        <f>VLOOKUP($A392,Seguimiento_Mar_2025!$G$4:$V$286,4,FALSE)</f>
        <v>Secretaría de Ambiente</v>
      </c>
      <c r="H392">
        <f>VLOOKUP($A392,Seguimiento_Mar_2025!$G$4:$V$286,15,FALSE)</f>
        <v>0</v>
      </c>
      <c r="I392">
        <f>VLOOKUP($A392,Seguimiento_Mar_2025!$G$4:$V$286,16,FALSE)</f>
        <v>4375</v>
      </c>
      <c r="J392" s="158">
        <f>VLOOKUP($A392,Seguimiento_Mar_2025!$G$4:$Y$286,18,FALSE)</f>
        <v>0</v>
      </c>
      <c r="K392" s="159">
        <f>VLOOKUP($A392,Seguimiento_Mar_2025!$G$4:$Y$286,19,FALSE)</f>
        <v>100</v>
      </c>
    </row>
    <row r="393" spans="1:11" ht="15.75">
      <c r="A393" s="153" t="s">
        <v>670</v>
      </c>
      <c r="B393" s="154" t="s">
        <v>671</v>
      </c>
      <c r="C393" s="153" t="s">
        <v>18</v>
      </c>
      <c r="D393" t="str">
        <f>VLOOKUP($A393,Seguimiento_Mar_2025!G$4:V$286,5,FALSE)</f>
        <v>No acumulado</v>
      </c>
      <c r="E393">
        <f>VLOOKUP($A393,Seguimiento_Mar_2025!$G$4:$V$286,11,FALSE)</f>
        <v>40000</v>
      </c>
      <c r="F393">
        <f>VLOOKUP($A393,Seguimiento_Mar_2025!$G$4:$V$286,9,FALSE)</f>
        <v>130000</v>
      </c>
      <c r="G393" s="24" t="str">
        <f>VLOOKUP($A393,Seguimiento_Mar_2025!$G$4:$V$286,4,FALSE)</f>
        <v>Secretaría de Ambiente</v>
      </c>
      <c r="H393">
        <f>VLOOKUP($A393,Seguimiento_Mar_2025!$G$4:$V$286,15,FALSE)</f>
        <v>0</v>
      </c>
      <c r="I393">
        <f>VLOOKUP($A393,Seguimiento_Mar_2025!$G$4:$V$286,16,FALSE)</f>
        <v>19728</v>
      </c>
      <c r="J393" s="158">
        <f>VLOOKUP($A393,Seguimiento_Mar_2025!$G$4:$Y$286,18,FALSE)</f>
        <v>0</v>
      </c>
      <c r="K393" s="159">
        <f>VLOOKUP($A393,Seguimiento_Mar_2025!$G$4:$Y$286,19,FALSE)</f>
        <v>15.175384615384615</v>
      </c>
    </row>
    <row r="394" spans="1:11" ht="15.75">
      <c r="A394" s="141" t="s">
        <v>884</v>
      </c>
      <c r="B394" s="24"/>
      <c r="J394" s="158"/>
      <c r="K394" s="159"/>
    </row>
    <row r="395" spans="1:11" ht="15.75">
      <c r="A395" s="152" t="s">
        <v>673</v>
      </c>
      <c r="B395" s="24"/>
      <c r="J395" s="158">
        <f>VLOOKUP(A395,Productos!A$3:K$480,10,FALSE)</f>
        <v>43.400735823813939</v>
      </c>
      <c r="K395" s="159">
        <f>VLOOKUP(A395,Productos!A$3:K$480,11,FALSE)</f>
        <v>27.987625433315088</v>
      </c>
    </row>
    <row r="396" spans="1:11" ht="38.25">
      <c r="A396" s="153" t="s">
        <v>674</v>
      </c>
      <c r="B396" s="154" t="s">
        <v>675</v>
      </c>
      <c r="C396" s="153" t="s">
        <v>18</v>
      </c>
      <c r="D396" t="str">
        <f>VLOOKUP($A396,Seguimiento_Mar_2025!G$4:V$286,5,FALSE)</f>
        <v>Acumulado</v>
      </c>
      <c r="E396">
        <f>VLOOKUP($A396,Seguimiento_Mar_2025!$G$4:$V$286,11,FALSE)</f>
        <v>79</v>
      </c>
      <c r="F396">
        <f>VLOOKUP($A396,Seguimiento_Mar_2025!$G$4:$V$286,9,FALSE)</f>
        <v>116</v>
      </c>
      <c r="G396" s="24" t="str">
        <f>VLOOKUP($A396,Seguimiento_Mar_2025!$G$4:$V$286,4,FALSE)</f>
        <v>Secretaría de Ambiente</v>
      </c>
      <c r="H396">
        <f>VLOOKUP($A396,Seguimiento_Mar_2025!$G$4:$V$286,15,FALSE)</f>
        <v>47</v>
      </c>
      <c r="I396">
        <f>VLOOKUP($A396,Seguimiento_Mar_2025!$G$4:$V$286,16,FALSE)</f>
        <v>47</v>
      </c>
      <c r="J396" s="158">
        <f>VLOOKUP($A396,Seguimiento_Mar_2025!$G$4:$Y$286,18,FALSE)</f>
        <v>59.493670886075947</v>
      </c>
      <c r="K396" s="159">
        <f>VLOOKUP($A396,Seguimiento_Mar_2025!$G$4:$Y$286,19,FALSE)</f>
        <v>40.517241379310342</v>
      </c>
    </row>
    <row r="397" spans="1:11" ht="38.25">
      <c r="A397" s="153" t="s">
        <v>676</v>
      </c>
      <c r="B397" s="154" t="s">
        <v>677</v>
      </c>
      <c r="C397" s="153" t="s">
        <v>18</v>
      </c>
      <c r="D397" t="str">
        <f>VLOOKUP($A397,Seguimiento_Mar_2025!G$4:V$286,5,FALSE)</f>
        <v>Acumulado</v>
      </c>
      <c r="E397">
        <f>VLOOKUP($A397,Seguimiento_Mar_2025!$G$4:$V$286,11,FALSE)</f>
        <v>41</v>
      </c>
      <c r="F397">
        <f>VLOOKUP($A397,Seguimiento_Mar_2025!$G$4:$V$286,9,FALSE)</f>
        <v>63</v>
      </c>
      <c r="G397" s="24" t="str">
        <f>VLOOKUP($A397,Seguimiento_Mar_2025!$G$4:$V$286,4,FALSE)</f>
        <v>Secretaría de Ambiente</v>
      </c>
      <c r="H397">
        <f>VLOOKUP($A397,Seguimiento_Mar_2025!$G$4:$V$286,15,FALSE)</f>
        <v>22</v>
      </c>
      <c r="I397">
        <f>VLOOKUP($A397,Seguimiento_Mar_2025!$G$4:$V$286,16,FALSE)</f>
        <v>22</v>
      </c>
      <c r="J397" s="158">
        <f>VLOOKUP($A397,Seguimiento_Mar_2025!$G$4:$Y$286,18,FALSE)</f>
        <v>53.658536585365859</v>
      </c>
      <c r="K397" s="159">
        <f>VLOOKUP($A397,Seguimiento_Mar_2025!$G$4:$Y$286,19,FALSE)</f>
        <v>34.920634920634917</v>
      </c>
    </row>
    <row r="398" spans="1:11" ht="38.25">
      <c r="A398" s="153" t="s">
        <v>678</v>
      </c>
      <c r="B398" s="154" t="s">
        <v>679</v>
      </c>
      <c r="C398" s="153" t="s">
        <v>18</v>
      </c>
      <c r="D398" t="str">
        <f>VLOOKUP($A398,Seguimiento_Mar_2025!G$4:V$286,5,FALSE)</f>
        <v>Acumulado</v>
      </c>
      <c r="E398">
        <f>VLOOKUP($A398,Seguimiento_Mar_2025!$G$4:$V$286,11,FALSE)</f>
        <v>2000</v>
      </c>
      <c r="F398">
        <f>VLOOKUP($A398,Seguimiento_Mar_2025!$G$4:$V$286,9,FALSE)</f>
        <v>4000</v>
      </c>
      <c r="G398" s="24" t="str">
        <f>VLOOKUP($A398,Seguimiento_Mar_2025!$G$4:$V$286,4,FALSE)</f>
        <v>Secretaría de Ambiente</v>
      </c>
      <c r="H398">
        <f>VLOOKUP($A398,Seguimiento_Mar_2025!$G$4:$V$286,15,FALSE)</f>
        <v>341</v>
      </c>
      <c r="I398">
        <f>VLOOKUP($A398,Seguimiento_Mar_2025!$G$4:$V$286,16,FALSE)</f>
        <v>341</v>
      </c>
      <c r="J398" s="158">
        <f>VLOOKUP($A398,Seguimiento_Mar_2025!$G$4:$Y$286,18,FALSE)</f>
        <v>17.05</v>
      </c>
      <c r="K398" s="159">
        <f>VLOOKUP($A398,Seguimiento_Mar_2025!$G$4:$Y$286,19,FALSE)</f>
        <v>8.5250000000000004</v>
      </c>
    </row>
    <row r="399" spans="1:11" ht="15.75">
      <c r="A399" s="141" t="s">
        <v>885</v>
      </c>
      <c r="B399" s="24"/>
      <c r="J399" s="158"/>
      <c r="K399" s="159"/>
    </row>
    <row r="400" spans="1:11" ht="15.75">
      <c r="A400" s="152" t="s">
        <v>681</v>
      </c>
      <c r="B400" s="24"/>
      <c r="J400" s="158">
        <f>VLOOKUP(A400,Productos!A$3:K$480,10,FALSE)</f>
        <v>53.75</v>
      </c>
      <c r="K400" s="159">
        <f>VLOOKUP(A400,Productos!A$3:K$480,11,FALSE)</f>
        <v>35.833333333333329</v>
      </c>
    </row>
    <row r="401" spans="1:11" ht="25.5">
      <c r="A401" s="153" t="s">
        <v>682</v>
      </c>
      <c r="B401" s="154" t="s">
        <v>683</v>
      </c>
      <c r="C401" s="153" t="s">
        <v>18</v>
      </c>
      <c r="D401" t="str">
        <f>VLOOKUP($A401,Seguimiento_Mar_2025!G$4:V$286,5,FALSE)</f>
        <v>Acumulado</v>
      </c>
      <c r="E401">
        <f>VLOOKUP($A401,Seguimiento_Mar_2025!$G$4:$V$286,11,FALSE)</f>
        <v>20</v>
      </c>
      <c r="F401">
        <f>VLOOKUP($A401,Seguimiento_Mar_2025!$G$4:$V$286,9,FALSE)</f>
        <v>30</v>
      </c>
      <c r="G401" s="24" t="str">
        <f>VLOOKUP($A401,Seguimiento_Mar_2025!$G$4:$V$286,4,FALSE)</f>
        <v>Secretaría de Ambiente</v>
      </c>
      <c r="H401">
        <f>VLOOKUP($A401,Seguimiento_Mar_2025!$G$4:$V$286,15,FALSE)</f>
        <v>13</v>
      </c>
      <c r="I401">
        <f>VLOOKUP($A401,Seguimiento_Mar_2025!$G$4:$V$286,16,FALSE)</f>
        <v>13</v>
      </c>
      <c r="J401" s="158">
        <f>VLOOKUP($A401,Seguimiento_Mar_2025!$G$4:$Y$286,18,FALSE)</f>
        <v>65</v>
      </c>
      <c r="K401" s="159">
        <f>VLOOKUP($A401,Seguimiento_Mar_2025!$G$4:$Y$286,19,FALSE)</f>
        <v>43.333333333333336</v>
      </c>
    </row>
    <row r="402" spans="1:11" ht="25.5">
      <c r="A402" s="153" t="s">
        <v>684</v>
      </c>
      <c r="B402" s="154" t="s">
        <v>685</v>
      </c>
      <c r="C402" s="153" t="s">
        <v>18</v>
      </c>
      <c r="D402" t="str">
        <f>VLOOKUP($A402,Seguimiento_Mar_2025!G$4:V$286,5,FALSE)</f>
        <v>Acumulado</v>
      </c>
      <c r="E402">
        <f>VLOOKUP($A402,Seguimiento_Mar_2025!$G$4:$V$286,11,FALSE)</f>
        <v>2</v>
      </c>
      <c r="F402">
        <f>VLOOKUP($A402,Seguimiento_Mar_2025!$G$4:$V$286,9,FALSE)</f>
        <v>3</v>
      </c>
      <c r="G402" s="24" t="str">
        <f>VLOOKUP($A402,Seguimiento_Mar_2025!$G$4:$V$286,4,FALSE)</f>
        <v>Secretaría de Ambiente</v>
      </c>
      <c r="H402">
        <f>VLOOKUP($A402,Seguimiento_Mar_2025!$G$4:$V$286,15,FALSE)</f>
        <v>2</v>
      </c>
      <c r="I402">
        <f>VLOOKUP($A402,Seguimiento_Mar_2025!$G$4:$V$286,16,FALSE)</f>
        <v>2</v>
      </c>
      <c r="J402" s="158">
        <f>VLOOKUP($A402,Seguimiento_Mar_2025!$G$4:$Y$286,18,FALSE)</f>
        <v>100</v>
      </c>
      <c r="K402" s="159">
        <f>VLOOKUP($A402,Seguimiento_Mar_2025!$G$4:$Y$286,19,FALSE)</f>
        <v>66.666666666666657</v>
      </c>
    </row>
    <row r="403" spans="1:11" ht="38.25">
      <c r="A403" s="153" t="s">
        <v>686</v>
      </c>
      <c r="B403" s="154" t="s">
        <v>687</v>
      </c>
      <c r="C403" s="153" t="s">
        <v>18</v>
      </c>
      <c r="D403" t="str">
        <f>VLOOKUP($A403,Seguimiento_Mar_2025!G$4:V$286,5,FALSE)</f>
        <v>Acumulado</v>
      </c>
      <c r="E403">
        <f>VLOOKUP($A403,Seguimiento_Mar_2025!$G$4:$V$286,11,FALSE)</f>
        <v>2</v>
      </c>
      <c r="F403">
        <f>VLOOKUP($A403,Seguimiento_Mar_2025!$G$4:$V$286,9,FALSE)</f>
        <v>3</v>
      </c>
      <c r="G403" s="24" t="str">
        <f>VLOOKUP($A403,Seguimiento_Mar_2025!$G$4:$V$286,4,FALSE)</f>
        <v>Secretaría de Ambiente</v>
      </c>
      <c r="H403">
        <f>VLOOKUP($A403,Seguimiento_Mar_2025!$G$4:$V$286,15,FALSE)</f>
        <v>1</v>
      </c>
      <c r="I403">
        <f>VLOOKUP($A403,Seguimiento_Mar_2025!$G$4:$V$286,16,FALSE)</f>
        <v>1</v>
      </c>
      <c r="J403" s="158">
        <f>VLOOKUP($A403,Seguimiento_Mar_2025!$G$4:$Y$286,18,FALSE)</f>
        <v>50</v>
      </c>
      <c r="K403" s="159">
        <f>VLOOKUP($A403,Seguimiento_Mar_2025!$G$4:$Y$286,19,FALSE)</f>
        <v>33.333333333333329</v>
      </c>
    </row>
    <row r="404" spans="1:11" ht="51">
      <c r="A404" s="153" t="s">
        <v>688</v>
      </c>
      <c r="B404" s="154" t="s">
        <v>689</v>
      </c>
      <c r="C404" s="153" t="s">
        <v>18</v>
      </c>
      <c r="D404" t="str">
        <f>VLOOKUP($A404,Seguimiento_Mar_2025!G$4:V$286,5,FALSE)</f>
        <v>No acumulado</v>
      </c>
      <c r="E404">
        <f>VLOOKUP($A404,Seguimiento_Mar_2025!$G$4:$V$286,11,FALSE)</f>
        <v>0.5</v>
      </c>
      <c r="F404">
        <f>VLOOKUP($A404,Seguimiento_Mar_2025!$G$4:$V$286,9,FALSE)</f>
        <v>1</v>
      </c>
      <c r="G404" s="24" t="str">
        <f>VLOOKUP($A404,Seguimiento_Mar_2025!$G$4:$V$286,4,FALSE)</f>
        <v>Secretaría de Ambiente</v>
      </c>
      <c r="H404">
        <f>VLOOKUP($A404,Seguimiento_Mar_2025!$G$4:$V$286,15,FALSE)</f>
        <v>0</v>
      </c>
      <c r="I404">
        <f>VLOOKUP($A404,Seguimiento_Mar_2025!$G$4:$V$286,16,FALSE)</f>
        <v>0</v>
      </c>
      <c r="J404" s="158">
        <f>VLOOKUP($A404,Seguimiento_Mar_2025!$G$4:$Y$286,18,FALSE)</f>
        <v>0</v>
      </c>
      <c r="K404" s="159">
        <f>VLOOKUP($A404,Seguimiento_Mar_2025!$G$4:$Y$286,19,FALSE)</f>
        <v>0</v>
      </c>
    </row>
    <row r="405" spans="1:11" ht="15.75">
      <c r="A405" s="141" t="s">
        <v>886</v>
      </c>
      <c r="B405" s="24"/>
      <c r="J405" s="158"/>
      <c r="K405" s="159"/>
    </row>
    <row r="406" spans="1:11" ht="15.75">
      <c r="A406" s="152" t="s">
        <v>691</v>
      </c>
      <c r="B406" s="24"/>
      <c r="J406" s="158">
        <f>VLOOKUP(A406,Productos!A$3:K$480,10,FALSE)</f>
        <v>52.800000000000004</v>
      </c>
      <c r="K406" s="159">
        <f>VLOOKUP(A406,Productos!A$3:K$480,11,FALSE)</f>
        <v>37.4</v>
      </c>
    </row>
    <row r="407" spans="1:11" ht="25.5">
      <c r="A407" s="153" t="s">
        <v>692</v>
      </c>
      <c r="B407" s="154" t="s">
        <v>693</v>
      </c>
      <c r="C407" s="153" t="s">
        <v>18</v>
      </c>
      <c r="D407" t="str">
        <f>VLOOKUP($A407,Seguimiento_Mar_2025!G$4:V$286,5,FALSE)</f>
        <v>Anualizado</v>
      </c>
      <c r="E407">
        <f>VLOOKUP($A407,Seguimiento_Mar_2025!$G$4:$V$286,11,FALSE)</f>
        <v>125</v>
      </c>
      <c r="F407">
        <f>VLOOKUP($A407,Seguimiento_Mar_2025!$G$4:$V$286,9,FALSE)</f>
        <v>125</v>
      </c>
      <c r="G407" s="24" t="str">
        <f>VLOOKUP($A407,Seguimiento_Mar_2025!$G$4:$V$286,4,FALSE)</f>
        <v>Secretaría de Ambiente</v>
      </c>
      <c r="H407">
        <f>VLOOKUP($A407,Seguimiento_Mar_2025!$G$4:$V$286,15,FALSE)</f>
        <v>66</v>
      </c>
      <c r="I407">
        <f>VLOOKUP($A407,Seguimiento_Mar_2025!$G$4:$V$286,16,FALSE)</f>
        <v>66</v>
      </c>
      <c r="J407" s="158">
        <f>VLOOKUP($A407,Seguimiento_Mar_2025!$G$4:$Y$286,18,FALSE)</f>
        <v>52.800000000000004</v>
      </c>
      <c r="K407" s="159">
        <f>VLOOKUP($A407,Seguimiento_Mar_2025!$G$4:$Y$286,19,FALSE)</f>
        <v>37.4</v>
      </c>
    </row>
    <row r="408" spans="1:11" ht="15.75">
      <c r="A408" s="141" t="s">
        <v>887</v>
      </c>
      <c r="B408" s="24"/>
      <c r="J408" s="158"/>
      <c r="K408" s="159"/>
    </row>
    <row r="409" spans="1:11" ht="18.75">
      <c r="A409" s="151" t="s">
        <v>695</v>
      </c>
      <c r="B409" s="24"/>
      <c r="J409" s="158">
        <f>VLOOKUP(A409,Productos!A$3:K$480,10,FALSE)</f>
        <v>3.6693750000000001</v>
      </c>
      <c r="K409" s="159">
        <f>VLOOKUP(A409,Productos!A$3:K$480,11,FALSE)</f>
        <v>11.459</v>
      </c>
    </row>
    <row r="410" spans="1:11" ht="15.75">
      <c r="A410" s="141" t="s">
        <v>888</v>
      </c>
      <c r="B410" s="24"/>
      <c r="J410" s="158"/>
      <c r="K410" s="159"/>
    </row>
    <row r="411" spans="1:11" ht="15.75">
      <c r="A411" s="152" t="s">
        <v>697</v>
      </c>
      <c r="B411" s="24"/>
      <c r="J411" s="158">
        <f>VLOOKUP(A411,Productos!A$3:K$480,10,FALSE)</f>
        <v>1.5591666666666668</v>
      </c>
      <c r="K411" s="159">
        <f>VLOOKUP(A411,Productos!A$3:K$480,11,FALSE)</f>
        <v>11.012</v>
      </c>
    </row>
    <row r="412" spans="1:11" ht="30">
      <c r="A412" s="153" t="s">
        <v>698</v>
      </c>
      <c r="B412" s="154" t="s">
        <v>699</v>
      </c>
      <c r="C412" s="153" t="s">
        <v>18</v>
      </c>
      <c r="D412" t="str">
        <f>VLOOKUP($A412,Seguimiento_Mar_2025!G$4:V$286,5,FALSE)</f>
        <v>No acumulado</v>
      </c>
      <c r="E412">
        <f>VLOOKUP($A412,Seguimiento_Mar_2025!$G$4:$V$286,11,FALSE)</f>
        <v>20000</v>
      </c>
      <c r="F412">
        <f>VLOOKUP($A412,Seguimiento_Mar_2025!$G$4:$V$286,9,FALSE)</f>
        <v>50000</v>
      </c>
      <c r="G412" s="24" t="str">
        <f>VLOOKUP($A412,Seguimiento_Mar_2025!$G$4:$V$286,4,FALSE)</f>
        <v>Empresa de Vivienda de Antioquia - VIVA</v>
      </c>
      <c r="H412">
        <f>VLOOKUP($A412,Seguimiento_Mar_2025!$G$4:$V$286,15,FALSE)</f>
        <v>293</v>
      </c>
      <c r="I412">
        <f>VLOOKUP($A412,Seguimiento_Mar_2025!$G$4:$V$286,16,FALSE)</f>
        <v>3944</v>
      </c>
      <c r="J412" s="158">
        <f>VLOOKUP($A412,Seguimiento_Mar_2025!$G$4:$Y$286,18,FALSE)</f>
        <v>1.4650000000000001</v>
      </c>
      <c r="K412" s="159">
        <f>VLOOKUP($A412,Seguimiento_Mar_2025!$G$4:$Y$286,19,FALSE)</f>
        <v>7.8880000000000008</v>
      </c>
    </row>
    <row r="413" spans="1:11" ht="30">
      <c r="A413" s="153" t="s">
        <v>701</v>
      </c>
      <c r="B413" s="154" t="s">
        <v>702</v>
      </c>
      <c r="C413" s="153" t="s">
        <v>18</v>
      </c>
      <c r="D413" t="str">
        <f>VLOOKUP($A413,Seguimiento_Mar_2025!G$4:V$286,5,FALSE)</f>
        <v>No acumulado</v>
      </c>
      <c r="E413">
        <f>VLOOKUP($A413,Seguimiento_Mar_2025!$G$4:$V$286,11,FALSE)</f>
        <v>8000</v>
      </c>
      <c r="F413">
        <f>VLOOKUP($A413,Seguimiento_Mar_2025!$G$4:$V$286,9,FALSE)</f>
        <v>20000</v>
      </c>
      <c r="G413" s="24" t="str">
        <f>VLOOKUP($A413,Seguimiento_Mar_2025!$G$4:$V$286,4,FALSE)</f>
        <v>Empresa de Vivienda de Antioquia - VIVA</v>
      </c>
      <c r="H413">
        <f>VLOOKUP($A413,Seguimiento_Mar_2025!$G$4:$V$286,15,FALSE)</f>
        <v>257</v>
      </c>
      <c r="I413">
        <f>VLOOKUP($A413,Seguimiento_Mar_2025!$G$4:$V$286,16,FALSE)</f>
        <v>2517</v>
      </c>
      <c r="J413" s="158">
        <f>VLOOKUP($A413,Seguimiento_Mar_2025!$G$4:$Y$286,18,FALSE)</f>
        <v>3.2124999999999999</v>
      </c>
      <c r="K413" s="159">
        <f>VLOOKUP($A413,Seguimiento_Mar_2025!$G$4:$Y$286,19,FALSE)</f>
        <v>12.584999999999999</v>
      </c>
    </row>
    <row r="414" spans="1:11" ht="30">
      <c r="A414" s="153" t="s">
        <v>703</v>
      </c>
      <c r="B414" s="154" t="s">
        <v>704</v>
      </c>
      <c r="C414" s="153" t="s">
        <v>18</v>
      </c>
      <c r="D414" t="str">
        <f>VLOOKUP($A414,Seguimiento_Mar_2025!G$4:V$286,5,FALSE)</f>
        <v>No acumulado</v>
      </c>
      <c r="E414">
        <f>VLOOKUP($A414,Seguimiento_Mar_2025!$G$4:$V$286,11,FALSE)</f>
        <v>40000</v>
      </c>
      <c r="F414">
        <f>VLOOKUP($A414,Seguimiento_Mar_2025!$G$4:$V$286,9,FALSE)</f>
        <v>100000</v>
      </c>
      <c r="G414" s="24" t="str">
        <f>VLOOKUP($A414,Seguimiento_Mar_2025!$G$4:$V$286,4,FALSE)</f>
        <v>Empresa de Vivienda de Antioquia - VIVA</v>
      </c>
      <c r="H414">
        <f>VLOOKUP($A414,Seguimiento_Mar_2025!$G$4:$V$286,15,FALSE)</f>
        <v>0</v>
      </c>
      <c r="I414">
        <f>VLOOKUP($A414,Seguimiento_Mar_2025!$G$4:$V$286,16,FALSE)</f>
        <v>12563</v>
      </c>
      <c r="J414" s="158">
        <f>VLOOKUP($A414,Seguimiento_Mar_2025!$G$4:$Y$286,18,FALSE)</f>
        <v>0</v>
      </c>
      <c r="K414" s="159">
        <f>VLOOKUP($A414,Seguimiento_Mar_2025!$G$4:$Y$286,19,FALSE)</f>
        <v>12.562999999999999</v>
      </c>
    </row>
    <row r="415" spans="1:11" ht="15.75">
      <c r="A415" s="141" t="s">
        <v>889</v>
      </c>
      <c r="B415" s="24"/>
      <c r="J415" s="158"/>
      <c r="K415" s="159"/>
    </row>
    <row r="416" spans="1:11" ht="15.75">
      <c r="A416" s="152" t="s">
        <v>706</v>
      </c>
      <c r="B416" s="24"/>
      <c r="J416" s="158">
        <f>VLOOKUP(A416,Productos!A$3:K$480,10,FALSE)</f>
        <v>10</v>
      </c>
      <c r="K416" s="159">
        <f>VLOOKUP(A416,Productos!A$3:K$480,11,FALSE)</f>
        <v>12.8</v>
      </c>
    </row>
    <row r="417" spans="1:11" ht="38.25">
      <c r="A417" s="153" t="s">
        <v>707</v>
      </c>
      <c r="B417" s="154" t="s">
        <v>708</v>
      </c>
      <c r="C417" s="153" t="s">
        <v>18</v>
      </c>
      <c r="D417" t="str">
        <f>VLOOKUP($A417,Seguimiento_Mar_2025!G$4:V$286,5,FALSE)</f>
        <v>No acumulado</v>
      </c>
      <c r="E417">
        <f>VLOOKUP($A417,Seguimiento_Mar_2025!$G$4:$V$286,11,FALSE)</f>
        <v>50</v>
      </c>
      <c r="F417">
        <f>VLOOKUP($A417,Seguimiento_Mar_2025!$G$4:$V$286,9,FALSE)</f>
        <v>125</v>
      </c>
      <c r="G417" s="24" t="str">
        <f>VLOOKUP($A417,Seguimiento_Mar_2025!$G$4:$V$286,4,FALSE)</f>
        <v>Empresa de Vivienda de Antioquia - VIVA</v>
      </c>
      <c r="H417">
        <f>VLOOKUP($A417,Seguimiento_Mar_2025!$G$4:$V$286,15,FALSE)</f>
        <v>5</v>
      </c>
      <c r="I417">
        <f>VLOOKUP($A417,Seguimiento_Mar_2025!$G$4:$V$286,16,FALSE)</f>
        <v>16</v>
      </c>
      <c r="J417" s="158">
        <f>VLOOKUP($A417,Seguimiento_Mar_2025!$G$4:$Y$286,18,FALSE)</f>
        <v>10</v>
      </c>
      <c r="K417" s="159">
        <f>VLOOKUP($A417,Seguimiento_Mar_2025!$G$4:$Y$286,19,FALSE)</f>
        <v>12.8</v>
      </c>
    </row>
    <row r="418" spans="1:11" ht="21">
      <c r="A418" s="150" t="s">
        <v>709</v>
      </c>
      <c r="B418" s="150"/>
      <c r="C418" s="150"/>
      <c r="D418" s="150"/>
      <c r="E418" s="150"/>
      <c r="F418" s="150"/>
      <c r="G418" s="150"/>
      <c r="H418" s="150"/>
      <c r="I418" s="150"/>
      <c r="J418" s="157">
        <f>VLOOKUP(A418,Productos!A$3:K$480,10,FALSE)</f>
        <v>54.971473425065049</v>
      </c>
      <c r="K418" s="157">
        <f>VLOOKUP(A418,Productos!A$3:K$480,11,FALSE)</f>
        <v>41.366401384820229</v>
      </c>
    </row>
    <row r="419" spans="1:11" ht="15.75">
      <c r="A419" s="141" t="s">
        <v>890</v>
      </c>
      <c r="B419" s="24"/>
      <c r="J419" s="158"/>
      <c r="K419" s="159"/>
    </row>
    <row r="420" spans="1:11" ht="18.75">
      <c r="A420" s="151" t="s">
        <v>711</v>
      </c>
      <c r="B420" s="24"/>
      <c r="J420" s="158">
        <f>VLOOKUP(A420,Productos!A$3:K$480,10,FALSE)</f>
        <v>50</v>
      </c>
      <c r="K420" s="159">
        <f>VLOOKUP(A420,Productos!A$3:K$480,11,FALSE)</f>
        <v>37.5</v>
      </c>
    </row>
    <row r="421" spans="1:11" ht="15.75">
      <c r="A421" s="141" t="s">
        <v>891</v>
      </c>
      <c r="B421" s="24"/>
      <c r="J421" s="158"/>
      <c r="K421" s="159"/>
    </row>
    <row r="422" spans="1:11" ht="15.75">
      <c r="A422" s="152" t="s">
        <v>713</v>
      </c>
      <c r="B422" s="24"/>
      <c r="J422" s="158">
        <f>VLOOKUP(A422,Productos!A$3:K$480,10,FALSE)</f>
        <v>0</v>
      </c>
      <c r="K422" s="159">
        <f>VLOOKUP(A422,Productos!A$3:K$480,11,FALSE)</f>
        <v>25</v>
      </c>
    </row>
    <row r="423" spans="1:11" ht="45">
      <c r="A423" s="153" t="s">
        <v>714</v>
      </c>
      <c r="B423" s="154" t="s">
        <v>715</v>
      </c>
      <c r="C423" s="153" t="s">
        <v>255</v>
      </c>
      <c r="D423" t="str">
        <f>VLOOKUP($A423,Seguimiento_Mar_2025!G$4:V$286,5,FALSE)</f>
        <v>No acumulado</v>
      </c>
      <c r="E423">
        <f>VLOOKUP($A423,Seguimiento_Mar_2025!$G$4:$V$286,11,FALSE)</f>
        <v>1</v>
      </c>
      <c r="F423">
        <f>VLOOKUP($A423,Seguimiento_Mar_2025!$G$4:$V$286,9,FALSE)</f>
        <v>4</v>
      </c>
      <c r="G423" s="24" t="str">
        <f>VLOOKUP($A423,Seguimiento_Mar_2025!$G$4:$V$286,4,FALSE)</f>
        <v>Despacho del Gobernador/Oficina privada</v>
      </c>
      <c r="H423">
        <f>VLOOKUP($A423,Seguimiento_Mar_2025!$G$4:$V$286,15,FALSE)</f>
        <v>0</v>
      </c>
      <c r="I423">
        <f>VLOOKUP($A423,Seguimiento_Mar_2025!$G$4:$V$286,16,FALSE)</f>
        <v>1</v>
      </c>
      <c r="J423" s="158">
        <f>VLOOKUP($A423,Seguimiento_Mar_2025!$G$4:$Y$286,18,FALSE)</f>
        <v>0</v>
      </c>
      <c r="K423" s="159">
        <f>VLOOKUP($A423,Seguimiento_Mar_2025!$G$4:$Y$286,19,FALSE)</f>
        <v>25</v>
      </c>
    </row>
    <row r="424" spans="1:11" ht="15.75">
      <c r="A424" s="141" t="s">
        <v>892</v>
      </c>
      <c r="B424" s="24"/>
      <c r="J424" s="158"/>
      <c r="K424" s="159"/>
    </row>
    <row r="425" spans="1:11" ht="15.75">
      <c r="A425" s="152" t="s">
        <v>717</v>
      </c>
      <c r="B425" s="24"/>
      <c r="J425" s="158">
        <f>VLOOKUP(A425,Productos!A$3:K$480,10,FALSE)</f>
        <v>100</v>
      </c>
      <c r="K425" s="159">
        <f>VLOOKUP(A425,Productos!A$3:K$480,11,FALSE)</f>
        <v>50</v>
      </c>
    </row>
    <row r="426" spans="1:11" ht="45">
      <c r="A426" s="153" t="s">
        <v>718</v>
      </c>
      <c r="B426" s="154" t="s">
        <v>719</v>
      </c>
      <c r="C426" s="153" t="s">
        <v>18</v>
      </c>
      <c r="D426" t="str">
        <f>VLOOKUP($A426,Seguimiento_Mar_2025!G$4:V$286,5,FALSE)</f>
        <v>Anualizado</v>
      </c>
      <c r="E426">
        <f>VLOOKUP($A426,Seguimiento_Mar_2025!$G$4:$V$286,11,FALSE)</f>
        <v>11</v>
      </c>
      <c r="F426">
        <f>VLOOKUP($A426,Seguimiento_Mar_2025!$G$4:$V$286,9,FALSE)</f>
        <v>11</v>
      </c>
      <c r="G426" s="24" t="str">
        <f>VLOOKUP($A426,Seguimiento_Mar_2025!$G$4:$V$286,4,FALSE)</f>
        <v>Departamento Administrativo de Planeación</v>
      </c>
      <c r="H426">
        <f>VLOOKUP($A426,Seguimiento_Mar_2025!$G$4:$V$286,15,FALSE)</f>
        <v>21</v>
      </c>
      <c r="I426">
        <f>VLOOKUP($A426,Seguimiento_Mar_2025!$G$4:$V$286,16,FALSE)</f>
        <v>21</v>
      </c>
      <c r="J426" s="158">
        <f>VLOOKUP($A426,Seguimiento_Mar_2025!$G$4:$Y$286,18,FALSE)</f>
        <v>100</v>
      </c>
      <c r="K426" s="159">
        <f>VLOOKUP($A426,Seguimiento_Mar_2025!$G$4:$Y$286,19,FALSE)</f>
        <v>50</v>
      </c>
    </row>
    <row r="427" spans="1:11" ht="15.75">
      <c r="A427" s="141" t="s">
        <v>893</v>
      </c>
      <c r="B427" s="24"/>
      <c r="J427" s="158"/>
      <c r="K427" s="159"/>
    </row>
    <row r="428" spans="1:11" ht="18.75">
      <c r="A428" s="151" t="s">
        <v>721</v>
      </c>
      <c r="B428" s="24"/>
      <c r="J428" s="158">
        <f>VLOOKUP(A428,Productos!A$3:K$480,10,FALSE)</f>
        <v>54.456351850592689</v>
      </c>
      <c r="K428" s="159">
        <f>VLOOKUP(A428,Productos!A$3:K$480,11,FALSE)</f>
        <v>37.193628180523341</v>
      </c>
    </row>
    <row r="429" spans="1:11" ht="15.75">
      <c r="A429" s="141" t="s">
        <v>894</v>
      </c>
      <c r="B429" s="24"/>
      <c r="J429" s="158"/>
      <c r="K429" s="159"/>
    </row>
    <row r="430" spans="1:11" ht="15.75">
      <c r="A430" s="152" t="s">
        <v>723</v>
      </c>
      <c r="B430" s="24"/>
      <c r="J430" s="158">
        <f>VLOOKUP(A430,Productos!A$3:K$480,10,FALSE)</f>
        <v>26.666666666666668</v>
      </c>
      <c r="K430" s="159">
        <f>VLOOKUP(A430,Productos!A$3:K$480,11,FALSE)</f>
        <v>21.53846153846154</v>
      </c>
    </row>
    <row r="431" spans="1:11" ht="45">
      <c r="A431" s="153" t="s">
        <v>724</v>
      </c>
      <c r="B431" s="154" t="s">
        <v>725</v>
      </c>
      <c r="C431" s="153" t="s">
        <v>18</v>
      </c>
      <c r="D431" t="str">
        <f>VLOOKUP($A431,Seguimiento_Mar_2025!G$4:V$286,5,FALSE)</f>
        <v>Anualizado</v>
      </c>
      <c r="E431">
        <f>VLOOKUP($A431,Seguimiento_Mar_2025!$G$4:$V$286,11,FALSE)</f>
        <v>15</v>
      </c>
      <c r="F431">
        <f>VLOOKUP($A431,Seguimiento_Mar_2025!$G$4:$V$286,9,FALSE)</f>
        <v>20</v>
      </c>
      <c r="G431" s="24" t="str">
        <f>VLOOKUP($A431,Seguimiento_Mar_2025!$G$4:$V$286,4,FALSE)</f>
        <v>Secretaría de Talento Humano y Servicios Administrativos</v>
      </c>
      <c r="H431">
        <f>VLOOKUP($A431,Seguimiento_Mar_2025!$G$4:$V$286,15,FALSE)</f>
        <v>4</v>
      </c>
      <c r="I431">
        <f>VLOOKUP($A431,Seguimiento_Mar_2025!$G$4:$V$286,16,FALSE)</f>
        <v>4</v>
      </c>
      <c r="J431" s="158">
        <f>VLOOKUP($A431,Seguimiento_Mar_2025!$G$4:$Y$286,18,FALSE)</f>
        <v>26.666666666666668</v>
      </c>
      <c r="K431" s="159">
        <f>VLOOKUP($A431,Seguimiento_Mar_2025!$G$4:$Y$286,19,FALSE)</f>
        <v>21.53846153846154</v>
      </c>
    </row>
    <row r="432" spans="1:11" ht="15.75">
      <c r="A432" s="141" t="s">
        <v>895</v>
      </c>
      <c r="B432" s="24"/>
      <c r="J432" s="158"/>
      <c r="K432" s="159"/>
    </row>
    <row r="433" spans="1:11" ht="15.75">
      <c r="A433" s="152" t="s">
        <v>728</v>
      </c>
      <c r="B433" s="24"/>
      <c r="J433" s="158">
        <f>VLOOKUP(A433,Productos!A$3:K$480,10,FALSE)</f>
        <v>80</v>
      </c>
      <c r="K433" s="159">
        <f>VLOOKUP(A433,Productos!A$3:K$480,11,FALSE)</f>
        <v>53.551282051282044</v>
      </c>
    </row>
    <row r="434" spans="1:11" ht="45">
      <c r="A434" s="153" t="s">
        <v>729</v>
      </c>
      <c r="B434" s="154" t="s">
        <v>730</v>
      </c>
      <c r="C434" s="153" t="s">
        <v>18</v>
      </c>
      <c r="D434" t="str">
        <f>VLOOKUP($A434,Seguimiento_Mar_2025!G$4:V$286,5,FALSE)</f>
        <v>Acumulado</v>
      </c>
      <c r="E434">
        <f>VLOOKUP($A434,Seguimiento_Mar_2025!$G$4:$V$286,11,FALSE)</f>
        <v>10</v>
      </c>
      <c r="F434">
        <f>VLOOKUP($A434,Seguimiento_Mar_2025!$G$4:$V$286,9,FALSE)</f>
        <v>15</v>
      </c>
      <c r="G434" s="24" t="str">
        <f>VLOOKUP($A434,Seguimiento_Mar_2025!$G$4:$V$286,4,FALSE)</f>
        <v>Secretaría de Talento Humano y Servicios Administrativos</v>
      </c>
      <c r="H434">
        <f>VLOOKUP($A434,Seguimiento_Mar_2025!$G$4:$V$286,15,FALSE)</f>
        <v>7</v>
      </c>
      <c r="I434">
        <f>VLOOKUP($A434,Seguimiento_Mar_2025!$G$4:$V$286,16,FALSE)</f>
        <v>7</v>
      </c>
      <c r="J434" s="158">
        <f>VLOOKUP($A434,Seguimiento_Mar_2025!$G$4:$Y$286,18,FALSE)</f>
        <v>70</v>
      </c>
      <c r="K434" s="159">
        <f>VLOOKUP($A434,Seguimiento_Mar_2025!$G$4:$Y$286,19,FALSE)</f>
        <v>46.666666666666664</v>
      </c>
    </row>
    <row r="435" spans="1:11" ht="45">
      <c r="A435" s="153" t="s">
        <v>731</v>
      </c>
      <c r="B435" s="154" t="s">
        <v>732</v>
      </c>
      <c r="C435" s="153" t="s">
        <v>18</v>
      </c>
      <c r="D435" t="str">
        <f>VLOOKUP($A435,Seguimiento_Mar_2025!G$4:V$286,5,FALSE)</f>
        <v>Acumulado</v>
      </c>
      <c r="E435">
        <f>VLOOKUP($A435,Seguimiento_Mar_2025!$G$4:$V$286,11,FALSE)</f>
        <v>3</v>
      </c>
      <c r="F435">
        <f>VLOOKUP($A435,Seguimiento_Mar_2025!$G$4:$V$286,9,FALSE)</f>
        <v>8</v>
      </c>
      <c r="G435" s="24" t="str">
        <f>VLOOKUP($A435,Seguimiento_Mar_2025!$G$4:$V$286,4,FALSE)</f>
        <v>Secretaría de Talento Humano y Servicios Administrativos</v>
      </c>
      <c r="H435">
        <f>VLOOKUP($A435,Seguimiento_Mar_2025!$G$4:$V$286,15,FALSE)</f>
        <v>4</v>
      </c>
      <c r="I435">
        <f>VLOOKUP($A435,Seguimiento_Mar_2025!$G$4:$V$286,16,FALSE)</f>
        <v>4</v>
      </c>
      <c r="J435" s="158">
        <f>VLOOKUP($A435,Seguimiento_Mar_2025!$G$4:$Y$286,18,FALSE)</f>
        <v>100</v>
      </c>
      <c r="K435" s="159">
        <f>VLOOKUP($A435,Seguimiento_Mar_2025!$G$4:$Y$286,19,FALSE)</f>
        <v>50</v>
      </c>
    </row>
    <row r="436" spans="1:11" ht="45">
      <c r="A436" s="153" t="s">
        <v>733</v>
      </c>
      <c r="B436" s="154" t="s">
        <v>734</v>
      </c>
      <c r="C436" s="153" t="s">
        <v>18</v>
      </c>
      <c r="D436" t="str">
        <f>VLOOKUP($A436,Seguimiento_Mar_2025!G$4:V$286,5,FALSE)</f>
        <v>Acumulado</v>
      </c>
      <c r="E436">
        <f>VLOOKUP($A436,Seguimiento_Mar_2025!$G$4:$V$286,11,FALSE)</f>
        <v>2</v>
      </c>
      <c r="F436">
        <f>VLOOKUP($A436,Seguimiento_Mar_2025!$G$4:$V$286,9,FALSE)</f>
        <v>4</v>
      </c>
      <c r="G436" s="24" t="str">
        <f>VLOOKUP($A436,Seguimiento_Mar_2025!$G$4:$V$286,4,FALSE)</f>
        <v>Secretaría de Talento Humano y Servicios Administrativos</v>
      </c>
      <c r="H436">
        <f>VLOOKUP($A436,Seguimiento_Mar_2025!$G$4:$V$286,15,FALSE)</f>
        <v>1</v>
      </c>
      <c r="I436">
        <f>VLOOKUP($A436,Seguimiento_Mar_2025!$G$4:$V$286,16,FALSE)</f>
        <v>1</v>
      </c>
      <c r="J436" s="158">
        <f>VLOOKUP($A436,Seguimiento_Mar_2025!$G$4:$Y$286,18,FALSE)</f>
        <v>50</v>
      </c>
      <c r="K436" s="159">
        <f>VLOOKUP($A436,Seguimiento_Mar_2025!$G$4:$Y$286,19,FALSE)</f>
        <v>25</v>
      </c>
    </row>
    <row r="437" spans="1:11" ht="45">
      <c r="A437" s="153" t="s">
        <v>735</v>
      </c>
      <c r="B437" s="154" t="s">
        <v>736</v>
      </c>
      <c r="C437" s="153" t="s">
        <v>18</v>
      </c>
      <c r="D437" t="str">
        <f>VLOOKUP($A437,Seguimiento_Mar_2025!G$4:V$286,5,FALSE)</f>
        <v>Acumulado</v>
      </c>
      <c r="E437">
        <f>VLOOKUP($A437,Seguimiento_Mar_2025!$G$4:$V$286,11,FALSE)</f>
        <v>1300</v>
      </c>
      <c r="F437">
        <f>VLOOKUP($A437,Seguimiento_Mar_2025!$G$4:$V$286,9,FALSE)</f>
        <v>2600</v>
      </c>
      <c r="G437" s="24" t="str">
        <f>VLOOKUP($A437,Seguimiento_Mar_2025!$G$4:$V$286,4,FALSE)</f>
        <v>Secretaría de Talento Humano y Servicios Administrativos</v>
      </c>
      <c r="H437">
        <f>VLOOKUP($A437,Seguimiento_Mar_2025!$G$4:$V$286,15,FALSE)</f>
        <v>2406</v>
      </c>
      <c r="I437">
        <f>VLOOKUP($A437,Seguimiento_Mar_2025!$G$4:$V$286,16,FALSE)</f>
        <v>2406</v>
      </c>
      <c r="J437" s="158">
        <f>VLOOKUP($A437,Seguimiento_Mar_2025!$G$4:$Y$286,18,FALSE)</f>
        <v>100</v>
      </c>
      <c r="K437" s="159">
        <f>VLOOKUP($A437,Seguimiento_Mar_2025!$G$4:$Y$286,19,FALSE)</f>
        <v>92.538461538461533</v>
      </c>
    </row>
    <row r="438" spans="1:11" ht="15.75">
      <c r="A438" s="141" t="s">
        <v>896</v>
      </c>
      <c r="B438" s="24"/>
      <c r="J438" s="158"/>
      <c r="K438" s="159"/>
    </row>
    <row r="439" spans="1:11" ht="15.75">
      <c r="A439" s="152" t="s">
        <v>738</v>
      </c>
      <c r="B439" s="24"/>
      <c r="J439" s="158">
        <f>VLOOKUP(A439,Productos!A$3:K$480,10,FALSE)</f>
        <v>46.333333333333329</v>
      </c>
      <c r="K439" s="159">
        <f>VLOOKUP(A439,Productos!A$3:K$480,11,FALSE)</f>
        <v>31.75</v>
      </c>
    </row>
    <row r="440" spans="1:11" ht="45">
      <c r="A440" s="153" t="s">
        <v>739</v>
      </c>
      <c r="B440" s="154" t="s">
        <v>740</v>
      </c>
      <c r="C440" s="153" t="s">
        <v>18</v>
      </c>
      <c r="D440" t="str">
        <f>VLOOKUP($A440,Seguimiento_Mar_2025!G$4:V$286,5,FALSE)</f>
        <v>Anualizado</v>
      </c>
      <c r="E440">
        <f>VLOOKUP($A440,Seguimiento_Mar_2025!$G$4:$V$286,11,FALSE)</f>
        <v>2</v>
      </c>
      <c r="F440">
        <f>VLOOKUP($A440,Seguimiento_Mar_2025!$G$4:$V$286,9,FALSE)</f>
        <v>2</v>
      </c>
      <c r="G440" s="24" t="str">
        <f>VLOOKUP($A440,Seguimiento_Mar_2025!$G$4:$V$286,4,FALSE)</f>
        <v>Despacho del Gobernador/Oficina privada</v>
      </c>
      <c r="H440">
        <f>VLOOKUP($A440,Seguimiento_Mar_2025!$G$4:$V$286,15,FALSE)</f>
        <v>1</v>
      </c>
      <c r="I440">
        <f>VLOOKUP($A440,Seguimiento_Mar_2025!$G$4:$V$286,16,FALSE)</f>
        <v>1</v>
      </c>
      <c r="J440" s="158">
        <f>VLOOKUP($A440,Seguimiento_Mar_2025!$G$4:$Y$286,18,FALSE)</f>
        <v>50</v>
      </c>
      <c r="K440" s="159">
        <f>VLOOKUP($A440,Seguimiento_Mar_2025!$G$4:$Y$286,19,FALSE)</f>
        <v>37.5</v>
      </c>
    </row>
    <row r="441" spans="1:11" ht="45">
      <c r="A441" s="153" t="s">
        <v>741</v>
      </c>
      <c r="B441" s="154" t="s">
        <v>742</v>
      </c>
      <c r="C441" s="153" t="s">
        <v>18</v>
      </c>
      <c r="D441" t="str">
        <f>VLOOKUP($A441,Seguimiento_Mar_2025!G$4:V$286,5,FALSE)</f>
        <v>No acumulado</v>
      </c>
      <c r="E441">
        <f>VLOOKUP($A441,Seguimiento_Mar_2025!$G$4:$V$286,11,FALSE)</f>
        <v>2</v>
      </c>
      <c r="F441">
        <f>VLOOKUP($A441,Seguimiento_Mar_2025!$G$4:$V$286,9,FALSE)</f>
        <v>8</v>
      </c>
      <c r="G441" s="24" t="str">
        <f>VLOOKUP($A441,Seguimiento_Mar_2025!$G$4:$V$286,4,FALSE)</f>
        <v>Despacho del Gobernador/Oficina privada</v>
      </c>
      <c r="H441">
        <f>VLOOKUP($A441,Seguimiento_Mar_2025!$G$4:$V$286,15,FALSE)</f>
        <v>0.5</v>
      </c>
      <c r="I441">
        <f>VLOOKUP($A441,Seguimiento_Mar_2025!$G$4:$V$286,16,FALSE)</f>
        <v>2.5</v>
      </c>
      <c r="J441" s="158">
        <f>VLOOKUP($A441,Seguimiento_Mar_2025!$G$4:$Y$286,18,FALSE)</f>
        <v>25</v>
      </c>
      <c r="K441" s="159">
        <f>VLOOKUP($A441,Seguimiento_Mar_2025!$G$4:$Y$286,19,FALSE)</f>
        <v>31.25</v>
      </c>
    </row>
    <row r="442" spans="1:11" ht="45">
      <c r="A442" s="153" t="s">
        <v>743</v>
      </c>
      <c r="B442" s="154" t="s">
        <v>744</v>
      </c>
      <c r="C442" s="153" t="s">
        <v>18</v>
      </c>
      <c r="D442" t="str">
        <f>VLOOKUP($A442,Seguimiento_Mar_2025!G$4:V$286,5,FALSE)</f>
        <v>No acumulado</v>
      </c>
      <c r="E442">
        <f>VLOOKUP($A442,Seguimiento_Mar_2025!$G$4:$V$286,11,FALSE)</f>
        <v>1</v>
      </c>
      <c r="F442">
        <f>VLOOKUP($A442,Seguimiento_Mar_2025!$G$4:$V$286,9,FALSE)</f>
        <v>3</v>
      </c>
      <c r="G442" s="24" t="str">
        <f>VLOOKUP($A442,Seguimiento_Mar_2025!$G$4:$V$286,4,FALSE)</f>
        <v>Secretaría de Talento Humano y Servicios Administrativos</v>
      </c>
      <c r="H442">
        <f>VLOOKUP($A442,Seguimiento_Mar_2025!$G$4:$V$286,15,FALSE)</f>
        <v>0</v>
      </c>
      <c r="I442">
        <f>VLOOKUP($A442,Seguimiento_Mar_2025!$G$4:$V$286,16,FALSE)</f>
        <v>0</v>
      </c>
      <c r="J442" s="158">
        <f>VLOOKUP($A442,Seguimiento_Mar_2025!$G$4:$Y$286,18,FALSE)</f>
        <v>0</v>
      </c>
      <c r="K442" s="159">
        <f>VLOOKUP($A442,Seguimiento_Mar_2025!$G$4:$Y$286,19,FALSE)</f>
        <v>0</v>
      </c>
    </row>
    <row r="443" spans="1:11" ht="45">
      <c r="A443" s="153" t="s">
        <v>745</v>
      </c>
      <c r="B443" s="154" t="s">
        <v>746</v>
      </c>
      <c r="C443" s="153" t="s">
        <v>18</v>
      </c>
      <c r="D443" t="str">
        <f>VLOOKUP($A443,Seguimiento_Mar_2025!G$4:V$286,5,FALSE)</f>
        <v>Anualizado</v>
      </c>
      <c r="E443">
        <f>VLOOKUP($A443,Seguimiento_Mar_2025!$G$4:$V$286,11,FALSE)</f>
        <v>50000</v>
      </c>
      <c r="F443">
        <f>VLOOKUP($A443,Seguimiento_Mar_2025!$G$4:$V$286,9,FALSE)</f>
        <v>50000</v>
      </c>
      <c r="G443" s="24" t="str">
        <f>VLOOKUP($A443,Seguimiento_Mar_2025!$G$4:$V$286,4,FALSE)</f>
        <v>Secretaría de Talento Humano y Servicios Administrativos</v>
      </c>
      <c r="H443">
        <f>VLOOKUP($A443,Seguimiento_Mar_2025!$G$4:$V$286,15,FALSE)</f>
        <v>225972</v>
      </c>
      <c r="I443">
        <f>VLOOKUP($A443,Seguimiento_Mar_2025!$G$4:$V$286,16,FALSE)</f>
        <v>225972</v>
      </c>
      <c r="J443" s="158">
        <f>VLOOKUP($A443,Seguimiento_Mar_2025!$G$4:$Y$286,18,FALSE)</f>
        <v>100</v>
      </c>
      <c r="K443" s="159">
        <f>VLOOKUP($A443,Seguimiento_Mar_2025!$G$4:$Y$286,19,FALSE)</f>
        <v>50</v>
      </c>
    </row>
    <row r="444" spans="1:11" ht="45">
      <c r="A444" s="153" t="s">
        <v>747</v>
      </c>
      <c r="B444" s="154" t="s">
        <v>748</v>
      </c>
      <c r="C444" s="153" t="s">
        <v>18</v>
      </c>
      <c r="D444" t="str">
        <f>VLOOKUP($A444,Seguimiento_Mar_2025!G$4:V$286,5,FALSE)</f>
        <v>No acumulado</v>
      </c>
      <c r="E444">
        <f>VLOOKUP($A444,Seguimiento_Mar_2025!$G$4:$V$286,11,FALSE)</f>
        <v>30</v>
      </c>
      <c r="F444">
        <f>VLOOKUP($A444,Seguimiento_Mar_2025!$G$4:$V$286,9,FALSE)</f>
        <v>90</v>
      </c>
      <c r="G444" s="24" t="str">
        <f>VLOOKUP($A444,Seguimiento_Mar_2025!$G$4:$V$286,4,FALSE)</f>
        <v>Secretaría de Talento Humano y Servicios Administrativos</v>
      </c>
      <c r="H444">
        <f>VLOOKUP($A444,Seguimiento_Mar_2025!$G$4:$V$286,15,FALSE)</f>
        <v>17</v>
      </c>
      <c r="I444">
        <f>VLOOKUP($A444,Seguimiento_Mar_2025!$G$4:$V$286,16,FALSE)</f>
        <v>36</v>
      </c>
      <c r="J444" s="158">
        <f>VLOOKUP($A444,Seguimiento_Mar_2025!$G$4:$Y$286,18,FALSE)</f>
        <v>56.666666666666664</v>
      </c>
      <c r="K444" s="159">
        <f>VLOOKUP($A444,Seguimiento_Mar_2025!$G$4:$Y$286,19,FALSE)</f>
        <v>40</v>
      </c>
    </row>
    <row r="445" spans="1:11" ht="15.75">
      <c r="A445" s="141" t="s">
        <v>897</v>
      </c>
      <c r="B445" s="24"/>
      <c r="J445" s="158"/>
      <c r="K445" s="159"/>
    </row>
    <row r="446" spans="1:11" ht="15.75">
      <c r="A446" s="152" t="s">
        <v>750</v>
      </c>
      <c r="B446" s="24"/>
      <c r="J446" s="158">
        <f>VLOOKUP(A446,Productos!A$3:K$480,10,FALSE)</f>
        <v>18.75</v>
      </c>
      <c r="K446" s="159">
        <f>VLOOKUP(A446,Productos!A$3:K$480,11,FALSE)</f>
        <v>21.875</v>
      </c>
    </row>
    <row r="447" spans="1:11" ht="45">
      <c r="A447" s="153" t="s">
        <v>751</v>
      </c>
      <c r="B447" s="154" t="s">
        <v>752</v>
      </c>
      <c r="C447" s="153" t="s">
        <v>18</v>
      </c>
      <c r="D447" t="str">
        <f>VLOOKUP($A447,Seguimiento_Mar_2025!G$4:V$286,5,FALSE)</f>
        <v>No acumulado</v>
      </c>
      <c r="E447">
        <f>VLOOKUP($A447,Seguimiento_Mar_2025!$G$4:$V$286,11,FALSE)</f>
        <v>1</v>
      </c>
      <c r="F447">
        <f>VLOOKUP($A447,Seguimiento_Mar_2025!$G$4:$V$286,9,FALSE)</f>
        <v>4</v>
      </c>
      <c r="G447" s="24" t="str">
        <f>VLOOKUP($A447,Seguimiento_Mar_2025!$G$4:$V$286,4,FALSE)</f>
        <v>Secretaría de Talento Humano y Servicios Administrativos</v>
      </c>
      <c r="H447">
        <f>VLOOKUP($A447,Seguimiento_Mar_2025!$G$4:$V$286,15,FALSE)</f>
        <v>0</v>
      </c>
      <c r="I447">
        <f>VLOOKUP($A447,Seguimiento_Mar_2025!$G$4:$V$286,16,FALSE)</f>
        <v>1</v>
      </c>
      <c r="J447" s="158">
        <f>VLOOKUP($A447,Seguimiento_Mar_2025!$G$4:$Y$286,18,FALSE)</f>
        <v>0</v>
      </c>
      <c r="K447" s="159">
        <f>VLOOKUP($A447,Seguimiento_Mar_2025!$G$4:$Y$286,19,FALSE)</f>
        <v>25</v>
      </c>
    </row>
    <row r="448" spans="1:11" ht="45">
      <c r="A448" s="153" t="s">
        <v>753</v>
      </c>
      <c r="B448" s="154" t="s">
        <v>754</v>
      </c>
      <c r="C448" s="153" t="s">
        <v>755</v>
      </c>
      <c r="D448" t="str">
        <f>VLOOKUP($A448,Seguimiento_Mar_2025!G$4:V$286,5,FALSE)</f>
        <v>Acumulado</v>
      </c>
      <c r="E448">
        <f>VLOOKUP($A448,Seguimiento_Mar_2025!$G$4:$V$286,11,FALSE)</f>
        <v>40</v>
      </c>
      <c r="F448">
        <f>VLOOKUP($A448,Seguimiento_Mar_2025!$G$4:$V$286,9,FALSE)</f>
        <v>80</v>
      </c>
      <c r="G448" s="24" t="str">
        <f>VLOOKUP($A448,Seguimiento_Mar_2025!$G$4:$V$286,4,FALSE)</f>
        <v>Secretaría de Talento Humano y Servicios Administrativos</v>
      </c>
      <c r="H448">
        <f>VLOOKUP($A448,Seguimiento_Mar_2025!$G$4:$V$286,15,FALSE)</f>
        <v>15</v>
      </c>
      <c r="I448">
        <f>VLOOKUP($A448,Seguimiento_Mar_2025!$G$4:$V$286,16,FALSE)</f>
        <v>15</v>
      </c>
      <c r="J448" s="158">
        <f>VLOOKUP($A448,Seguimiento_Mar_2025!$G$4:$Y$286,18,FALSE)</f>
        <v>37.5</v>
      </c>
      <c r="K448" s="159">
        <f>VLOOKUP($A448,Seguimiento_Mar_2025!$G$4:$Y$286,19,FALSE)</f>
        <v>18.75</v>
      </c>
    </row>
    <row r="449" spans="1:11" ht="15.75">
      <c r="A449" s="141" t="s">
        <v>898</v>
      </c>
      <c r="B449" s="24"/>
      <c r="J449" s="158"/>
      <c r="K449" s="159"/>
    </row>
    <row r="450" spans="1:11" ht="15.75">
      <c r="A450" s="152" t="s">
        <v>757</v>
      </c>
      <c r="B450" s="24"/>
      <c r="J450" s="158">
        <f>VLOOKUP(A450,Productos!A$3:K$480,10,FALSE)</f>
        <v>47.791071428571428</v>
      </c>
      <c r="K450" s="159">
        <f>VLOOKUP(A450,Productos!A$3:K$480,11,FALSE)</f>
        <v>35.016741071428569</v>
      </c>
    </row>
    <row r="451" spans="1:11" ht="25.5">
      <c r="A451" s="153" t="s">
        <v>758</v>
      </c>
      <c r="B451" s="154" t="s">
        <v>759</v>
      </c>
      <c r="C451" s="153" t="s">
        <v>18</v>
      </c>
      <c r="D451" t="str">
        <f>VLOOKUP($A451,Seguimiento_Mar_2025!G$4:V$286,5,FALSE)</f>
        <v>No acumulado</v>
      </c>
      <c r="E451">
        <f>VLOOKUP($A451,Seguimiento_Mar_2025!$G$4:$V$286,11,FALSE)</f>
        <v>0.25</v>
      </c>
      <c r="F451">
        <f>VLOOKUP($A451,Seguimiento_Mar_2025!$G$4:$V$286,9,FALSE)</f>
        <v>1</v>
      </c>
      <c r="G451" s="24" t="str">
        <f>VLOOKUP($A451,Seguimiento_Mar_2025!$G$4:$V$286,4,FALSE)</f>
        <v>Secretaría General</v>
      </c>
      <c r="H451">
        <f>VLOOKUP($A451,Seguimiento_Mar_2025!$G$4:$V$286,15,FALSE)</f>
        <v>0.05</v>
      </c>
      <c r="I451">
        <f>VLOOKUP($A451,Seguimiento_Mar_2025!$G$4:$V$286,16,FALSE)</f>
        <v>0.15000000000000002</v>
      </c>
      <c r="J451" s="158">
        <f>VLOOKUP($A451,Seguimiento_Mar_2025!$G$4:$Y$286,18,FALSE)</f>
        <v>20</v>
      </c>
      <c r="K451" s="159">
        <f>VLOOKUP($A451,Seguimiento_Mar_2025!$G$4:$Y$286,19,FALSE)</f>
        <v>15.000000000000002</v>
      </c>
    </row>
    <row r="452" spans="1:11" ht="38.25">
      <c r="A452" s="153" t="s">
        <v>761</v>
      </c>
      <c r="B452" s="154" t="s">
        <v>762</v>
      </c>
      <c r="C452" s="153" t="s">
        <v>18</v>
      </c>
      <c r="D452" t="str">
        <f>VLOOKUP($A452,Seguimiento_Mar_2025!G$4:V$286,5,FALSE)</f>
        <v>Anualizado</v>
      </c>
      <c r="E452">
        <f>VLOOKUP($A452,Seguimiento_Mar_2025!$G$4:$V$286,11,FALSE)</f>
        <v>1</v>
      </c>
      <c r="F452">
        <f>VLOOKUP($A452,Seguimiento_Mar_2025!$G$4:$V$286,9,FALSE)</f>
        <v>1</v>
      </c>
      <c r="G452" s="24" t="str">
        <f>VLOOKUP($A452,Seguimiento_Mar_2025!$G$4:$V$286,4,FALSE)</f>
        <v>Secretaría General</v>
      </c>
      <c r="H452">
        <f>VLOOKUP($A452,Seguimiento_Mar_2025!$G$4:$V$286,15,FALSE)</f>
        <v>0.25</v>
      </c>
      <c r="I452">
        <f>VLOOKUP($A452,Seguimiento_Mar_2025!$G$4:$V$286,16,FALSE)</f>
        <v>0.25</v>
      </c>
      <c r="J452" s="158">
        <f>VLOOKUP($A452,Seguimiento_Mar_2025!$G$4:$Y$286,18,FALSE)</f>
        <v>25</v>
      </c>
      <c r="K452" s="159">
        <f>VLOOKUP($A452,Seguimiento_Mar_2025!$G$4:$Y$286,19,FALSE)</f>
        <v>31.25</v>
      </c>
    </row>
    <row r="453" spans="1:11" ht="25.5">
      <c r="A453" s="153" t="s">
        <v>763</v>
      </c>
      <c r="B453" s="154" t="s">
        <v>764</v>
      </c>
      <c r="C453" s="153" t="s">
        <v>18</v>
      </c>
      <c r="D453" t="str">
        <f>VLOOKUP($A453,Seguimiento_Mar_2025!G$4:V$286,5,FALSE)</f>
        <v>No acumulado</v>
      </c>
      <c r="E453">
        <f>VLOOKUP($A453,Seguimiento_Mar_2025!$G$4:$V$286,11,FALSE)</f>
        <v>3500</v>
      </c>
      <c r="F453">
        <f>VLOOKUP($A453,Seguimiento_Mar_2025!$G$4:$V$286,9,FALSE)</f>
        <v>11200</v>
      </c>
      <c r="G453" s="24" t="str">
        <f>VLOOKUP($A453,Seguimiento_Mar_2025!$G$4:$V$286,4,FALSE)</f>
        <v>Secretaría General</v>
      </c>
      <c r="H453">
        <f>VLOOKUP($A453,Seguimiento_Mar_2025!$G$4:$V$286,15,FALSE)</f>
        <v>394</v>
      </c>
      <c r="I453">
        <f>VLOOKUP($A453,Seguimiento_Mar_2025!$G$4:$V$286,16,FALSE)</f>
        <v>1947</v>
      </c>
      <c r="J453" s="158">
        <f>VLOOKUP($A453,Seguimiento_Mar_2025!$G$4:$Y$286,18,FALSE)</f>
        <v>11.257142857142858</v>
      </c>
      <c r="K453" s="159">
        <f>VLOOKUP($A453,Seguimiento_Mar_2025!$G$4:$Y$286,19,FALSE)</f>
        <v>17.383928571428573</v>
      </c>
    </row>
    <row r="454" spans="1:11" ht="38.25">
      <c r="A454" s="153" t="s">
        <v>765</v>
      </c>
      <c r="B454" s="154" t="s">
        <v>766</v>
      </c>
      <c r="C454" s="153" t="s">
        <v>18</v>
      </c>
      <c r="D454" t="str">
        <f>VLOOKUP($A454,Seguimiento_Mar_2025!G$4:V$286,5,FALSE)</f>
        <v>No acumulado</v>
      </c>
      <c r="E454">
        <f>VLOOKUP($A454,Seguimiento_Mar_2025!$G$4:$V$286,11,FALSE)</f>
        <v>0.25</v>
      </c>
      <c r="F454">
        <f>VLOOKUP($A454,Seguimiento_Mar_2025!$G$4:$V$286,9,FALSE)</f>
        <v>1</v>
      </c>
      <c r="G454" s="24" t="str">
        <f>VLOOKUP($A454,Seguimiento_Mar_2025!$G$4:$V$286,4,FALSE)</f>
        <v>Secretaría General</v>
      </c>
      <c r="H454">
        <f>VLOOKUP($A454,Seguimiento_Mar_2025!$G$4:$V$286,15,FALSE)</f>
        <v>0.1</v>
      </c>
      <c r="I454">
        <f>VLOOKUP($A454,Seguimiento_Mar_2025!$G$4:$V$286,16,FALSE)</f>
        <v>0.35</v>
      </c>
      <c r="J454" s="158">
        <f>VLOOKUP($A454,Seguimiento_Mar_2025!$G$4:$Y$286,18,FALSE)</f>
        <v>40</v>
      </c>
      <c r="K454" s="159">
        <f>VLOOKUP($A454,Seguimiento_Mar_2025!$G$4:$Y$286,19,FALSE)</f>
        <v>35</v>
      </c>
    </row>
    <row r="455" spans="1:11" ht="45">
      <c r="A455" s="153" t="s">
        <v>767</v>
      </c>
      <c r="B455" s="154" t="s">
        <v>768</v>
      </c>
      <c r="C455" s="153" t="s">
        <v>18</v>
      </c>
      <c r="D455" t="str">
        <f>VLOOKUP($A455,Seguimiento_Mar_2025!G$4:V$286,5,FALSE)</f>
        <v>Acumulado</v>
      </c>
      <c r="E455" t="str">
        <f>VLOOKUP($A455,Seguimiento_Mar_2025!$G$4:$V$286,11,FALSE)</f>
        <v>0,7</v>
      </c>
      <c r="F455">
        <f>VLOOKUP($A455,Seguimiento_Mar_2025!$G$4:$V$286,9,FALSE)</f>
        <v>1</v>
      </c>
      <c r="G455" s="24" t="str">
        <f>VLOOKUP($A455,Seguimiento_Mar_2025!$G$4:$V$286,4,FALSE)</f>
        <v>Secretaría de Talento Humano y Servicios Administrativos</v>
      </c>
      <c r="H455">
        <f>VLOOKUP($A455,Seguimiento_Mar_2025!$G$4:$V$286,15,FALSE)</f>
        <v>0.69</v>
      </c>
      <c r="I455">
        <f>VLOOKUP($A455,Seguimiento_Mar_2025!$G$4:$V$286,16,FALSE)</f>
        <v>0.69</v>
      </c>
      <c r="J455" s="158" t="str">
        <f>VLOOKUP($A455,Seguimiento_Mar_2025!$G$4:$Y$286,18,FALSE)</f>
        <v>NA</v>
      </c>
      <c r="K455" s="159">
        <f>VLOOKUP($A455,Seguimiento_Mar_2025!$G$4:$Y$286,19,FALSE)</f>
        <v>69</v>
      </c>
    </row>
    <row r="456" spans="1:11" ht="30">
      <c r="A456" s="153" t="s">
        <v>770</v>
      </c>
      <c r="B456" s="154" t="s">
        <v>771</v>
      </c>
      <c r="C456" s="153" t="s">
        <v>18</v>
      </c>
      <c r="D456" t="str">
        <f>VLOOKUP($A456,Seguimiento_Mar_2025!G$4:V$286,5,FALSE)</f>
        <v>No acumulado</v>
      </c>
      <c r="E456">
        <f>VLOOKUP($A456,Seguimiento_Mar_2025!$G$4:$V$286,11,FALSE)</f>
        <v>1</v>
      </c>
      <c r="F456">
        <f>VLOOKUP($A456,Seguimiento_Mar_2025!$G$4:$V$286,9,FALSE)</f>
        <v>4</v>
      </c>
      <c r="G456" s="24" t="str">
        <f>VLOOKUP($A456,Seguimiento_Mar_2025!$G$4:$V$286,4,FALSE)</f>
        <v>Gerencia de Auditoría Interna</v>
      </c>
      <c r="H456">
        <f>VLOOKUP($A456,Seguimiento_Mar_2025!$G$4:$V$286,15,FALSE)</f>
        <v>0.25</v>
      </c>
      <c r="I456">
        <f>VLOOKUP($A456,Seguimiento_Mar_2025!$G$4:$V$286,16,FALSE)</f>
        <v>1.25</v>
      </c>
      <c r="J456" s="158">
        <f>VLOOKUP($A456,Seguimiento_Mar_2025!$G$4:$Y$286,18,FALSE)</f>
        <v>25</v>
      </c>
      <c r="K456" s="159">
        <f>VLOOKUP($A456,Seguimiento_Mar_2025!$G$4:$Y$286,19,FALSE)</f>
        <v>31.25</v>
      </c>
    </row>
    <row r="457" spans="1:11" ht="45">
      <c r="A457" s="153" t="s">
        <v>773</v>
      </c>
      <c r="B457" s="154" t="s">
        <v>774</v>
      </c>
      <c r="C457" s="153" t="s">
        <v>18</v>
      </c>
      <c r="D457" t="str">
        <f>VLOOKUP($A457,Seguimiento_Mar_2025!G$4:V$286,5,FALSE)</f>
        <v>Acumulado</v>
      </c>
      <c r="E457">
        <f>VLOOKUP($A457,Seguimiento_Mar_2025!$G$4:$V$286,11,FALSE)</f>
        <v>0.5</v>
      </c>
      <c r="F457">
        <f>VLOOKUP($A457,Seguimiento_Mar_2025!$G$4:$V$286,9,FALSE)</f>
        <v>1</v>
      </c>
      <c r="G457" s="24" t="str">
        <f>VLOOKUP($A457,Seguimiento_Mar_2025!$G$4:$V$286,4,FALSE)</f>
        <v>Despacho del Gobernador/Oficina privada</v>
      </c>
      <c r="H457">
        <f>VLOOKUP($A457,Seguimiento_Mar_2025!$G$4:$V$286,15,FALSE)</f>
        <v>0.3125</v>
      </c>
      <c r="I457">
        <f>VLOOKUP($A457,Seguimiento_Mar_2025!$G$4:$V$286,16,FALSE)</f>
        <v>0.3125</v>
      </c>
      <c r="J457" s="158">
        <f>VLOOKUP($A457,Seguimiento_Mar_2025!$G$4:$Y$286,18,FALSE)</f>
        <v>62.5</v>
      </c>
      <c r="K457" s="159">
        <f>VLOOKUP($A457,Seguimiento_Mar_2025!$G$4:$Y$286,19,FALSE)</f>
        <v>31.25</v>
      </c>
    </row>
    <row r="458" spans="1:11" ht="45">
      <c r="A458" s="153" t="s">
        <v>775</v>
      </c>
      <c r="B458" s="154" t="s">
        <v>776</v>
      </c>
      <c r="C458" s="153" t="s">
        <v>18</v>
      </c>
      <c r="D458" t="str">
        <f>VLOOKUP($A458,Seguimiento_Mar_2025!G$4:V$286,5,FALSE)</f>
        <v>Anualizado</v>
      </c>
      <c r="E458">
        <f>VLOOKUP($A458,Seguimiento_Mar_2025!$G$4:$V$286,11,FALSE)</f>
        <v>1</v>
      </c>
      <c r="F458">
        <f>VLOOKUP($A458,Seguimiento_Mar_2025!$G$4:$V$286,9,FALSE)</f>
        <v>1</v>
      </c>
      <c r="G458" s="24" t="str">
        <f>VLOOKUP($A458,Seguimiento_Mar_2025!$G$4:$V$286,4,FALSE)</f>
        <v>Secretaría de Talento Humano y Servicios Administrativos</v>
      </c>
      <c r="H458">
        <f>VLOOKUP($A458,Seguimiento_Mar_2025!$G$4:$V$286,15,FALSE)</f>
        <v>1</v>
      </c>
      <c r="I458">
        <f>VLOOKUP($A458,Seguimiento_Mar_2025!$G$4:$V$286,16,FALSE)</f>
        <v>1</v>
      </c>
      <c r="J458" s="158">
        <f>VLOOKUP($A458,Seguimiento_Mar_2025!$G$4:$Y$286,18,FALSE)</f>
        <v>100</v>
      </c>
      <c r="K458" s="159">
        <f>VLOOKUP($A458,Seguimiento_Mar_2025!$G$4:$Y$286,19,FALSE)</f>
        <v>50</v>
      </c>
    </row>
    <row r="459" spans="1:11" ht="15.75">
      <c r="A459" s="141" t="s">
        <v>899</v>
      </c>
      <c r="B459" s="24"/>
      <c r="J459" s="158"/>
      <c r="K459" s="159"/>
    </row>
    <row r="460" spans="1:11" ht="15.75">
      <c r="A460" s="152" t="s">
        <v>778</v>
      </c>
      <c r="B460" s="24"/>
      <c r="J460" s="158">
        <f>VLOOKUP(A460,Productos!A$3:K$480,10,FALSE)</f>
        <v>99.938917975567193</v>
      </c>
      <c r="K460" s="159">
        <f>VLOOKUP(A460,Productos!A$3:K$480,11,FALSE)</f>
        <v>49.941150828247601</v>
      </c>
    </row>
    <row r="461" spans="1:11" ht="45">
      <c r="A461" s="153" t="s">
        <v>779</v>
      </c>
      <c r="B461" s="154" t="s">
        <v>780</v>
      </c>
      <c r="C461" s="153" t="s">
        <v>18</v>
      </c>
      <c r="D461" t="str">
        <f>VLOOKUP($A461,Seguimiento_Mar_2025!G$4:V$286,5,FALSE)</f>
        <v>Anualizado</v>
      </c>
      <c r="E461">
        <f>VLOOKUP($A461,Seguimiento_Mar_2025!$G$4:$V$286,11,FALSE)</f>
        <v>5730</v>
      </c>
      <c r="F461">
        <f>VLOOKUP($A461,Seguimiento_Mar_2025!$G$4:$V$286,9,FALSE)</f>
        <v>5750</v>
      </c>
      <c r="G461" s="24" t="str">
        <f>VLOOKUP($A461,Seguimiento_Mar_2025!$G$4:$V$286,4,FALSE)</f>
        <v>Secretaría de Talento Humano y Servicios Administrativos</v>
      </c>
      <c r="H461">
        <f>VLOOKUP($A461,Seguimiento_Mar_2025!$G$4:$V$286,15,FALSE)</f>
        <v>5723</v>
      </c>
      <c r="I461">
        <f>VLOOKUP($A461,Seguimiento_Mar_2025!$G$4:$V$286,16,FALSE)</f>
        <v>5723</v>
      </c>
      <c r="J461" s="158">
        <f>VLOOKUP($A461,Seguimiento_Mar_2025!$G$4:$Y$286,18,FALSE)</f>
        <v>99.877835951134372</v>
      </c>
      <c r="K461" s="159">
        <f>VLOOKUP($A461,Seguimiento_Mar_2025!$G$4:$Y$286,19,FALSE)</f>
        <v>49.882301656495201</v>
      </c>
    </row>
    <row r="462" spans="1:11" ht="25.5">
      <c r="A462" s="153" t="s">
        <v>781</v>
      </c>
      <c r="B462" s="154" t="s">
        <v>782</v>
      </c>
      <c r="C462" s="153" t="s">
        <v>18</v>
      </c>
      <c r="D462" t="str">
        <f>VLOOKUP($A462,Seguimiento_Mar_2025!G$4:V$286,5,FALSE)</f>
        <v>Anualizado</v>
      </c>
      <c r="E462">
        <f>VLOOKUP($A462,Seguimiento_Mar_2025!$G$4:$V$286,11,FALSE)</f>
        <v>3</v>
      </c>
      <c r="F462">
        <f>VLOOKUP($A462,Seguimiento_Mar_2025!$G$4:$V$286,9,FALSE)</f>
        <v>3</v>
      </c>
      <c r="G462" s="24" t="str">
        <f>VLOOKUP($A462,Seguimiento_Mar_2025!$G$4:$V$286,4,FALSE)</f>
        <v>Secretaría de Hacienda</v>
      </c>
      <c r="H462">
        <f>VLOOKUP($A462,Seguimiento_Mar_2025!$G$4:$V$286,15,FALSE)</f>
        <v>3</v>
      </c>
      <c r="I462">
        <f>VLOOKUP($A462,Seguimiento_Mar_2025!$G$4:$V$286,16,FALSE)</f>
        <v>3</v>
      </c>
      <c r="J462" s="158">
        <f>VLOOKUP($A462,Seguimiento_Mar_2025!$G$4:$Y$286,18,FALSE)</f>
        <v>100</v>
      </c>
      <c r="K462" s="159">
        <f>VLOOKUP($A462,Seguimiento_Mar_2025!$G$4:$Y$286,19,FALSE)</f>
        <v>50</v>
      </c>
    </row>
    <row r="463" spans="1:11" ht="15.75">
      <c r="A463" s="141" t="s">
        <v>900</v>
      </c>
      <c r="B463" s="24"/>
      <c r="J463" s="158"/>
      <c r="K463" s="159"/>
    </row>
    <row r="464" spans="1:11" ht="18.75">
      <c r="A464" s="151" t="s">
        <v>784</v>
      </c>
      <c r="B464" s="24"/>
      <c r="J464" s="158">
        <f>VLOOKUP(A464,Productos!A$3:K$480,10,FALSE)</f>
        <v>58.517410339818731</v>
      </c>
      <c r="K464" s="159">
        <f>VLOOKUP(A464,Productos!A$3:K$480,11,FALSE)</f>
        <v>57.955370262182193</v>
      </c>
    </row>
    <row r="465" spans="1:11" ht="15.75">
      <c r="A465" s="141" t="s">
        <v>901</v>
      </c>
      <c r="B465" s="24"/>
      <c r="J465" s="158"/>
      <c r="K465" s="159"/>
    </row>
    <row r="466" spans="1:11" ht="15.75">
      <c r="A466" s="152" t="s">
        <v>786</v>
      </c>
      <c r="B466" s="24"/>
      <c r="J466" s="158">
        <f>VLOOKUP(A466,Productos!A$3:K$480,10,FALSE)</f>
        <v>42.03482067963747</v>
      </c>
      <c r="K466" s="159">
        <f>VLOOKUP(A466,Productos!A$3:K$480,11,FALSE)</f>
        <v>61.744073857697721</v>
      </c>
    </row>
    <row r="467" spans="1:11" ht="45">
      <c r="A467" s="153" t="s">
        <v>787</v>
      </c>
      <c r="B467" s="154" t="s">
        <v>788</v>
      </c>
      <c r="C467" s="153" t="s">
        <v>18</v>
      </c>
      <c r="D467" t="str">
        <f>VLOOKUP($A467,Seguimiento_Mar_2025!G$4:V$286,5,FALSE)</f>
        <v>Acumulado</v>
      </c>
      <c r="E467">
        <f>VLOOKUP($A467,Seguimiento_Mar_2025!$G$4:$V$286,11,FALSE)</f>
        <v>30</v>
      </c>
      <c r="F467">
        <f>VLOOKUP($A467,Seguimiento_Mar_2025!$G$4:$V$286,9,FALSE)</f>
        <v>50</v>
      </c>
      <c r="G467" s="24" t="str">
        <f>VLOOKUP($A467,Seguimiento_Mar_2025!$G$4:$V$286,4,FALSE)</f>
        <v>Departamento Administrativo de Planeación</v>
      </c>
      <c r="H467">
        <f>VLOOKUP($A467,Seguimiento_Mar_2025!$G$4:$V$286,15,FALSE)</f>
        <v>89</v>
      </c>
      <c r="I467">
        <f>VLOOKUP($A467,Seguimiento_Mar_2025!$G$4:$V$286,16,FALSE)</f>
        <v>89</v>
      </c>
      <c r="J467" s="158">
        <f>VLOOKUP($A467,Seguimiento_Mar_2025!$G$4:$Y$286,18,FALSE)</f>
        <v>100</v>
      </c>
      <c r="K467" s="159">
        <f>VLOOKUP($A467,Seguimiento_Mar_2025!$G$4:$Y$286,19,FALSE)</f>
        <v>100</v>
      </c>
    </row>
    <row r="468" spans="1:11" ht="45">
      <c r="A468" s="153" t="s">
        <v>789</v>
      </c>
      <c r="B468" s="154" t="s">
        <v>790</v>
      </c>
      <c r="C468" s="153" t="s">
        <v>544</v>
      </c>
      <c r="D468" t="str">
        <f>VLOOKUP($A468,Seguimiento_Mar_2025!G$4:V$286,5,FALSE)</f>
        <v>No acumulado</v>
      </c>
      <c r="E468">
        <f>VLOOKUP($A468,Seguimiento_Mar_2025!$G$4:$V$286,11,FALSE)</f>
        <v>2230206</v>
      </c>
      <c r="F468">
        <f>VLOOKUP($A468,Seguimiento_Mar_2025!$G$4:$V$286,9,FALSE)</f>
        <v>5575515</v>
      </c>
      <c r="G468" s="24" t="str">
        <f>VLOOKUP($A468,Seguimiento_Mar_2025!$G$4:$V$286,4,FALSE)</f>
        <v>Departamento Administrativo de Planeación</v>
      </c>
      <c r="H468">
        <f>VLOOKUP($A468,Seguimiento_Mar_2025!$G$4:$V$286,15,FALSE)</f>
        <v>0</v>
      </c>
      <c r="I468">
        <f>VLOOKUP($A468,Seguimiento_Mar_2025!$G$4:$V$286,16,FALSE)</f>
        <v>2909869</v>
      </c>
      <c r="J468" s="158">
        <f>VLOOKUP($A468,Seguimiento_Mar_2025!$G$4:$Y$286,18,FALSE)</f>
        <v>0</v>
      </c>
      <c r="K468" s="159">
        <f>VLOOKUP($A468,Seguimiento_Mar_2025!$G$4:$Y$286,19,FALSE)</f>
        <v>52.190138489448955</v>
      </c>
    </row>
    <row r="469" spans="1:11" ht="45">
      <c r="A469" s="153" t="s">
        <v>791</v>
      </c>
      <c r="B469" s="154" t="s">
        <v>792</v>
      </c>
      <c r="C469" s="153" t="s">
        <v>18</v>
      </c>
      <c r="D469" t="str">
        <f>VLOOKUP($A469,Seguimiento_Mar_2025!G$4:V$286,5,FALSE)</f>
        <v>No acumulado</v>
      </c>
      <c r="E469">
        <f>VLOOKUP($A469,Seguimiento_Mar_2025!$G$4:$V$286,11,FALSE)</f>
        <v>81465</v>
      </c>
      <c r="F469">
        <f>VLOOKUP($A469,Seguimiento_Mar_2025!$G$4:$V$286,9,FALSE)</f>
        <v>310386</v>
      </c>
      <c r="G469" s="24" t="str">
        <f>VLOOKUP($A469,Seguimiento_Mar_2025!$G$4:$V$286,4,FALSE)</f>
        <v>Departamento Administrativo de Planeación</v>
      </c>
      <c r="H469">
        <f>VLOOKUP($A469,Seguimiento_Mar_2025!$G$4:$V$286,15,FALSE)</f>
        <v>21266</v>
      </c>
      <c r="I469">
        <f>VLOOKUP($A469,Seguimiento_Mar_2025!$G$4:$V$286,16,FALSE)</f>
        <v>102558</v>
      </c>
      <c r="J469" s="158">
        <f>VLOOKUP($A469,Seguimiento_Mar_2025!$G$4:$Y$286,18,FALSE)</f>
        <v>26.10446203891242</v>
      </c>
      <c r="K469" s="159">
        <f>VLOOKUP($A469,Seguimiento_Mar_2025!$G$4:$Y$286,19,FALSE)</f>
        <v>33.042083083644236</v>
      </c>
    </row>
    <row r="470" spans="1:11" ht="15.75">
      <c r="A470" s="141" t="s">
        <v>902</v>
      </c>
      <c r="B470" s="24"/>
      <c r="J470" s="158"/>
      <c r="K470" s="159"/>
    </row>
    <row r="471" spans="1:11" ht="15.75">
      <c r="A471" s="152" t="s">
        <v>794</v>
      </c>
      <c r="B471" s="24"/>
      <c r="J471" s="158">
        <f>VLOOKUP(A471,Productos!A$3:K$480,10,FALSE)</f>
        <v>100</v>
      </c>
      <c r="K471" s="159">
        <f>VLOOKUP(A471,Productos!A$3:K$480,11,FALSE)</f>
        <v>75</v>
      </c>
    </row>
    <row r="472" spans="1:11" ht="45">
      <c r="A472" s="153">
        <v>55030202</v>
      </c>
      <c r="B472" s="154" t="s">
        <v>795</v>
      </c>
      <c r="C472" s="153" t="s">
        <v>18</v>
      </c>
      <c r="D472" t="str">
        <f>VLOOKUP($A472,Seguimiento_Mar_2025!G$4:V$286,5,FALSE)</f>
        <v>Anualizado</v>
      </c>
      <c r="E472">
        <f>VLOOKUP($A472,Seguimiento_Mar_2025!$G$4:$V$286,11,FALSE)</f>
        <v>30</v>
      </c>
      <c r="F472">
        <f>VLOOKUP($A472,Seguimiento_Mar_2025!$G$4:$V$286,9,FALSE)</f>
        <v>30</v>
      </c>
      <c r="G472" s="24" t="str">
        <f>VLOOKUP($A472,Seguimiento_Mar_2025!$G$4:$V$286,4,FALSE)</f>
        <v>Departamento Administrativo de Planeación</v>
      </c>
      <c r="H472">
        <f>VLOOKUP($A472,Seguimiento_Mar_2025!$G$4:$V$286,15,FALSE)</f>
        <v>101</v>
      </c>
      <c r="I472">
        <f>VLOOKUP($A472,Seguimiento_Mar_2025!$G$4:$V$286,16,FALSE)</f>
        <v>101</v>
      </c>
      <c r="J472" s="158">
        <f>VLOOKUP($A472,Seguimiento_Mar_2025!$G$4:$Y$286,18,FALSE)</f>
        <v>100</v>
      </c>
      <c r="K472" s="159">
        <f>VLOOKUP($A472,Seguimiento_Mar_2025!$G$4:$Y$286,19,FALSE)</f>
        <v>50</v>
      </c>
    </row>
    <row r="473" spans="1:11" ht="25.5">
      <c r="A473" s="153" t="s">
        <v>796</v>
      </c>
      <c r="B473" s="154" t="s">
        <v>797</v>
      </c>
      <c r="C473" s="153" t="s">
        <v>18</v>
      </c>
      <c r="D473" t="str">
        <f>VLOOKUP($A473,Seguimiento_Mar_2025!G$4:V$286,5,FALSE)</f>
        <v>No acumulado</v>
      </c>
      <c r="E473">
        <f>VLOOKUP($A473,Seguimiento_Mar_2025!$G$4:$V$286,11,FALSE)</f>
        <v>15</v>
      </c>
      <c r="F473">
        <f>VLOOKUP($A473,Seguimiento_Mar_2025!$G$4:$V$286,9,FALSE)</f>
        <v>50</v>
      </c>
      <c r="G473" s="24" t="str">
        <f>VLOOKUP($A473,Seguimiento_Mar_2025!$G$4:$V$286,4,FALSE)</f>
        <v>Secretaría de Hacienda</v>
      </c>
      <c r="H473">
        <f>VLOOKUP($A473,Seguimiento_Mar_2025!$G$4:$V$286,15,FALSE)</f>
        <v>19</v>
      </c>
      <c r="I473">
        <f>VLOOKUP($A473,Seguimiento_Mar_2025!$G$4:$V$286,16,FALSE)</f>
        <v>96</v>
      </c>
      <c r="J473" s="158">
        <f>VLOOKUP($A473,Seguimiento_Mar_2025!$G$4:$Y$286,18,FALSE)</f>
        <v>100</v>
      </c>
      <c r="K473" s="159">
        <f>VLOOKUP($A473,Seguimiento_Mar_2025!$G$4:$Y$286,19,FALSE)</f>
        <v>100</v>
      </c>
    </row>
    <row r="474" spans="1:11" ht="15.75">
      <c r="A474" s="141" t="s">
        <v>903</v>
      </c>
      <c r="B474" s="24"/>
      <c r="J474" s="158"/>
      <c r="K474" s="159"/>
    </row>
    <row r="475" spans="1:11" ht="15.75">
      <c r="A475" s="152" t="s">
        <v>799</v>
      </c>
      <c r="B475" s="24"/>
      <c r="J475" s="158">
        <f>VLOOKUP(A475,Productos!A$3:K$480,10,FALSE)</f>
        <v>25</v>
      </c>
      <c r="K475" s="159">
        <f>VLOOKUP(A475,Productos!A$3:K$480,11,FALSE)</f>
        <v>12.5</v>
      </c>
    </row>
    <row r="476" spans="1:11" ht="45">
      <c r="A476" s="153" t="s">
        <v>800</v>
      </c>
      <c r="B476" s="154" t="s">
        <v>801</v>
      </c>
      <c r="C476" s="153" t="s">
        <v>18</v>
      </c>
      <c r="D476" t="str">
        <f>VLOOKUP($A476,Seguimiento_Mar_2025!G$4:V$286,5,FALSE)</f>
        <v>No acumulado</v>
      </c>
      <c r="E476" t="str">
        <f>VLOOKUP($A476,Seguimiento_Mar_2025!$G$4:$V$286,11,FALSE)</f>
        <v>NP</v>
      </c>
      <c r="F476">
        <f>VLOOKUP($A476,Seguimiento_Mar_2025!$G$4:$V$286,9,FALSE)</f>
        <v>1</v>
      </c>
      <c r="G476" s="24" t="str">
        <f>VLOOKUP($A476,Seguimiento_Mar_2025!$G$4:$V$286,4,FALSE)</f>
        <v>Departamento Administrativo de Planeación</v>
      </c>
      <c r="H476" t="str">
        <f>VLOOKUP($A476,Seguimiento_Mar_2025!$G$4:$V$286,15,FALSE)</f>
        <v>NA</v>
      </c>
      <c r="I476" t="str">
        <f>VLOOKUP($A476,Seguimiento_Mar_2025!$G$4:$V$286,16,FALSE)</f>
        <v>NA</v>
      </c>
      <c r="J476" s="158" t="str">
        <f>VLOOKUP($A476,Seguimiento_Mar_2025!$G$4:$Y$286,18,FALSE)</f>
        <v>NA</v>
      </c>
      <c r="K476" s="159" t="str">
        <f>VLOOKUP($A476,Seguimiento_Mar_2025!$G$4:$Y$286,19,FALSE)</f>
        <v>NA</v>
      </c>
    </row>
    <row r="477" spans="1:11" ht="45">
      <c r="A477" s="153" t="s">
        <v>802</v>
      </c>
      <c r="B477" s="154" t="s">
        <v>803</v>
      </c>
      <c r="C477" s="153" t="s">
        <v>18</v>
      </c>
      <c r="D477" t="str">
        <f>VLOOKUP($A477,Seguimiento_Mar_2025!G$4:V$286,5,FALSE)</f>
        <v>Acumulado</v>
      </c>
      <c r="E477">
        <f>VLOOKUP($A477,Seguimiento_Mar_2025!$G$4:$V$286,11,FALSE)</f>
        <v>8</v>
      </c>
      <c r="F477">
        <f>VLOOKUP($A477,Seguimiento_Mar_2025!$G$4:$V$286,9,FALSE)</f>
        <v>16</v>
      </c>
      <c r="G477" s="24" t="str">
        <f>VLOOKUP($A477,Seguimiento_Mar_2025!$G$4:$V$286,4,FALSE)</f>
        <v>Departamento Administrativo de Planeación</v>
      </c>
      <c r="H477">
        <f>VLOOKUP($A477,Seguimiento_Mar_2025!$G$4:$V$286,15,FALSE)</f>
        <v>2</v>
      </c>
      <c r="I477">
        <f>VLOOKUP($A477,Seguimiento_Mar_2025!$G$4:$V$286,16,FALSE)</f>
        <v>2</v>
      </c>
      <c r="J477" s="158">
        <f>VLOOKUP($A477,Seguimiento_Mar_2025!$G$4:$Y$286,18,FALSE)</f>
        <v>25</v>
      </c>
      <c r="K477" s="159">
        <f>VLOOKUP($A477,Seguimiento_Mar_2025!$G$4:$Y$286,19,FALSE)</f>
        <v>12.5</v>
      </c>
    </row>
    <row r="478" spans="1:11" ht="21">
      <c r="A478" s="150" t="s">
        <v>904</v>
      </c>
      <c r="B478" s="150"/>
      <c r="C478" s="150"/>
      <c r="D478" s="150"/>
      <c r="E478" s="150"/>
      <c r="F478" s="150"/>
      <c r="G478" s="150"/>
      <c r="H478" s="150"/>
      <c r="I478" s="150"/>
      <c r="J478" s="160">
        <f>VLOOKUP(A478,Productos!A$3:K$480,10,FALSE)</f>
        <v>28.968911021448598</v>
      </c>
      <c r="K478" s="160">
        <f>VLOOKUP(A478,Productos!A$3:K$480,11,FALSE)</f>
        <v>29.840876325139423</v>
      </c>
    </row>
  </sheetData>
  <autoFilter ref="A3:K478" xr:uid="{00000000-0009-0000-0000-000001000000}"/>
  <pageMargins left="0.7" right="0.7" top="0.75" bottom="0.75" header="0.3" footer="0.3"/>
  <pageSetup paperSize="14" orientation="landscape" horizontalDpi="4294967295" verticalDpi="4294967295"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filterMode="1"/>
  <dimension ref="A1:AE1025"/>
  <sheetViews>
    <sheetView topLeftCell="O1" zoomScaleNormal="100" workbookViewId="0">
      <pane ySplit="3" topLeftCell="A258" activePane="bottomLeft" state="frozen"/>
      <selection pane="bottomLeft" activeCell="Q258" sqref="Q258"/>
    </sheetView>
  </sheetViews>
  <sheetFormatPr defaultColWidth="11.42578125" defaultRowHeight="15"/>
  <cols>
    <col min="1" max="1" width="5.7109375" customWidth="1"/>
    <col min="2" max="2" width="39.85546875" customWidth="1"/>
    <col min="3" max="3" width="7.85546875" customWidth="1"/>
    <col min="4" max="4" width="38.85546875" customWidth="1"/>
    <col min="5" max="5" width="9.28515625" customWidth="1"/>
    <col min="6" max="6" width="47.85546875" customWidth="1"/>
    <col min="7" max="7" width="10.42578125" customWidth="1"/>
    <col min="8" max="8" width="51.85546875" customWidth="1"/>
    <col min="9" max="9" width="10.85546875" customWidth="1"/>
    <col min="10" max="10" width="43.5703125" customWidth="1"/>
    <col min="11" max="11" width="16.5703125" customWidth="1"/>
    <col min="12" max="12" width="13.28515625" customWidth="1"/>
    <col min="13" max="13" width="11.42578125" customWidth="1"/>
    <col min="14" max="14" width="10.140625" customWidth="1"/>
    <col min="15" max="16" width="11.28515625" customWidth="1"/>
    <col min="17" max="17" width="11.7109375" customWidth="1"/>
    <col min="18" max="18" width="11.5703125" customWidth="1"/>
    <col min="19" max="19" width="12.140625" customWidth="1"/>
    <col min="20" max="20" width="17.5703125" customWidth="1"/>
    <col min="21" max="21" width="20.7109375" customWidth="1"/>
    <col min="22" max="22" width="19.140625" customWidth="1"/>
    <col min="23" max="23" width="63.7109375" customWidth="1"/>
    <col min="24" max="24" width="21.140625" customWidth="1"/>
    <col min="25" max="26" width="17.140625" customWidth="1"/>
    <col min="31" max="31" width="32.140625" customWidth="1"/>
  </cols>
  <sheetData>
    <row r="1" spans="1:31" ht="75.75" customHeight="1">
      <c r="A1" s="198" t="s">
        <v>905</v>
      </c>
      <c r="B1" s="199"/>
      <c r="C1" s="199"/>
      <c r="D1" s="199"/>
      <c r="E1" s="199"/>
      <c r="F1" s="199"/>
      <c r="G1" s="200" t="s">
        <v>906</v>
      </c>
      <c r="H1" s="201"/>
      <c r="I1" s="201"/>
      <c r="J1" s="201"/>
      <c r="K1" s="201"/>
      <c r="L1" s="201"/>
      <c r="M1" s="201"/>
      <c r="N1" s="201"/>
      <c r="O1" s="202"/>
      <c r="P1" s="203" t="s">
        <v>907</v>
      </c>
      <c r="Q1" s="204"/>
      <c r="R1" s="204"/>
      <c r="S1" s="205"/>
      <c r="T1" s="206" t="s">
        <v>908</v>
      </c>
      <c r="U1" s="207"/>
      <c r="V1" s="208"/>
      <c r="W1" s="196" t="s">
        <v>909</v>
      </c>
    </row>
    <row r="2" spans="1:31" ht="82.5">
      <c r="A2" s="10" t="s">
        <v>910</v>
      </c>
      <c r="B2" s="11" t="s">
        <v>911</v>
      </c>
      <c r="C2" s="10" t="s">
        <v>912</v>
      </c>
      <c r="D2" s="11" t="s">
        <v>913</v>
      </c>
      <c r="E2" s="10" t="s">
        <v>914</v>
      </c>
      <c r="F2" s="11" t="s">
        <v>915</v>
      </c>
      <c r="G2" s="12" t="s">
        <v>916</v>
      </c>
      <c r="H2" s="13" t="s">
        <v>1</v>
      </c>
      <c r="I2" s="12" t="s">
        <v>917</v>
      </c>
      <c r="J2" s="14" t="s">
        <v>8</v>
      </c>
      <c r="K2" s="15" t="s">
        <v>3</v>
      </c>
      <c r="L2" s="16" t="s">
        <v>2</v>
      </c>
      <c r="M2" s="17" t="s">
        <v>4</v>
      </c>
      <c r="N2" s="18" t="s">
        <v>918</v>
      </c>
      <c r="O2" s="19" t="s">
        <v>919</v>
      </c>
      <c r="P2" s="20" t="s">
        <v>920</v>
      </c>
      <c r="Q2" s="20" t="s">
        <v>5</v>
      </c>
      <c r="R2" s="20" t="s">
        <v>921</v>
      </c>
      <c r="S2" s="21" t="s">
        <v>922</v>
      </c>
      <c r="T2" s="22" t="s">
        <v>923</v>
      </c>
      <c r="U2" s="46" t="s">
        <v>6</v>
      </c>
      <c r="V2" s="22" t="s">
        <v>924</v>
      </c>
      <c r="W2" s="197"/>
    </row>
    <row r="3" spans="1:31" ht="77.25">
      <c r="A3" s="10" t="s">
        <v>910</v>
      </c>
      <c r="B3" s="11" t="s">
        <v>911</v>
      </c>
      <c r="C3" s="10" t="s">
        <v>912</v>
      </c>
      <c r="D3" s="11" t="s">
        <v>913</v>
      </c>
      <c r="E3" s="10" t="s">
        <v>914</v>
      </c>
      <c r="F3" s="11" t="s">
        <v>915</v>
      </c>
      <c r="G3" s="12" t="s">
        <v>916</v>
      </c>
      <c r="H3" s="13" t="s">
        <v>1</v>
      </c>
      <c r="I3" s="12" t="s">
        <v>917</v>
      </c>
      <c r="J3" s="14" t="s">
        <v>8</v>
      </c>
      <c r="K3" s="15" t="s">
        <v>3</v>
      </c>
      <c r="L3" s="16" t="s">
        <v>2</v>
      </c>
      <c r="M3" s="17" t="s">
        <v>4</v>
      </c>
      <c r="N3" s="18" t="s">
        <v>918</v>
      </c>
      <c r="O3" s="19" t="s">
        <v>919</v>
      </c>
      <c r="P3" s="20" t="s">
        <v>920</v>
      </c>
      <c r="Q3" s="20" t="s">
        <v>5</v>
      </c>
      <c r="R3" s="20" t="s">
        <v>921</v>
      </c>
      <c r="S3" s="21" t="s">
        <v>922</v>
      </c>
      <c r="T3" s="22" t="s">
        <v>923</v>
      </c>
      <c r="U3" s="46" t="s">
        <v>6</v>
      </c>
      <c r="V3" s="22" t="s">
        <v>925</v>
      </c>
      <c r="W3" s="23" t="s">
        <v>909</v>
      </c>
      <c r="X3" t="s">
        <v>809</v>
      </c>
      <c r="Y3" t="s">
        <v>926</v>
      </c>
      <c r="Z3" t="s">
        <v>927</v>
      </c>
      <c r="AA3" t="s">
        <v>928</v>
      </c>
      <c r="AB3" t="s">
        <v>929</v>
      </c>
      <c r="AC3" s="137" t="s">
        <v>930</v>
      </c>
      <c r="AD3" t="s">
        <v>931</v>
      </c>
      <c r="AE3" t="s">
        <v>932</v>
      </c>
    </row>
    <row r="4" spans="1:31" ht="45" hidden="1">
      <c r="A4" t="s">
        <v>933</v>
      </c>
      <c r="B4" s="24" t="str">
        <f>CONCATENATE(A4," ",AE4)</f>
        <v>51 Seguridad desde la democracia y la Justicia</v>
      </c>
      <c r="C4" s="24" t="s">
        <v>12</v>
      </c>
      <c r="D4" s="24" t="s">
        <v>13</v>
      </c>
      <c r="E4" s="24" t="s">
        <v>14</v>
      </c>
      <c r="F4" s="24" t="s">
        <v>15</v>
      </c>
      <c r="G4" s="24" t="s">
        <v>16</v>
      </c>
      <c r="H4" s="24" t="s">
        <v>17</v>
      </c>
      <c r="I4" s="24" t="s">
        <v>934</v>
      </c>
      <c r="J4" s="24" t="s">
        <v>21</v>
      </c>
      <c r="K4" t="s">
        <v>19</v>
      </c>
      <c r="L4" s="25" t="s">
        <v>18</v>
      </c>
      <c r="M4" t="s">
        <v>20</v>
      </c>
      <c r="O4">
        <v>117</v>
      </c>
      <c r="P4">
        <v>117</v>
      </c>
      <c r="Q4">
        <v>117</v>
      </c>
      <c r="R4">
        <v>117</v>
      </c>
      <c r="S4">
        <v>117</v>
      </c>
      <c r="T4">
        <v>114</v>
      </c>
      <c r="U4" s="2">
        <v>3</v>
      </c>
      <c r="V4">
        <f>U4</f>
        <v>3</v>
      </c>
      <c r="W4" s="55" t="s">
        <v>935</v>
      </c>
      <c r="X4" s="131">
        <f>IFERROR(IF(U4/Q4*100&gt;100,100,U4/Q4*100),"NA")</f>
        <v>2.5641025641025639</v>
      </c>
      <c r="Y4" s="138">
        <f>IF(AA4="NA",AB4,IF(AB4="NA",AA4,AA4+AB4))</f>
        <v>25</v>
      </c>
      <c r="Z4">
        <f>IFERROR(IF(T4/P4*100&gt;100,100,T4/P4*100),"NA")</f>
        <v>97.435897435897431</v>
      </c>
      <c r="AA4">
        <f>IFERROR(Z4*AC4,"NA")</f>
        <v>24.358974358974358</v>
      </c>
      <c r="AB4">
        <f>IFERROR(X4*AD4,"NA")</f>
        <v>0.64102564102564097</v>
      </c>
      <c r="AC4">
        <f>P4/SUM(P4:S4)</f>
        <v>0.25</v>
      </c>
      <c r="AD4">
        <f>Q4/SUM(P4:S4)</f>
        <v>0.25</v>
      </c>
      <c r="AE4" s="24" t="s">
        <v>936</v>
      </c>
    </row>
    <row r="5" spans="1:31" ht="45" hidden="1">
      <c r="A5" t="s">
        <v>933</v>
      </c>
      <c r="B5" s="24" t="str">
        <f t="shared" ref="B5:B68" si="0">CONCATENATE(A5," ",AE5)</f>
        <v>51 Seguridad desde la democracia y la Justicia</v>
      </c>
      <c r="C5" s="24" t="s">
        <v>12</v>
      </c>
      <c r="D5" s="24" t="s">
        <v>13</v>
      </c>
      <c r="E5" s="24" t="s">
        <v>14</v>
      </c>
      <c r="F5" s="24" t="s">
        <v>15</v>
      </c>
      <c r="G5" t="s">
        <v>22</v>
      </c>
      <c r="H5" s="24" t="s">
        <v>23</v>
      </c>
      <c r="I5" s="24" t="s">
        <v>934</v>
      </c>
      <c r="J5" s="24" t="s">
        <v>21</v>
      </c>
      <c r="K5" t="s">
        <v>24</v>
      </c>
      <c r="L5" s="25" t="s">
        <v>18</v>
      </c>
      <c r="M5" t="s">
        <v>20</v>
      </c>
      <c r="O5">
        <v>30</v>
      </c>
      <c r="P5">
        <v>5</v>
      </c>
      <c r="Q5">
        <v>15</v>
      </c>
      <c r="R5">
        <v>20</v>
      </c>
      <c r="S5">
        <v>30</v>
      </c>
      <c r="T5">
        <v>23</v>
      </c>
      <c r="U5" s="2">
        <v>26</v>
      </c>
      <c r="V5">
        <f t="shared" ref="V5:V9" si="1">U5</f>
        <v>26</v>
      </c>
      <c r="W5" s="55" t="s">
        <v>937</v>
      </c>
      <c r="X5" s="131">
        <f t="shared" ref="X5:X68" si="2">IFERROR(IF(U5/Q5*100&gt;100,100,U5/Q5*100),"NA")</f>
        <v>100</v>
      </c>
      <c r="Y5" s="138">
        <f>IFERROR(IF(V5/O5*100&gt;100,100,V5/O5*100),"NA")</f>
        <v>86.666666666666671</v>
      </c>
      <c r="AE5" s="24" t="s">
        <v>936</v>
      </c>
    </row>
    <row r="6" spans="1:31" ht="45" hidden="1">
      <c r="A6" t="s">
        <v>933</v>
      </c>
      <c r="B6" s="24" t="str">
        <f t="shared" si="0"/>
        <v>51 Seguridad desde la democracia y la Justicia</v>
      </c>
      <c r="C6" s="24" t="s">
        <v>12</v>
      </c>
      <c r="D6" s="24" t="s">
        <v>13</v>
      </c>
      <c r="E6" s="24" t="s">
        <v>14</v>
      </c>
      <c r="F6" s="24" t="s">
        <v>15</v>
      </c>
      <c r="G6" s="24" t="s">
        <v>25</v>
      </c>
      <c r="H6" s="24" t="s">
        <v>26</v>
      </c>
      <c r="I6" s="24" t="s">
        <v>934</v>
      </c>
      <c r="J6" s="24" t="s">
        <v>21</v>
      </c>
      <c r="K6" t="s">
        <v>24</v>
      </c>
      <c r="L6" s="25" t="s">
        <v>18</v>
      </c>
      <c r="M6" t="s">
        <v>20</v>
      </c>
      <c r="O6">
        <v>1</v>
      </c>
      <c r="P6">
        <v>0.25</v>
      </c>
      <c r="Q6">
        <v>0.5</v>
      </c>
      <c r="R6">
        <v>0.75</v>
      </c>
      <c r="S6">
        <v>1</v>
      </c>
      <c r="T6">
        <v>0.25</v>
      </c>
      <c r="U6" s="2">
        <v>0.3125</v>
      </c>
      <c r="V6">
        <f t="shared" si="1"/>
        <v>0.3125</v>
      </c>
      <c r="W6" s="55" t="s">
        <v>938</v>
      </c>
      <c r="X6" s="131">
        <f t="shared" si="2"/>
        <v>62.5</v>
      </c>
      <c r="Y6" s="138">
        <f>IFERROR(IF(V6/O6*100&gt;100,100,V6/O6*100),"NA")</f>
        <v>31.25</v>
      </c>
      <c r="AE6" s="24" t="s">
        <v>936</v>
      </c>
    </row>
    <row r="7" spans="1:31" ht="45" hidden="1">
      <c r="A7" t="s">
        <v>933</v>
      </c>
      <c r="B7" s="24" t="str">
        <f t="shared" si="0"/>
        <v>51 Seguridad desde la democracia y la Justicia</v>
      </c>
      <c r="C7" s="24" t="s">
        <v>12</v>
      </c>
      <c r="D7" s="24" t="s">
        <v>13</v>
      </c>
      <c r="E7" s="24" t="s">
        <v>14</v>
      </c>
      <c r="F7" s="24" t="s">
        <v>15</v>
      </c>
      <c r="G7" s="24" t="s">
        <v>27</v>
      </c>
      <c r="H7" s="24" t="s">
        <v>28</v>
      </c>
      <c r="I7" s="24" t="s">
        <v>934</v>
      </c>
      <c r="J7" s="24" t="s">
        <v>21</v>
      </c>
      <c r="K7" t="s">
        <v>24</v>
      </c>
      <c r="L7" s="25" t="s">
        <v>18</v>
      </c>
      <c r="M7" t="s">
        <v>20</v>
      </c>
      <c r="O7">
        <v>1</v>
      </c>
      <c r="P7">
        <v>0.25</v>
      </c>
      <c r="Q7">
        <v>0.5</v>
      </c>
      <c r="R7">
        <v>0.75</v>
      </c>
      <c r="S7">
        <v>1</v>
      </c>
      <c r="T7">
        <v>0.25</v>
      </c>
      <c r="U7" s="133">
        <v>0.3125</v>
      </c>
      <c r="V7">
        <f t="shared" si="1"/>
        <v>0.3125</v>
      </c>
      <c r="W7" s="55" t="s">
        <v>939</v>
      </c>
      <c r="X7" s="131">
        <f t="shared" si="2"/>
        <v>62.5</v>
      </c>
      <c r="Y7" s="138">
        <f>IFERROR(IF(V7/O7*100&gt;100,100,V7/O7*100),"NA")</f>
        <v>31.25</v>
      </c>
      <c r="AE7" s="24" t="s">
        <v>936</v>
      </c>
    </row>
    <row r="8" spans="1:31" ht="45" hidden="1">
      <c r="A8" t="s">
        <v>933</v>
      </c>
      <c r="B8" s="24" t="str">
        <f t="shared" si="0"/>
        <v>51 Seguridad desde la democracia y la Justicia</v>
      </c>
      <c r="C8" s="24" t="s">
        <v>12</v>
      </c>
      <c r="D8" s="24" t="s">
        <v>13</v>
      </c>
      <c r="E8" s="24" t="s">
        <v>14</v>
      </c>
      <c r="F8" s="24" t="s">
        <v>15</v>
      </c>
      <c r="G8" s="24" t="s">
        <v>29</v>
      </c>
      <c r="H8" s="24" t="s">
        <v>30</v>
      </c>
      <c r="I8" s="24" t="s">
        <v>934</v>
      </c>
      <c r="J8" s="24" t="s">
        <v>21</v>
      </c>
      <c r="K8" t="s">
        <v>19</v>
      </c>
      <c r="L8" s="25" t="s">
        <v>18</v>
      </c>
      <c r="M8" t="s">
        <v>20</v>
      </c>
      <c r="O8">
        <v>3</v>
      </c>
      <c r="P8">
        <v>1</v>
      </c>
      <c r="Q8">
        <v>2</v>
      </c>
      <c r="R8">
        <v>2</v>
      </c>
      <c r="S8">
        <v>3</v>
      </c>
      <c r="T8">
        <v>3</v>
      </c>
      <c r="U8" s="2">
        <v>0</v>
      </c>
      <c r="V8">
        <f t="shared" si="1"/>
        <v>0</v>
      </c>
      <c r="W8" s="55" t="s">
        <v>940</v>
      </c>
      <c r="X8" s="131">
        <f t="shared" si="2"/>
        <v>0</v>
      </c>
      <c r="Y8" s="138">
        <f t="shared" ref="Y8:Y9" si="3">IF(AA8="NA",AB8,IF(AB8="NA",AA8,AA8+AB8))</f>
        <v>12.5</v>
      </c>
      <c r="Z8">
        <f t="shared" ref="Z8:Z9" si="4">IFERROR(IF(T8/P8*100&gt;100,100,T8/P8*100),"NA")</f>
        <v>100</v>
      </c>
      <c r="AA8">
        <f t="shared" ref="AA8:AA9" si="5">IFERROR(Z8*AC8,"NA")</f>
        <v>12.5</v>
      </c>
      <c r="AB8">
        <f t="shared" ref="AB8:AB9" si="6">IFERROR(X8*AD8,"NA")</f>
        <v>0</v>
      </c>
      <c r="AC8">
        <f t="shared" ref="AC8:AC9" si="7">P8/SUM(P8:S8)</f>
        <v>0.125</v>
      </c>
      <c r="AD8">
        <f t="shared" ref="AD8:AD9" si="8">Q8/SUM(P8:S8)</f>
        <v>0.25</v>
      </c>
      <c r="AE8" s="24" t="s">
        <v>936</v>
      </c>
    </row>
    <row r="9" spans="1:31" ht="45" hidden="1">
      <c r="A9" t="s">
        <v>933</v>
      </c>
      <c r="B9" s="24" t="str">
        <f t="shared" si="0"/>
        <v>51 Seguridad desde la democracia y la Justicia</v>
      </c>
      <c r="C9" s="24" t="s">
        <v>12</v>
      </c>
      <c r="D9" s="24" t="s">
        <v>13</v>
      </c>
      <c r="E9" s="24" t="s">
        <v>14</v>
      </c>
      <c r="F9" s="24" t="s">
        <v>15</v>
      </c>
      <c r="G9" s="24" t="s">
        <v>31</v>
      </c>
      <c r="H9" s="24" t="s">
        <v>32</v>
      </c>
      <c r="I9" s="24" t="s">
        <v>934</v>
      </c>
      <c r="J9" s="24" t="s">
        <v>21</v>
      </c>
      <c r="K9" t="s">
        <v>19</v>
      </c>
      <c r="L9" s="25" t="s">
        <v>18</v>
      </c>
      <c r="M9" t="s">
        <v>20</v>
      </c>
      <c r="O9">
        <v>6</v>
      </c>
      <c r="P9">
        <v>1</v>
      </c>
      <c r="Q9">
        <v>3</v>
      </c>
      <c r="R9">
        <v>4</v>
      </c>
      <c r="S9">
        <v>6</v>
      </c>
      <c r="T9">
        <v>4</v>
      </c>
      <c r="U9" s="2">
        <v>1</v>
      </c>
      <c r="V9">
        <f t="shared" si="1"/>
        <v>1</v>
      </c>
      <c r="W9" s="55" t="s">
        <v>941</v>
      </c>
      <c r="X9" s="131">
        <f t="shared" si="2"/>
        <v>33.333333333333329</v>
      </c>
      <c r="Y9" s="138">
        <f t="shared" si="3"/>
        <v>14.285714285714285</v>
      </c>
      <c r="Z9">
        <f t="shared" si="4"/>
        <v>100</v>
      </c>
      <c r="AA9">
        <f t="shared" si="5"/>
        <v>7.1428571428571423</v>
      </c>
      <c r="AB9">
        <f t="shared" si="6"/>
        <v>7.1428571428571415</v>
      </c>
      <c r="AC9">
        <f t="shared" si="7"/>
        <v>7.1428571428571425E-2</v>
      </c>
      <c r="AD9">
        <f t="shared" si="8"/>
        <v>0.21428571428571427</v>
      </c>
      <c r="AE9" s="24" t="s">
        <v>936</v>
      </c>
    </row>
    <row r="10" spans="1:31" ht="30" hidden="1">
      <c r="A10" t="s">
        <v>933</v>
      </c>
      <c r="B10" s="24" t="str">
        <f t="shared" si="0"/>
        <v>51 Seguridad desde la democracia y la Justicia</v>
      </c>
      <c r="C10" s="24" t="s">
        <v>12</v>
      </c>
      <c r="D10" s="24" t="s">
        <v>13</v>
      </c>
      <c r="E10" s="24" t="s">
        <v>33</v>
      </c>
      <c r="F10" s="24" t="s">
        <v>34</v>
      </c>
      <c r="G10" s="24" t="s">
        <v>35</v>
      </c>
      <c r="H10" s="24" t="s">
        <v>36</v>
      </c>
      <c r="I10" s="24" t="s">
        <v>934</v>
      </c>
      <c r="J10" s="24" t="s">
        <v>38</v>
      </c>
      <c r="K10" t="s">
        <v>37</v>
      </c>
      <c r="L10" s="25" t="s">
        <v>18</v>
      </c>
      <c r="M10" t="s">
        <v>20</v>
      </c>
      <c r="O10">
        <v>125</v>
      </c>
      <c r="P10">
        <v>20</v>
      </c>
      <c r="Q10">
        <v>42</v>
      </c>
      <c r="R10">
        <v>43</v>
      </c>
      <c r="S10">
        <v>20</v>
      </c>
      <c r="T10">
        <v>35</v>
      </c>
      <c r="U10" s="2">
        <v>0</v>
      </c>
      <c r="V10">
        <f>IF(ISTEXT(U10),T10,IF(ISTEXT(T10),U10,T10+U10))</f>
        <v>35</v>
      </c>
      <c r="W10" s="2"/>
      <c r="X10" s="131">
        <f t="shared" si="2"/>
        <v>0</v>
      </c>
      <c r="Y10" s="138">
        <f t="shared" ref="Y10:Y19" si="9">IFERROR(IF(V10/O10*100&gt;100,100,V10/O10*100),"NA")</f>
        <v>28.000000000000004</v>
      </c>
      <c r="AE10" s="24" t="s">
        <v>936</v>
      </c>
    </row>
    <row r="11" spans="1:31" ht="45" hidden="1">
      <c r="A11" t="s">
        <v>933</v>
      </c>
      <c r="B11" s="24" t="str">
        <f t="shared" si="0"/>
        <v>51 Seguridad desde la democracia y la Justicia</v>
      </c>
      <c r="C11" s="24" t="s">
        <v>12</v>
      </c>
      <c r="D11" s="24" t="s">
        <v>13</v>
      </c>
      <c r="E11" s="24" t="s">
        <v>33</v>
      </c>
      <c r="F11" s="24" t="s">
        <v>34</v>
      </c>
      <c r="G11" s="24" t="s">
        <v>39</v>
      </c>
      <c r="H11" s="24" t="s">
        <v>40</v>
      </c>
      <c r="I11" s="24" t="s">
        <v>934</v>
      </c>
      <c r="J11" s="24" t="s">
        <v>38</v>
      </c>
      <c r="K11" t="s">
        <v>37</v>
      </c>
      <c r="L11" s="26" t="s">
        <v>18</v>
      </c>
      <c r="M11" t="s">
        <v>20</v>
      </c>
      <c r="O11">
        <v>64</v>
      </c>
      <c r="P11">
        <v>8</v>
      </c>
      <c r="Q11">
        <v>22</v>
      </c>
      <c r="R11">
        <v>22</v>
      </c>
      <c r="S11">
        <v>12</v>
      </c>
      <c r="T11">
        <v>8</v>
      </c>
      <c r="U11" s="2">
        <v>0</v>
      </c>
      <c r="V11">
        <f t="shared" ref="V11:V17" si="10">IF(ISTEXT(U11),T11,IF(ISTEXT(T11),U11,T11+U11))</f>
        <v>8</v>
      </c>
      <c r="W11" s="2"/>
      <c r="X11" s="131">
        <f t="shared" si="2"/>
        <v>0</v>
      </c>
      <c r="Y11" s="138">
        <f t="shared" si="9"/>
        <v>12.5</v>
      </c>
      <c r="AE11" s="24" t="s">
        <v>936</v>
      </c>
    </row>
    <row r="12" spans="1:31" ht="45" hidden="1">
      <c r="A12" t="s">
        <v>933</v>
      </c>
      <c r="B12" s="24" t="str">
        <f t="shared" si="0"/>
        <v>51 Seguridad desde la democracia y la Justicia</v>
      </c>
      <c r="C12" s="24" t="s">
        <v>12</v>
      </c>
      <c r="D12" s="24" t="s">
        <v>13</v>
      </c>
      <c r="E12" s="24" t="s">
        <v>33</v>
      </c>
      <c r="F12" s="24" t="s">
        <v>34</v>
      </c>
      <c r="G12" s="134" t="s">
        <v>41</v>
      </c>
      <c r="H12" s="24" t="s">
        <v>42</v>
      </c>
      <c r="I12" s="24" t="s">
        <v>934</v>
      </c>
      <c r="J12" s="24" t="s">
        <v>38</v>
      </c>
      <c r="K12" t="s">
        <v>37</v>
      </c>
      <c r="L12" s="26" t="s">
        <v>18</v>
      </c>
      <c r="M12" t="s">
        <v>20</v>
      </c>
      <c r="O12">
        <v>50</v>
      </c>
      <c r="P12">
        <v>10</v>
      </c>
      <c r="Q12">
        <v>15</v>
      </c>
      <c r="R12">
        <v>15</v>
      </c>
      <c r="S12">
        <v>10</v>
      </c>
      <c r="T12">
        <v>6</v>
      </c>
      <c r="U12" s="2">
        <v>0</v>
      </c>
      <c r="V12">
        <f t="shared" si="10"/>
        <v>6</v>
      </c>
      <c r="W12" s="2"/>
      <c r="X12" s="131">
        <f t="shared" si="2"/>
        <v>0</v>
      </c>
      <c r="Y12" s="138">
        <f t="shared" si="9"/>
        <v>12</v>
      </c>
      <c r="AE12" s="24" t="s">
        <v>936</v>
      </c>
    </row>
    <row r="13" spans="1:31" ht="30" hidden="1">
      <c r="A13" t="s">
        <v>933</v>
      </c>
      <c r="B13" s="24" t="str">
        <f t="shared" si="0"/>
        <v>51 Seguridad desde la democracia y la Justicia</v>
      </c>
      <c r="C13" s="24" t="s">
        <v>12</v>
      </c>
      <c r="D13" s="24" t="s">
        <v>13</v>
      </c>
      <c r="E13" s="24" t="s">
        <v>33</v>
      </c>
      <c r="F13" s="24" t="s">
        <v>34</v>
      </c>
      <c r="G13" s="134" t="s">
        <v>43</v>
      </c>
      <c r="H13" s="24" t="s">
        <v>44</v>
      </c>
      <c r="I13" s="24" t="s">
        <v>934</v>
      </c>
      <c r="J13" s="24" t="s">
        <v>38</v>
      </c>
      <c r="K13" t="s">
        <v>37</v>
      </c>
      <c r="L13" s="27" t="s">
        <v>18</v>
      </c>
      <c r="M13" t="s">
        <v>20</v>
      </c>
      <c r="O13">
        <v>21</v>
      </c>
      <c r="P13">
        <v>6</v>
      </c>
      <c r="Q13">
        <v>5</v>
      </c>
      <c r="R13">
        <v>5</v>
      </c>
      <c r="S13">
        <v>5</v>
      </c>
      <c r="T13">
        <v>4</v>
      </c>
      <c r="U13" s="2">
        <v>0</v>
      </c>
      <c r="V13">
        <f t="shared" si="10"/>
        <v>4</v>
      </c>
      <c r="W13" s="2"/>
      <c r="X13" s="131">
        <f t="shared" si="2"/>
        <v>0</v>
      </c>
      <c r="Y13" s="138">
        <f t="shared" si="9"/>
        <v>19.047619047619047</v>
      </c>
      <c r="AE13" s="24" t="s">
        <v>936</v>
      </c>
    </row>
    <row r="14" spans="1:31" ht="30" hidden="1">
      <c r="A14" t="s">
        <v>933</v>
      </c>
      <c r="B14" s="24" t="str">
        <f t="shared" si="0"/>
        <v>51 Seguridad desde la democracia y la Justicia</v>
      </c>
      <c r="C14" s="24" t="s">
        <v>45</v>
      </c>
      <c r="D14" s="24" t="s">
        <v>46</v>
      </c>
      <c r="E14" s="24" t="s">
        <v>47</v>
      </c>
      <c r="F14" s="24" t="s">
        <v>48</v>
      </c>
      <c r="G14" s="24" t="s">
        <v>49</v>
      </c>
      <c r="H14" s="24" t="s">
        <v>50</v>
      </c>
      <c r="I14" s="24" t="s">
        <v>934</v>
      </c>
      <c r="J14" s="24" t="s">
        <v>38</v>
      </c>
      <c r="K14" t="s">
        <v>37</v>
      </c>
      <c r="L14" s="26" t="s">
        <v>18</v>
      </c>
      <c r="M14" t="s">
        <v>20</v>
      </c>
      <c r="O14">
        <v>55</v>
      </c>
      <c r="P14">
        <v>14</v>
      </c>
      <c r="Q14">
        <v>14</v>
      </c>
      <c r="R14">
        <v>14</v>
      </c>
      <c r="S14">
        <v>13</v>
      </c>
      <c r="T14">
        <v>14</v>
      </c>
      <c r="U14" s="2">
        <v>0</v>
      </c>
      <c r="V14">
        <f t="shared" si="10"/>
        <v>14</v>
      </c>
      <c r="W14" s="2"/>
      <c r="X14" s="131">
        <f t="shared" si="2"/>
        <v>0</v>
      </c>
      <c r="Y14" s="138">
        <f t="shared" si="9"/>
        <v>25.454545454545453</v>
      </c>
      <c r="AE14" s="24" t="s">
        <v>936</v>
      </c>
    </row>
    <row r="15" spans="1:31" ht="30" hidden="1">
      <c r="A15" t="s">
        <v>933</v>
      </c>
      <c r="B15" s="24" t="str">
        <f t="shared" si="0"/>
        <v>51 Seguridad desde la democracia y la Justicia</v>
      </c>
      <c r="C15" s="24" t="s">
        <v>45</v>
      </c>
      <c r="D15" s="24" t="s">
        <v>46</v>
      </c>
      <c r="E15" s="24" t="s">
        <v>47</v>
      </c>
      <c r="F15" s="24" t="s">
        <v>48</v>
      </c>
      <c r="G15" s="24" t="s">
        <v>51</v>
      </c>
      <c r="H15" s="24" t="s">
        <v>52</v>
      </c>
      <c r="I15" s="24" t="s">
        <v>934</v>
      </c>
      <c r="J15" s="24" t="s">
        <v>38</v>
      </c>
      <c r="K15" t="s">
        <v>37</v>
      </c>
      <c r="L15" s="26" t="s">
        <v>18</v>
      </c>
      <c r="M15" t="s">
        <v>20</v>
      </c>
      <c r="O15">
        <v>1000</v>
      </c>
      <c r="P15">
        <v>200</v>
      </c>
      <c r="Q15">
        <v>300</v>
      </c>
      <c r="R15">
        <v>300</v>
      </c>
      <c r="S15">
        <v>200</v>
      </c>
      <c r="T15">
        <v>250</v>
      </c>
      <c r="U15" s="2">
        <v>0</v>
      </c>
      <c r="V15">
        <f t="shared" si="10"/>
        <v>250</v>
      </c>
      <c r="W15" s="2"/>
      <c r="X15" s="131">
        <f t="shared" si="2"/>
        <v>0</v>
      </c>
      <c r="Y15" s="138">
        <f t="shared" si="9"/>
        <v>25</v>
      </c>
      <c r="AE15" s="24" t="s">
        <v>936</v>
      </c>
    </row>
    <row r="16" spans="1:31" ht="30" hidden="1">
      <c r="A16" t="s">
        <v>933</v>
      </c>
      <c r="B16" s="24" t="str">
        <f t="shared" si="0"/>
        <v>51 Seguridad desde la democracia y la Justicia</v>
      </c>
      <c r="C16" s="24" t="s">
        <v>45</v>
      </c>
      <c r="D16" s="24" t="s">
        <v>46</v>
      </c>
      <c r="E16" s="24" t="s">
        <v>47</v>
      </c>
      <c r="F16" s="24" t="s">
        <v>48</v>
      </c>
      <c r="G16" s="24" t="s">
        <v>53</v>
      </c>
      <c r="H16" s="24" t="s">
        <v>54</v>
      </c>
      <c r="I16" s="24" t="s">
        <v>934</v>
      </c>
      <c r="J16" s="24" t="s">
        <v>38</v>
      </c>
      <c r="K16" t="s">
        <v>37</v>
      </c>
      <c r="L16" s="25" t="s">
        <v>18</v>
      </c>
      <c r="M16" t="s">
        <v>20</v>
      </c>
      <c r="O16">
        <v>9</v>
      </c>
      <c r="P16">
        <v>1</v>
      </c>
      <c r="Q16">
        <v>3</v>
      </c>
      <c r="R16">
        <v>3</v>
      </c>
      <c r="S16">
        <v>2</v>
      </c>
      <c r="T16">
        <v>1</v>
      </c>
      <c r="U16" s="2">
        <v>0</v>
      </c>
      <c r="V16">
        <f t="shared" si="10"/>
        <v>1</v>
      </c>
      <c r="W16" s="2"/>
      <c r="X16" s="131">
        <f t="shared" si="2"/>
        <v>0</v>
      </c>
      <c r="Y16" s="138">
        <f t="shared" si="9"/>
        <v>11.111111111111111</v>
      </c>
      <c r="AE16" s="24" t="s">
        <v>936</v>
      </c>
    </row>
    <row r="17" spans="1:31" ht="45" hidden="1">
      <c r="A17" t="s">
        <v>933</v>
      </c>
      <c r="B17" s="24" t="str">
        <f t="shared" si="0"/>
        <v>51 Seguridad desde la democracia y la Justicia</v>
      </c>
      <c r="C17" s="24" t="s">
        <v>45</v>
      </c>
      <c r="D17" s="24" t="s">
        <v>46</v>
      </c>
      <c r="E17" s="24" t="s">
        <v>47</v>
      </c>
      <c r="F17" s="24" t="s">
        <v>48</v>
      </c>
      <c r="G17" s="24" t="s">
        <v>55</v>
      </c>
      <c r="H17" s="24" t="s">
        <v>56</v>
      </c>
      <c r="I17" s="24" t="s">
        <v>934</v>
      </c>
      <c r="J17" s="24" t="s">
        <v>38</v>
      </c>
      <c r="K17" t="s">
        <v>37</v>
      </c>
      <c r="L17" s="26" t="s">
        <v>18</v>
      </c>
      <c r="M17" t="s">
        <v>20</v>
      </c>
      <c r="O17">
        <v>6</v>
      </c>
      <c r="P17">
        <v>1</v>
      </c>
      <c r="Q17">
        <v>2</v>
      </c>
      <c r="R17">
        <v>2</v>
      </c>
      <c r="S17">
        <v>1</v>
      </c>
      <c r="T17">
        <v>1</v>
      </c>
      <c r="U17" s="2">
        <v>0</v>
      </c>
      <c r="V17">
        <f t="shared" si="10"/>
        <v>1</v>
      </c>
      <c r="W17" s="2"/>
      <c r="X17" s="131">
        <f t="shared" si="2"/>
        <v>0</v>
      </c>
      <c r="Y17" s="138">
        <f t="shared" si="9"/>
        <v>16.666666666666664</v>
      </c>
      <c r="AE17" s="24" t="s">
        <v>936</v>
      </c>
    </row>
    <row r="18" spans="1:31" ht="30" hidden="1">
      <c r="A18" t="s">
        <v>933</v>
      </c>
      <c r="B18" s="24" t="str">
        <f t="shared" si="0"/>
        <v>51 Seguridad desde la democracia y la Justicia</v>
      </c>
      <c r="C18" s="24" t="s">
        <v>45</v>
      </c>
      <c r="D18" s="24" t="s">
        <v>46</v>
      </c>
      <c r="E18" s="24" t="s">
        <v>47</v>
      </c>
      <c r="F18" s="24" t="s">
        <v>48</v>
      </c>
      <c r="G18" s="24" t="s">
        <v>57</v>
      </c>
      <c r="H18" s="24" t="s">
        <v>58</v>
      </c>
      <c r="I18" s="24" t="s">
        <v>934</v>
      </c>
      <c r="J18" s="24" t="s">
        <v>38</v>
      </c>
      <c r="K18" t="s">
        <v>24</v>
      </c>
      <c r="L18" s="25" t="s">
        <v>18</v>
      </c>
      <c r="M18" t="s">
        <v>20</v>
      </c>
      <c r="O18">
        <v>4</v>
      </c>
      <c r="P18">
        <v>1</v>
      </c>
      <c r="Q18">
        <v>2</v>
      </c>
      <c r="R18">
        <v>3</v>
      </c>
      <c r="S18">
        <v>4</v>
      </c>
      <c r="T18">
        <v>0</v>
      </c>
      <c r="U18" s="2">
        <v>0</v>
      </c>
      <c r="V18">
        <f>U18</f>
        <v>0</v>
      </c>
      <c r="W18" s="2"/>
      <c r="X18" s="131">
        <f t="shared" si="2"/>
        <v>0</v>
      </c>
      <c r="Y18" s="138">
        <f t="shared" si="9"/>
        <v>0</v>
      </c>
      <c r="AE18" s="24" t="s">
        <v>936</v>
      </c>
    </row>
    <row r="19" spans="1:31" ht="45" hidden="1">
      <c r="A19" t="s">
        <v>933</v>
      </c>
      <c r="B19" s="24" t="str">
        <f t="shared" si="0"/>
        <v>51 Seguridad desde la democracia y la Justicia</v>
      </c>
      <c r="C19" s="24" t="s">
        <v>45</v>
      </c>
      <c r="D19" s="24" t="s">
        <v>46</v>
      </c>
      <c r="E19" s="24" t="s">
        <v>59</v>
      </c>
      <c r="F19" s="24" t="s">
        <v>60</v>
      </c>
      <c r="G19" s="24" t="s">
        <v>61</v>
      </c>
      <c r="H19" s="24" t="s">
        <v>62</v>
      </c>
      <c r="I19" s="24" t="s">
        <v>934</v>
      </c>
      <c r="J19" s="24" t="s">
        <v>38</v>
      </c>
      <c r="K19" t="s">
        <v>37</v>
      </c>
      <c r="L19" s="25" t="s">
        <v>18</v>
      </c>
      <c r="M19" t="s">
        <v>20</v>
      </c>
      <c r="O19">
        <v>64</v>
      </c>
      <c r="P19">
        <v>8</v>
      </c>
      <c r="Q19">
        <v>22</v>
      </c>
      <c r="R19">
        <v>22</v>
      </c>
      <c r="S19">
        <v>12</v>
      </c>
      <c r="T19">
        <v>12</v>
      </c>
      <c r="U19" s="2">
        <v>0</v>
      </c>
      <c r="V19">
        <f>IF(ISTEXT(U19),T19,IF(ISTEXT(T19),U19,T19+U19))</f>
        <v>12</v>
      </c>
      <c r="W19" s="2"/>
      <c r="X19" s="131">
        <f t="shared" si="2"/>
        <v>0</v>
      </c>
      <c r="Y19" s="138">
        <f t="shared" si="9"/>
        <v>18.75</v>
      </c>
      <c r="AE19" s="24" t="s">
        <v>936</v>
      </c>
    </row>
    <row r="20" spans="1:31" ht="30" hidden="1">
      <c r="A20" t="s">
        <v>933</v>
      </c>
      <c r="B20" s="24" t="str">
        <f t="shared" si="0"/>
        <v>51 Seguridad desde la democracia y la Justicia</v>
      </c>
      <c r="C20" s="24" t="s">
        <v>45</v>
      </c>
      <c r="D20" s="24" t="s">
        <v>46</v>
      </c>
      <c r="E20" s="24" t="s">
        <v>59</v>
      </c>
      <c r="F20" s="24" t="s">
        <v>60</v>
      </c>
      <c r="G20" s="24" t="s">
        <v>63</v>
      </c>
      <c r="H20" s="24" t="s">
        <v>64</v>
      </c>
      <c r="I20" s="24" t="s">
        <v>934</v>
      </c>
      <c r="J20" s="24" t="s">
        <v>38</v>
      </c>
      <c r="K20" t="s">
        <v>19</v>
      </c>
      <c r="L20" s="27" t="s">
        <v>18</v>
      </c>
      <c r="M20" t="s">
        <v>20</v>
      </c>
      <c r="O20">
        <v>1</v>
      </c>
      <c r="P20">
        <v>1</v>
      </c>
      <c r="Q20">
        <v>1</v>
      </c>
      <c r="R20">
        <v>1</v>
      </c>
      <c r="S20">
        <v>1</v>
      </c>
      <c r="T20">
        <v>1</v>
      </c>
      <c r="U20" s="2">
        <v>1</v>
      </c>
      <c r="V20">
        <f>U20</f>
        <v>1</v>
      </c>
      <c r="W20" s="2"/>
      <c r="X20" s="131">
        <f t="shared" si="2"/>
        <v>100</v>
      </c>
      <c r="Y20" s="138">
        <f>IF(AA20="NA",AB20,IF(AB20="NA",AA20,AA20+AB20))</f>
        <v>50</v>
      </c>
      <c r="Z20">
        <f>IFERROR(IF(T20/P20*100&gt;100,100,T20/P20*100),"NA")</f>
        <v>100</v>
      </c>
      <c r="AA20">
        <f>IFERROR(Z20*AC20,"NA")</f>
        <v>25</v>
      </c>
      <c r="AB20">
        <f>IFERROR(X20*AD20,"NA")</f>
        <v>25</v>
      </c>
      <c r="AC20">
        <f>P20/SUM(P20:S20)</f>
        <v>0.25</v>
      </c>
      <c r="AD20">
        <f>Q20/SUM(P20:S20)</f>
        <v>0.25</v>
      </c>
      <c r="AE20" s="24" t="s">
        <v>936</v>
      </c>
    </row>
    <row r="21" spans="1:31" ht="45" hidden="1">
      <c r="A21" t="s">
        <v>933</v>
      </c>
      <c r="B21" s="24" t="str">
        <f t="shared" si="0"/>
        <v>51 Seguridad desde la democracia y la Justicia</v>
      </c>
      <c r="C21" s="24" t="s">
        <v>45</v>
      </c>
      <c r="D21" s="24" t="s">
        <v>46</v>
      </c>
      <c r="E21" s="24" t="s">
        <v>65</v>
      </c>
      <c r="F21" s="24" t="s">
        <v>66</v>
      </c>
      <c r="G21" s="24" t="s">
        <v>67</v>
      </c>
      <c r="H21" s="24" t="s">
        <v>68</v>
      </c>
      <c r="I21" s="24" t="s">
        <v>934</v>
      </c>
      <c r="J21" s="24" t="s">
        <v>38</v>
      </c>
      <c r="K21" t="s">
        <v>37</v>
      </c>
      <c r="L21" s="26" t="s">
        <v>18</v>
      </c>
      <c r="M21" t="s">
        <v>20</v>
      </c>
      <c r="O21">
        <v>40</v>
      </c>
      <c r="P21">
        <v>10</v>
      </c>
      <c r="Q21">
        <v>10</v>
      </c>
      <c r="R21">
        <v>10</v>
      </c>
      <c r="S21">
        <v>10</v>
      </c>
      <c r="T21">
        <v>12</v>
      </c>
      <c r="U21" s="2">
        <v>0</v>
      </c>
      <c r="V21">
        <f>IF(ISTEXT(U21),T21,IF(ISTEXT(T21),U21,T21+U21))</f>
        <v>12</v>
      </c>
      <c r="W21" s="2"/>
      <c r="X21" s="131">
        <f t="shared" si="2"/>
        <v>0</v>
      </c>
      <c r="Y21" s="138">
        <f>IFERROR(IF(V21/O21*100&gt;100,100,V21/O21*100),"NA")</f>
        <v>30</v>
      </c>
      <c r="AE21" s="24" t="s">
        <v>936</v>
      </c>
    </row>
    <row r="22" spans="1:31" ht="30" hidden="1">
      <c r="A22" t="s">
        <v>933</v>
      </c>
      <c r="B22" s="24" t="str">
        <f t="shared" si="0"/>
        <v>51 Seguridad desde la democracia y la Justicia</v>
      </c>
      <c r="C22" s="24" t="s">
        <v>45</v>
      </c>
      <c r="D22" s="24" t="s">
        <v>46</v>
      </c>
      <c r="E22" s="24" t="s">
        <v>65</v>
      </c>
      <c r="F22" s="24" t="s">
        <v>66</v>
      </c>
      <c r="G22" s="24" t="s">
        <v>69</v>
      </c>
      <c r="H22" s="24" t="s">
        <v>70</v>
      </c>
      <c r="I22" s="24" t="s">
        <v>934</v>
      </c>
      <c r="J22" s="24" t="s">
        <v>38</v>
      </c>
      <c r="K22" t="s">
        <v>19</v>
      </c>
      <c r="L22" s="27" t="s">
        <v>18</v>
      </c>
      <c r="M22" t="s">
        <v>20</v>
      </c>
      <c r="O22">
        <v>1</v>
      </c>
      <c r="P22">
        <v>1</v>
      </c>
      <c r="Q22">
        <v>1</v>
      </c>
      <c r="R22">
        <v>1</v>
      </c>
      <c r="S22">
        <v>1</v>
      </c>
      <c r="T22">
        <v>1</v>
      </c>
      <c r="U22" s="2">
        <v>1</v>
      </c>
      <c r="V22">
        <f>U22</f>
        <v>1</v>
      </c>
      <c r="W22" s="2"/>
      <c r="X22" s="131">
        <f t="shared" si="2"/>
        <v>100</v>
      </c>
      <c r="Y22" s="138">
        <f>IF(AA22="NA",AB22,IF(AB22="NA",AA22,AA22+AB22))</f>
        <v>50</v>
      </c>
      <c r="Z22">
        <f>IFERROR(IF(T22/P22*100&gt;100,100,T22/P22*100),"NA")</f>
        <v>100</v>
      </c>
      <c r="AA22">
        <f>IFERROR(Z22*AC22,"NA")</f>
        <v>25</v>
      </c>
      <c r="AB22">
        <f>IFERROR(X22*AD22,"NA")</f>
        <v>25</v>
      </c>
      <c r="AC22">
        <f>P22/SUM(P22:S22)</f>
        <v>0.25</v>
      </c>
      <c r="AD22">
        <f>Q22/SUM(P22:S22)</f>
        <v>0.25</v>
      </c>
      <c r="AE22" s="24" t="s">
        <v>936</v>
      </c>
    </row>
    <row r="23" spans="1:31" ht="45" hidden="1">
      <c r="A23" t="s">
        <v>933</v>
      </c>
      <c r="B23" s="24" t="str">
        <f t="shared" si="0"/>
        <v>51 Seguridad desde la democracia y la Justicia</v>
      </c>
      <c r="C23" s="24" t="s">
        <v>45</v>
      </c>
      <c r="D23" s="24" t="s">
        <v>46</v>
      </c>
      <c r="E23" s="24" t="s">
        <v>65</v>
      </c>
      <c r="F23" s="24" t="s">
        <v>66</v>
      </c>
      <c r="G23" s="24" t="s">
        <v>71</v>
      </c>
      <c r="H23" s="24" t="s">
        <v>72</v>
      </c>
      <c r="I23" s="24" t="s">
        <v>934</v>
      </c>
      <c r="J23" s="24" t="s">
        <v>38</v>
      </c>
      <c r="K23" t="s">
        <v>37</v>
      </c>
      <c r="L23" s="27" t="s">
        <v>18</v>
      </c>
      <c r="M23" t="s">
        <v>20</v>
      </c>
      <c r="O23">
        <v>80</v>
      </c>
      <c r="P23">
        <v>10</v>
      </c>
      <c r="Q23">
        <v>30</v>
      </c>
      <c r="R23">
        <v>30</v>
      </c>
      <c r="S23">
        <v>10</v>
      </c>
      <c r="T23">
        <v>36</v>
      </c>
      <c r="U23" s="2">
        <v>0</v>
      </c>
      <c r="V23">
        <f t="shared" ref="V23:V26" si="11">IF(ISTEXT(U23),T23,IF(ISTEXT(T23),U23,T23+U23))</f>
        <v>36</v>
      </c>
      <c r="W23" s="2"/>
      <c r="X23" s="131">
        <f t="shared" si="2"/>
        <v>0</v>
      </c>
      <c r="Y23" s="138">
        <f t="shared" ref="Y23:Y26" si="12">IFERROR(IF(V23/O23*100&gt;100,100,V23/O23*100),"NA")</f>
        <v>45</v>
      </c>
      <c r="AE23" s="24" t="s">
        <v>936</v>
      </c>
    </row>
    <row r="24" spans="1:31" ht="45" hidden="1">
      <c r="A24" t="s">
        <v>933</v>
      </c>
      <c r="B24" s="24" t="str">
        <f t="shared" si="0"/>
        <v>51 Seguridad desde la democracia y la Justicia</v>
      </c>
      <c r="C24" s="24" t="s">
        <v>45</v>
      </c>
      <c r="D24" s="24" t="s">
        <v>46</v>
      </c>
      <c r="E24" s="24" t="s">
        <v>65</v>
      </c>
      <c r="F24" s="24" t="s">
        <v>66</v>
      </c>
      <c r="G24" s="24" t="s">
        <v>73</v>
      </c>
      <c r="H24" s="24" t="s">
        <v>74</v>
      </c>
      <c r="I24" s="24" t="s">
        <v>934</v>
      </c>
      <c r="J24" s="24" t="s">
        <v>38</v>
      </c>
      <c r="K24" t="s">
        <v>37</v>
      </c>
      <c r="L24" s="25" t="s">
        <v>18</v>
      </c>
      <c r="M24" t="s">
        <v>20</v>
      </c>
      <c r="O24">
        <v>16</v>
      </c>
      <c r="P24">
        <v>2</v>
      </c>
      <c r="Q24">
        <v>5</v>
      </c>
      <c r="R24">
        <v>5</v>
      </c>
      <c r="S24">
        <v>4</v>
      </c>
      <c r="T24">
        <v>2</v>
      </c>
      <c r="U24" s="2">
        <v>0</v>
      </c>
      <c r="V24">
        <f t="shared" si="11"/>
        <v>2</v>
      </c>
      <c r="W24" s="2"/>
      <c r="X24" s="131">
        <f t="shared" si="2"/>
        <v>0</v>
      </c>
      <c r="Y24" s="138">
        <f t="shared" si="12"/>
        <v>12.5</v>
      </c>
      <c r="AE24" s="24" t="s">
        <v>936</v>
      </c>
    </row>
    <row r="25" spans="1:31" ht="30" hidden="1">
      <c r="A25" t="s">
        <v>933</v>
      </c>
      <c r="B25" s="24" t="str">
        <f t="shared" si="0"/>
        <v>51 Seguridad desde la democracia y la Justicia</v>
      </c>
      <c r="C25" s="24" t="s">
        <v>45</v>
      </c>
      <c r="D25" s="24" t="s">
        <v>46</v>
      </c>
      <c r="E25" s="24" t="s">
        <v>75</v>
      </c>
      <c r="F25" s="24" t="s">
        <v>76</v>
      </c>
      <c r="G25" s="24" t="s">
        <v>77</v>
      </c>
      <c r="H25" s="24" t="s">
        <v>78</v>
      </c>
      <c r="I25" s="24" t="s">
        <v>934</v>
      </c>
      <c r="J25" s="24" t="s">
        <v>21</v>
      </c>
      <c r="K25" t="s">
        <v>37</v>
      </c>
      <c r="L25" s="27" t="s">
        <v>18</v>
      </c>
      <c r="M25" t="s">
        <v>20</v>
      </c>
      <c r="O25">
        <v>64</v>
      </c>
      <c r="P25">
        <v>10</v>
      </c>
      <c r="Q25">
        <v>18</v>
      </c>
      <c r="R25">
        <v>18</v>
      </c>
      <c r="S25">
        <v>18</v>
      </c>
      <c r="T25">
        <v>10</v>
      </c>
      <c r="U25" s="2">
        <v>4</v>
      </c>
      <c r="V25">
        <f t="shared" si="11"/>
        <v>14</v>
      </c>
      <c r="W25" s="2" t="s">
        <v>942</v>
      </c>
      <c r="X25" s="131">
        <f t="shared" si="2"/>
        <v>22.222222222222221</v>
      </c>
      <c r="Y25" s="138">
        <f t="shared" si="12"/>
        <v>21.875</v>
      </c>
      <c r="AE25" s="24" t="s">
        <v>936</v>
      </c>
    </row>
    <row r="26" spans="1:31" ht="30" hidden="1">
      <c r="A26" t="s">
        <v>933</v>
      </c>
      <c r="B26" s="24" t="str">
        <f t="shared" si="0"/>
        <v>51 Seguridad desde la democracia y la Justicia</v>
      </c>
      <c r="C26" s="24" t="s">
        <v>45</v>
      </c>
      <c r="D26" s="24" t="s">
        <v>46</v>
      </c>
      <c r="E26" s="24" t="s">
        <v>75</v>
      </c>
      <c r="F26" s="24" t="s">
        <v>76</v>
      </c>
      <c r="G26" s="24" t="s">
        <v>79</v>
      </c>
      <c r="H26" s="24" t="s">
        <v>80</v>
      </c>
      <c r="I26" s="24" t="s">
        <v>934</v>
      </c>
      <c r="J26" s="24" t="s">
        <v>21</v>
      </c>
      <c r="K26" t="s">
        <v>37</v>
      </c>
      <c r="L26" s="27" t="s">
        <v>18</v>
      </c>
      <c r="M26" t="s">
        <v>20</v>
      </c>
      <c r="O26">
        <v>3</v>
      </c>
      <c r="P26" t="s">
        <v>113</v>
      </c>
      <c r="Q26">
        <v>1</v>
      </c>
      <c r="R26">
        <v>1</v>
      </c>
      <c r="S26">
        <v>1</v>
      </c>
      <c r="T26">
        <v>1</v>
      </c>
      <c r="U26" s="2">
        <v>0</v>
      </c>
      <c r="V26">
        <f t="shared" si="11"/>
        <v>1</v>
      </c>
      <c r="W26" s="2" t="s">
        <v>943</v>
      </c>
      <c r="X26" s="131">
        <f t="shared" si="2"/>
        <v>0</v>
      </c>
      <c r="Y26" s="138">
        <f t="shared" si="12"/>
        <v>33.333333333333329</v>
      </c>
      <c r="AE26" s="24" t="s">
        <v>936</v>
      </c>
    </row>
    <row r="27" spans="1:31" ht="30" hidden="1">
      <c r="A27" t="s">
        <v>933</v>
      </c>
      <c r="B27" s="24" t="str">
        <f t="shared" si="0"/>
        <v>51 Seguridad desde la democracia y la Justicia</v>
      </c>
      <c r="C27" s="24" t="s">
        <v>45</v>
      </c>
      <c r="D27" s="24" t="s">
        <v>46</v>
      </c>
      <c r="E27" s="24" t="s">
        <v>81</v>
      </c>
      <c r="F27" s="24" t="s">
        <v>82</v>
      </c>
      <c r="G27" s="24" t="s">
        <v>83</v>
      </c>
      <c r="H27" s="24" t="s">
        <v>84</v>
      </c>
      <c r="I27" s="24" t="s">
        <v>934</v>
      </c>
      <c r="J27" s="24" t="s">
        <v>21</v>
      </c>
      <c r="K27" t="s">
        <v>19</v>
      </c>
      <c r="L27" s="25" t="s">
        <v>18</v>
      </c>
      <c r="M27" t="s">
        <v>20</v>
      </c>
      <c r="O27">
        <v>10</v>
      </c>
      <c r="P27">
        <v>10</v>
      </c>
      <c r="Q27">
        <v>10</v>
      </c>
      <c r="R27">
        <v>10</v>
      </c>
      <c r="S27">
        <v>10</v>
      </c>
      <c r="T27">
        <v>10</v>
      </c>
      <c r="U27" s="2">
        <v>0</v>
      </c>
      <c r="V27">
        <f>U27</f>
        <v>0</v>
      </c>
      <c r="W27" s="2" t="s">
        <v>944</v>
      </c>
      <c r="X27" s="131">
        <f t="shared" si="2"/>
        <v>0</v>
      </c>
      <c r="Y27" s="138">
        <f>IF(AA27="NA",AB27,IF(AB27="NA",AA27,AA27+AB27))</f>
        <v>25</v>
      </c>
      <c r="Z27">
        <f>IFERROR(IF(T27/P27*100&gt;100,100,T27/P27*100),"NA")</f>
        <v>100</v>
      </c>
      <c r="AA27">
        <f>IFERROR(Z27*AC27,"NA")</f>
        <v>25</v>
      </c>
      <c r="AB27">
        <f>IFERROR(X27*AD27,"NA")</f>
        <v>0</v>
      </c>
      <c r="AC27">
        <f>P27/SUM(P27:S27)</f>
        <v>0.25</v>
      </c>
      <c r="AD27">
        <f>Q27/SUM(P27:S27)</f>
        <v>0.25</v>
      </c>
      <c r="AE27" s="24" t="s">
        <v>936</v>
      </c>
    </row>
    <row r="28" spans="1:31" ht="30" hidden="1">
      <c r="A28" t="s">
        <v>933</v>
      </c>
      <c r="B28" s="24" t="str">
        <f t="shared" si="0"/>
        <v>51 Seguridad desde la democracia y la Justicia</v>
      </c>
      <c r="C28" s="24" t="s">
        <v>45</v>
      </c>
      <c r="D28" s="24" t="s">
        <v>46</v>
      </c>
      <c r="E28" s="24" t="s">
        <v>81</v>
      </c>
      <c r="F28" s="24" t="s">
        <v>82</v>
      </c>
      <c r="G28" s="24" t="s">
        <v>85</v>
      </c>
      <c r="H28" s="24" t="s">
        <v>86</v>
      </c>
      <c r="I28" s="24" t="s">
        <v>934</v>
      </c>
      <c r="J28" s="24" t="s">
        <v>21</v>
      </c>
      <c r="K28" t="s">
        <v>37</v>
      </c>
      <c r="L28" s="25" t="s">
        <v>18</v>
      </c>
      <c r="M28" t="s">
        <v>20</v>
      </c>
      <c r="O28">
        <v>40</v>
      </c>
      <c r="P28">
        <v>8</v>
      </c>
      <c r="Q28">
        <v>10</v>
      </c>
      <c r="R28">
        <v>12</v>
      </c>
      <c r="S28">
        <v>10</v>
      </c>
      <c r="T28">
        <v>8</v>
      </c>
      <c r="U28" s="2">
        <v>0</v>
      </c>
      <c r="V28">
        <f t="shared" ref="V28:V40" si="13">IF(ISTEXT(U28),T28,IF(ISTEXT(T28),U28,T28+U28))</f>
        <v>8</v>
      </c>
      <c r="W28" s="2" t="s">
        <v>944</v>
      </c>
      <c r="X28" s="131">
        <f t="shared" si="2"/>
        <v>0</v>
      </c>
      <c r="Y28" s="138">
        <f t="shared" ref="Y28:Y46" si="14">IFERROR(IF(V28/O28*100&gt;100,100,V28/O28*100),"NA")</f>
        <v>20</v>
      </c>
      <c r="AE28" s="24" t="s">
        <v>936</v>
      </c>
    </row>
    <row r="29" spans="1:31" ht="30" hidden="1">
      <c r="A29" t="s">
        <v>933</v>
      </c>
      <c r="B29" s="24" t="str">
        <f t="shared" si="0"/>
        <v>51 Seguridad desde la democracia y la Justicia</v>
      </c>
      <c r="C29" s="24" t="s">
        <v>45</v>
      </c>
      <c r="D29" s="24" t="s">
        <v>46</v>
      </c>
      <c r="E29" s="24" t="s">
        <v>81</v>
      </c>
      <c r="F29" s="24" t="s">
        <v>82</v>
      </c>
      <c r="G29" s="24" t="s">
        <v>87</v>
      </c>
      <c r="H29" s="24" t="s">
        <v>88</v>
      </c>
      <c r="I29" s="24" t="s">
        <v>934</v>
      </c>
      <c r="J29" s="24" t="s">
        <v>21</v>
      </c>
      <c r="K29" t="s">
        <v>37</v>
      </c>
      <c r="L29" s="25" t="s">
        <v>18</v>
      </c>
      <c r="M29" t="s">
        <v>20</v>
      </c>
      <c r="O29">
        <v>51</v>
      </c>
      <c r="P29">
        <v>12</v>
      </c>
      <c r="Q29">
        <v>13</v>
      </c>
      <c r="R29">
        <v>13</v>
      </c>
      <c r="S29">
        <v>13</v>
      </c>
      <c r="T29">
        <v>12</v>
      </c>
      <c r="U29" s="2">
        <v>0</v>
      </c>
      <c r="V29">
        <f t="shared" si="13"/>
        <v>12</v>
      </c>
      <c r="W29" s="2" t="s">
        <v>944</v>
      </c>
      <c r="X29" s="131">
        <f t="shared" si="2"/>
        <v>0</v>
      </c>
      <c r="Y29" s="138">
        <f t="shared" si="14"/>
        <v>23.52941176470588</v>
      </c>
      <c r="AE29" s="24" t="s">
        <v>936</v>
      </c>
    </row>
    <row r="30" spans="1:31" ht="30" hidden="1">
      <c r="A30" t="s">
        <v>933</v>
      </c>
      <c r="B30" s="24" t="str">
        <f t="shared" si="0"/>
        <v>51 Seguridad desde la democracia y la Justicia</v>
      </c>
      <c r="C30" s="24" t="s">
        <v>89</v>
      </c>
      <c r="D30" s="24" t="s">
        <v>90</v>
      </c>
      <c r="E30" s="24" t="s">
        <v>91</v>
      </c>
      <c r="F30" s="24" t="s">
        <v>92</v>
      </c>
      <c r="G30" s="44" t="s">
        <v>93</v>
      </c>
      <c r="H30" s="24" t="s">
        <v>94</v>
      </c>
      <c r="I30" s="24" t="s">
        <v>934</v>
      </c>
      <c r="J30" s="24" t="s">
        <v>38</v>
      </c>
      <c r="K30" t="s">
        <v>37</v>
      </c>
      <c r="L30" s="25" t="s">
        <v>18</v>
      </c>
      <c r="M30" t="s">
        <v>20</v>
      </c>
      <c r="O30">
        <v>16</v>
      </c>
      <c r="P30">
        <v>4</v>
      </c>
      <c r="Q30">
        <v>4</v>
      </c>
      <c r="R30">
        <v>4</v>
      </c>
      <c r="S30">
        <v>4</v>
      </c>
      <c r="T30">
        <v>4</v>
      </c>
      <c r="U30" s="2">
        <v>1</v>
      </c>
      <c r="V30">
        <f t="shared" si="13"/>
        <v>5</v>
      </c>
      <c r="W30" s="2"/>
      <c r="X30" s="131">
        <f t="shared" si="2"/>
        <v>25</v>
      </c>
      <c r="Y30" s="138">
        <f t="shared" si="14"/>
        <v>31.25</v>
      </c>
      <c r="AE30" s="24" t="s">
        <v>936</v>
      </c>
    </row>
    <row r="31" spans="1:31" ht="30" hidden="1">
      <c r="A31" t="s">
        <v>933</v>
      </c>
      <c r="B31" s="24" t="str">
        <f t="shared" si="0"/>
        <v>51 Seguridad desde la democracia y la Justicia</v>
      </c>
      <c r="C31" s="24" t="s">
        <v>89</v>
      </c>
      <c r="D31" s="24" t="s">
        <v>90</v>
      </c>
      <c r="E31" s="24" t="s">
        <v>91</v>
      </c>
      <c r="F31" s="24" t="s">
        <v>92</v>
      </c>
      <c r="G31" s="44" t="s">
        <v>95</v>
      </c>
      <c r="H31" s="24" t="s">
        <v>96</v>
      </c>
      <c r="I31" s="24" t="s">
        <v>934</v>
      </c>
      <c r="J31" s="24" t="s">
        <v>38</v>
      </c>
      <c r="K31" t="s">
        <v>37</v>
      </c>
      <c r="L31" s="25" t="s">
        <v>18</v>
      </c>
      <c r="M31" t="s">
        <v>20</v>
      </c>
      <c r="O31">
        <v>10000</v>
      </c>
      <c r="P31">
        <v>2500</v>
      </c>
      <c r="Q31">
        <v>2500</v>
      </c>
      <c r="R31">
        <v>2500</v>
      </c>
      <c r="S31">
        <v>2500</v>
      </c>
      <c r="T31">
        <v>2346</v>
      </c>
      <c r="U31" s="2">
        <v>50</v>
      </c>
      <c r="V31">
        <f t="shared" si="13"/>
        <v>2396</v>
      </c>
      <c r="W31" s="2"/>
      <c r="X31" s="131">
        <f t="shared" si="2"/>
        <v>2</v>
      </c>
      <c r="Y31" s="138">
        <f t="shared" si="14"/>
        <v>23.96</v>
      </c>
      <c r="AE31" s="24" t="s">
        <v>936</v>
      </c>
    </row>
    <row r="32" spans="1:31" ht="30" hidden="1">
      <c r="A32" t="s">
        <v>933</v>
      </c>
      <c r="B32" s="24" t="str">
        <f t="shared" si="0"/>
        <v>51 Seguridad desde la democracia y la Justicia</v>
      </c>
      <c r="C32" s="24" t="s">
        <v>89</v>
      </c>
      <c r="D32" s="24" t="s">
        <v>90</v>
      </c>
      <c r="E32" s="24" t="s">
        <v>91</v>
      </c>
      <c r="F32" s="24" t="s">
        <v>92</v>
      </c>
      <c r="G32" s="44" t="s">
        <v>97</v>
      </c>
      <c r="H32" s="24" t="s">
        <v>98</v>
      </c>
      <c r="I32" s="24" t="s">
        <v>934</v>
      </c>
      <c r="J32" s="24" t="s">
        <v>38</v>
      </c>
      <c r="K32" t="s">
        <v>37</v>
      </c>
      <c r="L32" s="25" t="s">
        <v>18</v>
      </c>
      <c r="M32" t="s">
        <v>20</v>
      </c>
      <c r="O32">
        <v>100</v>
      </c>
      <c r="P32">
        <v>25</v>
      </c>
      <c r="Q32">
        <v>25</v>
      </c>
      <c r="R32">
        <v>25</v>
      </c>
      <c r="S32">
        <v>25</v>
      </c>
      <c r="T32">
        <v>20</v>
      </c>
      <c r="U32" s="2">
        <v>6</v>
      </c>
      <c r="V32">
        <f t="shared" si="13"/>
        <v>26</v>
      </c>
      <c r="W32" s="2"/>
      <c r="X32" s="131">
        <f t="shared" si="2"/>
        <v>24</v>
      </c>
      <c r="Y32" s="138">
        <f t="shared" si="14"/>
        <v>26</v>
      </c>
      <c r="AE32" s="24" t="s">
        <v>936</v>
      </c>
    </row>
    <row r="33" spans="1:31" ht="45" hidden="1">
      <c r="A33" t="s">
        <v>933</v>
      </c>
      <c r="B33" s="24" t="str">
        <f t="shared" si="0"/>
        <v>51 Seguridad desde la democracia y la Justicia</v>
      </c>
      <c r="C33" s="24" t="s">
        <v>89</v>
      </c>
      <c r="D33" s="24" t="s">
        <v>90</v>
      </c>
      <c r="E33" s="24" t="s">
        <v>91</v>
      </c>
      <c r="F33" s="24" t="s">
        <v>92</v>
      </c>
      <c r="G33" s="44" t="s">
        <v>99</v>
      </c>
      <c r="H33" s="24" t="s">
        <v>100</v>
      </c>
      <c r="I33" s="24" t="s">
        <v>934</v>
      </c>
      <c r="J33" s="24" t="s">
        <v>38</v>
      </c>
      <c r="K33" t="s">
        <v>37</v>
      </c>
      <c r="L33" s="25" t="s">
        <v>18</v>
      </c>
      <c r="M33" t="s">
        <v>20</v>
      </c>
      <c r="O33">
        <v>25</v>
      </c>
      <c r="P33">
        <v>5</v>
      </c>
      <c r="Q33">
        <v>7</v>
      </c>
      <c r="R33">
        <v>8</v>
      </c>
      <c r="S33">
        <v>5</v>
      </c>
      <c r="T33">
        <v>5</v>
      </c>
      <c r="U33" s="2">
        <v>0</v>
      </c>
      <c r="V33">
        <f t="shared" si="13"/>
        <v>5</v>
      </c>
      <c r="W33" s="2"/>
      <c r="X33" s="131">
        <f t="shared" si="2"/>
        <v>0</v>
      </c>
      <c r="Y33" s="138">
        <f t="shared" si="14"/>
        <v>20</v>
      </c>
      <c r="AE33" s="24" t="s">
        <v>936</v>
      </c>
    </row>
    <row r="34" spans="1:31" ht="30" hidden="1">
      <c r="A34" t="s">
        <v>933</v>
      </c>
      <c r="B34" s="24" t="str">
        <f t="shared" si="0"/>
        <v>51 Seguridad desde la democracia y la Justicia</v>
      </c>
      <c r="C34" s="24" t="s">
        <v>89</v>
      </c>
      <c r="D34" s="24" t="s">
        <v>90</v>
      </c>
      <c r="E34" s="24" t="s">
        <v>101</v>
      </c>
      <c r="F34" s="24" t="s">
        <v>102</v>
      </c>
      <c r="G34" s="44" t="s">
        <v>103</v>
      </c>
      <c r="H34" s="24" t="s">
        <v>104</v>
      </c>
      <c r="I34" s="24" t="s">
        <v>934</v>
      </c>
      <c r="J34" s="24" t="s">
        <v>38</v>
      </c>
      <c r="K34" t="s">
        <v>37</v>
      </c>
      <c r="L34" s="25" t="s">
        <v>18</v>
      </c>
      <c r="M34" t="s">
        <v>20</v>
      </c>
      <c r="O34">
        <v>5000</v>
      </c>
      <c r="P34">
        <v>1200</v>
      </c>
      <c r="Q34">
        <v>1250</v>
      </c>
      <c r="R34">
        <v>1250</v>
      </c>
      <c r="S34">
        <v>1300</v>
      </c>
      <c r="T34">
        <v>1648</v>
      </c>
      <c r="U34" s="2">
        <v>769</v>
      </c>
      <c r="V34">
        <f t="shared" si="13"/>
        <v>2417</v>
      </c>
      <c r="W34" s="2"/>
      <c r="X34" s="131">
        <f t="shared" si="2"/>
        <v>61.519999999999996</v>
      </c>
      <c r="Y34" s="138">
        <f t="shared" si="14"/>
        <v>48.339999999999996</v>
      </c>
      <c r="AE34" s="24" t="s">
        <v>936</v>
      </c>
    </row>
    <row r="35" spans="1:31" ht="30" hidden="1">
      <c r="A35" t="s">
        <v>933</v>
      </c>
      <c r="B35" s="24" t="str">
        <f t="shared" si="0"/>
        <v>51 Seguridad desde la democracia y la Justicia</v>
      </c>
      <c r="C35" s="24" t="s">
        <v>89</v>
      </c>
      <c r="D35" s="24" t="s">
        <v>90</v>
      </c>
      <c r="E35" s="24" t="s">
        <v>101</v>
      </c>
      <c r="F35" s="24" t="s">
        <v>102</v>
      </c>
      <c r="G35" s="44" t="s">
        <v>105</v>
      </c>
      <c r="H35" s="24" t="s">
        <v>106</v>
      </c>
      <c r="I35" s="24" t="s">
        <v>934</v>
      </c>
      <c r="J35" s="24" t="s">
        <v>38</v>
      </c>
      <c r="K35" t="s">
        <v>37</v>
      </c>
      <c r="L35" s="25" t="s">
        <v>18</v>
      </c>
      <c r="M35" t="s">
        <v>20</v>
      </c>
      <c r="O35">
        <v>1</v>
      </c>
      <c r="P35">
        <v>0.3</v>
      </c>
      <c r="Q35">
        <v>0.25</v>
      </c>
      <c r="R35">
        <v>0.25</v>
      </c>
      <c r="S35">
        <v>0.2</v>
      </c>
      <c r="T35">
        <v>0.3</v>
      </c>
      <c r="U35" s="2">
        <v>6.25E-2</v>
      </c>
      <c r="V35">
        <f t="shared" si="13"/>
        <v>0.36249999999999999</v>
      </c>
      <c r="W35" s="2"/>
      <c r="X35" s="131">
        <f t="shared" si="2"/>
        <v>25</v>
      </c>
      <c r="Y35" s="138">
        <f t="shared" si="14"/>
        <v>36.25</v>
      </c>
      <c r="AE35" s="24" t="s">
        <v>936</v>
      </c>
    </row>
    <row r="36" spans="1:31" ht="45" hidden="1">
      <c r="A36" t="s">
        <v>933</v>
      </c>
      <c r="B36" s="24" t="str">
        <f t="shared" si="0"/>
        <v>51 Seguridad desde la democracia y la Justicia</v>
      </c>
      <c r="C36" s="24" t="s">
        <v>89</v>
      </c>
      <c r="D36" s="24" t="s">
        <v>90</v>
      </c>
      <c r="E36" s="24" t="s">
        <v>107</v>
      </c>
      <c r="F36" s="24" t="s">
        <v>108</v>
      </c>
      <c r="G36" s="44" t="s">
        <v>109</v>
      </c>
      <c r="H36" s="24" t="s">
        <v>110</v>
      </c>
      <c r="I36" s="24" t="s">
        <v>934</v>
      </c>
      <c r="J36" s="24" t="s">
        <v>38</v>
      </c>
      <c r="K36" t="s">
        <v>37</v>
      </c>
      <c r="L36" s="25" t="s">
        <v>18</v>
      </c>
      <c r="M36" t="s">
        <v>20</v>
      </c>
      <c r="O36">
        <v>104</v>
      </c>
      <c r="P36" t="s">
        <v>113</v>
      </c>
      <c r="Q36">
        <v>54</v>
      </c>
      <c r="R36">
        <v>50</v>
      </c>
      <c r="S36" t="s">
        <v>113</v>
      </c>
      <c r="T36" t="s">
        <v>130</v>
      </c>
      <c r="U36" s="2">
        <v>0</v>
      </c>
      <c r="V36">
        <f t="shared" si="13"/>
        <v>0</v>
      </c>
      <c r="W36" s="2"/>
      <c r="X36" s="131">
        <f t="shared" si="2"/>
        <v>0</v>
      </c>
      <c r="Y36" s="138">
        <f t="shared" si="14"/>
        <v>0</v>
      </c>
      <c r="AE36" s="24" t="s">
        <v>936</v>
      </c>
    </row>
    <row r="37" spans="1:31" ht="30" hidden="1">
      <c r="A37" t="s">
        <v>933</v>
      </c>
      <c r="B37" s="24" t="str">
        <f t="shared" si="0"/>
        <v>51 Seguridad desde la democracia y la Justicia</v>
      </c>
      <c r="C37" s="24" t="s">
        <v>89</v>
      </c>
      <c r="D37" s="24" t="s">
        <v>90</v>
      </c>
      <c r="E37" s="24" t="s">
        <v>107</v>
      </c>
      <c r="F37" s="24" t="s">
        <v>108</v>
      </c>
      <c r="G37" s="44" t="s">
        <v>111</v>
      </c>
      <c r="H37" s="24" t="s">
        <v>112</v>
      </c>
      <c r="I37" s="24" t="s">
        <v>934</v>
      </c>
      <c r="J37" s="24" t="s">
        <v>38</v>
      </c>
      <c r="K37" t="s">
        <v>37</v>
      </c>
      <c r="L37" s="25" t="s">
        <v>18</v>
      </c>
      <c r="M37" t="s">
        <v>20</v>
      </c>
      <c r="O37">
        <v>10</v>
      </c>
      <c r="P37" t="s">
        <v>113</v>
      </c>
      <c r="Q37" t="s">
        <v>113</v>
      </c>
      <c r="R37">
        <v>6</v>
      </c>
      <c r="S37">
        <v>4</v>
      </c>
      <c r="T37" t="s">
        <v>130</v>
      </c>
      <c r="U37" s="2">
        <v>0</v>
      </c>
      <c r="V37">
        <f t="shared" si="13"/>
        <v>0</v>
      </c>
      <c r="W37" s="2"/>
      <c r="X37" s="131" t="str">
        <f t="shared" si="2"/>
        <v>NA</v>
      </c>
      <c r="Y37" s="138">
        <f t="shared" si="14"/>
        <v>0</v>
      </c>
      <c r="AE37" s="24" t="s">
        <v>936</v>
      </c>
    </row>
    <row r="38" spans="1:31" ht="45" hidden="1">
      <c r="A38" t="s">
        <v>933</v>
      </c>
      <c r="B38" s="24" t="str">
        <f t="shared" si="0"/>
        <v>51 Seguridad desde la democracia y la Justicia</v>
      </c>
      <c r="C38" s="24" t="s">
        <v>89</v>
      </c>
      <c r="D38" s="24" t="s">
        <v>90</v>
      </c>
      <c r="E38" s="24" t="s">
        <v>107</v>
      </c>
      <c r="F38" s="24" t="s">
        <v>108</v>
      </c>
      <c r="G38" s="134" t="s">
        <v>114</v>
      </c>
      <c r="H38" s="24" t="s">
        <v>115</v>
      </c>
      <c r="I38" s="24" t="s">
        <v>934</v>
      </c>
      <c r="J38" s="24" t="s">
        <v>38</v>
      </c>
      <c r="K38" t="s">
        <v>37</v>
      </c>
      <c r="L38" s="25" t="s">
        <v>18</v>
      </c>
      <c r="M38" t="s">
        <v>20</v>
      </c>
      <c r="O38">
        <v>40</v>
      </c>
      <c r="P38">
        <v>5</v>
      </c>
      <c r="Q38">
        <v>13</v>
      </c>
      <c r="R38">
        <v>13</v>
      </c>
      <c r="S38">
        <v>9</v>
      </c>
      <c r="T38">
        <v>5</v>
      </c>
      <c r="U38" s="2">
        <v>6</v>
      </c>
      <c r="V38">
        <f t="shared" si="13"/>
        <v>11</v>
      </c>
      <c r="W38" s="2" t="s">
        <v>945</v>
      </c>
      <c r="X38" s="131">
        <f t="shared" si="2"/>
        <v>46.153846153846153</v>
      </c>
      <c r="Y38" s="138">
        <f t="shared" si="14"/>
        <v>27.500000000000004</v>
      </c>
      <c r="AE38" s="24" t="s">
        <v>936</v>
      </c>
    </row>
    <row r="39" spans="1:31" ht="30" hidden="1">
      <c r="A39" t="s">
        <v>933</v>
      </c>
      <c r="B39" s="24" t="str">
        <f t="shared" si="0"/>
        <v>51 Seguridad desde la democracia y la Justicia</v>
      </c>
      <c r="C39" s="24" t="s">
        <v>89</v>
      </c>
      <c r="D39" s="24" t="s">
        <v>90</v>
      </c>
      <c r="E39" s="24" t="s">
        <v>107</v>
      </c>
      <c r="F39" s="24" t="s">
        <v>108</v>
      </c>
      <c r="G39" s="44" t="s">
        <v>116</v>
      </c>
      <c r="H39" s="24" t="s">
        <v>117</v>
      </c>
      <c r="I39" s="24" t="s">
        <v>934</v>
      </c>
      <c r="J39" s="24" t="s">
        <v>38</v>
      </c>
      <c r="K39" t="s">
        <v>37</v>
      </c>
      <c r="L39" s="25" t="s">
        <v>18</v>
      </c>
      <c r="M39" t="s">
        <v>20</v>
      </c>
      <c r="O39">
        <v>126</v>
      </c>
      <c r="P39">
        <v>26</v>
      </c>
      <c r="Q39">
        <v>33</v>
      </c>
      <c r="R39">
        <v>33</v>
      </c>
      <c r="S39">
        <v>34</v>
      </c>
      <c r="T39">
        <v>26</v>
      </c>
      <c r="U39" s="2">
        <v>1</v>
      </c>
      <c r="V39">
        <f t="shared" si="13"/>
        <v>27</v>
      </c>
      <c r="W39" s="2"/>
      <c r="X39" s="131">
        <f t="shared" si="2"/>
        <v>3.0303030303030303</v>
      </c>
      <c r="Y39" s="138">
        <f t="shared" si="14"/>
        <v>21.428571428571427</v>
      </c>
      <c r="AE39" s="24" t="s">
        <v>936</v>
      </c>
    </row>
    <row r="40" spans="1:31" ht="30" hidden="1">
      <c r="A40" t="s">
        <v>933</v>
      </c>
      <c r="B40" s="24" t="str">
        <f t="shared" si="0"/>
        <v>51 Seguridad desde la democracia y la Justicia</v>
      </c>
      <c r="C40" s="24" t="s">
        <v>89</v>
      </c>
      <c r="D40" s="24" t="s">
        <v>90</v>
      </c>
      <c r="E40" s="24" t="s">
        <v>107</v>
      </c>
      <c r="F40" s="24" t="s">
        <v>108</v>
      </c>
      <c r="G40" s="44" t="s">
        <v>118</v>
      </c>
      <c r="H40" s="24" t="s">
        <v>119</v>
      </c>
      <c r="I40" s="24" t="s">
        <v>934</v>
      </c>
      <c r="J40" s="24" t="s">
        <v>38</v>
      </c>
      <c r="K40" t="s">
        <v>37</v>
      </c>
      <c r="L40" s="25" t="s">
        <v>18</v>
      </c>
      <c r="M40" t="s">
        <v>20</v>
      </c>
      <c r="O40">
        <v>25</v>
      </c>
      <c r="P40">
        <v>14</v>
      </c>
      <c r="Q40">
        <v>5</v>
      </c>
      <c r="R40">
        <v>3</v>
      </c>
      <c r="S40">
        <v>3</v>
      </c>
      <c r="T40">
        <v>5</v>
      </c>
      <c r="U40" s="2">
        <v>1</v>
      </c>
      <c r="V40">
        <f t="shared" si="13"/>
        <v>6</v>
      </c>
      <c r="W40" s="2" t="s">
        <v>946</v>
      </c>
      <c r="X40" s="131">
        <f t="shared" si="2"/>
        <v>20</v>
      </c>
      <c r="Y40" s="138">
        <f t="shared" si="14"/>
        <v>24</v>
      </c>
      <c r="AE40" s="24" t="s">
        <v>936</v>
      </c>
    </row>
    <row r="41" spans="1:31" ht="30" hidden="1">
      <c r="A41" t="s">
        <v>933</v>
      </c>
      <c r="B41" s="24" t="str">
        <f t="shared" si="0"/>
        <v>51 Seguridad desde la democracia y la Justicia</v>
      </c>
      <c r="C41" s="24" t="s">
        <v>89</v>
      </c>
      <c r="D41" s="24" t="s">
        <v>90</v>
      </c>
      <c r="E41" s="24" t="s">
        <v>107</v>
      </c>
      <c r="F41" s="24" t="s">
        <v>108</v>
      </c>
      <c r="G41" s="44" t="s">
        <v>120</v>
      </c>
      <c r="H41" s="24" t="s">
        <v>121</v>
      </c>
      <c r="I41" s="24" t="s">
        <v>934</v>
      </c>
      <c r="J41" s="24" t="s">
        <v>38</v>
      </c>
      <c r="K41" t="s">
        <v>24</v>
      </c>
      <c r="L41" s="25" t="s">
        <v>18</v>
      </c>
      <c r="M41" t="s">
        <v>20</v>
      </c>
      <c r="O41">
        <v>40</v>
      </c>
      <c r="P41">
        <v>10</v>
      </c>
      <c r="Q41">
        <v>20</v>
      </c>
      <c r="R41">
        <v>30</v>
      </c>
      <c r="S41">
        <v>40</v>
      </c>
      <c r="T41">
        <v>10</v>
      </c>
      <c r="U41" s="2">
        <v>12</v>
      </c>
      <c r="V41">
        <f>U41</f>
        <v>12</v>
      </c>
      <c r="W41" s="2" t="s">
        <v>947</v>
      </c>
      <c r="X41" s="131">
        <f t="shared" si="2"/>
        <v>60</v>
      </c>
      <c r="Y41" s="138">
        <f t="shared" si="14"/>
        <v>30</v>
      </c>
      <c r="AE41" s="24" t="s">
        <v>936</v>
      </c>
    </row>
    <row r="42" spans="1:31" ht="30" hidden="1">
      <c r="A42" t="s">
        <v>933</v>
      </c>
      <c r="B42" s="24" t="str">
        <f t="shared" si="0"/>
        <v>51 Seguridad desde la democracia y la Justicia</v>
      </c>
      <c r="C42" s="24" t="s">
        <v>89</v>
      </c>
      <c r="D42" s="24" t="s">
        <v>90</v>
      </c>
      <c r="E42" s="24" t="s">
        <v>107</v>
      </c>
      <c r="F42" s="24" t="s">
        <v>108</v>
      </c>
      <c r="G42" s="44" t="s">
        <v>122</v>
      </c>
      <c r="H42" s="24" t="s">
        <v>123</v>
      </c>
      <c r="I42" s="24" t="s">
        <v>934</v>
      </c>
      <c r="J42" s="24" t="s">
        <v>38</v>
      </c>
      <c r="K42" t="s">
        <v>37</v>
      </c>
      <c r="L42" s="25" t="s">
        <v>18</v>
      </c>
      <c r="M42" t="s">
        <v>20</v>
      </c>
      <c r="O42">
        <v>1</v>
      </c>
      <c r="P42">
        <v>0.25</v>
      </c>
      <c r="Q42">
        <v>0.25</v>
      </c>
      <c r="R42">
        <v>0.25</v>
      </c>
      <c r="S42">
        <v>0.25</v>
      </c>
      <c r="T42">
        <v>0.25</v>
      </c>
      <c r="U42" s="2">
        <v>6.25E-2</v>
      </c>
      <c r="V42">
        <f t="shared" ref="V42:V46" si="15">IF(ISTEXT(U42),T42,IF(ISTEXT(T42),U42,T42+U42))</f>
        <v>0.3125</v>
      </c>
      <c r="W42" s="2" t="s">
        <v>948</v>
      </c>
      <c r="X42" s="131">
        <f t="shared" si="2"/>
        <v>25</v>
      </c>
      <c r="Y42" s="138">
        <f t="shared" si="14"/>
        <v>31.25</v>
      </c>
      <c r="AE42" s="24" t="s">
        <v>936</v>
      </c>
    </row>
    <row r="43" spans="1:31" ht="30" hidden="1">
      <c r="A43" t="s">
        <v>933</v>
      </c>
      <c r="B43" s="24" t="str">
        <f t="shared" si="0"/>
        <v>51 Seguridad desde la democracia y la Justicia</v>
      </c>
      <c r="C43" s="24" t="s">
        <v>89</v>
      </c>
      <c r="D43" s="24" t="s">
        <v>90</v>
      </c>
      <c r="E43" s="24" t="s">
        <v>107</v>
      </c>
      <c r="F43" s="24" t="s">
        <v>108</v>
      </c>
      <c r="G43" s="44" t="s">
        <v>124</v>
      </c>
      <c r="H43" s="24" t="s">
        <v>125</v>
      </c>
      <c r="I43" s="24" t="s">
        <v>934</v>
      </c>
      <c r="J43" s="24" t="s">
        <v>38</v>
      </c>
      <c r="K43" t="s">
        <v>37</v>
      </c>
      <c r="L43" s="25" t="s">
        <v>18</v>
      </c>
      <c r="M43" t="s">
        <v>20</v>
      </c>
      <c r="O43">
        <v>36</v>
      </c>
      <c r="P43">
        <v>4</v>
      </c>
      <c r="Q43">
        <v>10</v>
      </c>
      <c r="R43">
        <v>12</v>
      </c>
      <c r="S43">
        <v>10</v>
      </c>
      <c r="T43">
        <v>4</v>
      </c>
      <c r="U43" s="2">
        <v>4</v>
      </c>
      <c r="V43">
        <f t="shared" si="15"/>
        <v>8</v>
      </c>
      <c r="W43" s="2"/>
      <c r="X43" s="131">
        <f t="shared" si="2"/>
        <v>40</v>
      </c>
      <c r="Y43" s="138">
        <f t="shared" si="14"/>
        <v>22.222222222222221</v>
      </c>
      <c r="AE43" s="24" t="s">
        <v>936</v>
      </c>
    </row>
    <row r="44" spans="1:31" ht="30" hidden="1">
      <c r="A44" t="s">
        <v>933</v>
      </c>
      <c r="B44" s="24" t="str">
        <f t="shared" si="0"/>
        <v>51 Seguridad desde la democracia y la Justicia</v>
      </c>
      <c r="C44" s="24" t="s">
        <v>89</v>
      </c>
      <c r="D44" s="24" t="s">
        <v>90</v>
      </c>
      <c r="E44" s="24" t="s">
        <v>126</v>
      </c>
      <c r="F44" s="24" t="s">
        <v>127</v>
      </c>
      <c r="G44" s="44" t="s">
        <v>128</v>
      </c>
      <c r="H44" s="24" t="s">
        <v>129</v>
      </c>
      <c r="I44" s="24" t="s">
        <v>934</v>
      </c>
      <c r="J44" s="24" t="s">
        <v>38</v>
      </c>
      <c r="K44" t="s">
        <v>37</v>
      </c>
      <c r="L44" s="25" t="s">
        <v>18</v>
      </c>
      <c r="M44" t="s">
        <v>20</v>
      </c>
      <c r="O44">
        <v>3</v>
      </c>
      <c r="P44" t="s">
        <v>113</v>
      </c>
      <c r="Q44" t="s">
        <v>113</v>
      </c>
      <c r="R44" t="s">
        <v>113</v>
      </c>
      <c r="S44">
        <v>3</v>
      </c>
      <c r="T44" t="s">
        <v>130</v>
      </c>
      <c r="U44" s="2" t="s">
        <v>130</v>
      </c>
      <c r="V44" t="str">
        <f t="shared" si="15"/>
        <v>NA</v>
      </c>
      <c r="W44" s="2"/>
      <c r="X44" s="131" t="str">
        <f t="shared" si="2"/>
        <v>NA</v>
      </c>
      <c r="Y44" s="138" t="str">
        <f t="shared" si="14"/>
        <v>NA</v>
      </c>
      <c r="AE44" s="24" t="s">
        <v>936</v>
      </c>
    </row>
    <row r="45" spans="1:31" ht="30" hidden="1">
      <c r="A45" t="s">
        <v>933</v>
      </c>
      <c r="B45" s="24" t="str">
        <f t="shared" si="0"/>
        <v>51 Seguridad desde la democracia y la Justicia</v>
      </c>
      <c r="C45" s="24" t="s">
        <v>89</v>
      </c>
      <c r="D45" s="24" t="s">
        <v>90</v>
      </c>
      <c r="E45" s="24" t="s">
        <v>126</v>
      </c>
      <c r="F45" s="24" t="s">
        <v>127</v>
      </c>
      <c r="G45" s="44" t="s">
        <v>131</v>
      </c>
      <c r="H45" s="24" t="s">
        <v>132</v>
      </c>
      <c r="I45" s="24" t="s">
        <v>934</v>
      </c>
      <c r="J45" s="24" t="s">
        <v>38</v>
      </c>
      <c r="K45" t="s">
        <v>37</v>
      </c>
      <c r="L45" s="25" t="s">
        <v>18</v>
      </c>
      <c r="M45" t="s">
        <v>20</v>
      </c>
      <c r="O45">
        <v>12</v>
      </c>
      <c r="P45" t="s">
        <v>113</v>
      </c>
      <c r="Q45">
        <v>1</v>
      </c>
      <c r="R45">
        <v>6</v>
      </c>
      <c r="S45">
        <v>5</v>
      </c>
      <c r="T45" t="s">
        <v>130</v>
      </c>
      <c r="U45" s="2">
        <v>0</v>
      </c>
      <c r="V45">
        <f t="shared" si="15"/>
        <v>0</v>
      </c>
      <c r="W45" s="2"/>
      <c r="X45" s="131">
        <f t="shared" si="2"/>
        <v>0</v>
      </c>
      <c r="Y45" s="138">
        <f t="shared" si="14"/>
        <v>0</v>
      </c>
      <c r="AE45" s="24" t="s">
        <v>936</v>
      </c>
    </row>
    <row r="46" spans="1:31" ht="30" hidden="1">
      <c r="A46" t="s">
        <v>933</v>
      </c>
      <c r="B46" s="24" t="str">
        <f t="shared" si="0"/>
        <v>51 Seguridad desde la democracia y la Justicia</v>
      </c>
      <c r="C46" s="24" t="s">
        <v>89</v>
      </c>
      <c r="D46" s="24" t="s">
        <v>90</v>
      </c>
      <c r="E46" s="24" t="s">
        <v>126</v>
      </c>
      <c r="F46" s="24" t="s">
        <v>127</v>
      </c>
      <c r="G46" s="44" t="s">
        <v>133</v>
      </c>
      <c r="H46" s="24" t="s">
        <v>134</v>
      </c>
      <c r="I46" s="24" t="s">
        <v>934</v>
      </c>
      <c r="J46" s="24" t="s">
        <v>38</v>
      </c>
      <c r="K46" t="s">
        <v>37</v>
      </c>
      <c r="L46" s="25" t="s">
        <v>18</v>
      </c>
      <c r="M46" t="s">
        <v>20</v>
      </c>
      <c r="O46">
        <v>5</v>
      </c>
      <c r="P46" t="s">
        <v>113</v>
      </c>
      <c r="Q46" t="s">
        <v>113</v>
      </c>
      <c r="R46">
        <v>3</v>
      </c>
      <c r="S46">
        <v>2</v>
      </c>
      <c r="T46" t="s">
        <v>130</v>
      </c>
      <c r="U46" s="2">
        <v>0</v>
      </c>
      <c r="V46">
        <f t="shared" si="15"/>
        <v>0</v>
      </c>
      <c r="W46" s="2"/>
      <c r="X46" s="131" t="str">
        <f t="shared" si="2"/>
        <v>NA</v>
      </c>
      <c r="Y46" s="138">
        <f t="shared" si="14"/>
        <v>0</v>
      </c>
      <c r="AE46" s="24" t="s">
        <v>936</v>
      </c>
    </row>
    <row r="47" spans="1:31" ht="30" hidden="1">
      <c r="A47" t="s">
        <v>933</v>
      </c>
      <c r="B47" s="24" t="str">
        <f t="shared" si="0"/>
        <v>51 Seguridad desde la democracia y la Justicia</v>
      </c>
      <c r="C47" s="24" t="s">
        <v>89</v>
      </c>
      <c r="D47" s="24" t="s">
        <v>90</v>
      </c>
      <c r="E47" s="24" t="s">
        <v>135</v>
      </c>
      <c r="F47" s="24" t="s">
        <v>136</v>
      </c>
      <c r="G47" s="24" t="s">
        <v>137</v>
      </c>
      <c r="H47" s="24" t="s">
        <v>138</v>
      </c>
      <c r="I47" s="24" t="s">
        <v>934</v>
      </c>
      <c r="J47" s="24" t="s">
        <v>38</v>
      </c>
      <c r="K47" t="s">
        <v>19</v>
      </c>
      <c r="L47" s="25" t="s">
        <v>18</v>
      </c>
      <c r="M47" t="s">
        <v>20</v>
      </c>
      <c r="O47">
        <v>7</v>
      </c>
      <c r="P47">
        <v>2</v>
      </c>
      <c r="Q47">
        <v>5</v>
      </c>
      <c r="R47">
        <v>7</v>
      </c>
      <c r="S47">
        <v>7</v>
      </c>
      <c r="T47">
        <v>4</v>
      </c>
      <c r="U47" s="2">
        <v>1</v>
      </c>
      <c r="V47">
        <f t="shared" ref="V47:V61" si="16">U47</f>
        <v>1</v>
      </c>
      <c r="W47" s="2" t="s">
        <v>949</v>
      </c>
      <c r="X47" s="131">
        <f t="shared" si="2"/>
        <v>20</v>
      </c>
      <c r="Y47" s="138">
        <f t="shared" ref="Y47:Y48" si="17">IF(AA47="NA",AB47,IF(AB47="NA",AA47,AA47+AB47))</f>
        <v>14.285714285714285</v>
      </c>
      <c r="Z47">
        <f t="shared" ref="Z47:Z48" si="18">IFERROR(IF(T47/P47*100&gt;100,100,T47/P47*100),"NA")</f>
        <v>100</v>
      </c>
      <c r="AA47">
        <f t="shared" ref="AA47:AA48" si="19">IFERROR(Z47*AC47,"NA")</f>
        <v>9.5238095238095237</v>
      </c>
      <c r="AB47">
        <f t="shared" ref="AB47:AB48" si="20">IFERROR(X47*AD47,"NA")</f>
        <v>4.7619047619047619</v>
      </c>
      <c r="AC47">
        <f t="shared" ref="AC47:AC48" si="21">P47/SUM(P47:S47)</f>
        <v>9.5238095238095233E-2</v>
      </c>
      <c r="AD47">
        <f t="shared" ref="AD47:AD48" si="22">Q47/SUM(P47:S47)</f>
        <v>0.23809523809523808</v>
      </c>
      <c r="AE47" s="24" t="s">
        <v>936</v>
      </c>
    </row>
    <row r="48" spans="1:31" ht="30" hidden="1">
      <c r="A48" t="s">
        <v>933</v>
      </c>
      <c r="B48" s="24" t="str">
        <f t="shared" si="0"/>
        <v>51 Seguridad desde la democracia y la Justicia</v>
      </c>
      <c r="C48" s="24" t="s">
        <v>89</v>
      </c>
      <c r="D48" s="24" t="s">
        <v>90</v>
      </c>
      <c r="E48" s="24" t="s">
        <v>135</v>
      </c>
      <c r="F48" s="24" t="s">
        <v>136</v>
      </c>
      <c r="G48" s="24" t="s">
        <v>139</v>
      </c>
      <c r="H48" s="24" t="s">
        <v>140</v>
      </c>
      <c r="I48" s="24" t="s">
        <v>934</v>
      </c>
      <c r="J48" s="24" t="s">
        <v>38</v>
      </c>
      <c r="K48" t="s">
        <v>19</v>
      </c>
      <c r="L48" s="28" t="s">
        <v>18</v>
      </c>
      <c r="M48" t="s">
        <v>20</v>
      </c>
      <c r="O48">
        <v>60</v>
      </c>
      <c r="P48">
        <v>35</v>
      </c>
      <c r="Q48">
        <v>45</v>
      </c>
      <c r="R48">
        <v>50</v>
      </c>
      <c r="S48">
        <v>60</v>
      </c>
      <c r="T48">
        <v>28</v>
      </c>
      <c r="U48" s="2">
        <v>19</v>
      </c>
      <c r="V48">
        <f t="shared" si="16"/>
        <v>19</v>
      </c>
      <c r="W48" s="2"/>
      <c r="X48" s="131">
        <f t="shared" si="2"/>
        <v>42.222222222222221</v>
      </c>
      <c r="Y48" s="138">
        <f t="shared" si="17"/>
        <v>24.736842105263158</v>
      </c>
      <c r="Z48">
        <f t="shared" si="18"/>
        <v>80</v>
      </c>
      <c r="AA48">
        <f t="shared" si="19"/>
        <v>14.736842105263158</v>
      </c>
      <c r="AB48">
        <f t="shared" si="20"/>
        <v>10</v>
      </c>
      <c r="AC48">
        <f t="shared" si="21"/>
        <v>0.18421052631578946</v>
      </c>
      <c r="AD48">
        <f t="shared" si="22"/>
        <v>0.23684210526315788</v>
      </c>
      <c r="AE48" s="24" t="s">
        <v>936</v>
      </c>
    </row>
    <row r="49" spans="1:31" ht="45" hidden="1">
      <c r="A49" t="s">
        <v>950</v>
      </c>
      <c r="B49" s="24" t="str">
        <f t="shared" si="0"/>
        <v>52 Cohesión desde lo social</v>
      </c>
      <c r="C49" s="24" t="s">
        <v>142</v>
      </c>
      <c r="D49" s="24" t="s">
        <v>143</v>
      </c>
      <c r="E49" s="24" t="s">
        <v>144</v>
      </c>
      <c r="F49" s="24" t="s">
        <v>145</v>
      </c>
      <c r="G49" s="24" t="s">
        <v>146</v>
      </c>
      <c r="H49" s="24" t="s">
        <v>147</v>
      </c>
      <c r="I49" s="24" t="s">
        <v>934</v>
      </c>
      <c r="J49" s="24" t="s">
        <v>148</v>
      </c>
      <c r="K49" t="s">
        <v>24</v>
      </c>
      <c r="L49" s="29" t="s">
        <v>18</v>
      </c>
      <c r="M49" t="s">
        <v>20</v>
      </c>
      <c r="O49">
        <v>266</v>
      </c>
      <c r="P49">
        <v>27</v>
      </c>
      <c r="Q49">
        <v>106</v>
      </c>
      <c r="R49">
        <v>186</v>
      </c>
      <c r="S49">
        <v>266</v>
      </c>
      <c r="T49">
        <v>27</v>
      </c>
      <c r="U49" s="2">
        <v>27</v>
      </c>
      <c r="V49">
        <f t="shared" si="16"/>
        <v>27</v>
      </c>
      <c r="W49" s="2"/>
      <c r="X49" s="131">
        <f t="shared" si="2"/>
        <v>25.471698113207548</v>
      </c>
      <c r="Y49" s="138">
        <f t="shared" ref="Y49:Y62" si="23">IFERROR(IF(V49/O49*100&gt;100,100,V49/O49*100),"NA")</f>
        <v>10.150375939849624</v>
      </c>
      <c r="AE49" s="24" t="s">
        <v>951</v>
      </c>
    </row>
    <row r="50" spans="1:31" ht="45" hidden="1">
      <c r="A50" t="s">
        <v>950</v>
      </c>
      <c r="B50" s="24" t="str">
        <f t="shared" si="0"/>
        <v>52 Cohesión desde lo social</v>
      </c>
      <c r="C50" s="24" t="s">
        <v>142</v>
      </c>
      <c r="D50" s="24" t="s">
        <v>143</v>
      </c>
      <c r="E50" s="24" t="s">
        <v>144</v>
      </c>
      <c r="F50" s="24" t="s">
        <v>145</v>
      </c>
      <c r="G50" s="24" t="s">
        <v>149</v>
      </c>
      <c r="H50" s="24" t="s">
        <v>150</v>
      </c>
      <c r="I50" s="24" t="s">
        <v>934</v>
      </c>
      <c r="J50" s="24" t="s">
        <v>148</v>
      </c>
      <c r="K50" t="s">
        <v>24</v>
      </c>
      <c r="L50" s="29" t="s">
        <v>18</v>
      </c>
      <c r="M50" t="s">
        <v>20</v>
      </c>
      <c r="O50">
        <v>576</v>
      </c>
      <c r="P50">
        <v>147</v>
      </c>
      <c r="Q50">
        <v>289</v>
      </c>
      <c r="R50">
        <v>432</v>
      </c>
      <c r="S50">
        <v>576</v>
      </c>
      <c r="T50">
        <v>152</v>
      </c>
      <c r="U50" s="2">
        <v>167</v>
      </c>
      <c r="V50">
        <f t="shared" si="16"/>
        <v>167</v>
      </c>
      <c r="W50" s="2"/>
      <c r="X50" s="131">
        <f t="shared" si="2"/>
        <v>57.785467128027676</v>
      </c>
      <c r="Y50" s="138">
        <f t="shared" si="23"/>
        <v>28.993055555555557</v>
      </c>
      <c r="AE50" s="24" t="s">
        <v>951</v>
      </c>
    </row>
    <row r="51" spans="1:31" ht="30" hidden="1">
      <c r="A51" t="s">
        <v>950</v>
      </c>
      <c r="B51" s="24" t="str">
        <f t="shared" si="0"/>
        <v>52 Cohesión desde lo social</v>
      </c>
      <c r="C51" s="24" t="s">
        <v>142</v>
      </c>
      <c r="D51" s="24" t="s">
        <v>143</v>
      </c>
      <c r="E51" s="24" t="s">
        <v>144</v>
      </c>
      <c r="F51" s="24" t="s">
        <v>145</v>
      </c>
      <c r="G51" s="24" t="s">
        <v>151</v>
      </c>
      <c r="H51" s="24" t="s">
        <v>152</v>
      </c>
      <c r="I51" s="24" t="s">
        <v>934</v>
      </c>
      <c r="J51" s="24" t="s">
        <v>148</v>
      </c>
      <c r="K51" t="s">
        <v>24</v>
      </c>
      <c r="L51" s="30" t="s">
        <v>18</v>
      </c>
      <c r="M51" t="s">
        <v>20</v>
      </c>
      <c r="O51">
        <v>36</v>
      </c>
      <c r="P51">
        <v>9</v>
      </c>
      <c r="Q51">
        <v>18</v>
      </c>
      <c r="R51">
        <v>27</v>
      </c>
      <c r="S51">
        <v>36</v>
      </c>
      <c r="T51">
        <v>9</v>
      </c>
      <c r="U51" s="2">
        <v>9</v>
      </c>
      <c r="V51">
        <f t="shared" si="16"/>
        <v>9</v>
      </c>
      <c r="W51" s="2"/>
      <c r="X51" s="131">
        <f t="shared" si="2"/>
        <v>50</v>
      </c>
      <c r="Y51" s="138">
        <f t="shared" si="23"/>
        <v>25</v>
      </c>
      <c r="AE51" s="24" t="s">
        <v>951</v>
      </c>
    </row>
    <row r="52" spans="1:31" ht="30" hidden="1">
      <c r="A52" t="s">
        <v>950</v>
      </c>
      <c r="B52" s="24" t="str">
        <f t="shared" si="0"/>
        <v>52 Cohesión desde lo social</v>
      </c>
      <c r="C52" s="24" t="s">
        <v>142</v>
      </c>
      <c r="D52" s="24" t="s">
        <v>143</v>
      </c>
      <c r="E52" s="24" t="s">
        <v>144</v>
      </c>
      <c r="F52" s="24" t="s">
        <v>145</v>
      </c>
      <c r="G52" s="24" t="s">
        <v>153</v>
      </c>
      <c r="H52" s="24" t="s">
        <v>154</v>
      </c>
      <c r="I52" s="24" t="s">
        <v>934</v>
      </c>
      <c r="J52" s="24" t="s">
        <v>148</v>
      </c>
      <c r="K52" t="s">
        <v>24</v>
      </c>
      <c r="L52" s="31" t="s">
        <v>18</v>
      </c>
      <c r="M52" t="s">
        <v>20</v>
      </c>
      <c r="O52">
        <v>1</v>
      </c>
      <c r="P52" t="s">
        <v>113</v>
      </c>
      <c r="Q52" t="s">
        <v>113</v>
      </c>
      <c r="R52" t="s">
        <v>113</v>
      </c>
      <c r="S52">
        <v>1</v>
      </c>
      <c r="T52">
        <v>0.25</v>
      </c>
      <c r="U52" s="2">
        <v>0.25</v>
      </c>
      <c r="V52">
        <f t="shared" si="16"/>
        <v>0.25</v>
      </c>
      <c r="W52" s="2"/>
      <c r="X52" s="131" t="str">
        <f t="shared" si="2"/>
        <v>NA</v>
      </c>
      <c r="Y52" s="138">
        <f t="shared" si="23"/>
        <v>25</v>
      </c>
      <c r="AE52" s="24" t="s">
        <v>951</v>
      </c>
    </row>
    <row r="53" spans="1:31" ht="30" hidden="1">
      <c r="A53" t="s">
        <v>950</v>
      </c>
      <c r="B53" s="24" t="str">
        <f t="shared" si="0"/>
        <v>52 Cohesión desde lo social</v>
      </c>
      <c r="C53" s="24" t="s">
        <v>142</v>
      </c>
      <c r="D53" s="24" t="s">
        <v>143</v>
      </c>
      <c r="E53" s="24" t="s">
        <v>155</v>
      </c>
      <c r="F53" s="24" t="s">
        <v>156</v>
      </c>
      <c r="G53" s="24" t="s">
        <v>157</v>
      </c>
      <c r="H53" s="24" t="s">
        <v>158</v>
      </c>
      <c r="I53" s="24" t="s">
        <v>934</v>
      </c>
      <c r="J53" s="24" t="s">
        <v>148</v>
      </c>
      <c r="K53" t="s">
        <v>24</v>
      </c>
      <c r="L53" s="31" t="s">
        <v>18</v>
      </c>
      <c r="M53" t="s">
        <v>20</v>
      </c>
      <c r="O53">
        <v>641</v>
      </c>
      <c r="P53">
        <v>155</v>
      </c>
      <c r="Q53">
        <v>310</v>
      </c>
      <c r="R53">
        <v>465</v>
      </c>
      <c r="S53">
        <v>641</v>
      </c>
      <c r="T53">
        <v>155</v>
      </c>
      <c r="U53" s="2">
        <v>155</v>
      </c>
      <c r="V53">
        <f t="shared" si="16"/>
        <v>155</v>
      </c>
      <c r="W53" s="2"/>
      <c r="X53" s="131">
        <f t="shared" si="2"/>
        <v>50</v>
      </c>
      <c r="Y53" s="138">
        <f t="shared" si="23"/>
        <v>24.180967238689547</v>
      </c>
      <c r="AE53" s="24" t="s">
        <v>951</v>
      </c>
    </row>
    <row r="54" spans="1:31" ht="30" hidden="1">
      <c r="A54" t="s">
        <v>950</v>
      </c>
      <c r="B54" s="24" t="str">
        <f t="shared" si="0"/>
        <v>52 Cohesión desde lo social</v>
      </c>
      <c r="C54" s="24" t="s">
        <v>142</v>
      </c>
      <c r="D54" s="24" t="s">
        <v>143</v>
      </c>
      <c r="E54" s="24" t="s">
        <v>155</v>
      </c>
      <c r="F54" s="24" t="s">
        <v>156</v>
      </c>
      <c r="G54" s="24" t="s">
        <v>159</v>
      </c>
      <c r="H54" s="24" t="s">
        <v>160</v>
      </c>
      <c r="I54" s="24" t="s">
        <v>934</v>
      </c>
      <c r="J54" s="24" t="s">
        <v>148</v>
      </c>
      <c r="K54" t="s">
        <v>24</v>
      </c>
      <c r="L54" s="30" t="s">
        <v>18</v>
      </c>
      <c r="M54" t="s">
        <v>20</v>
      </c>
      <c r="O54">
        <v>5</v>
      </c>
      <c r="P54">
        <v>2</v>
      </c>
      <c r="Q54">
        <v>3</v>
      </c>
      <c r="R54">
        <v>4</v>
      </c>
      <c r="S54">
        <v>5</v>
      </c>
      <c r="T54">
        <v>2</v>
      </c>
      <c r="U54" s="2">
        <v>2</v>
      </c>
      <c r="V54">
        <f t="shared" si="16"/>
        <v>2</v>
      </c>
      <c r="W54" s="2"/>
      <c r="X54" s="131">
        <f t="shared" si="2"/>
        <v>66.666666666666657</v>
      </c>
      <c r="Y54" s="138">
        <f t="shared" si="23"/>
        <v>40</v>
      </c>
      <c r="AE54" s="24" t="s">
        <v>951</v>
      </c>
    </row>
    <row r="55" spans="1:31" ht="45" hidden="1">
      <c r="A55" t="s">
        <v>950</v>
      </c>
      <c r="B55" s="24" t="str">
        <f t="shared" si="0"/>
        <v>52 Cohesión desde lo social</v>
      </c>
      <c r="C55" s="24" t="s">
        <v>142</v>
      </c>
      <c r="D55" s="24" t="s">
        <v>143</v>
      </c>
      <c r="E55" s="24" t="s">
        <v>161</v>
      </c>
      <c r="F55" s="24" t="s">
        <v>162</v>
      </c>
      <c r="G55" s="24" t="s">
        <v>163</v>
      </c>
      <c r="H55" s="24" t="s">
        <v>164</v>
      </c>
      <c r="I55" s="24" t="s">
        <v>934</v>
      </c>
      <c r="J55" s="24" t="s">
        <v>148</v>
      </c>
      <c r="K55" t="s">
        <v>24</v>
      </c>
      <c r="L55" s="29" t="s">
        <v>18</v>
      </c>
      <c r="M55" t="s">
        <v>20</v>
      </c>
      <c r="O55">
        <v>123</v>
      </c>
      <c r="P55">
        <v>12</v>
      </c>
      <c r="Q55">
        <v>49</v>
      </c>
      <c r="R55">
        <v>86</v>
      </c>
      <c r="S55">
        <v>123</v>
      </c>
      <c r="T55">
        <v>85</v>
      </c>
      <c r="U55" s="2">
        <v>85</v>
      </c>
      <c r="V55">
        <f t="shared" si="16"/>
        <v>85</v>
      </c>
      <c r="W55" s="2"/>
      <c r="X55" s="131">
        <f t="shared" si="2"/>
        <v>100</v>
      </c>
      <c r="Y55" s="138">
        <f t="shared" si="23"/>
        <v>69.105691056910572</v>
      </c>
      <c r="AE55" s="24" t="s">
        <v>951</v>
      </c>
    </row>
    <row r="56" spans="1:31" ht="45" hidden="1">
      <c r="A56" t="s">
        <v>950</v>
      </c>
      <c r="B56" s="24" t="str">
        <f t="shared" si="0"/>
        <v>52 Cohesión desde lo social</v>
      </c>
      <c r="C56" s="24" t="s">
        <v>142</v>
      </c>
      <c r="D56" s="24" t="s">
        <v>143</v>
      </c>
      <c r="E56" s="24" t="s">
        <v>165</v>
      </c>
      <c r="F56" s="24" t="s">
        <v>166</v>
      </c>
      <c r="G56" s="24" t="s">
        <v>167</v>
      </c>
      <c r="H56" s="24" t="s">
        <v>168</v>
      </c>
      <c r="I56" s="24" t="s">
        <v>934</v>
      </c>
      <c r="J56" s="24" t="s">
        <v>148</v>
      </c>
      <c r="K56" t="s">
        <v>24</v>
      </c>
      <c r="L56" s="29" t="s">
        <v>18</v>
      </c>
      <c r="M56" t="s">
        <v>20</v>
      </c>
      <c r="O56">
        <v>281</v>
      </c>
      <c r="P56">
        <v>61</v>
      </c>
      <c r="Q56">
        <v>140</v>
      </c>
      <c r="R56">
        <v>219</v>
      </c>
      <c r="S56">
        <v>281</v>
      </c>
      <c r="T56">
        <v>61</v>
      </c>
      <c r="U56" s="2">
        <v>73</v>
      </c>
      <c r="V56">
        <f t="shared" si="16"/>
        <v>73</v>
      </c>
      <c r="W56" s="2"/>
      <c r="X56" s="131">
        <f t="shared" si="2"/>
        <v>52.142857142857146</v>
      </c>
      <c r="Y56" s="138">
        <f t="shared" si="23"/>
        <v>25.978647686832741</v>
      </c>
      <c r="AE56" s="24" t="s">
        <v>951</v>
      </c>
    </row>
    <row r="57" spans="1:31" ht="30" hidden="1">
      <c r="A57" t="s">
        <v>950</v>
      </c>
      <c r="B57" s="24" t="str">
        <f t="shared" si="0"/>
        <v>52 Cohesión desde lo social</v>
      </c>
      <c r="C57" s="24" t="s">
        <v>142</v>
      </c>
      <c r="D57" s="24" t="s">
        <v>143</v>
      </c>
      <c r="E57" s="24" t="s">
        <v>169</v>
      </c>
      <c r="F57" s="24" t="s">
        <v>170</v>
      </c>
      <c r="G57" s="24" t="s">
        <v>171</v>
      </c>
      <c r="H57" s="24" t="s">
        <v>172</v>
      </c>
      <c r="I57" s="24" t="s">
        <v>934</v>
      </c>
      <c r="J57" s="24" t="s">
        <v>148</v>
      </c>
      <c r="K57" t="s">
        <v>24</v>
      </c>
      <c r="L57" s="29" t="s">
        <v>173</v>
      </c>
      <c r="M57" t="s">
        <v>20</v>
      </c>
      <c r="O57">
        <v>4</v>
      </c>
      <c r="P57">
        <v>1</v>
      </c>
      <c r="Q57">
        <v>2</v>
      </c>
      <c r="R57">
        <v>3</v>
      </c>
      <c r="S57">
        <v>4</v>
      </c>
      <c r="T57">
        <v>1</v>
      </c>
      <c r="U57" s="2">
        <v>1</v>
      </c>
      <c r="V57">
        <f t="shared" si="16"/>
        <v>1</v>
      </c>
      <c r="W57" s="2"/>
      <c r="X57" s="131">
        <f t="shared" si="2"/>
        <v>50</v>
      </c>
      <c r="Y57" s="138">
        <f t="shared" si="23"/>
        <v>25</v>
      </c>
      <c r="AE57" s="24" t="s">
        <v>951</v>
      </c>
    </row>
    <row r="58" spans="1:31" ht="60" hidden="1">
      <c r="A58" t="s">
        <v>950</v>
      </c>
      <c r="B58" s="24" t="str">
        <f t="shared" si="0"/>
        <v>52 Cohesión desde lo social</v>
      </c>
      <c r="C58" s="24" t="s">
        <v>142</v>
      </c>
      <c r="D58" s="24" t="s">
        <v>143</v>
      </c>
      <c r="E58" s="24" t="s">
        <v>169</v>
      </c>
      <c r="F58" s="24" t="s">
        <v>170</v>
      </c>
      <c r="G58" s="24" t="s">
        <v>174</v>
      </c>
      <c r="H58" s="24" t="s">
        <v>175</v>
      </c>
      <c r="I58" s="24" t="s">
        <v>934</v>
      </c>
      <c r="J58" s="24" t="s">
        <v>148</v>
      </c>
      <c r="K58" t="s">
        <v>24</v>
      </c>
      <c r="L58" s="29" t="s">
        <v>18</v>
      </c>
      <c r="M58" t="s">
        <v>20</v>
      </c>
      <c r="O58">
        <v>111</v>
      </c>
      <c r="P58">
        <v>17</v>
      </c>
      <c r="Q58">
        <v>55</v>
      </c>
      <c r="R58">
        <v>100</v>
      </c>
      <c r="S58">
        <v>111</v>
      </c>
      <c r="T58">
        <v>17</v>
      </c>
      <c r="U58" s="2">
        <v>17</v>
      </c>
      <c r="V58">
        <f t="shared" si="16"/>
        <v>17</v>
      </c>
      <c r="W58" s="2"/>
      <c r="X58" s="131">
        <f t="shared" si="2"/>
        <v>30.909090909090907</v>
      </c>
      <c r="Y58" s="138">
        <f t="shared" si="23"/>
        <v>15.315315315315313</v>
      </c>
      <c r="AE58" s="24" t="s">
        <v>951</v>
      </c>
    </row>
    <row r="59" spans="1:31" ht="45" hidden="1">
      <c r="A59" t="s">
        <v>950</v>
      </c>
      <c r="B59" s="24" t="str">
        <f t="shared" si="0"/>
        <v>52 Cohesión desde lo social</v>
      </c>
      <c r="C59" s="24" t="s">
        <v>142</v>
      </c>
      <c r="D59" s="24" t="s">
        <v>143</v>
      </c>
      <c r="E59" s="24" t="s">
        <v>176</v>
      </c>
      <c r="F59" s="24" t="s">
        <v>177</v>
      </c>
      <c r="G59" s="24" t="s">
        <v>178</v>
      </c>
      <c r="H59" s="24" t="s">
        <v>179</v>
      </c>
      <c r="I59" s="24" t="s">
        <v>934</v>
      </c>
      <c r="J59" s="24" t="s">
        <v>148</v>
      </c>
      <c r="K59" t="s">
        <v>24</v>
      </c>
      <c r="L59" s="29" t="s">
        <v>18</v>
      </c>
      <c r="M59" t="s">
        <v>20</v>
      </c>
      <c r="O59">
        <v>4</v>
      </c>
      <c r="P59">
        <v>1</v>
      </c>
      <c r="Q59">
        <v>2</v>
      </c>
      <c r="R59">
        <v>3</v>
      </c>
      <c r="S59">
        <v>4</v>
      </c>
      <c r="T59">
        <v>1</v>
      </c>
      <c r="U59" s="2">
        <v>1</v>
      </c>
      <c r="V59">
        <f t="shared" si="16"/>
        <v>1</v>
      </c>
      <c r="W59" s="2"/>
      <c r="X59" s="131">
        <f t="shared" si="2"/>
        <v>50</v>
      </c>
      <c r="Y59" s="138">
        <f t="shared" si="23"/>
        <v>25</v>
      </c>
      <c r="AE59" s="24" t="s">
        <v>951</v>
      </c>
    </row>
    <row r="60" spans="1:31" ht="45" hidden="1">
      <c r="A60" t="s">
        <v>950</v>
      </c>
      <c r="B60" s="24" t="str">
        <f t="shared" si="0"/>
        <v>52 Cohesión desde lo social</v>
      </c>
      <c r="C60" s="24" t="s">
        <v>142</v>
      </c>
      <c r="D60" s="24" t="s">
        <v>143</v>
      </c>
      <c r="E60" s="24" t="s">
        <v>176</v>
      </c>
      <c r="F60" s="24" t="s">
        <v>177</v>
      </c>
      <c r="G60" s="24" t="s">
        <v>180</v>
      </c>
      <c r="H60" s="24" t="s">
        <v>181</v>
      </c>
      <c r="I60" s="24" t="s">
        <v>934</v>
      </c>
      <c r="J60" s="24" t="s">
        <v>148</v>
      </c>
      <c r="K60" t="s">
        <v>24</v>
      </c>
      <c r="L60" s="29" t="s">
        <v>18</v>
      </c>
      <c r="M60" t="s">
        <v>20</v>
      </c>
      <c r="O60">
        <v>48</v>
      </c>
      <c r="P60">
        <v>12</v>
      </c>
      <c r="Q60">
        <v>24</v>
      </c>
      <c r="R60">
        <v>36</v>
      </c>
      <c r="S60">
        <v>48</v>
      </c>
      <c r="T60">
        <v>12</v>
      </c>
      <c r="U60" s="2">
        <v>15</v>
      </c>
      <c r="V60">
        <f t="shared" si="16"/>
        <v>15</v>
      </c>
      <c r="W60" s="2"/>
      <c r="X60" s="131">
        <f t="shared" si="2"/>
        <v>62.5</v>
      </c>
      <c r="Y60" s="138">
        <f t="shared" si="23"/>
        <v>31.25</v>
      </c>
      <c r="AE60" s="24" t="s">
        <v>951</v>
      </c>
    </row>
    <row r="61" spans="1:31" ht="30" hidden="1">
      <c r="A61" t="s">
        <v>950</v>
      </c>
      <c r="B61" s="24" t="str">
        <f t="shared" si="0"/>
        <v>52 Cohesión desde lo social</v>
      </c>
      <c r="C61" s="24" t="s">
        <v>142</v>
      </c>
      <c r="D61" s="24" t="s">
        <v>143</v>
      </c>
      <c r="E61" s="24" t="s">
        <v>176</v>
      </c>
      <c r="F61" s="24" t="s">
        <v>177</v>
      </c>
      <c r="G61" s="24" t="s">
        <v>182</v>
      </c>
      <c r="H61" s="24" t="s">
        <v>183</v>
      </c>
      <c r="I61" s="24" t="s">
        <v>934</v>
      </c>
      <c r="J61" s="24" t="s">
        <v>148</v>
      </c>
      <c r="K61" t="s">
        <v>24</v>
      </c>
      <c r="L61" s="29" t="s">
        <v>18</v>
      </c>
      <c r="M61" t="s">
        <v>20</v>
      </c>
      <c r="O61">
        <v>4</v>
      </c>
      <c r="P61">
        <v>1</v>
      </c>
      <c r="Q61">
        <v>2</v>
      </c>
      <c r="R61">
        <v>3</v>
      </c>
      <c r="S61">
        <v>4</v>
      </c>
      <c r="T61">
        <v>1</v>
      </c>
      <c r="U61" s="2">
        <v>1</v>
      </c>
      <c r="V61">
        <f t="shared" si="16"/>
        <v>1</v>
      </c>
      <c r="W61" s="2"/>
      <c r="X61" s="131">
        <f t="shared" si="2"/>
        <v>50</v>
      </c>
      <c r="Y61" s="138">
        <f t="shared" si="23"/>
        <v>25</v>
      </c>
      <c r="AE61" s="24" t="s">
        <v>951</v>
      </c>
    </row>
    <row r="62" spans="1:31" ht="30" hidden="1">
      <c r="A62" t="s">
        <v>950</v>
      </c>
      <c r="B62" s="24" t="str">
        <f t="shared" si="0"/>
        <v>52 Cohesión desde lo social</v>
      </c>
      <c r="C62" s="24" t="s">
        <v>142</v>
      </c>
      <c r="D62" s="24" t="s">
        <v>143</v>
      </c>
      <c r="E62" s="24" t="s">
        <v>184</v>
      </c>
      <c r="F62" s="24" t="s">
        <v>185</v>
      </c>
      <c r="G62" s="24" t="s">
        <v>186</v>
      </c>
      <c r="H62" s="24" t="s">
        <v>187</v>
      </c>
      <c r="I62" s="24" t="s">
        <v>934</v>
      </c>
      <c r="J62" s="24" t="s">
        <v>188</v>
      </c>
      <c r="K62" t="s">
        <v>37</v>
      </c>
      <c r="L62" s="25" t="s">
        <v>18</v>
      </c>
      <c r="M62" t="s">
        <v>20</v>
      </c>
      <c r="O62">
        <v>492</v>
      </c>
      <c r="P62">
        <v>154</v>
      </c>
      <c r="Q62">
        <v>121</v>
      </c>
      <c r="R62">
        <v>111</v>
      </c>
      <c r="S62">
        <v>106</v>
      </c>
      <c r="T62">
        <v>154</v>
      </c>
      <c r="U62" s="2">
        <v>0</v>
      </c>
      <c r="V62">
        <f>IF(ISTEXT(U62),T62,IF(ISTEXT(T62),U62,T62+U62))</f>
        <v>154</v>
      </c>
      <c r="W62" s="2"/>
      <c r="X62" s="131">
        <f t="shared" si="2"/>
        <v>0</v>
      </c>
      <c r="Y62" s="138">
        <f t="shared" si="23"/>
        <v>31.300813008130078</v>
      </c>
      <c r="AE62" s="24" t="s">
        <v>951</v>
      </c>
    </row>
    <row r="63" spans="1:31" ht="30" hidden="1">
      <c r="A63" t="s">
        <v>950</v>
      </c>
      <c r="B63" s="24" t="str">
        <f t="shared" si="0"/>
        <v>52 Cohesión desde lo social</v>
      </c>
      <c r="C63" s="24" t="s">
        <v>142</v>
      </c>
      <c r="D63" s="24" t="s">
        <v>143</v>
      </c>
      <c r="E63" s="24" t="s">
        <v>184</v>
      </c>
      <c r="F63" s="24" t="s">
        <v>185</v>
      </c>
      <c r="G63" s="24" t="s">
        <v>189</v>
      </c>
      <c r="H63" s="24" t="s">
        <v>190</v>
      </c>
      <c r="I63" s="24" t="s">
        <v>934</v>
      </c>
      <c r="J63" s="24" t="s">
        <v>188</v>
      </c>
      <c r="K63" t="s">
        <v>19</v>
      </c>
      <c r="L63" s="25" t="s">
        <v>18</v>
      </c>
      <c r="M63" t="s">
        <v>20</v>
      </c>
      <c r="O63">
        <v>365600</v>
      </c>
      <c r="P63">
        <v>365600</v>
      </c>
      <c r="Q63">
        <v>365600</v>
      </c>
      <c r="R63">
        <v>365600</v>
      </c>
      <c r="S63">
        <v>365600</v>
      </c>
      <c r="T63">
        <v>383842</v>
      </c>
      <c r="U63" s="2">
        <v>0</v>
      </c>
      <c r="V63">
        <f>U63</f>
        <v>0</v>
      </c>
      <c r="W63" s="2"/>
      <c r="X63" s="131">
        <f t="shared" si="2"/>
        <v>0</v>
      </c>
      <c r="Y63" s="138">
        <f>IF(AA63="NA",AB63,IF(AB63="NA",AA63,AA63+AB63))</f>
        <v>25</v>
      </c>
      <c r="Z63">
        <f t="shared" ref="Z63" si="24">IFERROR(IF(T63/P63*100&gt;100,100,T63/P63*100),"NA")</f>
        <v>100</v>
      </c>
      <c r="AA63">
        <f>IFERROR(Z63*AC63,"NA")</f>
        <v>25</v>
      </c>
      <c r="AB63">
        <f>IFERROR(X63*AD63,"NA")</f>
        <v>0</v>
      </c>
      <c r="AC63">
        <f>P63/SUM(P63:S63)</f>
        <v>0.25</v>
      </c>
      <c r="AD63">
        <f>Q63/SUM(P63:S63)</f>
        <v>0.25</v>
      </c>
      <c r="AE63" s="24" t="s">
        <v>951</v>
      </c>
    </row>
    <row r="64" spans="1:31" ht="30" hidden="1">
      <c r="A64" t="s">
        <v>950</v>
      </c>
      <c r="B64" s="24" t="str">
        <f t="shared" si="0"/>
        <v>52 Cohesión desde lo social</v>
      </c>
      <c r="C64" s="24" t="s">
        <v>142</v>
      </c>
      <c r="D64" s="24" t="s">
        <v>143</v>
      </c>
      <c r="E64" s="24" t="s">
        <v>184</v>
      </c>
      <c r="F64" s="24" t="s">
        <v>185</v>
      </c>
      <c r="G64" s="24" t="s">
        <v>191</v>
      </c>
      <c r="H64" s="24" t="s">
        <v>192</v>
      </c>
      <c r="I64" s="24" t="s">
        <v>934</v>
      </c>
      <c r="J64" s="24" t="s">
        <v>188</v>
      </c>
      <c r="K64" t="s">
        <v>37</v>
      </c>
      <c r="L64" s="25" t="s">
        <v>18</v>
      </c>
      <c r="M64" t="s">
        <v>20</v>
      </c>
      <c r="O64">
        <v>65816</v>
      </c>
      <c r="P64">
        <v>36893</v>
      </c>
      <c r="Q64">
        <v>8002</v>
      </c>
      <c r="R64">
        <v>10655</v>
      </c>
      <c r="S64">
        <v>10266</v>
      </c>
      <c r="T64">
        <v>53635</v>
      </c>
      <c r="U64" s="2">
        <v>612</v>
      </c>
      <c r="V64">
        <f t="shared" ref="V64:V65" si="25">IF(ISTEXT(U64),T64,IF(ISTEXT(T64),U64,T64+U64))</f>
        <v>54247</v>
      </c>
      <c r="W64" s="2"/>
      <c r="X64" s="131">
        <f t="shared" si="2"/>
        <v>7.6480879780054982</v>
      </c>
      <c r="Y64" s="138">
        <f t="shared" ref="Y64:Y65" si="26">IFERROR(IF(V64/O64*100&gt;100,100,V64/O64*100),"NA")</f>
        <v>82.422207365990033</v>
      </c>
      <c r="AE64" s="24" t="s">
        <v>951</v>
      </c>
    </row>
    <row r="65" spans="1:31" ht="45" hidden="1">
      <c r="A65" t="s">
        <v>950</v>
      </c>
      <c r="B65" s="24" t="str">
        <f t="shared" si="0"/>
        <v>52 Cohesión desde lo social</v>
      </c>
      <c r="C65" s="24" t="s">
        <v>142</v>
      </c>
      <c r="D65" s="24" t="s">
        <v>143</v>
      </c>
      <c r="E65" s="24" t="s">
        <v>184</v>
      </c>
      <c r="F65" s="24" t="s">
        <v>185</v>
      </c>
      <c r="G65" s="24" t="s">
        <v>193</v>
      </c>
      <c r="H65" s="24" t="s">
        <v>194</v>
      </c>
      <c r="I65" s="24" t="s">
        <v>934</v>
      </c>
      <c r="J65" s="24" t="s">
        <v>188</v>
      </c>
      <c r="K65" t="s">
        <v>37</v>
      </c>
      <c r="L65" s="25" t="s">
        <v>18</v>
      </c>
      <c r="M65" t="s">
        <v>20</v>
      </c>
      <c r="O65">
        <v>3600</v>
      </c>
      <c r="P65">
        <v>450</v>
      </c>
      <c r="Q65">
        <v>1050</v>
      </c>
      <c r="R65">
        <v>1050</v>
      </c>
      <c r="S65">
        <v>1050</v>
      </c>
      <c r="T65">
        <v>1822</v>
      </c>
      <c r="U65" s="2">
        <v>0</v>
      </c>
      <c r="V65">
        <f t="shared" si="25"/>
        <v>1822</v>
      </c>
      <c r="W65" s="2"/>
      <c r="X65" s="131">
        <f t="shared" si="2"/>
        <v>0</v>
      </c>
      <c r="Y65" s="138">
        <f t="shared" si="26"/>
        <v>50.611111111111107</v>
      </c>
      <c r="AE65" s="24" t="s">
        <v>951</v>
      </c>
    </row>
    <row r="66" spans="1:31" ht="45" hidden="1">
      <c r="A66" t="s">
        <v>950</v>
      </c>
      <c r="B66" s="24" t="str">
        <f t="shared" si="0"/>
        <v>52 Cohesión desde lo social</v>
      </c>
      <c r="C66" s="24" t="s">
        <v>142</v>
      </c>
      <c r="D66" s="24" t="s">
        <v>143</v>
      </c>
      <c r="E66" s="24" t="s">
        <v>184</v>
      </c>
      <c r="F66" s="24" t="s">
        <v>185</v>
      </c>
      <c r="G66" s="24" t="s">
        <v>195</v>
      </c>
      <c r="H66" s="24" t="s">
        <v>196</v>
      </c>
      <c r="I66" s="24" t="s">
        <v>934</v>
      </c>
      <c r="J66" s="24" t="s">
        <v>188</v>
      </c>
      <c r="K66" t="s">
        <v>19</v>
      </c>
      <c r="L66" s="25" t="s">
        <v>18</v>
      </c>
      <c r="M66" t="s">
        <v>20</v>
      </c>
      <c r="O66">
        <v>125</v>
      </c>
      <c r="P66">
        <v>125</v>
      </c>
      <c r="Q66">
        <v>125</v>
      </c>
      <c r="R66">
        <v>125</v>
      </c>
      <c r="S66">
        <v>125</v>
      </c>
      <c r="T66">
        <v>125</v>
      </c>
      <c r="U66" s="2">
        <v>0</v>
      </c>
      <c r="V66">
        <f t="shared" ref="V66:V71" si="27">U66</f>
        <v>0</v>
      </c>
      <c r="W66" s="2"/>
      <c r="X66" s="131">
        <f t="shared" si="2"/>
        <v>0</v>
      </c>
      <c r="Y66" s="138">
        <f t="shared" ref="Y66:Y71" si="28">IF(AA66="NA",AB66,IF(AB66="NA",AA66,AA66+AB66))</f>
        <v>25</v>
      </c>
      <c r="Z66">
        <f t="shared" ref="Z66:Z71" si="29">IFERROR(IF(T66/P66*100&gt;100,100,T66/P66*100),"NA")</f>
        <v>100</v>
      </c>
      <c r="AA66">
        <f t="shared" ref="AA66:AA71" si="30">IFERROR(Z66*AC66,"NA")</f>
        <v>25</v>
      </c>
      <c r="AB66">
        <f t="shared" ref="AB66:AB71" si="31">IFERROR(X66*AD66,"NA")</f>
        <v>0</v>
      </c>
      <c r="AC66">
        <f t="shared" ref="AC66:AC71" si="32">P66/SUM(P66:S66)</f>
        <v>0.25</v>
      </c>
      <c r="AD66">
        <f t="shared" ref="AD66:AD71" si="33">Q66/SUM(P66:S66)</f>
        <v>0.25</v>
      </c>
      <c r="AE66" s="24" t="s">
        <v>951</v>
      </c>
    </row>
    <row r="67" spans="1:31" ht="30" hidden="1">
      <c r="A67" t="s">
        <v>950</v>
      </c>
      <c r="B67" s="24" t="str">
        <f t="shared" si="0"/>
        <v>52 Cohesión desde lo social</v>
      </c>
      <c r="C67" s="24" t="s">
        <v>142</v>
      </c>
      <c r="D67" s="24" t="s">
        <v>143</v>
      </c>
      <c r="E67" s="24" t="s">
        <v>197</v>
      </c>
      <c r="F67" s="24" t="s">
        <v>198</v>
      </c>
      <c r="G67" s="24" t="s">
        <v>199</v>
      </c>
      <c r="H67" s="24" t="s">
        <v>200</v>
      </c>
      <c r="I67" s="24" t="s">
        <v>934</v>
      </c>
      <c r="J67" s="24" t="s">
        <v>188</v>
      </c>
      <c r="K67" t="s">
        <v>19</v>
      </c>
      <c r="L67" s="25" t="s">
        <v>201</v>
      </c>
      <c r="M67" t="s">
        <v>20</v>
      </c>
      <c r="O67">
        <v>13</v>
      </c>
      <c r="P67">
        <v>13</v>
      </c>
      <c r="Q67">
        <v>13</v>
      </c>
      <c r="R67">
        <v>13</v>
      </c>
      <c r="S67">
        <v>13</v>
      </c>
      <c r="T67">
        <v>42</v>
      </c>
      <c r="U67" s="2">
        <v>3</v>
      </c>
      <c r="V67">
        <f t="shared" si="27"/>
        <v>3</v>
      </c>
      <c r="W67" s="2"/>
      <c r="X67" s="131">
        <f t="shared" si="2"/>
        <v>23.076923076923077</v>
      </c>
      <c r="Y67" s="138">
        <f t="shared" si="28"/>
        <v>30.76923076923077</v>
      </c>
      <c r="Z67">
        <f t="shared" si="29"/>
        <v>100</v>
      </c>
      <c r="AA67">
        <f t="shared" si="30"/>
        <v>25</v>
      </c>
      <c r="AB67">
        <f t="shared" si="31"/>
        <v>5.7692307692307692</v>
      </c>
      <c r="AC67">
        <f t="shared" si="32"/>
        <v>0.25</v>
      </c>
      <c r="AD67">
        <f t="shared" si="33"/>
        <v>0.25</v>
      </c>
      <c r="AE67" s="24" t="s">
        <v>951</v>
      </c>
    </row>
    <row r="68" spans="1:31" ht="30" hidden="1">
      <c r="A68" t="s">
        <v>950</v>
      </c>
      <c r="B68" s="24" t="str">
        <f t="shared" si="0"/>
        <v>52 Cohesión desde lo social</v>
      </c>
      <c r="C68" s="24" t="s">
        <v>142</v>
      </c>
      <c r="D68" s="24" t="s">
        <v>143</v>
      </c>
      <c r="E68" s="24" t="s">
        <v>197</v>
      </c>
      <c r="F68" s="24" t="s">
        <v>198</v>
      </c>
      <c r="G68" s="24" t="s">
        <v>202</v>
      </c>
      <c r="H68" s="24" t="s">
        <v>203</v>
      </c>
      <c r="I68" s="24" t="s">
        <v>934</v>
      </c>
      <c r="J68" s="24" t="s">
        <v>188</v>
      </c>
      <c r="K68" t="s">
        <v>19</v>
      </c>
      <c r="L68" s="25" t="s">
        <v>18</v>
      </c>
      <c r="M68" t="s">
        <v>20</v>
      </c>
      <c r="O68">
        <v>1600</v>
      </c>
      <c r="P68">
        <v>1600</v>
      </c>
      <c r="Q68">
        <v>1600</v>
      </c>
      <c r="R68">
        <v>1600</v>
      </c>
      <c r="S68">
        <v>1600</v>
      </c>
      <c r="T68">
        <v>1927</v>
      </c>
      <c r="U68" s="2">
        <v>1852</v>
      </c>
      <c r="V68">
        <f t="shared" si="27"/>
        <v>1852</v>
      </c>
      <c r="W68" s="2"/>
      <c r="X68" s="131">
        <f t="shared" si="2"/>
        <v>100</v>
      </c>
      <c r="Y68" s="138">
        <f t="shared" si="28"/>
        <v>50</v>
      </c>
      <c r="Z68">
        <f t="shared" si="29"/>
        <v>100</v>
      </c>
      <c r="AA68">
        <f t="shared" si="30"/>
        <v>25</v>
      </c>
      <c r="AB68">
        <f t="shared" si="31"/>
        <v>25</v>
      </c>
      <c r="AC68">
        <f t="shared" si="32"/>
        <v>0.25</v>
      </c>
      <c r="AD68">
        <f t="shared" si="33"/>
        <v>0.25</v>
      </c>
      <c r="AE68" s="24" t="s">
        <v>951</v>
      </c>
    </row>
    <row r="69" spans="1:31" ht="30" hidden="1">
      <c r="A69" t="s">
        <v>950</v>
      </c>
      <c r="B69" s="24" t="str">
        <f t="shared" ref="B69:B132" si="34">CONCATENATE(A69," ",AE69)</f>
        <v>52 Cohesión desde lo social</v>
      </c>
      <c r="C69" s="24" t="s">
        <v>142</v>
      </c>
      <c r="D69" s="24" t="s">
        <v>143</v>
      </c>
      <c r="E69" s="24" t="s">
        <v>197</v>
      </c>
      <c r="F69" s="24" t="s">
        <v>198</v>
      </c>
      <c r="G69" s="24" t="s">
        <v>204</v>
      </c>
      <c r="H69" s="24" t="s">
        <v>205</v>
      </c>
      <c r="I69" s="24" t="s">
        <v>934</v>
      </c>
      <c r="J69" s="24" t="s">
        <v>188</v>
      </c>
      <c r="K69" t="s">
        <v>19</v>
      </c>
      <c r="L69" s="25" t="s">
        <v>18</v>
      </c>
      <c r="M69" t="s">
        <v>20</v>
      </c>
      <c r="O69">
        <v>1600</v>
      </c>
      <c r="P69">
        <v>1600</v>
      </c>
      <c r="Q69">
        <v>1600</v>
      </c>
      <c r="R69">
        <v>1600</v>
      </c>
      <c r="S69">
        <v>1600</v>
      </c>
      <c r="T69">
        <v>40368</v>
      </c>
      <c r="U69" s="2">
        <v>6999</v>
      </c>
      <c r="V69">
        <f t="shared" si="27"/>
        <v>6999</v>
      </c>
      <c r="W69" s="2"/>
      <c r="X69" s="131">
        <f t="shared" ref="X69:X132" si="35">IFERROR(IF(U69/Q69*100&gt;100,100,U69/Q69*100),"NA")</f>
        <v>100</v>
      </c>
      <c r="Y69" s="138">
        <f t="shared" si="28"/>
        <v>50</v>
      </c>
      <c r="Z69">
        <f t="shared" si="29"/>
        <v>100</v>
      </c>
      <c r="AA69">
        <f t="shared" si="30"/>
        <v>25</v>
      </c>
      <c r="AB69">
        <f t="shared" si="31"/>
        <v>25</v>
      </c>
      <c r="AC69">
        <f t="shared" si="32"/>
        <v>0.25</v>
      </c>
      <c r="AD69">
        <f t="shared" si="33"/>
        <v>0.25</v>
      </c>
      <c r="AE69" s="24" t="s">
        <v>951</v>
      </c>
    </row>
    <row r="70" spans="1:31" ht="30" hidden="1">
      <c r="A70" t="s">
        <v>950</v>
      </c>
      <c r="B70" s="24" t="str">
        <f t="shared" si="34"/>
        <v>52 Cohesión desde lo social</v>
      </c>
      <c r="C70" s="24" t="s">
        <v>142</v>
      </c>
      <c r="D70" s="24" t="s">
        <v>143</v>
      </c>
      <c r="E70" s="24" t="s">
        <v>197</v>
      </c>
      <c r="F70" s="24" t="s">
        <v>198</v>
      </c>
      <c r="G70" s="24" t="s">
        <v>206</v>
      </c>
      <c r="H70" s="24" t="s">
        <v>207</v>
      </c>
      <c r="I70" s="24" t="s">
        <v>934</v>
      </c>
      <c r="J70" s="24" t="s">
        <v>188</v>
      </c>
      <c r="K70" t="s">
        <v>19</v>
      </c>
      <c r="L70" s="25" t="s">
        <v>18</v>
      </c>
      <c r="M70" t="s">
        <v>20</v>
      </c>
      <c r="O70">
        <v>15000</v>
      </c>
      <c r="P70">
        <v>15000</v>
      </c>
      <c r="Q70">
        <v>15000</v>
      </c>
      <c r="R70">
        <v>15000</v>
      </c>
      <c r="S70">
        <v>15000</v>
      </c>
      <c r="T70">
        <v>20185</v>
      </c>
      <c r="U70" s="2">
        <v>1290</v>
      </c>
      <c r="V70">
        <f t="shared" si="27"/>
        <v>1290</v>
      </c>
      <c r="W70" s="2"/>
      <c r="X70" s="131">
        <f t="shared" si="35"/>
        <v>8.6</v>
      </c>
      <c r="Y70" s="138">
        <f t="shared" si="28"/>
        <v>27.15</v>
      </c>
      <c r="Z70">
        <f t="shared" si="29"/>
        <v>100</v>
      </c>
      <c r="AA70">
        <f t="shared" si="30"/>
        <v>25</v>
      </c>
      <c r="AB70">
        <f t="shared" si="31"/>
        <v>2.15</v>
      </c>
      <c r="AC70">
        <f t="shared" si="32"/>
        <v>0.25</v>
      </c>
      <c r="AD70">
        <f t="shared" si="33"/>
        <v>0.25</v>
      </c>
      <c r="AE70" s="24" t="s">
        <v>951</v>
      </c>
    </row>
    <row r="71" spans="1:31" ht="30" hidden="1">
      <c r="A71" t="s">
        <v>950</v>
      </c>
      <c r="B71" s="24" t="str">
        <f t="shared" si="34"/>
        <v>52 Cohesión desde lo social</v>
      </c>
      <c r="C71" s="24" t="s">
        <v>142</v>
      </c>
      <c r="D71" s="24" t="s">
        <v>143</v>
      </c>
      <c r="E71" s="24" t="s">
        <v>197</v>
      </c>
      <c r="F71" s="24" t="s">
        <v>198</v>
      </c>
      <c r="G71" s="24" t="s">
        <v>208</v>
      </c>
      <c r="H71" s="24" t="s">
        <v>209</v>
      </c>
      <c r="I71" s="24" t="s">
        <v>934</v>
      </c>
      <c r="J71" s="24" t="s">
        <v>188</v>
      </c>
      <c r="K71" t="s">
        <v>19</v>
      </c>
      <c r="L71" s="25" t="s">
        <v>18</v>
      </c>
      <c r="M71" t="s">
        <v>20</v>
      </c>
      <c r="O71">
        <v>257</v>
      </c>
      <c r="P71">
        <v>257</v>
      </c>
      <c r="Q71">
        <v>257</v>
      </c>
      <c r="R71">
        <v>257</v>
      </c>
      <c r="S71">
        <v>257</v>
      </c>
      <c r="T71">
        <v>257</v>
      </c>
      <c r="U71" s="2">
        <v>0</v>
      </c>
      <c r="V71">
        <f t="shared" si="27"/>
        <v>0</v>
      </c>
      <c r="W71" s="2"/>
      <c r="X71" s="131">
        <f t="shared" si="35"/>
        <v>0</v>
      </c>
      <c r="Y71" s="138">
        <f t="shared" si="28"/>
        <v>25</v>
      </c>
      <c r="Z71">
        <f t="shared" si="29"/>
        <v>100</v>
      </c>
      <c r="AA71">
        <f t="shared" si="30"/>
        <v>25</v>
      </c>
      <c r="AB71">
        <f t="shared" si="31"/>
        <v>0</v>
      </c>
      <c r="AC71">
        <f t="shared" si="32"/>
        <v>0.25</v>
      </c>
      <c r="AD71">
        <f t="shared" si="33"/>
        <v>0.25</v>
      </c>
      <c r="AE71" s="24" t="s">
        <v>951</v>
      </c>
    </row>
    <row r="72" spans="1:31" hidden="1">
      <c r="A72" t="s">
        <v>950</v>
      </c>
      <c r="B72" s="24" t="str">
        <f t="shared" si="34"/>
        <v>52 Cohesión desde lo social</v>
      </c>
      <c r="C72" s="24" t="s">
        <v>142</v>
      </c>
      <c r="D72" s="24" t="s">
        <v>143</v>
      </c>
      <c r="E72" s="24" t="s">
        <v>210</v>
      </c>
      <c r="F72" s="24" t="s">
        <v>211</v>
      </c>
      <c r="G72" s="24" t="s">
        <v>212</v>
      </c>
      <c r="H72" s="24" t="s">
        <v>213</v>
      </c>
      <c r="I72" s="24" t="s">
        <v>934</v>
      </c>
      <c r="J72" s="24" t="s">
        <v>188</v>
      </c>
      <c r="K72" t="s">
        <v>37</v>
      </c>
      <c r="L72" s="25" t="s">
        <v>201</v>
      </c>
      <c r="M72" t="s">
        <v>20</v>
      </c>
      <c r="O72">
        <v>18</v>
      </c>
      <c r="P72" t="s">
        <v>113</v>
      </c>
      <c r="Q72">
        <v>6</v>
      </c>
      <c r="R72">
        <v>6</v>
      </c>
      <c r="S72">
        <v>6</v>
      </c>
      <c r="T72" t="s">
        <v>130</v>
      </c>
      <c r="U72" s="2">
        <v>0</v>
      </c>
      <c r="V72">
        <f t="shared" ref="V72:V73" si="36">IF(ISTEXT(U72),T72,IF(ISTEXT(T72),U72,T72+U72))</f>
        <v>0</v>
      </c>
      <c r="W72" s="2"/>
      <c r="X72" s="131">
        <f t="shared" si="35"/>
        <v>0</v>
      </c>
      <c r="Y72" s="138">
        <f t="shared" ref="Y72:Y73" si="37">IFERROR(IF(V72/O72*100&gt;100,100,V72/O72*100),"NA")</f>
        <v>0</v>
      </c>
      <c r="AE72" s="24" t="s">
        <v>951</v>
      </c>
    </row>
    <row r="73" spans="1:31" ht="30" hidden="1">
      <c r="A73" t="s">
        <v>950</v>
      </c>
      <c r="B73" s="24" t="str">
        <f t="shared" si="34"/>
        <v>52 Cohesión desde lo social</v>
      </c>
      <c r="C73" s="24" t="s">
        <v>142</v>
      </c>
      <c r="D73" s="24" t="s">
        <v>143</v>
      </c>
      <c r="E73" s="24" t="s">
        <v>210</v>
      </c>
      <c r="F73" s="24" t="s">
        <v>211</v>
      </c>
      <c r="G73" s="24" t="s">
        <v>214</v>
      </c>
      <c r="H73" s="24" t="s">
        <v>215</v>
      </c>
      <c r="I73" s="24" t="s">
        <v>934</v>
      </c>
      <c r="J73" s="24" t="s">
        <v>188</v>
      </c>
      <c r="K73" t="s">
        <v>37</v>
      </c>
      <c r="L73" s="25" t="s">
        <v>201</v>
      </c>
      <c r="M73" t="s">
        <v>20</v>
      </c>
      <c r="O73">
        <v>80</v>
      </c>
      <c r="P73">
        <v>8</v>
      </c>
      <c r="Q73">
        <v>24</v>
      </c>
      <c r="R73">
        <v>24</v>
      </c>
      <c r="S73">
        <v>24</v>
      </c>
      <c r="T73">
        <v>0</v>
      </c>
      <c r="U73" s="2">
        <v>0</v>
      </c>
      <c r="V73">
        <f t="shared" si="36"/>
        <v>0</v>
      </c>
      <c r="W73" s="2"/>
      <c r="X73" s="131">
        <f t="shared" si="35"/>
        <v>0</v>
      </c>
      <c r="Y73" s="138">
        <f t="shared" si="37"/>
        <v>0</v>
      </c>
      <c r="AE73" s="24" t="s">
        <v>951</v>
      </c>
    </row>
    <row r="74" spans="1:31" ht="30" hidden="1">
      <c r="A74" t="s">
        <v>950</v>
      </c>
      <c r="B74" s="24" t="str">
        <f t="shared" si="34"/>
        <v>52 Cohesión desde lo social</v>
      </c>
      <c r="C74" s="24" t="s">
        <v>142</v>
      </c>
      <c r="D74" s="24" t="s">
        <v>143</v>
      </c>
      <c r="E74" s="24" t="s">
        <v>216</v>
      </c>
      <c r="F74" s="24" t="s">
        <v>217</v>
      </c>
      <c r="G74" s="24" t="s">
        <v>218</v>
      </c>
      <c r="H74" s="24" t="s">
        <v>219</v>
      </c>
      <c r="I74" s="24" t="s">
        <v>934</v>
      </c>
      <c r="J74" s="24" t="s">
        <v>188</v>
      </c>
      <c r="K74" t="s">
        <v>19</v>
      </c>
      <c r="L74" s="25" t="s">
        <v>201</v>
      </c>
      <c r="M74" t="s">
        <v>20</v>
      </c>
      <c r="O74">
        <v>3</v>
      </c>
      <c r="P74">
        <v>3</v>
      </c>
      <c r="Q74">
        <v>3</v>
      </c>
      <c r="R74">
        <v>3</v>
      </c>
      <c r="S74">
        <v>3</v>
      </c>
      <c r="T74">
        <v>2</v>
      </c>
      <c r="U74" s="2">
        <v>2</v>
      </c>
      <c r="V74">
        <f t="shared" ref="V74:V75" si="38">U74</f>
        <v>2</v>
      </c>
      <c r="W74" s="2"/>
      <c r="X74" s="131">
        <f t="shared" si="35"/>
        <v>66.666666666666657</v>
      </c>
      <c r="Y74" s="138">
        <f t="shared" ref="Y74:Y75" si="39">IF(AA74="NA",AB74,IF(AB74="NA",AA74,AA74+AB74))</f>
        <v>33.333333333333329</v>
      </c>
      <c r="Z74">
        <f t="shared" ref="Z74:Z75" si="40">IFERROR(IF(T74/P74*100&gt;100,100,T74/P74*100),"NA")</f>
        <v>66.666666666666657</v>
      </c>
      <c r="AA74">
        <f t="shared" ref="AA74:AA75" si="41">IFERROR(Z74*AC74,"NA")</f>
        <v>16.666666666666664</v>
      </c>
      <c r="AB74">
        <f t="shared" ref="AB74:AB75" si="42">IFERROR(X74*AD74,"NA")</f>
        <v>16.666666666666664</v>
      </c>
      <c r="AC74">
        <f t="shared" ref="AC74:AC75" si="43">P74/SUM(P74:S74)</f>
        <v>0.25</v>
      </c>
      <c r="AD74">
        <f t="shared" ref="AD74:AD75" si="44">Q74/SUM(P74:S74)</f>
        <v>0.25</v>
      </c>
      <c r="AE74" s="24" t="s">
        <v>951</v>
      </c>
    </row>
    <row r="75" spans="1:31" ht="45" hidden="1">
      <c r="A75" t="s">
        <v>950</v>
      </c>
      <c r="B75" s="24" t="str">
        <f t="shared" si="34"/>
        <v>52 Cohesión desde lo social</v>
      </c>
      <c r="C75" s="24" t="s">
        <v>142</v>
      </c>
      <c r="D75" s="24" t="s">
        <v>143</v>
      </c>
      <c r="E75" s="24" t="s">
        <v>216</v>
      </c>
      <c r="F75" s="24" t="s">
        <v>217</v>
      </c>
      <c r="G75" s="24" t="s">
        <v>220</v>
      </c>
      <c r="H75" s="24" t="s">
        <v>221</v>
      </c>
      <c r="I75" s="24" t="s">
        <v>934</v>
      </c>
      <c r="J75" s="24" t="s">
        <v>188</v>
      </c>
      <c r="K75" t="s">
        <v>19</v>
      </c>
      <c r="L75" s="25" t="s">
        <v>18</v>
      </c>
      <c r="M75" t="s">
        <v>20</v>
      </c>
      <c r="O75">
        <v>3</v>
      </c>
      <c r="P75">
        <v>3</v>
      </c>
      <c r="Q75">
        <v>3</v>
      </c>
      <c r="R75">
        <v>3</v>
      </c>
      <c r="S75">
        <v>3</v>
      </c>
      <c r="T75">
        <v>0</v>
      </c>
      <c r="U75" s="2">
        <v>0</v>
      </c>
      <c r="V75">
        <f t="shared" si="38"/>
        <v>0</v>
      </c>
      <c r="W75" s="2"/>
      <c r="X75" s="131">
        <f t="shared" si="35"/>
        <v>0</v>
      </c>
      <c r="Y75" s="138">
        <f t="shared" si="39"/>
        <v>0</v>
      </c>
      <c r="Z75">
        <f t="shared" si="40"/>
        <v>0</v>
      </c>
      <c r="AA75">
        <f t="shared" si="41"/>
        <v>0</v>
      </c>
      <c r="AB75">
        <f t="shared" si="42"/>
        <v>0</v>
      </c>
      <c r="AC75">
        <f t="shared" si="43"/>
        <v>0.25</v>
      </c>
      <c r="AD75">
        <f t="shared" si="44"/>
        <v>0.25</v>
      </c>
      <c r="AE75" s="24" t="s">
        <v>951</v>
      </c>
    </row>
    <row r="76" spans="1:31" ht="30" hidden="1">
      <c r="A76" t="s">
        <v>950</v>
      </c>
      <c r="B76" s="24" t="str">
        <f t="shared" si="34"/>
        <v>52 Cohesión desde lo social</v>
      </c>
      <c r="C76" s="24" t="s">
        <v>222</v>
      </c>
      <c r="D76" s="24" t="s">
        <v>223</v>
      </c>
      <c r="E76" s="24" t="s">
        <v>224</v>
      </c>
      <c r="F76" s="24" t="s">
        <v>225</v>
      </c>
      <c r="G76" s="24" t="s">
        <v>226</v>
      </c>
      <c r="H76" s="24" t="s">
        <v>227</v>
      </c>
      <c r="I76" s="24" t="s">
        <v>934</v>
      </c>
      <c r="J76" s="24" t="s">
        <v>228</v>
      </c>
      <c r="K76" t="s">
        <v>37</v>
      </c>
      <c r="L76" s="25" t="s">
        <v>18</v>
      </c>
      <c r="M76" t="s">
        <v>20</v>
      </c>
      <c r="O76">
        <v>40</v>
      </c>
      <c r="P76">
        <v>10</v>
      </c>
      <c r="Q76">
        <v>10</v>
      </c>
      <c r="R76">
        <v>10</v>
      </c>
      <c r="S76">
        <v>10</v>
      </c>
      <c r="T76">
        <v>10</v>
      </c>
      <c r="U76" s="2">
        <v>5</v>
      </c>
      <c r="V76">
        <f t="shared" ref="V76:V78" si="45">IF(ISTEXT(U76),T76,IF(ISTEXT(T76),U76,T76+U76))</f>
        <v>15</v>
      </c>
      <c r="W76" s="2"/>
      <c r="X76" s="131">
        <f t="shared" si="35"/>
        <v>50</v>
      </c>
      <c r="Y76" s="138">
        <f t="shared" ref="Y76:Y78" si="46">IFERROR(IF(V76/O76*100&gt;100,100,V76/O76*100),"NA")</f>
        <v>37.5</v>
      </c>
      <c r="AE76" s="24" t="s">
        <v>951</v>
      </c>
    </row>
    <row r="77" spans="1:31" ht="45" hidden="1">
      <c r="A77" t="s">
        <v>950</v>
      </c>
      <c r="B77" s="24" t="str">
        <f t="shared" si="34"/>
        <v>52 Cohesión desde lo social</v>
      </c>
      <c r="C77" s="24" t="s">
        <v>222</v>
      </c>
      <c r="D77" s="24" t="s">
        <v>223</v>
      </c>
      <c r="E77" s="24" t="s">
        <v>224</v>
      </c>
      <c r="F77" s="24" t="s">
        <v>225</v>
      </c>
      <c r="G77" s="24" t="s">
        <v>229</v>
      </c>
      <c r="H77" s="24" t="s">
        <v>230</v>
      </c>
      <c r="I77" s="24" t="s">
        <v>934</v>
      </c>
      <c r="J77" s="24" t="s">
        <v>228</v>
      </c>
      <c r="K77" t="s">
        <v>37</v>
      </c>
      <c r="L77" s="25" t="s">
        <v>18</v>
      </c>
      <c r="M77" t="s">
        <v>20</v>
      </c>
      <c r="O77">
        <v>28</v>
      </c>
      <c r="P77">
        <v>7</v>
      </c>
      <c r="Q77">
        <v>7</v>
      </c>
      <c r="R77">
        <v>7</v>
      </c>
      <c r="S77">
        <v>7</v>
      </c>
      <c r="T77">
        <v>7</v>
      </c>
      <c r="U77" s="2">
        <v>4</v>
      </c>
      <c r="V77">
        <f t="shared" si="45"/>
        <v>11</v>
      </c>
      <c r="W77" s="2"/>
      <c r="X77" s="131">
        <f t="shared" si="35"/>
        <v>57.142857142857139</v>
      </c>
      <c r="Y77" s="138">
        <f t="shared" si="46"/>
        <v>39.285714285714285</v>
      </c>
      <c r="AE77" s="24" t="s">
        <v>951</v>
      </c>
    </row>
    <row r="78" spans="1:31" ht="30" hidden="1">
      <c r="A78" t="s">
        <v>950</v>
      </c>
      <c r="B78" s="24" t="str">
        <f t="shared" si="34"/>
        <v>52 Cohesión desde lo social</v>
      </c>
      <c r="C78" s="24" t="s">
        <v>222</v>
      </c>
      <c r="D78" s="24" t="s">
        <v>223</v>
      </c>
      <c r="E78" s="24" t="s">
        <v>231</v>
      </c>
      <c r="F78" s="24" t="s">
        <v>232</v>
      </c>
      <c r="G78" s="24" t="s">
        <v>233</v>
      </c>
      <c r="H78" s="24" t="s">
        <v>234</v>
      </c>
      <c r="I78" s="24" t="s">
        <v>934</v>
      </c>
      <c r="J78" s="24" t="s">
        <v>228</v>
      </c>
      <c r="K78" t="s">
        <v>37</v>
      </c>
      <c r="L78" s="25" t="s">
        <v>18</v>
      </c>
      <c r="M78" t="s">
        <v>20</v>
      </c>
      <c r="O78">
        <v>500</v>
      </c>
      <c r="P78">
        <v>100</v>
      </c>
      <c r="Q78">
        <v>100</v>
      </c>
      <c r="R78">
        <v>100</v>
      </c>
      <c r="S78">
        <v>200</v>
      </c>
      <c r="T78">
        <v>210</v>
      </c>
      <c r="U78" s="2">
        <v>0</v>
      </c>
      <c r="V78">
        <f t="shared" si="45"/>
        <v>210</v>
      </c>
      <c r="W78" s="2"/>
      <c r="X78" s="131">
        <f t="shared" si="35"/>
        <v>0</v>
      </c>
      <c r="Y78" s="138">
        <f t="shared" si="46"/>
        <v>42</v>
      </c>
      <c r="AE78" s="24" t="s">
        <v>951</v>
      </c>
    </row>
    <row r="79" spans="1:31" ht="45" hidden="1">
      <c r="A79" t="s">
        <v>950</v>
      </c>
      <c r="B79" s="24" t="str">
        <f t="shared" si="34"/>
        <v>52 Cohesión desde lo social</v>
      </c>
      <c r="C79" s="24" t="s">
        <v>222</v>
      </c>
      <c r="D79" s="24" t="s">
        <v>223</v>
      </c>
      <c r="E79" s="24" t="s">
        <v>231</v>
      </c>
      <c r="F79" s="24" t="s">
        <v>232</v>
      </c>
      <c r="G79" s="24" t="s">
        <v>235</v>
      </c>
      <c r="H79" s="24" t="s">
        <v>236</v>
      </c>
      <c r="I79" s="24" t="s">
        <v>934</v>
      </c>
      <c r="J79" s="24" t="s">
        <v>228</v>
      </c>
      <c r="K79" t="s">
        <v>19</v>
      </c>
      <c r="L79" s="25" t="s">
        <v>18</v>
      </c>
      <c r="M79" t="s">
        <v>20</v>
      </c>
      <c r="O79">
        <v>3000</v>
      </c>
      <c r="P79">
        <v>3000</v>
      </c>
      <c r="Q79">
        <v>3000</v>
      </c>
      <c r="R79">
        <v>3000</v>
      </c>
      <c r="S79">
        <v>3000</v>
      </c>
      <c r="T79">
        <v>6264</v>
      </c>
      <c r="U79" s="2">
        <v>617</v>
      </c>
      <c r="V79">
        <f>U79</f>
        <v>617</v>
      </c>
      <c r="W79" s="2"/>
      <c r="X79" s="131">
        <f t="shared" si="35"/>
        <v>20.566666666666666</v>
      </c>
      <c r="Y79" s="138">
        <f>IF(AA79="NA",AB79,IF(AB79="NA",AA79,AA79+AB79))</f>
        <v>30.141666666666666</v>
      </c>
      <c r="Z79">
        <f t="shared" ref="Z79" si="47">IFERROR(IF(T79/P79*100&gt;100,100,T79/P79*100),"NA")</f>
        <v>100</v>
      </c>
      <c r="AA79">
        <f>IFERROR(Z79*AC79,"NA")</f>
        <v>25</v>
      </c>
      <c r="AB79">
        <f>IFERROR(X79*AD79,"NA")</f>
        <v>5.1416666666666666</v>
      </c>
      <c r="AC79">
        <f>P79/SUM(P79:S79)</f>
        <v>0.25</v>
      </c>
      <c r="AD79">
        <f>Q79/SUM(P79:S79)</f>
        <v>0.25</v>
      </c>
      <c r="AE79" s="24" t="s">
        <v>951</v>
      </c>
    </row>
    <row r="80" spans="1:31" ht="30" hidden="1">
      <c r="A80" t="s">
        <v>950</v>
      </c>
      <c r="B80" s="24" t="str">
        <f t="shared" si="34"/>
        <v>52 Cohesión desde lo social</v>
      </c>
      <c r="C80" s="24" t="s">
        <v>222</v>
      </c>
      <c r="D80" s="24" t="s">
        <v>223</v>
      </c>
      <c r="E80" s="24" t="s">
        <v>231</v>
      </c>
      <c r="F80" s="24" t="s">
        <v>232</v>
      </c>
      <c r="G80" s="24" t="s">
        <v>237</v>
      </c>
      <c r="H80" s="24" t="s">
        <v>238</v>
      </c>
      <c r="I80" s="24" t="s">
        <v>934</v>
      </c>
      <c r="J80" s="24" t="s">
        <v>228</v>
      </c>
      <c r="K80" t="s">
        <v>37</v>
      </c>
      <c r="L80" s="25" t="s">
        <v>18</v>
      </c>
      <c r="M80" t="s">
        <v>20</v>
      </c>
      <c r="O80">
        <v>27</v>
      </c>
      <c r="P80">
        <v>5</v>
      </c>
      <c r="Q80">
        <v>8</v>
      </c>
      <c r="R80">
        <v>7</v>
      </c>
      <c r="S80">
        <v>7</v>
      </c>
      <c r="T80">
        <v>6</v>
      </c>
      <c r="U80" s="2">
        <v>5</v>
      </c>
      <c r="V80">
        <f>IF(ISTEXT(U80),T80,IF(ISTEXT(T80),U80,T80+U80))</f>
        <v>11</v>
      </c>
      <c r="W80" s="2"/>
      <c r="X80" s="131">
        <f t="shared" si="35"/>
        <v>62.5</v>
      </c>
      <c r="Y80" s="138">
        <f>IFERROR(IF(V80/O80*100&gt;100,100,V80/O80*100),"NA")</f>
        <v>40.74074074074074</v>
      </c>
      <c r="AE80" s="24" t="s">
        <v>951</v>
      </c>
    </row>
    <row r="81" spans="1:31" ht="30" hidden="1">
      <c r="A81" t="s">
        <v>950</v>
      </c>
      <c r="B81" s="24" t="str">
        <f t="shared" si="34"/>
        <v>52 Cohesión desde lo social</v>
      </c>
      <c r="C81" s="24" t="s">
        <v>222</v>
      </c>
      <c r="D81" s="24" t="s">
        <v>223</v>
      </c>
      <c r="E81" s="24" t="s">
        <v>231</v>
      </c>
      <c r="F81" s="24" t="s">
        <v>232</v>
      </c>
      <c r="G81" s="24" t="s">
        <v>239</v>
      </c>
      <c r="H81" s="24" t="s">
        <v>240</v>
      </c>
      <c r="I81" s="24" t="s">
        <v>934</v>
      </c>
      <c r="J81" s="24" t="s">
        <v>228</v>
      </c>
      <c r="K81" t="s">
        <v>19</v>
      </c>
      <c r="L81" s="25" t="s">
        <v>18</v>
      </c>
      <c r="M81" t="s">
        <v>20</v>
      </c>
      <c r="O81">
        <v>70</v>
      </c>
      <c r="P81">
        <v>30</v>
      </c>
      <c r="Q81">
        <v>40</v>
      </c>
      <c r="R81">
        <v>55</v>
      </c>
      <c r="S81">
        <v>70</v>
      </c>
      <c r="T81">
        <v>34</v>
      </c>
      <c r="U81" s="2">
        <v>0</v>
      </c>
      <c r="V81">
        <f>U81</f>
        <v>0</v>
      </c>
      <c r="W81" s="2"/>
      <c r="X81" s="131">
        <f t="shared" si="35"/>
        <v>0</v>
      </c>
      <c r="Y81" s="138">
        <f>IF(AA81="NA",AB81,IF(AB81="NA",AA81,AA81+AB81))</f>
        <v>15.384615384615385</v>
      </c>
      <c r="Z81">
        <f t="shared" ref="Z81" si="48">IFERROR(IF(T81/P81*100&gt;100,100,T81/P81*100),"NA")</f>
        <v>100</v>
      </c>
      <c r="AA81">
        <f>IFERROR(Z81*AC81,"NA")</f>
        <v>15.384615384615385</v>
      </c>
      <c r="AB81">
        <f>IFERROR(X81*AD81,"NA")</f>
        <v>0</v>
      </c>
      <c r="AC81">
        <f>P81/SUM(P81:S81)</f>
        <v>0.15384615384615385</v>
      </c>
      <c r="AD81">
        <f>Q81/SUM(P81:S81)</f>
        <v>0.20512820512820512</v>
      </c>
      <c r="AE81" s="24" t="s">
        <v>951</v>
      </c>
    </row>
    <row r="82" spans="1:31" ht="45" hidden="1">
      <c r="A82" t="s">
        <v>950</v>
      </c>
      <c r="B82" s="24" t="str">
        <f t="shared" si="34"/>
        <v>52 Cohesión desde lo social</v>
      </c>
      <c r="C82" s="24" t="s">
        <v>222</v>
      </c>
      <c r="D82" s="24" t="s">
        <v>223</v>
      </c>
      <c r="E82" s="24" t="s">
        <v>241</v>
      </c>
      <c r="F82" s="24" t="s">
        <v>242</v>
      </c>
      <c r="G82" s="24" t="s">
        <v>243</v>
      </c>
      <c r="H82" s="24" t="s">
        <v>244</v>
      </c>
      <c r="I82" s="24" t="s">
        <v>934</v>
      </c>
      <c r="J82" s="24" t="s">
        <v>148</v>
      </c>
      <c r="K82" t="s">
        <v>37</v>
      </c>
      <c r="L82" s="25" t="s">
        <v>201</v>
      </c>
      <c r="M82" t="s">
        <v>20</v>
      </c>
      <c r="O82">
        <v>5000</v>
      </c>
      <c r="P82">
        <v>500</v>
      </c>
      <c r="Q82">
        <v>1500</v>
      </c>
      <c r="R82">
        <v>1500</v>
      </c>
      <c r="S82">
        <v>1500</v>
      </c>
      <c r="T82">
        <v>500</v>
      </c>
      <c r="U82" s="2">
        <v>266</v>
      </c>
      <c r="V82">
        <f t="shared" ref="V82:V83" si="49">IF(ISTEXT(U82),T82,IF(ISTEXT(T82),U82,T82+U82))</f>
        <v>766</v>
      </c>
      <c r="W82" s="2"/>
      <c r="X82" s="131">
        <f t="shared" si="35"/>
        <v>17.733333333333334</v>
      </c>
      <c r="Y82" s="138">
        <f t="shared" ref="Y82:Y87" si="50">IFERROR(IF(V82/O82*100&gt;100,100,V82/O82*100),"NA")</f>
        <v>15.32</v>
      </c>
      <c r="AE82" s="24" t="s">
        <v>951</v>
      </c>
    </row>
    <row r="83" spans="1:31" ht="30" hidden="1">
      <c r="A83" t="s">
        <v>950</v>
      </c>
      <c r="B83" s="24" t="str">
        <f t="shared" si="34"/>
        <v>52 Cohesión desde lo social</v>
      </c>
      <c r="C83" s="24" t="s">
        <v>222</v>
      </c>
      <c r="D83" s="24" t="s">
        <v>223</v>
      </c>
      <c r="E83" s="24" t="s">
        <v>241</v>
      </c>
      <c r="F83" s="24" t="s">
        <v>242</v>
      </c>
      <c r="G83" s="24" t="s">
        <v>245</v>
      </c>
      <c r="H83" s="24" t="s">
        <v>246</v>
      </c>
      <c r="I83" s="24" t="s">
        <v>934</v>
      </c>
      <c r="J83" s="24" t="s">
        <v>148</v>
      </c>
      <c r="K83" t="s">
        <v>37</v>
      </c>
      <c r="L83" s="25" t="s">
        <v>201</v>
      </c>
      <c r="M83" t="s">
        <v>20</v>
      </c>
      <c r="O83">
        <v>2000</v>
      </c>
      <c r="P83">
        <v>200</v>
      </c>
      <c r="Q83">
        <v>600</v>
      </c>
      <c r="R83">
        <v>600</v>
      </c>
      <c r="S83">
        <v>600</v>
      </c>
      <c r="T83">
        <v>81</v>
      </c>
      <c r="U83" s="2">
        <v>28</v>
      </c>
      <c r="V83">
        <f t="shared" si="49"/>
        <v>109</v>
      </c>
      <c r="W83" s="2"/>
      <c r="X83" s="131">
        <f t="shared" si="35"/>
        <v>4.666666666666667</v>
      </c>
      <c r="Y83" s="138">
        <f t="shared" si="50"/>
        <v>5.45</v>
      </c>
      <c r="AE83" s="24" t="s">
        <v>951</v>
      </c>
    </row>
    <row r="84" spans="1:31" ht="30" hidden="1">
      <c r="A84" t="s">
        <v>950</v>
      </c>
      <c r="B84" s="24" t="str">
        <f t="shared" si="34"/>
        <v>52 Cohesión desde lo social</v>
      </c>
      <c r="C84" s="24" t="s">
        <v>222</v>
      </c>
      <c r="D84" s="24" t="s">
        <v>223</v>
      </c>
      <c r="E84" s="24" t="s">
        <v>247</v>
      </c>
      <c r="F84" s="24" t="s">
        <v>248</v>
      </c>
      <c r="G84" s="24" t="s">
        <v>249</v>
      </c>
      <c r="H84" s="24" t="s">
        <v>250</v>
      </c>
      <c r="I84" s="24" t="s">
        <v>934</v>
      </c>
      <c r="J84" s="24" t="s">
        <v>148</v>
      </c>
      <c r="K84" t="s">
        <v>24</v>
      </c>
      <c r="L84" s="25" t="s">
        <v>201</v>
      </c>
      <c r="M84" t="s">
        <v>20</v>
      </c>
      <c r="O84">
        <v>10</v>
      </c>
      <c r="P84">
        <v>3</v>
      </c>
      <c r="Q84">
        <v>5</v>
      </c>
      <c r="R84">
        <v>8</v>
      </c>
      <c r="S84">
        <v>10</v>
      </c>
      <c r="T84">
        <v>6</v>
      </c>
      <c r="U84" s="2">
        <v>6</v>
      </c>
      <c r="V84">
        <f t="shared" ref="V84:V88" si="51">U84</f>
        <v>6</v>
      </c>
      <c r="W84" s="2"/>
      <c r="X84" s="131">
        <f t="shared" si="35"/>
        <v>100</v>
      </c>
      <c r="Y84" s="138">
        <f t="shared" si="50"/>
        <v>60</v>
      </c>
      <c r="AE84" s="24" t="s">
        <v>951</v>
      </c>
    </row>
    <row r="85" spans="1:31" ht="30" hidden="1">
      <c r="A85" t="s">
        <v>950</v>
      </c>
      <c r="B85" s="24" t="str">
        <f t="shared" si="34"/>
        <v>52 Cohesión desde lo social</v>
      </c>
      <c r="C85" s="24" t="s">
        <v>222</v>
      </c>
      <c r="D85" s="24" t="s">
        <v>223</v>
      </c>
      <c r="E85" s="24" t="s">
        <v>247</v>
      </c>
      <c r="F85" s="24" t="s">
        <v>248</v>
      </c>
      <c r="G85" s="24" t="s">
        <v>251</v>
      </c>
      <c r="H85" s="24" t="s">
        <v>252</v>
      </c>
      <c r="I85" s="24" t="s">
        <v>934</v>
      </c>
      <c r="J85" s="24" t="s">
        <v>148</v>
      </c>
      <c r="K85" t="s">
        <v>24</v>
      </c>
      <c r="L85" s="25" t="s">
        <v>201</v>
      </c>
      <c r="M85" t="s">
        <v>20</v>
      </c>
      <c r="O85">
        <v>33</v>
      </c>
      <c r="P85">
        <v>9</v>
      </c>
      <c r="Q85">
        <v>15</v>
      </c>
      <c r="R85">
        <v>24</v>
      </c>
      <c r="S85">
        <v>33</v>
      </c>
      <c r="T85">
        <v>26</v>
      </c>
      <c r="U85" s="2">
        <v>26</v>
      </c>
      <c r="V85">
        <f t="shared" si="51"/>
        <v>26</v>
      </c>
      <c r="W85" s="2"/>
      <c r="X85" s="131">
        <f t="shared" si="35"/>
        <v>100</v>
      </c>
      <c r="Y85" s="138">
        <f t="shared" si="50"/>
        <v>78.787878787878782</v>
      </c>
      <c r="AE85" s="24" t="s">
        <v>951</v>
      </c>
    </row>
    <row r="86" spans="1:31" ht="30" hidden="1">
      <c r="A86" t="s">
        <v>950</v>
      </c>
      <c r="B86" s="24" t="str">
        <f t="shared" si="34"/>
        <v>52 Cohesión desde lo social</v>
      </c>
      <c r="C86" s="24" t="s">
        <v>222</v>
      </c>
      <c r="D86" s="24" t="s">
        <v>223</v>
      </c>
      <c r="E86" s="24" t="s">
        <v>247</v>
      </c>
      <c r="F86" s="24" t="s">
        <v>248</v>
      </c>
      <c r="G86" s="24" t="s">
        <v>253</v>
      </c>
      <c r="H86" s="24" t="s">
        <v>254</v>
      </c>
      <c r="I86" s="24" t="s">
        <v>934</v>
      </c>
      <c r="J86" s="24" t="s">
        <v>148</v>
      </c>
      <c r="K86" t="s">
        <v>24</v>
      </c>
      <c r="L86" s="25" t="s">
        <v>255</v>
      </c>
      <c r="M86" t="s">
        <v>20</v>
      </c>
      <c r="O86">
        <v>4</v>
      </c>
      <c r="P86" t="s">
        <v>113</v>
      </c>
      <c r="Q86">
        <v>1</v>
      </c>
      <c r="R86">
        <v>2</v>
      </c>
      <c r="S86">
        <v>4</v>
      </c>
      <c r="T86">
        <v>1</v>
      </c>
      <c r="U86" s="2">
        <v>1</v>
      </c>
      <c r="V86">
        <f t="shared" si="51"/>
        <v>1</v>
      </c>
      <c r="W86" s="2"/>
      <c r="X86" s="131">
        <f t="shared" si="35"/>
        <v>100</v>
      </c>
      <c r="Y86" s="138">
        <f t="shared" si="50"/>
        <v>25</v>
      </c>
      <c r="AE86" s="24" t="s">
        <v>951</v>
      </c>
    </row>
    <row r="87" spans="1:31" ht="30" hidden="1">
      <c r="A87" t="s">
        <v>950</v>
      </c>
      <c r="B87" s="24" t="str">
        <f t="shared" si="34"/>
        <v>52 Cohesión desde lo social</v>
      </c>
      <c r="C87" s="24" t="s">
        <v>222</v>
      </c>
      <c r="D87" s="24" t="s">
        <v>223</v>
      </c>
      <c r="E87" s="24" t="s">
        <v>247</v>
      </c>
      <c r="F87" s="24" t="s">
        <v>248</v>
      </c>
      <c r="G87" s="24" t="s">
        <v>256</v>
      </c>
      <c r="H87" s="24" t="s">
        <v>257</v>
      </c>
      <c r="I87" s="24" t="s">
        <v>934</v>
      </c>
      <c r="J87" s="24" t="s">
        <v>148</v>
      </c>
      <c r="K87" t="s">
        <v>24</v>
      </c>
      <c r="L87" s="25" t="s">
        <v>201</v>
      </c>
      <c r="M87" t="s">
        <v>20</v>
      </c>
      <c r="O87">
        <v>6</v>
      </c>
      <c r="P87">
        <v>1</v>
      </c>
      <c r="Q87">
        <v>2</v>
      </c>
      <c r="R87">
        <v>4</v>
      </c>
      <c r="S87">
        <v>6</v>
      </c>
      <c r="T87">
        <v>3</v>
      </c>
      <c r="U87" s="2">
        <v>3</v>
      </c>
      <c r="V87">
        <f t="shared" si="51"/>
        <v>3</v>
      </c>
      <c r="W87" s="2"/>
      <c r="X87" s="131">
        <f t="shared" si="35"/>
        <v>100</v>
      </c>
      <c r="Y87" s="138">
        <f t="shared" si="50"/>
        <v>50</v>
      </c>
      <c r="AE87" s="24" t="s">
        <v>951</v>
      </c>
    </row>
    <row r="88" spans="1:31" ht="30" hidden="1">
      <c r="A88" t="s">
        <v>950</v>
      </c>
      <c r="B88" s="24" t="str">
        <f t="shared" si="34"/>
        <v>52 Cohesión desde lo social</v>
      </c>
      <c r="C88" s="24" t="s">
        <v>222</v>
      </c>
      <c r="D88" s="24" t="s">
        <v>223</v>
      </c>
      <c r="E88" s="24" t="s">
        <v>247</v>
      </c>
      <c r="F88" s="24" t="s">
        <v>248</v>
      </c>
      <c r="G88" s="24" t="s">
        <v>258</v>
      </c>
      <c r="H88" s="24" t="s">
        <v>259</v>
      </c>
      <c r="I88" s="24" t="s">
        <v>934</v>
      </c>
      <c r="J88" s="24" t="s">
        <v>148</v>
      </c>
      <c r="K88" t="s">
        <v>19</v>
      </c>
      <c r="L88" s="25" t="s">
        <v>18</v>
      </c>
      <c r="M88" t="s">
        <v>20</v>
      </c>
      <c r="O88">
        <v>19000</v>
      </c>
      <c r="P88">
        <v>12000</v>
      </c>
      <c r="Q88">
        <v>16000</v>
      </c>
      <c r="R88">
        <v>17000</v>
      </c>
      <c r="S88">
        <v>19000</v>
      </c>
      <c r="T88">
        <v>16632</v>
      </c>
      <c r="U88" s="2">
        <v>0</v>
      </c>
      <c r="V88">
        <f t="shared" si="51"/>
        <v>0</v>
      </c>
      <c r="W88" s="2"/>
      <c r="X88" s="131">
        <f t="shared" si="35"/>
        <v>0</v>
      </c>
      <c r="Y88" s="138">
        <f>IF(AA88="NA",AB88,IF(AB88="NA",AA88,AA88+AB88))</f>
        <v>18.75</v>
      </c>
      <c r="Z88">
        <f t="shared" ref="Z88" si="52">IFERROR(IF(T88/P88*100&gt;100,100,T88/P88*100),"NA")</f>
        <v>100</v>
      </c>
      <c r="AA88">
        <f>IFERROR(Z88*AC88,"NA")</f>
        <v>18.75</v>
      </c>
      <c r="AB88">
        <f>IFERROR(X88*AD88,"NA")</f>
        <v>0</v>
      </c>
      <c r="AC88">
        <f>P88/SUM(P88:S88)</f>
        <v>0.1875</v>
      </c>
      <c r="AD88">
        <f>Q88/SUM(P88:S88)</f>
        <v>0.25</v>
      </c>
      <c r="AE88" s="24" t="s">
        <v>951</v>
      </c>
    </row>
    <row r="89" spans="1:31" ht="30" hidden="1">
      <c r="A89" t="s">
        <v>950</v>
      </c>
      <c r="B89" s="24" t="str">
        <f t="shared" si="34"/>
        <v>52 Cohesión desde lo social</v>
      </c>
      <c r="C89" s="24" t="s">
        <v>222</v>
      </c>
      <c r="D89" s="24" t="s">
        <v>223</v>
      </c>
      <c r="E89" s="24" t="s">
        <v>260</v>
      </c>
      <c r="F89" s="24" t="s">
        <v>261</v>
      </c>
      <c r="G89" s="24" t="s">
        <v>262</v>
      </c>
      <c r="H89" s="24" t="s">
        <v>263</v>
      </c>
      <c r="I89" s="24" t="s">
        <v>934</v>
      </c>
      <c r="J89" s="24" t="s">
        <v>148</v>
      </c>
      <c r="K89" t="s">
        <v>37</v>
      </c>
      <c r="L89" s="25" t="s">
        <v>18</v>
      </c>
      <c r="M89" t="s">
        <v>20</v>
      </c>
      <c r="O89">
        <v>1500</v>
      </c>
      <c r="P89">
        <v>200</v>
      </c>
      <c r="Q89">
        <v>500</v>
      </c>
      <c r="R89">
        <v>600</v>
      </c>
      <c r="S89">
        <v>200</v>
      </c>
      <c r="T89">
        <v>200</v>
      </c>
      <c r="U89" s="2">
        <v>0</v>
      </c>
      <c r="V89">
        <f t="shared" ref="V89:V90" si="53">IF(ISTEXT(U89),T89,IF(ISTEXT(T89),U89,T89+U89))</f>
        <v>200</v>
      </c>
      <c r="W89" s="2"/>
      <c r="X89" s="131">
        <f t="shared" si="35"/>
        <v>0</v>
      </c>
      <c r="Y89" s="138">
        <f t="shared" ref="Y89:Y90" si="54">IFERROR(IF(V89/O89*100&gt;100,100,V89/O89*100),"NA")</f>
        <v>13.333333333333334</v>
      </c>
      <c r="AE89" s="24" t="s">
        <v>951</v>
      </c>
    </row>
    <row r="90" spans="1:31" ht="30" hidden="1">
      <c r="A90" t="s">
        <v>950</v>
      </c>
      <c r="B90" s="24" t="str">
        <f t="shared" si="34"/>
        <v>52 Cohesión desde lo social</v>
      </c>
      <c r="C90" s="24" t="s">
        <v>222</v>
      </c>
      <c r="D90" s="24" t="s">
        <v>223</v>
      </c>
      <c r="E90" s="24" t="s">
        <v>260</v>
      </c>
      <c r="F90" s="24" t="s">
        <v>261</v>
      </c>
      <c r="G90" s="24" t="s">
        <v>264</v>
      </c>
      <c r="H90" s="24" t="s">
        <v>265</v>
      </c>
      <c r="I90" s="24" t="s">
        <v>934</v>
      </c>
      <c r="J90" s="24" t="s">
        <v>148</v>
      </c>
      <c r="K90" t="s">
        <v>37</v>
      </c>
      <c r="L90" s="25" t="s">
        <v>18</v>
      </c>
      <c r="M90" t="s">
        <v>20</v>
      </c>
      <c r="O90">
        <v>2000</v>
      </c>
      <c r="P90">
        <v>300</v>
      </c>
      <c r="Q90">
        <v>700</v>
      </c>
      <c r="R90">
        <v>600</v>
      </c>
      <c r="S90">
        <v>400</v>
      </c>
      <c r="T90">
        <v>321</v>
      </c>
      <c r="U90" s="2">
        <v>0</v>
      </c>
      <c r="V90">
        <f t="shared" si="53"/>
        <v>321</v>
      </c>
      <c r="W90" s="2"/>
      <c r="X90" s="131">
        <f t="shared" si="35"/>
        <v>0</v>
      </c>
      <c r="Y90" s="138">
        <f t="shared" si="54"/>
        <v>16.05</v>
      </c>
      <c r="AE90" s="24" t="s">
        <v>951</v>
      </c>
    </row>
    <row r="91" spans="1:31" ht="30" hidden="1">
      <c r="A91" t="s">
        <v>950</v>
      </c>
      <c r="B91" s="24" t="str">
        <f t="shared" si="34"/>
        <v>52 Cohesión desde lo social</v>
      </c>
      <c r="C91" s="24" t="s">
        <v>222</v>
      </c>
      <c r="D91" s="24" t="s">
        <v>223</v>
      </c>
      <c r="E91" s="24" t="s">
        <v>266</v>
      </c>
      <c r="F91" s="24" t="s">
        <v>267</v>
      </c>
      <c r="G91" s="124" t="s">
        <v>268</v>
      </c>
      <c r="H91" s="24" t="s">
        <v>269</v>
      </c>
      <c r="I91" s="24" t="s">
        <v>934</v>
      </c>
      <c r="J91" s="24" t="s">
        <v>270</v>
      </c>
      <c r="K91" t="s">
        <v>19</v>
      </c>
      <c r="L91" s="25" t="s">
        <v>18</v>
      </c>
      <c r="M91" t="s">
        <v>20</v>
      </c>
      <c r="O91">
        <v>32</v>
      </c>
      <c r="P91">
        <v>32</v>
      </c>
      <c r="Q91">
        <v>30</v>
      </c>
      <c r="R91">
        <v>31</v>
      </c>
      <c r="S91">
        <v>32</v>
      </c>
      <c r="T91">
        <v>40</v>
      </c>
      <c r="U91" s="2">
        <v>0</v>
      </c>
      <c r="V91">
        <f>U91</f>
        <v>0</v>
      </c>
      <c r="W91" s="2"/>
      <c r="X91" s="131">
        <f t="shared" si="35"/>
        <v>0</v>
      </c>
      <c r="Y91" s="138">
        <f>IF(AA91="NA",AB91,IF(AB91="NA",AA91,AA91+AB91))</f>
        <v>25.6</v>
      </c>
      <c r="Z91">
        <f t="shared" ref="Z91" si="55">IFERROR(IF(T91/P91*100&gt;100,100,T91/P91*100),"NA")</f>
        <v>100</v>
      </c>
      <c r="AA91">
        <f>IFERROR(Z91*AC91,"NA")</f>
        <v>25.6</v>
      </c>
      <c r="AB91">
        <f>IFERROR(X91*AD91,"NA")</f>
        <v>0</v>
      </c>
      <c r="AC91">
        <f>P91/SUM(P91:S91)</f>
        <v>0.25600000000000001</v>
      </c>
      <c r="AD91">
        <f>Q91/SUM(P91:S91)</f>
        <v>0.24</v>
      </c>
      <c r="AE91" s="24" t="s">
        <v>951</v>
      </c>
    </row>
    <row r="92" spans="1:31" ht="30" hidden="1">
      <c r="A92" t="s">
        <v>950</v>
      </c>
      <c r="B92" s="24" t="str">
        <f t="shared" si="34"/>
        <v>52 Cohesión desde lo social</v>
      </c>
      <c r="C92" s="24" t="s">
        <v>222</v>
      </c>
      <c r="D92" s="24" t="s">
        <v>223</v>
      </c>
      <c r="E92" s="24" t="s">
        <v>266</v>
      </c>
      <c r="F92" s="24" t="s">
        <v>267</v>
      </c>
      <c r="G92" s="124" t="s">
        <v>271</v>
      </c>
      <c r="H92" s="24" t="s">
        <v>272</v>
      </c>
      <c r="I92" s="24" t="s">
        <v>934</v>
      </c>
      <c r="J92" s="24" t="s">
        <v>270</v>
      </c>
      <c r="K92" t="s">
        <v>37</v>
      </c>
      <c r="L92" s="25" t="s">
        <v>18</v>
      </c>
      <c r="M92" t="s">
        <v>20</v>
      </c>
      <c r="O92">
        <v>36</v>
      </c>
      <c r="P92">
        <v>9</v>
      </c>
      <c r="Q92">
        <v>9</v>
      </c>
      <c r="R92">
        <v>9</v>
      </c>
      <c r="S92">
        <v>9</v>
      </c>
      <c r="T92">
        <v>8</v>
      </c>
      <c r="U92" s="2">
        <v>2</v>
      </c>
      <c r="V92">
        <f>IF(ISTEXT(U92),T92,IF(ISTEXT(T92),U92,T92+U92))</f>
        <v>10</v>
      </c>
      <c r="W92" s="2"/>
      <c r="X92" s="131">
        <f t="shared" si="35"/>
        <v>22.222222222222221</v>
      </c>
      <c r="Y92" s="138">
        <f t="shared" ref="Y92:Y100" si="56">IFERROR(IF(V92/O92*100&gt;100,100,V92/O92*100),"NA")</f>
        <v>27.777777777777779</v>
      </c>
      <c r="AE92" s="24" t="s">
        <v>951</v>
      </c>
    </row>
    <row r="93" spans="1:31" ht="30" hidden="1">
      <c r="A93" t="s">
        <v>950</v>
      </c>
      <c r="B93" s="24" t="str">
        <f t="shared" si="34"/>
        <v>52 Cohesión desde lo social</v>
      </c>
      <c r="C93" s="24" t="s">
        <v>222</v>
      </c>
      <c r="D93" s="24" t="s">
        <v>223</v>
      </c>
      <c r="E93" s="24" t="s">
        <v>266</v>
      </c>
      <c r="F93" s="24" t="s">
        <v>267</v>
      </c>
      <c r="G93" s="124" t="s">
        <v>273</v>
      </c>
      <c r="H93" s="24" t="s">
        <v>274</v>
      </c>
      <c r="I93" s="24" t="s">
        <v>934</v>
      </c>
      <c r="J93" s="24" t="s">
        <v>270</v>
      </c>
      <c r="K93" t="s">
        <v>24</v>
      </c>
      <c r="L93" s="25" t="s">
        <v>18</v>
      </c>
      <c r="M93" t="s">
        <v>20</v>
      </c>
      <c r="O93">
        <v>1</v>
      </c>
      <c r="P93" t="s">
        <v>952</v>
      </c>
      <c r="Q93" t="s">
        <v>275</v>
      </c>
      <c r="R93" t="s">
        <v>953</v>
      </c>
      <c r="S93">
        <v>1</v>
      </c>
      <c r="T93">
        <v>0</v>
      </c>
      <c r="U93" s="2">
        <v>0</v>
      </c>
      <c r="V93">
        <f t="shared" ref="V93:V95" si="57">U93</f>
        <v>0</v>
      </c>
      <c r="W93" s="2"/>
      <c r="X93" s="131" t="str">
        <f t="shared" si="35"/>
        <v>NA</v>
      </c>
      <c r="Y93" s="138">
        <f t="shared" si="56"/>
        <v>0</v>
      </c>
      <c r="AE93" s="24" t="s">
        <v>951</v>
      </c>
    </row>
    <row r="94" spans="1:31" ht="30" hidden="1">
      <c r="A94" t="s">
        <v>950</v>
      </c>
      <c r="B94" s="24" t="str">
        <f t="shared" si="34"/>
        <v>52 Cohesión desde lo social</v>
      </c>
      <c r="C94" s="24" t="s">
        <v>222</v>
      </c>
      <c r="D94" s="24" t="s">
        <v>223</v>
      </c>
      <c r="E94" s="24" t="s">
        <v>266</v>
      </c>
      <c r="F94" s="24" t="s">
        <v>267</v>
      </c>
      <c r="G94" s="124" t="s">
        <v>276</v>
      </c>
      <c r="H94" s="24" t="s">
        <v>277</v>
      </c>
      <c r="I94" s="24" t="s">
        <v>934</v>
      </c>
      <c r="J94" s="24" t="s">
        <v>270</v>
      </c>
      <c r="K94" t="s">
        <v>24</v>
      </c>
      <c r="L94" s="25" t="s">
        <v>18</v>
      </c>
      <c r="M94" t="s">
        <v>20</v>
      </c>
      <c r="O94">
        <v>1</v>
      </c>
      <c r="P94">
        <v>0.25</v>
      </c>
      <c r="Q94">
        <v>0.5</v>
      </c>
      <c r="R94">
        <v>0.75</v>
      </c>
      <c r="S94">
        <v>1</v>
      </c>
      <c r="T94">
        <v>0.3</v>
      </c>
      <c r="U94" s="2">
        <f>(+Q94/4)+T94</f>
        <v>0.42499999999999999</v>
      </c>
      <c r="V94">
        <f t="shared" si="57"/>
        <v>0.42499999999999999</v>
      </c>
      <c r="W94" s="2"/>
      <c r="X94" s="131">
        <f t="shared" si="35"/>
        <v>85</v>
      </c>
      <c r="Y94" s="138">
        <f t="shared" si="56"/>
        <v>42.5</v>
      </c>
      <c r="AE94" s="24" t="s">
        <v>951</v>
      </c>
    </row>
    <row r="95" spans="1:31" ht="30" hidden="1">
      <c r="A95" t="s">
        <v>950</v>
      </c>
      <c r="B95" s="24" t="str">
        <f t="shared" si="34"/>
        <v>52 Cohesión desde lo social</v>
      </c>
      <c r="C95" s="24" t="s">
        <v>222</v>
      </c>
      <c r="D95" s="24" t="s">
        <v>223</v>
      </c>
      <c r="E95" s="24" t="s">
        <v>278</v>
      </c>
      <c r="F95" s="24" t="s">
        <v>279</v>
      </c>
      <c r="G95" s="24" t="s">
        <v>280</v>
      </c>
      <c r="H95" s="24" t="s">
        <v>281</v>
      </c>
      <c r="I95" s="24" t="s">
        <v>934</v>
      </c>
      <c r="J95" s="24" t="s">
        <v>282</v>
      </c>
      <c r="K95" t="s">
        <v>24</v>
      </c>
      <c r="L95" s="25" t="s">
        <v>18</v>
      </c>
      <c r="M95" t="s">
        <v>20</v>
      </c>
      <c r="O95">
        <v>40000</v>
      </c>
      <c r="P95">
        <v>11000</v>
      </c>
      <c r="Q95">
        <v>26000</v>
      </c>
      <c r="R95">
        <v>35000</v>
      </c>
      <c r="S95">
        <v>40000</v>
      </c>
      <c r="T95">
        <v>8326</v>
      </c>
      <c r="U95" s="126">
        <v>12215</v>
      </c>
      <c r="V95">
        <f t="shared" si="57"/>
        <v>12215</v>
      </c>
      <c r="W95" s="2"/>
      <c r="X95" s="131">
        <f t="shared" si="35"/>
        <v>46.980769230769234</v>
      </c>
      <c r="Y95" s="138">
        <f t="shared" si="56"/>
        <v>30.537500000000001</v>
      </c>
      <c r="AE95" s="24" t="s">
        <v>951</v>
      </c>
    </row>
    <row r="96" spans="1:31" ht="30" hidden="1">
      <c r="A96" t="s">
        <v>950</v>
      </c>
      <c r="B96" s="24" t="str">
        <f t="shared" si="34"/>
        <v>52 Cohesión desde lo social</v>
      </c>
      <c r="C96" s="24" t="s">
        <v>222</v>
      </c>
      <c r="D96" s="24" t="s">
        <v>223</v>
      </c>
      <c r="E96" s="24" t="s">
        <v>278</v>
      </c>
      <c r="F96" s="24" t="s">
        <v>279</v>
      </c>
      <c r="G96" s="24" t="s">
        <v>283</v>
      </c>
      <c r="H96" s="24" t="s">
        <v>284</v>
      </c>
      <c r="I96" s="24" t="s">
        <v>934</v>
      </c>
      <c r="J96" s="24" t="s">
        <v>282</v>
      </c>
      <c r="K96" t="s">
        <v>37</v>
      </c>
      <c r="L96" s="25" t="s">
        <v>18</v>
      </c>
      <c r="M96" t="s">
        <v>20</v>
      </c>
      <c r="O96">
        <v>3000</v>
      </c>
      <c r="P96">
        <v>500</v>
      </c>
      <c r="Q96">
        <v>1000</v>
      </c>
      <c r="R96">
        <v>1000</v>
      </c>
      <c r="S96">
        <v>500</v>
      </c>
      <c r="T96">
        <v>394</v>
      </c>
      <c r="U96" s="126">
        <v>292</v>
      </c>
      <c r="V96">
        <f t="shared" ref="V96:V99" si="58">IF(ISTEXT(U96),T96,IF(ISTEXT(T96),U96,T96+U96))</f>
        <v>686</v>
      </c>
      <c r="W96" s="2"/>
      <c r="X96" s="131">
        <f t="shared" si="35"/>
        <v>29.2</v>
      </c>
      <c r="Y96" s="138">
        <f t="shared" si="56"/>
        <v>22.866666666666667</v>
      </c>
      <c r="AE96" s="24" t="s">
        <v>951</v>
      </c>
    </row>
    <row r="97" spans="1:31" ht="30" hidden="1">
      <c r="A97" t="s">
        <v>950</v>
      </c>
      <c r="B97" s="24" t="str">
        <f t="shared" si="34"/>
        <v>52 Cohesión desde lo social</v>
      </c>
      <c r="C97" s="24" t="s">
        <v>222</v>
      </c>
      <c r="D97" s="24" t="s">
        <v>223</v>
      </c>
      <c r="E97" s="24" t="s">
        <v>278</v>
      </c>
      <c r="F97" s="24" t="s">
        <v>279</v>
      </c>
      <c r="G97" s="24" t="s">
        <v>285</v>
      </c>
      <c r="H97" s="24" t="s">
        <v>286</v>
      </c>
      <c r="I97" s="24" t="s">
        <v>934</v>
      </c>
      <c r="J97" s="24" t="s">
        <v>282</v>
      </c>
      <c r="K97" t="s">
        <v>37</v>
      </c>
      <c r="L97" s="25" t="s">
        <v>18</v>
      </c>
      <c r="M97" t="s">
        <v>20</v>
      </c>
      <c r="O97">
        <v>3</v>
      </c>
      <c r="P97" t="s">
        <v>113</v>
      </c>
      <c r="Q97">
        <v>1</v>
      </c>
      <c r="R97">
        <v>1</v>
      </c>
      <c r="S97">
        <v>1</v>
      </c>
      <c r="T97" t="s">
        <v>130</v>
      </c>
      <c r="U97" s="2">
        <v>0</v>
      </c>
      <c r="V97">
        <f t="shared" si="58"/>
        <v>0</v>
      </c>
      <c r="W97" s="2"/>
      <c r="X97" s="131">
        <f t="shared" si="35"/>
        <v>0</v>
      </c>
      <c r="Y97" s="138">
        <f t="shared" si="56"/>
        <v>0</v>
      </c>
      <c r="AE97" s="24" t="s">
        <v>951</v>
      </c>
    </row>
    <row r="98" spans="1:31" ht="30" hidden="1">
      <c r="A98" t="s">
        <v>950</v>
      </c>
      <c r="B98" s="24" t="str">
        <f t="shared" si="34"/>
        <v>52 Cohesión desde lo social</v>
      </c>
      <c r="C98" s="24" t="s">
        <v>222</v>
      </c>
      <c r="D98" s="24" t="s">
        <v>223</v>
      </c>
      <c r="E98" s="24" t="s">
        <v>278</v>
      </c>
      <c r="F98" s="24" t="s">
        <v>279</v>
      </c>
      <c r="G98" s="24" t="s">
        <v>287</v>
      </c>
      <c r="H98" s="24" t="s">
        <v>288</v>
      </c>
      <c r="I98" s="24" t="s">
        <v>934</v>
      </c>
      <c r="J98" s="24" t="s">
        <v>282</v>
      </c>
      <c r="K98" t="s">
        <v>37</v>
      </c>
      <c r="L98" s="25" t="s">
        <v>18</v>
      </c>
      <c r="M98" t="s">
        <v>20</v>
      </c>
      <c r="O98">
        <v>8</v>
      </c>
      <c r="P98" t="s">
        <v>113</v>
      </c>
      <c r="Q98">
        <v>3</v>
      </c>
      <c r="R98">
        <v>3</v>
      </c>
      <c r="S98">
        <v>2</v>
      </c>
      <c r="T98" t="s">
        <v>130</v>
      </c>
      <c r="U98" s="2">
        <v>0</v>
      </c>
      <c r="V98">
        <f t="shared" si="58"/>
        <v>0</v>
      </c>
      <c r="W98" s="2"/>
      <c r="X98" s="131">
        <f t="shared" si="35"/>
        <v>0</v>
      </c>
      <c r="Y98" s="138">
        <f t="shared" si="56"/>
        <v>0</v>
      </c>
      <c r="AE98" s="24" t="s">
        <v>951</v>
      </c>
    </row>
    <row r="99" spans="1:31" ht="30" hidden="1">
      <c r="A99" t="s">
        <v>950</v>
      </c>
      <c r="B99" s="24" t="str">
        <f t="shared" si="34"/>
        <v>52 Cohesión desde lo social</v>
      </c>
      <c r="C99" s="24" t="s">
        <v>222</v>
      </c>
      <c r="D99" s="24" t="s">
        <v>223</v>
      </c>
      <c r="E99" s="24" t="s">
        <v>278</v>
      </c>
      <c r="F99" s="24" t="s">
        <v>279</v>
      </c>
      <c r="G99" s="24" t="s">
        <v>289</v>
      </c>
      <c r="H99" s="24" t="s">
        <v>290</v>
      </c>
      <c r="I99" s="24" t="s">
        <v>934</v>
      </c>
      <c r="J99" s="24" t="s">
        <v>282</v>
      </c>
      <c r="K99" t="s">
        <v>37</v>
      </c>
      <c r="L99" s="25" t="s">
        <v>18</v>
      </c>
      <c r="M99" t="s">
        <v>20</v>
      </c>
      <c r="O99">
        <v>50</v>
      </c>
      <c r="P99" t="s">
        <v>113</v>
      </c>
      <c r="Q99">
        <v>20</v>
      </c>
      <c r="R99">
        <v>20</v>
      </c>
      <c r="S99">
        <v>10</v>
      </c>
      <c r="T99" t="s">
        <v>130</v>
      </c>
      <c r="U99" s="2">
        <v>0</v>
      </c>
      <c r="V99">
        <f t="shared" si="58"/>
        <v>0</v>
      </c>
      <c r="W99" s="2"/>
      <c r="X99" s="131">
        <f t="shared" si="35"/>
        <v>0</v>
      </c>
      <c r="Y99" s="138">
        <f t="shared" si="56"/>
        <v>0</v>
      </c>
      <c r="AE99" s="24" t="s">
        <v>951</v>
      </c>
    </row>
    <row r="100" spans="1:31" ht="30" hidden="1">
      <c r="A100" t="s">
        <v>950</v>
      </c>
      <c r="B100" s="24" t="str">
        <f t="shared" si="34"/>
        <v>52 Cohesión desde lo social</v>
      </c>
      <c r="C100" s="24" t="s">
        <v>222</v>
      </c>
      <c r="D100" s="24" t="s">
        <v>223</v>
      </c>
      <c r="E100" s="24" t="s">
        <v>291</v>
      </c>
      <c r="F100" s="24" t="s">
        <v>292</v>
      </c>
      <c r="G100" s="24" t="s">
        <v>293</v>
      </c>
      <c r="H100" s="24" t="s">
        <v>294</v>
      </c>
      <c r="I100" s="24" t="s">
        <v>934</v>
      </c>
      <c r="J100" s="24" t="s">
        <v>282</v>
      </c>
      <c r="K100" t="s">
        <v>24</v>
      </c>
      <c r="L100" s="25" t="s">
        <v>18</v>
      </c>
      <c r="M100" t="s">
        <v>20</v>
      </c>
      <c r="O100">
        <v>20000</v>
      </c>
      <c r="P100">
        <v>3000</v>
      </c>
      <c r="Q100">
        <v>8928</v>
      </c>
      <c r="R100">
        <v>14143</v>
      </c>
      <c r="S100">
        <v>20000</v>
      </c>
      <c r="T100">
        <v>1886</v>
      </c>
      <c r="U100" s="126">
        <v>2321</v>
      </c>
      <c r="V100">
        <f t="shared" ref="V100:V103" si="59">U100</f>
        <v>2321</v>
      </c>
      <c r="W100" s="2"/>
      <c r="X100" s="131">
        <f t="shared" si="35"/>
        <v>25.996863799283155</v>
      </c>
      <c r="Y100" s="138">
        <f t="shared" si="56"/>
        <v>11.605</v>
      </c>
      <c r="AE100" s="24" t="s">
        <v>951</v>
      </c>
    </row>
    <row r="101" spans="1:31" ht="30" hidden="1">
      <c r="A101" t="s">
        <v>950</v>
      </c>
      <c r="B101" s="24" t="str">
        <f t="shared" si="34"/>
        <v>52 Cohesión desde lo social</v>
      </c>
      <c r="C101" s="24" t="s">
        <v>222</v>
      </c>
      <c r="D101" s="24" t="s">
        <v>223</v>
      </c>
      <c r="E101" s="24" t="s">
        <v>295</v>
      </c>
      <c r="F101" s="24" t="s">
        <v>296</v>
      </c>
      <c r="G101" s="43" t="s">
        <v>297</v>
      </c>
      <c r="H101" s="24" t="s">
        <v>298</v>
      </c>
      <c r="I101" s="24" t="s">
        <v>934</v>
      </c>
      <c r="J101" s="24" t="s">
        <v>299</v>
      </c>
      <c r="K101" t="s">
        <v>19</v>
      </c>
      <c r="L101" s="25" t="s">
        <v>18</v>
      </c>
      <c r="M101" t="s">
        <v>20</v>
      </c>
      <c r="O101">
        <v>305261</v>
      </c>
      <c r="P101">
        <v>305261</v>
      </c>
      <c r="Q101">
        <v>305261</v>
      </c>
      <c r="R101">
        <v>305261</v>
      </c>
      <c r="S101">
        <v>305261</v>
      </c>
      <c r="T101">
        <v>309706</v>
      </c>
      <c r="U101" s="2">
        <f>VLOOKUP(G101,Datos!A$2:C$54,2,FALSE)</f>
        <v>311945</v>
      </c>
      <c r="V101">
        <f t="shared" si="59"/>
        <v>311945</v>
      </c>
      <c r="W101" s="2">
        <f>VLOOKUP(G101,Datos!A$2:C$54,3,FALSE)</f>
        <v>0</v>
      </c>
      <c r="X101" s="131">
        <f t="shared" si="35"/>
        <v>100</v>
      </c>
      <c r="Y101" s="138">
        <f>IF(AA101="NA",AB101,IF(AB101="NA",AA101,AA101+AB101))</f>
        <v>50</v>
      </c>
      <c r="Z101">
        <f t="shared" ref="Z101" si="60">IFERROR(IF(T101/P101*100&gt;100,100,T101/P101*100),"NA")</f>
        <v>100</v>
      </c>
      <c r="AA101">
        <f>IFERROR(Z101*AC101,"NA")</f>
        <v>25</v>
      </c>
      <c r="AB101">
        <f>IFERROR(X101*AD101,"NA")</f>
        <v>25</v>
      </c>
      <c r="AC101">
        <f>P101/SUM(P101:S101)</f>
        <v>0.25</v>
      </c>
      <c r="AD101">
        <f>Q101/SUM(P101:S101)</f>
        <v>0.25</v>
      </c>
      <c r="AE101" s="24" t="s">
        <v>951</v>
      </c>
    </row>
    <row r="102" spans="1:31" ht="45" hidden="1">
      <c r="A102" t="s">
        <v>950</v>
      </c>
      <c r="B102" s="24" t="str">
        <f t="shared" si="34"/>
        <v>52 Cohesión desde lo social</v>
      </c>
      <c r="C102" s="24" t="s">
        <v>222</v>
      </c>
      <c r="D102" s="24" t="s">
        <v>223</v>
      </c>
      <c r="E102" s="24" t="s">
        <v>295</v>
      </c>
      <c r="F102" s="24" t="s">
        <v>296</v>
      </c>
      <c r="G102" s="44" t="s">
        <v>300</v>
      </c>
      <c r="H102" s="24" t="s">
        <v>301</v>
      </c>
      <c r="I102" s="24" t="s">
        <v>934</v>
      </c>
      <c r="J102" s="24" t="s">
        <v>282</v>
      </c>
      <c r="K102" t="s">
        <v>24</v>
      </c>
      <c r="L102" s="25" t="s">
        <v>18</v>
      </c>
      <c r="M102" t="s">
        <v>20</v>
      </c>
      <c r="O102">
        <v>450000</v>
      </c>
      <c r="P102">
        <v>105000</v>
      </c>
      <c r="Q102">
        <v>250000</v>
      </c>
      <c r="R102">
        <v>350000</v>
      </c>
      <c r="S102">
        <v>450000</v>
      </c>
      <c r="T102">
        <v>105759</v>
      </c>
      <c r="U102" s="2">
        <v>122412</v>
      </c>
      <c r="V102">
        <f t="shared" si="59"/>
        <v>122412</v>
      </c>
      <c r="W102" s="55" t="s">
        <v>954</v>
      </c>
      <c r="X102" s="131">
        <f t="shared" si="35"/>
        <v>48.964800000000004</v>
      </c>
      <c r="Y102" s="138">
        <f t="shared" ref="Y102:Y104" si="61">IFERROR(IF(V102/O102*100&gt;100,100,V102/O102*100),"NA")</f>
        <v>27.202666666666669</v>
      </c>
      <c r="AE102" s="24" t="s">
        <v>951</v>
      </c>
    </row>
    <row r="103" spans="1:31" ht="30" hidden="1">
      <c r="A103" t="s">
        <v>950</v>
      </c>
      <c r="B103" s="24" t="str">
        <f t="shared" si="34"/>
        <v>52 Cohesión desde lo social</v>
      </c>
      <c r="C103" s="24" t="s">
        <v>222</v>
      </c>
      <c r="D103" s="24" t="s">
        <v>223</v>
      </c>
      <c r="E103" s="24" t="s">
        <v>295</v>
      </c>
      <c r="F103" s="24" t="s">
        <v>296</v>
      </c>
      <c r="G103" s="44" t="s">
        <v>302</v>
      </c>
      <c r="H103" s="24" t="s">
        <v>303</v>
      </c>
      <c r="I103" s="24" t="s">
        <v>934</v>
      </c>
      <c r="J103" s="24" t="s">
        <v>282</v>
      </c>
      <c r="K103" t="s">
        <v>24</v>
      </c>
      <c r="L103" s="25" t="s">
        <v>18</v>
      </c>
      <c r="M103" t="s">
        <v>20</v>
      </c>
      <c r="O103">
        <v>3000</v>
      </c>
      <c r="P103">
        <v>600</v>
      </c>
      <c r="Q103">
        <v>1400</v>
      </c>
      <c r="R103">
        <v>2400</v>
      </c>
      <c r="S103">
        <v>3000</v>
      </c>
      <c r="T103">
        <v>761</v>
      </c>
      <c r="U103" s="2">
        <v>837</v>
      </c>
      <c r="V103">
        <f t="shared" si="59"/>
        <v>837</v>
      </c>
      <c r="W103" s="2"/>
      <c r="X103" s="131">
        <f t="shared" si="35"/>
        <v>59.785714285714285</v>
      </c>
      <c r="Y103" s="138">
        <f t="shared" si="61"/>
        <v>27.900000000000002</v>
      </c>
      <c r="AE103" s="24" t="s">
        <v>951</v>
      </c>
    </row>
    <row r="104" spans="1:31" ht="45" hidden="1">
      <c r="A104" t="s">
        <v>950</v>
      </c>
      <c r="B104" s="24" t="str">
        <f t="shared" si="34"/>
        <v>52 Cohesión desde lo social</v>
      </c>
      <c r="C104" s="24" t="s">
        <v>222</v>
      </c>
      <c r="D104" s="24" t="s">
        <v>223</v>
      </c>
      <c r="E104" s="24" t="s">
        <v>295</v>
      </c>
      <c r="F104" s="24" t="s">
        <v>296</v>
      </c>
      <c r="G104" s="44" t="s">
        <v>304</v>
      </c>
      <c r="H104" s="24" t="s">
        <v>305</v>
      </c>
      <c r="I104" s="24" t="s">
        <v>934</v>
      </c>
      <c r="J104" s="24" t="s">
        <v>282</v>
      </c>
      <c r="K104" t="s">
        <v>37</v>
      </c>
      <c r="L104" s="25" t="s">
        <v>18</v>
      </c>
      <c r="M104" t="s">
        <v>20</v>
      </c>
      <c r="O104">
        <v>40000</v>
      </c>
      <c r="P104">
        <v>7000</v>
      </c>
      <c r="Q104">
        <v>15000</v>
      </c>
      <c r="R104">
        <v>11000</v>
      </c>
      <c r="S104">
        <v>7000</v>
      </c>
      <c r="T104">
        <v>6344</v>
      </c>
      <c r="U104" s="2">
        <v>430</v>
      </c>
      <c r="V104">
        <f>IF(ISTEXT(U104),T104,IF(ISTEXT(T104),U104,T104+U104))</f>
        <v>6774</v>
      </c>
      <c r="W104" s="55" t="s">
        <v>955</v>
      </c>
      <c r="X104" s="131">
        <f t="shared" si="35"/>
        <v>2.8666666666666667</v>
      </c>
      <c r="Y104" s="138">
        <f t="shared" si="61"/>
        <v>16.934999999999999</v>
      </c>
      <c r="AE104" s="24" t="s">
        <v>951</v>
      </c>
    </row>
    <row r="105" spans="1:31" ht="30" hidden="1">
      <c r="A105" t="s">
        <v>950</v>
      </c>
      <c r="B105" s="24" t="str">
        <f t="shared" si="34"/>
        <v>52 Cohesión desde lo social</v>
      </c>
      <c r="C105" s="24" t="s">
        <v>222</v>
      </c>
      <c r="D105" s="24" t="s">
        <v>223</v>
      </c>
      <c r="E105" s="24" t="s">
        <v>295</v>
      </c>
      <c r="F105" s="24" t="s">
        <v>296</v>
      </c>
      <c r="G105" s="44" t="s">
        <v>306</v>
      </c>
      <c r="H105" s="24" t="s">
        <v>307</v>
      </c>
      <c r="I105" s="24" t="s">
        <v>934</v>
      </c>
      <c r="J105" s="24" t="s">
        <v>299</v>
      </c>
      <c r="K105" t="s">
        <v>19</v>
      </c>
      <c r="L105" s="25" t="s">
        <v>18</v>
      </c>
      <c r="M105" t="s">
        <v>20</v>
      </c>
      <c r="O105">
        <v>6000</v>
      </c>
      <c r="P105">
        <v>4000</v>
      </c>
      <c r="Q105">
        <v>6000</v>
      </c>
      <c r="R105">
        <v>6000</v>
      </c>
      <c r="S105">
        <v>6000</v>
      </c>
      <c r="T105">
        <v>5370</v>
      </c>
      <c r="U105" s="2">
        <f>VLOOKUP(G105,Datos!A$2:C$54,2,FALSE)</f>
        <v>5477</v>
      </c>
      <c r="V105">
        <f t="shared" ref="V105:V106" si="62">U105</f>
        <v>5477</v>
      </c>
      <c r="W105" s="2">
        <f>VLOOKUP(G105,Datos!A$2:C$54,3,FALSE)</f>
        <v>0</v>
      </c>
      <c r="X105" s="131">
        <f t="shared" si="35"/>
        <v>91.283333333333331</v>
      </c>
      <c r="Y105" s="138">
        <f>IF(AA105="NA",AB105,IF(AB105="NA",AA105,AA105+AB105))</f>
        <v>43.077272727272728</v>
      </c>
      <c r="Z105">
        <f t="shared" ref="Z105" si="63">IFERROR(IF(T105/P105*100&gt;100,100,T105/P105*100),"NA")</f>
        <v>100</v>
      </c>
      <c r="AA105">
        <f>IFERROR(Z105*AC105,"NA")</f>
        <v>18.181818181818183</v>
      </c>
      <c r="AB105">
        <f>IFERROR(X105*AD105,"NA")</f>
        <v>24.895454545454545</v>
      </c>
      <c r="AC105">
        <f>P105/SUM(P105:S105)</f>
        <v>0.18181818181818182</v>
      </c>
      <c r="AD105">
        <f>Q105/SUM(P105:S105)</f>
        <v>0.27272727272727271</v>
      </c>
      <c r="AE105" s="24" t="s">
        <v>951</v>
      </c>
    </row>
    <row r="106" spans="1:31" ht="30" hidden="1">
      <c r="A106" t="s">
        <v>950</v>
      </c>
      <c r="B106" s="24" t="str">
        <f t="shared" si="34"/>
        <v>52 Cohesión desde lo social</v>
      </c>
      <c r="C106" s="24" t="s">
        <v>222</v>
      </c>
      <c r="D106" s="24" t="s">
        <v>223</v>
      </c>
      <c r="E106" s="24" t="s">
        <v>308</v>
      </c>
      <c r="F106" s="24" t="s">
        <v>309</v>
      </c>
      <c r="G106" s="24" t="s">
        <v>310</v>
      </c>
      <c r="H106" s="24" t="s">
        <v>311</v>
      </c>
      <c r="I106" s="24" t="s">
        <v>934</v>
      </c>
      <c r="J106" s="24" t="s">
        <v>282</v>
      </c>
      <c r="K106" t="s">
        <v>24</v>
      </c>
      <c r="L106" s="25" t="s">
        <v>18</v>
      </c>
      <c r="M106" t="s">
        <v>20</v>
      </c>
      <c r="O106">
        <v>13000</v>
      </c>
      <c r="P106">
        <v>2000</v>
      </c>
      <c r="Q106">
        <v>6000</v>
      </c>
      <c r="R106">
        <v>10000</v>
      </c>
      <c r="S106">
        <v>13000</v>
      </c>
      <c r="T106">
        <v>2011</v>
      </c>
      <c r="U106" s="126">
        <v>2178</v>
      </c>
      <c r="V106">
        <f t="shared" si="62"/>
        <v>2178</v>
      </c>
      <c r="W106" s="2"/>
      <c r="X106" s="131">
        <f t="shared" si="35"/>
        <v>36.299999999999997</v>
      </c>
      <c r="Y106" s="138">
        <f t="shared" ref="Y106:Y114" si="64">IFERROR(IF(V106/O106*100&gt;100,100,V106/O106*100),"NA")</f>
        <v>16.753846153846151</v>
      </c>
      <c r="AE106" s="24" t="s">
        <v>951</v>
      </c>
    </row>
    <row r="107" spans="1:31" ht="30" hidden="1">
      <c r="A107" t="s">
        <v>950</v>
      </c>
      <c r="B107" s="24" t="str">
        <f t="shared" si="34"/>
        <v>52 Cohesión desde lo social</v>
      </c>
      <c r="C107" s="24" t="s">
        <v>222</v>
      </c>
      <c r="D107" s="24" t="s">
        <v>223</v>
      </c>
      <c r="E107" s="24" t="s">
        <v>308</v>
      </c>
      <c r="F107" s="24" t="s">
        <v>309</v>
      </c>
      <c r="G107" s="24" t="s">
        <v>312</v>
      </c>
      <c r="H107" s="24" t="s">
        <v>313</v>
      </c>
      <c r="I107" s="24" t="s">
        <v>934</v>
      </c>
      <c r="J107" s="24" t="s">
        <v>282</v>
      </c>
      <c r="K107" t="s">
        <v>37</v>
      </c>
      <c r="L107" s="25" t="s">
        <v>18</v>
      </c>
      <c r="M107" t="s">
        <v>20</v>
      </c>
      <c r="O107">
        <v>125</v>
      </c>
      <c r="P107">
        <v>10</v>
      </c>
      <c r="Q107">
        <v>39</v>
      </c>
      <c r="R107">
        <v>40</v>
      </c>
      <c r="S107">
        <v>36</v>
      </c>
      <c r="T107">
        <v>10</v>
      </c>
      <c r="U107" s="126">
        <v>6</v>
      </c>
      <c r="V107">
        <f>IF(ISTEXT(U107),T107,IF(ISTEXT(T107),U107,T107+U107))</f>
        <v>16</v>
      </c>
      <c r="W107" s="2"/>
      <c r="X107" s="131">
        <f t="shared" si="35"/>
        <v>15.384615384615385</v>
      </c>
      <c r="Y107" s="138">
        <f t="shared" si="64"/>
        <v>12.8</v>
      </c>
      <c r="AE107" s="24" t="s">
        <v>951</v>
      </c>
    </row>
    <row r="108" spans="1:31" ht="30" hidden="1">
      <c r="A108" t="s">
        <v>950</v>
      </c>
      <c r="B108" s="24" t="str">
        <f t="shared" si="34"/>
        <v>52 Cohesión desde lo social</v>
      </c>
      <c r="C108" s="24" t="s">
        <v>314</v>
      </c>
      <c r="D108" s="24" t="s">
        <v>315</v>
      </c>
      <c r="E108" s="24" t="s">
        <v>320</v>
      </c>
      <c r="F108" s="24" t="s">
        <v>321</v>
      </c>
      <c r="G108" s="24" t="s">
        <v>322</v>
      </c>
      <c r="H108" s="24" t="s">
        <v>323</v>
      </c>
      <c r="I108" s="24" t="s">
        <v>934</v>
      </c>
      <c r="J108" s="24" t="s">
        <v>299</v>
      </c>
      <c r="K108" t="s">
        <v>24</v>
      </c>
      <c r="L108" s="25" t="s">
        <v>18</v>
      </c>
      <c r="M108" t="s">
        <v>20</v>
      </c>
      <c r="O108">
        <v>2500</v>
      </c>
      <c r="P108">
        <v>500</v>
      </c>
      <c r="Q108">
        <v>1250</v>
      </c>
      <c r="R108">
        <v>2250</v>
      </c>
      <c r="S108">
        <v>2500</v>
      </c>
      <c r="T108">
        <v>111</v>
      </c>
      <c r="U108" s="2">
        <f>VLOOKUP(G108,Datos!A$2:C$54,2,FALSE)</f>
        <v>111</v>
      </c>
      <c r="V108">
        <f t="shared" ref="V108:V110" si="65">U108</f>
        <v>111</v>
      </c>
      <c r="W108" s="2" t="str">
        <f>VLOOKUP(G108,Datos!A$2:C$54,3,FALSE)</f>
        <v xml:space="preserve">Corresponde a la misma cifra del 2024. No se presenta avance debido a que se  adelanta un proceso contractual con la universidad católica de oriente para suplir el pago de los maestros que atenderán la jornada extendida. </v>
      </c>
      <c r="X108" s="131">
        <f t="shared" si="35"/>
        <v>8.8800000000000008</v>
      </c>
      <c r="Y108" s="138">
        <f t="shared" si="64"/>
        <v>4.4400000000000004</v>
      </c>
      <c r="AE108" s="24" t="s">
        <v>951</v>
      </c>
    </row>
    <row r="109" spans="1:31" ht="30" hidden="1">
      <c r="A109" t="s">
        <v>950</v>
      </c>
      <c r="B109" s="24" t="str">
        <f t="shared" si="34"/>
        <v>52 Cohesión desde lo social</v>
      </c>
      <c r="C109" s="24" t="s">
        <v>314</v>
      </c>
      <c r="D109" s="24" t="s">
        <v>315</v>
      </c>
      <c r="E109" s="24" t="s">
        <v>320</v>
      </c>
      <c r="F109" s="24" t="s">
        <v>321</v>
      </c>
      <c r="G109" s="24" t="s">
        <v>324</v>
      </c>
      <c r="H109" s="24" t="s">
        <v>325</v>
      </c>
      <c r="I109" s="24" t="s">
        <v>934</v>
      </c>
      <c r="J109" s="24" t="s">
        <v>299</v>
      </c>
      <c r="K109" t="s">
        <v>24</v>
      </c>
      <c r="L109" s="25" t="s">
        <v>18</v>
      </c>
      <c r="M109" t="s">
        <v>20</v>
      </c>
      <c r="O109">
        <v>400</v>
      </c>
      <c r="P109">
        <v>150</v>
      </c>
      <c r="Q109">
        <v>200</v>
      </c>
      <c r="R109">
        <v>300</v>
      </c>
      <c r="S109">
        <v>400</v>
      </c>
      <c r="T109">
        <v>150</v>
      </c>
      <c r="U109" s="2">
        <f>VLOOKUP(G109,Datos!A$2:C$54,2,FALSE)</f>
        <v>150</v>
      </c>
      <c r="V109">
        <f t="shared" si="65"/>
        <v>150</v>
      </c>
      <c r="W109" s="2" t="str">
        <f>VLOOKUP(G109,Datos!A$2:C$54,3,FALSE)</f>
        <v>Corresponde a la misma cifra del 2024. Se espera que para el mes de junio se pueda generar un reporte con un dato adicional.</v>
      </c>
      <c r="X109" s="131">
        <f t="shared" si="35"/>
        <v>75</v>
      </c>
      <c r="Y109" s="138">
        <f t="shared" si="64"/>
        <v>37.5</v>
      </c>
      <c r="AE109" s="24" t="s">
        <v>951</v>
      </c>
    </row>
    <row r="110" spans="1:31" ht="30" hidden="1">
      <c r="A110" t="s">
        <v>950</v>
      </c>
      <c r="B110" s="24" t="str">
        <f t="shared" si="34"/>
        <v>52 Cohesión desde lo social</v>
      </c>
      <c r="C110" s="24" t="s">
        <v>314</v>
      </c>
      <c r="D110" s="24" t="s">
        <v>315</v>
      </c>
      <c r="E110" s="24" t="s">
        <v>320</v>
      </c>
      <c r="F110" s="24" t="s">
        <v>321</v>
      </c>
      <c r="G110" s="24" t="s">
        <v>326</v>
      </c>
      <c r="H110" s="24" t="s">
        <v>327</v>
      </c>
      <c r="I110" s="24" t="s">
        <v>934</v>
      </c>
      <c r="J110" s="24" t="s">
        <v>299</v>
      </c>
      <c r="K110" t="s">
        <v>24</v>
      </c>
      <c r="L110" s="25" t="s">
        <v>18</v>
      </c>
      <c r="M110" t="s">
        <v>20</v>
      </c>
      <c r="O110">
        <v>88</v>
      </c>
      <c r="P110">
        <v>70</v>
      </c>
      <c r="Q110">
        <v>76</v>
      </c>
      <c r="R110">
        <v>82</v>
      </c>
      <c r="S110">
        <v>88</v>
      </c>
      <c r="T110">
        <v>73</v>
      </c>
      <c r="U110" s="2">
        <f>VLOOKUP(G110,Datos!A$2:C$54,2,FALSE)</f>
        <v>73</v>
      </c>
      <c r="V110">
        <f t="shared" si="65"/>
        <v>73</v>
      </c>
      <c r="W110" s="2" t="str">
        <f>VLOOKUP(G110,Datos!A$2:C$54,3,FALSE)</f>
        <v>Corresponde a la misma cifra del 2024. Los datos que fueron enviados de JU anteriormente aún no han cambiado ya que no han ingresado IE nuevas.</v>
      </c>
      <c r="X110" s="131">
        <f t="shared" si="35"/>
        <v>96.05263157894737</v>
      </c>
      <c r="Y110" s="138">
        <f t="shared" si="64"/>
        <v>82.954545454545453</v>
      </c>
      <c r="AE110" s="24" t="s">
        <v>951</v>
      </c>
    </row>
    <row r="111" spans="1:31" ht="30" hidden="1">
      <c r="A111" t="s">
        <v>950</v>
      </c>
      <c r="B111" s="24" t="str">
        <f t="shared" si="34"/>
        <v>52 Cohesión desde lo social</v>
      </c>
      <c r="C111" s="24" t="s">
        <v>314</v>
      </c>
      <c r="D111" s="24" t="s">
        <v>315</v>
      </c>
      <c r="E111" s="24" t="s">
        <v>320</v>
      </c>
      <c r="F111" s="24" t="s">
        <v>321</v>
      </c>
      <c r="G111" s="24" t="s">
        <v>328</v>
      </c>
      <c r="H111" s="24" t="s">
        <v>329</v>
      </c>
      <c r="I111" s="24" t="s">
        <v>934</v>
      </c>
      <c r="J111" s="24" t="s">
        <v>299</v>
      </c>
      <c r="K111" t="s">
        <v>37</v>
      </c>
      <c r="L111" s="25" t="s">
        <v>18</v>
      </c>
      <c r="M111" t="s">
        <v>20</v>
      </c>
      <c r="O111">
        <v>1000</v>
      </c>
      <c r="P111">
        <v>100</v>
      </c>
      <c r="Q111">
        <v>200</v>
      </c>
      <c r="R111">
        <v>300</v>
      </c>
      <c r="S111">
        <v>400</v>
      </c>
      <c r="T111">
        <v>849</v>
      </c>
      <c r="U111" s="2">
        <f>VLOOKUP(G111,Datos!A$2:C$54,2,FALSE)</f>
        <v>0</v>
      </c>
      <c r="V111">
        <f t="shared" ref="V111:V112" si="66">IF(ISTEXT(U111),T111,IF(ISTEXT(T111),U111,T111+U111))</f>
        <v>849</v>
      </c>
      <c r="W111" s="2" t="str">
        <f>VLOOKUP(G111,Datos!A$2:C$54,3,FALSE)</f>
        <v>Se van a incoporar recuros en el presupuesto 2025 para mobiliario escolar..  Con ello, se proyectaran estudios previos para dotación de este mobiliario.  Aún no hay ejecución.</v>
      </c>
      <c r="X111" s="131">
        <f t="shared" si="35"/>
        <v>0</v>
      </c>
      <c r="Y111" s="138">
        <f t="shared" si="64"/>
        <v>84.899999999999991</v>
      </c>
      <c r="AE111" s="24" t="s">
        <v>951</v>
      </c>
    </row>
    <row r="112" spans="1:31" ht="45" hidden="1">
      <c r="A112" t="s">
        <v>950</v>
      </c>
      <c r="B112" s="24" t="str">
        <f t="shared" si="34"/>
        <v>52 Cohesión desde lo social</v>
      </c>
      <c r="C112" s="24" t="s">
        <v>314</v>
      </c>
      <c r="D112" s="24" t="s">
        <v>315</v>
      </c>
      <c r="E112" s="24" t="s">
        <v>320</v>
      </c>
      <c r="F112" s="24" t="s">
        <v>321</v>
      </c>
      <c r="G112" s="24" t="s">
        <v>330</v>
      </c>
      <c r="H112" s="24" t="s">
        <v>331</v>
      </c>
      <c r="I112" s="24" t="s">
        <v>934</v>
      </c>
      <c r="J112" s="24" t="s">
        <v>299</v>
      </c>
      <c r="K112" t="s">
        <v>37</v>
      </c>
      <c r="L112" s="25" t="s">
        <v>201</v>
      </c>
      <c r="M112" t="s">
        <v>20</v>
      </c>
      <c r="O112">
        <v>20000</v>
      </c>
      <c r="P112">
        <v>2000</v>
      </c>
      <c r="Q112">
        <v>7000</v>
      </c>
      <c r="R112">
        <v>7000</v>
      </c>
      <c r="S112">
        <v>4000</v>
      </c>
      <c r="T112">
        <v>0</v>
      </c>
      <c r="U112" s="2">
        <f>VLOOKUP(G112,Datos!A$2:C$54,2,FALSE)</f>
        <v>0</v>
      </c>
      <c r="V112">
        <f t="shared" si="66"/>
        <v>0</v>
      </c>
      <c r="W112" s="2" t="str">
        <f>VLOOKUP(G112,Datos!A$2:C$54,3,FALSE)</f>
        <v xml:space="preserve"> Se vienen desarrollando acciones en el programa de Búsqueda internacional de Asteroides que va del 24 de marzo al 18 de abril, esta información será reportada al finalizar abril. </v>
      </c>
      <c r="X112" s="131">
        <f t="shared" si="35"/>
        <v>0</v>
      </c>
      <c r="Y112" s="138">
        <f t="shared" si="64"/>
        <v>0</v>
      </c>
      <c r="AE112" s="24" t="s">
        <v>951</v>
      </c>
    </row>
    <row r="113" spans="1:31" ht="30" hidden="1">
      <c r="A113" t="s">
        <v>950</v>
      </c>
      <c r="B113" s="24" t="str">
        <f t="shared" si="34"/>
        <v>52 Cohesión desde lo social</v>
      </c>
      <c r="C113" s="24" t="s">
        <v>314</v>
      </c>
      <c r="D113" s="24" t="s">
        <v>315</v>
      </c>
      <c r="E113" s="24" t="s">
        <v>320</v>
      </c>
      <c r="F113" s="24" t="s">
        <v>321</v>
      </c>
      <c r="G113" s="24" t="s">
        <v>332</v>
      </c>
      <c r="H113" s="24" t="s">
        <v>333</v>
      </c>
      <c r="I113" s="24" t="s">
        <v>934</v>
      </c>
      <c r="J113" s="24" t="s">
        <v>299</v>
      </c>
      <c r="K113" t="s">
        <v>24</v>
      </c>
      <c r="L113" s="25" t="s">
        <v>18</v>
      </c>
      <c r="M113" t="s">
        <v>20</v>
      </c>
      <c r="O113">
        <v>5</v>
      </c>
      <c r="P113">
        <v>3</v>
      </c>
      <c r="Q113">
        <v>4</v>
      </c>
      <c r="R113">
        <v>5</v>
      </c>
      <c r="S113">
        <v>5</v>
      </c>
      <c r="T113">
        <v>3</v>
      </c>
      <c r="U113" s="2">
        <f>VLOOKUP(G113,Datos!A$2:C$54,2,FALSE)</f>
        <v>3</v>
      </c>
      <c r="V113">
        <f t="shared" ref="V113:V117" si="67">U113</f>
        <v>3</v>
      </c>
      <c r="W113" s="2">
        <f>VLOOKUP(G113,Datos!A$2:C$54,3,FALSE)</f>
        <v>0</v>
      </c>
      <c r="X113" s="131">
        <f t="shared" si="35"/>
        <v>75</v>
      </c>
      <c r="Y113" s="138">
        <f t="shared" si="64"/>
        <v>60</v>
      </c>
      <c r="AE113" s="24" t="s">
        <v>951</v>
      </c>
    </row>
    <row r="114" spans="1:31" ht="45" hidden="1">
      <c r="A114" t="s">
        <v>950</v>
      </c>
      <c r="B114" s="24" t="str">
        <f t="shared" si="34"/>
        <v>52 Cohesión desde lo social</v>
      </c>
      <c r="C114" s="24" t="s">
        <v>314</v>
      </c>
      <c r="D114" s="24" t="s">
        <v>315</v>
      </c>
      <c r="E114" s="24" t="s">
        <v>320</v>
      </c>
      <c r="F114" s="24" t="s">
        <v>321</v>
      </c>
      <c r="G114" s="24" t="s">
        <v>334</v>
      </c>
      <c r="H114" s="24" t="s">
        <v>335</v>
      </c>
      <c r="I114" s="24" t="s">
        <v>934</v>
      </c>
      <c r="J114" s="24" t="s">
        <v>299</v>
      </c>
      <c r="K114" t="s">
        <v>24</v>
      </c>
      <c r="L114" s="25" t="s">
        <v>18</v>
      </c>
      <c r="M114" t="s">
        <v>20</v>
      </c>
      <c r="O114">
        <v>8000</v>
      </c>
      <c r="P114">
        <v>500</v>
      </c>
      <c r="Q114">
        <v>3000</v>
      </c>
      <c r="R114">
        <v>5500</v>
      </c>
      <c r="S114">
        <v>8000</v>
      </c>
      <c r="T114">
        <v>265</v>
      </c>
      <c r="U114" s="2">
        <f>VLOOKUP(G114,Datos!A$2:C$54,2,FALSE)</f>
        <v>430</v>
      </c>
      <c r="V114">
        <f t="shared" si="67"/>
        <v>430</v>
      </c>
      <c r="W114" s="2">
        <f>VLOOKUP(G114,Datos!A$2:C$54,3,FALSE)</f>
        <v>0</v>
      </c>
      <c r="X114" s="131">
        <f t="shared" si="35"/>
        <v>14.333333333333334</v>
      </c>
      <c r="Y114" s="138">
        <f t="shared" si="64"/>
        <v>5.375</v>
      </c>
      <c r="AE114" s="24" t="s">
        <v>951</v>
      </c>
    </row>
    <row r="115" spans="1:31" ht="30" hidden="1">
      <c r="A115" t="s">
        <v>950</v>
      </c>
      <c r="B115" s="24" t="str">
        <f t="shared" si="34"/>
        <v>52 Cohesión desde lo social</v>
      </c>
      <c r="C115" s="24" t="s">
        <v>314</v>
      </c>
      <c r="D115" s="24" t="s">
        <v>315</v>
      </c>
      <c r="E115" s="24" t="s">
        <v>320</v>
      </c>
      <c r="F115" s="24" t="s">
        <v>321</v>
      </c>
      <c r="G115" s="24" t="s">
        <v>336</v>
      </c>
      <c r="H115" s="24" t="s">
        <v>337</v>
      </c>
      <c r="I115" s="24" t="s">
        <v>934</v>
      </c>
      <c r="J115" s="24" t="s">
        <v>299</v>
      </c>
      <c r="K115" t="s">
        <v>19</v>
      </c>
      <c r="L115" s="25" t="s">
        <v>18</v>
      </c>
      <c r="M115" t="s">
        <v>20</v>
      </c>
      <c r="O115">
        <v>430000</v>
      </c>
      <c r="P115">
        <v>430000</v>
      </c>
      <c r="Q115">
        <v>430000</v>
      </c>
      <c r="R115">
        <v>430000</v>
      </c>
      <c r="S115">
        <v>430000</v>
      </c>
      <c r="T115">
        <v>419207</v>
      </c>
      <c r="U115" s="2" t="str">
        <f>VLOOKUP(G115,Datos!A$2:C$54,2,FALSE)</f>
        <v>ND</v>
      </c>
      <c r="V115" t="str">
        <f t="shared" si="67"/>
        <v>ND</v>
      </c>
      <c r="W115" s="2">
        <f>VLOOKUP(G115,Datos!A$2:C$54,3,FALSE)</f>
        <v>0</v>
      </c>
      <c r="X115" s="131" t="str">
        <f t="shared" si="35"/>
        <v>NA</v>
      </c>
      <c r="Y115" s="138">
        <f>IF(AA115="NA",AB115,IF(AB115="NA",AA115,AA115+AB115))</f>
        <v>24.372499999999999</v>
      </c>
      <c r="Z115">
        <f t="shared" ref="Z115" si="68">IFERROR(IF(T115/P115*100&gt;100,100,T115/P115*100),"NA")</f>
        <v>97.49</v>
      </c>
      <c r="AA115">
        <f>IFERROR(Z115*AC115,"NA")</f>
        <v>24.372499999999999</v>
      </c>
      <c r="AB115" t="str">
        <f>IFERROR(X115*AD115,"NA")</f>
        <v>NA</v>
      </c>
      <c r="AC115">
        <f>P115/SUM(P115:S115)</f>
        <v>0.25</v>
      </c>
      <c r="AD115">
        <f>Q115/SUM(P115:S115)</f>
        <v>0.25</v>
      </c>
      <c r="AE115" s="24" t="s">
        <v>951</v>
      </c>
    </row>
    <row r="116" spans="1:31" ht="30" hidden="1">
      <c r="A116" t="s">
        <v>950</v>
      </c>
      <c r="B116" s="24" t="str">
        <f t="shared" si="34"/>
        <v>52 Cohesión desde lo social</v>
      </c>
      <c r="C116" s="24" t="s">
        <v>314</v>
      </c>
      <c r="D116" s="24" t="s">
        <v>315</v>
      </c>
      <c r="E116" s="24" t="s">
        <v>320</v>
      </c>
      <c r="F116" s="24" t="s">
        <v>321</v>
      </c>
      <c r="G116" s="24" t="s">
        <v>339</v>
      </c>
      <c r="H116" s="24" t="s">
        <v>340</v>
      </c>
      <c r="I116" s="24" t="s">
        <v>934</v>
      </c>
      <c r="J116" s="24" t="s">
        <v>299</v>
      </c>
      <c r="K116" t="s">
        <v>24</v>
      </c>
      <c r="L116" s="25" t="s">
        <v>18</v>
      </c>
      <c r="M116" t="s">
        <v>20</v>
      </c>
      <c r="O116">
        <v>100</v>
      </c>
      <c r="P116">
        <v>25</v>
      </c>
      <c r="Q116">
        <v>50</v>
      </c>
      <c r="R116">
        <v>75</v>
      </c>
      <c r="S116">
        <v>100</v>
      </c>
      <c r="T116">
        <v>9</v>
      </c>
      <c r="U116" s="2">
        <f>VLOOKUP(G116,Datos!A$2:C$54,2,FALSE)</f>
        <v>18</v>
      </c>
      <c r="V116">
        <f t="shared" si="67"/>
        <v>18</v>
      </c>
      <c r="W116" s="2">
        <f>VLOOKUP(G116,Datos!A$2:C$54,3,FALSE)</f>
        <v>0</v>
      </c>
      <c r="X116" s="131">
        <f t="shared" si="35"/>
        <v>36</v>
      </c>
      <c r="Y116" s="138">
        <f>IFERROR(IF(V116/O116*100&gt;100,100,V116/O116*100),"NA")</f>
        <v>18</v>
      </c>
      <c r="AE116" s="24" t="s">
        <v>951</v>
      </c>
    </row>
    <row r="117" spans="1:31" ht="30" hidden="1">
      <c r="A117" t="s">
        <v>950</v>
      </c>
      <c r="B117" s="24" t="str">
        <f t="shared" si="34"/>
        <v>52 Cohesión desde lo social</v>
      </c>
      <c r="C117" s="24" t="s">
        <v>314</v>
      </c>
      <c r="D117" s="24" t="s">
        <v>315</v>
      </c>
      <c r="E117" s="24" t="s">
        <v>320</v>
      </c>
      <c r="F117" s="24" t="s">
        <v>321</v>
      </c>
      <c r="G117" s="24" t="s">
        <v>341</v>
      </c>
      <c r="H117" s="24" t="s">
        <v>342</v>
      </c>
      <c r="I117" s="24" t="s">
        <v>934</v>
      </c>
      <c r="J117" s="24" t="s">
        <v>299</v>
      </c>
      <c r="K117" t="s">
        <v>19</v>
      </c>
      <c r="L117" s="25" t="s">
        <v>18</v>
      </c>
      <c r="M117" t="s">
        <v>20</v>
      </c>
      <c r="O117">
        <v>7652</v>
      </c>
      <c r="P117">
        <v>7652</v>
      </c>
      <c r="Q117">
        <v>7652</v>
      </c>
      <c r="R117">
        <v>7652</v>
      </c>
      <c r="S117">
        <v>7652</v>
      </c>
      <c r="T117">
        <v>7643</v>
      </c>
      <c r="U117" s="2" t="str">
        <f>VLOOKUP(G117,Datos!A$2:C$54,2,FALSE)</f>
        <v>ND</v>
      </c>
      <c r="V117" t="str">
        <f t="shared" si="67"/>
        <v>ND</v>
      </c>
      <c r="W117" s="2">
        <f>VLOOKUP(G117,Datos!A$2:C$54,3,FALSE)</f>
        <v>0</v>
      </c>
      <c r="X117" s="131" t="str">
        <f t="shared" si="35"/>
        <v>NA</v>
      </c>
      <c r="Y117" s="138">
        <f>IF(AA117="NA",AB117,IF(AB117="NA",AA117,AA117+AB117))</f>
        <v>24.970595922634605</v>
      </c>
      <c r="Z117">
        <f t="shared" ref="Z117" si="69">IFERROR(IF(T117/P117*100&gt;100,100,T117/P117*100),"NA")</f>
        <v>99.882383690538418</v>
      </c>
      <c r="AA117">
        <f>IFERROR(Z117*AC117,"NA")</f>
        <v>24.970595922634605</v>
      </c>
      <c r="AB117" t="str">
        <f>IFERROR(X117*AD117,"NA")</f>
        <v>NA</v>
      </c>
      <c r="AC117">
        <f>P117/SUM(P117:S117)</f>
        <v>0.25</v>
      </c>
      <c r="AD117">
        <f>Q117/SUM(P117:S117)</f>
        <v>0.25</v>
      </c>
      <c r="AE117" s="24" t="s">
        <v>951</v>
      </c>
    </row>
    <row r="118" spans="1:31" ht="45" hidden="1">
      <c r="A118" t="s">
        <v>950</v>
      </c>
      <c r="B118" s="24" t="str">
        <f t="shared" si="34"/>
        <v>52 Cohesión desde lo social</v>
      </c>
      <c r="C118" s="24" t="s">
        <v>314</v>
      </c>
      <c r="D118" s="24" t="s">
        <v>315</v>
      </c>
      <c r="E118" s="24" t="s">
        <v>320</v>
      </c>
      <c r="F118" s="24" t="s">
        <v>321</v>
      </c>
      <c r="G118" s="24" t="s">
        <v>343</v>
      </c>
      <c r="H118" s="24" t="s">
        <v>344</v>
      </c>
      <c r="I118" s="24" t="s">
        <v>934</v>
      </c>
      <c r="J118" s="24" t="s">
        <v>299</v>
      </c>
      <c r="K118" s="39" t="s">
        <v>37</v>
      </c>
      <c r="L118" s="25" t="s">
        <v>18</v>
      </c>
      <c r="M118" t="s">
        <v>20</v>
      </c>
      <c r="O118">
        <v>30000</v>
      </c>
      <c r="P118">
        <v>7500</v>
      </c>
      <c r="Q118">
        <v>7500</v>
      </c>
      <c r="R118">
        <v>7500</v>
      </c>
      <c r="S118">
        <v>7500</v>
      </c>
      <c r="T118" s="39">
        <v>8471</v>
      </c>
      <c r="U118" s="2">
        <f>VLOOKUP(G118,Datos!A$2:C$54,2,FALSE)</f>
        <v>0</v>
      </c>
      <c r="V118">
        <f t="shared" ref="V118:V121" si="70">IF(ISTEXT(U118),T118,IF(ISTEXT(T118),U118,T118+U118))</f>
        <v>8471</v>
      </c>
      <c r="W118" s="2" t="str">
        <f>VLOOKUP(G118,Datos!A$2:C$54,3,FALSE)</f>
        <v>Se reporta en diciembre</v>
      </c>
      <c r="X118" s="131">
        <f t="shared" si="35"/>
        <v>0</v>
      </c>
      <c r="Y118" s="138">
        <f t="shared" ref="Y118:Y121" si="71">IFERROR(IF(V118/O118*100&gt;100,100,V118/O118*100),"NA")</f>
        <v>28.236666666666665</v>
      </c>
      <c r="AE118" s="24" t="s">
        <v>951</v>
      </c>
    </row>
    <row r="119" spans="1:31" ht="45" hidden="1">
      <c r="A119" t="s">
        <v>950</v>
      </c>
      <c r="B119" s="24" t="str">
        <f t="shared" si="34"/>
        <v>52 Cohesión desde lo social</v>
      </c>
      <c r="C119" s="24" t="s">
        <v>314</v>
      </c>
      <c r="D119" s="24" t="s">
        <v>315</v>
      </c>
      <c r="E119" s="24" t="s">
        <v>320</v>
      </c>
      <c r="F119" s="24" t="s">
        <v>321</v>
      </c>
      <c r="G119" s="24" t="s">
        <v>345</v>
      </c>
      <c r="H119" s="24" t="s">
        <v>346</v>
      </c>
      <c r="I119" s="24" t="s">
        <v>934</v>
      </c>
      <c r="J119" s="24" t="s">
        <v>299</v>
      </c>
      <c r="K119" t="s">
        <v>37</v>
      </c>
      <c r="L119" s="25" t="s">
        <v>18</v>
      </c>
      <c r="M119" t="s">
        <v>20</v>
      </c>
      <c r="O119">
        <v>34000</v>
      </c>
      <c r="P119">
        <v>8500</v>
      </c>
      <c r="Q119">
        <v>8500</v>
      </c>
      <c r="R119">
        <v>8500</v>
      </c>
      <c r="S119">
        <v>8500</v>
      </c>
      <c r="T119">
        <v>0</v>
      </c>
      <c r="U119" s="2">
        <f>VLOOKUP(G119,Datos!A$2:C$54,2,FALSE)</f>
        <v>0</v>
      </c>
      <c r="V119">
        <f t="shared" si="70"/>
        <v>0</v>
      </c>
      <c r="W119" s="2">
        <f>VLOOKUP(G119,Datos!A$2:C$54,3,FALSE)</f>
        <v>0</v>
      </c>
      <c r="X119" s="131">
        <f t="shared" si="35"/>
        <v>0</v>
      </c>
      <c r="Y119" s="138">
        <f t="shared" si="71"/>
        <v>0</v>
      </c>
      <c r="AE119" s="24" t="s">
        <v>951</v>
      </c>
    </row>
    <row r="120" spans="1:31" ht="60" hidden="1">
      <c r="A120" t="s">
        <v>950</v>
      </c>
      <c r="B120" s="24" t="str">
        <f t="shared" si="34"/>
        <v>52 Cohesión desde lo social</v>
      </c>
      <c r="C120" s="24" t="s">
        <v>314</v>
      </c>
      <c r="D120" s="24" t="s">
        <v>315</v>
      </c>
      <c r="E120" s="24" t="s">
        <v>320</v>
      </c>
      <c r="F120" s="24" t="s">
        <v>321</v>
      </c>
      <c r="G120" s="24" t="s">
        <v>347</v>
      </c>
      <c r="H120" s="24" t="s">
        <v>348</v>
      </c>
      <c r="I120" s="24" t="s">
        <v>934</v>
      </c>
      <c r="J120" s="24" t="s">
        <v>299</v>
      </c>
      <c r="K120" t="s">
        <v>37</v>
      </c>
      <c r="L120" s="25" t="s">
        <v>18</v>
      </c>
      <c r="M120" t="s">
        <v>20</v>
      </c>
      <c r="O120">
        <v>2800</v>
      </c>
      <c r="P120">
        <v>700</v>
      </c>
      <c r="Q120">
        <v>700</v>
      </c>
      <c r="R120">
        <v>700</v>
      </c>
      <c r="S120">
        <v>700</v>
      </c>
      <c r="T120">
        <v>735</v>
      </c>
      <c r="U120" s="2">
        <f>VLOOKUP(G120,Datos!A$2:C$54,2,FALSE)</f>
        <v>576</v>
      </c>
      <c r="V120">
        <f t="shared" si="70"/>
        <v>1311</v>
      </c>
      <c r="W120" s="2" t="str">
        <f>VLOOKUP(G120,Datos!A$2:C$54,3,FALSE)</f>
        <v>En este mes se realiza la publicación de la Resolución N° 2025060009826 del 13 de marzo de 2025 bajo la cual se financia la matrícula de los estudiantes del PFC en el semestre I del 2025</v>
      </c>
      <c r="X120" s="131">
        <f t="shared" si="35"/>
        <v>82.285714285714278</v>
      </c>
      <c r="Y120" s="138">
        <f t="shared" si="71"/>
        <v>46.821428571428569</v>
      </c>
      <c r="AE120" s="24" t="s">
        <v>951</v>
      </c>
    </row>
    <row r="121" spans="1:31" ht="45" hidden="1">
      <c r="A121" t="s">
        <v>950</v>
      </c>
      <c r="B121" s="24" t="str">
        <f t="shared" si="34"/>
        <v>52 Cohesión desde lo social</v>
      </c>
      <c r="C121" s="24" t="s">
        <v>314</v>
      </c>
      <c r="D121" s="24" t="s">
        <v>315</v>
      </c>
      <c r="E121" s="24" t="s">
        <v>320</v>
      </c>
      <c r="F121" s="24" t="s">
        <v>321</v>
      </c>
      <c r="G121" s="24" t="s">
        <v>349</v>
      </c>
      <c r="H121" s="24" t="s">
        <v>350</v>
      </c>
      <c r="I121" s="24" t="s">
        <v>934</v>
      </c>
      <c r="J121" s="24" t="s">
        <v>299</v>
      </c>
      <c r="K121" t="s">
        <v>37</v>
      </c>
      <c r="L121" s="25" t="s">
        <v>18</v>
      </c>
      <c r="M121" t="s">
        <v>20</v>
      </c>
      <c r="O121">
        <v>550</v>
      </c>
      <c r="P121">
        <v>100</v>
      </c>
      <c r="Q121">
        <v>200</v>
      </c>
      <c r="R121">
        <v>150</v>
      </c>
      <c r="S121">
        <v>100</v>
      </c>
      <c r="T121">
        <v>96</v>
      </c>
      <c r="U121" s="2">
        <f>VLOOKUP(G121,Datos!A$2:C$54,2,FALSE)</f>
        <v>29</v>
      </c>
      <c r="V121">
        <f t="shared" si="70"/>
        <v>125</v>
      </c>
      <c r="W121" s="2">
        <f>VLOOKUP(G121,Datos!A$2:C$54,3,FALSE)</f>
        <v>0</v>
      </c>
      <c r="X121" s="131">
        <f t="shared" si="35"/>
        <v>14.499999999999998</v>
      </c>
      <c r="Y121" s="138">
        <f t="shared" si="71"/>
        <v>22.727272727272727</v>
      </c>
      <c r="AE121" s="24" t="s">
        <v>951</v>
      </c>
    </row>
    <row r="122" spans="1:31" ht="30" hidden="1">
      <c r="A122" t="s">
        <v>950</v>
      </c>
      <c r="B122" s="24" t="str">
        <f t="shared" si="34"/>
        <v>52 Cohesión desde lo social</v>
      </c>
      <c r="C122" s="24" t="s">
        <v>314</v>
      </c>
      <c r="D122" s="24" t="s">
        <v>315</v>
      </c>
      <c r="E122" s="24" t="s">
        <v>320</v>
      </c>
      <c r="F122" s="24" t="s">
        <v>321</v>
      </c>
      <c r="G122" s="24" t="s">
        <v>351</v>
      </c>
      <c r="H122" s="24" t="s">
        <v>352</v>
      </c>
      <c r="I122" s="24" t="s">
        <v>934</v>
      </c>
      <c r="J122" s="24" t="s">
        <v>299</v>
      </c>
      <c r="K122" t="s">
        <v>19</v>
      </c>
      <c r="L122" s="25" t="s">
        <v>18</v>
      </c>
      <c r="M122" t="s">
        <v>20</v>
      </c>
      <c r="O122">
        <v>40000</v>
      </c>
      <c r="P122">
        <v>40000</v>
      </c>
      <c r="Q122">
        <v>40000</v>
      </c>
      <c r="R122">
        <v>40000</v>
      </c>
      <c r="S122">
        <v>40000</v>
      </c>
      <c r="T122">
        <v>41169</v>
      </c>
      <c r="U122" s="2">
        <f>VLOOKUP(G122,Datos!A$2:C$54,2,FALSE)</f>
        <v>0</v>
      </c>
      <c r="V122">
        <f>U122</f>
        <v>0</v>
      </c>
      <c r="W122" s="2" t="str">
        <f>VLOOKUP(G122,Datos!A$2:C$54,3,FALSE)</f>
        <v xml:space="preserve"> Se están proyectando estudios previos para la incorpoación de recursos de transporte escolar.  Aún no hay ejecución.</v>
      </c>
      <c r="X122" s="131">
        <f t="shared" si="35"/>
        <v>0</v>
      </c>
      <c r="Y122" s="138">
        <f>IF(AA122="NA",AB122,IF(AB122="NA",AA122,AA122+AB122))</f>
        <v>25</v>
      </c>
      <c r="Z122">
        <f t="shared" ref="Z122" si="72">IFERROR(IF(T122/P122*100&gt;100,100,T122/P122*100),"NA")</f>
        <v>100</v>
      </c>
      <c r="AA122">
        <f>IFERROR(Z122*AC122,"NA")</f>
        <v>25</v>
      </c>
      <c r="AB122">
        <f>IFERROR(X122*AD122,"NA")</f>
        <v>0</v>
      </c>
      <c r="AC122">
        <f>P122/SUM(P122:S122)</f>
        <v>0.25</v>
      </c>
      <c r="AD122">
        <f>Q122/SUM(P122:S122)</f>
        <v>0.25</v>
      </c>
      <c r="AE122" s="24" t="s">
        <v>951</v>
      </c>
    </row>
    <row r="123" spans="1:31" ht="45" hidden="1">
      <c r="A123" t="s">
        <v>950</v>
      </c>
      <c r="B123" s="24" t="str">
        <f t="shared" si="34"/>
        <v>52 Cohesión desde lo social</v>
      </c>
      <c r="C123" s="24" t="s">
        <v>314</v>
      </c>
      <c r="D123" s="24" t="s">
        <v>315</v>
      </c>
      <c r="E123" s="24" t="s">
        <v>320</v>
      </c>
      <c r="F123" s="24" t="s">
        <v>321</v>
      </c>
      <c r="G123" s="24" t="s">
        <v>353</v>
      </c>
      <c r="H123" s="24" t="s">
        <v>354</v>
      </c>
      <c r="I123" s="24" t="s">
        <v>934</v>
      </c>
      <c r="J123" s="24" t="s">
        <v>299</v>
      </c>
      <c r="K123" t="s">
        <v>37</v>
      </c>
      <c r="L123" s="25" t="s">
        <v>18</v>
      </c>
      <c r="M123" t="s">
        <v>20</v>
      </c>
      <c r="O123">
        <v>120</v>
      </c>
      <c r="P123" t="s">
        <v>113</v>
      </c>
      <c r="Q123">
        <v>60</v>
      </c>
      <c r="R123">
        <v>60</v>
      </c>
      <c r="S123" t="s">
        <v>113</v>
      </c>
      <c r="T123" t="s">
        <v>130</v>
      </c>
      <c r="U123" s="2">
        <f>VLOOKUP(G123,Datos!A$2:C$54,2,FALSE)</f>
        <v>0</v>
      </c>
      <c r="V123">
        <f t="shared" ref="V123:V129" si="73">IF(ISTEXT(U123),T123,IF(ISTEXT(T123),U123,T123+U123))</f>
        <v>0</v>
      </c>
      <c r="W123" s="2">
        <f>VLOOKUP(G123,Datos!A$2:C$54,3,FALSE)</f>
        <v>0</v>
      </c>
      <c r="X123" s="131">
        <f t="shared" si="35"/>
        <v>0</v>
      </c>
      <c r="Y123" s="138">
        <f t="shared" ref="Y123:Y129" si="74">IFERROR(IF(V123/O123*100&gt;100,100,V123/O123*100),"NA")</f>
        <v>0</v>
      </c>
      <c r="AE123" s="24" t="s">
        <v>951</v>
      </c>
    </row>
    <row r="124" spans="1:31" ht="30" hidden="1">
      <c r="A124" t="s">
        <v>950</v>
      </c>
      <c r="B124" s="24" t="str">
        <f t="shared" si="34"/>
        <v>52 Cohesión desde lo social</v>
      </c>
      <c r="C124" s="24" t="s">
        <v>314</v>
      </c>
      <c r="D124" s="24" t="s">
        <v>315</v>
      </c>
      <c r="E124" s="24" t="s">
        <v>320</v>
      </c>
      <c r="F124" s="24" t="s">
        <v>321</v>
      </c>
      <c r="G124" s="24" t="s">
        <v>355</v>
      </c>
      <c r="H124" s="24" t="s">
        <v>356</v>
      </c>
      <c r="I124" s="24" t="s">
        <v>934</v>
      </c>
      <c r="J124" s="24" t="s">
        <v>299</v>
      </c>
      <c r="K124" t="s">
        <v>37</v>
      </c>
      <c r="L124" s="25" t="s">
        <v>18</v>
      </c>
      <c r="M124" t="s">
        <v>20</v>
      </c>
      <c r="O124">
        <v>10400</v>
      </c>
      <c r="P124" t="s">
        <v>113</v>
      </c>
      <c r="Q124">
        <v>3466</v>
      </c>
      <c r="R124">
        <v>3466</v>
      </c>
      <c r="S124">
        <v>3468</v>
      </c>
      <c r="T124">
        <v>364</v>
      </c>
      <c r="U124" s="2">
        <f>VLOOKUP(G124,Datos!A$2:C$54,2,FALSE)</f>
        <v>448</v>
      </c>
      <c r="V124">
        <f t="shared" si="73"/>
        <v>812</v>
      </c>
      <c r="W124" s="2" t="str">
        <f>VLOOKUP(G124,Datos!A$2:C$54,3,FALSE)</f>
        <v>La cifra corresponde a los estudiantes matriculados en  la institución educativa rural Yarumito, del municipio de Barbosa, ya que hubo que reubicar temporalmente a estos estudiantes. Se realizó una transferencia al fondo para garantizar la prestación del servicio educativo de los estudiantes, durante la vigencia 2025.</v>
      </c>
      <c r="X124" s="131">
        <f t="shared" si="35"/>
        <v>12.925562608193882</v>
      </c>
      <c r="Y124" s="138">
        <f t="shared" si="74"/>
        <v>7.8076923076923075</v>
      </c>
      <c r="AE124" s="24" t="s">
        <v>951</v>
      </c>
    </row>
    <row r="125" spans="1:31" ht="30" hidden="1">
      <c r="A125" t="s">
        <v>950</v>
      </c>
      <c r="B125" s="24" t="str">
        <f t="shared" si="34"/>
        <v>52 Cohesión desde lo social</v>
      </c>
      <c r="C125" s="24" t="s">
        <v>314</v>
      </c>
      <c r="D125" s="24" t="s">
        <v>315</v>
      </c>
      <c r="E125" s="24" t="s">
        <v>320</v>
      </c>
      <c r="F125" s="24" t="s">
        <v>321</v>
      </c>
      <c r="G125" s="24" t="s">
        <v>357</v>
      </c>
      <c r="H125" s="24" t="s">
        <v>358</v>
      </c>
      <c r="I125" s="24" t="s">
        <v>934</v>
      </c>
      <c r="J125" s="24" t="s">
        <v>299</v>
      </c>
      <c r="K125" t="s">
        <v>37</v>
      </c>
      <c r="L125" s="25" t="s">
        <v>18</v>
      </c>
      <c r="M125" t="s">
        <v>20</v>
      </c>
      <c r="O125">
        <v>5</v>
      </c>
      <c r="P125" t="s">
        <v>113</v>
      </c>
      <c r="Q125">
        <v>2</v>
      </c>
      <c r="R125">
        <v>3</v>
      </c>
      <c r="S125" t="s">
        <v>113</v>
      </c>
      <c r="T125" t="s">
        <v>130</v>
      </c>
      <c r="U125" s="2">
        <f>VLOOKUP(G125,Datos!A$2:C$54,2,FALSE)</f>
        <v>0</v>
      </c>
      <c r="V125">
        <f t="shared" si="73"/>
        <v>0</v>
      </c>
      <c r="W125" s="2" t="str">
        <f>VLOOKUP(G125,Datos!A$2:C$54,3,FALSE)</f>
        <v>A la fecha no se tiene en ninguno de estos logros cualitativos, sin embargo, ya se ha dado inicio a la planeación de acciones tendientes al cumplimiento de las metas estipuladas en cada uno ellos. </v>
      </c>
      <c r="X125" s="131">
        <f t="shared" si="35"/>
        <v>0</v>
      </c>
      <c r="Y125" s="138">
        <f t="shared" si="74"/>
        <v>0</v>
      </c>
      <c r="AE125" s="24" t="s">
        <v>951</v>
      </c>
    </row>
    <row r="126" spans="1:31" ht="30" hidden="1">
      <c r="A126" t="s">
        <v>950</v>
      </c>
      <c r="B126" s="24" t="str">
        <f t="shared" si="34"/>
        <v>52 Cohesión desde lo social</v>
      </c>
      <c r="C126" s="24" t="s">
        <v>314</v>
      </c>
      <c r="D126" s="24" t="s">
        <v>315</v>
      </c>
      <c r="E126" s="24" t="s">
        <v>359</v>
      </c>
      <c r="F126" s="24" t="s">
        <v>360</v>
      </c>
      <c r="G126" s="24" t="s">
        <v>361</v>
      </c>
      <c r="H126" s="24" t="s">
        <v>362</v>
      </c>
      <c r="I126" s="24" t="s">
        <v>934</v>
      </c>
      <c r="J126" s="24" t="s">
        <v>299</v>
      </c>
      <c r="K126" t="s">
        <v>37</v>
      </c>
      <c r="L126" s="25" t="s">
        <v>18</v>
      </c>
      <c r="M126" t="s">
        <v>20</v>
      </c>
      <c r="O126">
        <v>300</v>
      </c>
      <c r="P126" t="s">
        <v>113</v>
      </c>
      <c r="Q126">
        <v>100</v>
      </c>
      <c r="R126">
        <v>100</v>
      </c>
      <c r="S126">
        <v>100</v>
      </c>
      <c r="T126">
        <v>301</v>
      </c>
      <c r="U126" s="2">
        <f>VLOOKUP(G126,Datos!A$2:C$54,2,FALSE)</f>
        <v>295</v>
      </c>
      <c r="V126">
        <f t="shared" si="73"/>
        <v>596</v>
      </c>
      <c r="W126" s="2" t="str">
        <f>VLOOKUP(G126,Datos!A$2:C$54,3,FALSE)</f>
        <v>La cifra corresponde a la Alianza entre la Corporación Gilberto Echeverri Mejía y la Secretaría de Educación de la Gobernación de Antioquia. Primera fase de capacitación, la cual cuenta con un diagnóstico para los docentes del área de inglés a través de la prueba en línea Oxford Online Placement Test (OOPT), realizado por Idiomas EAFIT, y cuyo resultado con el cual se busca reunir insumos para definir una ruta de apoyo, formación, fortalecimiento y potencialización de las habilidades y competencias como profesionales de todos los docentes de inglés de los municipios no certificados del Departamento de Antioquia</v>
      </c>
      <c r="X126" s="131">
        <f t="shared" si="35"/>
        <v>100</v>
      </c>
      <c r="Y126" s="138">
        <f t="shared" si="74"/>
        <v>100</v>
      </c>
      <c r="AE126" s="24" t="s">
        <v>951</v>
      </c>
    </row>
    <row r="127" spans="1:31" ht="45" hidden="1">
      <c r="A127" t="s">
        <v>950</v>
      </c>
      <c r="B127" s="24" t="str">
        <f t="shared" si="34"/>
        <v>52 Cohesión desde lo social</v>
      </c>
      <c r="C127" s="24" t="s">
        <v>314</v>
      </c>
      <c r="D127" s="24" t="s">
        <v>315</v>
      </c>
      <c r="E127" s="24" t="s">
        <v>359</v>
      </c>
      <c r="F127" s="24" t="s">
        <v>360</v>
      </c>
      <c r="G127" s="24" t="s">
        <v>363</v>
      </c>
      <c r="H127" s="24" t="s">
        <v>364</v>
      </c>
      <c r="I127" s="24" t="s">
        <v>934</v>
      </c>
      <c r="J127" s="24" t="s">
        <v>299</v>
      </c>
      <c r="K127" t="s">
        <v>37</v>
      </c>
      <c r="L127" s="25" t="s">
        <v>18</v>
      </c>
      <c r="M127" t="s">
        <v>20</v>
      </c>
      <c r="O127">
        <v>1500</v>
      </c>
      <c r="P127">
        <v>300</v>
      </c>
      <c r="Q127">
        <v>500</v>
      </c>
      <c r="R127">
        <v>500</v>
      </c>
      <c r="S127">
        <v>200</v>
      </c>
      <c r="T127">
        <v>299</v>
      </c>
      <c r="U127" s="2">
        <f>VLOOKUP(G127,Datos!A$2:C$54,2,FALSE)</f>
        <v>594</v>
      </c>
      <c r="V127">
        <f t="shared" si="73"/>
        <v>893</v>
      </c>
      <c r="W127" s="2" t="str">
        <f>VLOOKUP(G127,Datos!A$2:C$54,3,FALSE)</f>
        <v>Se continúa con la formación Docente en los cursos de Planificación de clases con Inteligencia Artificial Generativa
y uso de Aprendizaje Basado en Proyectos + STEM para 594 docentes que actualmente, están en proceso de formación con la fundación Crack de Code.
En marzo no se tienen nuevos docentes en los cursos relacionados. O en su defecto, nuevos procesos de formación en competencias TIC y digital a la fecha.</v>
      </c>
      <c r="X127" s="131">
        <f t="shared" si="35"/>
        <v>100</v>
      </c>
      <c r="Y127" s="138">
        <f t="shared" si="74"/>
        <v>59.533333333333339</v>
      </c>
      <c r="AE127" s="24" t="s">
        <v>951</v>
      </c>
    </row>
    <row r="128" spans="1:31" ht="30" hidden="1">
      <c r="A128" t="s">
        <v>950</v>
      </c>
      <c r="B128" s="24" t="str">
        <f t="shared" si="34"/>
        <v>52 Cohesión desde lo social</v>
      </c>
      <c r="C128" s="24" t="s">
        <v>314</v>
      </c>
      <c r="D128" s="24" t="s">
        <v>315</v>
      </c>
      <c r="E128" s="24" t="s">
        <v>359</v>
      </c>
      <c r="F128" s="24" t="s">
        <v>360</v>
      </c>
      <c r="G128" s="24" t="s">
        <v>365</v>
      </c>
      <c r="H128" s="24" t="s">
        <v>366</v>
      </c>
      <c r="I128" s="24" t="s">
        <v>934</v>
      </c>
      <c r="J128" s="24" t="s">
        <v>299</v>
      </c>
      <c r="K128" t="s">
        <v>37</v>
      </c>
      <c r="L128" s="25" t="s">
        <v>18</v>
      </c>
      <c r="M128" t="s">
        <v>20</v>
      </c>
      <c r="O128">
        <v>25000</v>
      </c>
      <c r="P128">
        <v>3000</v>
      </c>
      <c r="Q128">
        <v>10000</v>
      </c>
      <c r="R128">
        <v>8000</v>
      </c>
      <c r="S128">
        <v>4000</v>
      </c>
      <c r="T128">
        <v>548</v>
      </c>
      <c r="U128" s="2">
        <f>VLOOKUP(G128,Datos!A$2:C$54,2,FALSE)</f>
        <v>0</v>
      </c>
      <c r="V128">
        <f t="shared" si="73"/>
        <v>548</v>
      </c>
      <c r="W128" s="2" t="str">
        <f>VLOOKUP(G128,Datos!A$2:C$54,3,FALSE)</f>
        <v xml:space="preserve">No hay logros, sin embargo ya se reactivó la Alianza para el curso “English Does Work” entre SENA y la Subsecretaría de Calidad de la Secretaría de Educación del Departamento de Antioquia, cuyas inscripciones empiezan en abril, con la cual se proyecta una buena cantidad de estudiantes inscrito en todo el Departamento.   
</v>
      </c>
      <c r="X128" s="131">
        <f t="shared" si="35"/>
        <v>0</v>
      </c>
      <c r="Y128" s="138">
        <f t="shared" si="74"/>
        <v>2.1919999999999997</v>
      </c>
      <c r="AE128" s="24" t="s">
        <v>951</v>
      </c>
    </row>
    <row r="129" spans="1:31" ht="30" hidden="1">
      <c r="A129" t="s">
        <v>950</v>
      </c>
      <c r="B129" s="24" t="str">
        <f t="shared" si="34"/>
        <v>52 Cohesión desde lo social</v>
      </c>
      <c r="C129" s="24" t="s">
        <v>314</v>
      </c>
      <c r="D129" s="24" t="s">
        <v>315</v>
      </c>
      <c r="E129" s="24" t="s">
        <v>367</v>
      </c>
      <c r="F129" s="24" t="s">
        <v>368</v>
      </c>
      <c r="G129" s="24" t="s">
        <v>369</v>
      </c>
      <c r="H129" s="24" t="s">
        <v>370</v>
      </c>
      <c r="I129" s="24" t="s">
        <v>934</v>
      </c>
      <c r="J129" s="24" t="s">
        <v>299</v>
      </c>
      <c r="K129" t="s">
        <v>37</v>
      </c>
      <c r="L129" s="25" t="s">
        <v>18</v>
      </c>
      <c r="M129" t="s">
        <v>20</v>
      </c>
      <c r="O129">
        <v>3414</v>
      </c>
      <c r="P129">
        <v>500</v>
      </c>
      <c r="Q129">
        <v>700</v>
      </c>
      <c r="R129">
        <v>800</v>
      </c>
      <c r="S129">
        <v>1414</v>
      </c>
      <c r="T129">
        <v>624</v>
      </c>
      <c r="U129" s="2">
        <f>VLOOKUP(G129,Datos!A$2:C$54,2,FALSE)</f>
        <v>216</v>
      </c>
      <c r="V129">
        <f t="shared" si="73"/>
        <v>840</v>
      </c>
      <c r="W129" s="2" t="str">
        <f>VLOOKUP(G129,Datos!A$2:C$54,3,FALSE)</f>
        <v>SE ENTREGARON 116 SEDES MEJORADAS POR TRANSFERENCIA A FONDOS DE SERVICIOS Y 9 SEDES ASOCIADAS A LA VIGENCIA ACTUAL</v>
      </c>
      <c r="X129" s="131">
        <f t="shared" si="35"/>
        <v>30.857142857142854</v>
      </c>
      <c r="Y129" s="138">
        <f t="shared" si="74"/>
        <v>24.604569420035148</v>
      </c>
      <c r="AE129" s="24" t="s">
        <v>951</v>
      </c>
    </row>
    <row r="130" spans="1:31" ht="30" hidden="1">
      <c r="A130" t="s">
        <v>950</v>
      </c>
      <c r="B130" s="24" t="str">
        <f t="shared" si="34"/>
        <v>52 Cohesión desde lo social</v>
      </c>
      <c r="C130" s="24" t="s">
        <v>314</v>
      </c>
      <c r="D130" s="24" t="s">
        <v>315</v>
      </c>
      <c r="E130" s="24" t="s">
        <v>367</v>
      </c>
      <c r="F130" s="24" t="s">
        <v>368</v>
      </c>
      <c r="G130" s="24" t="s">
        <v>371</v>
      </c>
      <c r="H130" s="24" t="s">
        <v>372</v>
      </c>
      <c r="I130" s="24" t="s">
        <v>934</v>
      </c>
      <c r="J130" s="24" t="s">
        <v>299</v>
      </c>
      <c r="K130" t="s">
        <v>19</v>
      </c>
      <c r="L130" s="25" t="s">
        <v>18</v>
      </c>
      <c r="M130" t="s">
        <v>20</v>
      </c>
      <c r="O130">
        <v>3414</v>
      </c>
      <c r="P130">
        <v>3000</v>
      </c>
      <c r="Q130">
        <v>3150</v>
      </c>
      <c r="R130">
        <v>3264</v>
      </c>
      <c r="S130">
        <v>3414</v>
      </c>
      <c r="T130">
        <v>2355</v>
      </c>
      <c r="U130" s="2">
        <f>VLOOKUP(G130,Datos!A$2:C$54,2,FALSE)</f>
        <v>1021</v>
      </c>
      <c r="V130">
        <f t="shared" ref="V130:V131" si="75">U130</f>
        <v>1021</v>
      </c>
      <c r="W130" s="2">
        <f>VLOOKUP(G130,Datos!A$2:C$54,3,FALSE)</f>
        <v>0</v>
      </c>
      <c r="X130" s="131">
        <f t="shared" si="35"/>
        <v>32.412698412698418</v>
      </c>
      <c r="Y130" s="138">
        <f t="shared" ref="Y130:Y131" si="76">IF(AA130="NA",AB130,IF(AB130="NA",AA130,AA130+AB130))</f>
        <v>26.317430620517619</v>
      </c>
      <c r="Z130">
        <f t="shared" ref="Z130:Z131" si="77">IFERROR(IF(T130/P130*100&gt;100,100,T130/P130*100),"NA")</f>
        <v>78.5</v>
      </c>
      <c r="AA130">
        <f t="shared" ref="AA130:AA131" si="78">IFERROR(Z130*AC130,"NA")</f>
        <v>18.358278765201124</v>
      </c>
      <c r="AB130">
        <f t="shared" ref="AB130:AB131" si="79">IFERROR(X130*AD130,"NA")</f>
        <v>7.9591518553164962</v>
      </c>
      <c r="AC130">
        <f t="shared" ref="AC130:AC131" si="80">P130/SUM(P130:S130)</f>
        <v>0.23386342376052385</v>
      </c>
      <c r="AD130">
        <f t="shared" ref="AD130:AD131" si="81">Q130/SUM(P130:S130)</f>
        <v>0.24555659494855003</v>
      </c>
      <c r="AE130" s="24" t="s">
        <v>951</v>
      </c>
    </row>
    <row r="131" spans="1:31" ht="30" hidden="1">
      <c r="A131" t="s">
        <v>950</v>
      </c>
      <c r="B131" s="24" t="str">
        <f t="shared" si="34"/>
        <v>52 Cohesión desde lo social</v>
      </c>
      <c r="C131" s="24" t="s">
        <v>314</v>
      </c>
      <c r="D131" s="24" t="s">
        <v>315</v>
      </c>
      <c r="E131" s="24" t="s">
        <v>367</v>
      </c>
      <c r="F131" s="24" t="s">
        <v>368</v>
      </c>
      <c r="G131" s="24" t="s">
        <v>373</v>
      </c>
      <c r="H131" s="24" t="s">
        <v>374</v>
      </c>
      <c r="I131" s="24" t="s">
        <v>934</v>
      </c>
      <c r="J131" s="24" t="s">
        <v>299</v>
      </c>
      <c r="K131" t="s">
        <v>19</v>
      </c>
      <c r="L131" s="25" t="s">
        <v>18</v>
      </c>
      <c r="M131" t="s">
        <v>20</v>
      </c>
      <c r="O131">
        <v>88</v>
      </c>
      <c r="P131">
        <v>88</v>
      </c>
      <c r="Q131">
        <v>88</v>
      </c>
      <c r="R131">
        <v>88</v>
      </c>
      <c r="S131">
        <v>88</v>
      </c>
      <c r="T131">
        <v>85</v>
      </c>
      <c r="U131" s="2">
        <f>VLOOKUP(G131,Datos!A$2:C$54,2,FALSE)</f>
        <v>85</v>
      </c>
      <c r="V131">
        <f t="shared" si="75"/>
        <v>85</v>
      </c>
      <c r="W131" s="2">
        <f>VLOOKUP(G131,Datos!A$2:C$54,3,FALSE)</f>
        <v>0</v>
      </c>
      <c r="X131" s="131">
        <f t="shared" si="35"/>
        <v>96.590909090909093</v>
      </c>
      <c r="Y131" s="138">
        <f t="shared" si="76"/>
        <v>48.295454545454547</v>
      </c>
      <c r="Z131">
        <f t="shared" si="77"/>
        <v>96.590909090909093</v>
      </c>
      <c r="AA131">
        <f t="shared" si="78"/>
        <v>24.147727272727273</v>
      </c>
      <c r="AB131">
        <f t="shared" si="79"/>
        <v>24.147727272727273</v>
      </c>
      <c r="AC131">
        <f t="shared" si="80"/>
        <v>0.25</v>
      </c>
      <c r="AD131">
        <f t="shared" si="81"/>
        <v>0.25</v>
      </c>
      <c r="AE131" s="24" t="s">
        <v>951</v>
      </c>
    </row>
    <row r="132" spans="1:31" ht="30" hidden="1">
      <c r="A132" t="s">
        <v>950</v>
      </c>
      <c r="B132" s="24" t="str">
        <f t="shared" si="34"/>
        <v>52 Cohesión desde lo social</v>
      </c>
      <c r="C132" s="24" t="s">
        <v>314</v>
      </c>
      <c r="D132" s="24" t="s">
        <v>315</v>
      </c>
      <c r="E132" s="24" t="s">
        <v>367</v>
      </c>
      <c r="F132" s="24" t="s">
        <v>368</v>
      </c>
      <c r="G132" s="24" t="s">
        <v>375</v>
      </c>
      <c r="H132" s="24" t="s">
        <v>376</v>
      </c>
      <c r="I132" s="24" t="s">
        <v>934</v>
      </c>
      <c r="J132" s="24" t="s">
        <v>299</v>
      </c>
      <c r="K132" t="s">
        <v>37</v>
      </c>
      <c r="L132" s="25" t="s">
        <v>18</v>
      </c>
      <c r="M132" t="s">
        <v>20</v>
      </c>
      <c r="O132">
        <v>7200</v>
      </c>
      <c r="P132">
        <v>1800</v>
      </c>
      <c r="Q132">
        <v>1800</v>
      </c>
      <c r="R132">
        <v>1800</v>
      </c>
      <c r="S132">
        <v>1800</v>
      </c>
      <c r="T132">
        <v>6024</v>
      </c>
      <c r="U132" s="2">
        <f>VLOOKUP(G132,Datos!A$2:C$54,2,FALSE)</f>
        <v>0</v>
      </c>
      <c r="V132">
        <f t="shared" ref="V132:V138" si="82">IF(ISTEXT(U132),T132,IF(ISTEXT(T132),U132,T132+U132))</f>
        <v>6024</v>
      </c>
      <c r="W132" s="2">
        <f>VLOOKUP(G132,Datos!A$2:C$54,3,FALSE)</f>
        <v>0</v>
      </c>
      <c r="X132" s="131">
        <f t="shared" si="35"/>
        <v>0</v>
      </c>
      <c r="Y132" s="138">
        <f t="shared" ref="Y132:Y138" si="83">IFERROR(IF(V132/O132*100&gt;100,100,V132/O132*100),"NA")</f>
        <v>83.666666666666671</v>
      </c>
      <c r="AE132" s="24" t="s">
        <v>951</v>
      </c>
    </row>
    <row r="133" spans="1:31" ht="45" hidden="1">
      <c r="A133" t="s">
        <v>950</v>
      </c>
      <c r="B133" s="24" t="str">
        <f t="shared" ref="B133:B196" si="84">CONCATENATE(A133," ",AE133)</f>
        <v>52 Cohesión desde lo social</v>
      </c>
      <c r="C133" s="24" t="s">
        <v>314</v>
      </c>
      <c r="D133" s="24" t="s">
        <v>315</v>
      </c>
      <c r="E133" s="24" t="s">
        <v>377</v>
      </c>
      <c r="F133" s="24" t="s">
        <v>378</v>
      </c>
      <c r="G133" s="24" t="s">
        <v>379</v>
      </c>
      <c r="H133" s="24" t="s">
        <v>380</v>
      </c>
      <c r="I133" s="24" t="s">
        <v>934</v>
      </c>
      <c r="J133" s="24" t="s">
        <v>299</v>
      </c>
      <c r="K133" s="39" t="s">
        <v>37</v>
      </c>
      <c r="L133" s="25" t="s">
        <v>18</v>
      </c>
      <c r="M133" t="s">
        <v>20</v>
      </c>
      <c r="O133">
        <v>16178</v>
      </c>
      <c r="P133">
        <v>4045</v>
      </c>
      <c r="Q133">
        <v>4045</v>
      </c>
      <c r="R133">
        <v>4044</v>
      </c>
      <c r="S133">
        <v>4044</v>
      </c>
      <c r="T133" s="39">
        <v>7802</v>
      </c>
      <c r="U133" s="2">
        <f>VLOOKUP(G133,Datos!A$2:C$54,2,FALSE)</f>
        <v>0</v>
      </c>
      <c r="V133">
        <f t="shared" si="82"/>
        <v>7802</v>
      </c>
      <c r="W133" s="2">
        <f>VLOOKUP(G133,Datos!A$2:C$54,3,FALSE)</f>
        <v>0</v>
      </c>
      <c r="X133" s="131">
        <f t="shared" ref="X133:X196" si="85">IFERROR(IF(U133/Q133*100&gt;100,100,U133/Q133*100),"NA")</f>
        <v>0</v>
      </c>
      <c r="Y133" s="138">
        <f t="shared" si="83"/>
        <v>48.225985906786995</v>
      </c>
      <c r="AE133" s="24" t="s">
        <v>951</v>
      </c>
    </row>
    <row r="134" spans="1:31" ht="45" hidden="1">
      <c r="A134" t="s">
        <v>950</v>
      </c>
      <c r="B134" s="24" t="str">
        <f t="shared" si="84"/>
        <v>52 Cohesión desde lo social</v>
      </c>
      <c r="C134" s="24" t="s">
        <v>314</v>
      </c>
      <c r="D134" s="24" t="s">
        <v>315</v>
      </c>
      <c r="E134" s="24" t="s">
        <v>381</v>
      </c>
      <c r="F134" s="24" t="s">
        <v>382</v>
      </c>
      <c r="G134" s="24" t="s">
        <v>383</v>
      </c>
      <c r="H134" s="24" t="s">
        <v>384</v>
      </c>
      <c r="I134" s="24" t="s">
        <v>934</v>
      </c>
      <c r="J134" s="24" t="s">
        <v>299</v>
      </c>
      <c r="K134" t="s">
        <v>37</v>
      </c>
      <c r="L134" s="25" t="s">
        <v>18</v>
      </c>
      <c r="M134" t="s">
        <v>20</v>
      </c>
      <c r="O134">
        <v>200</v>
      </c>
      <c r="P134">
        <v>20</v>
      </c>
      <c r="Q134">
        <v>80</v>
      </c>
      <c r="R134">
        <v>80</v>
      </c>
      <c r="S134">
        <v>20</v>
      </c>
      <c r="T134">
        <v>20</v>
      </c>
      <c r="U134" s="2">
        <f>VLOOKUP(G134,Datos!A$2:C$54,2,FALSE)</f>
        <v>2</v>
      </c>
      <c r="V134">
        <f t="shared" si="82"/>
        <v>22</v>
      </c>
      <c r="W134" s="2" t="str">
        <f>VLOOKUP(G134,Datos!A$2:C$54,3,FALSE)</f>
        <v xml:space="preserve"> 
El dato reportado corresponde a 2 procesos formativos, uno en bilinguismo y otro en  I.A. El reporte de los maestros formados en bilinguismo se reporta en el indicador para el caso. por lo que se territorializará  la participación de de 1 proceso formativo en I.A que  impactó a 72 maestros de 23 sedes. </v>
      </c>
      <c r="X134" s="131">
        <f t="shared" si="85"/>
        <v>2.5</v>
      </c>
      <c r="Y134" s="138">
        <f t="shared" si="83"/>
        <v>11</v>
      </c>
      <c r="AE134" s="24" t="s">
        <v>951</v>
      </c>
    </row>
    <row r="135" spans="1:31" ht="30" hidden="1">
      <c r="A135" t="s">
        <v>950</v>
      </c>
      <c r="B135" s="24" t="str">
        <f t="shared" si="84"/>
        <v>52 Cohesión desde lo social</v>
      </c>
      <c r="C135" s="24" t="s">
        <v>314</v>
      </c>
      <c r="D135" s="24" t="s">
        <v>315</v>
      </c>
      <c r="E135" s="24" t="s">
        <v>381</v>
      </c>
      <c r="F135" s="24" t="s">
        <v>382</v>
      </c>
      <c r="G135" s="24" t="s">
        <v>385</v>
      </c>
      <c r="H135" s="24" t="s">
        <v>386</v>
      </c>
      <c r="I135" s="24" t="s">
        <v>934</v>
      </c>
      <c r="J135" s="24" t="s">
        <v>299</v>
      </c>
      <c r="K135" t="s">
        <v>37</v>
      </c>
      <c r="L135" s="25" t="s">
        <v>18</v>
      </c>
      <c r="M135" t="s">
        <v>20</v>
      </c>
      <c r="O135">
        <v>750</v>
      </c>
      <c r="P135">
        <v>100</v>
      </c>
      <c r="Q135">
        <v>200</v>
      </c>
      <c r="R135">
        <v>200</v>
      </c>
      <c r="S135">
        <v>250</v>
      </c>
      <c r="T135">
        <v>10</v>
      </c>
      <c r="U135" s="2">
        <f>VLOOKUP(G135,Datos!A$2:C$54,2,FALSE)</f>
        <v>0</v>
      </c>
      <c r="V135">
        <f t="shared" si="82"/>
        <v>10</v>
      </c>
      <c r="W135" s="2" t="str">
        <f>VLOOKUP(G135,Datos!A$2:C$54,3,FALSE)</f>
        <v>Sin ejecución, iniciamos acciones a través de los diferentes contratos para iniciar la identificación de prácticas y experiencias exitosas que podamos reconocer.</v>
      </c>
      <c r="X135" s="131">
        <f t="shared" si="85"/>
        <v>0</v>
      </c>
      <c r="Y135" s="138">
        <f t="shared" si="83"/>
        <v>1.3333333333333335</v>
      </c>
      <c r="AE135" s="24" t="s">
        <v>951</v>
      </c>
    </row>
    <row r="136" spans="1:31" ht="45" hidden="1">
      <c r="A136" t="s">
        <v>950</v>
      </c>
      <c r="B136" s="24" t="str">
        <f t="shared" si="84"/>
        <v>52 Cohesión desde lo social</v>
      </c>
      <c r="C136" s="24" t="s">
        <v>314</v>
      </c>
      <c r="D136" s="24" t="s">
        <v>315</v>
      </c>
      <c r="E136" s="24" t="s">
        <v>381</v>
      </c>
      <c r="F136" s="24" t="s">
        <v>382</v>
      </c>
      <c r="G136" s="24" t="s">
        <v>387</v>
      </c>
      <c r="H136" s="24" t="s">
        <v>388</v>
      </c>
      <c r="I136" s="24" t="s">
        <v>934</v>
      </c>
      <c r="J136" s="24" t="s">
        <v>299</v>
      </c>
      <c r="K136" t="s">
        <v>37</v>
      </c>
      <c r="L136" s="25" t="s">
        <v>18</v>
      </c>
      <c r="M136" t="s">
        <v>20</v>
      </c>
      <c r="O136">
        <v>240</v>
      </c>
      <c r="P136">
        <v>40</v>
      </c>
      <c r="Q136">
        <v>80</v>
      </c>
      <c r="R136">
        <v>80</v>
      </c>
      <c r="S136">
        <v>40</v>
      </c>
      <c r="T136">
        <v>74</v>
      </c>
      <c r="U136" s="2">
        <f>VLOOKUP(G136,Datos!A$2:C$54,2,FALSE)</f>
        <v>12</v>
      </c>
      <c r="V136">
        <f t="shared" si="82"/>
        <v>86</v>
      </c>
      <c r="W136" s="2" t="str">
        <f>VLOOKUP(G136,Datos!A$2:C$54,3,FALSE)</f>
        <v xml:space="preserve">Se desarrollaron Asistencias Técnicas en temas del PEI a 6 EE del municipio del Carmen de Viboral, a un EE de Guarne y a un EE de Montebello </v>
      </c>
      <c r="X136" s="131">
        <f t="shared" si="85"/>
        <v>15</v>
      </c>
      <c r="Y136" s="138">
        <f t="shared" si="83"/>
        <v>35.833333333333336</v>
      </c>
      <c r="AE136" s="24" t="s">
        <v>951</v>
      </c>
    </row>
    <row r="137" spans="1:31" ht="45" hidden="1">
      <c r="A137" t="s">
        <v>950</v>
      </c>
      <c r="B137" s="24" t="str">
        <f t="shared" si="84"/>
        <v>52 Cohesión desde lo social</v>
      </c>
      <c r="C137" s="24" t="s">
        <v>314</v>
      </c>
      <c r="D137" s="24" t="s">
        <v>315</v>
      </c>
      <c r="E137" s="24" t="s">
        <v>381</v>
      </c>
      <c r="F137" s="24" t="s">
        <v>382</v>
      </c>
      <c r="G137" s="24" t="s">
        <v>389</v>
      </c>
      <c r="H137" s="24" t="s">
        <v>390</v>
      </c>
      <c r="I137" s="24" t="s">
        <v>934</v>
      </c>
      <c r="J137" s="24" t="s">
        <v>299</v>
      </c>
      <c r="K137" t="s">
        <v>37</v>
      </c>
      <c r="L137" s="25" t="s">
        <v>18</v>
      </c>
      <c r="M137" t="s">
        <v>20</v>
      </c>
      <c r="O137">
        <v>200</v>
      </c>
      <c r="P137" t="s">
        <v>113</v>
      </c>
      <c r="Q137">
        <v>70</v>
      </c>
      <c r="R137">
        <v>70</v>
      </c>
      <c r="S137">
        <v>60</v>
      </c>
      <c r="T137">
        <v>17</v>
      </c>
      <c r="U137" s="2">
        <f>VLOOKUP(G137,Datos!A$2:C$54,2,FALSE)</f>
        <v>11</v>
      </c>
      <c r="V137">
        <f t="shared" si="82"/>
        <v>28</v>
      </c>
      <c r="W137" s="2" t="str">
        <f>VLOOKUP(G137,Datos!A$2:C$54,3,FALSE)</f>
        <v>La meta alcanzada en el periodo corresponde a la asesoría en la implementación del proyecto pedagógico transversal de Educación para la Paz, la Ciudadanía y los Valores Humanos; así mismo a las actividades de formación de maestros y maestras en el marco del Proyecto de Educación para la Paz – PEP en alianza con la Fundación Prem Rawat.</v>
      </c>
      <c r="X137" s="131">
        <f t="shared" si="85"/>
        <v>15.714285714285714</v>
      </c>
      <c r="Y137" s="138">
        <f t="shared" si="83"/>
        <v>14.000000000000002</v>
      </c>
      <c r="AE137" s="24" t="s">
        <v>951</v>
      </c>
    </row>
    <row r="138" spans="1:31" ht="30" hidden="1">
      <c r="A138" t="s">
        <v>950</v>
      </c>
      <c r="B138" s="24" t="str">
        <f t="shared" si="84"/>
        <v>52 Cohesión desde lo social</v>
      </c>
      <c r="C138" s="24" t="s">
        <v>314</v>
      </c>
      <c r="D138" s="24" t="s">
        <v>315</v>
      </c>
      <c r="E138" s="24" t="s">
        <v>381</v>
      </c>
      <c r="F138" s="24" t="s">
        <v>382</v>
      </c>
      <c r="G138" s="24" t="s">
        <v>391</v>
      </c>
      <c r="H138" s="24" t="s">
        <v>392</v>
      </c>
      <c r="I138" s="24" t="s">
        <v>934</v>
      </c>
      <c r="J138" s="24" t="s">
        <v>299</v>
      </c>
      <c r="K138" t="s">
        <v>37</v>
      </c>
      <c r="L138" s="25" t="s">
        <v>18</v>
      </c>
      <c r="M138" t="s">
        <v>20</v>
      </c>
      <c r="O138">
        <v>550</v>
      </c>
      <c r="P138">
        <v>100</v>
      </c>
      <c r="Q138">
        <v>200</v>
      </c>
      <c r="R138">
        <v>150</v>
      </c>
      <c r="S138">
        <v>100</v>
      </c>
      <c r="T138">
        <v>174</v>
      </c>
      <c r="U138" s="2">
        <f>VLOOKUP(G138,Datos!A$2:C$54,2,FALSE)</f>
        <v>34</v>
      </c>
      <c r="V138">
        <f t="shared" si="82"/>
        <v>208</v>
      </c>
      <c r="W138" s="2">
        <f>VLOOKUP(G138,Datos!A$2:C$54,3,FALSE)</f>
        <v>0</v>
      </c>
      <c r="X138" s="131">
        <f t="shared" si="85"/>
        <v>17</v>
      </c>
      <c r="Y138" s="138">
        <f t="shared" si="83"/>
        <v>37.81818181818182</v>
      </c>
      <c r="AE138" s="24" t="s">
        <v>951</v>
      </c>
    </row>
    <row r="139" spans="1:31" ht="45" hidden="1">
      <c r="A139" t="s">
        <v>950</v>
      </c>
      <c r="B139" s="24" t="str">
        <f t="shared" si="84"/>
        <v>52 Cohesión desde lo social</v>
      </c>
      <c r="C139" s="24" t="s">
        <v>314</v>
      </c>
      <c r="D139" s="24" t="s">
        <v>315</v>
      </c>
      <c r="E139" s="24" t="s">
        <v>381</v>
      </c>
      <c r="F139" s="24" t="s">
        <v>382</v>
      </c>
      <c r="G139" s="24" t="s">
        <v>393</v>
      </c>
      <c r="H139" s="24" t="s">
        <v>394</v>
      </c>
      <c r="I139" s="24" t="s">
        <v>934</v>
      </c>
      <c r="J139" s="24" t="s">
        <v>299</v>
      </c>
      <c r="K139" t="s">
        <v>19</v>
      </c>
      <c r="L139" s="25" t="s">
        <v>18</v>
      </c>
      <c r="M139" t="s">
        <v>20</v>
      </c>
      <c r="O139">
        <v>17</v>
      </c>
      <c r="P139">
        <v>17</v>
      </c>
      <c r="Q139">
        <v>17</v>
      </c>
      <c r="R139">
        <v>17</v>
      </c>
      <c r="S139">
        <v>17</v>
      </c>
      <c r="T139">
        <v>17</v>
      </c>
      <c r="U139" s="2">
        <f>VLOOKUP(G139,Datos!A$2:C$54,2,FALSE)</f>
        <v>17</v>
      </c>
      <c r="V139">
        <f t="shared" ref="V139:V143" si="86">U139</f>
        <v>17</v>
      </c>
      <c r="W139" s="2" t="str">
        <f>VLOOKUP(G139,Datos!A$2:C$54,3,FALSE)</f>
        <v xml:space="preserve">La cifra corresponde a las normales del 2024. Las acciones del indicador se realizan en el marco del encuentro de la Red de Escuelas Normales Superiores de Antioquia - RENSA. Pero también se realizó un acompañamiento directo a la IE ENS Señor de los Milagros  </v>
      </c>
      <c r="X139" s="131">
        <f t="shared" si="85"/>
        <v>100</v>
      </c>
      <c r="Y139" s="138">
        <f>IF(AA139="NA",AB139,IF(AB139="NA",AA139,AA139+AB139))</f>
        <v>50</v>
      </c>
      <c r="Z139">
        <f t="shared" ref="Z139" si="87">IFERROR(IF(T139/P139*100&gt;100,100,T139/P139*100),"NA")</f>
        <v>100</v>
      </c>
      <c r="AA139">
        <f>IFERROR(Z139*AC139,"NA")</f>
        <v>25</v>
      </c>
      <c r="AB139">
        <f>IFERROR(X139*AD139,"NA")</f>
        <v>25</v>
      </c>
      <c r="AC139">
        <f>P139/SUM(P139:S139)</f>
        <v>0.25</v>
      </c>
      <c r="AD139">
        <f>Q139/SUM(P139:S139)</f>
        <v>0.25</v>
      </c>
      <c r="AE139" s="24" t="s">
        <v>951</v>
      </c>
    </row>
    <row r="140" spans="1:31" ht="45" hidden="1">
      <c r="A140" t="s">
        <v>950</v>
      </c>
      <c r="B140" s="24" t="str">
        <f t="shared" si="84"/>
        <v>52 Cohesión desde lo social</v>
      </c>
      <c r="C140" s="24" t="s">
        <v>314</v>
      </c>
      <c r="D140" s="24" t="s">
        <v>315</v>
      </c>
      <c r="E140" s="24" t="s">
        <v>381</v>
      </c>
      <c r="F140" s="24" t="s">
        <v>382</v>
      </c>
      <c r="G140" s="24" t="s">
        <v>395</v>
      </c>
      <c r="H140" s="24" t="s">
        <v>396</v>
      </c>
      <c r="I140" s="24" t="s">
        <v>934</v>
      </c>
      <c r="J140" s="24" t="s">
        <v>299</v>
      </c>
      <c r="K140" t="s">
        <v>24</v>
      </c>
      <c r="L140" s="25" t="s">
        <v>18</v>
      </c>
      <c r="M140" t="s">
        <v>20</v>
      </c>
      <c r="O140">
        <v>4</v>
      </c>
      <c r="P140">
        <v>1</v>
      </c>
      <c r="Q140">
        <v>2</v>
      </c>
      <c r="R140">
        <v>3</v>
      </c>
      <c r="S140">
        <v>4</v>
      </c>
      <c r="T140">
        <v>2</v>
      </c>
      <c r="U140" s="2">
        <f>VLOOKUP(G140,Datos!A$2:C$54,2,FALSE)</f>
        <v>2</v>
      </c>
      <c r="V140">
        <f t="shared" si="86"/>
        <v>2</v>
      </c>
      <c r="W140" s="2">
        <f>VLOOKUP(G140,Datos!A$2:C$54,3,FALSE)</f>
        <v>0</v>
      </c>
      <c r="X140" s="131">
        <f t="shared" si="85"/>
        <v>100</v>
      </c>
      <c r="Y140" s="138">
        <f t="shared" ref="Y140:Y141" si="88">IFERROR(IF(V140/O140*100&gt;100,100,V140/O140*100),"NA")</f>
        <v>50</v>
      </c>
      <c r="AE140" s="24" t="s">
        <v>951</v>
      </c>
    </row>
    <row r="141" spans="1:31" ht="30" hidden="1">
      <c r="A141" t="s">
        <v>950</v>
      </c>
      <c r="B141" s="24" t="str">
        <f t="shared" si="84"/>
        <v>52 Cohesión desde lo social</v>
      </c>
      <c r="C141" s="24" t="s">
        <v>314</v>
      </c>
      <c r="D141" s="24" t="s">
        <v>315</v>
      </c>
      <c r="E141" s="24" t="s">
        <v>381</v>
      </c>
      <c r="F141" s="24" t="s">
        <v>382</v>
      </c>
      <c r="G141" s="24" t="s">
        <v>397</v>
      </c>
      <c r="H141" s="24" t="s">
        <v>398</v>
      </c>
      <c r="I141" s="24" t="s">
        <v>934</v>
      </c>
      <c r="J141" s="24" t="s">
        <v>299</v>
      </c>
      <c r="K141" t="s">
        <v>24</v>
      </c>
      <c r="L141" s="25" t="s">
        <v>18</v>
      </c>
      <c r="M141" t="s">
        <v>20</v>
      </c>
      <c r="O141">
        <v>9</v>
      </c>
      <c r="P141" t="s">
        <v>113</v>
      </c>
      <c r="Q141">
        <v>3</v>
      </c>
      <c r="R141">
        <v>6</v>
      </c>
      <c r="S141">
        <v>9</v>
      </c>
      <c r="T141" t="s">
        <v>130</v>
      </c>
      <c r="U141" s="2">
        <f>VLOOKUP(G141,Datos!A$2:C$54,2,FALSE)</f>
        <v>0</v>
      </c>
      <c r="V141">
        <f t="shared" si="86"/>
        <v>0</v>
      </c>
      <c r="W141" s="2" t="str">
        <f>VLOOKUP(G141,Datos!A$2:C$54,3,FALSE)</f>
        <v>se avanza en la estructuración de modelo de gobernanza de los centros de investigación en las subregiones de Bajo Cauca, Magdalena Medio, Nordeste y Urabá y se espera su entrada en funcionamiento para mediados de 2025 a través de un proyecto con recursos de regalías, liderado y gestionado con Universidad de Antioquia. </v>
      </c>
      <c r="X141" s="131">
        <f t="shared" si="85"/>
        <v>0</v>
      </c>
      <c r="Y141" s="138">
        <f t="shared" si="88"/>
        <v>0</v>
      </c>
      <c r="AE141" s="24" t="s">
        <v>951</v>
      </c>
    </row>
    <row r="142" spans="1:31" ht="45" hidden="1">
      <c r="A142" t="s">
        <v>950</v>
      </c>
      <c r="B142" s="24" t="str">
        <f t="shared" si="84"/>
        <v>52 Cohesión desde lo social</v>
      </c>
      <c r="C142" s="24" t="s">
        <v>314</v>
      </c>
      <c r="D142" s="24" t="s">
        <v>315</v>
      </c>
      <c r="E142" s="24" t="s">
        <v>381</v>
      </c>
      <c r="F142" s="24" t="s">
        <v>382</v>
      </c>
      <c r="G142" s="24" t="s">
        <v>399</v>
      </c>
      <c r="H142" s="24" t="s">
        <v>400</v>
      </c>
      <c r="I142" s="24" t="s">
        <v>934</v>
      </c>
      <c r="J142" s="24" t="s">
        <v>299</v>
      </c>
      <c r="K142" t="s">
        <v>19</v>
      </c>
      <c r="L142" s="25" t="s">
        <v>18</v>
      </c>
      <c r="M142" t="s">
        <v>20</v>
      </c>
      <c r="O142">
        <v>1</v>
      </c>
      <c r="P142" t="s">
        <v>113</v>
      </c>
      <c r="Q142">
        <v>1</v>
      </c>
      <c r="R142" t="s">
        <v>113</v>
      </c>
      <c r="S142">
        <v>1</v>
      </c>
      <c r="T142" t="s">
        <v>130</v>
      </c>
      <c r="U142" s="2" t="str">
        <f>VLOOKUP(G142,Datos!A$2:C$54,2,FALSE)</f>
        <v>ND</v>
      </c>
      <c r="V142" t="str">
        <f t="shared" si="86"/>
        <v>ND</v>
      </c>
      <c r="W142" s="2" t="str">
        <f>VLOOKUP(G142,Datos!A$2:C$54,3,FALSE)</f>
        <v>A la fecha no se tiene en ninguno de estos logros cualitativos, sin embargo, ya se ha dado inicio a la planeación de acciones tendientes al cumplimiento de las metas estipuladas en cada uno ellos. </v>
      </c>
      <c r="X142" s="131" t="str">
        <f t="shared" si="85"/>
        <v>NA</v>
      </c>
      <c r="Y142" s="138" t="str">
        <f>IF(AA142="NA",AB142,IF(AB142="NA",AA142,AA142+AB142))</f>
        <v>NA</v>
      </c>
      <c r="Z142" t="str">
        <f t="shared" ref="Z142" si="89">IFERROR(IF(T142/P142*100&gt;100,100,T142/P142*100),"NA")</f>
        <v>NA</v>
      </c>
      <c r="AA142" t="str">
        <f>IFERROR(Z142*AC142,"NA")</f>
        <v>NA</v>
      </c>
      <c r="AB142" t="str">
        <f>IFERROR(X142*AD142,"NA")</f>
        <v>NA</v>
      </c>
      <c r="AC142" t="e">
        <f>P142/SUM(P142:S142)</f>
        <v>#VALUE!</v>
      </c>
      <c r="AD142">
        <f>Q142/SUM(P142:S142)</f>
        <v>0.5</v>
      </c>
      <c r="AE142" s="24" t="s">
        <v>951</v>
      </c>
    </row>
    <row r="143" spans="1:31" ht="30" hidden="1">
      <c r="A143" t="s">
        <v>950</v>
      </c>
      <c r="B143" s="24" t="str">
        <f t="shared" si="84"/>
        <v>52 Cohesión desde lo social</v>
      </c>
      <c r="C143" s="24" t="s">
        <v>314</v>
      </c>
      <c r="D143" s="24" t="s">
        <v>315</v>
      </c>
      <c r="E143" s="24" t="s">
        <v>381</v>
      </c>
      <c r="F143" s="24" t="s">
        <v>382</v>
      </c>
      <c r="G143" s="24" t="s">
        <v>401</v>
      </c>
      <c r="H143" s="24" t="s">
        <v>402</v>
      </c>
      <c r="I143" s="24" t="s">
        <v>934</v>
      </c>
      <c r="J143" s="24" t="s">
        <v>299</v>
      </c>
      <c r="K143" t="s">
        <v>24</v>
      </c>
      <c r="L143" s="25" t="s">
        <v>18</v>
      </c>
      <c r="M143" t="s">
        <v>20</v>
      </c>
      <c r="O143">
        <v>1</v>
      </c>
      <c r="P143" t="s">
        <v>113</v>
      </c>
      <c r="Q143">
        <v>1</v>
      </c>
      <c r="R143">
        <v>1</v>
      </c>
      <c r="S143">
        <v>1</v>
      </c>
      <c r="T143" t="s">
        <v>130</v>
      </c>
      <c r="U143" s="2">
        <f>VLOOKUP(G143,Datos!A$2:C$54,2,FALSE)</f>
        <v>0</v>
      </c>
      <c r="V143">
        <f t="shared" si="86"/>
        <v>0</v>
      </c>
      <c r="W143" s="2" t="str">
        <f>VLOOKUP(G143,Datos!A$2:C$54,3,FALSE)</f>
        <v>A la fecha no se tiene en ninguno de estos logros cualitativos, sin embargo, ya se ha dado inicio a la planeación de acciones tendientes al cumplimiento de las metas estipuladas en cada uno ellos. </v>
      </c>
      <c r="X143" s="131">
        <f t="shared" si="85"/>
        <v>0</v>
      </c>
      <c r="Y143" s="138">
        <f t="shared" ref="Y143:Y146" si="90">IFERROR(IF(V143/O143*100&gt;100,100,V143/O143*100),"NA")</f>
        <v>0</v>
      </c>
      <c r="AE143" s="24" t="s">
        <v>951</v>
      </c>
    </row>
    <row r="144" spans="1:31" ht="30" hidden="1">
      <c r="A144" t="s">
        <v>950</v>
      </c>
      <c r="B144" s="24" t="str">
        <f t="shared" si="84"/>
        <v>52 Cohesión desde lo social</v>
      </c>
      <c r="C144" s="24" t="s">
        <v>314</v>
      </c>
      <c r="D144" s="24" t="s">
        <v>315</v>
      </c>
      <c r="E144" s="24" t="s">
        <v>403</v>
      </c>
      <c r="F144" s="24" t="s">
        <v>404</v>
      </c>
      <c r="G144" s="24" t="s">
        <v>405</v>
      </c>
      <c r="H144" s="24" t="s">
        <v>406</v>
      </c>
      <c r="I144" s="24" t="s">
        <v>934</v>
      </c>
      <c r="J144" s="24" t="s">
        <v>299</v>
      </c>
      <c r="K144" t="s">
        <v>37</v>
      </c>
      <c r="L144" s="25" t="s">
        <v>201</v>
      </c>
      <c r="M144" t="s">
        <v>20</v>
      </c>
      <c r="O144">
        <v>435</v>
      </c>
      <c r="P144" t="s">
        <v>113</v>
      </c>
      <c r="Q144">
        <v>150</v>
      </c>
      <c r="R144">
        <v>150</v>
      </c>
      <c r="S144">
        <v>135</v>
      </c>
      <c r="T144">
        <v>7</v>
      </c>
      <c r="U144" s="2">
        <f>VLOOKUP(G144,Datos!A$2:C$54,2,FALSE)</f>
        <v>0</v>
      </c>
      <c r="V144">
        <f>IF(ISTEXT(U144),T144,IF(ISTEXT(T144),U144,T144+U144))</f>
        <v>7</v>
      </c>
      <c r="W144" s="2">
        <f>VLOOKUP(G144,Datos!A$2:C$54,3,FALSE)</f>
        <v>0</v>
      </c>
      <c r="X144" s="131">
        <f t="shared" si="85"/>
        <v>0</v>
      </c>
      <c r="Y144" s="138">
        <f t="shared" si="90"/>
        <v>1.6091954022988506</v>
      </c>
      <c r="AE144" s="24" t="s">
        <v>951</v>
      </c>
    </row>
    <row r="145" spans="1:31" ht="30" hidden="1">
      <c r="A145" t="s">
        <v>950</v>
      </c>
      <c r="B145" s="24" t="str">
        <f t="shared" si="84"/>
        <v>52 Cohesión desde lo social</v>
      </c>
      <c r="C145" s="24" t="s">
        <v>314</v>
      </c>
      <c r="D145" s="24" t="s">
        <v>315</v>
      </c>
      <c r="E145" s="24" t="s">
        <v>403</v>
      </c>
      <c r="F145" s="24" t="s">
        <v>404</v>
      </c>
      <c r="G145" s="24" t="s">
        <v>407</v>
      </c>
      <c r="H145" s="24" t="s">
        <v>408</v>
      </c>
      <c r="I145" s="24" t="s">
        <v>934</v>
      </c>
      <c r="J145" s="24" t="s">
        <v>299</v>
      </c>
      <c r="K145" t="s">
        <v>24</v>
      </c>
      <c r="L145" s="25" t="s">
        <v>201</v>
      </c>
      <c r="M145" t="s">
        <v>20</v>
      </c>
      <c r="O145">
        <v>35160</v>
      </c>
      <c r="P145">
        <v>28430</v>
      </c>
      <c r="Q145">
        <v>32030</v>
      </c>
      <c r="R145">
        <v>34180</v>
      </c>
      <c r="S145">
        <v>35160</v>
      </c>
      <c r="T145">
        <v>29163</v>
      </c>
      <c r="U145" s="2">
        <f>VLOOKUP(G145,Datos!A$2:C$54,2,FALSE)</f>
        <v>29163</v>
      </c>
      <c r="V145">
        <f>U145</f>
        <v>29163</v>
      </c>
      <c r="W145" s="2">
        <f>VLOOKUP(G145,Datos!A$2:C$54,3,FALSE)</f>
        <v>0</v>
      </c>
      <c r="X145" s="131">
        <f t="shared" si="85"/>
        <v>91.049016546987204</v>
      </c>
      <c r="Y145" s="138">
        <f t="shared" si="90"/>
        <v>82.943686006825928</v>
      </c>
      <c r="AE145" s="24" t="s">
        <v>951</v>
      </c>
    </row>
    <row r="146" spans="1:31" ht="30" hidden="1">
      <c r="A146" t="s">
        <v>950</v>
      </c>
      <c r="B146" s="24" t="str">
        <f t="shared" si="84"/>
        <v>52 Cohesión desde lo social</v>
      </c>
      <c r="C146" s="24" t="s">
        <v>314</v>
      </c>
      <c r="D146" s="24" t="s">
        <v>315</v>
      </c>
      <c r="E146" s="24" t="s">
        <v>403</v>
      </c>
      <c r="F146" s="24" t="s">
        <v>404</v>
      </c>
      <c r="G146" s="24" t="s">
        <v>409</v>
      </c>
      <c r="H146" s="24" t="s">
        <v>410</v>
      </c>
      <c r="I146" s="24" t="s">
        <v>934</v>
      </c>
      <c r="J146" s="24" t="s">
        <v>299</v>
      </c>
      <c r="K146" t="s">
        <v>37</v>
      </c>
      <c r="L146" s="25" t="s">
        <v>18</v>
      </c>
      <c r="M146" t="s">
        <v>20</v>
      </c>
      <c r="O146">
        <v>6044</v>
      </c>
      <c r="P146">
        <v>664</v>
      </c>
      <c r="Q146">
        <v>1060</v>
      </c>
      <c r="R146">
        <v>1620</v>
      </c>
      <c r="S146">
        <v>2700</v>
      </c>
      <c r="T146">
        <v>150</v>
      </c>
      <c r="U146" s="2">
        <f>VLOOKUP(G146,Datos!A$2:C$54,2,FALSE)</f>
        <v>0</v>
      </c>
      <c r="V146">
        <f>IF(ISTEXT(U146),T146,IF(ISTEXT(T146),U146,T146+U146))</f>
        <v>150</v>
      </c>
      <c r="W146" s="2">
        <f>VLOOKUP(G146,Datos!A$2:C$54,3,FALSE)</f>
        <v>0</v>
      </c>
      <c r="X146" s="131">
        <f t="shared" si="85"/>
        <v>0</v>
      </c>
      <c r="Y146" s="138">
        <f t="shared" si="90"/>
        <v>2.4818001323626735</v>
      </c>
      <c r="AE146" s="24" t="s">
        <v>951</v>
      </c>
    </row>
    <row r="147" spans="1:31" ht="30" hidden="1">
      <c r="A147" t="s">
        <v>950</v>
      </c>
      <c r="B147" s="24" t="str">
        <f t="shared" si="84"/>
        <v>52 Cohesión desde lo social</v>
      </c>
      <c r="C147" s="24" t="s">
        <v>314</v>
      </c>
      <c r="D147" s="24" t="s">
        <v>315</v>
      </c>
      <c r="E147" s="24">
        <v>520307</v>
      </c>
      <c r="F147" s="24" t="s">
        <v>316</v>
      </c>
      <c r="G147" s="24" t="s">
        <v>317</v>
      </c>
      <c r="H147" s="24" t="s">
        <v>318</v>
      </c>
      <c r="I147" s="24" t="s">
        <v>934</v>
      </c>
      <c r="J147" s="24" t="s">
        <v>319</v>
      </c>
      <c r="K147" t="s">
        <v>19</v>
      </c>
      <c r="L147" s="25" t="s">
        <v>18</v>
      </c>
      <c r="M147" t="s">
        <v>20</v>
      </c>
      <c r="O147">
        <v>1</v>
      </c>
      <c r="P147">
        <v>1</v>
      </c>
      <c r="Q147">
        <v>1</v>
      </c>
      <c r="R147">
        <v>1</v>
      </c>
      <c r="S147">
        <v>1</v>
      </c>
      <c r="T147">
        <v>1</v>
      </c>
      <c r="U147" s="2">
        <v>0</v>
      </c>
      <c r="V147">
        <f>U147</f>
        <v>0</v>
      </c>
      <c r="W147" s="2" t="s">
        <v>956</v>
      </c>
      <c r="X147" s="131">
        <f t="shared" si="85"/>
        <v>0</v>
      </c>
      <c r="Y147" s="138">
        <f>IF(AA147="NA",AB147,IF(AB147="NA",AA147,AA147+AB147))</f>
        <v>25</v>
      </c>
      <c r="Z147">
        <f t="shared" ref="Z147" si="91">IFERROR(IF(T147/P147*100&gt;100,100,T147/P147*100),"NA")</f>
        <v>100</v>
      </c>
      <c r="AA147">
        <f>IFERROR(Z147*AC147,"NA")</f>
        <v>25</v>
      </c>
      <c r="AB147">
        <f>IFERROR(X147*AD147,"NA")</f>
        <v>0</v>
      </c>
      <c r="AC147">
        <f>P147/SUM(P147:S147)</f>
        <v>0.25</v>
      </c>
      <c r="AD147">
        <f>Q147/SUM(P147:S147)</f>
        <v>0.25</v>
      </c>
      <c r="AE147" s="24" t="s">
        <v>951</v>
      </c>
    </row>
    <row r="148" spans="1:31" ht="30" hidden="1">
      <c r="A148" t="s">
        <v>950</v>
      </c>
      <c r="B148" s="24" t="str">
        <f t="shared" si="84"/>
        <v>52 Cohesión desde lo social</v>
      </c>
      <c r="C148" s="24" t="s">
        <v>314</v>
      </c>
      <c r="D148" s="24" t="s">
        <v>315</v>
      </c>
      <c r="E148" s="24" t="s">
        <v>411</v>
      </c>
      <c r="F148" s="24" t="s">
        <v>316</v>
      </c>
      <c r="G148" s="24" t="s">
        <v>412</v>
      </c>
      <c r="H148" s="24" t="s">
        <v>413</v>
      </c>
      <c r="I148" s="24" t="s">
        <v>934</v>
      </c>
      <c r="J148" s="24" t="s">
        <v>319</v>
      </c>
      <c r="K148" t="s">
        <v>37</v>
      </c>
      <c r="L148" s="25" t="s">
        <v>18</v>
      </c>
      <c r="M148" t="s">
        <v>20</v>
      </c>
      <c r="O148">
        <v>55</v>
      </c>
      <c r="P148">
        <v>11</v>
      </c>
      <c r="Q148">
        <v>14</v>
      </c>
      <c r="R148">
        <v>15</v>
      </c>
      <c r="S148">
        <v>15</v>
      </c>
      <c r="T148">
        <v>11</v>
      </c>
      <c r="U148" s="2">
        <v>0</v>
      </c>
      <c r="V148">
        <f>IF(ISTEXT(U148),T148,IF(ISTEXT(T148),U148,T148+U148))</f>
        <v>11</v>
      </c>
      <c r="W148" s="2" t="s">
        <v>957</v>
      </c>
      <c r="X148" s="131">
        <f t="shared" si="85"/>
        <v>0</v>
      </c>
      <c r="Y148" s="138">
        <f>IFERROR(IF(V148/O148*100&gt;100,100,V148/O148*100),"NA")</f>
        <v>20</v>
      </c>
      <c r="AE148" s="24" t="s">
        <v>951</v>
      </c>
    </row>
    <row r="149" spans="1:31" ht="30" hidden="1">
      <c r="A149" t="s">
        <v>950</v>
      </c>
      <c r="B149" s="24" t="str">
        <f t="shared" si="84"/>
        <v>52 Cohesión desde lo social</v>
      </c>
      <c r="C149" s="24" t="s">
        <v>314</v>
      </c>
      <c r="D149" s="24" t="s">
        <v>315</v>
      </c>
      <c r="E149" s="24" t="s">
        <v>411</v>
      </c>
      <c r="F149" s="24" t="s">
        <v>316</v>
      </c>
      <c r="G149" s="24" t="s">
        <v>414</v>
      </c>
      <c r="H149" s="24" t="s">
        <v>415</v>
      </c>
      <c r="I149" s="24" t="s">
        <v>934</v>
      </c>
      <c r="J149" s="24" t="s">
        <v>319</v>
      </c>
      <c r="K149" t="s">
        <v>19</v>
      </c>
      <c r="L149" s="25" t="s">
        <v>18</v>
      </c>
      <c r="M149" t="s">
        <v>20</v>
      </c>
      <c r="O149">
        <v>300</v>
      </c>
      <c r="P149">
        <v>300</v>
      </c>
      <c r="Q149">
        <v>300</v>
      </c>
      <c r="R149">
        <v>300</v>
      </c>
      <c r="S149">
        <v>300</v>
      </c>
      <c r="T149">
        <v>307</v>
      </c>
      <c r="U149" s="2">
        <v>0</v>
      </c>
      <c r="V149">
        <f>U149</f>
        <v>0</v>
      </c>
      <c r="W149" s="2" t="s">
        <v>958</v>
      </c>
      <c r="X149" s="131">
        <f t="shared" si="85"/>
        <v>0</v>
      </c>
      <c r="Y149" s="138">
        <f>IF(AA149="NA",AB149,IF(AB149="NA",AA149,AA149+AB149))</f>
        <v>25</v>
      </c>
      <c r="Z149">
        <f t="shared" ref="Z149" si="92">IFERROR(IF(T149/P149*100&gt;100,100,T149/P149*100),"NA")</f>
        <v>100</v>
      </c>
      <c r="AA149">
        <f>IFERROR(Z149*AC149,"NA")</f>
        <v>25</v>
      </c>
      <c r="AB149">
        <f>IFERROR(X149*AD149,"NA")</f>
        <v>0</v>
      </c>
      <c r="AC149">
        <f>P149/SUM(P149:S149)</f>
        <v>0.25</v>
      </c>
      <c r="AD149">
        <f>Q149/SUM(P149:S149)</f>
        <v>0.25</v>
      </c>
      <c r="AE149" s="24" t="s">
        <v>951</v>
      </c>
    </row>
    <row r="150" spans="1:31" ht="30" hidden="1">
      <c r="A150" t="s">
        <v>950</v>
      </c>
      <c r="B150" s="24" t="str">
        <f t="shared" si="84"/>
        <v>52 Cohesión desde lo social</v>
      </c>
      <c r="C150" s="24" t="s">
        <v>314</v>
      </c>
      <c r="D150" s="24" t="s">
        <v>315</v>
      </c>
      <c r="E150" s="24" t="s">
        <v>411</v>
      </c>
      <c r="F150" s="24" t="s">
        <v>316</v>
      </c>
      <c r="G150" s="24" t="s">
        <v>416</v>
      </c>
      <c r="H150" s="24" t="s">
        <v>417</v>
      </c>
      <c r="I150" s="24" t="s">
        <v>934</v>
      </c>
      <c r="J150" s="24" t="s">
        <v>319</v>
      </c>
      <c r="K150" t="s">
        <v>37</v>
      </c>
      <c r="L150" s="25" t="s">
        <v>18</v>
      </c>
      <c r="M150" t="s">
        <v>20</v>
      </c>
      <c r="O150">
        <v>300</v>
      </c>
      <c r="P150">
        <v>50</v>
      </c>
      <c r="Q150">
        <v>80</v>
      </c>
      <c r="R150">
        <v>80</v>
      </c>
      <c r="S150">
        <v>90</v>
      </c>
      <c r="T150">
        <v>102</v>
      </c>
      <c r="U150" s="2">
        <v>0</v>
      </c>
      <c r="V150">
        <f t="shared" ref="V150:V151" si="93">IF(ISTEXT(U150),T150,IF(ISTEXT(T150),U150,T150+U150))</f>
        <v>102</v>
      </c>
      <c r="W150" s="2" t="s">
        <v>959</v>
      </c>
      <c r="X150" s="131">
        <f t="shared" si="85"/>
        <v>0</v>
      </c>
      <c r="Y150" s="138">
        <f t="shared" ref="Y150:Y151" si="94">IFERROR(IF(V150/O150*100&gt;100,100,V150/O150*100),"NA")</f>
        <v>34</v>
      </c>
      <c r="AE150" s="24" t="s">
        <v>951</v>
      </c>
    </row>
    <row r="151" spans="1:31" ht="30" hidden="1">
      <c r="A151" t="s">
        <v>950</v>
      </c>
      <c r="B151" s="24" t="str">
        <f t="shared" si="84"/>
        <v>52 Cohesión desde lo social</v>
      </c>
      <c r="C151" s="24" t="s">
        <v>314</v>
      </c>
      <c r="D151" s="24" t="s">
        <v>315</v>
      </c>
      <c r="E151" s="24" t="s">
        <v>411</v>
      </c>
      <c r="F151" s="24" t="s">
        <v>316</v>
      </c>
      <c r="G151" s="24" t="s">
        <v>418</v>
      </c>
      <c r="H151" s="24" t="s">
        <v>419</v>
      </c>
      <c r="I151" s="24" t="s">
        <v>934</v>
      </c>
      <c r="J151" s="24" t="s">
        <v>319</v>
      </c>
      <c r="K151" t="s">
        <v>37</v>
      </c>
      <c r="L151" s="25" t="s">
        <v>18</v>
      </c>
      <c r="M151" t="s">
        <v>20</v>
      </c>
      <c r="O151">
        <v>20</v>
      </c>
      <c r="P151">
        <v>4</v>
      </c>
      <c r="Q151">
        <v>5</v>
      </c>
      <c r="R151">
        <v>5</v>
      </c>
      <c r="S151">
        <v>6</v>
      </c>
      <c r="T151">
        <v>4</v>
      </c>
      <c r="U151" s="2">
        <v>0</v>
      </c>
      <c r="V151">
        <f t="shared" si="93"/>
        <v>4</v>
      </c>
      <c r="W151" s="2" t="s">
        <v>960</v>
      </c>
      <c r="X151" s="131">
        <f t="shared" si="85"/>
        <v>0</v>
      </c>
      <c r="Y151" s="138">
        <f t="shared" si="94"/>
        <v>20</v>
      </c>
      <c r="AE151" s="24" t="s">
        <v>951</v>
      </c>
    </row>
    <row r="152" spans="1:31" ht="30" hidden="1">
      <c r="A152" t="s">
        <v>950</v>
      </c>
      <c r="B152" s="24" t="str">
        <f t="shared" si="84"/>
        <v>52 Cohesión desde lo social</v>
      </c>
      <c r="C152" s="24" t="s">
        <v>314</v>
      </c>
      <c r="D152" s="24" t="s">
        <v>315</v>
      </c>
      <c r="E152" s="24" t="s">
        <v>411</v>
      </c>
      <c r="F152" s="24" t="s">
        <v>316</v>
      </c>
      <c r="G152" s="24" t="s">
        <v>420</v>
      </c>
      <c r="H152" s="24" t="s">
        <v>421</v>
      </c>
      <c r="I152" s="24" t="s">
        <v>934</v>
      </c>
      <c r="J152" s="24" t="s">
        <v>319</v>
      </c>
      <c r="K152" t="s">
        <v>19</v>
      </c>
      <c r="L152" s="25" t="s">
        <v>18</v>
      </c>
      <c r="M152" t="s">
        <v>20</v>
      </c>
      <c r="O152">
        <v>100</v>
      </c>
      <c r="P152" t="s">
        <v>113</v>
      </c>
      <c r="Q152">
        <v>100</v>
      </c>
      <c r="R152">
        <v>100</v>
      </c>
      <c r="S152">
        <v>100</v>
      </c>
      <c r="T152" t="s">
        <v>130</v>
      </c>
      <c r="U152" s="2">
        <v>0</v>
      </c>
      <c r="V152">
        <f t="shared" ref="V152:V157" si="95">U152</f>
        <v>0</v>
      </c>
      <c r="W152" s="2" t="s">
        <v>961</v>
      </c>
      <c r="X152" s="131">
        <f t="shared" si="85"/>
        <v>0</v>
      </c>
      <c r="Y152" s="138">
        <f t="shared" ref="Y152:Y157" si="96">IF(AA152="NA",AB152,IF(AB152="NA",AA152,AA152+AB152))</f>
        <v>0</v>
      </c>
      <c r="Z152" t="str">
        <f t="shared" ref="Z152:Z157" si="97">IFERROR(IF(T152/P152*100&gt;100,100,T152/P152*100),"NA")</f>
        <v>NA</v>
      </c>
      <c r="AA152" t="str">
        <f t="shared" ref="AA152:AA157" si="98">IFERROR(Z152*AC152,"NA")</f>
        <v>NA</v>
      </c>
      <c r="AB152">
        <f t="shared" ref="AB152:AB157" si="99">IFERROR(X152*AD152,"NA")</f>
        <v>0</v>
      </c>
      <c r="AC152" t="e">
        <f t="shared" ref="AC152:AC157" si="100">P152/SUM(P152:S152)</f>
        <v>#VALUE!</v>
      </c>
      <c r="AD152">
        <f t="shared" ref="AD152:AD157" si="101">Q152/SUM(P152:S152)</f>
        <v>0.33333333333333331</v>
      </c>
      <c r="AE152" s="24" t="s">
        <v>951</v>
      </c>
    </row>
    <row r="153" spans="1:31" ht="30" hidden="1">
      <c r="A153" t="s">
        <v>950</v>
      </c>
      <c r="B153" s="24" t="str">
        <f t="shared" si="84"/>
        <v>52 Cohesión desde lo social</v>
      </c>
      <c r="C153" s="24" t="s">
        <v>314</v>
      </c>
      <c r="D153" s="24" t="s">
        <v>315</v>
      </c>
      <c r="E153" s="24" t="s">
        <v>411</v>
      </c>
      <c r="F153" s="24" t="s">
        <v>316</v>
      </c>
      <c r="G153" s="24" t="s">
        <v>422</v>
      </c>
      <c r="H153" s="24" t="s">
        <v>423</v>
      </c>
      <c r="I153" s="24" t="s">
        <v>934</v>
      </c>
      <c r="J153" s="24" t="s">
        <v>319</v>
      </c>
      <c r="K153" t="s">
        <v>19</v>
      </c>
      <c r="L153" s="25" t="s">
        <v>18</v>
      </c>
      <c r="M153" t="s">
        <v>20</v>
      </c>
      <c r="O153">
        <v>1200</v>
      </c>
      <c r="P153">
        <v>1200</v>
      </c>
      <c r="Q153">
        <v>1200</v>
      </c>
      <c r="R153">
        <v>1200</v>
      </c>
      <c r="S153">
        <v>1200</v>
      </c>
      <c r="T153">
        <v>1238</v>
      </c>
      <c r="U153" s="2">
        <v>0</v>
      </c>
      <c r="V153">
        <f t="shared" si="95"/>
        <v>0</v>
      </c>
      <c r="W153" s="2" t="s">
        <v>962</v>
      </c>
      <c r="X153" s="131">
        <f t="shared" si="85"/>
        <v>0</v>
      </c>
      <c r="Y153" s="138">
        <f t="shared" si="96"/>
        <v>25</v>
      </c>
      <c r="Z153">
        <f t="shared" si="97"/>
        <v>100</v>
      </c>
      <c r="AA153">
        <f t="shared" si="98"/>
        <v>25</v>
      </c>
      <c r="AB153">
        <f t="shared" si="99"/>
        <v>0</v>
      </c>
      <c r="AC153">
        <f t="shared" si="100"/>
        <v>0.25</v>
      </c>
      <c r="AD153">
        <f t="shared" si="101"/>
        <v>0.25</v>
      </c>
      <c r="AE153" s="24" t="s">
        <v>951</v>
      </c>
    </row>
    <row r="154" spans="1:31" ht="30" hidden="1">
      <c r="A154" t="s">
        <v>950</v>
      </c>
      <c r="B154" s="24" t="str">
        <f t="shared" si="84"/>
        <v>52 Cohesión desde lo social</v>
      </c>
      <c r="C154" s="24" t="s">
        <v>314</v>
      </c>
      <c r="D154" s="24" t="s">
        <v>315</v>
      </c>
      <c r="E154" s="24" t="s">
        <v>411</v>
      </c>
      <c r="F154" s="24" t="s">
        <v>316</v>
      </c>
      <c r="G154" s="24" t="s">
        <v>424</v>
      </c>
      <c r="H154" s="24" t="s">
        <v>425</v>
      </c>
      <c r="I154" s="24" t="s">
        <v>934</v>
      </c>
      <c r="J154" s="24" t="s">
        <v>319</v>
      </c>
      <c r="K154" t="s">
        <v>19</v>
      </c>
      <c r="L154" s="25" t="s">
        <v>255</v>
      </c>
      <c r="M154" t="s">
        <v>20</v>
      </c>
      <c r="O154">
        <v>40</v>
      </c>
      <c r="P154">
        <v>40</v>
      </c>
      <c r="Q154">
        <v>40</v>
      </c>
      <c r="R154">
        <v>40</v>
      </c>
      <c r="S154">
        <v>40</v>
      </c>
      <c r="T154">
        <v>13</v>
      </c>
      <c r="U154" s="2">
        <v>0</v>
      </c>
      <c r="V154">
        <f t="shared" si="95"/>
        <v>0</v>
      </c>
      <c r="W154" s="2" t="s">
        <v>963</v>
      </c>
      <c r="X154" s="131">
        <f t="shared" si="85"/>
        <v>0</v>
      </c>
      <c r="Y154" s="138">
        <f t="shared" si="96"/>
        <v>8.125</v>
      </c>
      <c r="Z154">
        <f t="shared" si="97"/>
        <v>32.5</v>
      </c>
      <c r="AA154">
        <f t="shared" si="98"/>
        <v>8.125</v>
      </c>
      <c r="AB154">
        <f t="shared" si="99"/>
        <v>0</v>
      </c>
      <c r="AC154">
        <f t="shared" si="100"/>
        <v>0.25</v>
      </c>
      <c r="AD154">
        <f t="shared" si="101"/>
        <v>0.25</v>
      </c>
      <c r="AE154" s="24" t="s">
        <v>951</v>
      </c>
    </row>
    <row r="155" spans="1:31" ht="30" hidden="1">
      <c r="A155" t="s">
        <v>950</v>
      </c>
      <c r="B155" s="24" t="str">
        <f t="shared" si="84"/>
        <v>52 Cohesión desde lo social</v>
      </c>
      <c r="C155" s="24" t="s">
        <v>314</v>
      </c>
      <c r="D155" s="24" t="s">
        <v>315</v>
      </c>
      <c r="E155" s="24" t="s">
        <v>411</v>
      </c>
      <c r="F155" s="24" t="s">
        <v>316</v>
      </c>
      <c r="G155" s="24" t="s">
        <v>426</v>
      </c>
      <c r="H155" s="24" t="s">
        <v>427</v>
      </c>
      <c r="I155" s="24" t="s">
        <v>934</v>
      </c>
      <c r="J155" s="24" t="s">
        <v>319</v>
      </c>
      <c r="K155" t="s">
        <v>19</v>
      </c>
      <c r="L155" s="25" t="s">
        <v>18</v>
      </c>
      <c r="M155" t="s">
        <v>20</v>
      </c>
      <c r="O155">
        <v>100</v>
      </c>
      <c r="P155">
        <v>100</v>
      </c>
      <c r="Q155">
        <v>100</v>
      </c>
      <c r="R155">
        <v>100</v>
      </c>
      <c r="S155">
        <v>100</v>
      </c>
      <c r="T155">
        <v>105</v>
      </c>
      <c r="U155" s="2">
        <v>0</v>
      </c>
      <c r="V155">
        <f t="shared" si="95"/>
        <v>0</v>
      </c>
      <c r="W155" s="2" t="s">
        <v>964</v>
      </c>
      <c r="X155" s="131">
        <f t="shared" si="85"/>
        <v>0</v>
      </c>
      <c r="Y155" s="138">
        <f t="shared" si="96"/>
        <v>25</v>
      </c>
      <c r="Z155">
        <f t="shared" si="97"/>
        <v>100</v>
      </c>
      <c r="AA155">
        <f t="shared" si="98"/>
        <v>25</v>
      </c>
      <c r="AB155">
        <f t="shared" si="99"/>
        <v>0</v>
      </c>
      <c r="AC155">
        <f t="shared" si="100"/>
        <v>0.25</v>
      </c>
      <c r="AD155">
        <f t="shared" si="101"/>
        <v>0.25</v>
      </c>
      <c r="AE155" s="24" t="s">
        <v>951</v>
      </c>
    </row>
    <row r="156" spans="1:31" ht="30" hidden="1">
      <c r="A156" t="s">
        <v>950</v>
      </c>
      <c r="B156" s="24" t="str">
        <f t="shared" si="84"/>
        <v>52 Cohesión desde lo social</v>
      </c>
      <c r="C156" s="24" t="s">
        <v>314</v>
      </c>
      <c r="D156" s="24" t="s">
        <v>315</v>
      </c>
      <c r="E156" s="24" t="s">
        <v>428</v>
      </c>
      <c r="F156" s="24" t="s">
        <v>429</v>
      </c>
      <c r="G156" s="24" t="s">
        <v>430</v>
      </c>
      <c r="H156" s="24" t="s">
        <v>23</v>
      </c>
      <c r="I156" s="24" t="s">
        <v>934</v>
      </c>
      <c r="J156" s="24" t="s">
        <v>319</v>
      </c>
      <c r="K156" t="s">
        <v>19</v>
      </c>
      <c r="L156" s="25" t="s">
        <v>18</v>
      </c>
      <c r="M156" t="s">
        <v>20</v>
      </c>
      <c r="O156">
        <v>14</v>
      </c>
      <c r="P156">
        <v>14</v>
      </c>
      <c r="Q156">
        <v>14</v>
      </c>
      <c r="R156">
        <v>14</v>
      </c>
      <c r="S156">
        <v>14</v>
      </c>
      <c r="T156">
        <v>14</v>
      </c>
      <c r="U156" s="2">
        <v>0</v>
      </c>
      <c r="V156">
        <f t="shared" si="95"/>
        <v>0</v>
      </c>
      <c r="W156" s="2" t="s">
        <v>965</v>
      </c>
      <c r="X156" s="131">
        <f t="shared" si="85"/>
        <v>0</v>
      </c>
      <c r="Y156" s="138">
        <f t="shared" si="96"/>
        <v>25</v>
      </c>
      <c r="Z156">
        <f t="shared" si="97"/>
        <v>100</v>
      </c>
      <c r="AA156">
        <f t="shared" si="98"/>
        <v>25</v>
      </c>
      <c r="AB156">
        <f t="shared" si="99"/>
        <v>0</v>
      </c>
      <c r="AC156">
        <f t="shared" si="100"/>
        <v>0.25</v>
      </c>
      <c r="AD156">
        <f t="shared" si="101"/>
        <v>0.25</v>
      </c>
      <c r="AE156" s="24" t="s">
        <v>951</v>
      </c>
    </row>
    <row r="157" spans="1:31" ht="30" hidden="1">
      <c r="A157" t="s">
        <v>950</v>
      </c>
      <c r="B157" s="24" t="str">
        <f t="shared" si="84"/>
        <v>52 Cohesión desde lo social</v>
      </c>
      <c r="C157" s="24" t="s">
        <v>314</v>
      </c>
      <c r="D157" s="24" t="s">
        <v>315</v>
      </c>
      <c r="E157" s="24" t="s">
        <v>428</v>
      </c>
      <c r="F157" s="24" t="s">
        <v>429</v>
      </c>
      <c r="G157" s="24" t="s">
        <v>431</v>
      </c>
      <c r="H157" s="24" t="s">
        <v>432</v>
      </c>
      <c r="I157" s="24" t="s">
        <v>934</v>
      </c>
      <c r="J157" s="24" t="s">
        <v>319</v>
      </c>
      <c r="K157" t="s">
        <v>19</v>
      </c>
      <c r="L157" s="25" t="s">
        <v>18</v>
      </c>
      <c r="M157" t="s">
        <v>20</v>
      </c>
      <c r="O157">
        <v>1</v>
      </c>
      <c r="P157">
        <v>1</v>
      </c>
      <c r="Q157">
        <v>1</v>
      </c>
      <c r="R157">
        <v>1</v>
      </c>
      <c r="S157">
        <v>1</v>
      </c>
      <c r="T157">
        <v>1</v>
      </c>
      <c r="U157" s="2">
        <v>0</v>
      </c>
      <c r="V157">
        <f t="shared" si="95"/>
        <v>0</v>
      </c>
      <c r="W157" s="2" t="s">
        <v>966</v>
      </c>
      <c r="X157" s="131">
        <f t="shared" si="85"/>
        <v>0</v>
      </c>
      <c r="Y157" s="138">
        <f t="shared" si="96"/>
        <v>25</v>
      </c>
      <c r="Z157">
        <f t="shared" si="97"/>
        <v>100</v>
      </c>
      <c r="AA157">
        <f t="shared" si="98"/>
        <v>25</v>
      </c>
      <c r="AB157">
        <f t="shared" si="99"/>
        <v>0</v>
      </c>
      <c r="AC157">
        <f t="shared" si="100"/>
        <v>0.25</v>
      </c>
      <c r="AD157">
        <f t="shared" si="101"/>
        <v>0.25</v>
      </c>
      <c r="AE157" s="24" t="s">
        <v>951</v>
      </c>
    </row>
    <row r="158" spans="1:31" ht="30" hidden="1">
      <c r="A158" t="s">
        <v>950</v>
      </c>
      <c r="B158" s="24" t="str">
        <f t="shared" si="84"/>
        <v>52 Cohesión desde lo social</v>
      </c>
      <c r="C158" s="24" t="s">
        <v>314</v>
      </c>
      <c r="D158" s="24" t="s">
        <v>315</v>
      </c>
      <c r="E158" s="24" t="s">
        <v>433</v>
      </c>
      <c r="F158" s="24" t="s">
        <v>434</v>
      </c>
      <c r="G158" s="24" t="s">
        <v>435</v>
      </c>
      <c r="H158" s="24" t="s">
        <v>436</v>
      </c>
      <c r="I158" s="24" t="s">
        <v>934</v>
      </c>
      <c r="J158" s="24" t="s">
        <v>319</v>
      </c>
      <c r="K158" t="s">
        <v>37</v>
      </c>
      <c r="L158" s="25" t="s">
        <v>18</v>
      </c>
      <c r="M158" t="s">
        <v>20</v>
      </c>
      <c r="O158">
        <v>18</v>
      </c>
      <c r="P158">
        <v>4</v>
      </c>
      <c r="Q158">
        <v>5</v>
      </c>
      <c r="R158">
        <v>5</v>
      </c>
      <c r="S158">
        <v>4</v>
      </c>
      <c r="T158">
        <v>4</v>
      </c>
      <c r="U158" s="2">
        <v>0</v>
      </c>
      <c r="V158">
        <f t="shared" ref="V158:V164" si="102">IF(ISTEXT(U158),T158,IF(ISTEXT(T158),U158,T158+U158))</f>
        <v>4</v>
      </c>
      <c r="W158" s="2" t="s">
        <v>967</v>
      </c>
      <c r="X158" s="131">
        <f t="shared" si="85"/>
        <v>0</v>
      </c>
      <c r="Y158" s="138">
        <f t="shared" ref="Y158:Y164" si="103">IFERROR(IF(V158/O158*100&gt;100,100,V158/O158*100),"NA")</f>
        <v>22.222222222222221</v>
      </c>
      <c r="AE158" s="24" t="s">
        <v>951</v>
      </c>
    </row>
    <row r="159" spans="1:31" ht="30" hidden="1">
      <c r="A159" t="s">
        <v>950</v>
      </c>
      <c r="B159" s="24" t="str">
        <f t="shared" si="84"/>
        <v>52 Cohesión desde lo social</v>
      </c>
      <c r="C159" s="24" t="s">
        <v>314</v>
      </c>
      <c r="D159" s="24" t="s">
        <v>315</v>
      </c>
      <c r="E159" s="24" t="s">
        <v>433</v>
      </c>
      <c r="F159" s="24" t="s">
        <v>434</v>
      </c>
      <c r="G159" s="24" t="s">
        <v>437</v>
      </c>
      <c r="H159" s="24" t="s">
        <v>438</v>
      </c>
      <c r="I159" s="24" t="s">
        <v>934</v>
      </c>
      <c r="J159" s="24" t="s">
        <v>319</v>
      </c>
      <c r="K159" t="s">
        <v>37</v>
      </c>
      <c r="L159" s="25" t="s">
        <v>18</v>
      </c>
      <c r="M159" t="s">
        <v>20</v>
      </c>
      <c r="O159">
        <v>2</v>
      </c>
      <c r="P159" t="s">
        <v>113</v>
      </c>
      <c r="Q159" t="s">
        <v>113</v>
      </c>
      <c r="R159">
        <v>1</v>
      </c>
      <c r="S159">
        <v>1</v>
      </c>
      <c r="T159" t="s">
        <v>130</v>
      </c>
      <c r="U159" s="2" t="s">
        <v>130</v>
      </c>
      <c r="V159" t="str">
        <f t="shared" si="102"/>
        <v>NA</v>
      </c>
      <c r="W159" s="2" t="s">
        <v>130</v>
      </c>
      <c r="X159" s="131" t="str">
        <f t="shared" si="85"/>
        <v>NA</v>
      </c>
      <c r="Y159" s="138" t="str">
        <f t="shared" si="103"/>
        <v>NA</v>
      </c>
      <c r="AE159" s="24" t="s">
        <v>951</v>
      </c>
    </row>
    <row r="160" spans="1:31" ht="30" hidden="1">
      <c r="A160" t="s">
        <v>968</v>
      </c>
      <c r="B160" s="24" t="str">
        <f t="shared" si="84"/>
        <v>53 Inversión desde la confianza</v>
      </c>
      <c r="C160" s="24" t="s">
        <v>440</v>
      </c>
      <c r="D160" s="24" t="s">
        <v>441</v>
      </c>
      <c r="E160" s="24" t="s">
        <v>442</v>
      </c>
      <c r="F160" s="24" t="s">
        <v>443</v>
      </c>
      <c r="G160" s="24" t="s">
        <v>444</v>
      </c>
      <c r="H160" s="24" t="s">
        <v>445</v>
      </c>
      <c r="I160" s="24" t="s">
        <v>934</v>
      </c>
      <c r="J160" s="24" t="s">
        <v>447</v>
      </c>
      <c r="K160" t="s">
        <v>37</v>
      </c>
      <c r="L160" s="31" t="s">
        <v>446</v>
      </c>
      <c r="M160" t="s">
        <v>20</v>
      </c>
      <c r="O160">
        <v>100000</v>
      </c>
      <c r="P160" s="39">
        <v>10000</v>
      </c>
      <c r="Q160">
        <v>25000</v>
      </c>
      <c r="R160">
        <v>30000</v>
      </c>
      <c r="S160">
        <v>35000</v>
      </c>
      <c r="T160">
        <v>60450.314117199996</v>
      </c>
      <c r="U160" s="2">
        <v>0</v>
      </c>
      <c r="V160">
        <f t="shared" si="102"/>
        <v>60450.314117199996</v>
      </c>
      <c r="W160" s="128" t="s">
        <v>969</v>
      </c>
      <c r="X160" s="131">
        <f t="shared" si="85"/>
        <v>0</v>
      </c>
      <c r="Y160" s="138">
        <f t="shared" si="103"/>
        <v>60.450314117200001</v>
      </c>
      <c r="AE160" s="24" t="s">
        <v>970</v>
      </c>
    </row>
    <row r="161" spans="1:31" ht="30" hidden="1">
      <c r="A161" t="s">
        <v>968</v>
      </c>
      <c r="B161" s="24" t="str">
        <f t="shared" si="84"/>
        <v>53 Inversión desde la confianza</v>
      </c>
      <c r="C161" s="24" t="s">
        <v>440</v>
      </c>
      <c r="D161" s="24" t="s">
        <v>441</v>
      </c>
      <c r="E161" s="24" t="s">
        <v>442</v>
      </c>
      <c r="F161" s="24" t="s">
        <v>443</v>
      </c>
      <c r="G161" s="24" t="s">
        <v>448</v>
      </c>
      <c r="H161" s="24" t="s">
        <v>449</v>
      </c>
      <c r="I161" s="24" t="s">
        <v>934</v>
      </c>
      <c r="J161" s="24" t="s">
        <v>447</v>
      </c>
      <c r="K161" t="s">
        <v>37</v>
      </c>
      <c r="L161" s="31" t="s">
        <v>18</v>
      </c>
      <c r="M161" t="s">
        <v>20</v>
      </c>
      <c r="O161">
        <v>5</v>
      </c>
      <c r="P161" s="39">
        <v>4</v>
      </c>
      <c r="Q161" t="s">
        <v>113</v>
      </c>
      <c r="R161">
        <v>1</v>
      </c>
      <c r="S161" t="s">
        <v>113</v>
      </c>
      <c r="T161">
        <v>2</v>
      </c>
      <c r="U161" s="2">
        <v>0</v>
      </c>
      <c r="V161">
        <f t="shared" si="102"/>
        <v>2</v>
      </c>
      <c r="W161" s="128"/>
      <c r="X161" s="131" t="str">
        <f t="shared" si="85"/>
        <v>NA</v>
      </c>
      <c r="Y161" s="138">
        <f t="shared" si="103"/>
        <v>40</v>
      </c>
      <c r="AE161" s="24" t="s">
        <v>970</v>
      </c>
    </row>
    <row r="162" spans="1:31" ht="30" hidden="1">
      <c r="A162" t="s">
        <v>968</v>
      </c>
      <c r="B162" s="24" t="str">
        <f t="shared" si="84"/>
        <v>53 Inversión desde la confianza</v>
      </c>
      <c r="C162" s="24" t="s">
        <v>440</v>
      </c>
      <c r="D162" s="24" t="s">
        <v>441</v>
      </c>
      <c r="E162" s="24" t="s">
        <v>450</v>
      </c>
      <c r="F162" s="24" t="s">
        <v>451</v>
      </c>
      <c r="G162" s="24" t="s">
        <v>452</v>
      </c>
      <c r="H162" s="24" t="s">
        <v>453</v>
      </c>
      <c r="I162" s="24" t="s">
        <v>934</v>
      </c>
      <c r="J162" s="24" t="s">
        <v>447</v>
      </c>
      <c r="K162" t="s">
        <v>37</v>
      </c>
      <c r="L162" s="31" t="s">
        <v>18</v>
      </c>
      <c r="M162" t="s">
        <v>20</v>
      </c>
      <c r="O162">
        <v>6</v>
      </c>
      <c r="P162" t="s">
        <v>113</v>
      </c>
      <c r="Q162">
        <v>1</v>
      </c>
      <c r="R162">
        <v>2</v>
      </c>
      <c r="S162">
        <v>3</v>
      </c>
      <c r="T162" t="s">
        <v>130</v>
      </c>
      <c r="U162" s="2">
        <v>0</v>
      </c>
      <c r="V162">
        <f t="shared" si="102"/>
        <v>0</v>
      </c>
      <c r="W162" s="128"/>
      <c r="X162" s="131">
        <f t="shared" si="85"/>
        <v>0</v>
      </c>
      <c r="Y162" s="138">
        <f t="shared" si="103"/>
        <v>0</v>
      </c>
      <c r="AE162" s="24" t="s">
        <v>970</v>
      </c>
    </row>
    <row r="163" spans="1:31" ht="30" hidden="1">
      <c r="A163" t="s">
        <v>968</v>
      </c>
      <c r="B163" s="24" t="str">
        <f t="shared" si="84"/>
        <v>53 Inversión desde la confianza</v>
      </c>
      <c r="C163" s="24" t="s">
        <v>440</v>
      </c>
      <c r="D163" s="24" t="s">
        <v>441</v>
      </c>
      <c r="E163" s="24" t="s">
        <v>450</v>
      </c>
      <c r="F163" s="24" t="s">
        <v>451</v>
      </c>
      <c r="G163" s="24" t="s">
        <v>454</v>
      </c>
      <c r="H163" s="24" t="s">
        <v>455</v>
      </c>
      <c r="I163" s="24" t="s">
        <v>934</v>
      </c>
      <c r="J163" s="24" t="s">
        <v>447</v>
      </c>
      <c r="K163" t="s">
        <v>37</v>
      </c>
      <c r="L163" s="31" t="s">
        <v>18</v>
      </c>
      <c r="M163" t="s">
        <v>20</v>
      </c>
      <c r="O163">
        <v>15</v>
      </c>
      <c r="P163" t="s">
        <v>113</v>
      </c>
      <c r="Q163">
        <v>2</v>
      </c>
      <c r="R163">
        <v>8</v>
      </c>
      <c r="S163">
        <v>5</v>
      </c>
      <c r="T163" t="s">
        <v>130</v>
      </c>
      <c r="U163" s="2">
        <v>0</v>
      </c>
      <c r="V163">
        <f t="shared" si="102"/>
        <v>0</v>
      </c>
      <c r="W163" s="128" t="s">
        <v>971</v>
      </c>
      <c r="X163" s="131">
        <f t="shared" si="85"/>
        <v>0</v>
      </c>
      <c r="Y163" s="138">
        <f t="shared" si="103"/>
        <v>0</v>
      </c>
      <c r="AE163" s="24" t="s">
        <v>970</v>
      </c>
    </row>
    <row r="164" spans="1:31" ht="30" hidden="1">
      <c r="A164" t="s">
        <v>968</v>
      </c>
      <c r="B164" s="24" t="str">
        <f t="shared" si="84"/>
        <v>53 Inversión desde la confianza</v>
      </c>
      <c r="C164" s="24" t="s">
        <v>440</v>
      </c>
      <c r="D164" s="24" t="s">
        <v>441</v>
      </c>
      <c r="E164" s="24" t="s">
        <v>450</v>
      </c>
      <c r="F164" s="24" t="s">
        <v>451</v>
      </c>
      <c r="G164" s="24" t="s">
        <v>456</v>
      </c>
      <c r="H164" s="24" t="s">
        <v>457</v>
      </c>
      <c r="I164" s="24" t="s">
        <v>934</v>
      </c>
      <c r="J164" s="24" t="s">
        <v>447</v>
      </c>
      <c r="K164" t="s">
        <v>37</v>
      </c>
      <c r="L164" s="31" t="s">
        <v>18</v>
      </c>
      <c r="M164" t="s">
        <v>20</v>
      </c>
      <c r="O164">
        <v>1</v>
      </c>
      <c r="P164" t="s">
        <v>113</v>
      </c>
      <c r="Q164" t="s">
        <v>113</v>
      </c>
      <c r="R164" t="s">
        <v>113</v>
      </c>
      <c r="S164">
        <v>1</v>
      </c>
      <c r="T164">
        <v>0.14283628892733563</v>
      </c>
      <c r="U164" s="130">
        <v>1.0880601211072665E-2</v>
      </c>
      <c r="V164">
        <f t="shared" si="102"/>
        <v>0.15371689013840831</v>
      </c>
      <c r="W164" s="128"/>
      <c r="X164" s="131" t="str">
        <f t="shared" si="85"/>
        <v>NA</v>
      </c>
      <c r="Y164" s="138">
        <f t="shared" si="103"/>
        <v>15.371689013840831</v>
      </c>
      <c r="AE164" s="24" t="s">
        <v>970</v>
      </c>
    </row>
    <row r="165" spans="1:31" ht="30" hidden="1">
      <c r="A165" t="s">
        <v>968</v>
      </c>
      <c r="B165" s="24" t="str">
        <f t="shared" si="84"/>
        <v>53 Inversión desde la confianza</v>
      </c>
      <c r="C165" s="24" t="s">
        <v>440</v>
      </c>
      <c r="D165" s="24" t="s">
        <v>441</v>
      </c>
      <c r="E165" s="24" t="s">
        <v>450</v>
      </c>
      <c r="F165" s="24" t="s">
        <v>451</v>
      </c>
      <c r="G165" s="24" t="s">
        <v>458</v>
      </c>
      <c r="H165" s="24" t="s">
        <v>459</v>
      </c>
      <c r="I165" s="24" t="s">
        <v>934</v>
      </c>
      <c r="J165" s="24" t="s">
        <v>447</v>
      </c>
      <c r="K165" t="s">
        <v>19</v>
      </c>
      <c r="L165" s="31" t="s">
        <v>460</v>
      </c>
      <c r="M165" t="s">
        <v>20</v>
      </c>
      <c r="O165">
        <v>63</v>
      </c>
      <c r="P165">
        <v>63</v>
      </c>
      <c r="Q165">
        <v>63</v>
      </c>
      <c r="R165">
        <v>63</v>
      </c>
      <c r="S165">
        <v>63</v>
      </c>
      <c r="T165">
        <v>63</v>
      </c>
      <c r="U165" s="2">
        <v>63</v>
      </c>
      <c r="V165">
        <f t="shared" ref="V165:V166" si="104">U165</f>
        <v>63</v>
      </c>
      <c r="W165" s="128"/>
      <c r="X165" s="131">
        <f t="shared" si="85"/>
        <v>100</v>
      </c>
      <c r="Y165" s="138">
        <f t="shared" ref="Y165:Y166" si="105">IF(AA165="NA",AB165,IF(AB165="NA",AA165,AA165+AB165))</f>
        <v>50</v>
      </c>
      <c r="Z165">
        <f t="shared" ref="Z165:Z166" si="106">IFERROR(IF(T165/P165*100&gt;100,100,T165/P165*100),"NA")</f>
        <v>100</v>
      </c>
      <c r="AA165">
        <f t="shared" ref="AA165:AA166" si="107">IFERROR(Z165*AC165,"NA")</f>
        <v>25</v>
      </c>
      <c r="AB165">
        <f t="shared" ref="AB165:AB166" si="108">IFERROR(X165*AD165,"NA")</f>
        <v>25</v>
      </c>
      <c r="AC165">
        <f t="shared" ref="AC165:AC166" si="109">P165/SUM(P165:S165)</f>
        <v>0.25</v>
      </c>
      <c r="AD165">
        <f t="shared" ref="AD165:AD166" si="110">Q165/SUM(P165:S165)</f>
        <v>0.25</v>
      </c>
      <c r="AE165" s="24" t="s">
        <v>970</v>
      </c>
    </row>
    <row r="166" spans="1:31" ht="30" hidden="1">
      <c r="A166" t="s">
        <v>968</v>
      </c>
      <c r="B166" s="24" t="str">
        <f t="shared" si="84"/>
        <v>53 Inversión desde la confianza</v>
      </c>
      <c r="C166" s="24" t="s">
        <v>440</v>
      </c>
      <c r="D166" s="24" t="s">
        <v>441</v>
      </c>
      <c r="E166" s="24" t="s">
        <v>450</v>
      </c>
      <c r="F166" s="24" t="s">
        <v>451</v>
      </c>
      <c r="G166" s="24" t="s">
        <v>461</v>
      </c>
      <c r="H166" s="24" t="s">
        <v>462</v>
      </c>
      <c r="I166" s="24" t="s">
        <v>934</v>
      </c>
      <c r="J166" s="24" t="s">
        <v>447</v>
      </c>
      <c r="K166" t="s">
        <v>19</v>
      </c>
      <c r="L166" s="31" t="s">
        <v>18</v>
      </c>
      <c r="M166" t="s">
        <v>20</v>
      </c>
      <c r="O166">
        <v>3</v>
      </c>
      <c r="P166" t="s">
        <v>113</v>
      </c>
      <c r="Q166">
        <v>3</v>
      </c>
      <c r="R166">
        <v>3</v>
      </c>
      <c r="S166">
        <v>3</v>
      </c>
      <c r="T166" t="s">
        <v>130</v>
      </c>
      <c r="U166" s="2">
        <v>0</v>
      </c>
      <c r="V166">
        <f t="shared" si="104"/>
        <v>0</v>
      </c>
      <c r="W166" s="128"/>
      <c r="X166" s="131">
        <f t="shared" si="85"/>
        <v>0</v>
      </c>
      <c r="Y166" s="138">
        <f t="shared" si="105"/>
        <v>0</v>
      </c>
      <c r="Z166" t="str">
        <f t="shared" si="106"/>
        <v>NA</v>
      </c>
      <c r="AA166" t="str">
        <f t="shared" si="107"/>
        <v>NA</v>
      </c>
      <c r="AB166">
        <f t="shared" si="108"/>
        <v>0</v>
      </c>
      <c r="AC166" t="e">
        <f t="shared" si="109"/>
        <v>#VALUE!</v>
      </c>
      <c r="AD166">
        <f t="shared" si="110"/>
        <v>0.33333333333333331</v>
      </c>
      <c r="AE166" s="24" t="s">
        <v>970</v>
      </c>
    </row>
    <row r="167" spans="1:31" ht="30" hidden="1">
      <c r="A167" t="s">
        <v>968</v>
      </c>
      <c r="B167" s="24" t="str">
        <f t="shared" si="84"/>
        <v>53 Inversión desde la confianza</v>
      </c>
      <c r="C167" s="24" t="s">
        <v>440</v>
      </c>
      <c r="D167" s="24" t="s">
        <v>441</v>
      </c>
      <c r="E167" s="24" t="s">
        <v>450</v>
      </c>
      <c r="F167" s="24" t="s">
        <v>451</v>
      </c>
      <c r="G167" s="24" t="s">
        <v>463</v>
      </c>
      <c r="H167" s="24" t="s">
        <v>464</v>
      </c>
      <c r="I167" s="24" t="s">
        <v>934</v>
      </c>
      <c r="J167" s="24" t="s">
        <v>447</v>
      </c>
      <c r="K167" t="s">
        <v>37</v>
      </c>
      <c r="L167" s="31" t="s">
        <v>18</v>
      </c>
      <c r="M167" t="s">
        <v>20</v>
      </c>
      <c r="O167">
        <v>4</v>
      </c>
      <c r="P167" t="s">
        <v>113</v>
      </c>
      <c r="Q167" s="39">
        <v>2</v>
      </c>
      <c r="R167" t="s">
        <v>113</v>
      </c>
      <c r="S167" s="39">
        <v>2</v>
      </c>
      <c r="T167" t="s">
        <v>130</v>
      </c>
      <c r="U167" s="2">
        <v>0</v>
      </c>
      <c r="V167">
        <f t="shared" ref="V167:V168" si="111">IF(ISTEXT(U167),T167,IF(ISTEXT(T167),U167,T167+U167))</f>
        <v>0</v>
      </c>
      <c r="W167" s="128"/>
      <c r="X167" s="131">
        <f t="shared" si="85"/>
        <v>0</v>
      </c>
      <c r="Y167" s="138">
        <f t="shared" ref="Y167:Y168" si="112">IFERROR(IF(V167/O167*100&gt;100,100,V167/O167*100),"NA")</f>
        <v>0</v>
      </c>
      <c r="AE167" s="24" t="s">
        <v>970</v>
      </c>
    </row>
    <row r="168" spans="1:31" ht="30" hidden="1">
      <c r="A168" t="s">
        <v>968</v>
      </c>
      <c r="B168" s="24" t="str">
        <f t="shared" si="84"/>
        <v>53 Inversión desde la confianza</v>
      </c>
      <c r="C168" s="24" t="s">
        <v>440</v>
      </c>
      <c r="D168" s="24" t="s">
        <v>441</v>
      </c>
      <c r="E168" s="24" t="s">
        <v>450</v>
      </c>
      <c r="F168" s="24" t="s">
        <v>451</v>
      </c>
      <c r="G168" s="24" t="s">
        <v>465</v>
      </c>
      <c r="H168" s="24" t="s">
        <v>466</v>
      </c>
      <c r="I168" s="24" t="s">
        <v>934</v>
      </c>
      <c r="J168" s="24" t="s">
        <v>447</v>
      </c>
      <c r="K168" t="s">
        <v>37</v>
      </c>
      <c r="L168" s="31" t="s">
        <v>460</v>
      </c>
      <c r="M168" t="s">
        <v>20</v>
      </c>
      <c r="O168">
        <v>1040</v>
      </c>
      <c r="P168" s="39">
        <v>140</v>
      </c>
      <c r="Q168">
        <v>250</v>
      </c>
      <c r="R168">
        <v>300</v>
      </c>
      <c r="S168">
        <v>350</v>
      </c>
      <c r="T168">
        <v>39.444109999999995</v>
      </c>
      <c r="U168" s="2">
        <v>2.65</v>
      </c>
      <c r="V168">
        <f t="shared" si="111"/>
        <v>42.094109999999993</v>
      </c>
      <c r="W168" s="128"/>
      <c r="X168" s="131">
        <f t="shared" si="85"/>
        <v>1.06</v>
      </c>
      <c r="Y168" s="138">
        <f t="shared" si="112"/>
        <v>4.0475105769230764</v>
      </c>
      <c r="AE168" s="24" t="s">
        <v>970</v>
      </c>
    </row>
    <row r="169" spans="1:31" ht="30" hidden="1">
      <c r="A169" t="s">
        <v>968</v>
      </c>
      <c r="B169" s="24" t="str">
        <f t="shared" si="84"/>
        <v>53 Inversión desde la confianza</v>
      </c>
      <c r="C169" s="24" t="s">
        <v>440</v>
      </c>
      <c r="D169" s="24" t="s">
        <v>441</v>
      </c>
      <c r="E169" s="24" t="s">
        <v>450</v>
      </c>
      <c r="F169" s="24" t="s">
        <v>451</v>
      </c>
      <c r="G169" s="24" t="s">
        <v>467</v>
      </c>
      <c r="H169" s="24" t="s">
        <v>468</v>
      </c>
      <c r="I169" s="24" t="s">
        <v>934</v>
      </c>
      <c r="J169" s="24" t="s">
        <v>447</v>
      </c>
      <c r="K169" t="s">
        <v>19</v>
      </c>
      <c r="L169" s="31" t="s">
        <v>460</v>
      </c>
      <c r="M169" t="s">
        <v>20</v>
      </c>
      <c r="O169">
        <v>5000</v>
      </c>
      <c r="P169">
        <v>5000</v>
      </c>
      <c r="Q169">
        <v>5000</v>
      </c>
      <c r="R169">
        <v>5000</v>
      </c>
      <c r="S169">
        <v>5000</v>
      </c>
      <c r="T169">
        <v>2007.4750000000001</v>
      </c>
      <c r="U169" s="2">
        <v>1009.27</v>
      </c>
      <c r="V169">
        <f>U169</f>
        <v>1009.27</v>
      </c>
      <c r="W169" s="128"/>
      <c r="X169" s="131">
        <f t="shared" si="85"/>
        <v>20.185400000000001</v>
      </c>
      <c r="Y169" s="138">
        <f>IF(AA169="NA",AB169,IF(AB169="NA",AA169,AA169+AB169))</f>
        <v>15.083725000000001</v>
      </c>
      <c r="Z169">
        <f t="shared" ref="Z169" si="113">IFERROR(IF(T169/P169*100&gt;100,100,T169/P169*100),"NA")</f>
        <v>40.149500000000003</v>
      </c>
      <c r="AA169">
        <f>IFERROR(Z169*AC169,"NA")</f>
        <v>10.037375000000001</v>
      </c>
      <c r="AB169">
        <f>IFERROR(X169*AD169,"NA")</f>
        <v>5.0463500000000003</v>
      </c>
      <c r="AC169">
        <f>P169/SUM(P169:S169)</f>
        <v>0.25</v>
      </c>
      <c r="AD169">
        <f>Q169/SUM(P169:S169)</f>
        <v>0.25</v>
      </c>
      <c r="AE169" s="24" t="s">
        <v>970</v>
      </c>
    </row>
    <row r="170" spans="1:31" ht="90" hidden="1">
      <c r="A170" t="s">
        <v>968</v>
      </c>
      <c r="B170" s="24" t="str">
        <f t="shared" si="84"/>
        <v>53 Inversión desde la confianza</v>
      </c>
      <c r="C170" s="24" t="s">
        <v>440</v>
      </c>
      <c r="D170" s="24" t="s">
        <v>441</v>
      </c>
      <c r="E170" s="24" t="s">
        <v>450</v>
      </c>
      <c r="F170" s="24" t="s">
        <v>451</v>
      </c>
      <c r="G170" s="24" t="s">
        <v>469</v>
      </c>
      <c r="H170" s="24" t="s">
        <v>470</v>
      </c>
      <c r="I170" s="24" t="s">
        <v>934</v>
      </c>
      <c r="J170" s="24" t="s">
        <v>447</v>
      </c>
      <c r="K170" t="s">
        <v>37</v>
      </c>
      <c r="L170" s="31" t="s">
        <v>460</v>
      </c>
      <c r="M170" t="s">
        <v>20</v>
      </c>
      <c r="O170">
        <v>500</v>
      </c>
      <c r="P170">
        <v>50</v>
      </c>
      <c r="Q170">
        <v>150</v>
      </c>
      <c r="R170">
        <v>100</v>
      </c>
      <c r="S170">
        <v>200</v>
      </c>
      <c r="T170">
        <v>135.12405999999999</v>
      </c>
      <c r="U170" s="2">
        <v>13.21</v>
      </c>
      <c r="V170">
        <f t="shared" ref="V170:V175" si="114">IF(ISTEXT(U170),T170,IF(ISTEXT(T170),U170,T170+U170))</f>
        <v>148.33405999999999</v>
      </c>
      <c r="W170" s="128" t="s">
        <v>972</v>
      </c>
      <c r="X170" s="131">
        <f t="shared" si="85"/>
        <v>8.8066666666666666</v>
      </c>
      <c r="Y170" s="138">
        <f t="shared" ref="Y170:Y175" si="115">IFERROR(IF(V170/O170*100&gt;100,100,V170/O170*100),"NA")</f>
        <v>29.666811999999997</v>
      </c>
      <c r="AE170" s="24" t="s">
        <v>970</v>
      </c>
    </row>
    <row r="171" spans="1:31" ht="30" hidden="1">
      <c r="A171" t="s">
        <v>968</v>
      </c>
      <c r="B171" s="24" t="str">
        <f t="shared" si="84"/>
        <v>53 Inversión desde la confianza</v>
      </c>
      <c r="C171" s="24" t="s">
        <v>440</v>
      </c>
      <c r="D171" s="24" t="s">
        <v>441</v>
      </c>
      <c r="E171" s="24" t="s">
        <v>450</v>
      </c>
      <c r="F171" s="24" t="s">
        <v>451</v>
      </c>
      <c r="G171" s="24" t="s">
        <v>471</v>
      </c>
      <c r="H171" s="24" t="s">
        <v>472</v>
      </c>
      <c r="I171" s="24" t="s">
        <v>934</v>
      </c>
      <c r="J171" s="24" t="s">
        <v>447</v>
      </c>
      <c r="K171" t="s">
        <v>37</v>
      </c>
      <c r="L171" s="31" t="s">
        <v>460</v>
      </c>
      <c r="M171" t="s">
        <v>20</v>
      </c>
      <c r="O171">
        <v>10000</v>
      </c>
      <c r="P171">
        <v>1000</v>
      </c>
      <c r="Q171">
        <v>3000</v>
      </c>
      <c r="R171">
        <v>3000</v>
      </c>
      <c r="S171">
        <v>3000</v>
      </c>
      <c r="T171">
        <v>1066.5720000000001</v>
      </c>
      <c r="U171" s="2">
        <v>110.7</v>
      </c>
      <c r="V171">
        <f t="shared" si="114"/>
        <v>1177.2720000000002</v>
      </c>
      <c r="W171" s="128"/>
      <c r="X171" s="131">
        <f t="shared" si="85"/>
        <v>3.6900000000000004</v>
      </c>
      <c r="Y171" s="138">
        <f t="shared" si="115"/>
        <v>11.772720000000001</v>
      </c>
      <c r="AE171" s="24" t="s">
        <v>970</v>
      </c>
    </row>
    <row r="172" spans="1:31" ht="30" hidden="1">
      <c r="A172" t="s">
        <v>968</v>
      </c>
      <c r="B172" s="24" t="str">
        <f t="shared" si="84"/>
        <v>53 Inversión desde la confianza</v>
      </c>
      <c r="C172" s="24" t="s">
        <v>440</v>
      </c>
      <c r="D172" s="24" t="s">
        <v>441</v>
      </c>
      <c r="E172" s="24" t="s">
        <v>450</v>
      </c>
      <c r="F172" s="24" t="s">
        <v>451</v>
      </c>
      <c r="G172" s="24" t="s">
        <v>473</v>
      </c>
      <c r="H172" s="24" t="s">
        <v>474</v>
      </c>
      <c r="I172" s="24" t="s">
        <v>934</v>
      </c>
      <c r="J172" s="24" t="s">
        <v>447</v>
      </c>
      <c r="K172" t="s">
        <v>37</v>
      </c>
      <c r="L172" s="31" t="s">
        <v>460</v>
      </c>
      <c r="M172" t="s">
        <v>20</v>
      </c>
      <c r="O172">
        <v>30</v>
      </c>
      <c r="P172" s="39">
        <v>5</v>
      </c>
      <c r="Q172">
        <v>10</v>
      </c>
      <c r="R172">
        <v>5</v>
      </c>
      <c r="S172">
        <v>10</v>
      </c>
      <c r="T172">
        <v>11.961460000000001</v>
      </c>
      <c r="U172" s="2">
        <v>0</v>
      </c>
      <c r="V172">
        <f t="shared" si="114"/>
        <v>11.961460000000001</v>
      </c>
      <c r="W172" s="128" t="s">
        <v>973</v>
      </c>
      <c r="X172" s="131">
        <f t="shared" si="85"/>
        <v>0</v>
      </c>
      <c r="Y172" s="138">
        <f t="shared" si="115"/>
        <v>39.871533333333339</v>
      </c>
      <c r="AE172" s="24" t="s">
        <v>970</v>
      </c>
    </row>
    <row r="173" spans="1:31" ht="30" hidden="1">
      <c r="A173" t="s">
        <v>968</v>
      </c>
      <c r="B173" s="24" t="str">
        <f t="shared" si="84"/>
        <v>53 Inversión desde la confianza</v>
      </c>
      <c r="C173" s="24" t="s">
        <v>440</v>
      </c>
      <c r="D173" s="24" t="s">
        <v>441</v>
      </c>
      <c r="E173" s="24" t="s">
        <v>450</v>
      </c>
      <c r="F173" s="24" t="s">
        <v>451</v>
      </c>
      <c r="G173" s="24" t="s">
        <v>475</v>
      </c>
      <c r="H173" s="24" t="s">
        <v>476</v>
      </c>
      <c r="I173" s="24" t="s">
        <v>934</v>
      </c>
      <c r="J173" s="24" t="s">
        <v>447</v>
      </c>
      <c r="K173" t="s">
        <v>37</v>
      </c>
      <c r="L173" s="31" t="s">
        <v>18</v>
      </c>
      <c r="M173" t="s">
        <v>20</v>
      </c>
      <c r="O173">
        <v>41</v>
      </c>
      <c r="P173" s="39" t="s">
        <v>113</v>
      </c>
      <c r="Q173">
        <v>10</v>
      </c>
      <c r="R173">
        <v>15</v>
      </c>
      <c r="S173">
        <v>16</v>
      </c>
      <c r="T173">
        <v>14</v>
      </c>
      <c r="U173" s="2">
        <v>0</v>
      </c>
      <c r="V173">
        <f t="shared" si="114"/>
        <v>14</v>
      </c>
      <c r="W173" s="128"/>
      <c r="X173" s="131">
        <f t="shared" si="85"/>
        <v>0</v>
      </c>
      <c r="Y173" s="138">
        <f t="shared" si="115"/>
        <v>34.146341463414636</v>
      </c>
      <c r="AE173" s="24" t="s">
        <v>970</v>
      </c>
    </row>
    <row r="174" spans="1:31" ht="30" hidden="1">
      <c r="A174" t="s">
        <v>968</v>
      </c>
      <c r="B174" s="24" t="str">
        <f t="shared" si="84"/>
        <v>53 Inversión desde la confianza</v>
      </c>
      <c r="C174" s="24" t="s">
        <v>440</v>
      </c>
      <c r="D174" s="24" t="s">
        <v>441</v>
      </c>
      <c r="E174" s="24" t="s">
        <v>450</v>
      </c>
      <c r="F174" s="24" t="s">
        <v>451</v>
      </c>
      <c r="G174" s="24" t="s">
        <v>477</v>
      </c>
      <c r="H174" s="24" t="s">
        <v>478</v>
      </c>
      <c r="I174" s="24" t="s">
        <v>934</v>
      </c>
      <c r="J174" s="24" t="s">
        <v>479</v>
      </c>
      <c r="K174" t="s">
        <v>37</v>
      </c>
      <c r="L174" s="31" t="s">
        <v>18</v>
      </c>
      <c r="M174" t="s">
        <v>20</v>
      </c>
      <c r="O174">
        <v>2</v>
      </c>
      <c r="P174" t="s">
        <v>113</v>
      </c>
      <c r="Q174">
        <v>1</v>
      </c>
      <c r="R174">
        <v>1</v>
      </c>
      <c r="S174" t="s">
        <v>113</v>
      </c>
      <c r="T174" t="s">
        <v>130</v>
      </c>
      <c r="U174" s="135" t="s">
        <v>338</v>
      </c>
      <c r="V174" t="str">
        <f t="shared" si="114"/>
        <v>NA</v>
      </c>
      <c r="W174" s="2"/>
      <c r="X174" s="131" t="str">
        <f t="shared" si="85"/>
        <v>NA</v>
      </c>
      <c r="Y174" s="138" t="str">
        <f t="shared" si="115"/>
        <v>NA</v>
      </c>
      <c r="AE174" s="24" t="s">
        <v>970</v>
      </c>
    </row>
    <row r="175" spans="1:31" ht="30" hidden="1">
      <c r="A175" t="s">
        <v>968</v>
      </c>
      <c r="B175" s="24" t="str">
        <f t="shared" si="84"/>
        <v>53 Inversión desde la confianza</v>
      </c>
      <c r="C175" s="24" t="s">
        <v>440</v>
      </c>
      <c r="D175" s="24" t="s">
        <v>441</v>
      </c>
      <c r="E175" s="24" t="s">
        <v>450</v>
      </c>
      <c r="F175" s="24" t="s">
        <v>451</v>
      </c>
      <c r="G175" s="24" t="s">
        <v>480</v>
      </c>
      <c r="H175" s="24" t="s">
        <v>481</v>
      </c>
      <c r="I175" s="24" t="s">
        <v>934</v>
      </c>
      <c r="J175" s="24" t="s">
        <v>479</v>
      </c>
      <c r="K175" t="s">
        <v>37</v>
      </c>
      <c r="L175" s="31" t="s">
        <v>18</v>
      </c>
      <c r="M175" t="s">
        <v>20</v>
      </c>
      <c r="O175">
        <v>5</v>
      </c>
      <c r="P175" t="s">
        <v>113</v>
      </c>
      <c r="Q175">
        <v>1</v>
      </c>
      <c r="R175">
        <v>2</v>
      </c>
      <c r="S175">
        <v>2</v>
      </c>
      <c r="T175" t="s">
        <v>130</v>
      </c>
      <c r="U175" s="135" t="s">
        <v>338</v>
      </c>
      <c r="V175" t="str">
        <f t="shared" si="114"/>
        <v>NA</v>
      </c>
      <c r="W175" s="2"/>
      <c r="X175" s="131" t="str">
        <f t="shared" si="85"/>
        <v>NA</v>
      </c>
      <c r="Y175" s="138" t="str">
        <f t="shared" si="115"/>
        <v>NA</v>
      </c>
      <c r="AE175" s="24" t="s">
        <v>970</v>
      </c>
    </row>
    <row r="176" spans="1:31" ht="30" hidden="1">
      <c r="A176" t="s">
        <v>968</v>
      </c>
      <c r="B176" s="24" t="str">
        <f t="shared" si="84"/>
        <v>53 Inversión desde la confianza</v>
      </c>
      <c r="C176" s="24" t="s">
        <v>440</v>
      </c>
      <c r="D176" s="24" t="s">
        <v>441</v>
      </c>
      <c r="E176" s="24" t="s">
        <v>450</v>
      </c>
      <c r="F176" s="24" t="s">
        <v>451</v>
      </c>
      <c r="G176" s="24" t="s">
        <v>482</v>
      </c>
      <c r="H176" s="24" t="s">
        <v>483</v>
      </c>
      <c r="I176" s="24" t="s">
        <v>934</v>
      </c>
      <c r="J176" s="24" t="s">
        <v>484</v>
      </c>
      <c r="K176" t="s">
        <v>19</v>
      </c>
      <c r="L176" s="31" t="s">
        <v>18</v>
      </c>
      <c r="M176" t="s">
        <v>20</v>
      </c>
      <c r="O176">
        <v>1</v>
      </c>
      <c r="P176">
        <v>1</v>
      </c>
      <c r="Q176">
        <v>1</v>
      </c>
      <c r="R176">
        <v>1</v>
      </c>
      <c r="S176">
        <v>1</v>
      </c>
      <c r="T176">
        <v>1</v>
      </c>
      <c r="U176" s="2">
        <v>1</v>
      </c>
      <c r="V176">
        <f t="shared" ref="V176:V178" si="116">U176</f>
        <v>1</v>
      </c>
      <c r="W176" s="2"/>
      <c r="X176" s="131">
        <f t="shared" si="85"/>
        <v>100</v>
      </c>
      <c r="Y176" s="138">
        <f>IF(AA176="NA",AB176,IF(AB176="NA",AA176,AA176+AB176))</f>
        <v>50</v>
      </c>
      <c r="Z176">
        <f t="shared" ref="Z176" si="117">IFERROR(IF(T176/P176*100&gt;100,100,T176/P176*100),"NA")</f>
        <v>100</v>
      </c>
      <c r="AA176">
        <f>IFERROR(Z176*AC176,"NA")</f>
        <v>25</v>
      </c>
      <c r="AB176">
        <f>IFERROR(X176*AD176,"NA")</f>
        <v>25</v>
      </c>
      <c r="AC176">
        <f>P176/SUM(P176:S176)</f>
        <v>0.25</v>
      </c>
      <c r="AD176">
        <f>Q176/SUM(P176:S176)</f>
        <v>0.25</v>
      </c>
      <c r="AE176" s="24" t="s">
        <v>970</v>
      </c>
    </row>
    <row r="177" spans="1:31" ht="30" hidden="1">
      <c r="A177" t="s">
        <v>968</v>
      </c>
      <c r="B177" s="24" t="str">
        <f t="shared" si="84"/>
        <v>53 Inversión desde la confianza</v>
      </c>
      <c r="C177" s="24" t="s">
        <v>440</v>
      </c>
      <c r="D177" s="24" t="s">
        <v>441</v>
      </c>
      <c r="E177" s="24" t="s">
        <v>485</v>
      </c>
      <c r="F177" s="24" t="s">
        <v>486</v>
      </c>
      <c r="G177" s="24" t="s">
        <v>487</v>
      </c>
      <c r="H177" s="24" t="s">
        <v>488</v>
      </c>
      <c r="I177" s="24" t="s">
        <v>934</v>
      </c>
      <c r="J177" s="24" t="s">
        <v>489</v>
      </c>
      <c r="K177" t="s">
        <v>24</v>
      </c>
      <c r="L177" s="31" t="s">
        <v>18</v>
      </c>
      <c r="M177" t="s">
        <v>20</v>
      </c>
      <c r="O177">
        <v>4000</v>
      </c>
      <c r="P177" t="s">
        <v>113</v>
      </c>
      <c r="Q177">
        <v>1000</v>
      </c>
      <c r="R177">
        <v>2500</v>
      </c>
      <c r="S177">
        <v>4000</v>
      </c>
      <c r="T177" t="s">
        <v>130</v>
      </c>
      <c r="U177" s="2">
        <v>0</v>
      </c>
      <c r="V177">
        <f t="shared" si="116"/>
        <v>0</v>
      </c>
      <c r="W177" s="2" t="s">
        <v>974</v>
      </c>
      <c r="X177" s="131">
        <f t="shared" si="85"/>
        <v>0</v>
      </c>
      <c r="Y177" s="138">
        <f t="shared" ref="Y177:Y193" si="118">IFERROR(IF(V177/O177*100&gt;100,100,V177/O177*100),"NA")</f>
        <v>0</v>
      </c>
      <c r="AE177" s="24" t="s">
        <v>970</v>
      </c>
    </row>
    <row r="178" spans="1:31" ht="30" hidden="1">
      <c r="A178" t="s">
        <v>968</v>
      </c>
      <c r="B178" s="24" t="str">
        <f t="shared" si="84"/>
        <v>53 Inversión desde la confianza</v>
      </c>
      <c r="C178" s="24" t="s">
        <v>440</v>
      </c>
      <c r="D178" s="24" t="s">
        <v>441</v>
      </c>
      <c r="E178" s="24" t="s">
        <v>485</v>
      </c>
      <c r="F178" s="24" t="s">
        <v>486</v>
      </c>
      <c r="G178" s="24" t="s">
        <v>490</v>
      </c>
      <c r="H178" s="24" t="s">
        <v>491</v>
      </c>
      <c r="I178" s="24" t="s">
        <v>934</v>
      </c>
      <c r="J178" s="24" t="s">
        <v>489</v>
      </c>
      <c r="K178" t="s">
        <v>24</v>
      </c>
      <c r="L178" s="31" t="s">
        <v>18</v>
      </c>
      <c r="M178" t="s">
        <v>20</v>
      </c>
      <c r="O178">
        <v>4000</v>
      </c>
      <c r="P178" t="s">
        <v>113</v>
      </c>
      <c r="Q178">
        <v>1200</v>
      </c>
      <c r="R178">
        <v>2500</v>
      </c>
      <c r="S178">
        <v>4000</v>
      </c>
      <c r="T178" t="s">
        <v>130</v>
      </c>
      <c r="U178" s="2">
        <v>126</v>
      </c>
      <c r="V178">
        <f t="shared" si="116"/>
        <v>126</v>
      </c>
      <c r="W178" s="2" t="s">
        <v>975</v>
      </c>
      <c r="X178" s="131">
        <f t="shared" si="85"/>
        <v>10.5</v>
      </c>
      <c r="Y178" s="138">
        <f t="shared" si="118"/>
        <v>3.15</v>
      </c>
      <c r="AE178" s="24" t="s">
        <v>970</v>
      </c>
    </row>
    <row r="179" spans="1:31" ht="30" hidden="1">
      <c r="A179" t="s">
        <v>968</v>
      </c>
      <c r="B179" s="24" t="str">
        <f t="shared" si="84"/>
        <v>53 Inversión desde la confianza</v>
      </c>
      <c r="C179" s="24" t="s">
        <v>440</v>
      </c>
      <c r="D179" s="24" t="s">
        <v>441</v>
      </c>
      <c r="E179" s="24" t="s">
        <v>485</v>
      </c>
      <c r="F179" s="24" t="s">
        <v>486</v>
      </c>
      <c r="G179" s="24" t="s">
        <v>492</v>
      </c>
      <c r="H179" s="24" t="s">
        <v>493</v>
      </c>
      <c r="I179" s="24" t="s">
        <v>934</v>
      </c>
      <c r="J179" s="24" t="s">
        <v>489</v>
      </c>
      <c r="K179" t="s">
        <v>37</v>
      </c>
      <c r="L179" s="31" t="s">
        <v>18</v>
      </c>
      <c r="M179" t="s">
        <v>20</v>
      </c>
      <c r="O179">
        <v>1</v>
      </c>
      <c r="P179">
        <v>0.25</v>
      </c>
      <c r="Q179">
        <v>0.25</v>
      </c>
      <c r="R179">
        <v>0.25</v>
      </c>
      <c r="S179">
        <v>0.25</v>
      </c>
      <c r="T179">
        <v>0.25</v>
      </c>
      <c r="U179" s="2">
        <v>0.06</v>
      </c>
      <c r="V179">
        <f>IF(ISTEXT(U179),T179,IF(ISTEXT(T179),U179,T179+U179))</f>
        <v>0.31</v>
      </c>
      <c r="W179" s="2"/>
      <c r="X179" s="131">
        <f t="shared" si="85"/>
        <v>24</v>
      </c>
      <c r="Y179" s="138">
        <f t="shared" si="118"/>
        <v>31</v>
      </c>
      <c r="AE179" s="24" t="s">
        <v>970</v>
      </c>
    </row>
    <row r="180" spans="1:31" ht="51" hidden="1">
      <c r="A180" t="s">
        <v>968</v>
      </c>
      <c r="B180" s="24" t="str">
        <f t="shared" si="84"/>
        <v>53 Inversión desde la confianza</v>
      </c>
      <c r="C180" s="24" t="s">
        <v>440</v>
      </c>
      <c r="D180" s="24" t="s">
        <v>441</v>
      </c>
      <c r="E180" s="24" t="s">
        <v>494</v>
      </c>
      <c r="F180" s="24" t="s">
        <v>495</v>
      </c>
      <c r="G180" s="24" t="s">
        <v>496</v>
      </c>
      <c r="H180" s="24" t="s">
        <v>497</v>
      </c>
      <c r="I180" s="24" t="s">
        <v>934</v>
      </c>
      <c r="J180" s="24" t="s">
        <v>498</v>
      </c>
      <c r="K180" t="s">
        <v>24</v>
      </c>
      <c r="L180" s="31" t="s">
        <v>18</v>
      </c>
      <c r="M180" t="s">
        <v>20</v>
      </c>
      <c r="O180">
        <v>14000</v>
      </c>
      <c r="P180">
        <v>3500</v>
      </c>
      <c r="Q180">
        <v>7000</v>
      </c>
      <c r="R180">
        <v>10500</v>
      </c>
      <c r="S180">
        <v>14000</v>
      </c>
      <c r="T180">
        <v>3637</v>
      </c>
      <c r="U180" s="2">
        <v>3637</v>
      </c>
      <c r="V180">
        <f t="shared" ref="V180:V182" si="119">U180</f>
        <v>3637</v>
      </c>
      <c r="W180" s="132" t="s">
        <v>976</v>
      </c>
      <c r="X180" s="131">
        <f t="shared" si="85"/>
        <v>51.957142857142856</v>
      </c>
      <c r="Y180" s="138">
        <f t="shared" si="118"/>
        <v>25.978571428571428</v>
      </c>
      <c r="AE180" s="24" t="s">
        <v>970</v>
      </c>
    </row>
    <row r="181" spans="1:31" ht="63.75" hidden="1">
      <c r="A181" t="s">
        <v>968</v>
      </c>
      <c r="B181" s="24" t="str">
        <f t="shared" si="84"/>
        <v>53 Inversión desde la confianza</v>
      </c>
      <c r="C181" s="24" t="s">
        <v>440</v>
      </c>
      <c r="D181" s="24" t="s">
        <v>441</v>
      </c>
      <c r="E181" s="24" t="s">
        <v>494</v>
      </c>
      <c r="F181" s="24" t="s">
        <v>495</v>
      </c>
      <c r="G181" s="24" t="s">
        <v>499</v>
      </c>
      <c r="H181" s="24" t="s">
        <v>500</v>
      </c>
      <c r="I181" s="24" t="s">
        <v>934</v>
      </c>
      <c r="J181" s="24" t="s">
        <v>498</v>
      </c>
      <c r="K181" t="s">
        <v>24</v>
      </c>
      <c r="L181" s="31" t="s">
        <v>18</v>
      </c>
      <c r="M181" t="s">
        <v>20</v>
      </c>
      <c r="O181">
        <v>1041</v>
      </c>
      <c r="P181">
        <v>900</v>
      </c>
      <c r="Q181">
        <v>943</v>
      </c>
      <c r="R181">
        <v>990</v>
      </c>
      <c r="S181">
        <v>1041</v>
      </c>
      <c r="T181">
        <v>0</v>
      </c>
      <c r="U181" s="2">
        <v>0</v>
      </c>
      <c r="V181">
        <f t="shared" si="119"/>
        <v>0</v>
      </c>
      <c r="W181" s="132" t="s">
        <v>977</v>
      </c>
      <c r="X181" s="131">
        <f t="shared" si="85"/>
        <v>0</v>
      </c>
      <c r="Y181" s="138">
        <f t="shared" si="118"/>
        <v>0</v>
      </c>
      <c r="AE181" s="24" t="s">
        <v>970</v>
      </c>
    </row>
    <row r="182" spans="1:31" ht="51" hidden="1">
      <c r="A182" t="s">
        <v>968</v>
      </c>
      <c r="B182" s="24" t="str">
        <f t="shared" si="84"/>
        <v>53 Inversión desde la confianza</v>
      </c>
      <c r="C182" s="24" t="s">
        <v>440</v>
      </c>
      <c r="D182" s="24" t="s">
        <v>441</v>
      </c>
      <c r="E182" s="24" t="s">
        <v>494</v>
      </c>
      <c r="F182" s="24" t="s">
        <v>495</v>
      </c>
      <c r="G182" s="24" t="s">
        <v>501</v>
      </c>
      <c r="H182" s="24" t="s">
        <v>502</v>
      </c>
      <c r="I182" s="24" t="s">
        <v>934</v>
      </c>
      <c r="J182" s="24" t="s">
        <v>498</v>
      </c>
      <c r="K182" t="s">
        <v>24</v>
      </c>
      <c r="L182" s="31" t="s">
        <v>18</v>
      </c>
      <c r="M182" t="s">
        <v>20</v>
      </c>
      <c r="O182">
        <v>1000</v>
      </c>
      <c r="P182">
        <v>354</v>
      </c>
      <c r="Q182">
        <v>789</v>
      </c>
      <c r="R182">
        <v>945</v>
      </c>
      <c r="S182">
        <v>1000</v>
      </c>
      <c r="T182">
        <v>0</v>
      </c>
      <c r="U182" s="2">
        <v>0</v>
      </c>
      <c r="V182">
        <f t="shared" si="119"/>
        <v>0</v>
      </c>
      <c r="W182" s="132" t="s">
        <v>978</v>
      </c>
      <c r="X182" s="131">
        <f t="shared" si="85"/>
        <v>0</v>
      </c>
      <c r="Y182" s="138">
        <f t="shared" si="118"/>
        <v>0</v>
      </c>
      <c r="AE182" s="24" t="s">
        <v>970</v>
      </c>
    </row>
    <row r="183" spans="1:31" ht="30" hidden="1">
      <c r="A183" t="s">
        <v>968</v>
      </c>
      <c r="B183" s="24" t="str">
        <f t="shared" si="84"/>
        <v>53 Inversión desde la confianza</v>
      </c>
      <c r="C183" s="24" t="s">
        <v>503</v>
      </c>
      <c r="D183" s="24" t="s">
        <v>504</v>
      </c>
      <c r="E183" s="24" t="s">
        <v>505</v>
      </c>
      <c r="F183" s="24" t="s">
        <v>506</v>
      </c>
      <c r="G183" s="24" t="s">
        <v>507</v>
      </c>
      <c r="H183" s="24" t="s">
        <v>508</v>
      </c>
      <c r="I183" s="24" t="s">
        <v>934</v>
      </c>
      <c r="J183" s="24" t="s">
        <v>509</v>
      </c>
      <c r="K183" t="s">
        <v>37</v>
      </c>
      <c r="L183" s="31" t="s">
        <v>18</v>
      </c>
      <c r="M183" t="s">
        <v>20</v>
      </c>
      <c r="O183">
        <v>5700</v>
      </c>
      <c r="P183">
        <v>1700</v>
      </c>
      <c r="Q183">
        <v>1500</v>
      </c>
      <c r="R183">
        <v>1500</v>
      </c>
      <c r="S183">
        <v>1000</v>
      </c>
      <c r="T183">
        <v>255</v>
      </c>
      <c r="U183" s="2">
        <v>770</v>
      </c>
      <c r="V183">
        <f t="shared" ref="V183:V193" si="120">IF(ISTEXT(U183),T183,IF(ISTEXT(T183),U183,T183+U183))</f>
        <v>1025</v>
      </c>
      <c r="W183" s="2"/>
      <c r="X183" s="131">
        <f t="shared" si="85"/>
        <v>51.333333333333329</v>
      </c>
      <c r="Y183" s="138">
        <f t="shared" si="118"/>
        <v>17.982456140350877</v>
      </c>
      <c r="AE183" s="24" t="s">
        <v>970</v>
      </c>
    </row>
    <row r="184" spans="1:31" ht="45" hidden="1">
      <c r="A184" t="s">
        <v>968</v>
      </c>
      <c r="B184" s="24" t="str">
        <f t="shared" si="84"/>
        <v>53 Inversión desde la confianza</v>
      </c>
      <c r="C184" s="24" t="s">
        <v>503</v>
      </c>
      <c r="D184" s="24" t="s">
        <v>504</v>
      </c>
      <c r="E184" s="24" t="s">
        <v>505</v>
      </c>
      <c r="F184" s="24" t="s">
        <v>506</v>
      </c>
      <c r="G184" s="24" t="s">
        <v>510</v>
      </c>
      <c r="H184" s="24" t="s">
        <v>511</v>
      </c>
      <c r="I184" s="24" t="s">
        <v>934</v>
      </c>
      <c r="J184" s="24" t="s">
        <v>509</v>
      </c>
      <c r="K184" t="s">
        <v>37</v>
      </c>
      <c r="L184" s="31" t="s">
        <v>18</v>
      </c>
      <c r="M184" t="s">
        <v>20</v>
      </c>
      <c r="O184">
        <v>1650</v>
      </c>
      <c r="P184">
        <v>660</v>
      </c>
      <c r="Q184">
        <v>275</v>
      </c>
      <c r="R184">
        <v>348</v>
      </c>
      <c r="S184">
        <v>367</v>
      </c>
      <c r="T184">
        <v>650</v>
      </c>
      <c r="U184" s="2">
        <v>0</v>
      </c>
      <c r="V184">
        <f t="shared" si="120"/>
        <v>650</v>
      </c>
      <c r="W184" s="2"/>
      <c r="X184" s="131">
        <f t="shared" si="85"/>
        <v>0</v>
      </c>
      <c r="Y184" s="138">
        <f t="shared" si="118"/>
        <v>39.393939393939391</v>
      </c>
      <c r="AE184" s="24" t="s">
        <v>970</v>
      </c>
    </row>
    <row r="185" spans="1:31" ht="45" hidden="1">
      <c r="A185" t="s">
        <v>968</v>
      </c>
      <c r="B185" s="24" t="str">
        <f t="shared" si="84"/>
        <v>53 Inversión desde la confianza</v>
      </c>
      <c r="C185" s="24" t="s">
        <v>503</v>
      </c>
      <c r="D185" s="24" t="s">
        <v>504</v>
      </c>
      <c r="E185" s="24" t="s">
        <v>505</v>
      </c>
      <c r="F185" s="24" t="s">
        <v>506</v>
      </c>
      <c r="G185" s="24" t="s">
        <v>512</v>
      </c>
      <c r="H185" s="24" t="s">
        <v>513</v>
      </c>
      <c r="I185" s="24" t="s">
        <v>934</v>
      </c>
      <c r="J185" s="24" t="s">
        <v>509</v>
      </c>
      <c r="K185" t="s">
        <v>37</v>
      </c>
      <c r="L185" s="31" t="s">
        <v>18</v>
      </c>
      <c r="M185" t="s">
        <v>20</v>
      </c>
      <c r="O185">
        <v>1925</v>
      </c>
      <c r="P185">
        <v>850</v>
      </c>
      <c r="Q185">
        <v>300</v>
      </c>
      <c r="R185">
        <v>375</v>
      </c>
      <c r="S185">
        <v>400</v>
      </c>
      <c r="T185">
        <v>816</v>
      </c>
      <c r="U185" s="2">
        <v>0</v>
      </c>
      <c r="V185">
        <f t="shared" si="120"/>
        <v>816</v>
      </c>
      <c r="W185" s="2"/>
      <c r="X185" s="131">
        <f t="shared" si="85"/>
        <v>0</v>
      </c>
      <c r="Y185" s="138">
        <f t="shared" si="118"/>
        <v>42.38961038961039</v>
      </c>
      <c r="AE185" s="24" t="s">
        <v>970</v>
      </c>
    </row>
    <row r="186" spans="1:31" ht="30" hidden="1">
      <c r="A186" t="s">
        <v>968</v>
      </c>
      <c r="B186" s="24" t="str">
        <f t="shared" si="84"/>
        <v>53 Inversión desde la confianza</v>
      </c>
      <c r="C186" s="24" t="s">
        <v>503</v>
      </c>
      <c r="D186" s="24" t="s">
        <v>504</v>
      </c>
      <c r="E186" s="24" t="s">
        <v>505</v>
      </c>
      <c r="F186" s="24" t="s">
        <v>506</v>
      </c>
      <c r="G186" s="24" t="s">
        <v>514</v>
      </c>
      <c r="H186" s="24" t="s">
        <v>515</v>
      </c>
      <c r="I186" s="24" t="s">
        <v>934</v>
      </c>
      <c r="J186" s="24" t="s">
        <v>509</v>
      </c>
      <c r="K186" t="s">
        <v>37</v>
      </c>
      <c r="L186" s="31" t="s">
        <v>18</v>
      </c>
      <c r="M186" t="s">
        <v>20</v>
      </c>
      <c r="O186">
        <v>4</v>
      </c>
      <c r="P186">
        <v>1</v>
      </c>
      <c r="Q186">
        <v>1</v>
      </c>
      <c r="R186">
        <v>1</v>
      </c>
      <c r="S186">
        <v>1</v>
      </c>
      <c r="T186">
        <v>1</v>
      </c>
      <c r="U186" s="2">
        <v>0</v>
      </c>
      <c r="V186">
        <f t="shared" si="120"/>
        <v>1</v>
      </c>
      <c r="W186" s="2"/>
      <c r="X186" s="131">
        <f t="shared" si="85"/>
        <v>0</v>
      </c>
      <c r="Y186" s="138">
        <f t="shared" si="118"/>
        <v>25</v>
      </c>
      <c r="AE186" s="24" t="s">
        <v>970</v>
      </c>
    </row>
    <row r="187" spans="1:31" ht="45" hidden="1">
      <c r="A187" t="s">
        <v>968</v>
      </c>
      <c r="B187" s="24" t="str">
        <f t="shared" si="84"/>
        <v>53 Inversión desde la confianza</v>
      </c>
      <c r="C187" s="24" t="s">
        <v>503</v>
      </c>
      <c r="D187" s="24" t="s">
        <v>504</v>
      </c>
      <c r="E187" s="24" t="s">
        <v>505</v>
      </c>
      <c r="F187" s="24" t="s">
        <v>506</v>
      </c>
      <c r="G187" s="24" t="s">
        <v>516</v>
      </c>
      <c r="H187" s="24" t="s">
        <v>517</v>
      </c>
      <c r="I187" s="24" t="s">
        <v>934</v>
      </c>
      <c r="J187" s="24" t="s">
        <v>509</v>
      </c>
      <c r="K187" t="s">
        <v>37</v>
      </c>
      <c r="L187" s="31" t="s">
        <v>18</v>
      </c>
      <c r="M187" t="s">
        <v>20</v>
      </c>
      <c r="O187">
        <v>10</v>
      </c>
      <c r="P187">
        <v>1</v>
      </c>
      <c r="Q187">
        <v>3</v>
      </c>
      <c r="R187">
        <v>3</v>
      </c>
      <c r="S187">
        <v>3</v>
      </c>
      <c r="T187">
        <v>1</v>
      </c>
      <c r="U187" s="2">
        <v>1</v>
      </c>
      <c r="V187">
        <f t="shared" si="120"/>
        <v>2</v>
      </c>
      <c r="W187" s="2"/>
      <c r="X187" s="131">
        <f t="shared" si="85"/>
        <v>33.333333333333329</v>
      </c>
      <c r="Y187" s="138">
        <f t="shared" si="118"/>
        <v>20</v>
      </c>
      <c r="AE187" s="24" t="s">
        <v>970</v>
      </c>
    </row>
    <row r="188" spans="1:31" ht="30" hidden="1">
      <c r="A188" t="s">
        <v>968</v>
      </c>
      <c r="B188" s="24" t="str">
        <f t="shared" si="84"/>
        <v>53 Inversión desde la confianza</v>
      </c>
      <c r="C188" s="24" t="s">
        <v>503</v>
      </c>
      <c r="D188" s="24" t="s">
        <v>504</v>
      </c>
      <c r="E188" s="24" t="s">
        <v>518</v>
      </c>
      <c r="F188" s="24" t="s">
        <v>519</v>
      </c>
      <c r="G188" s="24" t="s">
        <v>520</v>
      </c>
      <c r="H188" s="24" t="s">
        <v>521</v>
      </c>
      <c r="I188" s="24" t="s">
        <v>934</v>
      </c>
      <c r="J188" s="24" t="s">
        <v>509</v>
      </c>
      <c r="K188" t="s">
        <v>37</v>
      </c>
      <c r="L188" s="31" t="s">
        <v>18</v>
      </c>
      <c r="M188" t="s">
        <v>20</v>
      </c>
      <c r="O188">
        <v>354</v>
      </c>
      <c r="P188">
        <v>144</v>
      </c>
      <c r="Q188">
        <v>65</v>
      </c>
      <c r="R188">
        <v>70</v>
      </c>
      <c r="S188">
        <v>75</v>
      </c>
      <c r="T188">
        <v>394</v>
      </c>
      <c r="U188" s="2">
        <v>0</v>
      </c>
      <c r="V188">
        <f t="shared" si="120"/>
        <v>394</v>
      </c>
      <c r="W188" s="2"/>
      <c r="X188" s="131">
        <f t="shared" si="85"/>
        <v>0</v>
      </c>
      <c r="Y188" s="138">
        <f t="shared" si="118"/>
        <v>100</v>
      </c>
      <c r="AE188" s="24" t="s">
        <v>970</v>
      </c>
    </row>
    <row r="189" spans="1:31" ht="30" hidden="1">
      <c r="A189" t="s">
        <v>968</v>
      </c>
      <c r="B189" s="24" t="str">
        <f t="shared" si="84"/>
        <v>53 Inversión desde la confianza</v>
      </c>
      <c r="C189" s="24" t="s">
        <v>503</v>
      </c>
      <c r="D189" s="24" t="s">
        <v>504</v>
      </c>
      <c r="E189" s="24" t="s">
        <v>518</v>
      </c>
      <c r="F189" s="24" t="s">
        <v>519</v>
      </c>
      <c r="G189" s="24" t="s">
        <v>522</v>
      </c>
      <c r="H189" s="24" t="s">
        <v>523</v>
      </c>
      <c r="I189" s="24" t="s">
        <v>934</v>
      </c>
      <c r="J189" s="24" t="s">
        <v>509</v>
      </c>
      <c r="K189" t="s">
        <v>37</v>
      </c>
      <c r="L189" s="31" t="s">
        <v>18</v>
      </c>
      <c r="M189" t="s">
        <v>20</v>
      </c>
      <c r="O189">
        <v>1</v>
      </c>
      <c r="P189">
        <v>1</v>
      </c>
      <c r="Q189" t="s">
        <v>113</v>
      </c>
      <c r="R189" t="s">
        <v>113</v>
      </c>
      <c r="S189" t="s">
        <v>113</v>
      </c>
      <c r="T189">
        <v>1</v>
      </c>
      <c r="U189" s="2" t="s">
        <v>130</v>
      </c>
      <c r="V189">
        <f t="shared" si="120"/>
        <v>1</v>
      </c>
      <c r="W189" s="2"/>
      <c r="X189" s="131" t="str">
        <f t="shared" si="85"/>
        <v>NA</v>
      </c>
      <c r="Y189" s="138">
        <f t="shared" si="118"/>
        <v>100</v>
      </c>
      <c r="AE189" s="24" t="s">
        <v>970</v>
      </c>
    </row>
    <row r="190" spans="1:31" ht="30" hidden="1">
      <c r="A190" t="s">
        <v>968</v>
      </c>
      <c r="B190" s="24" t="str">
        <f t="shared" si="84"/>
        <v>53 Inversión desde la confianza</v>
      </c>
      <c r="C190" s="24" t="s">
        <v>503</v>
      </c>
      <c r="D190" s="24" t="s">
        <v>504</v>
      </c>
      <c r="E190" s="24" t="s">
        <v>518</v>
      </c>
      <c r="F190" s="24" t="s">
        <v>519</v>
      </c>
      <c r="G190" s="24" t="s">
        <v>524</v>
      </c>
      <c r="H190" s="24" t="s">
        <v>525</v>
      </c>
      <c r="I190" s="24" t="s">
        <v>934</v>
      </c>
      <c r="J190" s="24" t="s">
        <v>509</v>
      </c>
      <c r="K190" t="s">
        <v>37</v>
      </c>
      <c r="L190" s="31" t="s">
        <v>18</v>
      </c>
      <c r="M190" t="s">
        <v>20</v>
      </c>
      <c r="O190">
        <v>10000</v>
      </c>
      <c r="P190">
        <v>500</v>
      </c>
      <c r="Q190">
        <v>3500</v>
      </c>
      <c r="R190">
        <v>3500</v>
      </c>
      <c r="S190">
        <v>2500</v>
      </c>
      <c r="T190">
        <v>5959</v>
      </c>
      <c r="U190" s="2">
        <v>0</v>
      </c>
      <c r="V190">
        <f t="shared" si="120"/>
        <v>5959</v>
      </c>
      <c r="W190" s="2"/>
      <c r="X190" s="131">
        <f t="shared" si="85"/>
        <v>0</v>
      </c>
      <c r="Y190" s="138">
        <f t="shared" si="118"/>
        <v>59.589999999999996</v>
      </c>
      <c r="AE190" s="24" t="s">
        <v>970</v>
      </c>
    </row>
    <row r="191" spans="1:31" ht="30" hidden="1">
      <c r="A191" t="s">
        <v>968</v>
      </c>
      <c r="B191" s="24" t="str">
        <f t="shared" si="84"/>
        <v>53 Inversión desde la confianza</v>
      </c>
      <c r="C191" s="24" t="s">
        <v>503</v>
      </c>
      <c r="D191" s="24" t="s">
        <v>504</v>
      </c>
      <c r="E191" s="24" t="s">
        <v>518</v>
      </c>
      <c r="F191" s="24" t="s">
        <v>519</v>
      </c>
      <c r="G191" s="24" t="s">
        <v>526</v>
      </c>
      <c r="H191" s="24" t="s">
        <v>527</v>
      </c>
      <c r="I191" s="24" t="s">
        <v>934</v>
      </c>
      <c r="J191" s="24" t="s">
        <v>509</v>
      </c>
      <c r="K191" t="s">
        <v>37</v>
      </c>
      <c r="L191" s="31" t="s">
        <v>18</v>
      </c>
      <c r="M191" t="s">
        <v>20</v>
      </c>
      <c r="O191">
        <v>300</v>
      </c>
      <c r="P191" t="s">
        <v>113</v>
      </c>
      <c r="Q191">
        <v>100</v>
      </c>
      <c r="R191">
        <v>100</v>
      </c>
      <c r="S191">
        <v>100</v>
      </c>
      <c r="T191" t="s">
        <v>130</v>
      </c>
      <c r="U191" s="2">
        <v>446</v>
      </c>
      <c r="V191">
        <f t="shared" si="120"/>
        <v>446</v>
      </c>
      <c r="W191" s="2"/>
      <c r="X191" s="131">
        <f t="shared" si="85"/>
        <v>100</v>
      </c>
      <c r="Y191" s="138">
        <f t="shared" si="118"/>
        <v>100</v>
      </c>
      <c r="AE191" s="24" t="s">
        <v>970</v>
      </c>
    </row>
    <row r="192" spans="1:31" ht="30" hidden="1">
      <c r="A192" t="s">
        <v>968</v>
      </c>
      <c r="B192" s="24" t="str">
        <f t="shared" si="84"/>
        <v>53 Inversión desde la confianza</v>
      </c>
      <c r="C192" s="24" t="s">
        <v>503</v>
      </c>
      <c r="D192" s="24" t="s">
        <v>504</v>
      </c>
      <c r="E192" s="24" t="s">
        <v>518</v>
      </c>
      <c r="F192" s="24" t="s">
        <v>519</v>
      </c>
      <c r="G192" s="24" t="s">
        <v>528</v>
      </c>
      <c r="H192" s="24" t="s">
        <v>529</v>
      </c>
      <c r="I192" s="24" t="s">
        <v>934</v>
      </c>
      <c r="J192" s="24" t="s">
        <v>509</v>
      </c>
      <c r="K192" t="s">
        <v>37</v>
      </c>
      <c r="L192" s="31" t="s">
        <v>18</v>
      </c>
      <c r="M192" t="s">
        <v>20</v>
      </c>
      <c r="O192">
        <v>2400</v>
      </c>
      <c r="P192">
        <v>1200</v>
      </c>
      <c r="Q192">
        <v>400</v>
      </c>
      <c r="R192">
        <v>400</v>
      </c>
      <c r="S192">
        <v>400</v>
      </c>
      <c r="T192">
        <v>0</v>
      </c>
      <c r="U192" s="2">
        <v>0</v>
      </c>
      <c r="V192">
        <f t="shared" si="120"/>
        <v>0</v>
      </c>
      <c r="W192" s="2"/>
      <c r="X192" s="131">
        <f t="shared" si="85"/>
        <v>0</v>
      </c>
      <c r="Y192" s="138">
        <f t="shared" si="118"/>
        <v>0</v>
      </c>
      <c r="AE192" s="24" t="s">
        <v>970</v>
      </c>
    </row>
    <row r="193" spans="1:31" ht="30" hidden="1">
      <c r="A193" t="s">
        <v>968</v>
      </c>
      <c r="B193" s="24" t="str">
        <f t="shared" si="84"/>
        <v>53 Inversión desde la confianza</v>
      </c>
      <c r="C193" s="24" t="s">
        <v>503</v>
      </c>
      <c r="D193" s="24" t="s">
        <v>504</v>
      </c>
      <c r="E193" s="24" t="s">
        <v>518</v>
      </c>
      <c r="F193" s="24" t="s">
        <v>519</v>
      </c>
      <c r="G193" s="24" t="s">
        <v>530</v>
      </c>
      <c r="H193" s="24" t="s">
        <v>531</v>
      </c>
      <c r="I193" s="24" t="s">
        <v>934</v>
      </c>
      <c r="J193" s="24" t="s">
        <v>509</v>
      </c>
      <c r="K193" t="s">
        <v>37</v>
      </c>
      <c r="L193" s="31" t="s">
        <v>18</v>
      </c>
      <c r="M193" t="s">
        <v>20</v>
      </c>
      <c r="O193">
        <v>805</v>
      </c>
      <c r="P193">
        <v>328</v>
      </c>
      <c r="Q193">
        <v>148</v>
      </c>
      <c r="R193">
        <v>158</v>
      </c>
      <c r="S193">
        <v>171</v>
      </c>
      <c r="T193">
        <v>777</v>
      </c>
      <c r="U193" s="2">
        <v>80</v>
      </c>
      <c r="V193">
        <f t="shared" si="120"/>
        <v>857</v>
      </c>
      <c r="W193" s="2"/>
      <c r="X193" s="131">
        <f t="shared" si="85"/>
        <v>54.054054054054056</v>
      </c>
      <c r="Y193" s="138">
        <f t="shared" si="118"/>
        <v>100</v>
      </c>
      <c r="AE193" s="24" t="s">
        <v>970</v>
      </c>
    </row>
    <row r="194" spans="1:31" ht="30" hidden="1">
      <c r="A194" t="s">
        <v>968</v>
      </c>
      <c r="B194" s="24" t="str">
        <f t="shared" si="84"/>
        <v>53 Inversión desde la confianza</v>
      </c>
      <c r="C194" s="24" t="s">
        <v>503</v>
      </c>
      <c r="D194" s="24" t="s">
        <v>504</v>
      </c>
      <c r="E194" s="24" t="s">
        <v>518</v>
      </c>
      <c r="F194" s="24" t="s">
        <v>519</v>
      </c>
      <c r="G194" s="24" t="s">
        <v>532</v>
      </c>
      <c r="H194" s="24" t="s">
        <v>533</v>
      </c>
      <c r="I194" s="24" t="s">
        <v>934</v>
      </c>
      <c r="J194" s="24" t="s">
        <v>509</v>
      </c>
      <c r="K194" t="s">
        <v>19</v>
      </c>
      <c r="L194" s="31" t="s">
        <v>18</v>
      </c>
      <c r="M194" t="s">
        <v>20</v>
      </c>
      <c r="O194">
        <v>1</v>
      </c>
      <c r="P194">
        <v>1</v>
      </c>
      <c r="Q194">
        <v>1</v>
      </c>
      <c r="R194">
        <v>1</v>
      </c>
      <c r="S194">
        <v>1</v>
      </c>
      <c r="T194">
        <v>1</v>
      </c>
      <c r="U194" s="2">
        <v>1</v>
      </c>
      <c r="V194">
        <f>U194</f>
        <v>1</v>
      </c>
      <c r="W194" s="2"/>
      <c r="X194" s="131">
        <f t="shared" si="85"/>
        <v>100</v>
      </c>
      <c r="Y194" s="138">
        <f>IF(AA194="NA",AB194,IF(AB194="NA",AA194,AA194+AB194))</f>
        <v>50</v>
      </c>
      <c r="Z194">
        <f t="shared" ref="Z194" si="121">IFERROR(IF(T194/P194*100&gt;100,100,T194/P194*100),"NA")</f>
        <v>100</v>
      </c>
      <c r="AA194">
        <f>IFERROR(Z194*AC194,"NA")</f>
        <v>25</v>
      </c>
      <c r="AB194">
        <f>IFERROR(X194*AD194,"NA")</f>
        <v>25</v>
      </c>
      <c r="AC194">
        <f>P194/SUM(P194:S194)</f>
        <v>0.25</v>
      </c>
      <c r="AD194">
        <f>Q194/SUM(P194:S194)</f>
        <v>0.25</v>
      </c>
      <c r="AE194" s="24" t="s">
        <v>970</v>
      </c>
    </row>
    <row r="195" spans="1:31" ht="30" hidden="1">
      <c r="A195" t="s">
        <v>968</v>
      </c>
      <c r="B195" s="24" t="str">
        <f t="shared" si="84"/>
        <v>53 Inversión desde la confianza</v>
      </c>
      <c r="C195" s="24" t="s">
        <v>503</v>
      </c>
      <c r="D195" s="24" t="s">
        <v>504</v>
      </c>
      <c r="E195" s="24" t="s">
        <v>518</v>
      </c>
      <c r="F195" s="24" t="s">
        <v>519</v>
      </c>
      <c r="G195" s="24" t="s">
        <v>534</v>
      </c>
      <c r="H195" s="24" t="s">
        <v>535</v>
      </c>
      <c r="I195" s="24" t="s">
        <v>934</v>
      </c>
      <c r="J195" s="24" t="s">
        <v>509</v>
      </c>
      <c r="K195" t="s">
        <v>37</v>
      </c>
      <c r="L195" s="31" t="s">
        <v>18</v>
      </c>
      <c r="M195" t="s">
        <v>20</v>
      </c>
      <c r="O195">
        <v>8</v>
      </c>
      <c r="P195">
        <v>2</v>
      </c>
      <c r="Q195">
        <v>2</v>
      </c>
      <c r="R195">
        <v>2</v>
      </c>
      <c r="S195">
        <v>2</v>
      </c>
      <c r="T195">
        <v>2</v>
      </c>
      <c r="U195" s="2">
        <v>1</v>
      </c>
      <c r="V195">
        <f t="shared" ref="V195:V205" si="122">IF(ISTEXT(U195),T195,IF(ISTEXT(T195),U195,T195+U195))</f>
        <v>3</v>
      </c>
      <c r="W195" s="2"/>
      <c r="X195" s="131">
        <f t="shared" si="85"/>
        <v>50</v>
      </c>
      <c r="Y195" s="138">
        <f t="shared" ref="Y195:Y206" si="123">IFERROR(IF(V195/O195*100&gt;100,100,V195/O195*100),"NA")</f>
        <v>37.5</v>
      </c>
      <c r="AE195" s="24" t="s">
        <v>970</v>
      </c>
    </row>
    <row r="196" spans="1:31" ht="30" hidden="1">
      <c r="A196" t="s">
        <v>968</v>
      </c>
      <c r="B196" s="24" t="str">
        <f t="shared" si="84"/>
        <v>53 Inversión desde la confianza</v>
      </c>
      <c r="C196" s="24" t="s">
        <v>503</v>
      </c>
      <c r="D196" s="24" t="s">
        <v>504</v>
      </c>
      <c r="E196" s="24" t="s">
        <v>536</v>
      </c>
      <c r="F196" s="24" t="s">
        <v>537</v>
      </c>
      <c r="G196" s="24" t="s">
        <v>538</v>
      </c>
      <c r="H196" s="24" t="s">
        <v>539</v>
      </c>
      <c r="I196" s="24" t="s">
        <v>934</v>
      </c>
      <c r="J196" s="24" t="s">
        <v>509</v>
      </c>
      <c r="K196" t="s">
        <v>37</v>
      </c>
      <c r="L196" s="31" t="s">
        <v>18</v>
      </c>
      <c r="M196" t="s">
        <v>20</v>
      </c>
      <c r="O196">
        <v>1267</v>
      </c>
      <c r="P196">
        <v>131</v>
      </c>
      <c r="Q196">
        <v>297</v>
      </c>
      <c r="R196">
        <v>406</v>
      </c>
      <c r="S196">
        <v>433</v>
      </c>
      <c r="T196">
        <v>110</v>
      </c>
      <c r="U196" s="2">
        <v>0</v>
      </c>
      <c r="V196">
        <f t="shared" si="122"/>
        <v>110</v>
      </c>
      <c r="W196" s="2"/>
      <c r="X196" s="131">
        <f t="shared" si="85"/>
        <v>0</v>
      </c>
      <c r="Y196" s="138">
        <f t="shared" si="123"/>
        <v>8.681925808997633</v>
      </c>
      <c r="AE196" s="24" t="s">
        <v>970</v>
      </c>
    </row>
    <row r="197" spans="1:31" ht="30" hidden="1">
      <c r="A197" t="s">
        <v>968</v>
      </c>
      <c r="B197" s="24" t="str">
        <f t="shared" ref="B197:B260" si="124">CONCATENATE(A197," ",AE197)</f>
        <v>53 Inversión desde la confianza</v>
      </c>
      <c r="C197" s="24" t="s">
        <v>503</v>
      </c>
      <c r="D197" s="24" t="s">
        <v>504</v>
      </c>
      <c r="E197" s="24" t="s">
        <v>536</v>
      </c>
      <c r="F197" s="24" t="s">
        <v>537</v>
      </c>
      <c r="G197" s="24" t="s">
        <v>540</v>
      </c>
      <c r="H197" s="24" t="s">
        <v>541</v>
      </c>
      <c r="I197" s="24" t="s">
        <v>934</v>
      </c>
      <c r="J197" s="24" t="s">
        <v>509</v>
      </c>
      <c r="K197" t="s">
        <v>37</v>
      </c>
      <c r="L197" s="31" t="s">
        <v>18</v>
      </c>
      <c r="M197" t="s">
        <v>20</v>
      </c>
      <c r="O197">
        <v>32</v>
      </c>
      <c r="P197">
        <v>8</v>
      </c>
      <c r="Q197">
        <v>8</v>
      </c>
      <c r="R197">
        <v>8</v>
      </c>
      <c r="S197">
        <v>8</v>
      </c>
      <c r="T197">
        <v>14</v>
      </c>
      <c r="U197" s="2">
        <v>0</v>
      </c>
      <c r="V197">
        <f t="shared" si="122"/>
        <v>14</v>
      </c>
      <c r="W197" s="2"/>
      <c r="X197" s="131">
        <f t="shared" ref="X197:X260" si="125">IFERROR(IF(U197/Q197*100&gt;100,100,U197/Q197*100),"NA")</f>
        <v>0</v>
      </c>
      <c r="Y197" s="138">
        <f t="shared" si="123"/>
        <v>43.75</v>
      </c>
      <c r="AE197" s="24" t="s">
        <v>970</v>
      </c>
    </row>
    <row r="198" spans="1:31" ht="30" hidden="1">
      <c r="A198" t="s">
        <v>968</v>
      </c>
      <c r="B198" s="24" t="str">
        <f t="shared" si="124"/>
        <v>53 Inversión desde la confianza</v>
      </c>
      <c r="C198" s="24" t="s">
        <v>503</v>
      </c>
      <c r="D198" s="24" t="s">
        <v>504</v>
      </c>
      <c r="E198" s="24" t="s">
        <v>536</v>
      </c>
      <c r="F198" s="24" t="s">
        <v>537</v>
      </c>
      <c r="G198" s="24" t="s">
        <v>542</v>
      </c>
      <c r="H198" s="24" t="s">
        <v>543</v>
      </c>
      <c r="I198" s="24" t="s">
        <v>934</v>
      </c>
      <c r="J198" s="24" t="s">
        <v>509</v>
      </c>
      <c r="K198" t="s">
        <v>37</v>
      </c>
      <c r="L198" s="31" t="s">
        <v>544</v>
      </c>
      <c r="M198" t="s">
        <v>20</v>
      </c>
      <c r="O198">
        <v>2000</v>
      </c>
      <c r="P198">
        <v>464</v>
      </c>
      <c r="Q198">
        <v>487</v>
      </c>
      <c r="R198">
        <v>512</v>
      </c>
      <c r="S198">
        <v>537</v>
      </c>
      <c r="T198">
        <v>275</v>
      </c>
      <c r="U198" s="2">
        <v>0</v>
      </c>
      <c r="V198">
        <f t="shared" si="122"/>
        <v>275</v>
      </c>
      <c r="W198" s="2"/>
      <c r="X198" s="131">
        <f t="shared" si="125"/>
        <v>0</v>
      </c>
      <c r="Y198" s="138">
        <f t="shared" si="123"/>
        <v>13.750000000000002</v>
      </c>
      <c r="AE198" s="24" t="s">
        <v>970</v>
      </c>
    </row>
    <row r="199" spans="1:31" ht="30" hidden="1">
      <c r="A199" t="s">
        <v>968</v>
      </c>
      <c r="B199" s="24" t="str">
        <f t="shared" si="124"/>
        <v>53 Inversión desde la confianza</v>
      </c>
      <c r="C199" s="24" t="s">
        <v>545</v>
      </c>
      <c r="D199" s="24" t="s">
        <v>546</v>
      </c>
      <c r="E199" s="24" t="s">
        <v>547</v>
      </c>
      <c r="F199" s="24" t="s">
        <v>548</v>
      </c>
      <c r="G199" s="24" t="s">
        <v>549</v>
      </c>
      <c r="H199" s="24" t="s">
        <v>550</v>
      </c>
      <c r="I199" s="24" t="s">
        <v>934</v>
      </c>
      <c r="J199" s="24" t="s">
        <v>509</v>
      </c>
      <c r="K199" t="s">
        <v>37</v>
      </c>
      <c r="L199" s="31" t="s">
        <v>18</v>
      </c>
      <c r="M199" t="s">
        <v>20</v>
      </c>
      <c r="O199">
        <v>26</v>
      </c>
      <c r="P199">
        <v>2</v>
      </c>
      <c r="Q199">
        <v>10</v>
      </c>
      <c r="R199">
        <v>10</v>
      </c>
      <c r="S199">
        <v>4</v>
      </c>
      <c r="T199">
        <v>7</v>
      </c>
      <c r="U199" s="2">
        <v>22</v>
      </c>
      <c r="V199">
        <f t="shared" si="122"/>
        <v>29</v>
      </c>
      <c r="W199" s="2"/>
      <c r="X199" s="131">
        <f t="shared" si="125"/>
        <v>100</v>
      </c>
      <c r="Y199" s="138">
        <f t="shared" si="123"/>
        <v>100</v>
      </c>
      <c r="AE199" s="24" t="s">
        <v>970</v>
      </c>
    </row>
    <row r="200" spans="1:31" ht="30" hidden="1">
      <c r="A200" t="s">
        <v>968</v>
      </c>
      <c r="B200" s="24" t="str">
        <f t="shared" si="124"/>
        <v>53 Inversión desde la confianza</v>
      </c>
      <c r="C200" s="24" t="s">
        <v>545</v>
      </c>
      <c r="D200" s="24" t="s">
        <v>546</v>
      </c>
      <c r="E200" s="24" t="s">
        <v>547</v>
      </c>
      <c r="F200" s="24" t="s">
        <v>548</v>
      </c>
      <c r="G200" s="24" t="s">
        <v>551</v>
      </c>
      <c r="H200" s="24" t="s">
        <v>552</v>
      </c>
      <c r="I200" s="24" t="s">
        <v>934</v>
      </c>
      <c r="J200" s="24" t="s">
        <v>509</v>
      </c>
      <c r="K200" t="s">
        <v>37</v>
      </c>
      <c r="L200" s="31" t="s">
        <v>18</v>
      </c>
      <c r="M200" t="s">
        <v>20</v>
      </c>
      <c r="O200">
        <v>9</v>
      </c>
      <c r="P200">
        <v>1</v>
      </c>
      <c r="Q200">
        <v>3</v>
      </c>
      <c r="R200">
        <v>3</v>
      </c>
      <c r="S200">
        <v>2</v>
      </c>
      <c r="T200">
        <v>1</v>
      </c>
      <c r="U200" s="2">
        <v>0</v>
      </c>
      <c r="V200">
        <f t="shared" si="122"/>
        <v>1</v>
      </c>
      <c r="W200" s="2"/>
      <c r="X200" s="131">
        <f t="shared" si="125"/>
        <v>0</v>
      </c>
      <c r="Y200" s="138">
        <f t="shared" si="123"/>
        <v>11.111111111111111</v>
      </c>
      <c r="AE200" s="24" t="s">
        <v>970</v>
      </c>
    </row>
    <row r="201" spans="1:31" ht="30" hidden="1">
      <c r="A201" t="s">
        <v>968</v>
      </c>
      <c r="B201" s="24" t="str">
        <f t="shared" si="124"/>
        <v>53 Inversión desde la confianza</v>
      </c>
      <c r="C201" s="24" t="s">
        <v>545</v>
      </c>
      <c r="D201" s="24" t="s">
        <v>546</v>
      </c>
      <c r="E201" s="24" t="s">
        <v>547</v>
      </c>
      <c r="F201" s="24" t="s">
        <v>548</v>
      </c>
      <c r="G201" s="24" t="s">
        <v>553</v>
      </c>
      <c r="H201" s="24" t="s">
        <v>554</v>
      </c>
      <c r="I201" s="24" t="s">
        <v>934</v>
      </c>
      <c r="J201" s="24" t="s">
        <v>509</v>
      </c>
      <c r="K201" t="s">
        <v>37</v>
      </c>
      <c r="L201" s="31" t="s">
        <v>18</v>
      </c>
      <c r="M201" t="s">
        <v>20</v>
      </c>
      <c r="O201">
        <v>4000</v>
      </c>
      <c r="P201">
        <v>280</v>
      </c>
      <c r="Q201">
        <v>1480</v>
      </c>
      <c r="R201">
        <v>1240</v>
      </c>
      <c r="S201">
        <v>1000</v>
      </c>
      <c r="T201">
        <v>899</v>
      </c>
      <c r="U201" s="2">
        <v>235</v>
      </c>
      <c r="V201">
        <f t="shared" si="122"/>
        <v>1134</v>
      </c>
      <c r="W201" s="2"/>
      <c r="X201" s="131">
        <f t="shared" si="125"/>
        <v>15.878378378378377</v>
      </c>
      <c r="Y201" s="138">
        <f t="shared" si="123"/>
        <v>28.349999999999998</v>
      </c>
      <c r="AE201" s="24" t="s">
        <v>970</v>
      </c>
    </row>
    <row r="202" spans="1:31" ht="45" hidden="1">
      <c r="A202" t="s">
        <v>968</v>
      </c>
      <c r="B202" s="24" t="str">
        <f t="shared" si="124"/>
        <v>53 Inversión desde la confianza</v>
      </c>
      <c r="C202" s="24" t="s">
        <v>545</v>
      </c>
      <c r="D202" s="24" t="s">
        <v>546</v>
      </c>
      <c r="E202" s="24" t="s">
        <v>547</v>
      </c>
      <c r="F202" s="24" t="s">
        <v>548</v>
      </c>
      <c r="G202" s="24" t="s">
        <v>555</v>
      </c>
      <c r="H202" s="24" t="s">
        <v>556</v>
      </c>
      <c r="I202" s="24" t="s">
        <v>934</v>
      </c>
      <c r="J202" s="24" t="s">
        <v>509</v>
      </c>
      <c r="K202" t="s">
        <v>37</v>
      </c>
      <c r="L202" s="31" t="s">
        <v>18</v>
      </c>
      <c r="M202" t="s">
        <v>20</v>
      </c>
      <c r="O202">
        <v>80</v>
      </c>
      <c r="P202">
        <v>10</v>
      </c>
      <c r="Q202">
        <v>20</v>
      </c>
      <c r="R202">
        <v>30</v>
      </c>
      <c r="S202">
        <v>20</v>
      </c>
      <c r="T202">
        <v>5</v>
      </c>
      <c r="U202" s="2">
        <v>4</v>
      </c>
      <c r="V202">
        <f t="shared" si="122"/>
        <v>9</v>
      </c>
      <c r="W202" s="2"/>
      <c r="X202" s="131">
        <f t="shared" si="125"/>
        <v>20</v>
      </c>
      <c r="Y202" s="138">
        <f t="shared" si="123"/>
        <v>11.25</v>
      </c>
      <c r="AE202" s="24" t="s">
        <v>970</v>
      </c>
    </row>
    <row r="203" spans="1:31" ht="30" hidden="1">
      <c r="A203" t="s">
        <v>968</v>
      </c>
      <c r="B203" s="24" t="str">
        <f t="shared" si="124"/>
        <v>53 Inversión desde la confianza</v>
      </c>
      <c r="C203" s="24" t="s">
        <v>545</v>
      </c>
      <c r="D203" s="24" t="s">
        <v>546</v>
      </c>
      <c r="E203" s="24" t="s">
        <v>557</v>
      </c>
      <c r="F203" s="24" t="s">
        <v>558</v>
      </c>
      <c r="G203" s="24" t="s">
        <v>559</v>
      </c>
      <c r="H203" s="24" t="s">
        <v>560</v>
      </c>
      <c r="I203" s="24" t="s">
        <v>934</v>
      </c>
      <c r="J203" s="24" t="s">
        <v>509</v>
      </c>
      <c r="K203" t="s">
        <v>37</v>
      </c>
      <c r="L203" s="31" t="s">
        <v>18</v>
      </c>
      <c r="M203" t="s">
        <v>20</v>
      </c>
      <c r="O203">
        <v>9</v>
      </c>
      <c r="P203">
        <v>2</v>
      </c>
      <c r="Q203">
        <v>3</v>
      </c>
      <c r="R203">
        <v>2</v>
      </c>
      <c r="S203">
        <v>2</v>
      </c>
      <c r="T203">
        <v>1</v>
      </c>
      <c r="U203" s="2">
        <v>0</v>
      </c>
      <c r="V203">
        <f t="shared" si="122"/>
        <v>1</v>
      </c>
      <c r="W203" s="2"/>
      <c r="X203" s="131">
        <f t="shared" si="125"/>
        <v>0</v>
      </c>
      <c r="Y203" s="138">
        <f t="shared" si="123"/>
        <v>11.111111111111111</v>
      </c>
      <c r="AE203" s="24" t="s">
        <v>970</v>
      </c>
    </row>
    <row r="204" spans="1:31" ht="30" hidden="1">
      <c r="A204" t="s">
        <v>968</v>
      </c>
      <c r="B204" s="24" t="str">
        <f t="shared" si="124"/>
        <v>53 Inversión desde la confianza</v>
      </c>
      <c r="C204" s="24" t="s">
        <v>545</v>
      </c>
      <c r="D204" s="24" t="s">
        <v>546</v>
      </c>
      <c r="E204" s="24" t="s">
        <v>557</v>
      </c>
      <c r="F204" s="24" t="s">
        <v>558</v>
      </c>
      <c r="G204" s="24" t="s">
        <v>561</v>
      </c>
      <c r="H204" s="24" t="s">
        <v>562</v>
      </c>
      <c r="I204" s="24" t="s">
        <v>934</v>
      </c>
      <c r="J204" s="24" t="s">
        <v>509</v>
      </c>
      <c r="K204" t="s">
        <v>37</v>
      </c>
      <c r="L204" s="31" t="s">
        <v>18</v>
      </c>
      <c r="M204" t="s">
        <v>20</v>
      </c>
      <c r="O204">
        <v>80</v>
      </c>
      <c r="P204">
        <v>10</v>
      </c>
      <c r="Q204">
        <v>20</v>
      </c>
      <c r="R204">
        <v>30</v>
      </c>
      <c r="S204">
        <v>20</v>
      </c>
      <c r="T204">
        <v>8</v>
      </c>
      <c r="U204" s="2">
        <v>5</v>
      </c>
      <c r="V204">
        <f t="shared" si="122"/>
        <v>13</v>
      </c>
      <c r="W204" s="2"/>
      <c r="X204" s="131">
        <f t="shared" si="125"/>
        <v>25</v>
      </c>
      <c r="Y204" s="138">
        <f t="shared" si="123"/>
        <v>16.25</v>
      </c>
      <c r="AE204" s="24" t="s">
        <v>970</v>
      </c>
    </row>
    <row r="205" spans="1:31" ht="30" hidden="1">
      <c r="A205" t="s">
        <v>968</v>
      </c>
      <c r="B205" s="24" t="str">
        <f t="shared" si="124"/>
        <v>53 Inversión desde la confianza</v>
      </c>
      <c r="C205" s="24" t="s">
        <v>545</v>
      </c>
      <c r="D205" s="24" t="s">
        <v>546</v>
      </c>
      <c r="E205" s="24" t="s">
        <v>557</v>
      </c>
      <c r="F205" s="24" t="s">
        <v>558</v>
      </c>
      <c r="G205" s="24" t="s">
        <v>563</v>
      </c>
      <c r="H205" s="24" t="s">
        <v>564</v>
      </c>
      <c r="I205" s="24" t="s">
        <v>934</v>
      </c>
      <c r="J205" s="24" t="s">
        <v>509</v>
      </c>
      <c r="K205" t="s">
        <v>37</v>
      </c>
      <c r="L205" s="31" t="s">
        <v>18</v>
      </c>
      <c r="M205" t="s">
        <v>20</v>
      </c>
      <c r="O205">
        <v>13</v>
      </c>
      <c r="P205">
        <v>3</v>
      </c>
      <c r="Q205">
        <v>3</v>
      </c>
      <c r="R205">
        <v>3</v>
      </c>
      <c r="S205">
        <v>3</v>
      </c>
      <c r="T205">
        <v>3</v>
      </c>
      <c r="U205" s="2">
        <v>1</v>
      </c>
      <c r="V205">
        <f t="shared" si="122"/>
        <v>4</v>
      </c>
      <c r="W205" s="2"/>
      <c r="X205" s="131">
        <f t="shared" si="125"/>
        <v>33.333333333333329</v>
      </c>
      <c r="Y205" s="138">
        <f t="shared" si="123"/>
        <v>30.76923076923077</v>
      </c>
      <c r="AE205" s="24" t="s">
        <v>970</v>
      </c>
    </row>
    <row r="206" spans="1:31" ht="30" hidden="1">
      <c r="A206" t="s">
        <v>968</v>
      </c>
      <c r="B206" s="24" t="str">
        <f t="shared" si="124"/>
        <v>53 Inversión desde la confianza</v>
      </c>
      <c r="C206" s="24" t="s">
        <v>545</v>
      </c>
      <c r="D206" s="24" t="s">
        <v>546</v>
      </c>
      <c r="E206" s="24" t="s">
        <v>557</v>
      </c>
      <c r="F206" s="24" t="s">
        <v>558</v>
      </c>
      <c r="G206" s="24" t="s">
        <v>565</v>
      </c>
      <c r="H206" s="24" t="s">
        <v>566</v>
      </c>
      <c r="I206" s="24" t="s">
        <v>934</v>
      </c>
      <c r="J206" s="24" t="s">
        <v>509</v>
      </c>
      <c r="K206" t="s">
        <v>24</v>
      </c>
      <c r="L206" s="31" t="s">
        <v>18</v>
      </c>
      <c r="M206" t="s">
        <v>20</v>
      </c>
      <c r="O206">
        <v>4</v>
      </c>
      <c r="P206">
        <v>1</v>
      </c>
      <c r="Q206">
        <v>2</v>
      </c>
      <c r="R206">
        <v>3</v>
      </c>
      <c r="S206">
        <v>4</v>
      </c>
      <c r="T206">
        <v>2</v>
      </c>
      <c r="U206" s="2">
        <v>2</v>
      </c>
      <c r="V206">
        <f t="shared" ref="V206:V207" si="126">U206</f>
        <v>2</v>
      </c>
      <c r="W206" s="2"/>
      <c r="X206" s="131">
        <f t="shared" si="125"/>
        <v>100</v>
      </c>
      <c r="Y206" s="138">
        <f t="shared" si="123"/>
        <v>50</v>
      </c>
      <c r="AE206" s="24" t="s">
        <v>970</v>
      </c>
    </row>
    <row r="207" spans="1:31" ht="30" hidden="1">
      <c r="A207" t="s">
        <v>968</v>
      </c>
      <c r="B207" s="24" t="str">
        <f t="shared" si="124"/>
        <v>53 Inversión desde la confianza</v>
      </c>
      <c r="C207" s="24" t="s">
        <v>545</v>
      </c>
      <c r="D207" s="24" t="s">
        <v>546</v>
      </c>
      <c r="E207" s="24" t="s">
        <v>557</v>
      </c>
      <c r="F207" s="24" t="s">
        <v>558</v>
      </c>
      <c r="G207" s="24" t="s">
        <v>567</v>
      </c>
      <c r="H207" s="24" t="s">
        <v>568</v>
      </c>
      <c r="I207" s="24" t="s">
        <v>934</v>
      </c>
      <c r="J207" s="24" t="s">
        <v>509</v>
      </c>
      <c r="K207" t="s">
        <v>19</v>
      </c>
      <c r="L207" s="31" t="s">
        <v>18</v>
      </c>
      <c r="M207" t="s">
        <v>20</v>
      </c>
      <c r="O207">
        <v>1</v>
      </c>
      <c r="P207">
        <v>1</v>
      </c>
      <c r="Q207">
        <v>1</v>
      </c>
      <c r="R207">
        <v>1</v>
      </c>
      <c r="S207">
        <v>1</v>
      </c>
      <c r="T207">
        <v>1</v>
      </c>
      <c r="U207" s="2">
        <v>1</v>
      </c>
      <c r="V207">
        <f t="shared" si="126"/>
        <v>1</v>
      </c>
      <c r="W207" s="2"/>
      <c r="X207" s="131">
        <f t="shared" si="125"/>
        <v>100</v>
      </c>
      <c r="Y207" s="138">
        <f>IF(AA207="NA",AB207,IF(AB207="NA",AA207,AA207+AB207))</f>
        <v>50</v>
      </c>
      <c r="Z207">
        <f t="shared" ref="Z207" si="127">IFERROR(IF(T207/P207*100&gt;100,100,T207/P207*100),"NA")</f>
        <v>100</v>
      </c>
      <c r="AA207">
        <f>IFERROR(Z207*AC207,"NA")</f>
        <v>25</v>
      </c>
      <c r="AB207">
        <f>IFERROR(X207*AD207,"NA")</f>
        <v>25</v>
      </c>
      <c r="AC207">
        <f>P207/SUM(P207:S207)</f>
        <v>0.25</v>
      </c>
      <c r="AD207">
        <f>Q207/SUM(P207:S207)</f>
        <v>0.25</v>
      </c>
      <c r="AE207" s="24" t="s">
        <v>970</v>
      </c>
    </row>
    <row r="208" spans="1:31" ht="30" hidden="1">
      <c r="A208" t="s">
        <v>968</v>
      </c>
      <c r="B208" s="24" t="str">
        <f t="shared" si="124"/>
        <v>53 Inversión desde la confianza</v>
      </c>
      <c r="C208" s="24" t="s">
        <v>545</v>
      </c>
      <c r="D208" s="24" t="s">
        <v>546</v>
      </c>
      <c r="E208" s="24" t="s">
        <v>557</v>
      </c>
      <c r="F208" s="24" t="s">
        <v>558</v>
      </c>
      <c r="G208" s="24" t="s">
        <v>569</v>
      </c>
      <c r="H208" s="24" t="s">
        <v>570</v>
      </c>
      <c r="I208" s="24" t="s">
        <v>934</v>
      </c>
      <c r="J208" s="24" t="s">
        <v>509</v>
      </c>
      <c r="K208" t="s">
        <v>37</v>
      </c>
      <c r="L208" s="31" t="s">
        <v>18</v>
      </c>
      <c r="M208" t="s">
        <v>20</v>
      </c>
      <c r="O208">
        <v>2000</v>
      </c>
      <c r="P208">
        <v>500</v>
      </c>
      <c r="Q208">
        <v>500</v>
      </c>
      <c r="R208">
        <v>500</v>
      </c>
      <c r="S208">
        <v>500</v>
      </c>
      <c r="T208">
        <v>1029</v>
      </c>
      <c r="U208" s="2">
        <v>194</v>
      </c>
      <c r="V208">
        <f t="shared" ref="V208:V210" si="128">IF(ISTEXT(U208),T208,IF(ISTEXT(T208),U208,T208+U208))</f>
        <v>1223</v>
      </c>
      <c r="W208" s="2"/>
      <c r="X208" s="131">
        <f t="shared" si="125"/>
        <v>38.800000000000004</v>
      </c>
      <c r="Y208" s="138">
        <f t="shared" ref="Y208:Y219" si="129">IFERROR(IF(V208/O208*100&gt;100,100,V208/O208*100),"NA")</f>
        <v>61.150000000000006</v>
      </c>
      <c r="AE208" s="24" t="s">
        <v>970</v>
      </c>
    </row>
    <row r="209" spans="1:31" ht="30" hidden="1">
      <c r="A209" t="s">
        <v>968</v>
      </c>
      <c r="B209" s="24" t="str">
        <f t="shared" si="124"/>
        <v>53 Inversión desde la confianza</v>
      </c>
      <c r="C209" s="24" t="s">
        <v>545</v>
      </c>
      <c r="D209" s="24" t="s">
        <v>546</v>
      </c>
      <c r="E209" s="24" t="s">
        <v>571</v>
      </c>
      <c r="F209" s="24" t="s">
        <v>572</v>
      </c>
      <c r="G209" s="24" t="s">
        <v>573</v>
      </c>
      <c r="H209" s="24" t="s">
        <v>574</v>
      </c>
      <c r="I209" s="24" t="s">
        <v>934</v>
      </c>
      <c r="J209" s="24" t="s">
        <v>509</v>
      </c>
      <c r="K209" t="s">
        <v>37</v>
      </c>
      <c r="L209" s="31" t="s">
        <v>18</v>
      </c>
      <c r="M209" t="s">
        <v>20</v>
      </c>
      <c r="O209">
        <v>4</v>
      </c>
      <c r="P209">
        <v>1</v>
      </c>
      <c r="Q209">
        <v>1</v>
      </c>
      <c r="R209">
        <v>1</v>
      </c>
      <c r="S209">
        <v>1</v>
      </c>
      <c r="T209">
        <v>1</v>
      </c>
      <c r="U209" s="2">
        <v>0.39700000000000002</v>
      </c>
      <c r="V209">
        <f t="shared" si="128"/>
        <v>1.397</v>
      </c>
      <c r="W209" s="2"/>
      <c r="X209" s="131">
        <f t="shared" si="125"/>
        <v>39.700000000000003</v>
      </c>
      <c r="Y209" s="138">
        <f t="shared" si="129"/>
        <v>34.924999999999997</v>
      </c>
      <c r="AE209" s="24" t="s">
        <v>970</v>
      </c>
    </row>
    <row r="210" spans="1:31" ht="30" hidden="1">
      <c r="A210" t="s">
        <v>968</v>
      </c>
      <c r="B210" s="24" t="str">
        <f t="shared" si="124"/>
        <v>53 Inversión desde la confianza</v>
      </c>
      <c r="C210" s="24" t="s">
        <v>545</v>
      </c>
      <c r="D210" s="24" t="s">
        <v>546</v>
      </c>
      <c r="E210" s="24" t="s">
        <v>571</v>
      </c>
      <c r="F210" s="24" t="s">
        <v>572</v>
      </c>
      <c r="G210" s="24" t="s">
        <v>575</v>
      </c>
      <c r="H210" s="24" t="s">
        <v>576</v>
      </c>
      <c r="I210" s="24" t="s">
        <v>934</v>
      </c>
      <c r="J210" s="24" t="s">
        <v>509</v>
      </c>
      <c r="K210" t="s">
        <v>37</v>
      </c>
      <c r="L210" s="31" t="s">
        <v>18</v>
      </c>
      <c r="M210" t="s">
        <v>20</v>
      </c>
      <c r="O210">
        <v>3000</v>
      </c>
      <c r="P210">
        <v>45</v>
      </c>
      <c r="Q210">
        <v>1000</v>
      </c>
      <c r="R210">
        <v>2000</v>
      </c>
      <c r="S210">
        <v>3000</v>
      </c>
      <c r="T210">
        <v>778</v>
      </c>
      <c r="U210" s="2">
        <v>5379</v>
      </c>
      <c r="V210">
        <f t="shared" si="128"/>
        <v>6157</v>
      </c>
      <c r="W210" s="2"/>
      <c r="X210" s="131">
        <f t="shared" si="125"/>
        <v>100</v>
      </c>
      <c r="Y210" s="138">
        <f t="shared" si="129"/>
        <v>100</v>
      </c>
      <c r="AE210" s="24" t="s">
        <v>970</v>
      </c>
    </row>
    <row r="211" spans="1:31" ht="30" hidden="1">
      <c r="A211" t="s">
        <v>968</v>
      </c>
      <c r="B211" s="24" t="str">
        <f t="shared" si="124"/>
        <v>53 Inversión desde la confianza</v>
      </c>
      <c r="C211" s="24" t="s">
        <v>545</v>
      </c>
      <c r="D211" s="24" t="s">
        <v>546</v>
      </c>
      <c r="E211" s="24" t="s">
        <v>571</v>
      </c>
      <c r="F211" s="24" t="s">
        <v>572</v>
      </c>
      <c r="G211" s="24" t="s">
        <v>577</v>
      </c>
      <c r="H211" s="24" t="s">
        <v>578</v>
      </c>
      <c r="I211" s="24" t="s">
        <v>934</v>
      </c>
      <c r="J211" s="24" t="s">
        <v>509</v>
      </c>
      <c r="K211" t="s">
        <v>24</v>
      </c>
      <c r="L211" s="31" t="s">
        <v>18</v>
      </c>
      <c r="M211" t="s">
        <v>20</v>
      </c>
      <c r="O211">
        <v>320</v>
      </c>
      <c r="P211">
        <v>80</v>
      </c>
      <c r="Q211">
        <v>160</v>
      </c>
      <c r="R211">
        <v>240</v>
      </c>
      <c r="S211">
        <v>320</v>
      </c>
      <c r="T211">
        <v>90</v>
      </c>
      <c r="U211" s="2">
        <v>90</v>
      </c>
      <c r="V211">
        <f>U211</f>
        <v>90</v>
      </c>
      <c r="W211" s="2"/>
      <c r="X211" s="131">
        <f t="shared" si="125"/>
        <v>56.25</v>
      </c>
      <c r="Y211" s="138">
        <f t="shared" si="129"/>
        <v>28.125</v>
      </c>
      <c r="AE211" s="24" t="s">
        <v>970</v>
      </c>
    </row>
    <row r="212" spans="1:31" ht="30" hidden="1">
      <c r="A212" t="s">
        <v>968</v>
      </c>
      <c r="B212" s="24" t="str">
        <f t="shared" si="124"/>
        <v>53 Inversión desde la confianza</v>
      </c>
      <c r="C212" s="24" t="s">
        <v>545</v>
      </c>
      <c r="D212" s="24" t="s">
        <v>546</v>
      </c>
      <c r="E212" s="24" t="s">
        <v>579</v>
      </c>
      <c r="F212" s="24" t="s">
        <v>580</v>
      </c>
      <c r="G212" s="124" t="s">
        <v>581</v>
      </c>
      <c r="H212" s="24" t="s">
        <v>582</v>
      </c>
      <c r="I212" s="24" t="s">
        <v>934</v>
      </c>
      <c r="J212" s="24" t="s">
        <v>509</v>
      </c>
      <c r="K212" t="s">
        <v>37</v>
      </c>
      <c r="L212" s="31" t="s">
        <v>18</v>
      </c>
      <c r="M212" t="s">
        <v>20</v>
      </c>
      <c r="O212">
        <v>2200</v>
      </c>
      <c r="P212">
        <v>400</v>
      </c>
      <c r="Q212">
        <v>900</v>
      </c>
      <c r="R212">
        <v>1500</v>
      </c>
      <c r="S212">
        <v>2200</v>
      </c>
      <c r="T212">
        <v>620</v>
      </c>
      <c r="U212" s="2">
        <v>497</v>
      </c>
      <c r="V212">
        <f t="shared" ref="V212:V213" si="130">IF(ISTEXT(U212),T212,IF(ISTEXT(T212),U212,T212+U212))</f>
        <v>1117</v>
      </c>
      <c r="W212" s="2"/>
      <c r="X212" s="131">
        <f t="shared" si="125"/>
        <v>55.222222222222214</v>
      </c>
      <c r="Y212" s="138">
        <f t="shared" si="129"/>
        <v>50.772727272727266</v>
      </c>
      <c r="AE212" s="24" t="s">
        <v>970</v>
      </c>
    </row>
    <row r="213" spans="1:31" ht="30" hidden="1">
      <c r="A213" t="s">
        <v>968</v>
      </c>
      <c r="B213" s="24" t="str">
        <f t="shared" si="124"/>
        <v>53 Inversión desde la confianza</v>
      </c>
      <c r="C213" s="24" t="s">
        <v>545</v>
      </c>
      <c r="D213" s="24" t="s">
        <v>546</v>
      </c>
      <c r="E213" s="24" t="s">
        <v>579</v>
      </c>
      <c r="F213" s="24" t="s">
        <v>580</v>
      </c>
      <c r="G213" s="24" t="s">
        <v>583</v>
      </c>
      <c r="H213" s="24" t="s">
        <v>584</v>
      </c>
      <c r="I213" s="24" t="s">
        <v>934</v>
      </c>
      <c r="J213" s="24" t="s">
        <v>509</v>
      </c>
      <c r="K213" t="s">
        <v>37</v>
      </c>
      <c r="L213" s="31" t="s">
        <v>18</v>
      </c>
      <c r="M213" t="s">
        <v>20</v>
      </c>
      <c r="O213">
        <v>6</v>
      </c>
      <c r="P213" t="s">
        <v>113</v>
      </c>
      <c r="Q213">
        <v>2</v>
      </c>
      <c r="R213">
        <v>2</v>
      </c>
      <c r="S213">
        <v>2</v>
      </c>
      <c r="T213">
        <v>2</v>
      </c>
      <c r="U213" s="2">
        <v>0</v>
      </c>
      <c r="V213">
        <f t="shared" si="130"/>
        <v>2</v>
      </c>
      <c r="W213" s="2"/>
      <c r="X213" s="131">
        <f t="shared" si="125"/>
        <v>0</v>
      </c>
      <c r="Y213" s="138">
        <f t="shared" si="129"/>
        <v>33.333333333333329</v>
      </c>
      <c r="AE213" s="24" t="s">
        <v>970</v>
      </c>
    </row>
    <row r="214" spans="1:31" ht="30" hidden="1">
      <c r="A214" t="s">
        <v>968</v>
      </c>
      <c r="B214" s="24" t="str">
        <f t="shared" si="124"/>
        <v>53 Inversión desde la confianza</v>
      </c>
      <c r="C214" s="24" t="s">
        <v>545</v>
      </c>
      <c r="D214" s="24" t="s">
        <v>546</v>
      </c>
      <c r="E214" s="24" t="s">
        <v>579</v>
      </c>
      <c r="F214" s="24" t="s">
        <v>580</v>
      </c>
      <c r="G214" s="24" t="s">
        <v>585</v>
      </c>
      <c r="H214" s="24" t="s">
        <v>586</v>
      </c>
      <c r="I214" s="24" t="s">
        <v>934</v>
      </c>
      <c r="J214" s="24" t="s">
        <v>509</v>
      </c>
      <c r="K214" t="s">
        <v>24</v>
      </c>
      <c r="L214" s="31" t="s">
        <v>18</v>
      </c>
      <c r="M214" t="s">
        <v>20</v>
      </c>
      <c r="O214">
        <v>4</v>
      </c>
      <c r="P214">
        <v>1</v>
      </c>
      <c r="Q214">
        <v>2</v>
      </c>
      <c r="R214">
        <v>3</v>
      </c>
      <c r="S214">
        <v>4</v>
      </c>
      <c r="T214">
        <v>1</v>
      </c>
      <c r="U214" s="2">
        <v>1.33</v>
      </c>
      <c r="V214">
        <f>U214</f>
        <v>1.33</v>
      </c>
      <c r="W214" s="2"/>
      <c r="X214" s="131">
        <f t="shared" si="125"/>
        <v>66.5</v>
      </c>
      <c r="Y214" s="138">
        <f t="shared" si="129"/>
        <v>33.25</v>
      </c>
      <c r="AE214" s="24" t="s">
        <v>970</v>
      </c>
    </row>
    <row r="215" spans="1:31" ht="30" hidden="1">
      <c r="A215" t="s">
        <v>968</v>
      </c>
      <c r="B215" s="24" t="str">
        <f t="shared" si="124"/>
        <v>53 Inversión desde la confianza</v>
      </c>
      <c r="C215" s="24" t="s">
        <v>545</v>
      </c>
      <c r="D215" s="24" t="s">
        <v>546</v>
      </c>
      <c r="E215" s="24" t="s">
        <v>587</v>
      </c>
      <c r="F215" s="24" t="s">
        <v>588</v>
      </c>
      <c r="G215" s="24" t="s">
        <v>589</v>
      </c>
      <c r="H215" s="24" t="s">
        <v>590</v>
      </c>
      <c r="I215" s="24" t="s">
        <v>934</v>
      </c>
      <c r="J215" s="24" t="s">
        <v>282</v>
      </c>
      <c r="K215" t="s">
        <v>37</v>
      </c>
      <c r="L215" s="31" t="s">
        <v>18</v>
      </c>
      <c r="M215" t="s">
        <v>20</v>
      </c>
      <c r="O215">
        <v>7</v>
      </c>
      <c r="P215">
        <v>1</v>
      </c>
      <c r="Q215">
        <v>2</v>
      </c>
      <c r="R215">
        <v>2</v>
      </c>
      <c r="S215">
        <v>2</v>
      </c>
      <c r="T215">
        <v>5</v>
      </c>
      <c r="U215" s="2">
        <v>0</v>
      </c>
      <c r="V215">
        <f t="shared" ref="V215:V219" si="131">IF(ISTEXT(U215),T215,IF(ISTEXT(T215),U215,T215+U215))</f>
        <v>5</v>
      </c>
      <c r="W215" s="2" t="s">
        <v>979</v>
      </c>
      <c r="X215" s="131">
        <f t="shared" si="125"/>
        <v>0</v>
      </c>
      <c r="Y215" s="138">
        <f t="shared" si="129"/>
        <v>71.428571428571431</v>
      </c>
      <c r="AE215" s="24" t="s">
        <v>970</v>
      </c>
    </row>
    <row r="216" spans="1:31" ht="30" hidden="1">
      <c r="A216" t="s">
        <v>968</v>
      </c>
      <c r="B216" s="24" t="str">
        <f t="shared" si="124"/>
        <v>53 Inversión desde la confianza</v>
      </c>
      <c r="C216" s="24" t="s">
        <v>545</v>
      </c>
      <c r="D216" s="24" t="s">
        <v>546</v>
      </c>
      <c r="E216" s="24" t="s">
        <v>587</v>
      </c>
      <c r="F216" s="24" t="s">
        <v>588</v>
      </c>
      <c r="G216" s="24" t="s">
        <v>591</v>
      </c>
      <c r="H216" s="24" t="s">
        <v>592</v>
      </c>
      <c r="I216" s="24" t="s">
        <v>934</v>
      </c>
      <c r="J216" s="24" t="s">
        <v>282</v>
      </c>
      <c r="K216" t="s">
        <v>37</v>
      </c>
      <c r="L216" s="31" t="s">
        <v>18</v>
      </c>
      <c r="M216" t="s">
        <v>20</v>
      </c>
      <c r="O216">
        <v>4</v>
      </c>
      <c r="P216">
        <v>1</v>
      </c>
      <c r="Q216">
        <v>1</v>
      </c>
      <c r="R216">
        <v>1</v>
      </c>
      <c r="S216">
        <v>1</v>
      </c>
      <c r="T216">
        <v>1</v>
      </c>
      <c r="U216" s="2">
        <v>0</v>
      </c>
      <c r="V216">
        <f t="shared" si="131"/>
        <v>1</v>
      </c>
      <c r="W216" s="2" t="s">
        <v>980</v>
      </c>
      <c r="X216" s="131">
        <f t="shared" si="125"/>
        <v>0</v>
      </c>
      <c r="Y216" s="138">
        <f t="shared" si="129"/>
        <v>25</v>
      </c>
      <c r="AE216" s="24" t="s">
        <v>970</v>
      </c>
    </row>
    <row r="217" spans="1:31" ht="30" hidden="1">
      <c r="A217" t="s">
        <v>968</v>
      </c>
      <c r="B217" s="24" t="str">
        <f t="shared" si="124"/>
        <v>53 Inversión desde la confianza</v>
      </c>
      <c r="C217" s="24" t="s">
        <v>545</v>
      </c>
      <c r="D217" s="24" t="s">
        <v>546</v>
      </c>
      <c r="E217" s="24" t="s">
        <v>587</v>
      </c>
      <c r="F217" s="24" t="s">
        <v>588</v>
      </c>
      <c r="G217" s="24" t="s">
        <v>593</v>
      </c>
      <c r="H217" s="24" t="s">
        <v>594</v>
      </c>
      <c r="I217" s="24" t="s">
        <v>934</v>
      </c>
      <c r="J217" s="24" t="s">
        <v>282</v>
      </c>
      <c r="K217" t="s">
        <v>37</v>
      </c>
      <c r="L217" s="31" t="s">
        <v>18</v>
      </c>
      <c r="M217" t="s">
        <v>20</v>
      </c>
      <c r="O217">
        <v>5</v>
      </c>
      <c r="P217">
        <v>1</v>
      </c>
      <c r="Q217">
        <v>1</v>
      </c>
      <c r="R217">
        <v>1</v>
      </c>
      <c r="S217">
        <v>2</v>
      </c>
      <c r="T217">
        <v>2</v>
      </c>
      <c r="U217" s="2">
        <v>0</v>
      </c>
      <c r="V217">
        <f t="shared" si="131"/>
        <v>2</v>
      </c>
      <c r="W217" s="2" t="s">
        <v>981</v>
      </c>
      <c r="X217" s="131">
        <f t="shared" si="125"/>
        <v>0</v>
      </c>
      <c r="Y217" s="138">
        <f t="shared" si="129"/>
        <v>40</v>
      </c>
      <c r="AE217" s="24" t="s">
        <v>970</v>
      </c>
    </row>
    <row r="218" spans="1:31" ht="30" hidden="1">
      <c r="A218" t="s">
        <v>968</v>
      </c>
      <c r="B218" s="24" t="str">
        <f t="shared" si="124"/>
        <v>53 Inversión desde la confianza</v>
      </c>
      <c r="C218" s="24" t="s">
        <v>545</v>
      </c>
      <c r="D218" s="24" t="s">
        <v>546</v>
      </c>
      <c r="E218" s="24" t="s">
        <v>595</v>
      </c>
      <c r="F218" s="24" t="s">
        <v>596</v>
      </c>
      <c r="G218" s="24" t="s">
        <v>597</v>
      </c>
      <c r="H218" s="24" t="s">
        <v>598</v>
      </c>
      <c r="I218" s="24" t="s">
        <v>934</v>
      </c>
      <c r="J218" s="24" t="s">
        <v>509</v>
      </c>
      <c r="K218" t="s">
        <v>37</v>
      </c>
      <c r="L218" s="31" t="s">
        <v>18</v>
      </c>
      <c r="M218" t="s">
        <v>20</v>
      </c>
      <c r="O218">
        <v>1</v>
      </c>
      <c r="P218">
        <v>0.25</v>
      </c>
      <c r="Q218">
        <v>0.25</v>
      </c>
      <c r="R218">
        <v>0.25</v>
      </c>
      <c r="S218">
        <v>0.25</v>
      </c>
      <c r="T218">
        <v>0.25</v>
      </c>
      <c r="U218" s="2">
        <v>0</v>
      </c>
      <c r="V218">
        <f t="shared" si="131"/>
        <v>0.25</v>
      </c>
      <c r="W218" s="2"/>
      <c r="X218" s="131">
        <f t="shared" si="125"/>
        <v>0</v>
      </c>
      <c r="Y218" s="138">
        <f t="shared" si="129"/>
        <v>25</v>
      </c>
      <c r="AE218" s="24" t="s">
        <v>970</v>
      </c>
    </row>
    <row r="219" spans="1:31" ht="30" hidden="1">
      <c r="A219" t="s">
        <v>968</v>
      </c>
      <c r="B219" s="24" t="str">
        <f t="shared" si="124"/>
        <v>53 Inversión desde la confianza</v>
      </c>
      <c r="C219" s="24" t="s">
        <v>545</v>
      </c>
      <c r="D219" s="24" t="s">
        <v>546</v>
      </c>
      <c r="E219" s="24" t="s">
        <v>595</v>
      </c>
      <c r="F219" s="24" t="s">
        <v>596</v>
      </c>
      <c r="G219" s="24" t="s">
        <v>599</v>
      </c>
      <c r="H219" s="24" t="s">
        <v>600</v>
      </c>
      <c r="I219" s="24" t="s">
        <v>934</v>
      </c>
      <c r="J219" s="24" t="s">
        <v>509</v>
      </c>
      <c r="K219" t="s">
        <v>37</v>
      </c>
      <c r="L219" s="31" t="s">
        <v>18</v>
      </c>
      <c r="M219" t="s">
        <v>20</v>
      </c>
      <c r="O219">
        <v>4</v>
      </c>
      <c r="P219">
        <v>1</v>
      </c>
      <c r="Q219">
        <v>1</v>
      </c>
      <c r="R219">
        <v>1</v>
      </c>
      <c r="S219">
        <v>1</v>
      </c>
      <c r="T219">
        <v>1.33</v>
      </c>
      <c r="U219" s="2">
        <v>0</v>
      </c>
      <c r="V219">
        <f t="shared" si="131"/>
        <v>1.33</v>
      </c>
      <c r="W219" s="2"/>
      <c r="X219" s="131">
        <f t="shared" si="125"/>
        <v>0</v>
      </c>
      <c r="Y219" s="138">
        <f t="shared" si="129"/>
        <v>33.25</v>
      </c>
      <c r="AE219" s="24" t="s">
        <v>970</v>
      </c>
    </row>
    <row r="220" spans="1:31" ht="30" hidden="1">
      <c r="A220" t="s">
        <v>982</v>
      </c>
      <c r="B220" s="24" t="str">
        <f t="shared" si="124"/>
        <v>54 Sostenibilidad desde lo territorial</v>
      </c>
      <c r="C220" s="24" t="s">
        <v>602</v>
      </c>
      <c r="D220" s="24" t="s">
        <v>603</v>
      </c>
      <c r="E220" s="24" t="s">
        <v>604</v>
      </c>
      <c r="F220" s="24" t="s">
        <v>605</v>
      </c>
      <c r="G220" s="24" t="s">
        <v>606</v>
      </c>
      <c r="H220" s="24" t="s">
        <v>607</v>
      </c>
      <c r="I220" s="24" t="s">
        <v>934</v>
      </c>
      <c r="J220" s="24" t="s">
        <v>498</v>
      </c>
      <c r="K220" t="s">
        <v>19</v>
      </c>
      <c r="L220" s="31" t="s">
        <v>608</v>
      </c>
      <c r="M220" t="s">
        <v>20</v>
      </c>
      <c r="O220">
        <v>50000</v>
      </c>
      <c r="P220">
        <v>45000</v>
      </c>
      <c r="Q220">
        <v>50000</v>
      </c>
      <c r="R220">
        <v>50000</v>
      </c>
      <c r="S220">
        <v>50000</v>
      </c>
      <c r="T220">
        <v>36143.699999999997</v>
      </c>
      <c r="U220" s="2">
        <v>0</v>
      </c>
      <c r="V220">
        <f>U220</f>
        <v>0</v>
      </c>
      <c r="W220" s="2" t="s">
        <v>983</v>
      </c>
      <c r="X220" s="131">
        <f t="shared" si="125"/>
        <v>0</v>
      </c>
      <c r="Y220" s="138">
        <f>IF(AA220="NA",AB220,IF(AB220="NA",AA220,AA220+AB220))</f>
        <v>18.535230769230772</v>
      </c>
      <c r="Z220">
        <f t="shared" ref="Z220" si="132">IFERROR(IF(T220/P220*100&gt;100,100,T220/P220*100),"NA")</f>
        <v>80.319333333333333</v>
      </c>
      <c r="AA220">
        <f>IFERROR(Z220*AC220,"NA")</f>
        <v>18.535230769230772</v>
      </c>
      <c r="AB220">
        <f>IFERROR(X220*AD220,"NA")</f>
        <v>0</v>
      </c>
      <c r="AC220">
        <f>P220/SUM(P220:S220)</f>
        <v>0.23076923076923078</v>
      </c>
      <c r="AD220">
        <f>Q220/SUM(P220:S220)</f>
        <v>0.25641025641025639</v>
      </c>
      <c r="AE220" s="24" t="s">
        <v>984</v>
      </c>
    </row>
    <row r="221" spans="1:31" hidden="1">
      <c r="A221" t="s">
        <v>982</v>
      </c>
      <c r="B221" s="24" t="str">
        <f t="shared" si="124"/>
        <v>54 Sostenibilidad desde lo territorial</v>
      </c>
      <c r="C221" s="24" t="s">
        <v>602</v>
      </c>
      <c r="D221" s="24" t="s">
        <v>603</v>
      </c>
      <c r="E221" s="24" t="s">
        <v>604</v>
      </c>
      <c r="F221" s="24" t="s">
        <v>605</v>
      </c>
      <c r="G221" s="24" t="s">
        <v>609</v>
      </c>
      <c r="H221" s="24" t="s">
        <v>610</v>
      </c>
      <c r="I221" s="24" t="s">
        <v>934</v>
      </c>
      <c r="J221" s="24" t="s">
        <v>498</v>
      </c>
      <c r="K221" t="s">
        <v>37</v>
      </c>
      <c r="L221" s="31" t="s">
        <v>608</v>
      </c>
      <c r="M221" t="s">
        <v>20</v>
      </c>
      <c r="O221">
        <v>1000</v>
      </c>
      <c r="P221">
        <v>200</v>
      </c>
      <c r="Q221">
        <v>250</v>
      </c>
      <c r="R221">
        <v>275</v>
      </c>
      <c r="S221">
        <v>275</v>
      </c>
      <c r="T221">
        <v>288.10000000000002</v>
      </c>
      <c r="U221" s="2">
        <v>0</v>
      </c>
      <c r="V221">
        <f>IF(ISTEXT(U221),T221,IF(ISTEXT(T221),U221,T221+U221))</f>
        <v>288.10000000000002</v>
      </c>
      <c r="W221" s="2" t="s">
        <v>985</v>
      </c>
      <c r="X221" s="131">
        <f t="shared" si="125"/>
        <v>0</v>
      </c>
      <c r="Y221" s="138">
        <f>IFERROR(IF(V221/O221*100&gt;100,100,V221/O221*100),"NA")</f>
        <v>28.810000000000002</v>
      </c>
      <c r="AE221" s="24" t="s">
        <v>984</v>
      </c>
    </row>
    <row r="222" spans="1:31" hidden="1">
      <c r="A222" t="s">
        <v>982</v>
      </c>
      <c r="B222" s="24" t="str">
        <f t="shared" si="124"/>
        <v>54 Sostenibilidad desde lo territorial</v>
      </c>
      <c r="C222" s="24" t="s">
        <v>602</v>
      </c>
      <c r="D222" s="24" t="s">
        <v>603</v>
      </c>
      <c r="E222" s="24" t="s">
        <v>604</v>
      </c>
      <c r="F222" s="24" t="s">
        <v>605</v>
      </c>
      <c r="G222" s="24" t="s">
        <v>611</v>
      </c>
      <c r="H222" s="24" t="s">
        <v>612</v>
      </c>
      <c r="I222" s="24" t="s">
        <v>934</v>
      </c>
      <c r="J222" s="24" t="s">
        <v>498</v>
      </c>
      <c r="K222" t="s">
        <v>19</v>
      </c>
      <c r="L222" s="31" t="s">
        <v>608</v>
      </c>
      <c r="M222" t="s">
        <v>20</v>
      </c>
      <c r="O222">
        <v>30000</v>
      </c>
      <c r="P222">
        <v>30000</v>
      </c>
      <c r="Q222">
        <v>30000</v>
      </c>
      <c r="R222">
        <v>30000</v>
      </c>
      <c r="S222">
        <v>30000</v>
      </c>
      <c r="T222">
        <v>49322.6</v>
      </c>
      <c r="U222" s="2">
        <v>0</v>
      </c>
      <c r="V222">
        <f t="shared" ref="V222:V223" si="133">U222</f>
        <v>0</v>
      </c>
      <c r="W222" s="2" t="s">
        <v>986</v>
      </c>
      <c r="X222" s="131">
        <f t="shared" si="125"/>
        <v>0</v>
      </c>
      <c r="Y222" s="138">
        <f>IF(AA222="NA",AB222,IF(AB222="NA",AA222,AA222+AB222))</f>
        <v>25</v>
      </c>
      <c r="Z222">
        <f t="shared" ref="Z222" si="134">IFERROR(IF(T222/P222*100&gt;100,100,T222/P222*100),"NA")</f>
        <v>100</v>
      </c>
      <c r="AA222">
        <f>IFERROR(Z222*AC222,"NA")</f>
        <v>25</v>
      </c>
      <c r="AB222">
        <f>IFERROR(X222*AD222,"NA")</f>
        <v>0</v>
      </c>
      <c r="AC222">
        <f>P222/SUM(P222:S222)</f>
        <v>0.25</v>
      </c>
      <c r="AD222">
        <f>Q222/SUM(P222:S222)</f>
        <v>0.25</v>
      </c>
      <c r="AE222" s="24" t="s">
        <v>984</v>
      </c>
    </row>
    <row r="223" spans="1:31" hidden="1">
      <c r="A223" t="s">
        <v>982</v>
      </c>
      <c r="B223" s="24" t="str">
        <f t="shared" si="124"/>
        <v>54 Sostenibilidad desde lo territorial</v>
      </c>
      <c r="C223" s="24" t="s">
        <v>602</v>
      </c>
      <c r="D223" s="24" t="s">
        <v>603</v>
      </c>
      <c r="E223" s="24" t="s">
        <v>604</v>
      </c>
      <c r="F223" s="24" t="s">
        <v>605</v>
      </c>
      <c r="G223" s="24" t="s">
        <v>613</v>
      </c>
      <c r="H223" s="24" t="s">
        <v>614</v>
      </c>
      <c r="I223" s="24" t="s">
        <v>934</v>
      </c>
      <c r="J223" s="24" t="s">
        <v>498</v>
      </c>
      <c r="K223" t="s">
        <v>24</v>
      </c>
      <c r="L223" s="31" t="s">
        <v>18</v>
      </c>
      <c r="M223" t="s">
        <v>20</v>
      </c>
      <c r="O223">
        <v>42</v>
      </c>
      <c r="P223">
        <v>35</v>
      </c>
      <c r="Q223">
        <v>37</v>
      </c>
      <c r="R223">
        <v>40</v>
      </c>
      <c r="S223">
        <v>42</v>
      </c>
      <c r="T223">
        <v>0</v>
      </c>
      <c r="U223" s="2">
        <v>0</v>
      </c>
      <c r="V223">
        <f t="shared" si="133"/>
        <v>0</v>
      </c>
      <c r="W223" s="2" t="s">
        <v>983</v>
      </c>
      <c r="X223" s="131">
        <f t="shared" si="125"/>
        <v>0</v>
      </c>
      <c r="Y223" s="138">
        <f t="shared" ref="Y223:Y225" si="135">IFERROR(IF(V223/O223*100&gt;100,100,V223/O223*100),"NA")</f>
        <v>0</v>
      </c>
      <c r="AE223" s="24" t="s">
        <v>984</v>
      </c>
    </row>
    <row r="224" spans="1:31" ht="30" hidden="1">
      <c r="A224" t="s">
        <v>982</v>
      </c>
      <c r="B224" s="24" t="str">
        <f t="shared" si="124"/>
        <v>54 Sostenibilidad desde lo territorial</v>
      </c>
      <c r="C224" s="24" t="s">
        <v>602</v>
      </c>
      <c r="D224" s="24" t="s">
        <v>603</v>
      </c>
      <c r="E224" s="24" t="s">
        <v>615</v>
      </c>
      <c r="F224" s="24" t="s">
        <v>616</v>
      </c>
      <c r="G224" s="24" t="s">
        <v>617</v>
      </c>
      <c r="H224" s="24" t="s">
        <v>618</v>
      </c>
      <c r="I224" s="24" t="s">
        <v>934</v>
      </c>
      <c r="J224" s="24" t="s">
        <v>619</v>
      </c>
      <c r="K224" t="s">
        <v>37</v>
      </c>
      <c r="L224" s="31" t="s">
        <v>18</v>
      </c>
      <c r="M224" t="s">
        <v>20</v>
      </c>
      <c r="O224">
        <v>4</v>
      </c>
      <c r="P224">
        <v>1</v>
      </c>
      <c r="Q224">
        <v>1</v>
      </c>
      <c r="R224">
        <v>1</v>
      </c>
      <c r="S224">
        <v>1</v>
      </c>
      <c r="T224">
        <v>1</v>
      </c>
      <c r="U224" s="2">
        <v>0.25</v>
      </c>
      <c r="V224">
        <f t="shared" ref="V224:V225" si="136">IF(ISTEXT(U224),T224,IF(ISTEXT(T224),U224,T224+U224))</f>
        <v>1.25</v>
      </c>
      <c r="W224" s="2"/>
      <c r="X224" s="131">
        <f t="shared" si="125"/>
        <v>25</v>
      </c>
      <c r="Y224" s="138">
        <f t="shared" si="135"/>
        <v>31.25</v>
      </c>
      <c r="AE224" s="24" t="s">
        <v>984</v>
      </c>
    </row>
    <row r="225" spans="1:31" hidden="1">
      <c r="A225" t="s">
        <v>982</v>
      </c>
      <c r="B225" s="24" t="str">
        <f t="shared" si="124"/>
        <v>54 Sostenibilidad desde lo territorial</v>
      </c>
      <c r="C225" s="24" t="s">
        <v>602</v>
      </c>
      <c r="D225" s="24" t="s">
        <v>603</v>
      </c>
      <c r="E225" s="24" t="s">
        <v>615</v>
      </c>
      <c r="F225" s="24" t="s">
        <v>616</v>
      </c>
      <c r="G225" s="24" t="s">
        <v>620</v>
      </c>
      <c r="H225" s="24" t="s">
        <v>621</v>
      </c>
      <c r="I225" s="24" t="s">
        <v>934</v>
      </c>
      <c r="J225" s="24" t="s">
        <v>498</v>
      </c>
      <c r="K225" t="s">
        <v>37</v>
      </c>
      <c r="L225" s="31" t="s">
        <v>608</v>
      </c>
      <c r="M225" t="s">
        <v>20</v>
      </c>
      <c r="O225">
        <v>250</v>
      </c>
      <c r="P225">
        <v>50</v>
      </c>
      <c r="Q225">
        <v>50</v>
      </c>
      <c r="R225">
        <v>75</v>
      </c>
      <c r="S225">
        <v>75</v>
      </c>
      <c r="T225">
        <v>33.5</v>
      </c>
      <c r="U225" s="2">
        <v>0</v>
      </c>
      <c r="V225">
        <f t="shared" si="136"/>
        <v>33.5</v>
      </c>
      <c r="W225" s="2" t="s">
        <v>987</v>
      </c>
      <c r="X225" s="131">
        <f t="shared" si="125"/>
        <v>0</v>
      </c>
      <c r="Y225" s="138">
        <f t="shared" si="135"/>
        <v>13.4</v>
      </c>
      <c r="AE225" s="24" t="s">
        <v>984</v>
      </c>
    </row>
    <row r="226" spans="1:31" ht="30" hidden="1">
      <c r="A226" t="s">
        <v>982</v>
      </c>
      <c r="B226" s="24" t="str">
        <f t="shared" si="124"/>
        <v>54 Sostenibilidad desde lo territorial</v>
      </c>
      <c r="C226" s="24" t="s">
        <v>602</v>
      </c>
      <c r="D226" s="24" t="s">
        <v>603</v>
      </c>
      <c r="E226" s="24" t="s">
        <v>622</v>
      </c>
      <c r="F226" s="24" t="s">
        <v>623</v>
      </c>
      <c r="G226" s="24" t="s">
        <v>624</v>
      </c>
      <c r="H226" s="24" t="s">
        <v>625</v>
      </c>
      <c r="I226" s="24" t="s">
        <v>934</v>
      </c>
      <c r="J226" s="24" t="s">
        <v>498</v>
      </c>
      <c r="K226" t="s">
        <v>19</v>
      </c>
      <c r="L226" s="31" t="s">
        <v>18</v>
      </c>
      <c r="M226" t="s">
        <v>20</v>
      </c>
      <c r="O226">
        <v>12</v>
      </c>
      <c r="P226">
        <v>12</v>
      </c>
      <c r="Q226">
        <v>12</v>
      </c>
      <c r="R226">
        <v>12</v>
      </c>
      <c r="S226">
        <v>12</v>
      </c>
      <c r="T226">
        <v>10</v>
      </c>
      <c r="U226" s="2">
        <v>0</v>
      </c>
      <c r="V226">
        <f t="shared" ref="V226:V227" si="137">U226</f>
        <v>0</v>
      </c>
      <c r="W226" s="2"/>
      <c r="X226" s="131">
        <f t="shared" si="125"/>
        <v>0</v>
      </c>
      <c r="Y226" s="138">
        <f t="shared" ref="Y226:Y227" si="138">IF(AA226="NA",AB226,IF(AB226="NA",AA226,AA226+AB226))</f>
        <v>20.833333333333336</v>
      </c>
      <c r="Z226">
        <f t="shared" ref="Z226:Z227" si="139">IFERROR(IF(T226/P226*100&gt;100,100,T226/P226*100),"NA")</f>
        <v>83.333333333333343</v>
      </c>
      <c r="AA226">
        <f t="shared" ref="AA226:AA227" si="140">IFERROR(Z226*AC226,"NA")</f>
        <v>20.833333333333336</v>
      </c>
      <c r="AB226">
        <f t="shared" ref="AB226:AB227" si="141">IFERROR(X226*AD226,"NA")</f>
        <v>0</v>
      </c>
      <c r="AC226">
        <f t="shared" ref="AC226:AC227" si="142">P226/SUM(P226:S226)</f>
        <v>0.25</v>
      </c>
      <c r="AD226">
        <f t="shared" ref="AD226:AD227" si="143">Q226/SUM(P226:S226)</f>
        <v>0.25</v>
      </c>
      <c r="AE226" s="24" t="s">
        <v>984</v>
      </c>
    </row>
    <row r="227" spans="1:31" ht="30" hidden="1">
      <c r="A227" t="s">
        <v>982</v>
      </c>
      <c r="B227" s="24" t="str">
        <f t="shared" si="124"/>
        <v>54 Sostenibilidad desde lo territorial</v>
      </c>
      <c r="C227" s="24" t="s">
        <v>602</v>
      </c>
      <c r="D227" s="24" t="s">
        <v>603</v>
      </c>
      <c r="E227" s="24" t="s">
        <v>622</v>
      </c>
      <c r="F227" s="24" t="s">
        <v>623</v>
      </c>
      <c r="G227" s="24" t="s">
        <v>626</v>
      </c>
      <c r="H227" s="24" t="s">
        <v>627</v>
      </c>
      <c r="I227" s="24" t="s">
        <v>934</v>
      </c>
      <c r="J227" s="24" t="s">
        <v>498</v>
      </c>
      <c r="K227" t="s">
        <v>19</v>
      </c>
      <c r="L227" s="31" t="s">
        <v>18</v>
      </c>
      <c r="M227" t="s">
        <v>20</v>
      </c>
      <c r="O227">
        <v>10</v>
      </c>
      <c r="P227">
        <v>10</v>
      </c>
      <c r="Q227">
        <v>10</v>
      </c>
      <c r="R227">
        <v>10</v>
      </c>
      <c r="S227">
        <v>10</v>
      </c>
      <c r="T227">
        <v>10</v>
      </c>
      <c r="U227" s="2">
        <v>0</v>
      </c>
      <c r="V227">
        <f t="shared" si="137"/>
        <v>0</v>
      </c>
      <c r="W227" s="2"/>
      <c r="X227" s="131">
        <f t="shared" si="125"/>
        <v>0</v>
      </c>
      <c r="Y227" s="138">
        <f t="shared" si="138"/>
        <v>25</v>
      </c>
      <c r="Z227">
        <f t="shared" si="139"/>
        <v>100</v>
      </c>
      <c r="AA227">
        <f t="shared" si="140"/>
        <v>25</v>
      </c>
      <c r="AB227">
        <f t="shared" si="141"/>
        <v>0</v>
      </c>
      <c r="AC227">
        <f t="shared" si="142"/>
        <v>0.25</v>
      </c>
      <c r="AD227">
        <f t="shared" si="143"/>
        <v>0.25</v>
      </c>
      <c r="AE227" s="24" t="s">
        <v>984</v>
      </c>
    </row>
    <row r="228" spans="1:31" ht="30" hidden="1">
      <c r="A228" t="s">
        <v>982</v>
      </c>
      <c r="B228" s="24" t="str">
        <f t="shared" si="124"/>
        <v>54 Sostenibilidad desde lo territorial</v>
      </c>
      <c r="C228" s="24" t="s">
        <v>602</v>
      </c>
      <c r="D228" s="24" t="s">
        <v>603</v>
      </c>
      <c r="E228" s="24" t="s">
        <v>628</v>
      </c>
      <c r="F228" s="24" t="s">
        <v>629</v>
      </c>
      <c r="G228" s="24" t="s">
        <v>630</v>
      </c>
      <c r="H228" s="24" t="s">
        <v>631</v>
      </c>
      <c r="I228" s="24" t="s">
        <v>934</v>
      </c>
      <c r="J228" s="24" t="s">
        <v>498</v>
      </c>
      <c r="K228" t="s">
        <v>37</v>
      </c>
      <c r="L228" s="31" t="s">
        <v>608</v>
      </c>
      <c r="M228" t="s">
        <v>20</v>
      </c>
      <c r="O228">
        <v>1000</v>
      </c>
      <c r="P228">
        <v>250</v>
      </c>
      <c r="Q228">
        <v>250</v>
      </c>
      <c r="R228">
        <v>250</v>
      </c>
      <c r="S228">
        <v>250</v>
      </c>
      <c r="T228">
        <v>347.7</v>
      </c>
      <c r="U228" s="2">
        <v>0</v>
      </c>
      <c r="V228">
        <f t="shared" ref="V228:V232" si="144">IF(ISTEXT(U228),T228,IF(ISTEXT(T228),U228,T228+U228))</f>
        <v>347.7</v>
      </c>
      <c r="W228" s="2" t="s">
        <v>985</v>
      </c>
      <c r="X228" s="131">
        <f t="shared" si="125"/>
        <v>0</v>
      </c>
      <c r="Y228" s="138">
        <f t="shared" ref="Y228:Y234" si="145">IFERROR(IF(V228/O228*100&gt;100,100,V228/O228*100),"NA")</f>
        <v>34.770000000000003</v>
      </c>
      <c r="AE228" s="24" t="s">
        <v>984</v>
      </c>
    </row>
    <row r="229" spans="1:31" ht="30" hidden="1">
      <c r="A229" t="s">
        <v>982</v>
      </c>
      <c r="B229" s="24" t="str">
        <f t="shared" si="124"/>
        <v>54 Sostenibilidad desde lo territorial</v>
      </c>
      <c r="C229" s="24" t="s">
        <v>602</v>
      </c>
      <c r="D229" s="24" t="s">
        <v>603</v>
      </c>
      <c r="E229" s="24" t="s">
        <v>628</v>
      </c>
      <c r="F229" s="24" t="s">
        <v>629</v>
      </c>
      <c r="G229" s="24" t="s">
        <v>632</v>
      </c>
      <c r="H229" s="24" t="s">
        <v>633</v>
      </c>
      <c r="I229" s="24" t="s">
        <v>934</v>
      </c>
      <c r="J229" s="24" t="s">
        <v>498</v>
      </c>
      <c r="K229" t="s">
        <v>37</v>
      </c>
      <c r="L229" s="31" t="s">
        <v>18</v>
      </c>
      <c r="M229" t="s">
        <v>20</v>
      </c>
      <c r="O229">
        <v>1625000</v>
      </c>
      <c r="P229">
        <v>275000</v>
      </c>
      <c r="Q229">
        <v>375000</v>
      </c>
      <c r="R229">
        <v>537500</v>
      </c>
      <c r="S229">
        <v>437500</v>
      </c>
      <c r="T229">
        <v>301253</v>
      </c>
      <c r="U229" s="2">
        <v>0</v>
      </c>
      <c r="V229">
        <f t="shared" si="144"/>
        <v>301253</v>
      </c>
      <c r="W229" s="2" t="s">
        <v>988</v>
      </c>
      <c r="X229" s="131">
        <f t="shared" si="125"/>
        <v>0</v>
      </c>
      <c r="Y229" s="138">
        <f t="shared" si="145"/>
        <v>18.538646153846152</v>
      </c>
      <c r="AE229" s="24" t="s">
        <v>984</v>
      </c>
    </row>
    <row r="230" spans="1:31" ht="30" hidden="1">
      <c r="A230" t="s">
        <v>982</v>
      </c>
      <c r="B230" s="24" t="str">
        <f t="shared" si="124"/>
        <v>54 Sostenibilidad desde lo territorial</v>
      </c>
      <c r="C230" s="24" t="s">
        <v>602</v>
      </c>
      <c r="D230" s="24" t="s">
        <v>603</v>
      </c>
      <c r="E230" s="24" t="s">
        <v>628</v>
      </c>
      <c r="F230" s="24" t="s">
        <v>629</v>
      </c>
      <c r="G230" s="24" t="s">
        <v>634</v>
      </c>
      <c r="H230" s="24" t="s">
        <v>635</v>
      </c>
      <c r="I230" s="24" t="s">
        <v>934</v>
      </c>
      <c r="J230" s="24" t="s">
        <v>498</v>
      </c>
      <c r="K230" t="s">
        <v>37</v>
      </c>
      <c r="L230" s="31" t="s">
        <v>18</v>
      </c>
      <c r="M230" t="s">
        <v>20</v>
      </c>
      <c r="O230">
        <v>4</v>
      </c>
      <c r="P230">
        <v>1</v>
      </c>
      <c r="Q230">
        <v>1</v>
      </c>
      <c r="R230">
        <v>1</v>
      </c>
      <c r="S230">
        <v>1</v>
      </c>
      <c r="T230">
        <v>1</v>
      </c>
      <c r="U230" s="2">
        <v>0</v>
      </c>
      <c r="V230">
        <f t="shared" si="144"/>
        <v>1</v>
      </c>
      <c r="W230" s="2"/>
      <c r="X230" s="131">
        <f t="shared" si="125"/>
        <v>0</v>
      </c>
      <c r="Y230" s="138">
        <f t="shared" si="145"/>
        <v>25</v>
      </c>
      <c r="AE230" s="24" t="s">
        <v>984</v>
      </c>
    </row>
    <row r="231" spans="1:31" ht="30" hidden="1">
      <c r="A231" t="s">
        <v>982</v>
      </c>
      <c r="B231" s="24" t="str">
        <f t="shared" si="124"/>
        <v>54 Sostenibilidad desde lo territorial</v>
      </c>
      <c r="C231" s="24" t="s">
        <v>602</v>
      </c>
      <c r="D231" s="24" t="s">
        <v>603</v>
      </c>
      <c r="E231" s="24" t="s">
        <v>628</v>
      </c>
      <c r="F231" s="24" t="s">
        <v>629</v>
      </c>
      <c r="G231" s="24" t="s">
        <v>636</v>
      </c>
      <c r="H231" s="24" t="s">
        <v>637</v>
      </c>
      <c r="I231" s="24" t="s">
        <v>934</v>
      </c>
      <c r="J231" s="24" t="s">
        <v>498</v>
      </c>
      <c r="K231" t="s">
        <v>37</v>
      </c>
      <c r="L231" s="31" t="s">
        <v>608</v>
      </c>
      <c r="M231" t="s">
        <v>20</v>
      </c>
      <c r="O231">
        <v>150</v>
      </c>
      <c r="P231" t="s">
        <v>113</v>
      </c>
      <c r="Q231">
        <v>50</v>
      </c>
      <c r="R231">
        <v>50</v>
      </c>
      <c r="S231">
        <v>50</v>
      </c>
      <c r="T231" t="s">
        <v>130</v>
      </c>
      <c r="U231" s="2">
        <v>0</v>
      </c>
      <c r="V231">
        <f t="shared" si="144"/>
        <v>0</v>
      </c>
      <c r="W231" s="2" t="s">
        <v>989</v>
      </c>
      <c r="X231" s="131">
        <f t="shared" si="125"/>
        <v>0</v>
      </c>
      <c r="Y231" s="138">
        <f t="shared" si="145"/>
        <v>0</v>
      </c>
      <c r="AE231" s="24" t="s">
        <v>984</v>
      </c>
    </row>
    <row r="232" spans="1:31" ht="30" hidden="1">
      <c r="A232" t="s">
        <v>982</v>
      </c>
      <c r="B232" s="24" t="str">
        <f t="shared" si="124"/>
        <v>54 Sostenibilidad desde lo territorial</v>
      </c>
      <c r="C232" s="24" t="s">
        <v>602</v>
      </c>
      <c r="D232" s="24" t="s">
        <v>603</v>
      </c>
      <c r="E232" s="24" t="s">
        <v>628</v>
      </c>
      <c r="F232" s="24" t="s">
        <v>629</v>
      </c>
      <c r="G232" s="24" t="s">
        <v>638</v>
      </c>
      <c r="H232" s="24" t="s">
        <v>639</v>
      </c>
      <c r="I232" s="24" t="s">
        <v>934</v>
      </c>
      <c r="J232" s="24" t="s">
        <v>498</v>
      </c>
      <c r="K232" t="s">
        <v>37</v>
      </c>
      <c r="L232" s="31" t="s">
        <v>18</v>
      </c>
      <c r="M232" t="s">
        <v>20</v>
      </c>
      <c r="O232">
        <v>40</v>
      </c>
      <c r="P232">
        <v>10</v>
      </c>
      <c r="Q232">
        <v>10</v>
      </c>
      <c r="R232">
        <v>10</v>
      </c>
      <c r="S232">
        <v>10</v>
      </c>
      <c r="T232">
        <v>10</v>
      </c>
      <c r="U232" s="2">
        <v>0</v>
      </c>
      <c r="V232">
        <f t="shared" si="144"/>
        <v>10</v>
      </c>
      <c r="W232" s="2"/>
      <c r="X232" s="131">
        <f t="shared" si="125"/>
        <v>0</v>
      </c>
      <c r="Y232" s="138">
        <f t="shared" si="145"/>
        <v>25</v>
      </c>
      <c r="AE232" s="24" t="s">
        <v>984</v>
      </c>
    </row>
    <row r="233" spans="1:31" ht="30" hidden="1">
      <c r="A233" t="s">
        <v>982</v>
      </c>
      <c r="B233" s="24" t="str">
        <f t="shared" si="124"/>
        <v>54 Sostenibilidad desde lo territorial</v>
      </c>
      <c r="C233" s="24" t="s">
        <v>640</v>
      </c>
      <c r="D233" s="24" t="s">
        <v>641</v>
      </c>
      <c r="E233" s="24" t="s">
        <v>642</v>
      </c>
      <c r="F233" s="24" t="s">
        <v>643</v>
      </c>
      <c r="G233" s="24" t="s">
        <v>644</v>
      </c>
      <c r="H233" s="24" t="s">
        <v>645</v>
      </c>
      <c r="I233" s="24" t="s">
        <v>934</v>
      </c>
      <c r="J233" s="24" t="s">
        <v>489</v>
      </c>
      <c r="K233" t="s">
        <v>24</v>
      </c>
      <c r="L233" s="31" t="s">
        <v>18</v>
      </c>
      <c r="M233" t="s">
        <v>20</v>
      </c>
      <c r="O233">
        <v>5</v>
      </c>
      <c r="P233">
        <v>1</v>
      </c>
      <c r="Q233">
        <v>3</v>
      </c>
      <c r="R233">
        <v>5</v>
      </c>
      <c r="S233">
        <v>5</v>
      </c>
      <c r="T233">
        <v>3</v>
      </c>
      <c r="U233" s="2">
        <v>3</v>
      </c>
      <c r="V233">
        <f>U233</f>
        <v>3</v>
      </c>
      <c r="W233" s="2" t="s">
        <v>990</v>
      </c>
      <c r="X233" s="131">
        <f t="shared" si="125"/>
        <v>100</v>
      </c>
      <c r="Y233" s="138">
        <f t="shared" si="145"/>
        <v>60</v>
      </c>
      <c r="AE233" s="24" t="s">
        <v>984</v>
      </c>
    </row>
    <row r="234" spans="1:31" ht="30" hidden="1">
      <c r="A234" t="s">
        <v>982</v>
      </c>
      <c r="B234" s="24" t="str">
        <f t="shared" si="124"/>
        <v>54 Sostenibilidad desde lo territorial</v>
      </c>
      <c r="C234" s="24" t="s">
        <v>640</v>
      </c>
      <c r="D234" s="24" t="s">
        <v>641</v>
      </c>
      <c r="E234" s="24" t="s">
        <v>642</v>
      </c>
      <c r="F234" s="24" t="s">
        <v>643</v>
      </c>
      <c r="G234" s="24" t="s">
        <v>646</v>
      </c>
      <c r="H234" s="24" t="s">
        <v>647</v>
      </c>
      <c r="I234" s="24" t="s">
        <v>934</v>
      </c>
      <c r="J234" s="24" t="s">
        <v>489</v>
      </c>
      <c r="K234" t="s">
        <v>37</v>
      </c>
      <c r="L234" s="31" t="s">
        <v>18</v>
      </c>
      <c r="M234" t="s">
        <v>20</v>
      </c>
      <c r="O234">
        <v>3</v>
      </c>
      <c r="P234" t="s">
        <v>113</v>
      </c>
      <c r="Q234">
        <v>1</v>
      </c>
      <c r="R234">
        <v>1</v>
      </c>
      <c r="S234">
        <v>1</v>
      </c>
      <c r="T234" t="s">
        <v>130</v>
      </c>
      <c r="U234" s="2">
        <v>0</v>
      </c>
      <c r="V234">
        <f>IF(ISTEXT(U234),T234,IF(ISTEXT(T234),U234,T234+U234))</f>
        <v>0</v>
      </c>
      <c r="W234" s="2"/>
      <c r="X234" s="131">
        <f t="shared" si="125"/>
        <v>0</v>
      </c>
      <c r="Y234" s="138">
        <f t="shared" si="145"/>
        <v>0</v>
      </c>
      <c r="AE234" s="24" t="s">
        <v>984</v>
      </c>
    </row>
    <row r="235" spans="1:31" hidden="1">
      <c r="A235" t="s">
        <v>982</v>
      </c>
      <c r="B235" s="24" t="str">
        <f t="shared" si="124"/>
        <v>54 Sostenibilidad desde lo territorial</v>
      </c>
      <c r="C235" s="24" t="s">
        <v>640</v>
      </c>
      <c r="D235" s="24" t="s">
        <v>641</v>
      </c>
      <c r="E235" s="24" t="s">
        <v>648</v>
      </c>
      <c r="F235" s="24" t="s">
        <v>649</v>
      </c>
      <c r="G235" s="24" t="s">
        <v>650</v>
      </c>
      <c r="H235" s="24" t="s">
        <v>651</v>
      </c>
      <c r="I235" s="24" t="s">
        <v>934</v>
      </c>
      <c r="J235" s="24" t="s">
        <v>619</v>
      </c>
      <c r="K235" t="s">
        <v>19</v>
      </c>
      <c r="L235" s="31" t="s">
        <v>18</v>
      </c>
      <c r="M235" t="s">
        <v>20</v>
      </c>
      <c r="O235">
        <v>1</v>
      </c>
      <c r="P235">
        <v>1</v>
      </c>
      <c r="Q235">
        <v>1</v>
      </c>
      <c r="R235">
        <v>1</v>
      </c>
      <c r="S235">
        <v>1</v>
      </c>
      <c r="T235">
        <v>1</v>
      </c>
      <c r="U235" s="2">
        <v>0.25</v>
      </c>
      <c r="V235">
        <f>U235</f>
        <v>0.25</v>
      </c>
      <c r="W235" s="2"/>
      <c r="X235" s="131">
        <f t="shared" si="125"/>
        <v>25</v>
      </c>
      <c r="Y235" s="138">
        <f>IF(AA235="NA",AB235,IF(AB235="NA",AA235,AA235+AB235))</f>
        <v>31.25</v>
      </c>
      <c r="Z235">
        <f t="shared" ref="Z235" si="146">IFERROR(IF(T235/P235*100&gt;100,100,T235/P235*100),"NA")</f>
        <v>100</v>
      </c>
      <c r="AA235">
        <f>IFERROR(Z235*AC235,"NA")</f>
        <v>25</v>
      </c>
      <c r="AB235">
        <f>IFERROR(X235*AD235,"NA")</f>
        <v>6.25</v>
      </c>
      <c r="AC235">
        <f>P235/SUM(P235:S235)</f>
        <v>0.25</v>
      </c>
      <c r="AD235">
        <f>Q235/SUM(P235:S235)</f>
        <v>0.25</v>
      </c>
      <c r="AE235" s="24" t="s">
        <v>984</v>
      </c>
    </row>
    <row r="236" spans="1:31" ht="30" hidden="1">
      <c r="A236" t="s">
        <v>982</v>
      </c>
      <c r="B236" s="24" t="str">
        <f t="shared" si="124"/>
        <v>54 Sostenibilidad desde lo territorial</v>
      </c>
      <c r="C236" s="24" t="s">
        <v>640</v>
      </c>
      <c r="D236" s="24" t="s">
        <v>641</v>
      </c>
      <c r="E236" s="24" t="s">
        <v>648</v>
      </c>
      <c r="F236" s="24" t="s">
        <v>649</v>
      </c>
      <c r="G236" s="24" t="s">
        <v>652</v>
      </c>
      <c r="H236" s="24" t="s">
        <v>653</v>
      </c>
      <c r="I236" s="24" t="s">
        <v>934</v>
      </c>
      <c r="J236" s="24" t="s">
        <v>619</v>
      </c>
      <c r="K236" t="s">
        <v>37</v>
      </c>
      <c r="L236" s="31" t="s">
        <v>18</v>
      </c>
      <c r="M236" t="s">
        <v>20</v>
      </c>
      <c r="O236">
        <v>12</v>
      </c>
      <c r="P236">
        <v>2</v>
      </c>
      <c r="Q236">
        <v>4</v>
      </c>
      <c r="R236">
        <v>4</v>
      </c>
      <c r="S236">
        <v>2</v>
      </c>
      <c r="T236">
        <v>5</v>
      </c>
      <c r="U236" s="2">
        <v>0</v>
      </c>
      <c r="V236">
        <f t="shared" ref="V236:V238" si="147">IF(ISTEXT(U236),T236,IF(ISTEXT(T236),U236,T236+U236))</f>
        <v>5</v>
      </c>
      <c r="W236" s="2"/>
      <c r="X236" s="131">
        <f t="shared" si="125"/>
        <v>0</v>
      </c>
      <c r="Y236" s="138">
        <f t="shared" ref="Y236:Y250" si="148">IFERROR(IF(V236/O236*100&gt;100,100,V236/O236*100),"NA")</f>
        <v>41.666666666666671</v>
      </c>
      <c r="AE236" s="24" t="s">
        <v>984</v>
      </c>
    </row>
    <row r="237" spans="1:31" hidden="1">
      <c r="A237" t="s">
        <v>982</v>
      </c>
      <c r="B237" s="24" t="str">
        <f t="shared" si="124"/>
        <v>54 Sostenibilidad desde lo territorial</v>
      </c>
      <c r="C237" s="24" t="s">
        <v>640</v>
      </c>
      <c r="D237" s="24" t="s">
        <v>641</v>
      </c>
      <c r="E237" s="24" t="s">
        <v>648</v>
      </c>
      <c r="F237" s="24" t="s">
        <v>649</v>
      </c>
      <c r="G237" s="24" t="s">
        <v>654</v>
      </c>
      <c r="H237" s="24" t="s">
        <v>655</v>
      </c>
      <c r="I237" s="24" t="s">
        <v>934</v>
      </c>
      <c r="J237" s="24" t="s">
        <v>619</v>
      </c>
      <c r="K237" t="s">
        <v>37</v>
      </c>
      <c r="L237" s="31" t="s">
        <v>18</v>
      </c>
      <c r="M237" t="s">
        <v>20</v>
      </c>
      <c r="O237">
        <v>30</v>
      </c>
      <c r="P237">
        <v>5</v>
      </c>
      <c r="Q237">
        <v>10</v>
      </c>
      <c r="R237">
        <v>10</v>
      </c>
      <c r="S237">
        <v>5</v>
      </c>
      <c r="T237">
        <v>15</v>
      </c>
      <c r="U237" s="2">
        <v>0</v>
      </c>
      <c r="V237">
        <f t="shared" si="147"/>
        <v>15</v>
      </c>
      <c r="W237" s="2"/>
      <c r="X237" s="131">
        <f t="shared" si="125"/>
        <v>0</v>
      </c>
      <c r="Y237" s="138">
        <f t="shared" si="148"/>
        <v>50</v>
      </c>
      <c r="AE237" s="24" t="s">
        <v>984</v>
      </c>
    </row>
    <row r="238" spans="1:31" hidden="1">
      <c r="A238" t="s">
        <v>982</v>
      </c>
      <c r="B238" s="24" t="str">
        <f t="shared" si="124"/>
        <v>54 Sostenibilidad desde lo territorial</v>
      </c>
      <c r="C238" s="24" t="s">
        <v>640</v>
      </c>
      <c r="D238" s="24" t="s">
        <v>641</v>
      </c>
      <c r="E238" s="24" t="s">
        <v>648</v>
      </c>
      <c r="F238" s="24" t="s">
        <v>649</v>
      </c>
      <c r="G238" s="24" t="s">
        <v>656</v>
      </c>
      <c r="H238" s="24" t="s">
        <v>657</v>
      </c>
      <c r="I238" s="24" t="s">
        <v>934</v>
      </c>
      <c r="J238" s="24" t="s">
        <v>21</v>
      </c>
      <c r="K238" t="s">
        <v>37</v>
      </c>
      <c r="L238" s="31" t="s">
        <v>18</v>
      </c>
      <c r="M238" t="s">
        <v>20</v>
      </c>
      <c r="O238">
        <v>94</v>
      </c>
      <c r="P238">
        <v>22</v>
      </c>
      <c r="Q238">
        <v>24</v>
      </c>
      <c r="R238">
        <v>24</v>
      </c>
      <c r="S238">
        <v>24</v>
      </c>
      <c r="T238">
        <v>22</v>
      </c>
      <c r="U238" s="2">
        <v>0</v>
      </c>
      <c r="V238">
        <f t="shared" si="147"/>
        <v>22</v>
      </c>
      <c r="W238" s="2" t="s">
        <v>991</v>
      </c>
      <c r="X238" s="131">
        <f t="shared" si="125"/>
        <v>0</v>
      </c>
      <c r="Y238" s="138">
        <f t="shared" si="148"/>
        <v>23.404255319148938</v>
      </c>
      <c r="AE238" s="24" t="s">
        <v>984</v>
      </c>
    </row>
    <row r="239" spans="1:31" ht="30" hidden="1">
      <c r="A239" t="s">
        <v>982</v>
      </c>
      <c r="B239" s="24" t="str">
        <f t="shared" si="124"/>
        <v>54 Sostenibilidad desde lo territorial</v>
      </c>
      <c r="C239" s="24" t="s">
        <v>640</v>
      </c>
      <c r="D239" s="24" t="s">
        <v>641</v>
      </c>
      <c r="E239" s="24" t="s">
        <v>658</v>
      </c>
      <c r="F239" s="24" t="s">
        <v>659</v>
      </c>
      <c r="G239" s="24" t="s">
        <v>660</v>
      </c>
      <c r="H239" s="24" t="s">
        <v>661</v>
      </c>
      <c r="I239" s="24" t="s">
        <v>934</v>
      </c>
      <c r="J239" s="24" t="s">
        <v>498</v>
      </c>
      <c r="K239" t="s">
        <v>24</v>
      </c>
      <c r="L239" s="25" t="s">
        <v>18</v>
      </c>
      <c r="M239" t="s">
        <v>20</v>
      </c>
      <c r="O239">
        <v>1</v>
      </c>
      <c r="P239">
        <v>0.25</v>
      </c>
      <c r="Q239">
        <v>0.5</v>
      </c>
      <c r="R239">
        <v>0.75</v>
      </c>
      <c r="S239">
        <v>1</v>
      </c>
      <c r="T239">
        <v>0.25</v>
      </c>
      <c r="U239" s="2">
        <v>0</v>
      </c>
      <c r="V239">
        <f>U239</f>
        <v>0</v>
      </c>
      <c r="W239" s="2"/>
      <c r="X239" s="131">
        <f t="shared" si="125"/>
        <v>0</v>
      </c>
      <c r="Y239" s="138">
        <f t="shared" si="148"/>
        <v>0</v>
      </c>
      <c r="AE239" s="24" t="s">
        <v>984</v>
      </c>
    </row>
    <row r="240" spans="1:31" ht="30" hidden="1">
      <c r="A240" t="s">
        <v>982</v>
      </c>
      <c r="B240" s="24" t="str">
        <f t="shared" si="124"/>
        <v>54 Sostenibilidad desde lo territorial</v>
      </c>
      <c r="C240" s="24" t="s">
        <v>640</v>
      </c>
      <c r="D240" s="24" t="s">
        <v>641</v>
      </c>
      <c r="E240" s="24" t="s">
        <v>662</v>
      </c>
      <c r="F240" s="24" t="s">
        <v>663</v>
      </c>
      <c r="G240" s="24" t="s">
        <v>664</v>
      </c>
      <c r="H240" s="24" t="s">
        <v>665</v>
      </c>
      <c r="I240" s="24" t="s">
        <v>934</v>
      </c>
      <c r="J240" s="24" t="s">
        <v>498</v>
      </c>
      <c r="K240" t="s">
        <v>37</v>
      </c>
      <c r="L240" s="25" t="s">
        <v>18</v>
      </c>
      <c r="M240" t="s">
        <v>20</v>
      </c>
      <c r="O240">
        <v>62</v>
      </c>
      <c r="P240">
        <v>10</v>
      </c>
      <c r="Q240">
        <v>15</v>
      </c>
      <c r="R240">
        <v>17</v>
      </c>
      <c r="S240">
        <v>20</v>
      </c>
      <c r="T240">
        <v>0</v>
      </c>
      <c r="U240" s="2">
        <v>0</v>
      </c>
      <c r="V240">
        <f t="shared" ref="V240:V243" si="149">IF(ISTEXT(U240),T240,IF(ISTEXT(T240),U240,T240+U240))</f>
        <v>0</v>
      </c>
      <c r="W240" s="2" t="s">
        <v>992</v>
      </c>
      <c r="X240" s="131">
        <f t="shared" si="125"/>
        <v>0</v>
      </c>
      <c r="Y240" s="138">
        <f t="shared" si="148"/>
        <v>0</v>
      </c>
      <c r="AE240" s="24" t="s">
        <v>984</v>
      </c>
    </row>
    <row r="241" spans="1:31" hidden="1">
      <c r="A241" t="s">
        <v>982</v>
      </c>
      <c r="B241" s="24" t="str">
        <f t="shared" si="124"/>
        <v>54 Sostenibilidad desde lo territorial</v>
      </c>
      <c r="C241" s="24" t="s">
        <v>640</v>
      </c>
      <c r="D241" s="24" t="s">
        <v>641</v>
      </c>
      <c r="E241" s="24" t="s">
        <v>662</v>
      </c>
      <c r="F241" s="24" t="s">
        <v>663</v>
      </c>
      <c r="G241" s="24" t="s">
        <v>666</v>
      </c>
      <c r="H241" s="24" t="s">
        <v>667</v>
      </c>
      <c r="I241" s="24" t="s">
        <v>934</v>
      </c>
      <c r="J241" s="24" t="s">
        <v>498</v>
      </c>
      <c r="K241" t="s">
        <v>37</v>
      </c>
      <c r="L241" s="25" t="s">
        <v>18</v>
      </c>
      <c r="M241" t="s">
        <v>20</v>
      </c>
      <c r="O241">
        <v>40</v>
      </c>
      <c r="P241">
        <v>5</v>
      </c>
      <c r="Q241">
        <v>10</v>
      </c>
      <c r="R241">
        <v>15</v>
      </c>
      <c r="S241">
        <v>10</v>
      </c>
      <c r="T241">
        <v>0</v>
      </c>
      <c r="U241" s="2">
        <v>0</v>
      </c>
      <c r="V241">
        <f t="shared" si="149"/>
        <v>0</v>
      </c>
      <c r="W241" s="2" t="s">
        <v>992</v>
      </c>
      <c r="X241" s="131">
        <f t="shared" si="125"/>
        <v>0</v>
      </c>
      <c r="Y241" s="138">
        <f t="shared" si="148"/>
        <v>0</v>
      </c>
      <c r="AE241" s="24" t="s">
        <v>984</v>
      </c>
    </row>
    <row r="242" spans="1:31" ht="30" hidden="1">
      <c r="A242" t="s">
        <v>982</v>
      </c>
      <c r="B242" s="24" t="str">
        <f t="shared" si="124"/>
        <v>54 Sostenibilidad desde lo territorial</v>
      </c>
      <c r="C242" s="24" t="s">
        <v>640</v>
      </c>
      <c r="D242" s="24" t="s">
        <v>641</v>
      </c>
      <c r="E242" s="24" t="s">
        <v>662</v>
      </c>
      <c r="F242" s="24" t="s">
        <v>663</v>
      </c>
      <c r="G242" s="24" t="s">
        <v>668</v>
      </c>
      <c r="H242" s="24" t="s">
        <v>669</v>
      </c>
      <c r="I242" s="24" t="s">
        <v>934</v>
      </c>
      <c r="J242" s="24" t="s">
        <v>498</v>
      </c>
      <c r="K242" t="s">
        <v>37</v>
      </c>
      <c r="L242" s="25" t="s">
        <v>18</v>
      </c>
      <c r="M242" t="s">
        <v>20</v>
      </c>
      <c r="O242">
        <v>2000</v>
      </c>
      <c r="P242">
        <v>400</v>
      </c>
      <c r="Q242">
        <v>500</v>
      </c>
      <c r="R242">
        <v>500</v>
      </c>
      <c r="S242">
        <v>600</v>
      </c>
      <c r="T242">
        <v>4375</v>
      </c>
      <c r="U242" s="2">
        <v>0</v>
      </c>
      <c r="V242">
        <f t="shared" si="149"/>
        <v>4375</v>
      </c>
      <c r="W242" s="2" t="s">
        <v>992</v>
      </c>
      <c r="X242" s="131">
        <f t="shared" si="125"/>
        <v>0</v>
      </c>
      <c r="Y242" s="138">
        <f t="shared" si="148"/>
        <v>100</v>
      </c>
      <c r="AE242" s="24" t="s">
        <v>984</v>
      </c>
    </row>
    <row r="243" spans="1:31" hidden="1">
      <c r="A243" t="s">
        <v>982</v>
      </c>
      <c r="B243" s="24" t="str">
        <f t="shared" si="124"/>
        <v>54 Sostenibilidad desde lo territorial</v>
      </c>
      <c r="C243" s="24" t="s">
        <v>640</v>
      </c>
      <c r="D243" s="24" t="s">
        <v>641</v>
      </c>
      <c r="E243" s="24" t="s">
        <v>662</v>
      </c>
      <c r="F243" s="24" t="s">
        <v>663</v>
      </c>
      <c r="G243" s="24" t="s">
        <v>670</v>
      </c>
      <c r="H243" s="24" t="s">
        <v>671</v>
      </c>
      <c r="I243" s="24" t="s">
        <v>934</v>
      </c>
      <c r="J243" s="24" t="s">
        <v>498</v>
      </c>
      <c r="K243" t="s">
        <v>37</v>
      </c>
      <c r="L243" s="25" t="s">
        <v>18</v>
      </c>
      <c r="M243" t="s">
        <v>20</v>
      </c>
      <c r="O243">
        <v>130000</v>
      </c>
      <c r="P243">
        <v>10000</v>
      </c>
      <c r="Q243">
        <v>40000</v>
      </c>
      <c r="R243">
        <v>40000</v>
      </c>
      <c r="S243">
        <v>40000</v>
      </c>
      <c r="T243">
        <v>19728</v>
      </c>
      <c r="U243" s="2">
        <v>0</v>
      </c>
      <c r="V243">
        <f t="shared" si="149"/>
        <v>19728</v>
      </c>
      <c r="W243" s="2" t="s">
        <v>992</v>
      </c>
      <c r="X243" s="131">
        <f t="shared" si="125"/>
        <v>0</v>
      </c>
      <c r="Y243" s="138">
        <f t="shared" si="148"/>
        <v>15.175384615384615</v>
      </c>
      <c r="AE243" s="24" t="s">
        <v>984</v>
      </c>
    </row>
    <row r="244" spans="1:31" ht="63.75" hidden="1">
      <c r="A244" t="s">
        <v>982</v>
      </c>
      <c r="B244" s="24" t="str">
        <f t="shared" si="124"/>
        <v>54 Sostenibilidad desde lo territorial</v>
      </c>
      <c r="C244" s="24" t="s">
        <v>640</v>
      </c>
      <c r="D244" s="24" t="s">
        <v>641</v>
      </c>
      <c r="E244" s="24" t="s">
        <v>672</v>
      </c>
      <c r="F244" s="24" t="s">
        <v>673</v>
      </c>
      <c r="G244" s="24" t="s">
        <v>674</v>
      </c>
      <c r="H244" s="24" t="s">
        <v>675</v>
      </c>
      <c r="I244" s="24" t="s">
        <v>934</v>
      </c>
      <c r="J244" s="24" t="s">
        <v>498</v>
      </c>
      <c r="K244" t="s">
        <v>24</v>
      </c>
      <c r="L244" s="25" t="s">
        <v>18</v>
      </c>
      <c r="M244" t="s">
        <v>20</v>
      </c>
      <c r="O244">
        <v>116</v>
      </c>
      <c r="P244">
        <v>54</v>
      </c>
      <c r="Q244">
        <v>79</v>
      </c>
      <c r="R244">
        <v>102</v>
      </c>
      <c r="S244">
        <v>116</v>
      </c>
      <c r="T244">
        <v>47</v>
      </c>
      <c r="U244" s="2">
        <v>47</v>
      </c>
      <c r="V244">
        <f t="shared" ref="V244:V249" si="150">U244</f>
        <v>47</v>
      </c>
      <c r="W244" s="132" t="s">
        <v>993</v>
      </c>
      <c r="X244" s="131">
        <f t="shared" si="125"/>
        <v>59.493670886075947</v>
      </c>
      <c r="Y244" s="138">
        <f t="shared" si="148"/>
        <v>40.517241379310342</v>
      </c>
      <c r="AE244" s="24" t="s">
        <v>984</v>
      </c>
    </row>
    <row r="245" spans="1:31" ht="63.75" hidden="1">
      <c r="A245" t="s">
        <v>982</v>
      </c>
      <c r="B245" s="24" t="str">
        <f t="shared" si="124"/>
        <v>54 Sostenibilidad desde lo territorial</v>
      </c>
      <c r="C245" s="24" t="s">
        <v>640</v>
      </c>
      <c r="D245" s="24" t="s">
        <v>641</v>
      </c>
      <c r="E245" s="24" t="s">
        <v>672</v>
      </c>
      <c r="F245" s="24" t="s">
        <v>673</v>
      </c>
      <c r="G245" s="24" t="s">
        <v>676</v>
      </c>
      <c r="H245" s="24" t="s">
        <v>677</v>
      </c>
      <c r="I245" s="24" t="s">
        <v>934</v>
      </c>
      <c r="J245" s="24" t="s">
        <v>498</v>
      </c>
      <c r="K245" t="s">
        <v>24</v>
      </c>
      <c r="L245" s="25" t="s">
        <v>18</v>
      </c>
      <c r="M245" t="s">
        <v>20</v>
      </c>
      <c r="O245">
        <v>63</v>
      </c>
      <c r="P245">
        <v>28</v>
      </c>
      <c r="Q245">
        <v>41</v>
      </c>
      <c r="R245">
        <v>54</v>
      </c>
      <c r="S245">
        <v>63</v>
      </c>
      <c r="T245">
        <v>22</v>
      </c>
      <c r="U245" s="2">
        <v>22</v>
      </c>
      <c r="V245">
        <f t="shared" si="150"/>
        <v>22</v>
      </c>
      <c r="W245" s="132" t="s">
        <v>994</v>
      </c>
      <c r="X245" s="131">
        <f t="shared" si="125"/>
        <v>53.658536585365859</v>
      </c>
      <c r="Y245" s="138">
        <f t="shared" si="148"/>
        <v>34.920634920634917</v>
      </c>
      <c r="AE245" s="24" t="s">
        <v>984</v>
      </c>
    </row>
    <row r="246" spans="1:31" ht="30" hidden="1">
      <c r="A246" t="s">
        <v>982</v>
      </c>
      <c r="B246" s="24" t="str">
        <f t="shared" si="124"/>
        <v>54 Sostenibilidad desde lo territorial</v>
      </c>
      <c r="C246" s="24" t="s">
        <v>640</v>
      </c>
      <c r="D246" s="24" t="s">
        <v>641</v>
      </c>
      <c r="E246" s="24" t="s">
        <v>672</v>
      </c>
      <c r="F246" s="24" t="s">
        <v>673</v>
      </c>
      <c r="G246" s="24" t="s">
        <v>678</v>
      </c>
      <c r="H246" s="24" t="s">
        <v>679</v>
      </c>
      <c r="I246" s="24" t="s">
        <v>934</v>
      </c>
      <c r="J246" s="24" t="s">
        <v>498</v>
      </c>
      <c r="K246" t="s">
        <v>24</v>
      </c>
      <c r="L246" s="25" t="s">
        <v>18</v>
      </c>
      <c r="M246" t="s">
        <v>20</v>
      </c>
      <c r="O246">
        <v>4000</v>
      </c>
      <c r="P246">
        <v>1000</v>
      </c>
      <c r="Q246">
        <v>2000</v>
      </c>
      <c r="R246">
        <v>3000</v>
      </c>
      <c r="S246">
        <v>4000</v>
      </c>
      <c r="T246">
        <v>341</v>
      </c>
      <c r="U246" s="2">
        <v>341</v>
      </c>
      <c r="V246">
        <f t="shared" si="150"/>
        <v>341</v>
      </c>
      <c r="W246" s="132" t="s">
        <v>995</v>
      </c>
      <c r="X246" s="131">
        <f t="shared" si="125"/>
        <v>17.05</v>
      </c>
      <c r="Y246" s="138">
        <f t="shared" si="148"/>
        <v>8.5250000000000004</v>
      </c>
      <c r="AE246" s="24" t="s">
        <v>984</v>
      </c>
    </row>
    <row r="247" spans="1:31" ht="51" hidden="1">
      <c r="A247" t="s">
        <v>982</v>
      </c>
      <c r="B247" s="24" t="str">
        <f t="shared" si="124"/>
        <v>54 Sostenibilidad desde lo territorial</v>
      </c>
      <c r="C247" s="24" t="s">
        <v>640</v>
      </c>
      <c r="D247" s="24" t="s">
        <v>641</v>
      </c>
      <c r="E247" s="24" t="s">
        <v>680</v>
      </c>
      <c r="F247" s="24" t="s">
        <v>681</v>
      </c>
      <c r="G247" s="24" t="s">
        <v>682</v>
      </c>
      <c r="H247" s="24" t="s">
        <v>683</v>
      </c>
      <c r="I247" s="24" t="s">
        <v>934</v>
      </c>
      <c r="J247" s="24" t="s">
        <v>498</v>
      </c>
      <c r="K247" t="s">
        <v>24</v>
      </c>
      <c r="L247" s="25" t="s">
        <v>18</v>
      </c>
      <c r="M247" t="s">
        <v>20</v>
      </c>
      <c r="O247">
        <v>30</v>
      </c>
      <c r="P247">
        <v>15</v>
      </c>
      <c r="Q247">
        <v>20</v>
      </c>
      <c r="R247">
        <v>25</v>
      </c>
      <c r="S247">
        <v>30</v>
      </c>
      <c r="T247">
        <v>13</v>
      </c>
      <c r="U247" s="2">
        <v>13</v>
      </c>
      <c r="V247">
        <f t="shared" si="150"/>
        <v>13</v>
      </c>
      <c r="W247" s="132" t="s">
        <v>996</v>
      </c>
      <c r="X247" s="131">
        <f t="shared" si="125"/>
        <v>65</v>
      </c>
      <c r="Y247" s="138">
        <f t="shared" si="148"/>
        <v>43.333333333333336</v>
      </c>
      <c r="AE247" s="24" t="s">
        <v>984</v>
      </c>
    </row>
    <row r="248" spans="1:31" ht="38.25" hidden="1">
      <c r="A248" t="s">
        <v>982</v>
      </c>
      <c r="B248" s="24" t="str">
        <f t="shared" si="124"/>
        <v>54 Sostenibilidad desde lo territorial</v>
      </c>
      <c r="C248" s="24" t="s">
        <v>640</v>
      </c>
      <c r="D248" s="24" t="s">
        <v>641</v>
      </c>
      <c r="E248" s="24" t="s">
        <v>680</v>
      </c>
      <c r="F248" s="24" t="s">
        <v>681</v>
      </c>
      <c r="G248" s="24" t="s">
        <v>684</v>
      </c>
      <c r="H248" s="24" t="s">
        <v>685</v>
      </c>
      <c r="I248" s="24" t="s">
        <v>934</v>
      </c>
      <c r="J248" s="24" t="s">
        <v>498</v>
      </c>
      <c r="K248" t="s">
        <v>24</v>
      </c>
      <c r="L248" s="25" t="s">
        <v>18</v>
      </c>
      <c r="M248" t="s">
        <v>20</v>
      </c>
      <c r="O248">
        <v>3</v>
      </c>
      <c r="P248">
        <v>1</v>
      </c>
      <c r="Q248">
        <v>2</v>
      </c>
      <c r="R248">
        <v>3</v>
      </c>
      <c r="S248">
        <v>3</v>
      </c>
      <c r="T248">
        <v>2</v>
      </c>
      <c r="U248" s="2">
        <v>2</v>
      </c>
      <c r="V248">
        <f t="shared" si="150"/>
        <v>2</v>
      </c>
      <c r="W248" s="132" t="s">
        <v>997</v>
      </c>
      <c r="X248" s="131">
        <f t="shared" si="125"/>
        <v>100</v>
      </c>
      <c r="Y248" s="138">
        <f t="shared" si="148"/>
        <v>66.666666666666657</v>
      </c>
      <c r="AE248" s="24" t="s">
        <v>984</v>
      </c>
    </row>
    <row r="249" spans="1:31" ht="38.25" hidden="1">
      <c r="A249" t="s">
        <v>982</v>
      </c>
      <c r="B249" s="24" t="str">
        <f t="shared" si="124"/>
        <v>54 Sostenibilidad desde lo territorial</v>
      </c>
      <c r="C249" s="24" t="s">
        <v>640</v>
      </c>
      <c r="D249" s="24" t="s">
        <v>641</v>
      </c>
      <c r="E249" s="24" t="s">
        <v>680</v>
      </c>
      <c r="F249" s="24" t="s">
        <v>681</v>
      </c>
      <c r="G249" s="24" t="s">
        <v>686</v>
      </c>
      <c r="H249" s="24" t="s">
        <v>687</v>
      </c>
      <c r="I249" s="24" t="s">
        <v>934</v>
      </c>
      <c r="J249" s="24" t="s">
        <v>498</v>
      </c>
      <c r="K249" t="s">
        <v>24</v>
      </c>
      <c r="L249" s="25" t="s">
        <v>18</v>
      </c>
      <c r="M249" t="s">
        <v>20</v>
      </c>
      <c r="O249">
        <v>3</v>
      </c>
      <c r="P249">
        <v>1</v>
      </c>
      <c r="Q249">
        <v>2</v>
      </c>
      <c r="R249">
        <v>3</v>
      </c>
      <c r="S249">
        <v>3</v>
      </c>
      <c r="T249">
        <v>1</v>
      </c>
      <c r="U249" s="2">
        <v>1</v>
      </c>
      <c r="V249">
        <f t="shared" si="150"/>
        <v>1</v>
      </c>
      <c r="W249" s="132" t="s">
        <v>998</v>
      </c>
      <c r="X249" s="131">
        <f t="shared" si="125"/>
        <v>50</v>
      </c>
      <c r="Y249" s="138">
        <f t="shared" si="148"/>
        <v>33.333333333333329</v>
      </c>
      <c r="AE249" s="24" t="s">
        <v>984</v>
      </c>
    </row>
    <row r="250" spans="1:31" ht="45" hidden="1">
      <c r="A250" t="s">
        <v>982</v>
      </c>
      <c r="B250" s="24" t="str">
        <f t="shared" si="124"/>
        <v>54 Sostenibilidad desde lo territorial</v>
      </c>
      <c r="C250" s="24" t="s">
        <v>640</v>
      </c>
      <c r="D250" s="24" t="s">
        <v>641</v>
      </c>
      <c r="E250" s="24" t="s">
        <v>680</v>
      </c>
      <c r="F250" s="24" t="s">
        <v>681</v>
      </c>
      <c r="G250" s="24" t="s">
        <v>688</v>
      </c>
      <c r="H250" s="24" t="s">
        <v>689</v>
      </c>
      <c r="I250" s="24" t="s">
        <v>934</v>
      </c>
      <c r="J250" s="24" t="s">
        <v>498</v>
      </c>
      <c r="K250" t="s">
        <v>37</v>
      </c>
      <c r="L250" s="25" t="s">
        <v>18</v>
      </c>
      <c r="M250" t="s">
        <v>20</v>
      </c>
      <c r="O250">
        <v>1</v>
      </c>
      <c r="P250">
        <v>0.5</v>
      </c>
      <c r="Q250">
        <v>0.5</v>
      </c>
      <c r="R250" t="s">
        <v>113</v>
      </c>
      <c r="S250" t="s">
        <v>113</v>
      </c>
      <c r="T250">
        <v>0</v>
      </c>
      <c r="U250" s="2">
        <v>0</v>
      </c>
      <c r="V250">
        <f>IF(ISTEXT(U250),T250,IF(ISTEXT(T250),U250,T250+U250))</f>
        <v>0</v>
      </c>
      <c r="W250" s="132" t="s">
        <v>999</v>
      </c>
      <c r="X250" s="131">
        <f t="shared" si="125"/>
        <v>0</v>
      </c>
      <c r="Y250" s="138">
        <f t="shared" si="148"/>
        <v>0</v>
      </c>
      <c r="AE250" s="24" t="s">
        <v>984</v>
      </c>
    </row>
    <row r="251" spans="1:31" ht="63.75" hidden="1">
      <c r="A251" t="s">
        <v>982</v>
      </c>
      <c r="B251" s="24" t="str">
        <f t="shared" si="124"/>
        <v>54 Sostenibilidad desde lo territorial</v>
      </c>
      <c r="C251" s="24" t="s">
        <v>640</v>
      </c>
      <c r="D251" s="24" t="s">
        <v>641</v>
      </c>
      <c r="E251" s="24" t="s">
        <v>690</v>
      </c>
      <c r="F251" s="24" t="s">
        <v>691</v>
      </c>
      <c r="G251" s="24" t="s">
        <v>692</v>
      </c>
      <c r="H251" s="24" t="s">
        <v>693</v>
      </c>
      <c r="I251" s="24" t="s">
        <v>934</v>
      </c>
      <c r="J251" s="24" t="s">
        <v>498</v>
      </c>
      <c r="K251" t="s">
        <v>19</v>
      </c>
      <c r="L251" s="25" t="s">
        <v>18</v>
      </c>
      <c r="M251" t="s">
        <v>20</v>
      </c>
      <c r="O251">
        <v>125</v>
      </c>
      <c r="P251">
        <v>125</v>
      </c>
      <c r="Q251">
        <v>125</v>
      </c>
      <c r="R251">
        <v>125</v>
      </c>
      <c r="S251">
        <v>125</v>
      </c>
      <c r="T251">
        <v>121</v>
      </c>
      <c r="U251" s="2">
        <v>66</v>
      </c>
      <c r="V251">
        <f>U251</f>
        <v>66</v>
      </c>
      <c r="W251" s="132" t="s">
        <v>1000</v>
      </c>
      <c r="X251" s="131">
        <f t="shared" si="125"/>
        <v>52.800000000000004</v>
      </c>
      <c r="Y251" s="138">
        <f>IF(AA251="NA",AB251,IF(AB251="NA",AA251,AA251+AB251))</f>
        <v>37.4</v>
      </c>
      <c r="Z251">
        <f t="shared" ref="Z251" si="151">IFERROR(IF(T251/P251*100&gt;100,100,T251/P251*100),"NA")</f>
        <v>96.8</v>
      </c>
      <c r="AA251">
        <f>IFERROR(Z251*AC251,"NA")</f>
        <v>24.2</v>
      </c>
      <c r="AB251">
        <f>IFERROR(X251*AD251,"NA")</f>
        <v>13.200000000000001</v>
      </c>
      <c r="AC251">
        <f>P251/SUM(P251:S251)</f>
        <v>0.25</v>
      </c>
      <c r="AD251">
        <f>Q251/SUM(P251:S251)</f>
        <v>0.25</v>
      </c>
      <c r="AE251" s="24" t="s">
        <v>984</v>
      </c>
    </row>
    <row r="252" spans="1:31" ht="30" hidden="1">
      <c r="A252" t="s">
        <v>982</v>
      </c>
      <c r="B252" s="24" t="str">
        <f t="shared" si="124"/>
        <v>54 Sostenibilidad desde lo territorial</v>
      </c>
      <c r="C252" s="24" t="s">
        <v>694</v>
      </c>
      <c r="D252" s="24" t="s">
        <v>695</v>
      </c>
      <c r="E252" s="24" t="s">
        <v>696</v>
      </c>
      <c r="F252" s="24" t="s">
        <v>697</v>
      </c>
      <c r="G252" s="24" t="s">
        <v>698</v>
      </c>
      <c r="H252" s="24" t="s">
        <v>699</v>
      </c>
      <c r="I252" s="24" t="s">
        <v>934</v>
      </c>
      <c r="J252" s="24" t="s">
        <v>700</v>
      </c>
      <c r="K252" t="s">
        <v>37</v>
      </c>
      <c r="L252" s="25" t="s">
        <v>18</v>
      </c>
      <c r="M252" t="s">
        <v>20</v>
      </c>
      <c r="O252">
        <v>50000</v>
      </c>
      <c r="P252">
        <v>7500</v>
      </c>
      <c r="Q252">
        <v>20000</v>
      </c>
      <c r="R252">
        <v>15000</v>
      </c>
      <c r="S252">
        <v>7500</v>
      </c>
      <c r="T252">
        <v>3651</v>
      </c>
      <c r="U252" s="2">
        <v>293</v>
      </c>
      <c r="V252">
        <f t="shared" ref="V252:V256" si="152">IF(ISTEXT(U252),T252,IF(ISTEXT(T252),U252,T252+U252))</f>
        <v>3944</v>
      </c>
      <c r="W252" s="2"/>
      <c r="X252" s="131">
        <f t="shared" si="125"/>
        <v>1.4650000000000001</v>
      </c>
      <c r="Y252" s="138">
        <f t="shared" ref="Y252:Y256" si="153">IFERROR(IF(V252/O252*100&gt;100,100,V252/O252*100),"NA")</f>
        <v>7.8880000000000008</v>
      </c>
      <c r="AE252" s="24" t="s">
        <v>984</v>
      </c>
    </row>
    <row r="253" spans="1:31" ht="30" hidden="1">
      <c r="A253" t="s">
        <v>982</v>
      </c>
      <c r="B253" s="24" t="str">
        <f t="shared" si="124"/>
        <v>54 Sostenibilidad desde lo territorial</v>
      </c>
      <c r="C253" s="24" t="s">
        <v>694</v>
      </c>
      <c r="D253" s="24" t="s">
        <v>695</v>
      </c>
      <c r="E253" s="24" t="s">
        <v>696</v>
      </c>
      <c r="F253" s="24" t="s">
        <v>697</v>
      </c>
      <c r="G253" s="24" t="s">
        <v>701</v>
      </c>
      <c r="H253" s="24" t="s">
        <v>702</v>
      </c>
      <c r="I253" s="24" t="s">
        <v>934</v>
      </c>
      <c r="J253" s="24" t="s">
        <v>700</v>
      </c>
      <c r="K253" t="s">
        <v>37</v>
      </c>
      <c r="L253" s="25" t="s">
        <v>18</v>
      </c>
      <c r="M253" t="s">
        <v>20</v>
      </c>
      <c r="O253">
        <v>20000</v>
      </c>
      <c r="P253">
        <v>3000</v>
      </c>
      <c r="Q253">
        <v>8000</v>
      </c>
      <c r="R253">
        <v>6000</v>
      </c>
      <c r="S253">
        <v>3000</v>
      </c>
      <c r="T253">
        <v>2260</v>
      </c>
      <c r="U253" s="2">
        <v>257</v>
      </c>
      <c r="V253">
        <f t="shared" si="152"/>
        <v>2517</v>
      </c>
      <c r="W253" s="2"/>
      <c r="X253" s="131">
        <f t="shared" si="125"/>
        <v>3.2124999999999999</v>
      </c>
      <c r="Y253" s="138">
        <f t="shared" si="153"/>
        <v>12.584999999999999</v>
      </c>
      <c r="AE253" s="24" t="s">
        <v>984</v>
      </c>
    </row>
    <row r="254" spans="1:31" ht="30" hidden="1">
      <c r="A254" t="s">
        <v>982</v>
      </c>
      <c r="B254" s="24" t="str">
        <f t="shared" si="124"/>
        <v>54 Sostenibilidad desde lo territorial</v>
      </c>
      <c r="C254" s="24" t="s">
        <v>694</v>
      </c>
      <c r="D254" s="24" t="s">
        <v>695</v>
      </c>
      <c r="E254" s="24" t="s">
        <v>696</v>
      </c>
      <c r="F254" s="24" t="s">
        <v>697</v>
      </c>
      <c r="G254" s="24" t="s">
        <v>703</v>
      </c>
      <c r="H254" s="24" t="s">
        <v>704</v>
      </c>
      <c r="I254" s="24" t="s">
        <v>934</v>
      </c>
      <c r="J254" s="24" t="s">
        <v>700</v>
      </c>
      <c r="K254" t="s">
        <v>37</v>
      </c>
      <c r="L254" s="25" t="s">
        <v>18</v>
      </c>
      <c r="M254" t="s">
        <v>20</v>
      </c>
      <c r="O254">
        <v>100000</v>
      </c>
      <c r="P254">
        <v>15000</v>
      </c>
      <c r="Q254">
        <v>40000</v>
      </c>
      <c r="R254">
        <v>30000</v>
      </c>
      <c r="S254">
        <v>15000</v>
      </c>
      <c r="T254">
        <v>12563</v>
      </c>
      <c r="U254" s="2">
        <v>0</v>
      </c>
      <c r="V254">
        <f t="shared" si="152"/>
        <v>12563</v>
      </c>
      <c r="W254" s="2"/>
      <c r="X254" s="131">
        <f t="shared" si="125"/>
        <v>0</v>
      </c>
      <c r="Y254" s="138">
        <f t="shared" si="153"/>
        <v>12.562999999999999</v>
      </c>
      <c r="AE254" s="24" t="s">
        <v>984</v>
      </c>
    </row>
    <row r="255" spans="1:31" ht="30.75" hidden="1" thickBot="1">
      <c r="A255" t="s">
        <v>982</v>
      </c>
      <c r="B255" s="24" t="str">
        <f t="shared" si="124"/>
        <v>54 Sostenibilidad desde lo territorial</v>
      </c>
      <c r="C255" s="24" t="s">
        <v>694</v>
      </c>
      <c r="D255" s="24" t="s">
        <v>695</v>
      </c>
      <c r="E255" s="24" t="s">
        <v>705</v>
      </c>
      <c r="F255" s="24" t="s">
        <v>706</v>
      </c>
      <c r="G255" s="24" t="s">
        <v>707</v>
      </c>
      <c r="H255" s="24" t="s">
        <v>708</v>
      </c>
      <c r="I255" s="24" t="s">
        <v>934</v>
      </c>
      <c r="J255" s="24" t="s">
        <v>700</v>
      </c>
      <c r="K255" t="s">
        <v>37</v>
      </c>
      <c r="L255" s="32" t="s">
        <v>18</v>
      </c>
      <c r="M255" t="s">
        <v>20</v>
      </c>
      <c r="O255">
        <v>125</v>
      </c>
      <c r="P255">
        <v>18</v>
      </c>
      <c r="Q255">
        <v>50</v>
      </c>
      <c r="R255">
        <v>38</v>
      </c>
      <c r="S255">
        <v>19</v>
      </c>
      <c r="T255">
        <v>11</v>
      </c>
      <c r="U255" s="2">
        <v>5</v>
      </c>
      <c r="V255">
        <f t="shared" si="152"/>
        <v>16</v>
      </c>
      <c r="W255" s="2"/>
      <c r="X255" s="131">
        <f t="shared" si="125"/>
        <v>10</v>
      </c>
      <c r="Y255" s="138">
        <f t="shared" si="153"/>
        <v>12.8</v>
      </c>
      <c r="AE255" s="24" t="s">
        <v>984</v>
      </c>
    </row>
    <row r="256" spans="1:31" hidden="1">
      <c r="A256" t="s">
        <v>1001</v>
      </c>
      <c r="B256" s="24" t="str">
        <f t="shared" si="124"/>
        <v xml:space="preserve">55 Autonomía desde la gobernanza </v>
      </c>
      <c r="C256" s="24" t="s">
        <v>710</v>
      </c>
      <c r="D256" s="24" t="s">
        <v>711</v>
      </c>
      <c r="E256" s="24" t="s">
        <v>712</v>
      </c>
      <c r="F256" s="24" t="s">
        <v>713</v>
      </c>
      <c r="G256" s="24" t="s">
        <v>714</v>
      </c>
      <c r="H256" s="24" t="s">
        <v>715</v>
      </c>
      <c r="I256" s="24" t="s">
        <v>934</v>
      </c>
      <c r="J256" s="24" t="s">
        <v>282</v>
      </c>
      <c r="K256" t="s">
        <v>37</v>
      </c>
      <c r="L256" s="25" t="s">
        <v>255</v>
      </c>
      <c r="M256" t="s">
        <v>20</v>
      </c>
      <c r="O256">
        <v>4</v>
      </c>
      <c r="P256">
        <v>1</v>
      </c>
      <c r="Q256">
        <v>1</v>
      </c>
      <c r="R256">
        <v>1</v>
      </c>
      <c r="S256">
        <v>1</v>
      </c>
      <c r="T256">
        <v>1</v>
      </c>
      <c r="U256" s="2">
        <v>0</v>
      </c>
      <c r="V256">
        <f t="shared" si="152"/>
        <v>1</v>
      </c>
      <c r="W256" s="2" t="s">
        <v>1002</v>
      </c>
      <c r="X256" s="131">
        <f t="shared" si="125"/>
        <v>0</v>
      </c>
      <c r="Y256" s="138">
        <f t="shared" si="153"/>
        <v>25</v>
      </c>
      <c r="AE256" s="24" t="s">
        <v>1003</v>
      </c>
    </row>
    <row r="257" spans="1:31" ht="30" hidden="1">
      <c r="A257" t="s">
        <v>1001</v>
      </c>
      <c r="B257" s="24" t="str">
        <f t="shared" si="124"/>
        <v xml:space="preserve">55 Autonomía desde la gobernanza </v>
      </c>
      <c r="C257" s="24" t="s">
        <v>710</v>
      </c>
      <c r="D257" s="24" t="s">
        <v>711</v>
      </c>
      <c r="E257" s="24" t="s">
        <v>716</v>
      </c>
      <c r="F257" s="24" t="s">
        <v>717</v>
      </c>
      <c r="G257" s="24" t="s">
        <v>718</v>
      </c>
      <c r="H257" s="24" t="s">
        <v>719</v>
      </c>
      <c r="I257" s="24" t="s">
        <v>934</v>
      </c>
      <c r="J257" s="24" t="s">
        <v>489</v>
      </c>
      <c r="K257" t="s">
        <v>19</v>
      </c>
      <c r="L257" s="25" t="s">
        <v>18</v>
      </c>
      <c r="M257" t="s">
        <v>20</v>
      </c>
      <c r="O257">
        <v>11</v>
      </c>
      <c r="P257">
        <v>11</v>
      </c>
      <c r="Q257">
        <v>11</v>
      </c>
      <c r="R257">
        <v>11</v>
      </c>
      <c r="S257">
        <v>11</v>
      </c>
      <c r="T257">
        <v>21</v>
      </c>
      <c r="U257" s="126">
        <v>21</v>
      </c>
      <c r="V257">
        <f t="shared" ref="V257:V263" si="154">U257</f>
        <v>21</v>
      </c>
      <c r="W257" s="2" t="s">
        <v>1004</v>
      </c>
      <c r="X257" s="131">
        <f t="shared" si="125"/>
        <v>100</v>
      </c>
      <c r="Y257" s="138">
        <f t="shared" ref="Y257:Y258" si="155">IF(AA257="NA",AB257,IF(AB257="NA",AA257,AA257+AB257))</f>
        <v>50</v>
      </c>
      <c r="Z257">
        <f t="shared" ref="Z257:Z258" si="156">IFERROR(IF(T257/P257*100&gt;100,100,T257/P257*100),"NA")</f>
        <v>100</v>
      </c>
      <c r="AA257">
        <f t="shared" ref="AA257:AA258" si="157">IFERROR(Z257*AC257,"NA")</f>
        <v>25</v>
      </c>
      <c r="AB257">
        <f t="shared" ref="AB257:AB258" si="158">IFERROR(X257*AD257,"NA")</f>
        <v>25</v>
      </c>
      <c r="AC257">
        <f t="shared" ref="AC257:AC258" si="159">P257/SUM(P257:S257)</f>
        <v>0.25</v>
      </c>
      <c r="AD257">
        <f t="shared" ref="AD257:AD258" si="160">Q257/SUM(P257:S257)</f>
        <v>0.25</v>
      </c>
      <c r="AE257" s="24" t="s">
        <v>1003</v>
      </c>
    </row>
    <row r="258" spans="1:31" ht="30">
      <c r="A258" t="s">
        <v>1001</v>
      </c>
      <c r="B258" s="24" t="str">
        <f t="shared" si="124"/>
        <v xml:space="preserve">55 Autonomía desde la gobernanza </v>
      </c>
      <c r="C258" s="24" t="s">
        <v>720</v>
      </c>
      <c r="D258" s="24" t="s">
        <v>721</v>
      </c>
      <c r="E258" s="24" t="s">
        <v>722</v>
      </c>
      <c r="F258" s="24" t="s">
        <v>723</v>
      </c>
      <c r="G258" s="24" t="s">
        <v>724</v>
      </c>
      <c r="H258" s="24" t="s">
        <v>725</v>
      </c>
      <c r="I258" s="24" t="s">
        <v>934</v>
      </c>
      <c r="J258" s="24" t="s">
        <v>726</v>
      </c>
      <c r="K258" t="s">
        <v>19</v>
      </c>
      <c r="L258" s="33" t="s">
        <v>18</v>
      </c>
      <c r="M258" t="s">
        <v>20</v>
      </c>
      <c r="O258">
        <v>20</v>
      </c>
      <c r="P258">
        <v>10</v>
      </c>
      <c r="Q258">
        <v>15</v>
      </c>
      <c r="R258">
        <v>20</v>
      </c>
      <c r="S258">
        <v>20</v>
      </c>
      <c r="T258">
        <v>10</v>
      </c>
      <c r="U258" s="2">
        <v>4</v>
      </c>
      <c r="V258">
        <f t="shared" si="154"/>
        <v>4</v>
      </c>
      <c r="W258" s="2" t="s">
        <v>1005</v>
      </c>
      <c r="X258" s="131">
        <f t="shared" si="125"/>
        <v>26.666666666666668</v>
      </c>
      <c r="Y258" s="138">
        <f t="shared" si="155"/>
        <v>21.53846153846154</v>
      </c>
      <c r="Z258">
        <f t="shared" si="156"/>
        <v>100</v>
      </c>
      <c r="AA258">
        <f t="shared" si="157"/>
        <v>15.384615384615385</v>
      </c>
      <c r="AB258">
        <f t="shared" si="158"/>
        <v>6.1538461538461542</v>
      </c>
      <c r="AC258">
        <f t="shared" si="159"/>
        <v>0.15384615384615385</v>
      </c>
      <c r="AD258">
        <f t="shared" si="160"/>
        <v>0.23076923076923078</v>
      </c>
      <c r="AE258" s="24" t="s">
        <v>1003</v>
      </c>
    </row>
    <row r="259" spans="1:31" ht="30" hidden="1">
      <c r="A259" t="s">
        <v>1001</v>
      </c>
      <c r="B259" s="24" t="str">
        <f t="shared" si="124"/>
        <v xml:space="preserve">55 Autonomía desde la gobernanza </v>
      </c>
      <c r="C259" s="24" t="s">
        <v>720</v>
      </c>
      <c r="D259" s="24" t="s">
        <v>721</v>
      </c>
      <c r="E259" s="24" t="s">
        <v>727</v>
      </c>
      <c r="F259" s="24" t="s">
        <v>728</v>
      </c>
      <c r="G259" s="24" t="s">
        <v>729</v>
      </c>
      <c r="H259" s="24" t="s">
        <v>730</v>
      </c>
      <c r="I259" s="24" t="s">
        <v>934</v>
      </c>
      <c r="J259" s="24" t="s">
        <v>726</v>
      </c>
      <c r="K259" t="s">
        <v>24</v>
      </c>
      <c r="L259" s="25" t="s">
        <v>18</v>
      </c>
      <c r="M259" t="s">
        <v>20</v>
      </c>
      <c r="O259">
        <v>15</v>
      </c>
      <c r="P259">
        <v>5</v>
      </c>
      <c r="Q259">
        <v>10</v>
      </c>
      <c r="R259">
        <v>13</v>
      </c>
      <c r="S259">
        <v>15</v>
      </c>
      <c r="T259">
        <v>5</v>
      </c>
      <c r="U259" s="2">
        <v>7</v>
      </c>
      <c r="V259">
        <f t="shared" si="154"/>
        <v>7</v>
      </c>
      <c r="W259" s="2" t="s">
        <v>1006</v>
      </c>
      <c r="X259" s="131">
        <f t="shared" si="125"/>
        <v>70</v>
      </c>
      <c r="Y259" s="138">
        <f t="shared" ref="Y259:Y262" si="161">IFERROR(IF(V259/O259*100&gt;100,100,V259/O259*100),"NA")</f>
        <v>46.666666666666664</v>
      </c>
      <c r="AE259" s="24" t="s">
        <v>1003</v>
      </c>
    </row>
    <row r="260" spans="1:31" ht="30" hidden="1">
      <c r="A260" t="s">
        <v>1001</v>
      </c>
      <c r="B260" s="24" t="str">
        <f t="shared" si="124"/>
        <v xml:space="preserve">55 Autonomía desde la gobernanza </v>
      </c>
      <c r="C260" s="24" t="s">
        <v>720</v>
      </c>
      <c r="D260" s="24" t="s">
        <v>721</v>
      </c>
      <c r="E260" s="24" t="s">
        <v>727</v>
      </c>
      <c r="F260" s="24" t="s">
        <v>728</v>
      </c>
      <c r="G260" s="24" t="s">
        <v>731</v>
      </c>
      <c r="H260" s="24" t="s">
        <v>732</v>
      </c>
      <c r="I260" s="24" t="s">
        <v>934</v>
      </c>
      <c r="J260" s="24" t="s">
        <v>726</v>
      </c>
      <c r="K260" t="s">
        <v>24</v>
      </c>
      <c r="L260" s="25" t="s">
        <v>18</v>
      </c>
      <c r="M260" t="s">
        <v>20</v>
      </c>
      <c r="O260">
        <v>8</v>
      </c>
      <c r="P260">
        <v>2</v>
      </c>
      <c r="Q260">
        <v>3</v>
      </c>
      <c r="R260">
        <v>5</v>
      </c>
      <c r="S260">
        <v>8</v>
      </c>
      <c r="T260">
        <v>2</v>
      </c>
      <c r="U260" s="135">
        <v>4</v>
      </c>
      <c r="V260">
        <f t="shared" si="154"/>
        <v>4</v>
      </c>
      <c r="W260" s="2" t="s">
        <v>1007</v>
      </c>
      <c r="X260" s="131">
        <f t="shared" si="125"/>
        <v>100</v>
      </c>
      <c r="Y260" s="138">
        <f t="shared" si="161"/>
        <v>50</v>
      </c>
      <c r="AE260" s="24" t="s">
        <v>1003</v>
      </c>
    </row>
    <row r="261" spans="1:31" ht="30" hidden="1">
      <c r="A261" t="s">
        <v>1001</v>
      </c>
      <c r="B261" s="24" t="str">
        <f t="shared" ref="B261:B324" si="162">CONCATENATE(A261," ",AE261)</f>
        <v xml:space="preserve">55 Autonomía desde la gobernanza </v>
      </c>
      <c r="C261" s="24" t="s">
        <v>720</v>
      </c>
      <c r="D261" s="24" t="s">
        <v>721</v>
      </c>
      <c r="E261" s="24" t="s">
        <v>727</v>
      </c>
      <c r="F261" s="24" t="s">
        <v>728</v>
      </c>
      <c r="G261" s="24" t="s">
        <v>733</v>
      </c>
      <c r="H261" s="24" t="s">
        <v>734</v>
      </c>
      <c r="I261" s="24" t="s">
        <v>934</v>
      </c>
      <c r="J261" s="24" t="s">
        <v>726</v>
      </c>
      <c r="K261" t="s">
        <v>24</v>
      </c>
      <c r="L261" s="25" t="s">
        <v>18</v>
      </c>
      <c r="M261" t="s">
        <v>20</v>
      </c>
      <c r="O261">
        <v>4</v>
      </c>
      <c r="P261">
        <v>1</v>
      </c>
      <c r="Q261">
        <v>2</v>
      </c>
      <c r="R261">
        <v>3</v>
      </c>
      <c r="S261">
        <v>4</v>
      </c>
      <c r="T261">
        <v>1</v>
      </c>
      <c r="U261" s="135">
        <v>1</v>
      </c>
      <c r="V261">
        <f t="shared" si="154"/>
        <v>1</v>
      </c>
      <c r="W261" s="2"/>
      <c r="X261" s="131">
        <f t="shared" ref="X261:X286" si="163">IFERROR(IF(U261/Q261*100&gt;100,100,U261/Q261*100),"NA")</f>
        <v>50</v>
      </c>
      <c r="Y261" s="138">
        <f t="shared" si="161"/>
        <v>25</v>
      </c>
      <c r="AE261" s="24" t="s">
        <v>1003</v>
      </c>
    </row>
    <row r="262" spans="1:31" ht="30" hidden="1">
      <c r="A262" t="s">
        <v>1001</v>
      </c>
      <c r="B262" s="24" t="str">
        <f t="shared" si="162"/>
        <v xml:space="preserve">55 Autonomía desde la gobernanza </v>
      </c>
      <c r="C262" s="24" t="s">
        <v>720</v>
      </c>
      <c r="D262" s="24" t="s">
        <v>721</v>
      </c>
      <c r="E262" s="24" t="s">
        <v>727</v>
      </c>
      <c r="F262" s="24" t="s">
        <v>728</v>
      </c>
      <c r="G262" s="24" t="s">
        <v>735</v>
      </c>
      <c r="H262" s="24" t="s">
        <v>736</v>
      </c>
      <c r="I262" s="24" t="s">
        <v>934</v>
      </c>
      <c r="J262" s="24" t="s">
        <v>726</v>
      </c>
      <c r="K262" t="s">
        <v>24</v>
      </c>
      <c r="L262" s="25" t="s">
        <v>18</v>
      </c>
      <c r="M262" t="s">
        <v>20</v>
      </c>
      <c r="O262">
        <v>2600</v>
      </c>
      <c r="P262">
        <v>520</v>
      </c>
      <c r="Q262">
        <v>1300</v>
      </c>
      <c r="R262">
        <v>2080</v>
      </c>
      <c r="S262">
        <v>2600</v>
      </c>
      <c r="T262">
        <v>2105</v>
      </c>
      <c r="U262" s="135">
        <f>301+T262</f>
        <v>2406</v>
      </c>
      <c r="V262">
        <f t="shared" si="154"/>
        <v>2406</v>
      </c>
      <c r="W262" s="2"/>
      <c r="X262" s="131">
        <f t="shared" si="163"/>
        <v>100</v>
      </c>
      <c r="Y262" s="138">
        <f t="shared" si="161"/>
        <v>92.538461538461533</v>
      </c>
      <c r="AE262" s="24" t="s">
        <v>1003</v>
      </c>
    </row>
    <row r="263" spans="1:31" ht="30" hidden="1">
      <c r="A263" t="s">
        <v>1001</v>
      </c>
      <c r="B263" s="24" t="str">
        <f t="shared" si="162"/>
        <v xml:space="preserve">55 Autonomía desde la gobernanza </v>
      </c>
      <c r="C263" s="24" t="s">
        <v>720</v>
      </c>
      <c r="D263" s="24" t="s">
        <v>721</v>
      </c>
      <c r="E263" s="24" t="s">
        <v>737</v>
      </c>
      <c r="F263" s="24" t="s">
        <v>738</v>
      </c>
      <c r="G263" s="24" t="s">
        <v>739</v>
      </c>
      <c r="H263" s="24" t="s">
        <v>740</v>
      </c>
      <c r="I263" s="24" t="s">
        <v>934</v>
      </c>
      <c r="J263" s="24" t="s">
        <v>282</v>
      </c>
      <c r="K263" t="s">
        <v>19</v>
      </c>
      <c r="L263" s="25" t="s">
        <v>18</v>
      </c>
      <c r="M263" t="s">
        <v>20</v>
      </c>
      <c r="O263">
        <v>2</v>
      </c>
      <c r="P263">
        <v>2</v>
      </c>
      <c r="Q263">
        <v>2</v>
      </c>
      <c r="R263">
        <v>2</v>
      </c>
      <c r="S263">
        <v>2</v>
      </c>
      <c r="T263">
        <v>2</v>
      </c>
      <c r="U263" s="2">
        <v>1</v>
      </c>
      <c r="V263">
        <f t="shared" si="154"/>
        <v>1</v>
      </c>
      <c r="W263" s="2"/>
      <c r="X263" s="131">
        <f t="shared" si="163"/>
        <v>50</v>
      </c>
      <c r="Y263" s="138">
        <f>IF(AA263="NA",AB263,IF(AB263="NA",AA263,AA263+AB263))</f>
        <v>37.5</v>
      </c>
      <c r="Z263">
        <f t="shared" ref="Z263" si="164">IFERROR(IF(T263/P263*100&gt;100,100,T263/P263*100),"NA")</f>
        <v>100</v>
      </c>
      <c r="AA263">
        <f>IFERROR(Z263*AC263,"NA")</f>
        <v>25</v>
      </c>
      <c r="AB263">
        <f>IFERROR(X263*AD263,"NA")</f>
        <v>12.5</v>
      </c>
      <c r="AC263">
        <f>P263/SUM(P263:S263)</f>
        <v>0.25</v>
      </c>
      <c r="AD263">
        <f>Q263/SUM(P263:S263)</f>
        <v>0.25</v>
      </c>
      <c r="AE263" s="24" t="s">
        <v>1003</v>
      </c>
    </row>
    <row r="264" spans="1:31" ht="30" hidden="1">
      <c r="A264" t="s">
        <v>1001</v>
      </c>
      <c r="B264" s="24" t="str">
        <f t="shared" si="162"/>
        <v xml:space="preserve">55 Autonomía desde la gobernanza </v>
      </c>
      <c r="C264" s="24" t="s">
        <v>720</v>
      </c>
      <c r="D264" s="24" t="s">
        <v>721</v>
      </c>
      <c r="E264" s="24" t="s">
        <v>737</v>
      </c>
      <c r="F264" s="24" t="s">
        <v>738</v>
      </c>
      <c r="G264" s="24" t="s">
        <v>741</v>
      </c>
      <c r="H264" s="24" t="s">
        <v>742</v>
      </c>
      <c r="I264" s="24" t="s">
        <v>934</v>
      </c>
      <c r="J264" s="24" t="s">
        <v>282</v>
      </c>
      <c r="K264" t="s">
        <v>37</v>
      </c>
      <c r="L264" s="25" t="s">
        <v>18</v>
      </c>
      <c r="M264" t="s">
        <v>20</v>
      </c>
      <c r="O264">
        <v>8</v>
      </c>
      <c r="P264">
        <v>2</v>
      </c>
      <c r="Q264">
        <v>2</v>
      </c>
      <c r="R264">
        <v>2</v>
      </c>
      <c r="S264">
        <v>2</v>
      </c>
      <c r="T264">
        <v>2</v>
      </c>
      <c r="U264" s="2">
        <v>0.5</v>
      </c>
      <c r="V264">
        <f t="shared" ref="V264:V265" si="165">IF(ISTEXT(U264),T264,IF(ISTEXT(T264),U264,T264+U264))</f>
        <v>2.5</v>
      </c>
      <c r="W264" s="2"/>
      <c r="X264" s="131">
        <f t="shared" si="163"/>
        <v>25</v>
      </c>
      <c r="Y264" s="138">
        <f t="shared" ref="Y264:Y265" si="166">IFERROR(IF(V264/O264*100&gt;100,100,V264/O264*100),"NA")</f>
        <v>31.25</v>
      </c>
      <c r="AE264" s="24" t="s">
        <v>1003</v>
      </c>
    </row>
    <row r="265" spans="1:31" ht="30" hidden="1">
      <c r="A265" t="s">
        <v>1001</v>
      </c>
      <c r="B265" s="24" t="str">
        <f t="shared" si="162"/>
        <v xml:space="preserve">55 Autonomía desde la gobernanza </v>
      </c>
      <c r="C265" s="24" t="s">
        <v>720</v>
      </c>
      <c r="D265" s="24" t="s">
        <v>721</v>
      </c>
      <c r="E265" s="24" t="s">
        <v>737</v>
      </c>
      <c r="F265" s="24" t="s">
        <v>738</v>
      </c>
      <c r="G265" s="24" t="s">
        <v>743</v>
      </c>
      <c r="H265" s="24" t="s">
        <v>744</v>
      </c>
      <c r="I265" s="24" t="s">
        <v>934</v>
      </c>
      <c r="J265" s="24" t="s">
        <v>726</v>
      </c>
      <c r="K265" t="s">
        <v>37</v>
      </c>
      <c r="L265" s="25" t="s">
        <v>18</v>
      </c>
      <c r="M265" t="s">
        <v>20</v>
      </c>
      <c r="O265">
        <v>3</v>
      </c>
      <c r="P265">
        <v>1</v>
      </c>
      <c r="Q265">
        <v>1</v>
      </c>
      <c r="R265">
        <v>1</v>
      </c>
      <c r="S265" t="s">
        <v>113</v>
      </c>
      <c r="T265">
        <v>0</v>
      </c>
      <c r="U265" s="2">
        <v>0</v>
      </c>
      <c r="V265">
        <f t="shared" si="165"/>
        <v>0</v>
      </c>
      <c r="W265" s="2" t="s">
        <v>1008</v>
      </c>
      <c r="X265" s="131">
        <f t="shared" si="163"/>
        <v>0</v>
      </c>
      <c r="Y265" s="138">
        <f t="shared" si="166"/>
        <v>0</v>
      </c>
      <c r="AE265" s="24" t="s">
        <v>1003</v>
      </c>
    </row>
    <row r="266" spans="1:31" ht="30" hidden="1">
      <c r="A266" t="s">
        <v>1001</v>
      </c>
      <c r="B266" s="24" t="str">
        <f t="shared" si="162"/>
        <v xml:space="preserve">55 Autonomía desde la gobernanza </v>
      </c>
      <c r="C266" s="24" t="s">
        <v>720</v>
      </c>
      <c r="D266" s="24" t="s">
        <v>721</v>
      </c>
      <c r="E266" s="24" t="s">
        <v>737</v>
      </c>
      <c r="F266" s="24" t="s">
        <v>738</v>
      </c>
      <c r="G266" s="24" t="s">
        <v>745</v>
      </c>
      <c r="H266" s="24" t="s">
        <v>746</v>
      </c>
      <c r="I266" s="24" t="s">
        <v>934</v>
      </c>
      <c r="J266" s="24" t="s">
        <v>726</v>
      </c>
      <c r="K266" t="s">
        <v>19</v>
      </c>
      <c r="L266" s="25" t="s">
        <v>18</v>
      </c>
      <c r="M266" t="s">
        <v>20</v>
      </c>
      <c r="O266">
        <v>50000</v>
      </c>
      <c r="P266">
        <v>50000</v>
      </c>
      <c r="Q266">
        <v>50000</v>
      </c>
      <c r="R266">
        <v>50000</v>
      </c>
      <c r="S266">
        <v>50000</v>
      </c>
      <c r="T266">
        <v>405994</v>
      </c>
      <c r="U266" s="2">
        <v>225972</v>
      </c>
      <c r="V266">
        <f>U266</f>
        <v>225972</v>
      </c>
      <c r="W266" s="2" t="s">
        <v>1009</v>
      </c>
      <c r="X266" s="131">
        <f t="shared" si="163"/>
        <v>100</v>
      </c>
      <c r="Y266" s="138">
        <f>IF(AA266="NA",AB266,IF(AB266="NA",AA266,AA266+AB266))</f>
        <v>50</v>
      </c>
      <c r="Z266">
        <f t="shared" ref="Z266" si="167">IFERROR(IF(T266/P266*100&gt;100,100,T266/P266*100),"NA")</f>
        <v>100</v>
      </c>
      <c r="AA266">
        <f>IFERROR(Z266*AC266,"NA")</f>
        <v>25</v>
      </c>
      <c r="AB266">
        <f>IFERROR(X266*AD266,"NA")</f>
        <v>25</v>
      </c>
      <c r="AC266">
        <f>P266/SUM(P266:S266)</f>
        <v>0.25</v>
      </c>
      <c r="AD266">
        <f>Q266/SUM(P266:S266)</f>
        <v>0.25</v>
      </c>
      <c r="AE266" s="24" t="s">
        <v>1003</v>
      </c>
    </row>
    <row r="267" spans="1:31" ht="30" hidden="1">
      <c r="A267" t="s">
        <v>1001</v>
      </c>
      <c r="B267" s="24" t="str">
        <f t="shared" si="162"/>
        <v xml:space="preserve">55 Autonomía desde la gobernanza </v>
      </c>
      <c r="C267" s="24" t="s">
        <v>720</v>
      </c>
      <c r="D267" s="24" t="s">
        <v>721</v>
      </c>
      <c r="E267" s="24" t="s">
        <v>737</v>
      </c>
      <c r="F267" s="24" t="s">
        <v>738</v>
      </c>
      <c r="G267" s="24" t="s">
        <v>747</v>
      </c>
      <c r="H267" s="24" t="s">
        <v>748</v>
      </c>
      <c r="I267" s="24" t="s">
        <v>934</v>
      </c>
      <c r="J267" s="24" t="s">
        <v>726</v>
      </c>
      <c r="K267" t="s">
        <v>37</v>
      </c>
      <c r="L267" s="25" t="s">
        <v>18</v>
      </c>
      <c r="M267" t="s">
        <v>20</v>
      </c>
      <c r="O267">
        <v>90</v>
      </c>
      <c r="P267">
        <v>15</v>
      </c>
      <c r="Q267">
        <v>30</v>
      </c>
      <c r="R267">
        <v>30</v>
      </c>
      <c r="S267">
        <v>15</v>
      </c>
      <c r="T267">
        <v>19</v>
      </c>
      <c r="U267" s="2">
        <v>17</v>
      </c>
      <c r="V267">
        <f t="shared" ref="V267:V268" si="168">IF(ISTEXT(U267),T267,IF(ISTEXT(T267),U267,T267+U267))</f>
        <v>36</v>
      </c>
      <c r="W267" s="2" t="s">
        <v>1010</v>
      </c>
      <c r="X267" s="131">
        <f t="shared" si="163"/>
        <v>56.666666666666664</v>
      </c>
      <c r="Y267" s="138">
        <f t="shared" ref="Y267:Y270" si="169">IFERROR(IF(V267/O267*100&gt;100,100,V267/O267*100),"NA")</f>
        <v>40</v>
      </c>
      <c r="AE267" s="24" t="s">
        <v>1003</v>
      </c>
    </row>
    <row r="268" spans="1:31" ht="30" hidden="1">
      <c r="A268" t="s">
        <v>1001</v>
      </c>
      <c r="B268" s="24" t="str">
        <f t="shared" si="162"/>
        <v xml:space="preserve">55 Autonomía desde la gobernanza </v>
      </c>
      <c r="C268" s="24" t="s">
        <v>720</v>
      </c>
      <c r="D268" s="24" t="s">
        <v>721</v>
      </c>
      <c r="E268" s="24" t="s">
        <v>749</v>
      </c>
      <c r="F268" s="24" t="s">
        <v>750</v>
      </c>
      <c r="G268" s="24" t="s">
        <v>751</v>
      </c>
      <c r="H268" s="24" t="s">
        <v>752</v>
      </c>
      <c r="I268" s="24" t="s">
        <v>934</v>
      </c>
      <c r="J268" s="24" t="s">
        <v>726</v>
      </c>
      <c r="K268" t="s">
        <v>37</v>
      </c>
      <c r="L268" s="25" t="s">
        <v>18</v>
      </c>
      <c r="M268" t="s">
        <v>20</v>
      </c>
      <c r="O268">
        <v>4</v>
      </c>
      <c r="P268">
        <v>1</v>
      </c>
      <c r="Q268">
        <v>1</v>
      </c>
      <c r="R268">
        <v>1</v>
      </c>
      <c r="S268">
        <v>1</v>
      </c>
      <c r="T268">
        <v>1</v>
      </c>
      <c r="U268" s="2">
        <v>0</v>
      </c>
      <c r="V268">
        <f t="shared" si="168"/>
        <v>1</v>
      </c>
      <c r="W268" s="2" t="s">
        <v>1011</v>
      </c>
      <c r="X268" s="131">
        <f t="shared" si="163"/>
        <v>0</v>
      </c>
      <c r="Y268" s="138">
        <f t="shared" si="169"/>
        <v>25</v>
      </c>
      <c r="AE268" s="24" t="s">
        <v>1003</v>
      </c>
    </row>
    <row r="269" spans="1:31" ht="30" hidden="1">
      <c r="A269" t="s">
        <v>1001</v>
      </c>
      <c r="B269" s="24" t="str">
        <f t="shared" si="162"/>
        <v xml:space="preserve">55 Autonomía desde la gobernanza </v>
      </c>
      <c r="C269" s="24" t="s">
        <v>720</v>
      </c>
      <c r="D269" s="24" t="s">
        <v>721</v>
      </c>
      <c r="E269" s="24" t="s">
        <v>749</v>
      </c>
      <c r="F269" s="24" t="s">
        <v>750</v>
      </c>
      <c r="G269" s="24" t="s">
        <v>753</v>
      </c>
      <c r="H269" s="24" t="s">
        <v>754</v>
      </c>
      <c r="I269" s="24" t="s">
        <v>934</v>
      </c>
      <c r="J269" s="24" t="s">
        <v>726</v>
      </c>
      <c r="K269" t="s">
        <v>24</v>
      </c>
      <c r="L269" s="25" t="s">
        <v>755</v>
      </c>
      <c r="M269" t="s">
        <v>20</v>
      </c>
      <c r="O269">
        <v>80</v>
      </c>
      <c r="P269">
        <v>15</v>
      </c>
      <c r="Q269">
        <v>40</v>
      </c>
      <c r="R269">
        <v>65</v>
      </c>
      <c r="S269">
        <v>80</v>
      </c>
      <c r="T269">
        <v>15</v>
      </c>
      <c r="U269" s="135">
        <v>15</v>
      </c>
      <c r="V269">
        <f>U269</f>
        <v>15</v>
      </c>
      <c r="W269" s="2" t="s">
        <v>1012</v>
      </c>
      <c r="X269" s="131">
        <f t="shared" si="163"/>
        <v>37.5</v>
      </c>
      <c r="Y269" s="138">
        <f t="shared" si="169"/>
        <v>18.75</v>
      </c>
      <c r="AE269" s="24" t="s">
        <v>1003</v>
      </c>
    </row>
    <row r="270" spans="1:31" ht="30" hidden="1">
      <c r="A270" t="s">
        <v>1001</v>
      </c>
      <c r="B270" s="24" t="str">
        <f t="shared" si="162"/>
        <v xml:space="preserve">55 Autonomía desde la gobernanza </v>
      </c>
      <c r="C270" s="24" t="s">
        <v>720</v>
      </c>
      <c r="D270" s="24" t="s">
        <v>721</v>
      </c>
      <c r="E270" s="24" t="s">
        <v>756</v>
      </c>
      <c r="F270" s="24" t="s">
        <v>757</v>
      </c>
      <c r="G270" s="24" t="s">
        <v>758</v>
      </c>
      <c r="H270" s="24" t="s">
        <v>759</v>
      </c>
      <c r="I270" s="24" t="s">
        <v>934</v>
      </c>
      <c r="J270" s="24" t="s">
        <v>760</v>
      </c>
      <c r="K270" t="s">
        <v>37</v>
      </c>
      <c r="L270" s="25" t="s">
        <v>18</v>
      </c>
      <c r="M270" t="s">
        <v>20</v>
      </c>
      <c r="O270">
        <v>1</v>
      </c>
      <c r="P270">
        <v>0.1</v>
      </c>
      <c r="Q270">
        <v>0.25</v>
      </c>
      <c r="R270">
        <v>0.25</v>
      </c>
      <c r="S270">
        <v>0.4</v>
      </c>
      <c r="T270">
        <v>0.1</v>
      </c>
      <c r="U270" s="2">
        <v>0.05</v>
      </c>
      <c r="V270">
        <f>IF(ISTEXT(U270),T270,IF(ISTEXT(T270),U270,T270+U270))</f>
        <v>0.15000000000000002</v>
      </c>
      <c r="W270" s="2" t="s">
        <v>1013</v>
      </c>
      <c r="X270" s="131">
        <f t="shared" si="163"/>
        <v>20</v>
      </c>
      <c r="Y270" s="138">
        <f t="shared" si="169"/>
        <v>15.000000000000002</v>
      </c>
      <c r="AE270" s="24" t="s">
        <v>1003</v>
      </c>
    </row>
    <row r="271" spans="1:31" ht="30" hidden="1">
      <c r="A271" t="s">
        <v>1001</v>
      </c>
      <c r="B271" s="24" t="str">
        <f t="shared" si="162"/>
        <v xml:space="preserve">55 Autonomía desde la gobernanza </v>
      </c>
      <c r="C271" s="24" t="s">
        <v>720</v>
      </c>
      <c r="D271" s="24" t="s">
        <v>721</v>
      </c>
      <c r="E271" s="24" t="s">
        <v>756</v>
      </c>
      <c r="F271" s="24" t="s">
        <v>757</v>
      </c>
      <c r="G271" s="24" t="s">
        <v>761</v>
      </c>
      <c r="H271" s="24" t="s">
        <v>762</v>
      </c>
      <c r="I271" s="24" t="s">
        <v>934</v>
      </c>
      <c r="J271" s="24" t="s">
        <v>760</v>
      </c>
      <c r="K271" t="s">
        <v>19</v>
      </c>
      <c r="L271" s="25" t="s">
        <v>18</v>
      </c>
      <c r="M271" t="s">
        <v>20</v>
      </c>
      <c r="O271">
        <v>1</v>
      </c>
      <c r="P271">
        <v>1</v>
      </c>
      <c r="Q271">
        <v>1</v>
      </c>
      <c r="R271">
        <v>1</v>
      </c>
      <c r="S271">
        <v>1</v>
      </c>
      <c r="T271">
        <v>1</v>
      </c>
      <c r="U271" s="2">
        <v>0.25</v>
      </c>
      <c r="V271">
        <f>U271</f>
        <v>0.25</v>
      </c>
      <c r="W271" s="2"/>
      <c r="X271" s="131">
        <f t="shared" si="163"/>
        <v>25</v>
      </c>
      <c r="Y271" s="138">
        <f>IF(AA271="NA",AB271,IF(AB271="NA",AA271,AA271+AB271))</f>
        <v>31.25</v>
      </c>
      <c r="Z271">
        <f t="shared" ref="Z271" si="170">IFERROR(IF(T271/P271*100&gt;100,100,T271/P271*100),"NA")</f>
        <v>100</v>
      </c>
      <c r="AA271">
        <f>IFERROR(Z271*AC271,"NA")</f>
        <v>25</v>
      </c>
      <c r="AB271">
        <f>IFERROR(X271*AD271,"NA")</f>
        <v>6.25</v>
      </c>
      <c r="AC271">
        <f>P271/SUM(P271:S271)</f>
        <v>0.25</v>
      </c>
      <c r="AD271">
        <f>Q271/SUM(P271:S271)</f>
        <v>0.25</v>
      </c>
      <c r="AE271" s="24" t="s">
        <v>1003</v>
      </c>
    </row>
    <row r="272" spans="1:31" ht="30" hidden="1">
      <c r="A272" t="s">
        <v>1001</v>
      </c>
      <c r="B272" s="24" t="str">
        <f t="shared" si="162"/>
        <v xml:space="preserve">55 Autonomía desde la gobernanza </v>
      </c>
      <c r="C272" s="24" t="s">
        <v>720</v>
      </c>
      <c r="D272" s="24" t="s">
        <v>721</v>
      </c>
      <c r="E272" s="24" t="s">
        <v>756</v>
      </c>
      <c r="F272" s="24" t="s">
        <v>757</v>
      </c>
      <c r="G272" s="24" t="s">
        <v>763</v>
      </c>
      <c r="H272" s="24" t="s">
        <v>764</v>
      </c>
      <c r="I272" s="24" t="s">
        <v>934</v>
      </c>
      <c r="J272" s="24" t="s">
        <v>760</v>
      </c>
      <c r="K272" t="s">
        <v>37</v>
      </c>
      <c r="L272" s="25" t="s">
        <v>18</v>
      </c>
      <c r="M272" t="s">
        <v>20</v>
      </c>
      <c r="O272">
        <v>11200</v>
      </c>
      <c r="P272">
        <v>1200</v>
      </c>
      <c r="Q272">
        <v>3500</v>
      </c>
      <c r="R272">
        <v>3500</v>
      </c>
      <c r="S272">
        <v>3000</v>
      </c>
      <c r="T272">
        <v>1553</v>
      </c>
      <c r="U272" s="2">
        <v>394</v>
      </c>
      <c r="V272">
        <f t="shared" ref="V272:V273" si="171">IF(ISTEXT(U272),T272,IF(ISTEXT(T272),U272,T272+U272))</f>
        <v>1947</v>
      </c>
      <c r="W272" s="2"/>
      <c r="X272" s="131">
        <f t="shared" si="163"/>
        <v>11.257142857142858</v>
      </c>
      <c r="Y272" s="138">
        <f t="shared" ref="Y272:Y276" si="172">IFERROR(IF(V272/O272*100&gt;100,100,V272/O272*100),"NA")</f>
        <v>17.383928571428573</v>
      </c>
      <c r="AE272" s="24" t="s">
        <v>1003</v>
      </c>
    </row>
    <row r="273" spans="1:31" ht="30" hidden="1">
      <c r="A273" t="s">
        <v>1001</v>
      </c>
      <c r="B273" s="24" t="str">
        <f t="shared" si="162"/>
        <v xml:space="preserve">55 Autonomía desde la gobernanza </v>
      </c>
      <c r="C273" s="24" t="s">
        <v>720</v>
      </c>
      <c r="D273" s="24" t="s">
        <v>721</v>
      </c>
      <c r="E273" s="24" t="s">
        <v>756</v>
      </c>
      <c r="F273" s="24" t="s">
        <v>757</v>
      </c>
      <c r="G273" s="24" t="s">
        <v>765</v>
      </c>
      <c r="H273" s="24" t="s">
        <v>766</v>
      </c>
      <c r="I273" s="24" t="s">
        <v>934</v>
      </c>
      <c r="J273" s="24" t="s">
        <v>760</v>
      </c>
      <c r="K273" t="s">
        <v>37</v>
      </c>
      <c r="L273" s="25" t="s">
        <v>18</v>
      </c>
      <c r="M273" t="s">
        <v>20</v>
      </c>
      <c r="O273">
        <v>1</v>
      </c>
      <c r="P273">
        <v>0.25</v>
      </c>
      <c r="Q273">
        <v>0.25</v>
      </c>
      <c r="R273">
        <v>0.25</v>
      </c>
      <c r="S273">
        <v>0.25</v>
      </c>
      <c r="T273">
        <v>0.25</v>
      </c>
      <c r="U273" s="2">
        <v>0.1</v>
      </c>
      <c r="V273">
        <f t="shared" si="171"/>
        <v>0.35</v>
      </c>
      <c r="W273" s="2" t="s">
        <v>1014</v>
      </c>
      <c r="X273" s="131">
        <f t="shared" si="163"/>
        <v>40</v>
      </c>
      <c r="Y273" s="138">
        <f t="shared" si="172"/>
        <v>35</v>
      </c>
      <c r="AE273" s="24" t="s">
        <v>1003</v>
      </c>
    </row>
    <row r="274" spans="1:31" ht="30" hidden="1">
      <c r="A274" t="s">
        <v>1001</v>
      </c>
      <c r="B274" s="24" t="str">
        <f t="shared" si="162"/>
        <v xml:space="preserve">55 Autonomía desde la gobernanza </v>
      </c>
      <c r="C274" s="24" t="s">
        <v>720</v>
      </c>
      <c r="D274" s="24" t="s">
        <v>721</v>
      </c>
      <c r="E274" s="24" t="s">
        <v>756</v>
      </c>
      <c r="F274" s="24" t="s">
        <v>757</v>
      </c>
      <c r="G274" s="24" t="s">
        <v>767</v>
      </c>
      <c r="H274" s="24" t="s">
        <v>768</v>
      </c>
      <c r="I274" s="24" t="s">
        <v>934</v>
      </c>
      <c r="J274" s="24" t="s">
        <v>726</v>
      </c>
      <c r="K274" t="s">
        <v>24</v>
      </c>
      <c r="L274" s="25" t="s">
        <v>18</v>
      </c>
      <c r="M274" t="s">
        <v>20</v>
      </c>
      <c r="O274">
        <v>1</v>
      </c>
      <c r="P274" t="s">
        <v>1015</v>
      </c>
      <c r="Q274" t="s">
        <v>769</v>
      </c>
      <c r="R274" t="s">
        <v>1016</v>
      </c>
      <c r="S274">
        <v>1</v>
      </c>
      <c r="T274">
        <v>0.69</v>
      </c>
      <c r="U274" s="2">
        <v>0.69</v>
      </c>
      <c r="V274">
        <f>U274</f>
        <v>0.69</v>
      </c>
      <c r="W274" s="2" t="s">
        <v>1017</v>
      </c>
      <c r="X274" s="131" t="str">
        <f t="shared" si="163"/>
        <v>NA</v>
      </c>
      <c r="Y274" s="138">
        <f t="shared" si="172"/>
        <v>69</v>
      </c>
      <c r="AE274" s="24" t="s">
        <v>1003</v>
      </c>
    </row>
    <row r="275" spans="1:31" ht="30" hidden="1">
      <c r="A275" t="s">
        <v>1001</v>
      </c>
      <c r="B275" s="24" t="str">
        <f t="shared" si="162"/>
        <v xml:space="preserve">55 Autonomía desde la gobernanza </v>
      </c>
      <c r="C275" s="24" t="s">
        <v>720</v>
      </c>
      <c r="D275" s="24" t="s">
        <v>721</v>
      </c>
      <c r="E275" s="24" t="s">
        <v>756</v>
      </c>
      <c r="F275" s="24" t="s">
        <v>757</v>
      </c>
      <c r="G275" s="24" t="s">
        <v>770</v>
      </c>
      <c r="H275" s="24" t="s">
        <v>771</v>
      </c>
      <c r="I275" s="24" t="s">
        <v>934</v>
      </c>
      <c r="J275" s="24" t="s">
        <v>772</v>
      </c>
      <c r="K275" t="s">
        <v>37</v>
      </c>
      <c r="L275" s="25" t="s">
        <v>18</v>
      </c>
      <c r="M275" t="s">
        <v>20</v>
      </c>
      <c r="O275">
        <v>4</v>
      </c>
      <c r="P275">
        <v>1</v>
      </c>
      <c r="Q275">
        <v>1</v>
      </c>
      <c r="R275">
        <v>1</v>
      </c>
      <c r="S275">
        <v>1</v>
      </c>
      <c r="T275">
        <v>1</v>
      </c>
      <c r="U275" s="2">
        <v>0.25</v>
      </c>
      <c r="V275">
        <f>IF(ISTEXT(U275),T275,IF(ISTEXT(T275),U275,T275+U275))</f>
        <v>1.25</v>
      </c>
      <c r="W275" s="2"/>
      <c r="X275" s="131">
        <f t="shared" si="163"/>
        <v>25</v>
      </c>
      <c r="Y275" s="138">
        <f t="shared" si="172"/>
        <v>31.25</v>
      </c>
      <c r="AE275" s="24" t="s">
        <v>1003</v>
      </c>
    </row>
    <row r="276" spans="1:31" ht="30" hidden="1">
      <c r="A276" t="s">
        <v>1001</v>
      </c>
      <c r="B276" s="24" t="str">
        <f t="shared" si="162"/>
        <v xml:space="preserve">55 Autonomía desde la gobernanza </v>
      </c>
      <c r="C276" s="24" t="s">
        <v>720</v>
      </c>
      <c r="D276" s="24" t="s">
        <v>721</v>
      </c>
      <c r="E276" s="24" t="s">
        <v>756</v>
      </c>
      <c r="F276" s="24" t="s">
        <v>757</v>
      </c>
      <c r="G276" s="24" t="s">
        <v>773</v>
      </c>
      <c r="H276" s="24" t="s">
        <v>774</v>
      </c>
      <c r="I276" s="24" t="s">
        <v>934</v>
      </c>
      <c r="J276" s="24" t="s">
        <v>282</v>
      </c>
      <c r="K276" t="s">
        <v>24</v>
      </c>
      <c r="L276" s="25" t="s">
        <v>18</v>
      </c>
      <c r="M276" t="s">
        <v>20</v>
      </c>
      <c r="O276">
        <v>1</v>
      </c>
      <c r="P276">
        <v>0.25</v>
      </c>
      <c r="Q276">
        <v>0.5</v>
      </c>
      <c r="R276">
        <v>0.75</v>
      </c>
      <c r="S276">
        <v>1</v>
      </c>
      <c r="T276">
        <v>0.25</v>
      </c>
      <c r="U276" s="2">
        <v>0.3125</v>
      </c>
      <c r="V276">
        <f t="shared" ref="V276:V280" si="173">U276</f>
        <v>0.3125</v>
      </c>
      <c r="W276" s="2" t="s">
        <v>1018</v>
      </c>
      <c r="X276" s="131">
        <f t="shared" si="163"/>
        <v>62.5</v>
      </c>
      <c r="Y276" s="138">
        <f t="shared" si="172"/>
        <v>31.25</v>
      </c>
      <c r="AE276" s="24" t="s">
        <v>1003</v>
      </c>
    </row>
    <row r="277" spans="1:31" ht="30" hidden="1">
      <c r="A277" t="s">
        <v>1001</v>
      </c>
      <c r="B277" s="24" t="str">
        <f t="shared" si="162"/>
        <v xml:space="preserve">55 Autonomía desde la gobernanza </v>
      </c>
      <c r="C277" s="24" t="s">
        <v>720</v>
      </c>
      <c r="D277" s="24" t="s">
        <v>721</v>
      </c>
      <c r="E277" s="24" t="s">
        <v>756</v>
      </c>
      <c r="F277" s="24" t="s">
        <v>757</v>
      </c>
      <c r="G277" s="24" t="s">
        <v>775</v>
      </c>
      <c r="H277" s="24" t="s">
        <v>776</v>
      </c>
      <c r="I277" s="24" t="s">
        <v>934</v>
      </c>
      <c r="J277" s="24" t="s">
        <v>726</v>
      </c>
      <c r="K277" t="s">
        <v>19</v>
      </c>
      <c r="L277" s="25" t="s">
        <v>18</v>
      </c>
      <c r="M277" t="s">
        <v>20</v>
      </c>
      <c r="O277">
        <v>1</v>
      </c>
      <c r="P277">
        <v>1</v>
      </c>
      <c r="Q277">
        <v>1</v>
      </c>
      <c r="R277">
        <v>1</v>
      </c>
      <c r="S277">
        <v>1</v>
      </c>
      <c r="T277">
        <v>1</v>
      </c>
      <c r="U277" s="135">
        <v>1</v>
      </c>
      <c r="V277">
        <f t="shared" si="173"/>
        <v>1</v>
      </c>
      <c r="W277" s="2"/>
      <c r="X277" s="131">
        <f t="shared" si="163"/>
        <v>100</v>
      </c>
      <c r="Y277" s="138">
        <f t="shared" ref="Y277:Y279" si="174">IF(AA277="NA",AB277,IF(AB277="NA",AA277,AA277+AB277))</f>
        <v>50</v>
      </c>
      <c r="Z277">
        <f t="shared" ref="Z277:Z279" si="175">IFERROR(IF(T277/P277*100&gt;100,100,T277/P277*100),"NA")</f>
        <v>100</v>
      </c>
      <c r="AA277">
        <f t="shared" ref="AA277:AA279" si="176">IFERROR(Z277*AC277,"NA")</f>
        <v>25</v>
      </c>
      <c r="AB277">
        <f t="shared" ref="AB277:AB279" si="177">IFERROR(X277*AD277,"NA")</f>
        <v>25</v>
      </c>
      <c r="AC277">
        <f t="shared" ref="AC277:AC279" si="178">P277/SUM(P277:S277)</f>
        <v>0.25</v>
      </c>
      <c r="AD277">
        <f t="shared" ref="AD277:AD279" si="179">Q277/SUM(P277:S277)</f>
        <v>0.25</v>
      </c>
      <c r="AE277" s="24" t="s">
        <v>1003</v>
      </c>
    </row>
    <row r="278" spans="1:31" ht="30" hidden="1">
      <c r="A278" t="s">
        <v>1001</v>
      </c>
      <c r="B278" s="24" t="str">
        <f t="shared" si="162"/>
        <v xml:space="preserve">55 Autonomía desde la gobernanza </v>
      </c>
      <c r="C278" s="24" t="s">
        <v>720</v>
      </c>
      <c r="D278" s="24" t="s">
        <v>721</v>
      </c>
      <c r="E278" s="24" t="s">
        <v>777</v>
      </c>
      <c r="F278" s="24" t="s">
        <v>778</v>
      </c>
      <c r="G278" s="24" t="s">
        <v>779</v>
      </c>
      <c r="H278" s="24" t="s">
        <v>780</v>
      </c>
      <c r="I278" s="24" t="s">
        <v>934</v>
      </c>
      <c r="J278" s="24" t="s">
        <v>726</v>
      </c>
      <c r="K278" t="s">
        <v>19</v>
      </c>
      <c r="L278" s="25" t="s">
        <v>18</v>
      </c>
      <c r="M278" t="s">
        <v>20</v>
      </c>
      <c r="O278">
        <v>5750</v>
      </c>
      <c r="P278">
        <v>5720</v>
      </c>
      <c r="Q278">
        <v>5730</v>
      </c>
      <c r="R278">
        <v>5740</v>
      </c>
      <c r="S278">
        <v>5750</v>
      </c>
      <c r="T278">
        <v>5720</v>
      </c>
      <c r="U278" s="2">
        <v>5723</v>
      </c>
      <c r="V278">
        <f t="shared" si="173"/>
        <v>5723</v>
      </c>
      <c r="W278" s="2"/>
      <c r="X278" s="131">
        <f t="shared" si="163"/>
        <v>99.877835951134372</v>
      </c>
      <c r="Y278" s="138">
        <f t="shared" si="174"/>
        <v>49.882301656495201</v>
      </c>
      <c r="Z278">
        <f t="shared" si="175"/>
        <v>100</v>
      </c>
      <c r="AA278">
        <f t="shared" si="176"/>
        <v>24.934612031386223</v>
      </c>
      <c r="AB278">
        <f t="shared" si="177"/>
        <v>24.947689625108978</v>
      </c>
      <c r="AC278">
        <f t="shared" si="178"/>
        <v>0.24934612031386225</v>
      </c>
      <c r="AD278">
        <f t="shared" si="179"/>
        <v>0.24978204010462074</v>
      </c>
      <c r="AE278" s="24" t="s">
        <v>1003</v>
      </c>
    </row>
    <row r="279" spans="1:31" ht="15.75" hidden="1" customHeight="1">
      <c r="A279" t="s">
        <v>1001</v>
      </c>
      <c r="B279" s="24" t="str">
        <f t="shared" si="162"/>
        <v xml:space="preserve">55 Autonomía desde la gobernanza </v>
      </c>
      <c r="C279" s="24" t="s">
        <v>720</v>
      </c>
      <c r="D279" s="24" t="s">
        <v>721</v>
      </c>
      <c r="E279" s="24" t="s">
        <v>777</v>
      </c>
      <c r="F279" s="24" t="s">
        <v>778</v>
      </c>
      <c r="G279" s="24" t="s">
        <v>781</v>
      </c>
      <c r="H279" s="24" t="s">
        <v>782</v>
      </c>
      <c r="I279" s="24" t="s">
        <v>934</v>
      </c>
      <c r="J279" s="24" t="s">
        <v>484</v>
      </c>
      <c r="K279" t="s">
        <v>19</v>
      </c>
      <c r="L279" s="25" t="s">
        <v>18</v>
      </c>
      <c r="M279" t="s">
        <v>20</v>
      </c>
      <c r="O279">
        <v>3</v>
      </c>
      <c r="P279">
        <v>3</v>
      </c>
      <c r="Q279">
        <v>3</v>
      </c>
      <c r="R279">
        <v>3</v>
      </c>
      <c r="S279">
        <v>3</v>
      </c>
      <c r="T279">
        <v>3</v>
      </c>
      <c r="U279" s="2">
        <v>3</v>
      </c>
      <c r="V279">
        <f t="shared" si="173"/>
        <v>3</v>
      </c>
      <c r="W279" s="2"/>
      <c r="X279" s="131">
        <f t="shared" si="163"/>
        <v>100</v>
      </c>
      <c r="Y279" s="138">
        <f t="shared" si="174"/>
        <v>50</v>
      </c>
      <c r="Z279">
        <f t="shared" si="175"/>
        <v>100</v>
      </c>
      <c r="AA279">
        <f t="shared" si="176"/>
        <v>25</v>
      </c>
      <c r="AB279">
        <f t="shared" si="177"/>
        <v>25</v>
      </c>
      <c r="AC279">
        <f t="shared" si="178"/>
        <v>0.25</v>
      </c>
      <c r="AD279">
        <f t="shared" si="179"/>
        <v>0.25</v>
      </c>
      <c r="AE279" s="24" t="s">
        <v>1003</v>
      </c>
    </row>
    <row r="280" spans="1:31" ht="30" hidden="1">
      <c r="A280" s="34" t="s">
        <v>1001</v>
      </c>
      <c r="B280" s="24" t="str">
        <f t="shared" si="162"/>
        <v xml:space="preserve">55 Autonomía desde la gobernanza </v>
      </c>
      <c r="C280" s="35" t="s">
        <v>783</v>
      </c>
      <c r="D280" s="35" t="s">
        <v>784</v>
      </c>
      <c r="E280" s="35" t="s">
        <v>785</v>
      </c>
      <c r="F280" s="35" t="s">
        <v>786</v>
      </c>
      <c r="G280" s="45" t="s">
        <v>787</v>
      </c>
      <c r="H280" s="35" t="s">
        <v>788</v>
      </c>
      <c r="I280" s="35" t="s">
        <v>934</v>
      </c>
      <c r="J280" s="24" t="s">
        <v>489</v>
      </c>
      <c r="K280" t="s">
        <v>24</v>
      </c>
      <c r="L280" s="36" t="s">
        <v>18</v>
      </c>
      <c r="M280" s="34" t="s">
        <v>20</v>
      </c>
      <c r="N280" s="34"/>
      <c r="O280" s="34">
        <v>50</v>
      </c>
      <c r="P280" s="34">
        <v>10</v>
      </c>
      <c r="Q280" s="34">
        <v>30</v>
      </c>
      <c r="R280" s="34">
        <v>40</v>
      </c>
      <c r="S280" s="34">
        <v>50</v>
      </c>
      <c r="T280">
        <v>89</v>
      </c>
      <c r="U280" s="136">
        <v>89</v>
      </c>
      <c r="V280">
        <f t="shared" si="173"/>
        <v>89</v>
      </c>
      <c r="W280" s="2"/>
      <c r="X280" s="131">
        <f t="shared" si="163"/>
        <v>100</v>
      </c>
      <c r="Y280" s="138">
        <f t="shared" ref="Y280:Y283" si="180">IFERROR(IF(V280/O280*100&gt;100,100,V280/O280*100),"NA")</f>
        <v>100</v>
      </c>
      <c r="AE280" s="35" t="s">
        <v>1003</v>
      </c>
    </row>
    <row r="281" spans="1:31" ht="30" hidden="1">
      <c r="A281" s="34" t="s">
        <v>1001</v>
      </c>
      <c r="B281" s="24" t="str">
        <f t="shared" si="162"/>
        <v xml:space="preserve">55 Autonomía desde la gobernanza </v>
      </c>
      <c r="C281" s="35" t="s">
        <v>783</v>
      </c>
      <c r="D281" s="35" t="s">
        <v>784</v>
      </c>
      <c r="E281" s="35" t="s">
        <v>785</v>
      </c>
      <c r="F281" s="35" t="s">
        <v>786</v>
      </c>
      <c r="G281" s="44" t="s">
        <v>789</v>
      </c>
      <c r="H281" s="35" t="s">
        <v>790</v>
      </c>
      <c r="I281" s="35" t="s">
        <v>934</v>
      </c>
      <c r="J281" s="24" t="s">
        <v>489</v>
      </c>
      <c r="K281" t="s">
        <v>37</v>
      </c>
      <c r="L281" s="36" t="s">
        <v>544</v>
      </c>
      <c r="M281" s="34" t="s">
        <v>20</v>
      </c>
      <c r="N281" s="34"/>
      <c r="O281" s="34">
        <v>5575515</v>
      </c>
      <c r="P281" s="34">
        <v>1115103</v>
      </c>
      <c r="Q281" s="34">
        <v>2230206</v>
      </c>
      <c r="R281" s="34">
        <v>1115103</v>
      </c>
      <c r="S281" s="34">
        <v>1115103</v>
      </c>
      <c r="T281">
        <v>2909869</v>
      </c>
      <c r="U281" s="2">
        <v>0</v>
      </c>
      <c r="V281">
        <f t="shared" ref="V281:V283" si="181">IF(ISTEXT(U281),T281,IF(ISTEXT(T281),U281,T281+U281))</f>
        <v>2909869</v>
      </c>
      <c r="W281" s="2" t="s">
        <v>1019</v>
      </c>
      <c r="X281" s="131">
        <f t="shared" si="163"/>
        <v>0</v>
      </c>
      <c r="Y281" s="138">
        <f t="shared" si="180"/>
        <v>52.190138489448955</v>
      </c>
      <c r="AE281" s="35" t="s">
        <v>1003</v>
      </c>
    </row>
    <row r="282" spans="1:31" hidden="1">
      <c r="A282" s="34" t="s">
        <v>1001</v>
      </c>
      <c r="B282" s="24" t="str">
        <f t="shared" si="162"/>
        <v xml:space="preserve">55 Autonomía desde la gobernanza </v>
      </c>
      <c r="C282" s="35" t="s">
        <v>783</v>
      </c>
      <c r="D282" s="35" t="s">
        <v>784</v>
      </c>
      <c r="E282" s="35" t="s">
        <v>785</v>
      </c>
      <c r="F282" s="35" t="s">
        <v>786</v>
      </c>
      <c r="G282" s="44" t="s">
        <v>791</v>
      </c>
      <c r="H282" s="35" t="s">
        <v>792</v>
      </c>
      <c r="I282" s="35" t="s">
        <v>934</v>
      </c>
      <c r="J282" s="24" t="s">
        <v>489</v>
      </c>
      <c r="K282" t="s">
        <v>37</v>
      </c>
      <c r="L282" s="36" t="s">
        <v>18</v>
      </c>
      <c r="M282" s="34" t="s">
        <v>20</v>
      </c>
      <c r="N282" s="34"/>
      <c r="O282" s="34">
        <v>310386</v>
      </c>
      <c r="P282" s="34">
        <v>91241</v>
      </c>
      <c r="Q282" s="34">
        <v>81465</v>
      </c>
      <c r="R282" s="34">
        <v>72737</v>
      </c>
      <c r="S282" s="34">
        <v>64943</v>
      </c>
      <c r="T282">
        <v>81292</v>
      </c>
      <c r="U282" s="136">
        <v>21266</v>
      </c>
      <c r="V282">
        <f t="shared" si="181"/>
        <v>102558</v>
      </c>
      <c r="W282" s="2"/>
      <c r="X282" s="131">
        <f t="shared" si="163"/>
        <v>26.10446203891242</v>
      </c>
      <c r="Y282" s="138">
        <f t="shared" si="180"/>
        <v>33.042083083644236</v>
      </c>
      <c r="AE282" s="35" t="s">
        <v>1003</v>
      </c>
    </row>
    <row r="283" spans="1:31" hidden="1">
      <c r="A283" t="s">
        <v>1001</v>
      </c>
      <c r="B283" s="24" t="str">
        <f t="shared" si="162"/>
        <v xml:space="preserve">55 Autonomía desde la gobernanza </v>
      </c>
      <c r="C283" s="24" t="s">
        <v>783</v>
      </c>
      <c r="D283" s="24" t="s">
        <v>784</v>
      </c>
      <c r="E283" s="24" t="s">
        <v>793</v>
      </c>
      <c r="F283" s="24" t="s">
        <v>794</v>
      </c>
      <c r="G283" s="24" t="s">
        <v>796</v>
      </c>
      <c r="H283" s="24" t="s">
        <v>797</v>
      </c>
      <c r="I283" s="24" t="s">
        <v>934</v>
      </c>
      <c r="J283" s="24" t="s">
        <v>484</v>
      </c>
      <c r="K283" t="s">
        <v>37</v>
      </c>
      <c r="L283" s="25" t="s">
        <v>18</v>
      </c>
      <c r="M283" t="s">
        <v>20</v>
      </c>
      <c r="O283">
        <v>50</v>
      </c>
      <c r="P283">
        <v>5</v>
      </c>
      <c r="Q283">
        <v>15</v>
      </c>
      <c r="R283">
        <v>15</v>
      </c>
      <c r="S283">
        <v>15</v>
      </c>
      <c r="T283">
        <v>77</v>
      </c>
      <c r="U283" s="2">
        <v>19</v>
      </c>
      <c r="V283">
        <f t="shared" si="181"/>
        <v>96</v>
      </c>
      <c r="W283" s="2"/>
      <c r="X283" s="131">
        <f t="shared" si="163"/>
        <v>100</v>
      </c>
      <c r="Y283" s="138">
        <f t="shared" si="180"/>
        <v>100</v>
      </c>
      <c r="AE283" s="24" t="s">
        <v>1003</v>
      </c>
    </row>
    <row r="284" spans="1:31" ht="30" hidden="1">
      <c r="A284" t="s">
        <v>1001</v>
      </c>
      <c r="B284" s="24" t="str">
        <f t="shared" si="162"/>
        <v xml:space="preserve">55 Autonomía desde la gobernanza </v>
      </c>
      <c r="C284" s="24" t="s">
        <v>783</v>
      </c>
      <c r="D284" s="24" t="s">
        <v>784</v>
      </c>
      <c r="E284" s="24" t="s">
        <v>793</v>
      </c>
      <c r="F284" s="24" t="s">
        <v>794</v>
      </c>
      <c r="G284" s="24">
        <v>55030202</v>
      </c>
      <c r="H284" s="24" t="s">
        <v>795</v>
      </c>
      <c r="I284" s="24" t="s">
        <v>934</v>
      </c>
      <c r="J284" s="24" t="s">
        <v>489</v>
      </c>
      <c r="K284" t="s">
        <v>19</v>
      </c>
      <c r="L284" s="25" t="s">
        <v>18</v>
      </c>
      <c r="M284" t="s">
        <v>20</v>
      </c>
      <c r="O284">
        <v>30</v>
      </c>
      <c r="P284">
        <v>30</v>
      </c>
      <c r="Q284">
        <v>30</v>
      </c>
      <c r="R284">
        <v>30</v>
      </c>
      <c r="S284">
        <v>30</v>
      </c>
      <c r="T284">
        <v>125</v>
      </c>
      <c r="U284" s="126">
        <v>101</v>
      </c>
      <c r="V284">
        <f>U284</f>
        <v>101</v>
      </c>
      <c r="W284" s="2" t="s">
        <v>1020</v>
      </c>
      <c r="X284" s="131">
        <f t="shared" si="163"/>
        <v>100</v>
      </c>
      <c r="Y284" s="138">
        <f>IF(AA284="NA",AB284,IF(AB284="NA",AA284,AA284+AB284))</f>
        <v>50</v>
      </c>
      <c r="Z284">
        <f t="shared" ref="Z284" si="182">IFERROR(IF(T284/P284*100&gt;100,100,T284/P284*100),"NA")</f>
        <v>100</v>
      </c>
      <c r="AA284">
        <f>IFERROR(Z284*AC284,"NA")</f>
        <v>25</v>
      </c>
      <c r="AB284">
        <f>IFERROR(X284*AD284,"NA")</f>
        <v>25</v>
      </c>
      <c r="AC284">
        <f>P284/SUM(P284:S284)</f>
        <v>0.25</v>
      </c>
      <c r="AD284">
        <f>Q284/SUM(P284:S284)</f>
        <v>0.25</v>
      </c>
      <c r="AE284" s="24" t="s">
        <v>1003</v>
      </c>
    </row>
    <row r="285" spans="1:31" ht="30" hidden="1">
      <c r="A285" t="s">
        <v>1001</v>
      </c>
      <c r="B285" s="24" t="str">
        <f t="shared" si="162"/>
        <v xml:space="preserve">55 Autonomía desde la gobernanza </v>
      </c>
      <c r="C285" s="24" t="s">
        <v>783</v>
      </c>
      <c r="D285" s="24" t="s">
        <v>784</v>
      </c>
      <c r="E285" s="24" t="s">
        <v>798</v>
      </c>
      <c r="F285" s="24" t="s">
        <v>799</v>
      </c>
      <c r="G285" s="24" t="s">
        <v>800</v>
      </c>
      <c r="H285" s="24" t="s">
        <v>801</v>
      </c>
      <c r="I285" s="24" t="s">
        <v>934</v>
      </c>
      <c r="J285" s="24" t="s">
        <v>489</v>
      </c>
      <c r="K285" t="s">
        <v>37</v>
      </c>
      <c r="L285" s="25" t="s">
        <v>18</v>
      </c>
      <c r="M285" t="s">
        <v>20</v>
      </c>
      <c r="O285">
        <v>1</v>
      </c>
      <c r="P285" t="s">
        <v>113</v>
      </c>
      <c r="Q285" t="s">
        <v>113</v>
      </c>
      <c r="R285">
        <v>1</v>
      </c>
      <c r="S285" t="s">
        <v>113</v>
      </c>
      <c r="T285" t="s">
        <v>130</v>
      </c>
      <c r="U285" s="2" t="s">
        <v>130</v>
      </c>
      <c r="V285" t="str">
        <f>IF(ISTEXT(U285),T285,IF(ISTEXT(T285),U285,T285+U285))</f>
        <v>NA</v>
      </c>
      <c r="W285" s="2" t="s">
        <v>1021</v>
      </c>
      <c r="X285" s="131" t="str">
        <f t="shared" si="163"/>
        <v>NA</v>
      </c>
      <c r="Y285" s="138" t="str">
        <f t="shared" ref="Y285:Y286" si="183">IFERROR(IF(V285/O285*100&gt;100,100,V285/O285*100),"NA")</f>
        <v>NA</v>
      </c>
      <c r="AE285" s="24" t="s">
        <v>1003</v>
      </c>
    </row>
    <row r="286" spans="1:31" ht="30" hidden="1">
      <c r="A286" t="s">
        <v>1001</v>
      </c>
      <c r="B286" s="24" t="str">
        <f t="shared" si="162"/>
        <v xml:space="preserve">55 Autonomía desde la gobernanza </v>
      </c>
      <c r="C286" s="24" t="s">
        <v>783</v>
      </c>
      <c r="D286" s="24" t="s">
        <v>784</v>
      </c>
      <c r="E286" s="24" t="s">
        <v>798</v>
      </c>
      <c r="F286" s="24" t="s">
        <v>799</v>
      </c>
      <c r="G286" s="24" t="s">
        <v>802</v>
      </c>
      <c r="H286" s="24" t="s">
        <v>803</v>
      </c>
      <c r="I286" s="24" t="s">
        <v>934</v>
      </c>
      <c r="J286" s="24" t="s">
        <v>489</v>
      </c>
      <c r="K286" t="s">
        <v>24</v>
      </c>
      <c r="L286" s="25" t="s">
        <v>18</v>
      </c>
      <c r="M286" t="s">
        <v>20</v>
      </c>
      <c r="O286">
        <v>16</v>
      </c>
      <c r="P286">
        <v>2</v>
      </c>
      <c r="Q286">
        <v>8</v>
      </c>
      <c r="R286">
        <v>12</v>
      </c>
      <c r="S286">
        <v>16</v>
      </c>
      <c r="T286">
        <v>2</v>
      </c>
      <c r="U286" s="2">
        <v>2</v>
      </c>
      <c r="V286">
        <f t="shared" ref="V286:V289" si="184">U286</f>
        <v>2</v>
      </c>
      <c r="W286" s="2" t="s">
        <v>1022</v>
      </c>
      <c r="X286" s="131">
        <f t="shared" si="163"/>
        <v>25</v>
      </c>
      <c r="Y286" s="138">
        <f t="shared" si="183"/>
        <v>12.5</v>
      </c>
      <c r="AE286" s="24" t="s">
        <v>1003</v>
      </c>
    </row>
    <row r="287" spans="1:31" ht="30" hidden="1">
      <c r="A287" t="s">
        <v>933</v>
      </c>
      <c r="B287" s="24" t="str">
        <f t="shared" si="162"/>
        <v>51 Seguridad desde la democracia y la Justicia</v>
      </c>
      <c r="C287" s="24" t="s">
        <v>12</v>
      </c>
      <c r="D287" s="24" t="s">
        <v>13</v>
      </c>
      <c r="E287" s="24"/>
      <c r="F287" s="24"/>
      <c r="G287" s="24" t="s">
        <v>1023</v>
      </c>
      <c r="H287" s="24" t="s">
        <v>1024</v>
      </c>
      <c r="I287" s="24" t="s">
        <v>1025</v>
      </c>
      <c r="J287" s="24" t="s">
        <v>21</v>
      </c>
      <c r="K287" t="s">
        <v>19</v>
      </c>
      <c r="L287" t="s">
        <v>755</v>
      </c>
      <c r="M287" t="s">
        <v>20</v>
      </c>
      <c r="N287">
        <v>0</v>
      </c>
      <c r="O287">
        <v>100</v>
      </c>
      <c r="P287">
        <v>25</v>
      </c>
      <c r="Q287">
        <v>50</v>
      </c>
      <c r="R287">
        <v>75</v>
      </c>
      <c r="S287">
        <v>100</v>
      </c>
      <c r="T287">
        <v>25</v>
      </c>
      <c r="U287" s="133">
        <v>31.25</v>
      </c>
      <c r="V287">
        <f t="shared" si="184"/>
        <v>31.25</v>
      </c>
      <c r="W287" s="2"/>
      <c r="X287" s="2"/>
      <c r="AE287" s="24" t="s">
        <v>936</v>
      </c>
    </row>
    <row r="288" spans="1:31" ht="30" hidden="1">
      <c r="A288" t="s">
        <v>933</v>
      </c>
      <c r="B288" s="24" t="str">
        <f t="shared" si="162"/>
        <v>51 Seguridad desde la democracia y la Justicia</v>
      </c>
      <c r="C288" s="24" t="s">
        <v>45</v>
      </c>
      <c r="D288" s="24" t="s">
        <v>46</v>
      </c>
      <c r="E288" s="24"/>
      <c r="F288" s="24"/>
      <c r="G288" s="24" t="s">
        <v>1026</v>
      </c>
      <c r="H288" s="24" t="s">
        <v>1027</v>
      </c>
      <c r="I288" s="24" t="s">
        <v>1025</v>
      </c>
      <c r="J288" s="24" t="s">
        <v>38</v>
      </c>
      <c r="K288" t="s">
        <v>19</v>
      </c>
      <c r="L288" t="s">
        <v>755</v>
      </c>
      <c r="M288" t="s">
        <v>20</v>
      </c>
      <c r="N288">
        <v>0</v>
      </c>
      <c r="O288">
        <v>90</v>
      </c>
      <c r="P288">
        <v>14</v>
      </c>
      <c r="Q288">
        <v>44</v>
      </c>
      <c r="R288">
        <v>75</v>
      </c>
      <c r="S288">
        <v>90</v>
      </c>
      <c r="T288">
        <v>14</v>
      </c>
      <c r="U288" s="2" t="s">
        <v>338</v>
      </c>
      <c r="V288" t="str">
        <f t="shared" si="184"/>
        <v>ND</v>
      </c>
      <c r="W288" s="2"/>
      <c r="X288" s="2"/>
      <c r="AE288" s="24" t="s">
        <v>936</v>
      </c>
    </row>
    <row r="289" spans="1:31" ht="30" hidden="1">
      <c r="A289" t="s">
        <v>933</v>
      </c>
      <c r="B289" s="24" t="str">
        <f t="shared" si="162"/>
        <v>51 Seguridad desde la democracia y la Justicia</v>
      </c>
      <c r="C289" s="24" t="s">
        <v>45</v>
      </c>
      <c r="D289" s="24" t="s">
        <v>46</v>
      </c>
      <c r="E289" s="24"/>
      <c r="F289" s="24"/>
      <c r="G289" s="24" t="s">
        <v>1028</v>
      </c>
      <c r="H289" s="24" t="s">
        <v>1029</v>
      </c>
      <c r="I289" s="24" t="s">
        <v>1025</v>
      </c>
      <c r="J289" s="24" t="s">
        <v>38</v>
      </c>
      <c r="K289" t="s">
        <v>19</v>
      </c>
      <c r="L289" t="s">
        <v>755</v>
      </c>
      <c r="M289" t="s">
        <v>20</v>
      </c>
      <c r="N289">
        <v>0</v>
      </c>
      <c r="O289">
        <v>90</v>
      </c>
      <c r="P289">
        <v>11</v>
      </c>
      <c r="Q289">
        <v>45</v>
      </c>
      <c r="R289">
        <v>79</v>
      </c>
      <c r="S289">
        <v>90</v>
      </c>
      <c r="T289">
        <v>32</v>
      </c>
      <c r="U289" s="2" t="s">
        <v>338</v>
      </c>
      <c r="V289" t="str">
        <f t="shared" si="184"/>
        <v>ND</v>
      </c>
      <c r="W289" s="2"/>
      <c r="X289" s="2"/>
      <c r="AE289" s="24" t="s">
        <v>936</v>
      </c>
    </row>
    <row r="290" spans="1:31" ht="75" hidden="1">
      <c r="A290" t="s">
        <v>933</v>
      </c>
      <c r="B290" s="24" t="str">
        <f t="shared" si="162"/>
        <v>51 Seguridad desde la democracia y la Justicia</v>
      </c>
      <c r="C290" s="24" t="s">
        <v>45</v>
      </c>
      <c r="D290" s="24" t="s">
        <v>46</v>
      </c>
      <c r="E290" s="24"/>
      <c r="F290" s="24"/>
      <c r="G290" s="24" t="s">
        <v>1030</v>
      </c>
      <c r="H290" s="24" t="s">
        <v>1031</v>
      </c>
      <c r="I290" s="24" t="s">
        <v>1025</v>
      </c>
      <c r="J290" s="24" t="s">
        <v>21</v>
      </c>
      <c r="K290" t="s">
        <v>37</v>
      </c>
      <c r="L290" t="s">
        <v>18</v>
      </c>
      <c r="M290" t="s">
        <v>20</v>
      </c>
      <c r="N290">
        <v>0</v>
      </c>
      <c r="O290">
        <v>40</v>
      </c>
      <c r="P290">
        <v>10</v>
      </c>
      <c r="Q290">
        <v>10</v>
      </c>
      <c r="R290">
        <v>10</v>
      </c>
      <c r="S290">
        <v>10</v>
      </c>
      <c r="T290">
        <v>10</v>
      </c>
      <c r="U290" s="2">
        <v>0</v>
      </c>
      <c r="V290">
        <f>IF(ISTEXT(U290),T290,IF(ISTEXT(T290),U290,T290+U290))</f>
        <v>10</v>
      </c>
      <c r="W290" s="121" t="s">
        <v>1032</v>
      </c>
      <c r="X290" s="2"/>
      <c r="AE290" s="24" t="s">
        <v>936</v>
      </c>
    </row>
    <row r="291" spans="1:31" ht="30" hidden="1">
      <c r="A291" t="s">
        <v>933</v>
      </c>
      <c r="B291" s="24" t="str">
        <f t="shared" si="162"/>
        <v>51 Seguridad desde la democracia y la Justicia</v>
      </c>
      <c r="C291" s="24" t="s">
        <v>89</v>
      </c>
      <c r="D291" s="24" t="s">
        <v>90</v>
      </c>
      <c r="E291" s="24"/>
      <c r="F291" s="24"/>
      <c r="G291" s="44" t="s">
        <v>1033</v>
      </c>
      <c r="H291" s="24" t="s">
        <v>1034</v>
      </c>
      <c r="I291" s="24" t="s">
        <v>1025</v>
      </c>
      <c r="J291" s="24" t="s">
        <v>38</v>
      </c>
      <c r="K291" t="s">
        <v>19</v>
      </c>
      <c r="L291" t="s">
        <v>755</v>
      </c>
      <c r="M291" t="s">
        <v>20</v>
      </c>
      <c r="N291" t="s">
        <v>1035</v>
      </c>
      <c r="O291">
        <v>85</v>
      </c>
      <c r="P291">
        <v>72</v>
      </c>
      <c r="Q291">
        <v>75</v>
      </c>
      <c r="R291">
        <v>82</v>
      </c>
      <c r="S291">
        <v>85</v>
      </c>
      <c r="T291">
        <v>75</v>
      </c>
      <c r="U291" s="2" t="s">
        <v>338</v>
      </c>
      <c r="V291" t="str">
        <f t="shared" ref="V291:V317" si="185">U291</f>
        <v>ND</v>
      </c>
      <c r="W291" s="2"/>
      <c r="X291" s="2"/>
      <c r="AE291" s="24" t="s">
        <v>936</v>
      </c>
    </row>
    <row r="292" spans="1:31" ht="30" hidden="1">
      <c r="A292" t="s">
        <v>933</v>
      </c>
      <c r="B292" s="24" t="str">
        <f t="shared" si="162"/>
        <v>51 Seguridad desde la democracia y la Justicia</v>
      </c>
      <c r="C292" s="24" t="s">
        <v>89</v>
      </c>
      <c r="D292" s="24" t="s">
        <v>90</v>
      </c>
      <c r="E292" s="24"/>
      <c r="F292" s="24"/>
      <c r="G292" s="44" t="s">
        <v>1036</v>
      </c>
      <c r="H292" s="24" t="s">
        <v>1037</v>
      </c>
      <c r="I292" s="24" t="s">
        <v>1025</v>
      </c>
      <c r="J292" s="24" t="s">
        <v>38</v>
      </c>
      <c r="K292" t="s">
        <v>19</v>
      </c>
      <c r="L292" t="s">
        <v>18</v>
      </c>
      <c r="M292" t="s">
        <v>20</v>
      </c>
      <c r="N292">
        <v>0.77</v>
      </c>
      <c r="O292">
        <v>0.8</v>
      </c>
      <c r="P292">
        <v>0.77</v>
      </c>
      <c r="Q292">
        <v>0.78</v>
      </c>
      <c r="R292">
        <v>0.79</v>
      </c>
      <c r="S292">
        <v>0.8</v>
      </c>
      <c r="T292">
        <v>0.7</v>
      </c>
      <c r="U292" s="2" t="s">
        <v>338</v>
      </c>
      <c r="V292" t="str">
        <f t="shared" si="185"/>
        <v>ND</v>
      </c>
      <c r="W292" s="2"/>
      <c r="X292" s="2"/>
      <c r="AE292" s="24" t="s">
        <v>936</v>
      </c>
    </row>
    <row r="293" spans="1:31" ht="30" hidden="1">
      <c r="A293" t="s">
        <v>933</v>
      </c>
      <c r="B293" s="24" t="str">
        <f t="shared" si="162"/>
        <v>51 Seguridad desde la democracia y la Justicia</v>
      </c>
      <c r="C293" s="24" t="s">
        <v>89</v>
      </c>
      <c r="D293" s="24" t="s">
        <v>90</v>
      </c>
      <c r="E293" s="24"/>
      <c r="F293" s="24"/>
      <c r="G293" s="44" t="s">
        <v>1038</v>
      </c>
      <c r="H293" s="24" t="s">
        <v>1039</v>
      </c>
      <c r="I293" s="24" t="s">
        <v>1025</v>
      </c>
      <c r="J293" s="24" t="s">
        <v>38</v>
      </c>
      <c r="K293" t="s">
        <v>19</v>
      </c>
      <c r="L293" t="s">
        <v>18</v>
      </c>
      <c r="M293" t="s">
        <v>1040</v>
      </c>
      <c r="N293">
        <v>25.5</v>
      </c>
      <c r="O293">
        <v>24</v>
      </c>
      <c r="P293">
        <v>25.5</v>
      </c>
      <c r="Q293">
        <v>25</v>
      </c>
      <c r="R293">
        <v>24.5</v>
      </c>
      <c r="S293">
        <v>24</v>
      </c>
      <c r="T293">
        <v>24</v>
      </c>
      <c r="U293" s="2" t="s">
        <v>338</v>
      </c>
      <c r="V293" t="str">
        <f t="shared" si="185"/>
        <v>ND</v>
      </c>
      <c r="W293" s="2"/>
      <c r="X293" s="2"/>
      <c r="AE293" s="24" t="s">
        <v>936</v>
      </c>
    </row>
    <row r="294" spans="1:31" ht="30" hidden="1">
      <c r="A294" t="s">
        <v>933</v>
      </c>
      <c r="B294" s="24" t="str">
        <f t="shared" si="162"/>
        <v>51 Seguridad desde la democracia y la Justicia</v>
      </c>
      <c r="C294" s="24" t="s">
        <v>89</v>
      </c>
      <c r="D294" s="24" t="s">
        <v>90</v>
      </c>
      <c r="E294" s="24"/>
      <c r="F294" s="24"/>
      <c r="G294" s="24" t="s">
        <v>1041</v>
      </c>
      <c r="H294" s="24" t="s">
        <v>1042</v>
      </c>
      <c r="I294" s="24" t="s">
        <v>1025</v>
      </c>
      <c r="J294" s="24" t="s">
        <v>38</v>
      </c>
      <c r="K294" t="s">
        <v>19</v>
      </c>
      <c r="L294" t="s">
        <v>18</v>
      </c>
      <c r="M294" t="s">
        <v>1040</v>
      </c>
      <c r="N294">
        <v>40</v>
      </c>
      <c r="O294">
        <v>38</v>
      </c>
      <c r="P294">
        <v>39.6</v>
      </c>
      <c r="Q294">
        <v>39</v>
      </c>
      <c r="R294">
        <v>38.5</v>
      </c>
      <c r="S294">
        <v>38</v>
      </c>
      <c r="T294">
        <v>35.369999999999997</v>
      </c>
      <c r="U294" s="2" t="s">
        <v>338</v>
      </c>
      <c r="V294" t="str">
        <f t="shared" si="185"/>
        <v>ND</v>
      </c>
      <c r="W294" s="2"/>
      <c r="X294" s="2"/>
      <c r="AE294" s="24" t="s">
        <v>936</v>
      </c>
    </row>
    <row r="295" spans="1:31" ht="30" hidden="1">
      <c r="A295" t="s">
        <v>933</v>
      </c>
      <c r="B295" s="24" t="str">
        <f t="shared" si="162"/>
        <v>51 Seguridad desde la democracia y la Justicia</v>
      </c>
      <c r="C295" s="24" t="s">
        <v>89</v>
      </c>
      <c r="D295" s="24" t="s">
        <v>90</v>
      </c>
      <c r="E295" s="24"/>
      <c r="F295" s="24"/>
      <c r="G295" s="24" t="s">
        <v>1043</v>
      </c>
      <c r="H295" s="24" t="s">
        <v>1044</v>
      </c>
      <c r="I295" s="24" t="s">
        <v>1025</v>
      </c>
      <c r="J295" s="24" t="s">
        <v>38</v>
      </c>
      <c r="K295" t="s">
        <v>19</v>
      </c>
      <c r="L295" t="s">
        <v>18</v>
      </c>
      <c r="M295" t="s">
        <v>1040</v>
      </c>
      <c r="N295">
        <v>14.72</v>
      </c>
      <c r="O295">
        <v>13.98</v>
      </c>
      <c r="P295">
        <v>14.5</v>
      </c>
      <c r="Q295">
        <v>14.2</v>
      </c>
      <c r="R295">
        <v>14</v>
      </c>
      <c r="S295">
        <v>13.98</v>
      </c>
      <c r="T295">
        <v>15.4</v>
      </c>
      <c r="U295" s="2" t="s">
        <v>338</v>
      </c>
      <c r="V295" t="str">
        <f t="shared" si="185"/>
        <v>ND</v>
      </c>
      <c r="W295" s="2"/>
      <c r="X295" s="2"/>
      <c r="AE295" s="24" t="s">
        <v>936</v>
      </c>
    </row>
    <row r="296" spans="1:31" hidden="1">
      <c r="A296" t="s">
        <v>950</v>
      </c>
      <c r="B296" s="24" t="str">
        <f t="shared" si="162"/>
        <v>52 Cohesión desde lo social</v>
      </c>
      <c r="C296" s="24" t="s">
        <v>142</v>
      </c>
      <c r="D296" s="24" t="s">
        <v>143</v>
      </c>
      <c r="E296" s="24"/>
      <c r="F296" s="24"/>
      <c r="G296" s="24" t="s">
        <v>1045</v>
      </c>
      <c r="H296" s="24" t="s">
        <v>1046</v>
      </c>
      <c r="I296" s="24" t="s">
        <v>1025</v>
      </c>
      <c r="J296" s="24" t="s">
        <v>148</v>
      </c>
      <c r="K296" t="s">
        <v>19</v>
      </c>
      <c r="L296" t="s">
        <v>755</v>
      </c>
      <c r="M296" t="s">
        <v>1040</v>
      </c>
      <c r="N296">
        <v>70.3</v>
      </c>
      <c r="O296">
        <v>65.599999999999994</v>
      </c>
      <c r="P296">
        <v>60.7</v>
      </c>
      <c r="Q296">
        <v>60.5</v>
      </c>
      <c r="R296">
        <v>60.3</v>
      </c>
      <c r="S296">
        <v>65.599999999999994</v>
      </c>
      <c r="T296">
        <v>64.099999999999994</v>
      </c>
      <c r="U296" s="2">
        <v>70.3</v>
      </c>
      <c r="V296">
        <f t="shared" si="185"/>
        <v>70.3</v>
      </c>
      <c r="W296" s="2"/>
      <c r="X296" s="2"/>
      <c r="AE296" s="24" t="s">
        <v>951</v>
      </c>
    </row>
    <row r="297" spans="1:31" ht="30" hidden="1">
      <c r="A297" t="s">
        <v>950</v>
      </c>
      <c r="B297" s="24" t="str">
        <f t="shared" si="162"/>
        <v>52 Cohesión desde lo social</v>
      </c>
      <c r="C297" s="24" t="s">
        <v>142</v>
      </c>
      <c r="D297" s="24" t="s">
        <v>143</v>
      </c>
      <c r="E297" s="24"/>
      <c r="F297" s="24"/>
      <c r="G297" s="24" t="s">
        <v>1047</v>
      </c>
      <c r="H297" s="24" t="s">
        <v>1048</v>
      </c>
      <c r="I297" s="24" t="s">
        <v>1025</v>
      </c>
      <c r="J297" s="24" t="s">
        <v>148</v>
      </c>
      <c r="K297" t="s">
        <v>19</v>
      </c>
      <c r="L297" t="s">
        <v>755</v>
      </c>
      <c r="M297" t="s">
        <v>1040</v>
      </c>
      <c r="N297">
        <v>34.4</v>
      </c>
      <c r="O297">
        <v>34</v>
      </c>
      <c r="P297">
        <v>34.299999999999997</v>
      </c>
      <c r="Q297">
        <v>34.200000000000003</v>
      </c>
      <c r="R297">
        <v>34.1</v>
      </c>
      <c r="S297">
        <v>34</v>
      </c>
      <c r="T297">
        <v>34.299999999999997</v>
      </c>
      <c r="U297" s="2">
        <v>32.799999999999997</v>
      </c>
      <c r="V297">
        <f t="shared" si="185"/>
        <v>32.799999999999997</v>
      </c>
      <c r="W297" s="2"/>
      <c r="X297" s="2"/>
      <c r="AE297" s="24" t="s">
        <v>951</v>
      </c>
    </row>
    <row r="298" spans="1:31" hidden="1">
      <c r="A298" t="s">
        <v>950</v>
      </c>
      <c r="B298" s="24" t="str">
        <f t="shared" si="162"/>
        <v>52 Cohesión desde lo social</v>
      </c>
      <c r="C298" s="24" t="s">
        <v>142</v>
      </c>
      <c r="D298" s="24" t="s">
        <v>143</v>
      </c>
      <c r="E298" s="24"/>
      <c r="F298" s="24"/>
      <c r="G298" s="24" t="s">
        <v>1049</v>
      </c>
      <c r="H298" s="24" t="s">
        <v>1050</v>
      </c>
      <c r="I298" s="24" t="s">
        <v>1025</v>
      </c>
      <c r="J298" s="24" t="s">
        <v>148</v>
      </c>
      <c r="K298" t="s">
        <v>24</v>
      </c>
      <c r="L298" t="s">
        <v>755</v>
      </c>
      <c r="M298" t="s">
        <v>20</v>
      </c>
      <c r="N298">
        <v>48.25</v>
      </c>
      <c r="O298">
        <v>85</v>
      </c>
      <c r="P298">
        <v>38</v>
      </c>
      <c r="Q298">
        <v>53</v>
      </c>
      <c r="R298">
        <v>68</v>
      </c>
      <c r="S298">
        <v>85</v>
      </c>
      <c r="T298">
        <v>29.5</v>
      </c>
      <c r="U298" s="2">
        <v>29.5</v>
      </c>
      <c r="V298">
        <f t="shared" si="185"/>
        <v>29.5</v>
      </c>
      <c r="W298" s="2"/>
      <c r="X298" s="2"/>
      <c r="AE298" s="24" t="s">
        <v>951</v>
      </c>
    </row>
    <row r="299" spans="1:31" ht="30" hidden="1">
      <c r="A299" t="s">
        <v>950</v>
      </c>
      <c r="B299" s="24" t="str">
        <f t="shared" si="162"/>
        <v>52 Cohesión desde lo social</v>
      </c>
      <c r="C299" s="24" t="s">
        <v>142</v>
      </c>
      <c r="D299" s="24" t="s">
        <v>143</v>
      </c>
      <c r="E299" s="24"/>
      <c r="F299" s="24"/>
      <c r="G299" s="24" t="s">
        <v>1051</v>
      </c>
      <c r="H299" s="24" t="s">
        <v>1052</v>
      </c>
      <c r="I299" s="24" t="s">
        <v>1025</v>
      </c>
      <c r="J299" s="24" t="s">
        <v>148</v>
      </c>
      <c r="K299" t="s">
        <v>19</v>
      </c>
      <c r="L299" t="s">
        <v>755</v>
      </c>
      <c r="M299" t="s">
        <v>20</v>
      </c>
      <c r="N299">
        <v>92</v>
      </c>
      <c r="O299">
        <v>95</v>
      </c>
      <c r="P299">
        <v>92</v>
      </c>
      <c r="Q299">
        <v>93</v>
      </c>
      <c r="R299">
        <v>94</v>
      </c>
      <c r="S299">
        <v>95</v>
      </c>
      <c r="T299">
        <v>87.7</v>
      </c>
      <c r="U299" s="2">
        <v>87.7</v>
      </c>
      <c r="V299">
        <f t="shared" si="185"/>
        <v>87.7</v>
      </c>
      <c r="W299" s="2"/>
      <c r="X299" s="2"/>
      <c r="AE299" s="24" t="s">
        <v>951</v>
      </c>
    </row>
    <row r="300" spans="1:31" ht="45" hidden="1">
      <c r="A300" t="s">
        <v>950</v>
      </c>
      <c r="B300" s="24" t="str">
        <f t="shared" si="162"/>
        <v>52 Cohesión desde lo social</v>
      </c>
      <c r="C300" s="24" t="s">
        <v>142</v>
      </c>
      <c r="D300" s="24" t="s">
        <v>143</v>
      </c>
      <c r="E300" s="24"/>
      <c r="F300" s="24"/>
      <c r="G300" s="24" t="s">
        <v>1053</v>
      </c>
      <c r="H300" s="24" t="s">
        <v>1054</v>
      </c>
      <c r="I300" s="24" t="s">
        <v>1025</v>
      </c>
      <c r="J300" s="24" t="s">
        <v>188</v>
      </c>
      <c r="K300" t="s">
        <v>19</v>
      </c>
      <c r="L300" t="s">
        <v>1055</v>
      </c>
      <c r="M300" t="s">
        <v>20</v>
      </c>
      <c r="N300">
        <v>8.7899999999999991</v>
      </c>
      <c r="O300">
        <v>10</v>
      </c>
      <c r="P300">
        <v>10</v>
      </c>
      <c r="Q300">
        <v>10</v>
      </c>
      <c r="R300">
        <v>10</v>
      </c>
      <c r="S300">
        <v>10</v>
      </c>
      <c r="T300">
        <v>6.26</v>
      </c>
      <c r="U300" s="2">
        <v>0.89999999999999991</v>
      </c>
      <c r="V300">
        <f t="shared" si="185"/>
        <v>0.89999999999999991</v>
      </c>
      <c r="W300" s="2"/>
      <c r="X300" s="2"/>
      <c r="AE300" s="24" t="s">
        <v>951</v>
      </c>
    </row>
    <row r="301" spans="1:31" ht="30" hidden="1">
      <c r="A301" t="s">
        <v>950</v>
      </c>
      <c r="B301" s="24" t="str">
        <f t="shared" si="162"/>
        <v>52 Cohesión desde lo social</v>
      </c>
      <c r="C301" s="24" t="s">
        <v>142</v>
      </c>
      <c r="D301" s="24" t="s">
        <v>143</v>
      </c>
      <c r="E301" s="24"/>
      <c r="F301" s="24"/>
      <c r="G301" s="24" t="s">
        <v>1056</v>
      </c>
      <c r="H301" s="24" t="s">
        <v>1057</v>
      </c>
      <c r="I301" s="24" t="s">
        <v>1025</v>
      </c>
      <c r="J301" s="24" t="s">
        <v>188</v>
      </c>
      <c r="K301" t="s">
        <v>24</v>
      </c>
      <c r="L301" t="s">
        <v>18</v>
      </c>
      <c r="M301" t="s">
        <v>20</v>
      </c>
      <c r="N301">
        <v>227</v>
      </c>
      <c r="O301">
        <v>249</v>
      </c>
      <c r="P301" t="s">
        <v>113</v>
      </c>
      <c r="Q301" t="s">
        <v>113</v>
      </c>
      <c r="R301" t="s">
        <v>113</v>
      </c>
      <c r="S301">
        <v>249</v>
      </c>
      <c r="T301" t="s">
        <v>130</v>
      </c>
      <c r="U301" s="2" t="s">
        <v>130</v>
      </c>
      <c r="V301" t="str">
        <f t="shared" si="185"/>
        <v>NA</v>
      </c>
      <c r="W301" s="2"/>
      <c r="X301" s="2"/>
      <c r="AE301" s="24" t="s">
        <v>951</v>
      </c>
    </row>
    <row r="302" spans="1:31" ht="30" hidden="1">
      <c r="A302" t="s">
        <v>950</v>
      </c>
      <c r="B302" s="24" t="str">
        <f t="shared" si="162"/>
        <v>52 Cohesión desde lo social</v>
      </c>
      <c r="C302" s="24" t="s">
        <v>142</v>
      </c>
      <c r="D302" s="24" t="s">
        <v>143</v>
      </c>
      <c r="E302" s="24"/>
      <c r="F302" s="24"/>
      <c r="G302" s="24" t="s">
        <v>1058</v>
      </c>
      <c r="H302" s="24" t="s">
        <v>1059</v>
      </c>
      <c r="I302" s="24" t="s">
        <v>1025</v>
      </c>
      <c r="J302" s="24" t="s">
        <v>188</v>
      </c>
      <c r="K302" t="s">
        <v>24</v>
      </c>
      <c r="L302" t="s">
        <v>18</v>
      </c>
      <c r="M302" t="s">
        <v>20</v>
      </c>
      <c r="N302" t="s">
        <v>338</v>
      </c>
      <c r="O302">
        <v>91</v>
      </c>
      <c r="P302">
        <v>7</v>
      </c>
      <c r="Q302">
        <v>35</v>
      </c>
      <c r="R302">
        <v>63</v>
      </c>
      <c r="S302">
        <v>91</v>
      </c>
      <c r="T302">
        <v>0</v>
      </c>
      <c r="U302" s="2">
        <v>0</v>
      </c>
      <c r="V302">
        <f t="shared" si="185"/>
        <v>0</v>
      </c>
      <c r="W302" s="2"/>
      <c r="X302" s="2"/>
      <c r="AE302" s="24" t="s">
        <v>951</v>
      </c>
    </row>
    <row r="303" spans="1:31" ht="30" hidden="1">
      <c r="A303" t="s">
        <v>950</v>
      </c>
      <c r="B303" s="24" t="str">
        <f t="shared" si="162"/>
        <v>52 Cohesión desde lo social</v>
      </c>
      <c r="C303" s="24" t="s">
        <v>222</v>
      </c>
      <c r="D303" s="24" t="s">
        <v>223</v>
      </c>
      <c r="E303" s="24"/>
      <c r="F303" s="24"/>
      <c r="G303" s="24" t="s">
        <v>1060</v>
      </c>
      <c r="H303" s="24" t="s">
        <v>1061</v>
      </c>
      <c r="I303" s="24" t="s">
        <v>1025</v>
      </c>
      <c r="J303" s="24" t="s">
        <v>228</v>
      </c>
      <c r="K303" t="s">
        <v>19</v>
      </c>
      <c r="L303" t="s">
        <v>18</v>
      </c>
      <c r="M303" t="s">
        <v>1040</v>
      </c>
      <c r="N303">
        <v>0.28000000000000003</v>
      </c>
      <c r="O303">
        <v>0.26</v>
      </c>
      <c r="P303" s="37" t="s">
        <v>113</v>
      </c>
      <c r="Q303" s="37">
        <v>0.28000000000000003</v>
      </c>
      <c r="R303" s="37" t="s">
        <v>113</v>
      </c>
      <c r="S303" s="37">
        <v>0.26</v>
      </c>
      <c r="T303" t="s">
        <v>130</v>
      </c>
      <c r="U303" s="2" t="s">
        <v>338</v>
      </c>
      <c r="V303" t="str">
        <f t="shared" si="185"/>
        <v>ND</v>
      </c>
      <c r="W303" s="2"/>
      <c r="X303" s="2"/>
      <c r="AE303" s="24" t="s">
        <v>951</v>
      </c>
    </row>
    <row r="304" spans="1:31" ht="30" hidden="1">
      <c r="A304" t="s">
        <v>950</v>
      </c>
      <c r="B304" s="24" t="str">
        <f t="shared" si="162"/>
        <v>52 Cohesión desde lo social</v>
      </c>
      <c r="C304" s="24" t="s">
        <v>222</v>
      </c>
      <c r="D304" s="24" t="s">
        <v>223</v>
      </c>
      <c r="E304" s="24"/>
      <c r="F304" s="24"/>
      <c r="G304" s="24" t="s">
        <v>1062</v>
      </c>
      <c r="H304" s="24" t="s">
        <v>1063</v>
      </c>
      <c r="I304" s="24" t="s">
        <v>1025</v>
      </c>
      <c r="J304" s="24" t="s">
        <v>282</v>
      </c>
      <c r="K304" t="s">
        <v>19</v>
      </c>
      <c r="L304" t="s">
        <v>755</v>
      </c>
      <c r="M304" t="s">
        <v>20</v>
      </c>
      <c r="N304" s="34">
        <v>0</v>
      </c>
      <c r="O304">
        <v>90</v>
      </c>
      <c r="P304">
        <v>90</v>
      </c>
      <c r="Q304">
        <v>90</v>
      </c>
      <c r="R304">
        <v>90</v>
      </c>
      <c r="S304">
        <v>90</v>
      </c>
      <c r="T304" t="s">
        <v>338</v>
      </c>
      <c r="U304" s="2" t="s">
        <v>338</v>
      </c>
      <c r="V304" t="str">
        <f t="shared" si="185"/>
        <v>ND</v>
      </c>
      <c r="W304" s="2"/>
      <c r="X304" s="2"/>
      <c r="AE304" s="24" t="s">
        <v>951</v>
      </c>
    </row>
    <row r="305" spans="1:31" ht="30" hidden="1">
      <c r="A305" t="s">
        <v>950</v>
      </c>
      <c r="B305" s="24" t="str">
        <f t="shared" si="162"/>
        <v>52 Cohesión desde lo social</v>
      </c>
      <c r="C305" s="24" t="s">
        <v>222</v>
      </c>
      <c r="D305" s="24" t="s">
        <v>223</v>
      </c>
      <c r="E305" s="24"/>
      <c r="F305" s="24"/>
      <c r="G305" s="24" t="s">
        <v>1064</v>
      </c>
      <c r="H305" s="24" t="s">
        <v>1065</v>
      </c>
      <c r="I305" s="24" t="s">
        <v>1025</v>
      </c>
      <c r="J305" s="24" t="s">
        <v>282</v>
      </c>
      <c r="K305" t="s">
        <v>19</v>
      </c>
      <c r="L305" t="s">
        <v>755</v>
      </c>
      <c r="M305" t="s">
        <v>1040</v>
      </c>
      <c r="N305">
        <v>7.7</v>
      </c>
      <c r="O305">
        <v>6.7</v>
      </c>
      <c r="P305" t="s">
        <v>113</v>
      </c>
      <c r="Q305" t="s">
        <v>113</v>
      </c>
      <c r="R305" t="s">
        <v>113</v>
      </c>
      <c r="S305" t="s">
        <v>113</v>
      </c>
      <c r="T305" t="s">
        <v>130</v>
      </c>
      <c r="U305" s="2" t="s">
        <v>130</v>
      </c>
      <c r="V305" t="str">
        <f t="shared" si="185"/>
        <v>NA</v>
      </c>
      <c r="W305" s="2"/>
      <c r="X305" s="2"/>
      <c r="AE305" s="24" t="s">
        <v>951</v>
      </c>
    </row>
    <row r="306" spans="1:31" ht="30" hidden="1">
      <c r="A306" t="s">
        <v>950</v>
      </c>
      <c r="B306" s="24" t="str">
        <f t="shared" si="162"/>
        <v>52 Cohesión desde lo social</v>
      </c>
      <c r="C306" s="24" t="s">
        <v>222</v>
      </c>
      <c r="D306" s="24" t="s">
        <v>223</v>
      </c>
      <c r="E306" s="24"/>
      <c r="F306" s="24"/>
      <c r="G306" s="44" t="s">
        <v>1066</v>
      </c>
      <c r="H306" s="24" t="s">
        <v>1067</v>
      </c>
      <c r="I306" s="24" t="s">
        <v>1025</v>
      </c>
      <c r="J306" s="24" t="s">
        <v>282</v>
      </c>
      <c r="K306" t="s">
        <v>19</v>
      </c>
      <c r="L306" t="s">
        <v>755</v>
      </c>
      <c r="M306" t="s">
        <v>1040</v>
      </c>
      <c r="N306">
        <v>37.9</v>
      </c>
      <c r="O306">
        <v>35.9</v>
      </c>
      <c r="P306" t="s">
        <v>113</v>
      </c>
      <c r="Q306">
        <v>36.9</v>
      </c>
      <c r="R306" t="s">
        <v>113</v>
      </c>
      <c r="S306">
        <v>35.9</v>
      </c>
      <c r="T306" t="s">
        <v>130</v>
      </c>
      <c r="U306" s="2" t="s">
        <v>338</v>
      </c>
      <c r="V306" t="str">
        <f t="shared" si="185"/>
        <v>ND</v>
      </c>
      <c r="W306" s="2"/>
      <c r="X306" s="2"/>
      <c r="AE306" s="24" t="s">
        <v>951</v>
      </c>
    </row>
    <row r="307" spans="1:31" ht="30" hidden="1">
      <c r="A307" t="s">
        <v>950</v>
      </c>
      <c r="B307" s="24" t="str">
        <f t="shared" si="162"/>
        <v>52 Cohesión desde lo social</v>
      </c>
      <c r="C307" s="24" t="s">
        <v>222</v>
      </c>
      <c r="D307" s="24" t="s">
        <v>223</v>
      </c>
      <c r="E307" s="24"/>
      <c r="F307" s="24"/>
      <c r="G307" s="124" t="s">
        <v>1068</v>
      </c>
      <c r="H307" s="24" t="s">
        <v>1069</v>
      </c>
      <c r="I307" s="24" t="s">
        <v>1025</v>
      </c>
      <c r="J307" s="24" t="s">
        <v>148</v>
      </c>
      <c r="K307" t="s">
        <v>19</v>
      </c>
      <c r="L307" t="s">
        <v>18</v>
      </c>
      <c r="M307" t="s">
        <v>20</v>
      </c>
      <c r="N307" s="34">
        <v>0</v>
      </c>
      <c r="O307">
        <v>24000</v>
      </c>
      <c r="P307">
        <v>14000</v>
      </c>
      <c r="Q307">
        <v>17000</v>
      </c>
      <c r="R307">
        <v>19000</v>
      </c>
      <c r="S307">
        <v>24000</v>
      </c>
      <c r="T307">
        <v>43253</v>
      </c>
      <c r="U307" s="2">
        <v>43821</v>
      </c>
      <c r="V307">
        <f t="shared" si="185"/>
        <v>43821</v>
      </c>
      <c r="W307" s="2"/>
      <c r="X307" s="2"/>
      <c r="AE307" s="24" t="s">
        <v>951</v>
      </c>
    </row>
    <row r="308" spans="1:31" ht="30" hidden="1">
      <c r="A308" t="s">
        <v>950</v>
      </c>
      <c r="B308" s="24" t="str">
        <f t="shared" si="162"/>
        <v>52 Cohesión desde lo social</v>
      </c>
      <c r="C308" s="24" t="s">
        <v>222</v>
      </c>
      <c r="D308" s="24" t="s">
        <v>223</v>
      </c>
      <c r="E308" s="24"/>
      <c r="F308" s="24"/>
      <c r="G308" s="24" t="s">
        <v>1070</v>
      </c>
      <c r="H308" s="24" t="s">
        <v>1071</v>
      </c>
      <c r="I308" s="24" t="s">
        <v>1025</v>
      </c>
      <c r="J308" s="24" t="s">
        <v>282</v>
      </c>
      <c r="K308" s="24" t="s">
        <v>24</v>
      </c>
      <c r="L308" t="s">
        <v>755</v>
      </c>
      <c r="M308" t="s">
        <v>20</v>
      </c>
      <c r="N308" s="34">
        <v>0</v>
      </c>
      <c r="O308">
        <v>60</v>
      </c>
      <c r="P308" t="s">
        <v>113</v>
      </c>
      <c r="Q308">
        <v>10</v>
      </c>
      <c r="R308">
        <v>40</v>
      </c>
      <c r="S308">
        <v>60</v>
      </c>
      <c r="T308" t="s">
        <v>130</v>
      </c>
      <c r="U308" s="2" t="s">
        <v>338</v>
      </c>
      <c r="V308" t="str">
        <f t="shared" si="185"/>
        <v>ND</v>
      </c>
      <c r="W308" s="2"/>
      <c r="X308" s="2"/>
      <c r="AE308" s="24" t="s">
        <v>951</v>
      </c>
    </row>
    <row r="309" spans="1:31" ht="30" hidden="1">
      <c r="A309" t="s">
        <v>950</v>
      </c>
      <c r="B309" s="24" t="str">
        <f t="shared" si="162"/>
        <v>52 Cohesión desde lo social</v>
      </c>
      <c r="C309" s="24" t="s">
        <v>314</v>
      </c>
      <c r="D309" s="24" t="s">
        <v>315</v>
      </c>
      <c r="E309" s="24"/>
      <c r="F309" s="24"/>
      <c r="G309" s="44" t="s">
        <v>1072</v>
      </c>
      <c r="H309" s="24" t="s">
        <v>1073</v>
      </c>
      <c r="I309" s="24" t="s">
        <v>1025</v>
      </c>
      <c r="J309" s="24" t="s">
        <v>299</v>
      </c>
      <c r="K309" t="s">
        <v>19</v>
      </c>
      <c r="L309" t="s">
        <v>755</v>
      </c>
      <c r="M309" t="s">
        <v>20</v>
      </c>
      <c r="N309">
        <v>13.73</v>
      </c>
      <c r="O309">
        <v>15.7</v>
      </c>
      <c r="P309">
        <v>14.22</v>
      </c>
      <c r="Q309">
        <v>14.8</v>
      </c>
      <c r="R309">
        <v>15.3</v>
      </c>
      <c r="S309">
        <v>15.7</v>
      </c>
      <c r="T309">
        <v>16.27</v>
      </c>
      <c r="U309" s="2" t="str">
        <f>VLOOKUP(G309,Datos!A$2:C$54,2,FALSE)</f>
        <v>ND</v>
      </c>
      <c r="V309" t="str">
        <f t="shared" si="185"/>
        <v>ND</v>
      </c>
      <c r="W309" s="2">
        <f>VLOOKUP(G309,Datos!A$2:C$54,3,FALSE)</f>
        <v>0</v>
      </c>
      <c r="X309" s="2"/>
      <c r="AE309" s="24" t="s">
        <v>951</v>
      </c>
    </row>
    <row r="310" spans="1:31" ht="30" hidden="1">
      <c r="A310" t="s">
        <v>950</v>
      </c>
      <c r="B310" s="24" t="str">
        <f t="shared" si="162"/>
        <v>52 Cohesión desde lo social</v>
      </c>
      <c r="C310" s="24" t="s">
        <v>314</v>
      </c>
      <c r="D310" s="24" t="s">
        <v>315</v>
      </c>
      <c r="E310" s="24"/>
      <c r="F310" s="24"/>
      <c r="G310" s="44" t="s">
        <v>1074</v>
      </c>
      <c r="H310" s="24" t="s">
        <v>1075</v>
      </c>
      <c r="I310" s="24" t="s">
        <v>1025</v>
      </c>
      <c r="J310" s="24" t="s">
        <v>299</v>
      </c>
      <c r="K310" t="s">
        <v>24</v>
      </c>
      <c r="L310" t="s">
        <v>755</v>
      </c>
      <c r="M310" t="s">
        <v>20</v>
      </c>
      <c r="N310">
        <v>0</v>
      </c>
      <c r="O310">
        <v>60</v>
      </c>
      <c r="P310">
        <v>10</v>
      </c>
      <c r="Q310">
        <v>20</v>
      </c>
      <c r="R310">
        <v>40</v>
      </c>
      <c r="S310">
        <v>60</v>
      </c>
      <c r="T310" t="s">
        <v>338</v>
      </c>
      <c r="U310" s="2">
        <f>VLOOKUP(G310,Datos!A$2:C$54,2,FALSE)</f>
        <v>0</v>
      </c>
      <c r="V310">
        <f t="shared" si="185"/>
        <v>0</v>
      </c>
      <c r="W310" s="2">
        <f>VLOOKUP(G310,Datos!A$2:C$54,3,FALSE)</f>
        <v>0</v>
      </c>
      <c r="X310" s="2"/>
      <c r="AE310" s="24" t="s">
        <v>951</v>
      </c>
    </row>
    <row r="311" spans="1:31" ht="30" hidden="1">
      <c r="A311" t="s">
        <v>950</v>
      </c>
      <c r="B311" s="24" t="str">
        <f t="shared" si="162"/>
        <v>52 Cohesión desde lo social</v>
      </c>
      <c r="C311" s="24" t="s">
        <v>314</v>
      </c>
      <c r="D311" s="24" t="s">
        <v>315</v>
      </c>
      <c r="E311" s="24"/>
      <c r="F311" s="24"/>
      <c r="G311" s="44" t="s">
        <v>1076</v>
      </c>
      <c r="H311" s="24" t="s">
        <v>1077</v>
      </c>
      <c r="I311" s="24" t="s">
        <v>1025</v>
      </c>
      <c r="J311" s="24" t="s">
        <v>299</v>
      </c>
      <c r="K311" t="s">
        <v>19</v>
      </c>
      <c r="L311" t="s">
        <v>755</v>
      </c>
      <c r="M311" t="s">
        <v>20</v>
      </c>
      <c r="N311">
        <v>77.099999999999994</v>
      </c>
      <c r="O311">
        <v>83</v>
      </c>
      <c r="P311" s="38">
        <v>78.900000000000006</v>
      </c>
      <c r="Q311" s="38">
        <v>80.7</v>
      </c>
      <c r="R311" s="38">
        <v>82.2</v>
      </c>
      <c r="S311" s="38">
        <v>83</v>
      </c>
      <c r="T311">
        <v>76.010000000000005</v>
      </c>
      <c r="U311" s="2" t="str">
        <f>VLOOKUP(G311,Datos!A$2:C$54,2,FALSE)</f>
        <v>ND</v>
      </c>
      <c r="V311" t="str">
        <f t="shared" si="185"/>
        <v>ND</v>
      </c>
      <c r="W311" s="2">
        <f>VLOOKUP(G311,Datos!A$2:C$54,3,FALSE)</f>
        <v>0</v>
      </c>
      <c r="X311" s="2"/>
      <c r="AE311" s="24" t="s">
        <v>951</v>
      </c>
    </row>
    <row r="312" spans="1:31" ht="30" hidden="1">
      <c r="A312" t="s">
        <v>950</v>
      </c>
      <c r="B312" s="24" t="str">
        <f t="shared" si="162"/>
        <v>52 Cohesión desde lo social</v>
      </c>
      <c r="C312" s="24" t="s">
        <v>314</v>
      </c>
      <c r="D312" s="24" t="s">
        <v>315</v>
      </c>
      <c r="E312" s="24"/>
      <c r="F312" s="24"/>
      <c r="G312" s="44" t="s">
        <v>1078</v>
      </c>
      <c r="H312" s="24" t="s">
        <v>1079</v>
      </c>
      <c r="I312" s="24" t="s">
        <v>1025</v>
      </c>
      <c r="J312" s="24" t="s">
        <v>299</v>
      </c>
      <c r="K312" t="s">
        <v>19</v>
      </c>
      <c r="L312" t="s">
        <v>755</v>
      </c>
      <c r="M312" t="s">
        <v>20</v>
      </c>
      <c r="N312">
        <v>82.22</v>
      </c>
      <c r="O312" s="38">
        <v>91.09</v>
      </c>
      <c r="P312" s="38">
        <v>84.19</v>
      </c>
      <c r="Q312" s="38">
        <v>86.19</v>
      </c>
      <c r="R312" s="38">
        <v>88.19</v>
      </c>
      <c r="S312" s="38">
        <v>91.09</v>
      </c>
      <c r="T312">
        <v>81.849999999999994</v>
      </c>
      <c r="U312" s="2" t="str">
        <f>VLOOKUP(G312,Datos!A$2:C$54,2,FALSE)</f>
        <v>ND</v>
      </c>
      <c r="V312" t="str">
        <f t="shared" si="185"/>
        <v>ND</v>
      </c>
      <c r="W312" s="2">
        <f>VLOOKUP(G312,Datos!A$2:C$54,3,FALSE)</f>
        <v>0</v>
      </c>
      <c r="X312" s="2"/>
      <c r="AE312" s="24" t="s">
        <v>951</v>
      </c>
    </row>
    <row r="313" spans="1:31" ht="30" hidden="1">
      <c r="A313" t="s">
        <v>950</v>
      </c>
      <c r="B313" s="24" t="str">
        <f t="shared" si="162"/>
        <v>52 Cohesión desde lo social</v>
      </c>
      <c r="C313" s="24" t="s">
        <v>314</v>
      </c>
      <c r="D313" s="24" t="s">
        <v>315</v>
      </c>
      <c r="E313" s="24"/>
      <c r="F313" s="24"/>
      <c r="G313" s="44" t="s">
        <v>1080</v>
      </c>
      <c r="H313" s="24" t="s">
        <v>1081</v>
      </c>
      <c r="I313" s="24" t="s">
        <v>1025</v>
      </c>
      <c r="J313" s="24" t="s">
        <v>299</v>
      </c>
      <c r="K313" t="s">
        <v>19</v>
      </c>
      <c r="L313" t="s">
        <v>755</v>
      </c>
      <c r="M313" t="s">
        <v>20</v>
      </c>
      <c r="N313">
        <v>50.11</v>
      </c>
      <c r="O313" s="38">
        <v>70.48</v>
      </c>
      <c r="P313" s="38">
        <v>54.56</v>
      </c>
      <c r="Q313" s="38">
        <v>61.12</v>
      </c>
      <c r="R313" s="38">
        <v>67.680000000000007</v>
      </c>
      <c r="S313" s="38">
        <v>70.48</v>
      </c>
      <c r="T313">
        <v>49.47</v>
      </c>
      <c r="U313" s="2" t="str">
        <f>VLOOKUP(G313,Datos!A$2:C$54,2,FALSE)</f>
        <v>ND</v>
      </c>
      <c r="V313" t="str">
        <f t="shared" si="185"/>
        <v>ND</v>
      </c>
      <c r="W313" s="2">
        <f>VLOOKUP(G313,Datos!A$2:C$54,3,FALSE)</f>
        <v>0</v>
      </c>
      <c r="X313" s="2"/>
      <c r="AE313" s="24" t="s">
        <v>951</v>
      </c>
    </row>
    <row r="314" spans="1:31" ht="30" hidden="1">
      <c r="A314" t="s">
        <v>950</v>
      </c>
      <c r="B314" s="24" t="str">
        <f t="shared" si="162"/>
        <v>52 Cohesión desde lo social</v>
      </c>
      <c r="C314" s="24" t="s">
        <v>314</v>
      </c>
      <c r="D314" s="24" t="s">
        <v>315</v>
      </c>
      <c r="E314" s="24"/>
      <c r="F314" s="24"/>
      <c r="G314" s="44" t="s">
        <v>1082</v>
      </c>
      <c r="H314" s="24" t="s">
        <v>1083</v>
      </c>
      <c r="I314" s="24" t="s">
        <v>1025</v>
      </c>
      <c r="J314" s="24" t="s">
        <v>299</v>
      </c>
      <c r="K314" t="s">
        <v>19</v>
      </c>
      <c r="L314" t="s">
        <v>755</v>
      </c>
      <c r="M314" t="s">
        <v>20</v>
      </c>
      <c r="N314">
        <v>28.61</v>
      </c>
      <c r="O314">
        <v>40</v>
      </c>
      <c r="T314">
        <v>29.14</v>
      </c>
      <c r="U314" s="2" t="str">
        <f>VLOOKUP(G314,Datos!A$2:C$54,2,FALSE)</f>
        <v>ND</v>
      </c>
      <c r="V314" t="str">
        <f t="shared" si="185"/>
        <v>ND</v>
      </c>
      <c r="W314" s="2">
        <f>VLOOKUP(G314,Datos!A$2:C$54,3,FALSE)</f>
        <v>0</v>
      </c>
      <c r="X314" s="2"/>
      <c r="AE314" s="24" t="s">
        <v>951</v>
      </c>
    </row>
    <row r="315" spans="1:31" ht="30" hidden="1">
      <c r="A315" t="s">
        <v>950</v>
      </c>
      <c r="B315" s="24" t="str">
        <f t="shared" si="162"/>
        <v>52 Cohesión desde lo social</v>
      </c>
      <c r="C315" s="24" t="s">
        <v>314</v>
      </c>
      <c r="D315" s="24" t="s">
        <v>315</v>
      </c>
      <c r="E315" s="24"/>
      <c r="F315" s="24"/>
      <c r="G315" s="44" t="s">
        <v>1084</v>
      </c>
      <c r="H315" s="24" t="s">
        <v>1085</v>
      </c>
      <c r="I315" s="24" t="s">
        <v>1025</v>
      </c>
      <c r="J315" s="24" t="s">
        <v>299</v>
      </c>
      <c r="K315" t="s">
        <v>19</v>
      </c>
      <c r="L315" t="s">
        <v>755</v>
      </c>
      <c r="M315" t="s">
        <v>1040</v>
      </c>
      <c r="N315">
        <v>4</v>
      </c>
      <c r="O315">
        <v>2</v>
      </c>
      <c r="P315" s="38">
        <v>4</v>
      </c>
      <c r="Q315" s="38">
        <v>3</v>
      </c>
      <c r="R315" s="38">
        <v>3</v>
      </c>
      <c r="S315" s="38">
        <v>2</v>
      </c>
      <c r="T315">
        <v>4.13</v>
      </c>
      <c r="U315" s="2" t="str">
        <f>VLOOKUP(G315,Datos!A$2:C$54,2,FALSE)</f>
        <v>ND</v>
      </c>
      <c r="V315" t="str">
        <f t="shared" si="185"/>
        <v>ND</v>
      </c>
      <c r="W315" s="2">
        <f>VLOOKUP(G315,Datos!A$2:C$54,3,FALSE)</f>
        <v>0</v>
      </c>
      <c r="X315" s="2"/>
      <c r="AE315" s="24" t="s">
        <v>951</v>
      </c>
    </row>
    <row r="316" spans="1:31" ht="30" hidden="1">
      <c r="A316" t="s">
        <v>950</v>
      </c>
      <c r="B316" s="24" t="str">
        <f t="shared" si="162"/>
        <v>52 Cohesión desde lo social</v>
      </c>
      <c r="C316" s="24" t="s">
        <v>314</v>
      </c>
      <c r="D316" s="24" t="s">
        <v>315</v>
      </c>
      <c r="E316" s="24"/>
      <c r="F316" s="24"/>
      <c r="G316" s="44" t="s">
        <v>1086</v>
      </c>
      <c r="H316" s="24" t="s">
        <v>1087</v>
      </c>
      <c r="I316" s="24" t="s">
        <v>1025</v>
      </c>
      <c r="J316" s="24" t="s">
        <v>299</v>
      </c>
      <c r="K316" t="s">
        <v>19</v>
      </c>
      <c r="L316" t="s">
        <v>755</v>
      </c>
      <c r="M316" t="s">
        <v>1040</v>
      </c>
      <c r="N316">
        <v>4.66</v>
      </c>
      <c r="O316">
        <v>3</v>
      </c>
      <c r="P316" s="38">
        <v>3.66</v>
      </c>
      <c r="Q316" s="38">
        <v>3.16</v>
      </c>
      <c r="R316" s="38">
        <v>3.06</v>
      </c>
      <c r="S316" s="38">
        <v>3</v>
      </c>
      <c r="T316">
        <v>3.77</v>
      </c>
      <c r="U316" s="2" t="str">
        <f>VLOOKUP(G316,Datos!A$2:C$54,2,FALSE)</f>
        <v>ND</v>
      </c>
      <c r="V316" t="str">
        <f t="shared" si="185"/>
        <v>ND</v>
      </c>
      <c r="W316" s="2">
        <f>VLOOKUP(G316,Datos!A$2:C$54,3,FALSE)</f>
        <v>0</v>
      </c>
      <c r="X316" s="2"/>
      <c r="AE316" s="24" t="s">
        <v>951</v>
      </c>
    </row>
    <row r="317" spans="1:31" ht="30" hidden="1">
      <c r="A317" t="s">
        <v>950</v>
      </c>
      <c r="B317" s="24" t="str">
        <f t="shared" si="162"/>
        <v>52 Cohesión desde lo social</v>
      </c>
      <c r="C317" s="24" t="s">
        <v>314</v>
      </c>
      <c r="D317" s="24" t="s">
        <v>315</v>
      </c>
      <c r="E317" s="24"/>
      <c r="F317" s="24"/>
      <c r="G317" s="44" t="s">
        <v>1088</v>
      </c>
      <c r="H317" s="24" t="s">
        <v>1089</v>
      </c>
      <c r="I317" s="24" t="s">
        <v>1025</v>
      </c>
      <c r="J317" s="24" t="s">
        <v>299</v>
      </c>
      <c r="K317" t="s">
        <v>19</v>
      </c>
      <c r="L317" t="s">
        <v>755</v>
      </c>
      <c r="M317" t="s">
        <v>20</v>
      </c>
      <c r="N317">
        <v>72.98</v>
      </c>
      <c r="O317" s="38">
        <v>90.35</v>
      </c>
      <c r="P317" s="38">
        <v>74.989999999999995</v>
      </c>
      <c r="Q317" s="38">
        <v>77.09</v>
      </c>
      <c r="R317" s="38">
        <v>86.29</v>
      </c>
      <c r="S317" s="38">
        <v>90.35</v>
      </c>
      <c r="T317">
        <v>71.41</v>
      </c>
      <c r="U317" s="2" t="str">
        <f>VLOOKUP(G317,Datos!A$2:C$54,2,FALSE)</f>
        <v>ND</v>
      </c>
      <c r="V317" t="str">
        <f t="shared" si="185"/>
        <v>ND</v>
      </c>
      <c r="W317" s="2">
        <f>VLOOKUP(G317,Datos!A$2:C$54,3,FALSE)</f>
        <v>0</v>
      </c>
      <c r="X317" s="2"/>
      <c r="AE317" s="24" t="s">
        <v>951</v>
      </c>
    </row>
    <row r="318" spans="1:31" ht="30" hidden="1">
      <c r="A318" t="s">
        <v>950</v>
      </c>
      <c r="B318" s="24" t="str">
        <f t="shared" si="162"/>
        <v>52 Cohesión desde lo social</v>
      </c>
      <c r="C318" s="24" t="s">
        <v>314</v>
      </c>
      <c r="D318" s="24" t="s">
        <v>315</v>
      </c>
      <c r="E318" s="24"/>
      <c r="F318" s="24"/>
      <c r="G318" s="24" t="s">
        <v>1090</v>
      </c>
      <c r="H318" s="24" t="s">
        <v>1091</v>
      </c>
      <c r="I318" s="24" t="s">
        <v>1025</v>
      </c>
      <c r="J318" s="24" t="s">
        <v>319</v>
      </c>
      <c r="K318" t="s">
        <v>37</v>
      </c>
      <c r="L318" t="s">
        <v>755</v>
      </c>
      <c r="M318" t="s">
        <v>20</v>
      </c>
      <c r="N318">
        <v>0</v>
      </c>
      <c r="O318" s="34">
        <v>55</v>
      </c>
      <c r="P318" s="34">
        <v>11</v>
      </c>
      <c r="Q318" s="34">
        <v>13.999999999999998</v>
      </c>
      <c r="R318" s="34">
        <v>14.999999999999998</v>
      </c>
      <c r="S318" s="34">
        <v>14.999999999999998</v>
      </c>
      <c r="T318">
        <v>20</v>
      </c>
      <c r="U318" s="2">
        <v>0</v>
      </c>
      <c r="V318">
        <f>IF(ISTEXT(U318),T318,IF(ISTEXT(T318),U318,T318+U318))</f>
        <v>20</v>
      </c>
      <c r="W318" s="2" t="s">
        <v>957</v>
      </c>
      <c r="X318" s="2"/>
      <c r="AE318" s="24" t="s">
        <v>951</v>
      </c>
    </row>
    <row r="319" spans="1:31" ht="30" hidden="1">
      <c r="A319" t="s">
        <v>950</v>
      </c>
      <c r="B319" s="24" t="str">
        <f t="shared" si="162"/>
        <v>52 Cohesión desde lo social</v>
      </c>
      <c r="C319" s="24" t="s">
        <v>314</v>
      </c>
      <c r="D319" s="24" t="s">
        <v>315</v>
      </c>
      <c r="E319" s="24"/>
      <c r="F319" s="24"/>
      <c r="G319" s="44" t="s">
        <v>1092</v>
      </c>
      <c r="H319" s="24" t="s">
        <v>1093</v>
      </c>
      <c r="I319" s="24" t="s">
        <v>1025</v>
      </c>
      <c r="J319" s="24" t="s">
        <v>299</v>
      </c>
      <c r="K319" t="s">
        <v>19</v>
      </c>
      <c r="L319" t="s">
        <v>755</v>
      </c>
      <c r="M319" t="s">
        <v>20</v>
      </c>
      <c r="N319">
        <v>16.149999999999999</v>
      </c>
      <c r="O319">
        <v>25</v>
      </c>
      <c r="T319">
        <v>55.66</v>
      </c>
      <c r="U319" s="2" t="str">
        <f>VLOOKUP(G319,Datos!A$2:C$54,2,FALSE)</f>
        <v>ND</v>
      </c>
      <c r="V319" t="str">
        <f t="shared" ref="V319:V342" si="186">U319</f>
        <v>ND</v>
      </c>
      <c r="W319" s="2">
        <f>VLOOKUP(G319,Datos!A$2:C$54,3,FALSE)</f>
        <v>0</v>
      </c>
      <c r="X319" s="2"/>
      <c r="AE319" s="24" t="s">
        <v>951</v>
      </c>
    </row>
    <row r="320" spans="1:31" ht="30" hidden="1">
      <c r="A320" t="s">
        <v>950</v>
      </c>
      <c r="B320" s="24" t="str">
        <f t="shared" si="162"/>
        <v>52 Cohesión desde lo social</v>
      </c>
      <c r="C320" s="24" t="s">
        <v>314</v>
      </c>
      <c r="D320" s="24" t="s">
        <v>315</v>
      </c>
      <c r="E320" s="24"/>
      <c r="F320" s="24"/>
      <c r="G320" s="44" t="s">
        <v>1094</v>
      </c>
      <c r="H320" s="24" t="s">
        <v>1095</v>
      </c>
      <c r="I320" s="24" t="s">
        <v>1025</v>
      </c>
      <c r="J320" s="24" t="s">
        <v>299</v>
      </c>
      <c r="K320" t="s">
        <v>19</v>
      </c>
      <c r="L320" t="s">
        <v>755</v>
      </c>
      <c r="M320" t="s">
        <v>20</v>
      </c>
      <c r="N320">
        <v>79</v>
      </c>
      <c r="O320">
        <v>85</v>
      </c>
      <c r="T320">
        <v>0</v>
      </c>
      <c r="U320" s="2">
        <f>VLOOKUP(G320,Datos!A$2:C$54,2,FALSE)</f>
        <v>0</v>
      </c>
      <c r="V320">
        <f t="shared" si="186"/>
        <v>0</v>
      </c>
      <c r="W320" s="2" t="str">
        <f>VLOOKUP(G320,Datos!A$2:C$54,3,FALSE)</f>
        <v>Estamos a la espera por parte de la Secretaría de Talento Humano que nos envíen el informe del estudio de mercado realizado, con el consolidado de las cotizaciones enviadas por los posibles proponentes para la organización y digitalización de las historias laborales.</v>
      </c>
      <c r="X320" s="2"/>
      <c r="AE320" s="24" t="s">
        <v>951</v>
      </c>
    </row>
    <row r="321" spans="1:31" ht="30" hidden="1">
      <c r="A321" t="s">
        <v>950</v>
      </c>
      <c r="B321" s="24" t="str">
        <f t="shared" si="162"/>
        <v>52 Cohesión desde lo social</v>
      </c>
      <c r="C321" s="24" t="s">
        <v>314</v>
      </c>
      <c r="D321" s="24" t="s">
        <v>315</v>
      </c>
      <c r="E321" s="24"/>
      <c r="F321" s="24"/>
      <c r="G321" s="24" t="s">
        <v>1096</v>
      </c>
      <c r="H321" s="24" t="s">
        <v>1097</v>
      </c>
      <c r="I321" s="24" t="s">
        <v>1025</v>
      </c>
      <c r="J321" s="24" t="s">
        <v>319</v>
      </c>
      <c r="K321" t="s">
        <v>24</v>
      </c>
      <c r="L321" t="s">
        <v>755</v>
      </c>
      <c r="M321" t="s">
        <v>20</v>
      </c>
      <c r="N321">
        <v>0</v>
      </c>
      <c r="O321">
        <v>100</v>
      </c>
      <c r="P321">
        <v>25</v>
      </c>
      <c r="Q321">
        <v>50</v>
      </c>
      <c r="R321">
        <v>75</v>
      </c>
      <c r="S321">
        <v>100</v>
      </c>
      <c r="T321">
        <v>100</v>
      </c>
      <c r="U321" s="2">
        <v>0</v>
      </c>
      <c r="V321">
        <v>100</v>
      </c>
      <c r="W321" s="2" t="s">
        <v>1098</v>
      </c>
      <c r="X321" s="2"/>
      <c r="AE321" s="24" t="s">
        <v>951</v>
      </c>
    </row>
    <row r="322" spans="1:31" ht="30" hidden="1">
      <c r="A322" t="s">
        <v>968</v>
      </c>
      <c r="B322" s="24" t="str">
        <f t="shared" si="162"/>
        <v>53 Inversión desde la confianza</v>
      </c>
      <c r="C322" s="24" t="s">
        <v>440</v>
      </c>
      <c r="D322" s="24" t="s">
        <v>441</v>
      </c>
      <c r="E322" s="24"/>
      <c r="F322" s="24"/>
      <c r="G322" s="44" t="s">
        <v>1099</v>
      </c>
      <c r="H322" s="24" t="s">
        <v>1100</v>
      </c>
      <c r="I322" s="24" t="s">
        <v>1025</v>
      </c>
      <c r="J322" s="24" t="s">
        <v>447</v>
      </c>
      <c r="K322" t="s">
        <v>24</v>
      </c>
      <c r="L322" t="s">
        <v>755</v>
      </c>
      <c r="M322" t="s">
        <v>20</v>
      </c>
      <c r="N322">
        <v>43.62</v>
      </c>
      <c r="O322">
        <v>60</v>
      </c>
      <c r="P322">
        <v>44.62</v>
      </c>
      <c r="Q322">
        <v>46.62</v>
      </c>
      <c r="R322">
        <v>48.62</v>
      </c>
      <c r="S322">
        <v>50.62</v>
      </c>
      <c r="T322">
        <v>44.41</v>
      </c>
      <c r="U322" s="131">
        <v>44.459646152049501</v>
      </c>
      <c r="V322">
        <f t="shared" si="186"/>
        <v>44.459646152049501</v>
      </c>
      <c r="W322" s="2"/>
      <c r="X322" s="2"/>
      <c r="AE322" s="24" t="s">
        <v>970</v>
      </c>
    </row>
    <row r="323" spans="1:31" ht="30" hidden="1">
      <c r="A323" t="s">
        <v>968</v>
      </c>
      <c r="B323" s="24" t="str">
        <f t="shared" si="162"/>
        <v>53 Inversión desde la confianza</v>
      </c>
      <c r="C323" s="24" t="s">
        <v>440</v>
      </c>
      <c r="D323" s="24" t="s">
        <v>441</v>
      </c>
      <c r="E323" s="24"/>
      <c r="F323" s="24"/>
      <c r="G323" s="44" t="s">
        <v>1101</v>
      </c>
      <c r="H323" s="24" t="s">
        <v>1102</v>
      </c>
      <c r="I323" s="24" t="s">
        <v>1025</v>
      </c>
      <c r="J323" s="24" t="s">
        <v>447</v>
      </c>
      <c r="K323" t="s">
        <v>19</v>
      </c>
      <c r="L323" t="s">
        <v>755</v>
      </c>
      <c r="M323" t="s">
        <v>20</v>
      </c>
      <c r="N323">
        <v>66</v>
      </c>
      <c r="O323">
        <v>70</v>
      </c>
      <c r="P323">
        <v>70</v>
      </c>
      <c r="Q323">
        <v>70</v>
      </c>
      <c r="R323">
        <v>70</v>
      </c>
      <c r="S323">
        <v>70</v>
      </c>
      <c r="T323">
        <v>73</v>
      </c>
      <c r="U323" s="131">
        <v>73</v>
      </c>
      <c r="V323">
        <f t="shared" si="186"/>
        <v>73</v>
      </c>
      <c r="W323" s="2"/>
      <c r="X323" s="2"/>
      <c r="AE323" s="24" t="s">
        <v>970</v>
      </c>
    </row>
    <row r="324" spans="1:31" ht="30" hidden="1">
      <c r="A324" t="s">
        <v>968</v>
      </c>
      <c r="B324" s="24" t="str">
        <f t="shared" si="162"/>
        <v>53 Inversión desde la confianza</v>
      </c>
      <c r="C324" s="24" t="s">
        <v>440</v>
      </c>
      <c r="D324" s="24" t="s">
        <v>441</v>
      </c>
      <c r="E324" s="24"/>
      <c r="F324" s="24"/>
      <c r="G324" s="44" t="s">
        <v>1103</v>
      </c>
      <c r="H324" s="24" t="s">
        <v>1104</v>
      </c>
      <c r="I324" s="24" t="s">
        <v>1025</v>
      </c>
      <c r="J324" s="24" t="s">
        <v>447</v>
      </c>
      <c r="K324" t="s">
        <v>24</v>
      </c>
      <c r="L324" t="s">
        <v>755</v>
      </c>
      <c r="M324" t="s">
        <v>20</v>
      </c>
      <c r="N324">
        <v>0</v>
      </c>
      <c r="O324">
        <v>70.5</v>
      </c>
      <c r="P324">
        <v>13.2</v>
      </c>
      <c r="Q324">
        <v>32.299999999999997</v>
      </c>
      <c r="R324">
        <v>51.4</v>
      </c>
      <c r="S324">
        <v>70.5</v>
      </c>
      <c r="T324">
        <v>4.4610992148465405</v>
      </c>
      <c r="U324" s="131">
        <f>V171/11208.7*100</f>
        <v>10.503198408379207</v>
      </c>
      <c r="V324">
        <f t="shared" si="186"/>
        <v>10.503198408379207</v>
      </c>
      <c r="W324" s="2"/>
      <c r="X324" s="2"/>
      <c r="AE324" s="24" t="s">
        <v>970</v>
      </c>
    </row>
    <row r="325" spans="1:31" ht="38.25" hidden="1">
      <c r="A325" t="s">
        <v>968</v>
      </c>
      <c r="B325" s="24" t="str">
        <f t="shared" ref="B325:B356" si="187">CONCATENATE(A325," ",AE325)</f>
        <v>53 Inversión desde la confianza</v>
      </c>
      <c r="C325" s="24" t="s">
        <v>440</v>
      </c>
      <c r="D325" s="24" t="s">
        <v>441</v>
      </c>
      <c r="E325" s="24"/>
      <c r="F325" s="24"/>
      <c r="G325" s="24" t="s">
        <v>1105</v>
      </c>
      <c r="H325" s="24" t="s">
        <v>1106</v>
      </c>
      <c r="I325" s="24" t="s">
        <v>1025</v>
      </c>
      <c r="J325" s="24" t="s">
        <v>498</v>
      </c>
      <c r="K325" t="s">
        <v>19</v>
      </c>
      <c r="L325" t="s">
        <v>755</v>
      </c>
      <c r="M325" t="s">
        <v>20</v>
      </c>
      <c r="N325">
        <v>98.62</v>
      </c>
      <c r="O325">
        <v>99.52</v>
      </c>
      <c r="P325">
        <v>98.92</v>
      </c>
      <c r="Q325">
        <v>99.17</v>
      </c>
      <c r="R325">
        <v>99.37</v>
      </c>
      <c r="S325">
        <v>99.52</v>
      </c>
      <c r="T325">
        <v>98.95</v>
      </c>
      <c r="U325">
        <v>98.95</v>
      </c>
      <c r="V325">
        <f t="shared" si="186"/>
        <v>98.95</v>
      </c>
      <c r="W325" s="132" t="s">
        <v>1107</v>
      </c>
      <c r="X325" s="2"/>
      <c r="AE325" s="24" t="s">
        <v>970</v>
      </c>
    </row>
    <row r="326" spans="1:31" ht="30" hidden="1">
      <c r="A326" t="s">
        <v>968</v>
      </c>
      <c r="B326" s="24" t="str">
        <f t="shared" si="187"/>
        <v>53 Inversión desde la confianza</v>
      </c>
      <c r="C326" s="24" t="s">
        <v>440</v>
      </c>
      <c r="D326" s="24" t="s">
        <v>441</v>
      </c>
      <c r="E326" s="24"/>
      <c r="F326" s="24"/>
      <c r="G326" s="24" t="s">
        <v>1108</v>
      </c>
      <c r="H326" s="24" t="s">
        <v>1109</v>
      </c>
      <c r="I326" s="24" t="s">
        <v>1025</v>
      </c>
      <c r="J326" s="24" t="s">
        <v>489</v>
      </c>
      <c r="K326" t="s">
        <v>19</v>
      </c>
      <c r="L326" t="s">
        <v>755</v>
      </c>
      <c r="M326" t="s">
        <v>20</v>
      </c>
      <c r="N326">
        <v>70.58</v>
      </c>
      <c r="O326">
        <v>78</v>
      </c>
      <c r="P326">
        <v>70.58</v>
      </c>
      <c r="Q326">
        <v>72.58</v>
      </c>
      <c r="R326">
        <v>75.58</v>
      </c>
      <c r="S326">
        <v>78</v>
      </c>
      <c r="T326" t="s">
        <v>338</v>
      </c>
      <c r="U326" s="2" t="s">
        <v>338</v>
      </c>
      <c r="V326" t="str">
        <f t="shared" si="186"/>
        <v>ND</v>
      </c>
      <c r="W326" s="129" t="s">
        <v>1110</v>
      </c>
      <c r="X326" s="2"/>
      <c r="AE326" s="24" t="s">
        <v>970</v>
      </c>
    </row>
    <row r="327" spans="1:31" ht="38.25" hidden="1">
      <c r="A327" t="s">
        <v>968</v>
      </c>
      <c r="B327" s="24" t="str">
        <f t="shared" si="187"/>
        <v>53 Inversión desde la confianza</v>
      </c>
      <c r="C327" s="24" t="s">
        <v>440</v>
      </c>
      <c r="D327" s="24" t="s">
        <v>441</v>
      </c>
      <c r="E327" s="24"/>
      <c r="F327" s="24"/>
      <c r="G327" s="24" t="s">
        <v>1111</v>
      </c>
      <c r="H327" s="24" t="s">
        <v>1112</v>
      </c>
      <c r="I327" s="24" t="s">
        <v>1025</v>
      </c>
      <c r="J327" s="24" t="s">
        <v>498</v>
      </c>
      <c r="K327" t="s">
        <v>19</v>
      </c>
      <c r="L327" t="s">
        <v>1113</v>
      </c>
      <c r="M327" t="s">
        <v>20</v>
      </c>
      <c r="N327">
        <v>76.5</v>
      </c>
      <c r="O327">
        <v>1117.5</v>
      </c>
      <c r="P327">
        <v>976.5</v>
      </c>
      <c r="Q327">
        <v>1019.5</v>
      </c>
      <c r="R327">
        <v>1066.5</v>
      </c>
      <c r="S327">
        <v>1117.5</v>
      </c>
      <c r="T327">
        <v>76.5</v>
      </c>
      <c r="U327">
        <v>76.5</v>
      </c>
      <c r="V327">
        <f t="shared" si="186"/>
        <v>76.5</v>
      </c>
      <c r="W327" s="132" t="s">
        <v>1114</v>
      </c>
      <c r="X327" s="2"/>
      <c r="AE327" s="24" t="s">
        <v>970</v>
      </c>
    </row>
    <row r="328" spans="1:31" ht="30" hidden="1">
      <c r="A328" t="s">
        <v>968</v>
      </c>
      <c r="B328" s="24" t="str">
        <f t="shared" si="187"/>
        <v>53 Inversión desde la confianza</v>
      </c>
      <c r="C328" s="24" t="s">
        <v>440</v>
      </c>
      <c r="D328" s="24" t="s">
        <v>441</v>
      </c>
      <c r="E328" s="24"/>
      <c r="F328" s="24"/>
      <c r="G328" s="24" t="s">
        <v>1115</v>
      </c>
      <c r="H328" s="24" t="s">
        <v>1116</v>
      </c>
      <c r="I328" s="24" t="s">
        <v>1025</v>
      </c>
      <c r="J328" s="24" t="s">
        <v>498</v>
      </c>
      <c r="K328" t="s">
        <v>19</v>
      </c>
      <c r="L328" t="s">
        <v>1117</v>
      </c>
      <c r="M328" t="s">
        <v>20</v>
      </c>
      <c r="N328">
        <v>1088500</v>
      </c>
      <c r="O328">
        <v>1588500</v>
      </c>
      <c r="P328">
        <v>1265500</v>
      </c>
      <c r="Q328">
        <v>1483000</v>
      </c>
      <c r="R328">
        <v>1561000</v>
      </c>
      <c r="S328">
        <v>1588500</v>
      </c>
      <c r="T328">
        <v>1088500</v>
      </c>
      <c r="U328">
        <v>1088500</v>
      </c>
      <c r="V328">
        <f t="shared" si="186"/>
        <v>1088500</v>
      </c>
      <c r="W328" s="132" t="s">
        <v>1118</v>
      </c>
      <c r="X328" s="2"/>
      <c r="AE328" s="24" t="s">
        <v>970</v>
      </c>
    </row>
    <row r="329" spans="1:31" hidden="1">
      <c r="A329" t="s">
        <v>968</v>
      </c>
      <c r="B329" s="24" t="str">
        <f t="shared" si="187"/>
        <v>53 Inversión desde la confianza</v>
      </c>
      <c r="C329" s="24" t="s">
        <v>503</v>
      </c>
      <c r="D329" s="24" t="s">
        <v>504</v>
      </c>
      <c r="E329" s="24"/>
      <c r="F329" s="24"/>
      <c r="G329" s="24" t="s">
        <v>1119</v>
      </c>
      <c r="H329" s="24" t="s">
        <v>1120</v>
      </c>
      <c r="I329" s="24" t="s">
        <v>1025</v>
      </c>
      <c r="J329" s="24" t="s">
        <v>509</v>
      </c>
      <c r="K329" t="s">
        <v>19</v>
      </c>
      <c r="L329" t="s">
        <v>1121</v>
      </c>
      <c r="M329" t="s">
        <v>20</v>
      </c>
      <c r="N329">
        <v>9.9</v>
      </c>
      <c r="O329">
        <v>10.3</v>
      </c>
      <c r="P329">
        <v>10</v>
      </c>
      <c r="Q329">
        <v>10.1</v>
      </c>
      <c r="R329">
        <v>10.199999999999999</v>
      </c>
      <c r="S329">
        <v>10.3</v>
      </c>
      <c r="T329">
        <v>9.74</v>
      </c>
      <c r="U329" s="2" t="s">
        <v>338</v>
      </c>
      <c r="V329" t="str">
        <f t="shared" si="186"/>
        <v>ND</v>
      </c>
      <c r="W329" s="2"/>
      <c r="X329" s="2"/>
      <c r="AE329" s="24" t="s">
        <v>970</v>
      </c>
    </row>
    <row r="330" spans="1:31" hidden="1">
      <c r="A330" t="s">
        <v>968</v>
      </c>
      <c r="B330" s="24" t="str">
        <f t="shared" si="187"/>
        <v>53 Inversión desde la confianza</v>
      </c>
      <c r="C330" s="24" t="s">
        <v>503</v>
      </c>
      <c r="D330" s="24" t="s">
        <v>504</v>
      </c>
      <c r="E330" s="24"/>
      <c r="F330" s="24"/>
      <c r="G330" s="24" t="s">
        <v>1122</v>
      </c>
      <c r="H330" s="24" t="s">
        <v>1123</v>
      </c>
      <c r="I330" s="24" t="s">
        <v>1025</v>
      </c>
      <c r="J330" s="24" t="s">
        <v>509</v>
      </c>
      <c r="K330" t="s">
        <v>19</v>
      </c>
      <c r="L330" t="s">
        <v>1124</v>
      </c>
      <c r="M330" t="s">
        <v>20</v>
      </c>
      <c r="N330">
        <v>3974969</v>
      </c>
      <c r="O330">
        <v>4094216</v>
      </c>
      <c r="P330">
        <v>4004781</v>
      </c>
      <c r="Q330">
        <v>4034593</v>
      </c>
      <c r="R330">
        <v>4064405</v>
      </c>
      <c r="S330">
        <v>4094216</v>
      </c>
      <c r="T330">
        <v>3914872.01</v>
      </c>
      <c r="U330" s="2" t="s">
        <v>338</v>
      </c>
      <c r="V330" t="str">
        <f t="shared" si="186"/>
        <v>ND</v>
      </c>
      <c r="W330" s="2"/>
      <c r="X330" s="2"/>
      <c r="AE330" s="24" t="s">
        <v>970</v>
      </c>
    </row>
    <row r="331" spans="1:31" ht="45" hidden="1">
      <c r="A331" t="s">
        <v>968</v>
      </c>
      <c r="B331" s="24" t="str">
        <f t="shared" si="187"/>
        <v>53 Inversión desde la confianza</v>
      </c>
      <c r="C331" s="24" t="s">
        <v>503</v>
      </c>
      <c r="D331" s="24" t="s">
        <v>504</v>
      </c>
      <c r="E331" s="24"/>
      <c r="F331" s="24"/>
      <c r="G331" s="24" t="s">
        <v>1125</v>
      </c>
      <c r="H331" s="24" t="s">
        <v>1126</v>
      </c>
      <c r="I331" s="24" t="s">
        <v>1025</v>
      </c>
      <c r="J331" s="24" t="s">
        <v>509</v>
      </c>
      <c r="K331" t="s">
        <v>19</v>
      </c>
      <c r="L331" t="s">
        <v>755</v>
      </c>
      <c r="M331" t="s">
        <v>20</v>
      </c>
      <c r="N331">
        <v>30.3</v>
      </c>
      <c r="O331">
        <v>38</v>
      </c>
      <c r="P331">
        <v>32</v>
      </c>
      <c r="Q331">
        <v>34</v>
      </c>
      <c r="R331">
        <v>36</v>
      </c>
      <c r="S331">
        <v>38</v>
      </c>
      <c r="T331">
        <v>28.5</v>
      </c>
      <c r="U331" s="2" t="s">
        <v>338</v>
      </c>
      <c r="V331" t="str">
        <f t="shared" si="186"/>
        <v>ND</v>
      </c>
      <c r="W331" s="2"/>
      <c r="X331" s="2"/>
      <c r="AE331" s="24" t="s">
        <v>970</v>
      </c>
    </row>
    <row r="332" spans="1:31" hidden="1">
      <c r="A332" t="s">
        <v>968</v>
      </c>
      <c r="B332" s="24" t="str">
        <f t="shared" si="187"/>
        <v>53 Inversión desde la confianza</v>
      </c>
      <c r="C332" s="24" t="s">
        <v>503</v>
      </c>
      <c r="D332" s="24" t="s">
        <v>504</v>
      </c>
      <c r="E332" s="24"/>
      <c r="F332" s="24"/>
      <c r="G332" s="24" t="s">
        <v>1127</v>
      </c>
      <c r="H332" s="24" t="s">
        <v>1128</v>
      </c>
      <c r="I332" s="24" t="s">
        <v>1025</v>
      </c>
      <c r="J332" s="24" t="s">
        <v>509</v>
      </c>
      <c r="K332" t="s">
        <v>19</v>
      </c>
      <c r="L332" t="s">
        <v>1124</v>
      </c>
      <c r="M332" t="s">
        <v>20</v>
      </c>
      <c r="N332">
        <v>101850</v>
      </c>
      <c r="O332">
        <v>117193</v>
      </c>
      <c r="P332">
        <v>104905</v>
      </c>
      <c r="Q332">
        <v>108052</v>
      </c>
      <c r="R332">
        <v>113779</v>
      </c>
      <c r="S332">
        <v>117193</v>
      </c>
      <c r="T332">
        <v>60689</v>
      </c>
      <c r="U332" s="2" t="s">
        <v>338</v>
      </c>
      <c r="V332" t="str">
        <f t="shared" si="186"/>
        <v>ND</v>
      </c>
      <c r="W332" s="2"/>
      <c r="X332" s="2"/>
      <c r="AE332" s="24" t="s">
        <v>970</v>
      </c>
    </row>
    <row r="333" spans="1:31" ht="45" hidden="1">
      <c r="A333" t="s">
        <v>968</v>
      </c>
      <c r="B333" s="24" t="str">
        <f t="shared" si="187"/>
        <v>53 Inversión desde la confianza</v>
      </c>
      <c r="C333" s="24" t="s">
        <v>545</v>
      </c>
      <c r="D333" s="24" t="s">
        <v>546</v>
      </c>
      <c r="E333" s="24"/>
      <c r="F333" s="24"/>
      <c r="G333" s="24" t="s">
        <v>1129</v>
      </c>
      <c r="H333" s="24" t="s">
        <v>1130</v>
      </c>
      <c r="I333" s="24" t="s">
        <v>1025</v>
      </c>
      <c r="J333" s="24" t="s">
        <v>509</v>
      </c>
      <c r="K333" t="s">
        <v>24</v>
      </c>
      <c r="L333" t="s">
        <v>1131</v>
      </c>
      <c r="M333" t="s">
        <v>20</v>
      </c>
      <c r="N333">
        <v>4.3</v>
      </c>
      <c r="O333">
        <v>25</v>
      </c>
      <c r="P333">
        <v>4.3</v>
      </c>
      <c r="Q333">
        <v>8.6999999999999993</v>
      </c>
      <c r="R333">
        <v>13</v>
      </c>
      <c r="S333">
        <v>25</v>
      </c>
      <c r="T333">
        <v>1.98</v>
      </c>
      <c r="U333" s="2">
        <v>0.08</v>
      </c>
      <c r="V333">
        <f t="shared" si="186"/>
        <v>0.08</v>
      </c>
      <c r="W333" s="2"/>
      <c r="X333" s="2"/>
      <c r="AE333" s="24" t="s">
        <v>970</v>
      </c>
    </row>
    <row r="334" spans="1:31" ht="30" hidden="1">
      <c r="A334" t="s">
        <v>968</v>
      </c>
      <c r="B334" s="24" t="str">
        <f t="shared" si="187"/>
        <v>53 Inversión desde la confianza</v>
      </c>
      <c r="C334" s="24" t="s">
        <v>545</v>
      </c>
      <c r="D334" s="24" t="s">
        <v>546</v>
      </c>
      <c r="E334" s="24"/>
      <c r="F334" s="24"/>
      <c r="G334" s="24" t="s">
        <v>1132</v>
      </c>
      <c r="H334" s="24" t="s">
        <v>1133</v>
      </c>
      <c r="I334" s="24" t="s">
        <v>1025</v>
      </c>
      <c r="J334" s="24" t="s">
        <v>509</v>
      </c>
      <c r="K334" t="s">
        <v>19</v>
      </c>
      <c r="L334" t="s">
        <v>18</v>
      </c>
      <c r="M334" t="s">
        <v>20</v>
      </c>
      <c r="N334">
        <v>677773</v>
      </c>
      <c r="O334">
        <v>700605</v>
      </c>
      <c r="P334">
        <v>680000</v>
      </c>
      <c r="Q334">
        <v>686800</v>
      </c>
      <c r="R334">
        <v>693668</v>
      </c>
      <c r="S334">
        <v>700605</v>
      </c>
      <c r="T334">
        <v>957905</v>
      </c>
      <c r="U334" s="2" t="s">
        <v>338</v>
      </c>
      <c r="V334" t="str">
        <f t="shared" si="186"/>
        <v>ND</v>
      </c>
      <c r="W334" s="2"/>
      <c r="X334" s="2"/>
      <c r="AE334" s="24" t="s">
        <v>970</v>
      </c>
    </row>
    <row r="335" spans="1:31" ht="30" hidden="1">
      <c r="A335" t="s">
        <v>968</v>
      </c>
      <c r="B335" s="24" t="str">
        <f t="shared" si="187"/>
        <v>53 Inversión desde la confianza</v>
      </c>
      <c r="C335" s="24" t="s">
        <v>545</v>
      </c>
      <c r="D335" s="24" t="s">
        <v>546</v>
      </c>
      <c r="E335" s="24"/>
      <c r="F335" s="24"/>
      <c r="G335" s="24" t="s">
        <v>1134</v>
      </c>
      <c r="H335" s="24" t="s">
        <v>1135</v>
      </c>
      <c r="I335" s="24" t="s">
        <v>1025</v>
      </c>
      <c r="J335" s="24" t="s">
        <v>509</v>
      </c>
      <c r="K335" t="s">
        <v>19</v>
      </c>
      <c r="L335" t="s">
        <v>1055</v>
      </c>
      <c r="M335" t="s">
        <v>20</v>
      </c>
      <c r="N335">
        <v>6.14</v>
      </c>
      <c r="O335">
        <v>6.3</v>
      </c>
      <c r="P335">
        <v>6.14</v>
      </c>
      <c r="Q335">
        <v>6.15</v>
      </c>
      <c r="R335">
        <v>6.17</v>
      </c>
      <c r="S335">
        <v>6.3</v>
      </c>
      <c r="T335">
        <v>5.88</v>
      </c>
      <c r="U335" s="2" t="s">
        <v>338</v>
      </c>
      <c r="V335" t="str">
        <f t="shared" si="186"/>
        <v>ND</v>
      </c>
      <c r="W335" s="2"/>
      <c r="X335" s="2"/>
      <c r="AE335" s="24" t="s">
        <v>970</v>
      </c>
    </row>
    <row r="336" spans="1:31" ht="30" hidden="1">
      <c r="A336" t="s">
        <v>968</v>
      </c>
      <c r="B336" s="24" t="str">
        <f t="shared" si="187"/>
        <v>53 Inversión desde la confianza</v>
      </c>
      <c r="C336" s="24" t="s">
        <v>545</v>
      </c>
      <c r="D336" s="24" t="s">
        <v>546</v>
      </c>
      <c r="E336" s="24"/>
      <c r="F336" s="24"/>
      <c r="G336" s="24" t="s">
        <v>1136</v>
      </c>
      <c r="H336" s="24" t="s">
        <v>1137</v>
      </c>
      <c r="I336" s="24" t="s">
        <v>1025</v>
      </c>
      <c r="J336" s="24" t="s">
        <v>509</v>
      </c>
      <c r="K336" t="s">
        <v>19</v>
      </c>
      <c r="L336" t="s">
        <v>755</v>
      </c>
      <c r="M336" t="s">
        <v>1040</v>
      </c>
      <c r="N336">
        <v>38.4</v>
      </c>
      <c r="O336">
        <v>37.19</v>
      </c>
      <c r="P336">
        <v>37.200000000000003</v>
      </c>
      <c r="Q336">
        <v>37.4</v>
      </c>
      <c r="R336">
        <v>38.200000000000003</v>
      </c>
      <c r="S336">
        <v>37.19</v>
      </c>
      <c r="T336">
        <v>37.93</v>
      </c>
      <c r="U336" s="2" t="s">
        <v>338</v>
      </c>
      <c r="V336" t="str">
        <f t="shared" si="186"/>
        <v>ND</v>
      </c>
      <c r="W336" s="2"/>
      <c r="X336" s="2"/>
      <c r="AE336" s="24" t="s">
        <v>970</v>
      </c>
    </row>
    <row r="337" spans="1:31" ht="30" hidden="1">
      <c r="A337" t="s">
        <v>968</v>
      </c>
      <c r="B337" s="24" t="str">
        <f t="shared" si="187"/>
        <v>53 Inversión desde la confianza</v>
      </c>
      <c r="C337" s="24" t="s">
        <v>545</v>
      </c>
      <c r="D337" s="24" t="s">
        <v>546</v>
      </c>
      <c r="E337" s="24"/>
      <c r="F337" s="24"/>
      <c r="G337" s="24" t="s">
        <v>1138</v>
      </c>
      <c r="H337" s="24" t="s">
        <v>1139</v>
      </c>
      <c r="I337" s="24" t="s">
        <v>1025</v>
      </c>
      <c r="J337" s="24" t="s">
        <v>509</v>
      </c>
      <c r="K337" t="s">
        <v>19</v>
      </c>
      <c r="L337" t="s">
        <v>18</v>
      </c>
      <c r="M337" t="s">
        <v>20</v>
      </c>
      <c r="N337">
        <v>6.82</v>
      </c>
      <c r="O337">
        <v>6.9</v>
      </c>
      <c r="P337">
        <v>6.82</v>
      </c>
      <c r="Q337">
        <v>6.82</v>
      </c>
      <c r="R337">
        <v>6.82</v>
      </c>
      <c r="S337">
        <v>6.9</v>
      </c>
      <c r="T337">
        <v>6.7</v>
      </c>
      <c r="U337" s="2" t="s">
        <v>338</v>
      </c>
      <c r="V337" t="str">
        <f t="shared" si="186"/>
        <v>ND</v>
      </c>
      <c r="W337" s="2"/>
      <c r="X337" s="2"/>
      <c r="AE337" s="24" t="s">
        <v>970</v>
      </c>
    </row>
    <row r="338" spans="1:31" ht="30" hidden="1">
      <c r="A338" t="s">
        <v>968</v>
      </c>
      <c r="B338" s="24" t="str">
        <f t="shared" si="187"/>
        <v>53 Inversión desde la confianza</v>
      </c>
      <c r="C338" s="24" t="s">
        <v>545</v>
      </c>
      <c r="D338" s="24" t="s">
        <v>546</v>
      </c>
      <c r="E338" s="24"/>
      <c r="F338" s="24"/>
      <c r="G338" s="24" t="s">
        <v>1140</v>
      </c>
      <c r="H338" s="24" t="s">
        <v>1141</v>
      </c>
      <c r="I338" s="24" t="s">
        <v>1025</v>
      </c>
      <c r="J338" s="24" t="s">
        <v>282</v>
      </c>
      <c r="K338" t="s">
        <v>19</v>
      </c>
      <c r="L338" t="s">
        <v>755</v>
      </c>
      <c r="M338" t="s">
        <v>20</v>
      </c>
      <c r="N338">
        <v>42.5</v>
      </c>
      <c r="O338">
        <v>43</v>
      </c>
      <c r="P338">
        <v>42.6</v>
      </c>
      <c r="Q338">
        <v>42.7</v>
      </c>
      <c r="R338">
        <v>42.8</v>
      </c>
      <c r="S338">
        <v>43</v>
      </c>
      <c r="T338" t="s">
        <v>338</v>
      </c>
      <c r="U338" s="2" t="s">
        <v>338</v>
      </c>
      <c r="V338" t="str">
        <f t="shared" si="186"/>
        <v>ND</v>
      </c>
      <c r="W338" s="2" t="s">
        <v>1142</v>
      </c>
      <c r="X338" s="2"/>
      <c r="AE338" s="24" t="s">
        <v>970</v>
      </c>
    </row>
    <row r="339" spans="1:31" ht="30" hidden="1">
      <c r="A339" t="s">
        <v>968</v>
      </c>
      <c r="B339" s="24" t="str">
        <f t="shared" si="187"/>
        <v>53 Inversión desde la confianza</v>
      </c>
      <c r="C339" s="24" t="s">
        <v>545</v>
      </c>
      <c r="D339" s="24" t="s">
        <v>546</v>
      </c>
      <c r="E339" s="24"/>
      <c r="F339" s="24"/>
      <c r="G339" s="24" t="s">
        <v>1143</v>
      </c>
      <c r="H339" s="24" t="s">
        <v>1144</v>
      </c>
      <c r="I339" s="24" t="s">
        <v>1025</v>
      </c>
      <c r="J339" s="24" t="s">
        <v>509</v>
      </c>
      <c r="K339" t="s">
        <v>19</v>
      </c>
      <c r="L339" t="s">
        <v>1145</v>
      </c>
      <c r="M339" t="s">
        <v>20</v>
      </c>
      <c r="N339">
        <v>32.29</v>
      </c>
      <c r="O339">
        <v>33.200000000000003</v>
      </c>
      <c r="P339">
        <v>33</v>
      </c>
      <c r="Q339">
        <v>33</v>
      </c>
      <c r="R339">
        <v>33</v>
      </c>
      <c r="S339">
        <v>33.200000000000003</v>
      </c>
      <c r="T339">
        <v>32.5</v>
      </c>
      <c r="U339" s="2" t="s">
        <v>338</v>
      </c>
      <c r="V339" t="str">
        <f t="shared" si="186"/>
        <v>ND</v>
      </c>
      <c r="W339" s="2"/>
      <c r="X339" s="2"/>
      <c r="AE339" s="24" t="s">
        <v>970</v>
      </c>
    </row>
    <row r="340" spans="1:31" ht="30" hidden="1">
      <c r="A340" t="s">
        <v>968</v>
      </c>
      <c r="B340" s="24" t="str">
        <f t="shared" si="187"/>
        <v>53 Inversión desde la confianza</v>
      </c>
      <c r="C340" s="24" t="s">
        <v>545</v>
      </c>
      <c r="D340" s="24" t="s">
        <v>546</v>
      </c>
      <c r="E340" s="24"/>
      <c r="F340" s="24"/>
      <c r="G340" s="44" t="s">
        <v>1146</v>
      </c>
      <c r="H340" s="24" t="s">
        <v>1147</v>
      </c>
      <c r="I340" s="24" t="s">
        <v>1025</v>
      </c>
      <c r="J340" s="24" t="s">
        <v>509</v>
      </c>
      <c r="K340" t="s">
        <v>19</v>
      </c>
      <c r="L340" t="s">
        <v>1148</v>
      </c>
      <c r="M340" t="s">
        <v>1040</v>
      </c>
      <c r="N340">
        <v>9.3000000000000007</v>
      </c>
      <c r="O340">
        <v>9</v>
      </c>
      <c r="P340">
        <v>9.3000000000000007</v>
      </c>
      <c r="Q340" s="34">
        <v>9.3000000000000007</v>
      </c>
      <c r="R340" s="34">
        <v>9.1999999999999993</v>
      </c>
      <c r="S340">
        <v>9</v>
      </c>
      <c r="T340">
        <v>7.4</v>
      </c>
      <c r="U340" s="2" t="s">
        <v>338</v>
      </c>
      <c r="V340" t="str">
        <f t="shared" si="186"/>
        <v>ND</v>
      </c>
      <c r="W340" s="2"/>
      <c r="X340" s="2"/>
      <c r="AE340" s="24" t="s">
        <v>970</v>
      </c>
    </row>
    <row r="341" spans="1:31" ht="30" hidden="1">
      <c r="A341" t="s">
        <v>968</v>
      </c>
      <c r="B341" s="24" t="str">
        <f t="shared" si="187"/>
        <v>53 Inversión desde la confianza</v>
      </c>
      <c r="C341" s="24" t="s">
        <v>545</v>
      </c>
      <c r="D341" s="24" t="s">
        <v>546</v>
      </c>
      <c r="E341" s="24"/>
      <c r="F341" s="24"/>
      <c r="G341" s="24" t="s">
        <v>1149</v>
      </c>
      <c r="H341" s="24" t="s">
        <v>1150</v>
      </c>
      <c r="I341" s="24" t="s">
        <v>1025</v>
      </c>
      <c r="J341" s="24" t="s">
        <v>509</v>
      </c>
      <c r="K341" t="s">
        <v>19</v>
      </c>
      <c r="L341" t="s">
        <v>755</v>
      </c>
      <c r="M341" t="s">
        <v>20</v>
      </c>
      <c r="N341">
        <v>62.97</v>
      </c>
      <c r="O341">
        <v>66.900000000000006</v>
      </c>
      <c r="P341">
        <v>63.95</v>
      </c>
      <c r="Q341">
        <v>64.94</v>
      </c>
      <c r="R341">
        <v>65.92</v>
      </c>
      <c r="S341">
        <v>66.900000000000006</v>
      </c>
      <c r="T341" t="s">
        <v>338</v>
      </c>
      <c r="U341" s="2" t="s">
        <v>338</v>
      </c>
      <c r="V341" t="str">
        <f t="shared" si="186"/>
        <v>ND</v>
      </c>
      <c r="W341" s="2"/>
      <c r="X341" s="2"/>
      <c r="AE341" s="24" t="s">
        <v>970</v>
      </c>
    </row>
    <row r="342" spans="1:31" ht="30" hidden="1">
      <c r="A342" t="s">
        <v>982</v>
      </c>
      <c r="B342" s="24" t="str">
        <f t="shared" si="187"/>
        <v>54 Sostenibilidad desde lo territorial</v>
      </c>
      <c r="C342" s="24" t="s">
        <v>602</v>
      </c>
      <c r="D342" s="24" t="s">
        <v>603</v>
      </c>
      <c r="E342" s="24"/>
      <c r="F342" s="24"/>
      <c r="G342" s="24" t="s">
        <v>1151</v>
      </c>
      <c r="H342" s="24" t="s">
        <v>1152</v>
      </c>
      <c r="I342" s="24" t="s">
        <v>1025</v>
      </c>
      <c r="J342" s="24" t="s">
        <v>498</v>
      </c>
      <c r="K342" t="s">
        <v>19</v>
      </c>
      <c r="L342" t="s">
        <v>608</v>
      </c>
      <c r="M342" t="s">
        <v>20</v>
      </c>
      <c r="N342">
        <v>45929.9</v>
      </c>
      <c r="O342">
        <v>50000</v>
      </c>
      <c r="P342">
        <v>45929.9</v>
      </c>
      <c r="Q342">
        <v>50000</v>
      </c>
      <c r="R342">
        <v>50000</v>
      </c>
      <c r="S342">
        <v>50000</v>
      </c>
      <c r="T342">
        <v>36143.699999999997</v>
      </c>
      <c r="U342" s="2">
        <v>0</v>
      </c>
      <c r="V342">
        <f t="shared" si="186"/>
        <v>0</v>
      </c>
      <c r="W342" s="2" t="s">
        <v>1153</v>
      </c>
      <c r="X342" s="2"/>
      <c r="AE342" s="24" t="s">
        <v>984</v>
      </c>
    </row>
    <row r="343" spans="1:31" ht="30" hidden="1">
      <c r="A343" t="s">
        <v>982</v>
      </c>
      <c r="B343" s="24" t="str">
        <f t="shared" si="187"/>
        <v>54 Sostenibilidad desde lo territorial</v>
      </c>
      <c r="C343" s="24" t="s">
        <v>602</v>
      </c>
      <c r="D343" s="24" t="s">
        <v>603</v>
      </c>
      <c r="E343" s="24"/>
      <c r="F343" s="24"/>
      <c r="G343" s="24" t="s">
        <v>1154</v>
      </c>
      <c r="H343" s="24" t="s">
        <v>1155</v>
      </c>
      <c r="I343" s="24" t="s">
        <v>1025</v>
      </c>
      <c r="J343" s="24" t="s">
        <v>498</v>
      </c>
      <c r="K343" t="s">
        <v>37</v>
      </c>
      <c r="L343" t="s">
        <v>608</v>
      </c>
      <c r="M343" t="s">
        <v>20</v>
      </c>
      <c r="N343" t="s">
        <v>338</v>
      </c>
      <c r="O343">
        <v>250</v>
      </c>
      <c r="P343">
        <v>50</v>
      </c>
      <c r="Q343">
        <v>50</v>
      </c>
      <c r="R343">
        <v>75</v>
      </c>
      <c r="S343">
        <v>75</v>
      </c>
      <c r="T343" t="s">
        <v>338</v>
      </c>
      <c r="U343" s="2">
        <v>0</v>
      </c>
      <c r="V343">
        <f>IF(ISTEXT(U343),T343,IF(ISTEXT(T343),U343,T343+U343))</f>
        <v>0</v>
      </c>
      <c r="W343" s="2" t="s">
        <v>1156</v>
      </c>
      <c r="X343" s="2"/>
      <c r="AE343" s="24" t="s">
        <v>984</v>
      </c>
    </row>
    <row r="344" spans="1:31" ht="30" hidden="1">
      <c r="A344" t="s">
        <v>982</v>
      </c>
      <c r="B344" s="24" t="str">
        <f t="shared" si="187"/>
        <v>54 Sostenibilidad desde lo territorial</v>
      </c>
      <c r="C344" s="24" t="s">
        <v>640</v>
      </c>
      <c r="D344" s="24" t="s">
        <v>641</v>
      </c>
      <c r="E344" s="24"/>
      <c r="F344" s="24"/>
      <c r="G344" s="24" t="s">
        <v>1157</v>
      </c>
      <c r="H344" s="24" t="s">
        <v>1158</v>
      </c>
      <c r="I344" s="24" t="s">
        <v>1025</v>
      </c>
      <c r="J344" s="24" t="s">
        <v>489</v>
      </c>
      <c r="K344" t="s">
        <v>19</v>
      </c>
      <c r="L344" t="s">
        <v>755</v>
      </c>
      <c r="M344" t="s">
        <v>20</v>
      </c>
      <c r="N344">
        <v>100</v>
      </c>
      <c r="O344">
        <v>100</v>
      </c>
      <c r="P344">
        <v>100</v>
      </c>
      <c r="Q344">
        <v>100</v>
      </c>
      <c r="R344">
        <v>100</v>
      </c>
      <c r="S344">
        <v>100</v>
      </c>
      <c r="T344">
        <v>100</v>
      </c>
      <c r="U344" s="2">
        <v>100</v>
      </c>
      <c r="V344">
        <f t="shared" ref="V344:V348" si="188">U344</f>
        <v>100</v>
      </c>
      <c r="W344" s="2"/>
      <c r="X344" s="2"/>
      <c r="AE344" s="24" t="s">
        <v>984</v>
      </c>
    </row>
    <row r="345" spans="1:31" hidden="1">
      <c r="A345" t="s">
        <v>982</v>
      </c>
      <c r="B345" s="24" t="str">
        <f t="shared" si="187"/>
        <v>54 Sostenibilidad desde lo territorial</v>
      </c>
      <c r="C345" s="24" t="s">
        <v>640</v>
      </c>
      <c r="D345" s="24" t="s">
        <v>641</v>
      </c>
      <c r="E345" s="24"/>
      <c r="F345" s="24"/>
      <c r="G345" s="24" t="s">
        <v>1159</v>
      </c>
      <c r="H345" s="24" t="s">
        <v>1160</v>
      </c>
      <c r="I345" s="24" t="s">
        <v>1025</v>
      </c>
      <c r="J345" s="24" t="s">
        <v>498</v>
      </c>
      <c r="K345" t="s">
        <v>19</v>
      </c>
      <c r="L345" t="s">
        <v>755</v>
      </c>
      <c r="M345" t="s">
        <v>20</v>
      </c>
      <c r="N345">
        <v>91.94</v>
      </c>
      <c r="O345">
        <v>93.21</v>
      </c>
      <c r="P345">
        <v>92.61</v>
      </c>
      <c r="Q345">
        <v>92.86</v>
      </c>
      <c r="R345">
        <v>93.06</v>
      </c>
      <c r="S345">
        <v>93.21</v>
      </c>
      <c r="T345">
        <v>92.62</v>
      </c>
      <c r="U345">
        <v>92.62</v>
      </c>
      <c r="V345">
        <f t="shared" si="188"/>
        <v>92.62</v>
      </c>
      <c r="W345" s="2" t="s">
        <v>1161</v>
      </c>
      <c r="X345" s="2"/>
      <c r="AE345" s="24" t="s">
        <v>984</v>
      </c>
    </row>
    <row r="346" spans="1:31" hidden="1">
      <c r="A346" t="s">
        <v>982</v>
      </c>
      <c r="B346" s="24" t="str">
        <f t="shared" si="187"/>
        <v>54 Sostenibilidad desde lo territorial</v>
      </c>
      <c r="C346" s="24" t="s">
        <v>640</v>
      </c>
      <c r="D346" s="24" t="s">
        <v>641</v>
      </c>
      <c r="E346" s="24"/>
      <c r="F346" s="24"/>
      <c r="G346" s="24" t="s">
        <v>1162</v>
      </c>
      <c r="H346" s="24" t="s">
        <v>1163</v>
      </c>
      <c r="I346" s="24" t="s">
        <v>1025</v>
      </c>
      <c r="J346" s="24" t="s">
        <v>498</v>
      </c>
      <c r="K346" t="s">
        <v>19</v>
      </c>
      <c r="L346" t="s">
        <v>755</v>
      </c>
      <c r="M346" t="s">
        <v>20</v>
      </c>
      <c r="N346">
        <v>82.88</v>
      </c>
      <c r="O346">
        <v>83.82</v>
      </c>
      <c r="P346">
        <v>83.52</v>
      </c>
      <c r="Q346">
        <v>83.62</v>
      </c>
      <c r="R346">
        <v>83.72</v>
      </c>
      <c r="S346">
        <v>83.82</v>
      </c>
      <c r="T346">
        <v>83.71</v>
      </c>
      <c r="U346">
        <v>83.71</v>
      </c>
      <c r="V346">
        <f t="shared" si="188"/>
        <v>83.71</v>
      </c>
      <c r="W346" s="2" t="s">
        <v>1161</v>
      </c>
      <c r="X346" s="2"/>
      <c r="AE346" s="24" t="s">
        <v>984</v>
      </c>
    </row>
    <row r="347" spans="1:31" hidden="1">
      <c r="A347" t="s">
        <v>982</v>
      </c>
      <c r="B347" s="24" t="str">
        <f t="shared" si="187"/>
        <v>54 Sostenibilidad desde lo territorial</v>
      </c>
      <c r="C347" s="24" t="s">
        <v>640</v>
      </c>
      <c r="D347" s="24" t="s">
        <v>641</v>
      </c>
      <c r="E347" s="24"/>
      <c r="F347" s="24"/>
      <c r="G347" s="24" t="s">
        <v>1164</v>
      </c>
      <c r="H347" s="24" t="s">
        <v>1165</v>
      </c>
      <c r="I347" s="24" t="s">
        <v>1025</v>
      </c>
      <c r="J347" s="24" t="s">
        <v>498</v>
      </c>
      <c r="K347" t="s">
        <v>19</v>
      </c>
      <c r="L347" t="s">
        <v>755</v>
      </c>
      <c r="M347" t="s">
        <v>20</v>
      </c>
      <c r="N347">
        <v>90.21</v>
      </c>
      <c r="O347">
        <v>90.94</v>
      </c>
      <c r="P347">
        <v>90.64</v>
      </c>
      <c r="Q347">
        <v>90.74</v>
      </c>
      <c r="R347">
        <v>90.84</v>
      </c>
      <c r="S347">
        <v>90.94</v>
      </c>
      <c r="T347">
        <v>90.88</v>
      </c>
      <c r="U347">
        <v>90.88</v>
      </c>
      <c r="V347">
        <f t="shared" si="188"/>
        <v>90.88</v>
      </c>
      <c r="W347" s="2" t="s">
        <v>1161</v>
      </c>
      <c r="X347" s="2"/>
      <c r="AE347" s="24" t="s">
        <v>984</v>
      </c>
    </row>
    <row r="348" spans="1:31" hidden="1">
      <c r="A348" t="s">
        <v>982</v>
      </c>
      <c r="B348" s="24" t="str">
        <f t="shared" si="187"/>
        <v>54 Sostenibilidad desde lo territorial</v>
      </c>
      <c r="C348" s="24" t="s">
        <v>694</v>
      </c>
      <c r="D348" s="24" t="s">
        <v>695</v>
      </c>
      <c r="E348" s="24"/>
      <c r="F348" s="24"/>
      <c r="G348" s="24" t="s">
        <v>1166</v>
      </c>
      <c r="H348" s="24" t="s">
        <v>1167</v>
      </c>
      <c r="I348" s="24" t="s">
        <v>1025</v>
      </c>
      <c r="J348" s="24" t="s">
        <v>700</v>
      </c>
      <c r="K348" t="s">
        <v>24</v>
      </c>
      <c r="L348" t="s">
        <v>18</v>
      </c>
      <c r="M348" t="s">
        <v>1040</v>
      </c>
      <c r="N348">
        <v>571886</v>
      </c>
      <c r="O348">
        <v>421886</v>
      </c>
      <c r="P348">
        <v>549386</v>
      </c>
      <c r="Q348">
        <v>489386</v>
      </c>
      <c r="R348">
        <v>444386</v>
      </c>
      <c r="S348">
        <v>421886</v>
      </c>
      <c r="T348">
        <v>555672</v>
      </c>
      <c r="U348" s="2">
        <f>N348-U252-U254</f>
        <v>571593</v>
      </c>
      <c r="V348">
        <f t="shared" si="188"/>
        <v>571593</v>
      </c>
      <c r="W348" s="2"/>
      <c r="X348" s="2"/>
      <c r="AE348" s="24" t="s">
        <v>984</v>
      </c>
    </row>
    <row r="349" spans="1:31" ht="19.5" hidden="1" customHeight="1">
      <c r="A349" t="s">
        <v>1001</v>
      </c>
      <c r="B349" s="24" t="str">
        <f t="shared" si="187"/>
        <v xml:space="preserve">55 Autonomía desde la gobernanza </v>
      </c>
      <c r="C349" s="24" t="s">
        <v>710</v>
      </c>
      <c r="D349" s="24" t="s">
        <v>711</v>
      </c>
      <c r="E349" s="24"/>
      <c r="F349" s="24"/>
      <c r="G349" s="24" t="s">
        <v>1168</v>
      </c>
      <c r="H349" s="24" t="s">
        <v>1169</v>
      </c>
      <c r="I349" s="24" t="s">
        <v>1025</v>
      </c>
      <c r="J349" s="24" t="s">
        <v>489</v>
      </c>
      <c r="K349" t="s">
        <v>37</v>
      </c>
      <c r="L349" t="s">
        <v>18</v>
      </c>
      <c r="M349" t="s">
        <v>20</v>
      </c>
      <c r="N349">
        <v>0</v>
      </c>
      <c r="O349">
        <v>4</v>
      </c>
      <c r="P349">
        <v>1</v>
      </c>
      <c r="Q349">
        <v>1</v>
      </c>
      <c r="R349">
        <v>1</v>
      </c>
      <c r="S349">
        <v>1</v>
      </c>
      <c r="T349">
        <v>2</v>
      </c>
      <c r="U349" s="2">
        <v>0</v>
      </c>
      <c r="V349">
        <f>IF(ISTEXT(U349),T349,IF(ISTEXT(T349),U349,T349+U349))</f>
        <v>2</v>
      </c>
      <c r="W349" s="2"/>
      <c r="X349" s="2"/>
      <c r="AE349" s="24" t="s">
        <v>1003</v>
      </c>
    </row>
    <row r="350" spans="1:31" ht="30" hidden="1">
      <c r="A350" t="s">
        <v>1001</v>
      </c>
      <c r="B350" s="24" t="str">
        <f t="shared" si="187"/>
        <v xml:space="preserve">55 Autonomía desde la gobernanza </v>
      </c>
      <c r="C350" s="24" t="s">
        <v>720</v>
      </c>
      <c r="D350" s="24" t="s">
        <v>721</v>
      </c>
      <c r="E350" s="24"/>
      <c r="F350" s="24"/>
      <c r="G350" s="24" t="s">
        <v>1170</v>
      </c>
      <c r="H350" s="24" t="s">
        <v>1171</v>
      </c>
      <c r="I350" s="24" t="s">
        <v>1025</v>
      </c>
      <c r="J350" s="24" t="s">
        <v>726</v>
      </c>
      <c r="K350" t="s">
        <v>19</v>
      </c>
      <c r="L350" t="s">
        <v>1172</v>
      </c>
      <c r="M350" t="s">
        <v>20</v>
      </c>
      <c r="N350">
        <v>88.8</v>
      </c>
      <c r="O350">
        <v>94.8</v>
      </c>
      <c r="P350">
        <v>90.3</v>
      </c>
      <c r="Q350">
        <v>91.8</v>
      </c>
      <c r="R350">
        <v>93.3</v>
      </c>
      <c r="S350">
        <v>94.8</v>
      </c>
      <c r="T350">
        <v>93.4</v>
      </c>
      <c r="U350" s="2" t="s">
        <v>338</v>
      </c>
      <c r="V350" t="str">
        <f t="shared" ref="V350:V356" si="189">U350</f>
        <v>ND</v>
      </c>
      <c r="W350" s="2" t="s">
        <v>1173</v>
      </c>
      <c r="X350" s="2"/>
      <c r="AE350" s="24" t="s">
        <v>1003</v>
      </c>
    </row>
    <row r="351" spans="1:31" ht="30" hidden="1">
      <c r="A351" t="s">
        <v>1001</v>
      </c>
      <c r="B351" s="24" t="str">
        <f t="shared" si="187"/>
        <v xml:space="preserve">55 Autonomía desde la gobernanza </v>
      </c>
      <c r="C351" s="24" t="s">
        <v>720</v>
      </c>
      <c r="D351" s="24" t="s">
        <v>721</v>
      </c>
      <c r="E351" s="24"/>
      <c r="F351" s="24"/>
      <c r="G351" s="24" t="s">
        <v>1174</v>
      </c>
      <c r="H351" s="24" t="s">
        <v>1175</v>
      </c>
      <c r="I351" s="24" t="s">
        <v>1025</v>
      </c>
      <c r="J351" s="24" t="s">
        <v>726</v>
      </c>
      <c r="K351" t="s">
        <v>19</v>
      </c>
      <c r="L351" t="s">
        <v>755</v>
      </c>
      <c r="M351" t="s">
        <v>20</v>
      </c>
      <c r="N351">
        <v>93.52</v>
      </c>
      <c r="O351">
        <v>97</v>
      </c>
      <c r="P351">
        <v>94</v>
      </c>
      <c r="Q351">
        <v>95</v>
      </c>
      <c r="R351">
        <v>96</v>
      </c>
      <c r="S351">
        <v>97</v>
      </c>
      <c r="T351">
        <v>96.53</v>
      </c>
      <c r="U351" s="2" t="s">
        <v>338</v>
      </c>
      <c r="V351" t="str">
        <f t="shared" si="189"/>
        <v>ND</v>
      </c>
      <c r="W351" s="2" t="s">
        <v>1176</v>
      </c>
      <c r="X351" s="2"/>
      <c r="AE351" s="24" t="s">
        <v>1003</v>
      </c>
    </row>
    <row r="352" spans="1:31" ht="30" hidden="1">
      <c r="A352" t="s">
        <v>1001</v>
      </c>
      <c r="B352" s="24" t="str">
        <f t="shared" si="187"/>
        <v xml:space="preserve">55 Autonomía desde la gobernanza </v>
      </c>
      <c r="C352" s="24" t="s">
        <v>720</v>
      </c>
      <c r="D352" s="24" t="s">
        <v>721</v>
      </c>
      <c r="E352" s="24"/>
      <c r="F352" s="24"/>
      <c r="G352" s="24" t="s">
        <v>1177</v>
      </c>
      <c r="H352" s="24" t="s">
        <v>1178</v>
      </c>
      <c r="I352" s="24" t="s">
        <v>1025</v>
      </c>
      <c r="J352" s="24" t="s">
        <v>726</v>
      </c>
      <c r="K352" t="s">
        <v>24</v>
      </c>
      <c r="L352" t="s">
        <v>755</v>
      </c>
      <c r="M352" t="s">
        <v>20</v>
      </c>
      <c r="N352">
        <v>44</v>
      </c>
      <c r="O352">
        <v>70</v>
      </c>
      <c r="P352" s="38">
        <v>50</v>
      </c>
      <c r="Q352" s="38">
        <v>60</v>
      </c>
      <c r="R352" s="38">
        <v>65</v>
      </c>
      <c r="S352" s="38">
        <v>70</v>
      </c>
      <c r="T352">
        <v>55</v>
      </c>
      <c r="U352" s="2">
        <v>55</v>
      </c>
      <c r="V352">
        <f t="shared" si="189"/>
        <v>55</v>
      </c>
      <c r="W352" s="2" t="s">
        <v>1011</v>
      </c>
      <c r="X352" s="2"/>
      <c r="AE352" s="24" t="s">
        <v>1003</v>
      </c>
    </row>
    <row r="353" spans="1:31" ht="30" hidden="1">
      <c r="A353" t="s">
        <v>1001</v>
      </c>
      <c r="B353" s="24" t="str">
        <f t="shared" si="187"/>
        <v xml:space="preserve">55 Autonomía desde la gobernanza </v>
      </c>
      <c r="C353" s="24" t="s">
        <v>720</v>
      </c>
      <c r="D353" s="24" t="s">
        <v>721</v>
      </c>
      <c r="E353" s="24"/>
      <c r="F353" s="24"/>
      <c r="G353" s="24" t="s">
        <v>1179</v>
      </c>
      <c r="H353" s="24" t="s">
        <v>1180</v>
      </c>
      <c r="I353" s="24" t="s">
        <v>1025</v>
      </c>
      <c r="J353" s="24" t="s">
        <v>726</v>
      </c>
      <c r="K353" t="s">
        <v>24</v>
      </c>
      <c r="L353" t="s">
        <v>755</v>
      </c>
      <c r="M353" t="s">
        <v>20</v>
      </c>
      <c r="N353">
        <v>74</v>
      </c>
      <c r="O353">
        <v>80</v>
      </c>
      <c r="P353">
        <v>76</v>
      </c>
      <c r="Q353">
        <v>78</v>
      </c>
      <c r="R353">
        <v>80</v>
      </c>
      <c r="S353">
        <v>82</v>
      </c>
      <c r="T353">
        <v>76</v>
      </c>
      <c r="U353" s="135">
        <v>76</v>
      </c>
      <c r="V353">
        <f t="shared" si="189"/>
        <v>76</v>
      </c>
      <c r="W353" s="2"/>
      <c r="X353" s="2"/>
      <c r="AE353" s="24" t="s">
        <v>1003</v>
      </c>
    </row>
    <row r="354" spans="1:31" ht="30" hidden="1">
      <c r="A354" t="s">
        <v>1001</v>
      </c>
      <c r="B354" s="24" t="str">
        <f t="shared" si="187"/>
        <v xml:space="preserve">55 Autonomía desde la gobernanza </v>
      </c>
      <c r="C354" s="24" t="s">
        <v>720</v>
      </c>
      <c r="D354" s="24" t="s">
        <v>721</v>
      </c>
      <c r="E354" s="24"/>
      <c r="F354" s="24"/>
      <c r="G354" s="24" t="s">
        <v>1181</v>
      </c>
      <c r="H354" s="24" t="s">
        <v>1182</v>
      </c>
      <c r="I354" s="24" t="s">
        <v>1025</v>
      </c>
      <c r="J354" s="24" t="s">
        <v>484</v>
      </c>
      <c r="K354" t="s">
        <v>24</v>
      </c>
      <c r="L354" t="s">
        <v>755</v>
      </c>
      <c r="M354" t="s">
        <v>20</v>
      </c>
      <c r="N354">
        <v>0</v>
      </c>
      <c r="O354">
        <v>100</v>
      </c>
      <c r="P354">
        <v>21.3</v>
      </c>
      <c r="Q354">
        <v>45.8</v>
      </c>
      <c r="R354">
        <v>72.099999999999994</v>
      </c>
      <c r="S354">
        <v>100</v>
      </c>
      <c r="T354">
        <v>23.8</v>
      </c>
      <c r="U354" s="2">
        <v>30</v>
      </c>
      <c r="V354">
        <f t="shared" si="189"/>
        <v>30</v>
      </c>
      <c r="W354" s="2"/>
      <c r="X354" s="2"/>
      <c r="AE354" s="24" t="s">
        <v>1003</v>
      </c>
    </row>
    <row r="355" spans="1:31" ht="45" hidden="1">
      <c r="A355" t="s">
        <v>1001</v>
      </c>
      <c r="B355" s="24" t="str">
        <f t="shared" si="187"/>
        <v xml:space="preserve">55 Autonomía desde la gobernanza </v>
      </c>
      <c r="C355" s="24" t="s">
        <v>783</v>
      </c>
      <c r="D355" s="24" t="s">
        <v>784</v>
      </c>
      <c r="E355" s="24"/>
      <c r="F355" s="24"/>
      <c r="G355" s="24" t="s">
        <v>1183</v>
      </c>
      <c r="H355" s="24" t="s">
        <v>1184</v>
      </c>
      <c r="I355" s="24" t="s">
        <v>1025</v>
      </c>
      <c r="J355" s="24" t="s">
        <v>489</v>
      </c>
      <c r="K355" t="s">
        <v>24</v>
      </c>
      <c r="L355" t="s">
        <v>755</v>
      </c>
      <c r="M355" t="s">
        <v>20</v>
      </c>
      <c r="N355">
        <v>0</v>
      </c>
      <c r="O355">
        <v>70</v>
      </c>
      <c r="P355">
        <v>10</v>
      </c>
      <c r="Q355">
        <v>35</v>
      </c>
      <c r="R355">
        <v>60</v>
      </c>
      <c r="S355">
        <v>70</v>
      </c>
      <c r="T355">
        <v>61</v>
      </c>
      <c r="U355" s="2">
        <v>62</v>
      </c>
      <c r="V355">
        <f t="shared" si="189"/>
        <v>62</v>
      </c>
      <c r="W355" s="2" t="s">
        <v>1185</v>
      </c>
      <c r="X355" s="2"/>
      <c r="AE355" s="24" t="s">
        <v>1003</v>
      </c>
    </row>
    <row r="356" spans="1:31" hidden="1">
      <c r="A356" t="s">
        <v>1001</v>
      </c>
      <c r="B356" s="24" t="str">
        <f t="shared" si="187"/>
        <v xml:space="preserve">55 Autonomía desde la gobernanza </v>
      </c>
      <c r="C356" s="24" t="s">
        <v>783</v>
      </c>
      <c r="D356" s="24" t="s">
        <v>784</v>
      </c>
      <c r="E356" s="24"/>
      <c r="F356" s="24"/>
      <c r="G356" s="24" t="s">
        <v>1186</v>
      </c>
      <c r="H356" s="24" t="s">
        <v>1187</v>
      </c>
      <c r="I356" s="24" t="s">
        <v>1025</v>
      </c>
      <c r="J356" s="24" t="s">
        <v>489</v>
      </c>
      <c r="K356" t="s">
        <v>19</v>
      </c>
      <c r="L356" t="s">
        <v>1172</v>
      </c>
      <c r="M356" t="s">
        <v>20</v>
      </c>
      <c r="N356">
        <v>80.400000000000006</v>
      </c>
      <c r="O356">
        <v>82.4</v>
      </c>
      <c r="P356">
        <v>80.900000000000006</v>
      </c>
      <c r="Q356">
        <v>81.400000000000006</v>
      </c>
      <c r="R356">
        <v>81.900000000000006</v>
      </c>
      <c r="S356">
        <v>82.4</v>
      </c>
      <c r="T356">
        <v>84.9</v>
      </c>
      <c r="U356" s="2" t="s">
        <v>338</v>
      </c>
      <c r="V356" t="str">
        <f t="shared" si="189"/>
        <v>ND</v>
      </c>
      <c r="W356" s="2"/>
      <c r="X356" s="2"/>
      <c r="AE356" s="24" t="s">
        <v>1003</v>
      </c>
    </row>
    <row r="357" spans="1:31">
      <c r="A357" s="2"/>
      <c r="B357" s="2"/>
      <c r="C357" s="2"/>
      <c r="D357" s="2"/>
      <c r="E357" s="2"/>
      <c r="F357" s="2"/>
      <c r="G357" s="2"/>
      <c r="H357" s="2"/>
      <c r="I357" s="2"/>
      <c r="J357" s="2"/>
      <c r="K357" s="2"/>
      <c r="L357" s="2"/>
      <c r="M357" s="2"/>
      <c r="N357" s="2"/>
      <c r="O357" s="2"/>
      <c r="P357" s="2"/>
      <c r="Q357" s="2"/>
      <c r="R357" s="2"/>
      <c r="S357" s="2"/>
      <c r="T357" s="2"/>
      <c r="U357" s="2"/>
      <c r="V357" s="2"/>
      <c r="W357" s="2"/>
    </row>
    <row r="358" spans="1:31">
      <c r="A358" s="2"/>
      <c r="B358" s="2"/>
      <c r="C358" s="2"/>
      <c r="D358" s="2"/>
      <c r="E358" s="2"/>
      <c r="F358" s="2"/>
      <c r="G358" s="2"/>
      <c r="H358" s="2"/>
      <c r="I358" s="2"/>
      <c r="J358" s="2"/>
      <c r="K358" s="2"/>
      <c r="L358" s="2"/>
      <c r="M358" s="2"/>
      <c r="N358" s="2"/>
      <c r="O358" s="2"/>
      <c r="P358" s="2"/>
      <c r="Q358" s="2"/>
      <c r="R358" s="2"/>
      <c r="S358" s="2"/>
      <c r="T358" s="2"/>
      <c r="U358" s="2"/>
      <c r="V358" s="2"/>
      <c r="W358" s="2"/>
    </row>
    <row r="359" spans="1:31">
      <c r="A359" s="2"/>
      <c r="B359" s="2"/>
      <c r="C359" s="2"/>
      <c r="D359" s="2"/>
      <c r="E359" s="2"/>
      <c r="F359" s="2"/>
      <c r="G359" s="2"/>
      <c r="H359" s="2"/>
      <c r="I359" s="2"/>
      <c r="J359" s="2"/>
      <c r="K359" s="2"/>
      <c r="L359" s="2"/>
      <c r="M359" s="2"/>
      <c r="N359" s="2"/>
      <c r="O359" s="2"/>
      <c r="P359" s="2"/>
      <c r="Q359" s="2"/>
      <c r="R359" s="2"/>
      <c r="S359" s="2"/>
      <c r="T359" s="2"/>
      <c r="U359" s="2"/>
      <c r="V359" s="2"/>
      <c r="W359" s="2"/>
      <c r="X359" t="s">
        <v>130</v>
      </c>
      <c r="Y359">
        <v>25</v>
      </c>
      <c r="Z359">
        <v>100</v>
      </c>
    </row>
    <row r="360" spans="1:31">
      <c r="A360" s="2"/>
      <c r="B360" s="2"/>
      <c r="C360" s="2"/>
      <c r="D360" s="2"/>
      <c r="E360" s="2"/>
      <c r="F360" s="2"/>
      <c r="G360" s="2"/>
      <c r="H360" s="2"/>
      <c r="I360" s="2"/>
      <c r="J360" s="2"/>
      <c r="K360" s="2"/>
      <c r="L360" s="2"/>
      <c r="M360" s="2"/>
      <c r="N360" s="2"/>
      <c r="O360" s="24"/>
      <c r="P360" s="2"/>
      <c r="Q360" s="2"/>
      <c r="R360" s="2"/>
      <c r="S360" s="2"/>
      <c r="T360" s="2"/>
      <c r="U360" s="2"/>
      <c r="V360" s="2"/>
      <c r="W360" s="2"/>
      <c r="X360" t="s">
        <v>130</v>
      </c>
      <c r="Y360">
        <v>24.934612031386223</v>
      </c>
      <c r="Z360">
        <v>100</v>
      </c>
    </row>
    <row r="361" spans="1:31">
      <c r="A361" s="2"/>
      <c r="B361" s="2"/>
      <c r="C361" s="2"/>
      <c r="D361" s="2"/>
      <c r="E361" s="2"/>
      <c r="F361" s="2"/>
      <c r="G361" s="2"/>
      <c r="H361" s="2"/>
      <c r="I361" s="2"/>
      <c r="J361" s="2"/>
      <c r="K361" s="2"/>
      <c r="L361" s="2"/>
      <c r="M361" s="2"/>
      <c r="N361" s="2"/>
      <c r="O361" s="2"/>
      <c r="P361" s="2"/>
      <c r="Q361" s="2"/>
      <c r="R361" s="2"/>
      <c r="S361" s="2"/>
      <c r="T361" s="2"/>
      <c r="U361" s="2"/>
      <c r="V361" s="2"/>
      <c r="W361" s="2"/>
    </row>
    <row r="362" spans="1:31">
      <c r="A362" s="2"/>
      <c r="B362" s="2"/>
      <c r="C362" s="2"/>
      <c r="D362" s="2"/>
      <c r="E362" s="2"/>
      <c r="F362" s="2"/>
      <c r="G362" s="2"/>
      <c r="H362" s="2"/>
      <c r="I362" s="2"/>
      <c r="J362" s="2"/>
      <c r="K362" s="2"/>
      <c r="L362" s="2"/>
      <c r="M362" s="2"/>
      <c r="N362" s="2"/>
      <c r="O362" s="2"/>
      <c r="P362" s="2"/>
      <c r="Q362" s="2"/>
      <c r="R362" s="2"/>
      <c r="S362" s="2"/>
      <c r="T362" s="2"/>
      <c r="U362" s="2"/>
      <c r="V362" s="2"/>
      <c r="W362" s="2"/>
    </row>
    <row r="363" spans="1:31">
      <c r="A363" s="2"/>
      <c r="B363" s="2"/>
      <c r="C363" s="2"/>
      <c r="D363" s="2"/>
      <c r="E363" s="2"/>
      <c r="F363" s="2"/>
      <c r="G363" s="2"/>
      <c r="H363" s="2"/>
      <c r="I363" s="2"/>
      <c r="J363" s="2"/>
      <c r="K363" s="2"/>
      <c r="L363" s="2"/>
      <c r="M363" s="2"/>
      <c r="N363" s="2"/>
      <c r="O363" s="2"/>
      <c r="P363" s="2"/>
      <c r="Q363" s="2"/>
      <c r="R363" s="2"/>
      <c r="S363" s="2"/>
      <c r="T363" s="2"/>
      <c r="U363" s="2"/>
      <c r="V363" s="2"/>
      <c r="W363" s="2"/>
    </row>
    <row r="364" spans="1:31">
      <c r="A364" s="2"/>
      <c r="B364" s="2"/>
      <c r="C364" s="2"/>
      <c r="D364" s="2"/>
      <c r="E364" s="2"/>
      <c r="F364" s="2"/>
      <c r="G364" s="2"/>
      <c r="H364" s="2"/>
      <c r="I364" s="2"/>
      <c r="J364" s="2"/>
      <c r="K364" s="2"/>
      <c r="L364" s="2"/>
      <c r="M364" s="2"/>
      <c r="N364" s="2"/>
      <c r="O364" s="2"/>
      <c r="P364" s="2"/>
      <c r="Q364" s="2"/>
      <c r="R364" s="2"/>
      <c r="S364" s="2"/>
      <c r="T364" s="2"/>
      <c r="U364" s="2"/>
      <c r="V364" s="2"/>
      <c r="W364" s="2"/>
    </row>
    <row r="365" spans="1:31">
      <c r="A365" s="2"/>
      <c r="B365" s="2"/>
      <c r="C365" s="2"/>
      <c r="D365" s="2"/>
      <c r="E365" s="2"/>
      <c r="F365" s="2"/>
      <c r="G365" s="2"/>
      <c r="H365" s="2"/>
      <c r="I365" s="2"/>
      <c r="J365" s="2"/>
      <c r="K365" s="2"/>
      <c r="L365" s="2"/>
      <c r="M365" s="2"/>
      <c r="N365" s="2"/>
      <c r="O365" s="2"/>
      <c r="P365" s="2"/>
      <c r="Q365" s="2"/>
      <c r="R365" s="2"/>
      <c r="S365" s="2"/>
      <c r="T365" s="2"/>
      <c r="U365" s="2"/>
      <c r="V365" s="2"/>
      <c r="W365" s="2"/>
    </row>
    <row r="366" spans="1:31">
      <c r="A366" s="2"/>
      <c r="B366" s="2"/>
      <c r="C366" s="2"/>
      <c r="D366" s="2"/>
      <c r="E366" s="2"/>
      <c r="F366" s="2"/>
      <c r="G366" s="2"/>
      <c r="H366" s="2"/>
      <c r="I366" s="2"/>
      <c r="J366" s="2"/>
      <c r="K366" s="2"/>
      <c r="L366" s="2"/>
      <c r="M366" s="2"/>
      <c r="N366" s="2"/>
      <c r="O366" s="2"/>
      <c r="P366" s="2"/>
      <c r="Q366" s="2"/>
      <c r="R366" s="2"/>
      <c r="S366" s="2"/>
      <c r="T366" s="2"/>
      <c r="U366" s="2"/>
      <c r="V366" s="2"/>
      <c r="W366" s="2"/>
    </row>
    <row r="367" spans="1:31">
      <c r="A367" s="2"/>
      <c r="B367" s="2"/>
      <c r="C367" s="2"/>
      <c r="D367" s="2"/>
      <c r="E367" s="2"/>
      <c r="F367" s="2"/>
      <c r="G367" s="2"/>
      <c r="H367" s="2"/>
      <c r="I367" s="2"/>
      <c r="J367" s="2"/>
      <c r="K367" s="2"/>
      <c r="L367" s="2"/>
      <c r="M367" s="2"/>
      <c r="N367" s="2"/>
      <c r="O367" s="2"/>
      <c r="P367" s="2"/>
      <c r="Q367" s="2"/>
      <c r="R367" s="2"/>
      <c r="S367" s="2"/>
      <c r="T367" s="2"/>
      <c r="U367" s="2"/>
      <c r="V367" s="2"/>
      <c r="W367" s="2"/>
    </row>
    <row r="368" spans="1:31">
      <c r="A368" s="2"/>
      <c r="B368" s="2"/>
      <c r="C368" s="2"/>
      <c r="D368" s="2"/>
      <c r="E368" s="2"/>
      <c r="F368" s="2"/>
      <c r="G368" s="2"/>
      <c r="H368" s="2"/>
      <c r="I368" s="2"/>
      <c r="J368" s="2"/>
      <c r="K368" s="2"/>
      <c r="L368" s="2"/>
      <c r="M368" s="2"/>
      <c r="N368" s="2"/>
      <c r="O368" s="2"/>
      <c r="P368" s="2"/>
      <c r="Q368" s="2"/>
      <c r="R368" s="2"/>
      <c r="S368" s="2"/>
      <c r="T368" s="2"/>
      <c r="U368" s="2"/>
      <c r="V368" s="2"/>
      <c r="W368" s="2"/>
    </row>
    <row r="369" spans="1:23">
      <c r="A369" s="2"/>
      <c r="B369" s="2"/>
      <c r="C369" s="2"/>
      <c r="D369" s="2"/>
      <c r="E369" s="2"/>
      <c r="F369" s="2"/>
      <c r="G369" s="2"/>
      <c r="H369" s="2"/>
      <c r="I369" s="2"/>
      <c r="J369" s="2"/>
      <c r="K369" s="2"/>
      <c r="L369" s="2"/>
      <c r="M369" s="2"/>
      <c r="N369" s="2"/>
      <c r="O369" s="2"/>
      <c r="P369" s="2"/>
      <c r="Q369" s="2"/>
      <c r="R369" s="2"/>
      <c r="S369" s="2"/>
      <c r="T369" s="2"/>
      <c r="U369" s="2"/>
      <c r="V369" s="2"/>
      <c r="W369" s="2"/>
    </row>
    <row r="370" spans="1:23">
      <c r="A370" s="2"/>
      <c r="B370" s="2"/>
      <c r="C370" s="2"/>
      <c r="D370" s="2"/>
      <c r="E370" s="2"/>
      <c r="F370" s="2"/>
      <c r="G370" s="2"/>
      <c r="H370" s="2"/>
      <c r="I370" s="2"/>
      <c r="J370" s="2"/>
      <c r="K370" s="2"/>
      <c r="L370" s="2"/>
      <c r="M370" s="2"/>
      <c r="N370" s="2"/>
      <c r="O370" s="2"/>
      <c r="P370" s="2"/>
      <c r="Q370" s="2"/>
      <c r="R370" s="2"/>
      <c r="S370" s="2"/>
      <c r="T370" s="2"/>
      <c r="U370" s="2"/>
      <c r="V370" s="2"/>
      <c r="W370" s="2"/>
    </row>
    <row r="371" spans="1:23">
      <c r="A371" s="2"/>
      <c r="B371" s="2"/>
      <c r="C371" s="2"/>
      <c r="D371" s="2"/>
      <c r="E371" s="2"/>
      <c r="F371" s="2"/>
      <c r="G371" s="2"/>
      <c r="H371" s="2"/>
      <c r="I371" s="2"/>
      <c r="J371" s="2"/>
      <c r="K371" s="2"/>
      <c r="L371" s="2"/>
      <c r="M371" s="2"/>
      <c r="N371" s="2"/>
      <c r="O371" s="2"/>
      <c r="P371" s="2"/>
      <c r="Q371" s="2"/>
      <c r="R371" s="2"/>
      <c r="S371" s="2"/>
      <c r="T371" s="2"/>
      <c r="U371" s="2"/>
      <c r="V371" s="2"/>
      <c r="W371" s="2"/>
    </row>
    <row r="372" spans="1:23">
      <c r="A372" s="2"/>
      <c r="B372" s="2"/>
      <c r="C372" s="2"/>
      <c r="D372" s="2"/>
      <c r="E372" s="2"/>
      <c r="F372" s="2"/>
      <c r="G372" s="2"/>
      <c r="H372" s="2"/>
      <c r="I372" s="2"/>
      <c r="J372" s="2"/>
      <c r="K372" s="2"/>
      <c r="L372" s="2"/>
      <c r="M372" s="2"/>
      <c r="N372" s="2"/>
      <c r="O372" s="2"/>
      <c r="P372" s="2"/>
      <c r="Q372" s="2"/>
      <c r="R372" s="2"/>
      <c r="S372" s="2"/>
      <c r="T372" s="2"/>
      <c r="U372" s="2"/>
      <c r="V372" s="2"/>
      <c r="W372" s="2"/>
    </row>
    <row r="373" spans="1:23">
      <c r="A373" s="2"/>
      <c r="B373" s="2"/>
      <c r="C373" s="2"/>
      <c r="D373" s="2"/>
      <c r="E373" s="2"/>
      <c r="F373" s="2"/>
      <c r="G373" s="2"/>
      <c r="H373" s="2"/>
      <c r="I373" s="2"/>
      <c r="J373" s="2"/>
      <c r="K373" s="2"/>
      <c r="L373" s="2"/>
      <c r="M373" s="2"/>
      <c r="N373" s="2"/>
      <c r="O373" s="2"/>
      <c r="P373" s="2"/>
      <c r="Q373" s="2"/>
      <c r="R373" s="2"/>
      <c r="S373" s="2"/>
      <c r="T373" s="2"/>
      <c r="U373" s="2"/>
      <c r="V373" s="2"/>
      <c r="W373" s="2"/>
    </row>
    <row r="374" spans="1:23">
      <c r="A374" s="2"/>
      <c r="B374" s="2"/>
      <c r="C374" s="2"/>
      <c r="D374" s="2"/>
      <c r="E374" s="2"/>
      <c r="F374" s="2"/>
      <c r="G374" s="2"/>
      <c r="H374" s="2"/>
      <c r="I374" s="2"/>
      <c r="J374" s="2"/>
      <c r="K374" s="2"/>
      <c r="L374" s="2"/>
      <c r="M374" s="2"/>
      <c r="N374" s="2"/>
      <c r="O374" s="2"/>
      <c r="P374" s="2"/>
      <c r="Q374" s="2"/>
      <c r="R374" s="2"/>
      <c r="S374" s="2"/>
      <c r="T374" s="2"/>
      <c r="U374" s="2"/>
      <c r="V374" s="2"/>
      <c r="W374" s="2"/>
    </row>
    <row r="375" spans="1:23">
      <c r="A375" s="2"/>
      <c r="B375" s="2"/>
      <c r="C375" s="2"/>
      <c r="D375" s="2"/>
      <c r="E375" s="2"/>
      <c r="F375" s="2"/>
      <c r="G375" s="2"/>
      <c r="H375" s="2"/>
      <c r="I375" s="2"/>
      <c r="J375" s="2"/>
      <c r="K375" s="2"/>
      <c r="L375" s="2"/>
      <c r="M375" s="2"/>
      <c r="N375" s="2"/>
      <c r="O375" s="2"/>
      <c r="P375" s="2"/>
      <c r="Q375" s="2"/>
      <c r="R375" s="2"/>
      <c r="S375" s="2"/>
      <c r="T375" s="2"/>
      <c r="U375" s="2"/>
      <c r="V375" s="2"/>
      <c r="W375" s="2"/>
    </row>
    <row r="376" spans="1:23">
      <c r="A376" s="2"/>
      <c r="B376" s="2"/>
      <c r="C376" s="2"/>
      <c r="D376" s="2"/>
      <c r="E376" s="2"/>
      <c r="F376" s="2"/>
      <c r="G376" s="2"/>
      <c r="H376" s="2"/>
      <c r="I376" s="2"/>
      <c r="J376" s="2"/>
      <c r="K376" s="2"/>
      <c r="L376" s="2"/>
      <c r="M376" s="2"/>
      <c r="N376" s="2"/>
      <c r="O376" s="2"/>
      <c r="P376" s="2"/>
      <c r="Q376" s="2"/>
      <c r="R376" s="2"/>
      <c r="S376" s="2"/>
      <c r="T376" s="2"/>
      <c r="U376" s="2"/>
      <c r="V376" s="2"/>
      <c r="W376" s="2"/>
    </row>
    <row r="377" spans="1:23">
      <c r="A377" s="2"/>
      <c r="B377" s="2"/>
      <c r="C377" s="2"/>
      <c r="D377" s="2"/>
      <c r="E377" s="2"/>
      <c r="F377" s="2"/>
      <c r="G377" s="2"/>
      <c r="H377" s="2"/>
      <c r="I377" s="2"/>
      <c r="J377" s="2"/>
      <c r="K377" s="2"/>
      <c r="L377" s="2"/>
      <c r="M377" s="2"/>
      <c r="N377" s="2"/>
      <c r="O377" s="2"/>
      <c r="P377" s="2"/>
      <c r="Q377" s="2"/>
      <c r="R377" s="2"/>
      <c r="S377" s="2"/>
      <c r="T377" s="2"/>
      <c r="U377" s="2"/>
      <c r="V377" s="2"/>
      <c r="W377" s="2"/>
    </row>
    <row r="378" spans="1:23">
      <c r="A378" s="2"/>
      <c r="B378" s="2"/>
      <c r="C378" s="2"/>
      <c r="D378" s="2"/>
      <c r="E378" s="2"/>
      <c r="F378" s="2"/>
      <c r="G378" s="2"/>
      <c r="H378" s="2"/>
      <c r="I378" s="2"/>
      <c r="J378" s="2"/>
      <c r="K378" s="2"/>
      <c r="L378" s="2"/>
      <c r="M378" s="2"/>
      <c r="N378" s="2"/>
      <c r="O378" s="2"/>
      <c r="P378" s="2"/>
      <c r="Q378" s="2"/>
      <c r="R378" s="2"/>
      <c r="S378" s="2"/>
      <c r="T378" s="2"/>
      <c r="U378" s="2"/>
      <c r="V378" s="2"/>
      <c r="W378" s="2"/>
    </row>
    <row r="379" spans="1:23">
      <c r="A379" s="2"/>
      <c r="B379" s="2"/>
      <c r="C379" s="2"/>
      <c r="D379" s="2"/>
      <c r="E379" s="2"/>
      <c r="F379" s="2"/>
      <c r="G379" s="2"/>
      <c r="H379" s="2"/>
      <c r="I379" s="2"/>
      <c r="J379" s="2"/>
      <c r="K379" s="2"/>
      <c r="L379" s="2"/>
      <c r="M379" s="2"/>
      <c r="N379" s="2"/>
      <c r="O379" s="2"/>
      <c r="P379" s="2"/>
      <c r="Q379" s="2"/>
      <c r="R379" s="2"/>
      <c r="S379" s="2"/>
      <c r="T379" s="2"/>
      <c r="U379" s="2"/>
      <c r="V379" s="2"/>
      <c r="W379" s="2"/>
    </row>
    <row r="380" spans="1:23">
      <c r="A380" s="2"/>
      <c r="B380" s="2"/>
      <c r="C380" s="2"/>
      <c r="D380" s="2"/>
      <c r="E380" s="2"/>
      <c r="F380" s="2"/>
      <c r="G380" s="2"/>
      <c r="H380" s="2"/>
      <c r="I380" s="2"/>
      <c r="J380" s="2"/>
      <c r="K380" s="2"/>
      <c r="L380" s="2"/>
      <c r="M380" s="2"/>
      <c r="N380" s="2"/>
      <c r="O380" s="2"/>
      <c r="P380" s="2"/>
      <c r="Q380" s="2"/>
      <c r="R380" s="2"/>
      <c r="S380" s="2"/>
      <c r="T380" s="2"/>
      <c r="U380" s="2"/>
      <c r="V380" s="2"/>
      <c r="W380" s="2"/>
    </row>
    <row r="381" spans="1:23">
      <c r="A381" s="2"/>
      <c r="B381" s="2"/>
      <c r="C381" s="2"/>
      <c r="D381" s="2"/>
      <c r="E381" s="2"/>
      <c r="F381" s="2"/>
      <c r="G381" s="2"/>
      <c r="H381" s="2"/>
      <c r="I381" s="2"/>
      <c r="J381" s="2"/>
      <c r="K381" s="2"/>
      <c r="L381" s="2"/>
      <c r="M381" s="2"/>
      <c r="N381" s="2"/>
      <c r="O381" s="2"/>
      <c r="P381" s="2"/>
      <c r="Q381" s="2"/>
      <c r="R381" s="2"/>
      <c r="S381" s="2"/>
      <c r="T381" s="2"/>
      <c r="U381" s="2"/>
      <c r="V381" s="2"/>
      <c r="W381" s="2"/>
    </row>
    <row r="382" spans="1:23">
      <c r="A382" s="2"/>
      <c r="B382" s="2"/>
      <c r="C382" s="2"/>
      <c r="D382" s="2"/>
      <c r="E382" s="2"/>
      <c r="F382" s="2"/>
      <c r="G382" s="2"/>
      <c r="H382" s="2"/>
      <c r="I382" s="2"/>
      <c r="J382" s="2"/>
      <c r="K382" s="2"/>
      <c r="L382" s="2"/>
      <c r="M382" s="2"/>
      <c r="N382" s="2"/>
      <c r="O382" s="2"/>
      <c r="P382" s="2"/>
      <c r="Q382" s="2"/>
      <c r="R382" s="2"/>
      <c r="S382" s="2"/>
      <c r="T382" s="2"/>
      <c r="U382" s="2"/>
      <c r="V382" s="2"/>
      <c r="W382" s="2"/>
    </row>
    <row r="383" spans="1:23">
      <c r="A383" s="2"/>
      <c r="B383" s="2"/>
      <c r="C383" s="2"/>
      <c r="D383" s="2"/>
      <c r="E383" s="2"/>
      <c r="F383" s="2"/>
      <c r="G383" s="2"/>
      <c r="H383" s="2"/>
      <c r="I383" s="2"/>
      <c r="J383" s="2"/>
      <c r="K383" s="2"/>
      <c r="L383" s="2"/>
      <c r="M383" s="2"/>
      <c r="N383" s="2"/>
      <c r="O383" s="2"/>
      <c r="P383" s="2"/>
      <c r="Q383" s="2"/>
      <c r="R383" s="2"/>
      <c r="S383" s="2"/>
      <c r="T383" s="2"/>
      <c r="U383" s="2"/>
      <c r="V383" s="2"/>
      <c r="W383" s="2"/>
    </row>
    <row r="384" spans="1:23">
      <c r="A384" s="2"/>
      <c r="B384" s="2"/>
      <c r="C384" s="2"/>
      <c r="D384" s="2"/>
      <c r="E384" s="2"/>
      <c r="F384" s="2"/>
      <c r="G384" s="2"/>
      <c r="H384" s="2"/>
      <c r="I384" s="2"/>
      <c r="J384" s="2"/>
      <c r="K384" s="2"/>
      <c r="L384" s="2"/>
      <c r="M384" s="2"/>
      <c r="N384" s="2"/>
      <c r="O384" s="2"/>
      <c r="P384" s="2"/>
      <c r="Q384" s="2"/>
      <c r="R384" s="2"/>
      <c r="S384" s="2"/>
      <c r="T384" s="2"/>
      <c r="U384" s="2"/>
      <c r="V384" s="2"/>
      <c r="W384" s="2"/>
    </row>
    <row r="385" spans="1:23">
      <c r="A385" s="2"/>
      <c r="B385" s="2"/>
      <c r="C385" s="2"/>
      <c r="D385" s="2"/>
      <c r="E385" s="2"/>
      <c r="F385" s="2"/>
      <c r="G385" s="2"/>
      <c r="H385" s="2"/>
      <c r="I385" s="2"/>
      <c r="J385" s="2"/>
      <c r="K385" s="2"/>
      <c r="L385" s="2"/>
      <c r="M385" s="2"/>
      <c r="N385" s="2"/>
      <c r="O385" s="2"/>
      <c r="P385" s="2"/>
      <c r="Q385" s="2"/>
      <c r="R385" s="2"/>
      <c r="S385" s="2"/>
      <c r="T385" s="2"/>
      <c r="U385" s="2"/>
      <c r="V385" s="2"/>
      <c r="W385" s="2"/>
    </row>
    <row r="386" spans="1:23">
      <c r="A386" s="2"/>
      <c r="B386" s="2"/>
      <c r="C386" s="2"/>
      <c r="D386" s="2"/>
      <c r="E386" s="2"/>
      <c r="F386" s="2"/>
      <c r="G386" s="2"/>
      <c r="H386" s="2"/>
      <c r="I386" s="2"/>
      <c r="J386" s="2"/>
      <c r="K386" s="2"/>
      <c r="L386" s="2"/>
      <c r="M386" s="2"/>
      <c r="N386" s="2"/>
      <c r="O386" s="2"/>
      <c r="P386" s="2"/>
      <c r="Q386" s="2"/>
      <c r="R386" s="2"/>
      <c r="S386" s="2"/>
      <c r="T386" s="2"/>
      <c r="U386" s="2"/>
      <c r="V386" s="2"/>
      <c r="W386" s="2"/>
    </row>
    <row r="387" spans="1:23">
      <c r="A387" s="2"/>
      <c r="B387" s="2"/>
      <c r="C387" s="2"/>
      <c r="D387" s="2"/>
      <c r="E387" s="2"/>
      <c r="F387" s="2"/>
      <c r="G387" s="2"/>
      <c r="H387" s="2"/>
      <c r="I387" s="2"/>
      <c r="J387" s="2"/>
      <c r="K387" s="2"/>
      <c r="L387" s="2"/>
      <c r="M387" s="2"/>
      <c r="N387" s="2"/>
      <c r="O387" s="2"/>
      <c r="P387" s="2"/>
      <c r="Q387" s="2"/>
      <c r="R387" s="2"/>
      <c r="S387" s="2"/>
      <c r="T387" s="2"/>
      <c r="U387" s="2"/>
      <c r="V387" s="2"/>
      <c r="W387" s="2"/>
    </row>
    <row r="388" spans="1:23">
      <c r="A388" s="2"/>
      <c r="B388" s="2"/>
      <c r="C388" s="2"/>
      <c r="D388" s="2"/>
      <c r="E388" s="2"/>
      <c r="F388" s="2"/>
      <c r="G388" s="2"/>
      <c r="H388" s="2"/>
      <c r="I388" s="2"/>
      <c r="J388" s="2"/>
      <c r="K388" s="2"/>
      <c r="L388" s="2"/>
      <c r="M388" s="2"/>
      <c r="N388" s="2"/>
      <c r="O388" s="2"/>
      <c r="P388" s="2"/>
      <c r="Q388" s="2"/>
      <c r="R388" s="2"/>
      <c r="S388" s="2"/>
      <c r="T388" s="2"/>
      <c r="U388" s="2"/>
      <c r="V388" s="2"/>
      <c r="W388" s="2"/>
    </row>
    <row r="389" spans="1:23">
      <c r="A389" s="2"/>
      <c r="B389" s="2"/>
      <c r="C389" s="2"/>
      <c r="D389" s="2"/>
      <c r="E389" s="2"/>
      <c r="F389" s="2"/>
      <c r="G389" s="2"/>
      <c r="H389" s="2"/>
      <c r="I389" s="2"/>
      <c r="J389" s="2"/>
      <c r="K389" s="2"/>
      <c r="L389" s="2"/>
      <c r="M389" s="2"/>
      <c r="N389" s="2"/>
      <c r="O389" s="2"/>
      <c r="P389" s="2"/>
      <c r="Q389" s="2"/>
      <c r="R389" s="2"/>
      <c r="S389" s="2"/>
      <c r="T389" s="2"/>
      <c r="U389" s="2"/>
      <c r="V389" s="2"/>
      <c r="W389" s="2"/>
    </row>
    <row r="390" spans="1:23">
      <c r="A390" s="2"/>
      <c r="B390" s="2"/>
      <c r="C390" s="2"/>
      <c r="D390" s="2"/>
      <c r="E390" s="2"/>
      <c r="F390" s="2"/>
      <c r="G390" s="2"/>
      <c r="H390" s="2"/>
      <c r="I390" s="2"/>
      <c r="J390" s="2"/>
      <c r="K390" s="2"/>
      <c r="L390" s="2"/>
      <c r="M390" s="2"/>
      <c r="N390" s="2"/>
      <c r="O390" s="2"/>
      <c r="P390" s="2"/>
      <c r="Q390" s="2"/>
      <c r="R390" s="2"/>
      <c r="S390" s="2"/>
      <c r="T390" s="2"/>
      <c r="U390" s="2"/>
      <c r="V390" s="2"/>
      <c r="W390" s="2"/>
    </row>
    <row r="391" spans="1:23">
      <c r="A391" s="2"/>
      <c r="B391" s="2"/>
      <c r="C391" s="2"/>
      <c r="D391" s="2"/>
      <c r="E391" s="2"/>
      <c r="F391" s="2"/>
      <c r="G391" s="2"/>
      <c r="H391" s="2"/>
      <c r="I391" s="2"/>
      <c r="J391" s="2"/>
      <c r="K391" s="2"/>
      <c r="L391" s="2"/>
      <c r="M391" s="2"/>
      <c r="N391" s="2"/>
      <c r="O391" s="2"/>
      <c r="P391" s="2"/>
      <c r="Q391" s="2"/>
      <c r="R391" s="2"/>
      <c r="S391" s="2"/>
      <c r="T391" s="2"/>
      <c r="U391" s="2"/>
      <c r="V391" s="2"/>
      <c r="W391" s="2"/>
    </row>
    <row r="392" spans="1:23">
      <c r="A392" s="2"/>
      <c r="B392" s="2"/>
      <c r="C392" s="2"/>
      <c r="D392" s="2"/>
      <c r="E392" s="2"/>
      <c r="F392" s="2"/>
      <c r="G392" s="2"/>
      <c r="H392" s="2"/>
      <c r="I392" s="2"/>
      <c r="J392" s="2"/>
      <c r="K392" s="2"/>
      <c r="L392" s="2"/>
      <c r="M392" s="2"/>
      <c r="N392" s="2"/>
      <c r="O392" s="2"/>
      <c r="P392" s="2"/>
      <c r="Q392" s="2"/>
      <c r="R392" s="2"/>
      <c r="S392" s="2"/>
      <c r="T392" s="2"/>
      <c r="U392" s="2"/>
      <c r="V392" s="2"/>
      <c r="W392" s="2"/>
    </row>
    <row r="393" spans="1:23">
      <c r="A393" s="2"/>
      <c r="B393" s="2"/>
      <c r="C393" s="2"/>
      <c r="D393" s="2"/>
      <c r="E393" s="2"/>
      <c r="F393" s="2"/>
      <c r="G393" s="2"/>
      <c r="H393" s="2"/>
      <c r="I393" s="2"/>
      <c r="J393" s="2"/>
      <c r="K393" s="2"/>
      <c r="L393" s="2"/>
      <c r="M393" s="2"/>
      <c r="N393" s="2"/>
      <c r="O393" s="2"/>
      <c r="P393" s="2"/>
      <c r="Q393" s="2"/>
      <c r="R393" s="2"/>
      <c r="S393" s="2"/>
      <c r="T393" s="2"/>
      <c r="U393" s="2"/>
      <c r="V393" s="2"/>
      <c r="W393" s="2"/>
    </row>
    <row r="394" spans="1:23">
      <c r="A394" s="2"/>
      <c r="B394" s="2"/>
      <c r="C394" s="2"/>
      <c r="D394" s="2"/>
      <c r="E394" s="2"/>
      <c r="F394" s="2"/>
      <c r="G394" s="2"/>
      <c r="H394" s="2"/>
      <c r="I394" s="2"/>
      <c r="J394" s="2"/>
      <c r="K394" s="2"/>
      <c r="L394" s="2"/>
      <c r="M394" s="2"/>
      <c r="N394" s="2"/>
      <c r="O394" s="2"/>
      <c r="P394" s="2"/>
      <c r="Q394" s="2"/>
      <c r="R394" s="2"/>
      <c r="S394" s="2"/>
      <c r="T394" s="2"/>
      <c r="U394" s="2"/>
      <c r="V394" s="2"/>
      <c r="W394" s="2"/>
    </row>
    <row r="395" spans="1:23">
      <c r="A395" s="2"/>
      <c r="B395" s="2"/>
      <c r="C395" s="2"/>
      <c r="D395" s="2"/>
      <c r="E395" s="2"/>
      <c r="F395" s="2"/>
      <c r="G395" s="2"/>
      <c r="H395" s="2"/>
      <c r="I395" s="2"/>
      <c r="J395" s="2"/>
      <c r="K395" s="2"/>
      <c r="L395" s="2"/>
      <c r="M395" s="2"/>
      <c r="N395" s="2"/>
      <c r="O395" s="2"/>
      <c r="P395" s="2"/>
      <c r="Q395" s="2"/>
      <c r="R395" s="2"/>
      <c r="S395" s="2"/>
      <c r="T395" s="2"/>
      <c r="U395" s="2"/>
      <c r="V395" s="2"/>
      <c r="W395" s="2"/>
    </row>
    <row r="396" spans="1:23">
      <c r="A396" s="2"/>
      <c r="B396" s="2"/>
      <c r="C396" s="2"/>
      <c r="D396" s="2"/>
      <c r="E396" s="2"/>
      <c r="F396" s="2"/>
      <c r="G396" s="2"/>
      <c r="H396" s="2"/>
      <c r="I396" s="2"/>
      <c r="J396" s="2"/>
      <c r="K396" s="2"/>
      <c r="L396" s="2"/>
      <c r="M396" s="2"/>
      <c r="N396" s="2"/>
      <c r="O396" s="2"/>
      <c r="P396" s="2"/>
      <c r="Q396" s="2"/>
      <c r="R396" s="2"/>
      <c r="S396" s="2"/>
      <c r="T396" s="2"/>
      <c r="U396" s="2"/>
      <c r="V396" s="2"/>
      <c r="W396" s="2"/>
    </row>
    <row r="397" spans="1:23">
      <c r="A397" s="2"/>
      <c r="B397" s="2"/>
      <c r="C397" s="2"/>
      <c r="D397" s="2"/>
      <c r="E397" s="2"/>
      <c r="F397" s="2"/>
      <c r="G397" s="2"/>
      <c r="H397" s="2"/>
      <c r="I397" s="2"/>
      <c r="J397" s="2"/>
      <c r="K397" s="2"/>
      <c r="L397" s="2"/>
      <c r="M397" s="2"/>
      <c r="N397" s="2"/>
      <c r="O397" s="2"/>
      <c r="P397" s="2"/>
      <c r="Q397" s="2"/>
      <c r="R397" s="2"/>
      <c r="S397" s="2"/>
      <c r="T397" s="2"/>
      <c r="U397" s="2"/>
      <c r="V397" s="2"/>
      <c r="W397" s="2"/>
    </row>
    <row r="398" spans="1:23">
      <c r="A398" s="2"/>
      <c r="B398" s="2"/>
      <c r="C398" s="2"/>
      <c r="D398" s="2"/>
      <c r="E398" s="2"/>
      <c r="F398" s="2"/>
      <c r="G398" s="2"/>
      <c r="H398" s="2"/>
      <c r="I398" s="2"/>
      <c r="J398" s="2"/>
      <c r="K398" s="2"/>
      <c r="L398" s="2"/>
      <c r="M398" s="2"/>
      <c r="N398" s="2"/>
      <c r="O398" s="2"/>
      <c r="P398" s="2"/>
      <c r="Q398" s="2"/>
      <c r="R398" s="2"/>
      <c r="S398" s="2"/>
      <c r="T398" s="2"/>
      <c r="U398" s="2"/>
      <c r="V398" s="2"/>
      <c r="W398" s="2"/>
    </row>
    <row r="399" spans="1:23">
      <c r="A399" s="2"/>
      <c r="B399" s="2"/>
      <c r="C399" s="2"/>
      <c r="D399" s="2"/>
      <c r="E399" s="2"/>
      <c r="F399" s="2"/>
      <c r="G399" s="2"/>
      <c r="H399" s="2"/>
      <c r="I399" s="2"/>
      <c r="J399" s="2"/>
      <c r="K399" s="2"/>
      <c r="L399" s="2"/>
      <c r="M399" s="2"/>
      <c r="N399" s="2"/>
      <c r="O399" s="2"/>
      <c r="P399" s="2"/>
      <c r="Q399" s="2"/>
      <c r="R399" s="2"/>
      <c r="S399" s="2"/>
      <c r="T399" s="2"/>
      <c r="U399" s="2"/>
      <c r="V399" s="2"/>
      <c r="W399" s="2"/>
    </row>
    <row r="400" spans="1:23">
      <c r="A400" s="2"/>
      <c r="B400" s="2"/>
      <c r="C400" s="2"/>
      <c r="D400" s="2"/>
      <c r="E400" s="2"/>
      <c r="F400" s="2"/>
      <c r="G400" s="2"/>
      <c r="H400" s="2"/>
      <c r="I400" s="2"/>
      <c r="J400" s="2"/>
      <c r="K400" s="2"/>
      <c r="L400" s="2"/>
      <c r="M400" s="2"/>
      <c r="N400" s="2"/>
      <c r="O400" s="2"/>
      <c r="P400" s="2"/>
      <c r="Q400" s="2"/>
      <c r="R400" s="2"/>
      <c r="S400" s="2"/>
      <c r="T400" s="2"/>
      <c r="U400" s="2"/>
      <c r="V400" s="2"/>
      <c r="W400" s="2"/>
    </row>
    <row r="401" spans="1:23">
      <c r="A401" s="2"/>
      <c r="B401" s="2"/>
      <c r="C401" s="2"/>
      <c r="D401" s="2"/>
      <c r="E401" s="2"/>
      <c r="F401" s="2"/>
      <c r="G401" s="2"/>
      <c r="H401" s="2"/>
      <c r="I401" s="2"/>
      <c r="J401" s="2"/>
      <c r="K401" s="2"/>
      <c r="L401" s="2"/>
      <c r="M401" s="2"/>
      <c r="N401" s="2"/>
      <c r="O401" s="2"/>
      <c r="P401" s="2"/>
      <c r="Q401" s="2"/>
      <c r="R401" s="2"/>
      <c r="S401" s="2"/>
      <c r="T401" s="2"/>
      <c r="U401" s="2"/>
      <c r="V401" s="2"/>
      <c r="W401" s="2"/>
    </row>
    <row r="402" spans="1:23">
      <c r="A402" s="2"/>
      <c r="B402" s="2"/>
      <c r="C402" s="2"/>
      <c r="D402" s="2"/>
      <c r="E402" s="2"/>
      <c r="F402" s="2"/>
      <c r="G402" s="2"/>
      <c r="H402" s="2"/>
      <c r="I402" s="2"/>
      <c r="J402" s="2"/>
      <c r="K402" s="2"/>
      <c r="L402" s="2"/>
      <c r="M402" s="2"/>
      <c r="N402" s="2"/>
      <c r="O402" s="2"/>
      <c r="P402" s="2"/>
      <c r="Q402" s="2"/>
      <c r="R402" s="2"/>
      <c r="S402" s="2"/>
      <c r="T402" s="2"/>
      <c r="U402" s="2"/>
      <c r="V402" s="2"/>
      <c r="W402" s="2"/>
    </row>
    <row r="403" spans="1:23">
      <c r="A403" s="2"/>
      <c r="B403" s="2"/>
      <c r="C403" s="2"/>
      <c r="D403" s="2"/>
      <c r="E403" s="2"/>
      <c r="F403" s="2"/>
      <c r="G403" s="2"/>
      <c r="H403" s="2"/>
      <c r="I403" s="2"/>
      <c r="J403" s="2"/>
      <c r="K403" s="2"/>
      <c r="L403" s="2"/>
      <c r="M403" s="2"/>
      <c r="N403" s="2"/>
      <c r="O403" s="2"/>
      <c r="P403" s="2"/>
      <c r="Q403" s="2"/>
      <c r="R403" s="2"/>
      <c r="S403" s="2"/>
      <c r="T403" s="2"/>
      <c r="U403" s="2"/>
      <c r="V403" s="2"/>
      <c r="W403" s="2"/>
    </row>
    <row r="404" spans="1:23">
      <c r="A404" s="2"/>
      <c r="B404" s="2"/>
      <c r="C404" s="2"/>
      <c r="D404" s="2"/>
      <c r="E404" s="2"/>
      <c r="F404" s="2"/>
      <c r="G404" s="2"/>
      <c r="H404" s="2"/>
      <c r="I404" s="2"/>
      <c r="J404" s="2"/>
      <c r="K404" s="2"/>
      <c r="L404" s="2"/>
      <c r="M404" s="2"/>
      <c r="N404" s="2"/>
      <c r="O404" s="2"/>
      <c r="P404" s="2"/>
      <c r="Q404" s="2"/>
      <c r="R404" s="2"/>
      <c r="S404" s="2"/>
      <c r="T404" s="2"/>
      <c r="U404" s="2"/>
      <c r="V404" s="2"/>
      <c r="W404" s="2"/>
    </row>
    <row r="405" spans="1:23">
      <c r="A405" s="2"/>
      <c r="B405" s="2"/>
      <c r="C405" s="2"/>
      <c r="D405" s="2"/>
      <c r="E405" s="2"/>
      <c r="F405" s="2"/>
      <c r="G405" s="2"/>
      <c r="H405" s="2"/>
      <c r="I405" s="2"/>
      <c r="J405" s="2"/>
      <c r="K405" s="2"/>
      <c r="L405" s="2"/>
      <c r="M405" s="2"/>
      <c r="N405" s="2"/>
      <c r="O405" s="2"/>
      <c r="P405" s="2"/>
      <c r="Q405" s="2"/>
      <c r="R405" s="2"/>
      <c r="S405" s="2"/>
      <c r="T405" s="2"/>
      <c r="U405" s="2"/>
      <c r="V405" s="2"/>
      <c r="W405" s="2"/>
    </row>
    <row r="406" spans="1:23">
      <c r="A406" s="2"/>
      <c r="B406" s="2"/>
      <c r="C406" s="2"/>
      <c r="D406" s="2"/>
      <c r="E406" s="2"/>
      <c r="F406" s="2"/>
      <c r="G406" s="2"/>
      <c r="H406" s="2"/>
      <c r="I406" s="2"/>
      <c r="J406" s="2"/>
      <c r="K406" s="2"/>
      <c r="L406" s="2"/>
      <c r="M406" s="2"/>
      <c r="N406" s="2"/>
      <c r="O406" s="2"/>
      <c r="P406" s="2"/>
      <c r="Q406" s="2"/>
      <c r="R406" s="2"/>
      <c r="S406" s="2"/>
      <c r="T406" s="2"/>
      <c r="U406" s="2"/>
      <c r="V406" s="2"/>
      <c r="W406" s="2"/>
    </row>
    <row r="407" spans="1:23">
      <c r="A407" s="2"/>
      <c r="B407" s="2"/>
      <c r="C407" s="2"/>
      <c r="D407" s="2"/>
      <c r="E407" s="2"/>
      <c r="F407" s="2"/>
      <c r="G407" s="2"/>
      <c r="H407" s="2"/>
      <c r="I407" s="2"/>
      <c r="J407" s="2"/>
      <c r="K407" s="2"/>
      <c r="L407" s="2"/>
      <c r="M407" s="2"/>
      <c r="N407" s="2"/>
      <c r="O407" s="2"/>
      <c r="P407" s="2"/>
      <c r="Q407" s="2"/>
      <c r="R407" s="2"/>
      <c r="S407" s="2"/>
      <c r="T407" s="2"/>
      <c r="U407" s="2"/>
      <c r="V407" s="2"/>
      <c r="W407" s="2"/>
    </row>
    <row r="408" spans="1:23">
      <c r="A408" s="2"/>
      <c r="B408" s="2"/>
      <c r="C408" s="2"/>
      <c r="D408" s="2"/>
      <c r="E408" s="2"/>
      <c r="F408" s="2"/>
      <c r="G408" s="2"/>
      <c r="H408" s="2"/>
      <c r="I408" s="2"/>
      <c r="J408" s="2"/>
      <c r="K408" s="2"/>
      <c r="L408" s="2"/>
      <c r="M408" s="2"/>
      <c r="N408" s="2"/>
      <c r="O408" s="2"/>
      <c r="P408" s="2"/>
      <c r="Q408" s="2"/>
      <c r="R408" s="2"/>
      <c r="S408" s="2"/>
      <c r="T408" s="2"/>
      <c r="U408" s="2"/>
      <c r="V408" s="2"/>
      <c r="W408" s="2"/>
    </row>
    <row r="409" spans="1:23">
      <c r="A409" s="2"/>
      <c r="B409" s="2"/>
      <c r="C409" s="2"/>
      <c r="D409" s="2"/>
      <c r="E409" s="2"/>
      <c r="F409" s="2"/>
      <c r="G409" s="2"/>
      <c r="H409" s="2"/>
      <c r="I409" s="2"/>
      <c r="J409" s="2"/>
      <c r="K409" s="2"/>
      <c r="L409" s="2"/>
      <c r="M409" s="2"/>
      <c r="N409" s="2"/>
      <c r="O409" s="2"/>
      <c r="P409" s="2"/>
      <c r="Q409" s="2"/>
      <c r="R409" s="2"/>
      <c r="S409" s="2"/>
      <c r="T409" s="2"/>
      <c r="U409" s="2"/>
      <c r="V409" s="2"/>
      <c r="W409" s="2"/>
    </row>
    <row r="410" spans="1:23">
      <c r="A410" s="2"/>
      <c r="B410" s="2"/>
      <c r="C410" s="2"/>
      <c r="D410" s="2"/>
      <c r="E410" s="2"/>
      <c r="F410" s="2"/>
      <c r="G410" s="2"/>
      <c r="H410" s="2"/>
      <c r="I410" s="2"/>
      <c r="J410" s="2"/>
      <c r="K410" s="2"/>
      <c r="L410" s="2"/>
      <c r="M410" s="2"/>
      <c r="N410" s="2"/>
      <c r="O410" s="2"/>
      <c r="P410" s="2"/>
      <c r="Q410" s="2"/>
      <c r="R410" s="2"/>
      <c r="S410" s="2"/>
      <c r="T410" s="2"/>
      <c r="U410" s="2"/>
      <c r="V410" s="2"/>
      <c r="W410" s="2"/>
    </row>
    <row r="411" spans="1:23">
      <c r="A411" s="2"/>
      <c r="B411" s="2"/>
      <c r="C411" s="2"/>
      <c r="D411" s="2"/>
      <c r="E411" s="2"/>
      <c r="F411" s="2"/>
      <c r="G411" s="2"/>
      <c r="H411" s="2"/>
      <c r="I411" s="2"/>
      <c r="J411" s="2"/>
      <c r="K411" s="2"/>
      <c r="L411" s="2"/>
      <c r="M411" s="2"/>
      <c r="N411" s="2"/>
      <c r="O411" s="2"/>
      <c r="P411" s="2"/>
      <c r="Q411" s="2"/>
      <c r="R411" s="2"/>
      <c r="S411" s="2"/>
      <c r="T411" s="2"/>
      <c r="U411" s="2"/>
      <c r="V411" s="2"/>
      <c r="W411" s="2"/>
    </row>
    <row r="412" spans="1:23">
      <c r="A412" s="2"/>
      <c r="B412" s="2"/>
      <c r="C412" s="2"/>
      <c r="D412" s="2"/>
      <c r="E412" s="2"/>
      <c r="F412" s="2"/>
      <c r="G412" s="2"/>
      <c r="H412" s="2"/>
      <c r="I412" s="2"/>
      <c r="J412" s="2"/>
      <c r="K412" s="2"/>
      <c r="L412" s="2"/>
      <c r="M412" s="2"/>
      <c r="N412" s="2"/>
      <c r="O412" s="2"/>
      <c r="P412" s="2"/>
      <c r="Q412" s="2"/>
      <c r="R412" s="2"/>
      <c r="S412" s="2"/>
      <c r="T412" s="2"/>
      <c r="U412" s="2"/>
      <c r="V412" s="2"/>
      <c r="W412" s="2"/>
    </row>
    <row r="413" spans="1:23">
      <c r="A413" s="2"/>
      <c r="B413" s="2"/>
      <c r="C413" s="2"/>
      <c r="D413" s="2"/>
      <c r="E413" s="2"/>
      <c r="F413" s="2"/>
      <c r="G413" s="2"/>
      <c r="H413" s="2"/>
      <c r="I413" s="2"/>
      <c r="J413" s="2"/>
      <c r="K413" s="2"/>
      <c r="L413" s="2"/>
      <c r="M413" s="2"/>
      <c r="N413" s="2"/>
      <c r="O413" s="2"/>
      <c r="P413" s="2"/>
      <c r="Q413" s="2"/>
      <c r="R413" s="2"/>
      <c r="S413" s="2"/>
      <c r="T413" s="2"/>
      <c r="U413" s="2"/>
      <c r="V413" s="2"/>
      <c r="W413" s="2"/>
    </row>
    <row r="414" spans="1:23">
      <c r="A414" s="2"/>
      <c r="B414" s="2"/>
      <c r="C414" s="2"/>
      <c r="D414" s="2"/>
      <c r="E414" s="2"/>
      <c r="F414" s="2"/>
      <c r="G414" s="2"/>
      <c r="H414" s="2"/>
      <c r="I414" s="2"/>
      <c r="J414" s="2"/>
      <c r="K414" s="2"/>
      <c r="L414" s="2"/>
      <c r="M414" s="2"/>
      <c r="N414" s="2"/>
      <c r="O414" s="2"/>
      <c r="P414" s="2"/>
      <c r="Q414" s="2"/>
      <c r="R414" s="2"/>
      <c r="S414" s="2"/>
      <c r="T414" s="2"/>
      <c r="U414" s="2"/>
      <c r="V414" s="2"/>
      <c r="W414" s="2"/>
    </row>
    <row r="415" spans="1:23">
      <c r="A415" s="2"/>
      <c r="B415" s="2"/>
      <c r="C415" s="2"/>
      <c r="D415" s="2"/>
      <c r="E415" s="2"/>
      <c r="F415" s="2"/>
      <c r="G415" s="2"/>
      <c r="H415" s="2"/>
      <c r="I415" s="2"/>
      <c r="J415" s="2"/>
      <c r="K415" s="2"/>
      <c r="L415" s="2"/>
      <c r="M415" s="2"/>
      <c r="N415" s="2"/>
      <c r="O415" s="2"/>
      <c r="P415" s="2"/>
      <c r="Q415" s="2"/>
      <c r="R415" s="2"/>
      <c r="S415" s="2"/>
      <c r="T415" s="2"/>
      <c r="U415" s="2"/>
      <c r="V415" s="2"/>
      <c r="W415" s="2"/>
    </row>
    <row r="416" spans="1:23">
      <c r="A416" s="2"/>
      <c r="B416" s="2"/>
      <c r="C416" s="2"/>
      <c r="D416" s="2"/>
      <c r="E416" s="2"/>
      <c r="F416" s="2"/>
      <c r="G416" s="2"/>
      <c r="H416" s="2"/>
      <c r="I416" s="2"/>
      <c r="J416" s="2"/>
      <c r="K416" s="2"/>
      <c r="L416" s="2"/>
      <c r="M416" s="2"/>
      <c r="N416" s="2"/>
      <c r="O416" s="2"/>
      <c r="P416" s="2"/>
      <c r="Q416" s="2"/>
      <c r="R416" s="2"/>
      <c r="S416" s="2"/>
      <c r="T416" s="2"/>
      <c r="U416" s="2"/>
      <c r="V416" s="2"/>
      <c r="W416" s="2"/>
    </row>
    <row r="417" spans="1:23">
      <c r="A417" s="2"/>
      <c r="B417" s="2"/>
      <c r="C417" s="2"/>
      <c r="D417" s="2"/>
      <c r="E417" s="2"/>
      <c r="F417" s="2"/>
      <c r="G417" s="2"/>
      <c r="H417" s="2"/>
      <c r="I417" s="2"/>
      <c r="J417" s="2"/>
      <c r="K417" s="2"/>
      <c r="L417" s="2"/>
      <c r="M417" s="2"/>
      <c r="N417" s="2"/>
      <c r="O417" s="2"/>
      <c r="P417" s="2"/>
      <c r="Q417" s="2"/>
      <c r="R417" s="2"/>
      <c r="S417" s="2"/>
      <c r="T417" s="2"/>
      <c r="U417" s="2"/>
      <c r="V417" s="2"/>
      <c r="W417" s="2"/>
    </row>
    <row r="418" spans="1:23">
      <c r="A418" s="2"/>
      <c r="B418" s="2"/>
      <c r="C418" s="2"/>
      <c r="D418" s="2"/>
      <c r="E418" s="2"/>
      <c r="F418" s="2"/>
      <c r="G418" s="2"/>
      <c r="H418" s="2"/>
      <c r="I418" s="2"/>
      <c r="J418" s="2"/>
      <c r="K418" s="2"/>
      <c r="L418" s="2"/>
      <c r="M418" s="2"/>
      <c r="N418" s="2"/>
      <c r="O418" s="2"/>
      <c r="P418" s="2"/>
      <c r="Q418" s="2"/>
      <c r="R418" s="2"/>
      <c r="S418" s="2"/>
      <c r="T418" s="2"/>
      <c r="U418" s="2"/>
      <c r="V418" s="2"/>
      <c r="W418" s="2"/>
    </row>
    <row r="419" spans="1:23">
      <c r="A419" s="2"/>
      <c r="B419" s="2"/>
      <c r="C419" s="2"/>
      <c r="D419" s="2"/>
      <c r="E419" s="2"/>
      <c r="F419" s="2"/>
      <c r="G419" s="2"/>
      <c r="H419" s="2"/>
      <c r="I419" s="2"/>
      <c r="J419" s="2"/>
      <c r="K419" s="2"/>
      <c r="L419" s="2"/>
      <c r="M419" s="2"/>
      <c r="N419" s="2"/>
      <c r="O419" s="2"/>
      <c r="P419" s="2"/>
      <c r="Q419" s="2"/>
      <c r="R419" s="2"/>
      <c r="S419" s="2"/>
      <c r="T419" s="2"/>
      <c r="U419" s="2"/>
      <c r="V419" s="2"/>
      <c r="W419" s="2"/>
    </row>
    <row r="420" spans="1:23">
      <c r="A420" s="2"/>
      <c r="B420" s="2"/>
      <c r="C420" s="2"/>
      <c r="D420" s="2"/>
      <c r="E420" s="2"/>
      <c r="F420" s="2"/>
      <c r="G420" s="2"/>
      <c r="H420" s="2"/>
      <c r="I420" s="2"/>
      <c r="J420" s="2"/>
      <c r="K420" s="2"/>
      <c r="L420" s="2"/>
      <c r="M420" s="2"/>
      <c r="N420" s="2"/>
      <c r="O420" s="2"/>
      <c r="P420" s="2"/>
      <c r="Q420" s="2"/>
      <c r="R420" s="2"/>
      <c r="S420" s="2"/>
      <c r="T420" s="2"/>
      <c r="U420" s="2"/>
      <c r="V420" s="2"/>
      <c r="W420" s="2"/>
    </row>
    <row r="421" spans="1:23">
      <c r="A421" s="2"/>
      <c r="B421" s="2"/>
      <c r="C421" s="2"/>
      <c r="D421" s="2"/>
      <c r="E421" s="2"/>
      <c r="F421" s="2"/>
      <c r="G421" s="2"/>
      <c r="H421" s="2"/>
      <c r="I421" s="2"/>
      <c r="J421" s="2"/>
      <c r="K421" s="2"/>
      <c r="L421" s="2"/>
      <c r="M421" s="2"/>
      <c r="N421" s="2"/>
      <c r="O421" s="2"/>
      <c r="P421" s="2"/>
      <c r="Q421" s="2"/>
      <c r="R421" s="2"/>
      <c r="S421" s="2"/>
      <c r="T421" s="2"/>
      <c r="U421" s="2"/>
      <c r="V421" s="2"/>
      <c r="W421" s="2"/>
    </row>
    <row r="422" spans="1:23">
      <c r="A422" s="2"/>
      <c r="B422" s="2"/>
      <c r="C422" s="2"/>
      <c r="D422" s="2"/>
      <c r="E422" s="2"/>
      <c r="F422" s="2"/>
      <c r="G422" s="2"/>
      <c r="H422" s="2"/>
      <c r="I422" s="2"/>
      <c r="J422" s="2"/>
      <c r="K422" s="2"/>
      <c r="L422" s="2"/>
      <c r="M422" s="2"/>
      <c r="N422" s="2"/>
      <c r="O422" s="2"/>
      <c r="P422" s="2"/>
      <c r="Q422" s="2"/>
      <c r="R422" s="2"/>
      <c r="S422" s="2"/>
      <c r="T422" s="2"/>
      <c r="U422" s="2"/>
      <c r="V422" s="2"/>
      <c r="W422" s="2"/>
    </row>
    <row r="423" spans="1:23">
      <c r="A423" s="2"/>
      <c r="B423" s="2"/>
      <c r="C423" s="2"/>
      <c r="D423" s="2"/>
      <c r="E423" s="2"/>
      <c r="F423" s="2"/>
      <c r="G423" s="2"/>
      <c r="H423" s="2"/>
      <c r="I423" s="2"/>
      <c r="J423" s="2"/>
      <c r="K423" s="2"/>
      <c r="L423" s="2"/>
      <c r="M423" s="2"/>
      <c r="N423" s="2"/>
      <c r="O423" s="2"/>
      <c r="P423" s="2"/>
      <c r="Q423" s="2"/>
      <c r="R423" s="2"/>
      <c r="S423" s="2"/>
      <c r="T423" s="2"/>
      <c r="U423" s="2"/>
      <c r="V423" s="2"/>
      <c r="W423" s="2"/>
    </row>
    <row r="424" spans="1:23">
      <c r="A424" s="2"/>
      <c r="B424" s="2"/>
      <c r="C424" s="2"/>
      <c r="D424" s="2"/>
      <c r="E424" s="2"/>
      <c r="F424" s="2"/>
      <c r="G424" s="2"/>
      <c r="H424" s="2"/>
      <c r="I424" s="2"/>
      <c r="J424" s="2"/>
      <c r="K424" s="2"/>
      <c r="L424" s="2"/>
      <c r="M424" s="2"/>
      <c r="N424" s="2"/>
      <c r="O424" s="2"/>
      <c r="P424" s="2"/>
      <c r="Q424" s="2"/>
      <c r="R424" s="2"/>
      <c r="S424" s="2"/>
      <c r="T424" s="2"/>
      <c r="U424" s="2"/>
      <c r="V424" s="2"/>
      <c r="W424" s="2"/>
    </row>
    <row r="425" spans="1:23">
      <c r="A425" s="2"/>
      <c r="B425" s="2"/>
      <c r="C425" s="2"/>
      <c r="D425" s="2"/>
      <c r="E425" s="2"/>
      <c r="F425" s="2"/>
      <c r="G425" s="2"/>
      <c r="H425" s="2"/>
      <c r="I425" s="2"/>
      <c r="J425" s="2"/>
      <c r="K425" s="2"/>
      <c r="L425" s="2"/>
      <c r="M425" s="2"/>
      <c r="N425" s="2"/>
      <c r="O425" s="2"/>
      <c r="P425" s="2"/>
      <c r="Q425" s="2"/>
      <c r="R425" s="2"/>
      <c r="S425" s="2"/>
      <c r="T425" s="2"/>
      <c r="U425" s="2"/>
      <c r="V425" s="2"/>
      <c r="W425" s="2"/>
    </row>
    <row r="426" spans="1:23">
      <c r="A426" s="2"/>
      <c r="B426" s="2"/>
      <c r="C426" s="2"/>
      <c r="D426" s="2"/>
      <c r="E426" s="2"/>
      <c r="F426" s="2"/>
      <c r="G426" s="2"/>
      <c r="H426" s="2"/>
      <c r="I426" s="2"/>
      <c r="J426" s="2"/>
      <c r="K426" s="2"/>
      <c r="L426" s="2"/>
      <c r="M426" s="2"/>
      <c r="N426" s="2"/>
      <c r="O426" s="2"/>
      <c r="P426" s="2"/>
      <c r="Q426" s="2"/>
      <c r="R426" s="2"/>
      <c r="S426" s="2"/>
      <c r="T426" s="2"/>
      <c r="U426" s="2"/>
      <c r="V426" s="2"/>
      <c r="W426" s="2"/>
    </row>
    <row r="427" spans="1:23">
      <c r="A427" s="2"/>
      <c r="B427" s="2"/>
      <c r="C427" s="2"/>
      <c r="D427" s="2"/>
      <c r="E427" s="2"/>
      <c r="F427" s="2"/>
      <c r="G427" s="2"/>
      <c r="H427" s="2"/>
      <c r="I427" s="2"/>
      <c r="J427" s="2"/>
      <c r="K427" s="2"/>
      <c r="L427" s="2"/>
      <c r="M427" s="2"/>
      <c r="N427" s="2"/>
      <c r="O427" s="2"/>
      <c r="P427" s="2"/>
      <c r="Q427" s="2"/>
      <c r="R427" s="2"/>
      <c r="S427" s="2"/>
      <c r="T427" s="2"/>
      <c r="U427" s="2"/>
      <c r="V427" s="2"/>
      <c r="W427" s="2"/>
    </row>
    <row r="428" spans="1:23">
      <c r="A428" s="2"/>
      <c r="B428" s="2"/>
      <c r="C428" s="2"/>
      <c r="D428" s="2"/>
      <c r="E428" s="2"/>
      <c r="F428" s="2"/>
      <c r="G428" s="2"/>
      <c r="H428" s="2"/>
      <c r="I428" s="2"/>
      <c r="J428" s="2"/>
      <c r="K428" s="2"/>
      <c r="L428" s="2"/>
      <c r="M428" s="2"/>
      <c r="N428" s="2"/>
      <c r="O428" s="2"/>
      <c r="P428" s="2"/>
      <c r="Q428" s="2"/>
      <c r="R428" s="2"/>
      <c r="S428" s="2"/>
      <c r="T428" s="2"/>
      <c r="U428" s="2"/>
      <c r="V428" s="2"/>
      <c r="W428" s="2"/>
    </row>
    <row r="429" spans="1:23">
      <c r="A429" s="2"/>
      <c r="B429" s="2"/>
      <c r="C429" s="2"/>
      <c r="D429" s="2"/>
      <c r="E429" s="2"/>
      <c r="F429" s="2"/>
      <c r="G429" s="2"/>
      <c r="H429" s="2"/>
      <c r="I429" s="2"/>
      <c r="J429" s="2"/>
      <c r="K429" s="2"/>
      <c r="L429" s="2"/>
      <c r="M429" s="2"/>
      <c r="N429" s="2"/>
      <c r="O429" s="2"/>
      <c r="P429" s="2"/>
      <c r="Q429" s="2"/>
      <c r="R429" s="2"/>
      <c r="S429" s="2"/>
      <c r="T429" s="2"/>
      <c r="U429" s="2"/>
      <c r="V429" s="2"/>
      <c r="W429" s="2"/>
    </row>
    <row r="430" spans="1:23">
      <c r="A430" s="2"/>
      <c r="B430" s="2"/>
      <c r="C430" s="2"/>
      <c r="D430" s="2"/>
      <c r="E430" s="2"/>
      <c r="F430" s="2"/>
      <c r="G430" s="2"/>
      <c r="H430" s="2"/>
      <c r="I430" s="2"/>
      <c r="J430" s="2"/>
      <c r="K430" s="2"/>
      <c r="L430" s="2"/>
      <c r="M430" s="2"/>
      <c r="N430" s="2"/>
      <c r="O430" s="2"/>
      <c r="P430" s="2"/>
      <c r="Q430" s="2"/>
      <c r="R430" s="2"/>
      <c r="S430" s="2"/>
      <c r="T430" s="2"/>
      <c r="U430" s="2"/>
      <c r="V430" s="2"/>
      <c r="W430" s="2"/>
    </row>
    <row r="431" spans="1:23">
      <c r="A431" s="2"/>
      <c r="B431" s="2"/>
      <c r="C431" s="2"/>
      <c r="D431" s="2"/>
      <c r="E431" s="2"/>
      <c r="F431" s="2"/>
      <c r="G431" s="2"/>
      <c r="H431" s="2"/>
      <c r="I431" s="2"/>
      <c r="J431" s="2"/>
      <c r="K431" s="2"/>
      <c r="L431" s="2"/>
      <c r="M431" s="2"/>
      <c r="N431" s="2"/>
      <c r="O431" s="2"/>
      <c r="P431" s="2"/>
      <c r="Q431" s="2"/>
      <c r="R431" s="2"/>
      <c r="S431" s="2"/>
      <c r="T431" s="2"/>
      <c r="U431" s="2"/>
      <c r="V431" s="2"/>
      <c r="W431" s="2"/>
    </row>
    <row r="432" spans="1:23">
      <c r="A432" s="2"/>
      <c r="B432" s="2"/>
      <c r="C432" s="2"/>
      <c r="D432" s="2"/>
      <c r="E432" s="2"/>
      <c r="F432" s="2"/>
      <c r="G432" s="2"/>
      <c r="H432" s="2"/>
      <c r="I432" s="2"/>
      <c r="J432" s="2"/>
      <c r="K432" s="2"/>
      <c r="L432" s="2"/>
      <c r="M432" s="2"/>
      <c r="N432" s="2"/>
      <c r="O432" s="2"/>
      <c r="P432" s="2"/>
      <c r="Q432" s="2"/>
      <c r="R432" s="2"/>
      <c r="S432" s="2"/>
      <c r="T432" s="2"/>
      <c r="U432" s="2"/>
      <c r="V432" s="2"/>
      <c r="W432" s="2"/>
    </row>
    <row r="433" spans="1:23">
      <c r="A433" s="2"/>
      <c r="B433" s="2"/>
      <c r="C433" s="2"/>
      <c r="D433" s="2"/>
      <c r="E433" s="2"/>
      <c r="F433" s="2"/>
      <c r="G433" s="2"/>
      <c r="H433" s="2"/>
      <c r="I433" s="2"/>
      <c r="J433" s="2"/>
      <c r="K433" s="2"/>
      <c r="L433" s="2"/>
      <c r="M433" s="2"/>
      <c r="N433" s="2"/>
      <c r="O433" s="2"/>
      <c r="P433" s="2"/>
      <c r="Q433" s="2"/>
      <c r="R433" s="2"/>
      <c r="S433" s="2"/>
      <c r="T433" s="2"/>
      <c r="U433" s="2"/>
      <c r="V433" s="2"/>
      <c r="W433" s="2"/>
    </row>
    <row r="434" spans="1:23">
      <c r="A434" s="2"/>
      <c r="B434" s="2"/>
      <c r="C434" s="2"/>
      <c r="D434" s="2"/>
      <c r="E434" s="2"/>
      <c r="F434" s="2"/>
      <c r="G434" s="2"/>
      <c r="H434" s="2"/>
      <c r="I434" s="2"/>
      <c r="J434" s="2"/>
      <c r="K434" s="2"/>
      <c r="L434" s="2"/>
      <c r="M434" s="2"/>
      <c r="N434" s="2"/>
      <c r="O434" s="2"/>
      <c r="P434" s="2"/>
      <c r="Q434" s="2"/>
      <c r="R434" s="2"/>
      <c r="S434" s="2"/>
      <c r="T434" s="2"/>
      <c r="U434" s="2"/>
      <c r="V434" s="2"/>
      <c r="W434" s="2"/>
    </row>
    <row r="435" spans="1:23">
      <c r="A435" s="2"/>
      <c r="B435" s="2"/>
      <c r="C435" s="2"/>
      <c r="D435" s="2"/>
      <c r="E435" s="2"/>
      <c r="F435" s="2"/>
      <c r="G435" s="2"/>
      <c r="H435" s="2"/>
      <c r="I435" s="2"/>
      <c r="J435" s="2"/>
      <c r="K435" s="2"/>
      <c r="L435" s="2"/>
      <c r="M435" s="2"/>
      <c r="N435" s="2"/>
      <c r="O435" s="2"/>
      <c r="P435" s="2"/>
      <c r="Q435" s="2"/>
      <c r="R435" s="2"/>
      <c r="S435" s="2"/>
      <c r="T435" s="2"/>
      <c r="U435" s="2"/>
      <c r="V435" s="2"/>
      <c r="W435" s="2"/>
    </row>
    <row r="436" spans="1:23">
      <c r="A436" s="2"/>
      <c r="B436" s="2"/>
      <c r="C436" s="2"/>
      <c r="D436" s="2"/>
      <c r="E436" s="2"/>
      <c r="F436" s="2"/>
      <c r="G436" s="2"/>
      <c r="H436" s="2"/>
      <c r="I436" s="2"/>
      <c r="J436" s="2"/>
      <c r="K436" s="2"/>
      <c r="L436" s="2"/>
      <c r="M436" s="2"/>
      <c r="N436" s="2"/>
      <c r="O436" s="2"/>
      <c r="P436" s="2"/>
      <c r="Q436" s="2"/>
      <c r="R436" s="2"/>
      <c r="S436" s="2"/>
      <c r="T436" s="2"/>
      <c r="U436" s="2"/>
      <c r="V436" s="2"/>
      <c r="W436" s="2"/>
    </row>
    <row r="437" spans="1:23">
      <c r="A437" s="2"/>
      <c r="B437" s="2"/>
      <c r="C437" s="2"/>
      <c r="D437" s="2"/>
      <c r="E437" s="2"/>
      <c r="F437" s="2"/>
      <c r="G437" s="2"/>
      <c r="H437" s="2"/>
      <c r="I437" s="2"/>
      <c r="J437" s="2"/>
      <c r="K437" s="2"/>
      <c r="L437" s="2"/>
      <c r="M437" s="2"/>
      <c r="N437" s="2"/>
      <c r="O437" s="2"/>
      <c r="P437" s="2"/>
      <c r="Q437" s="2"/>
      <c r="R437" s="2"/>
      <c r="S437" s="2"/>
      <c r="T437" s="2"/>
      <c r="U437" s="2"/>
      <c r="V437" s="2"/>
      <c r="W437" s="2"/>
    </row>
    <row r="438" spans="1:23">
      <c r="A438" s="2"/>
      <c r="B438" s="2"/>
      <c r="C438" s="2"/>
      <c r="D438" s="2"/>
      <c r="E438" s="2"/>
      <c r="F438" s="2"/>
      <c r="G438" s="2"/>
      <c r="H438" s="2"/>
      <c r="I438" s="2"/>
      <c r="J438" s="2"/>
      <c r="K438" s="2"/>
      <c r="L438" s="2"/>
      <c r="M438" s="2"/>
      <c r="N438" s="2"/>
      <c r="O438" s="2"/>
      <c r="P438" s="2"/>
      <c r="Q438" s="2"/>
      <c r="R438" s="2"/>
      <c r="S438" s="2"/>
      <c r="T438" s="2"/>
      <c r="U438" s="2"/>
      <c r="V438" s="2"/>
      <c r="W438" s="2"/>
    </row>
    <row r="439" spans="1:23">
      <c r="A439" s="2"/>
      <c r="B439" s="2"/>
      <c r="C439" s="2"/>
      <c r="D439" s="2"/>
      <c r="E439" s="2"/>
      <c r="F439" s="2"/>
      <c r="G439" s="2"/>
      <c r="H439" s="2"/>
      <c r="I439" s="2"/>
      <c r="J439" s="2"/>
      <c r="K439" s="2"/>
      <c r="L439" s="2"/>
      <c r="M439" s="2"/>
      <c r="N439" s="2"/>
      <c r="O439" s="2"/>
      <c r="P439" s="2"/>
      <c r="Q439" s="2"/>
      <c r="R439" s="2"/>
      <c r="S439" s="2"/>
      <c r="T439" s="2"/>
      <c r="U439" s="2"/>
      <c r="V439" s="2"/>
      <c r="W439" s="2"/>
    </row>
    <row r="440" spans="1:23">
      <c r="A440" s="2"/>
      <c r="B440" s="2"/>
      <c r="C440" s="2"/>
      <c r="D440" s="2"/>
      <c r="E440" s="2"/>
      <c r="F440" s="2"/>
      <c r="G440" s="2"/>
      <c r="H440" s="2"/>
      <c r="I440" s="2"/>
      <c r="J440" s="2"/>
      <c r="K440" s="2"/>
      <c r="L440" s="2"/>
      <c r="M440" s="2"/>
      <c r="N440" s="2"/>
      <c r="O440" s="2"/>
      <c r="P440" s="2"/>
      <c r="Q440" s="2"/>
      <c r="R440" s="2"/>
      <c r="S440" s="2"/>
      <c r="T440" s="2"/>
      <c r="U440" s="2"/>
      <c r="V440" s="2"/>
      <c r="W440" s="2"/>
    </row>
    <row r="441" spans="1:23">
      <c r="A441" s="2"/>
      <c r="B441" s="2"/>
      <c r="C441" s="2"/>
      <c r="D441" s="2"/>
      <c r="E441" s="2"/>
      <c r="F441" s="2"/>
      <c r="G441" s="2"/>
      <c r="H441" s="2"/>
      <c r="I441" s="2"/>
      <c r="J441" s="2"/>
      <c r="K441" s="2"/>
      <c r="L441" s="2"/>
      <c r="M441" s="2"/>
      <c r="N441" s="2"/>
      <c r="O441" s="2"/>
      <c r="P441" s="2"/>
      <c r="Q441" s="2"/>
      <c r="R441" s="2"/>
      <c r="S441" s="2"/>
      <c r="T441" s="2"/>
      <c r="U441" s="2"/>
      <c r="V441" s="2"/>
      <c r="W441" s="2"/>
    </row>
    <row r="442" spans="1:23">
      <c r="A442" s="2"/>
      <c r="B442" s="2"/>
      <c r="C442" s="2"/>
      <c r="D442" s="2"/>
      <c r="E442" s="2"/>
      <c r="F442" s="2"/>
      <c r="G442" s="2"/>
      <c r="H442" s="2"/>
      <c r="I442" s="2"/>
      <c r="J442" s="2"/>
      <c r="K442" s="2"/>
      <c r="L442" s="2"/>
      <c r="M442" s="2"/>
      <c r="N442" s="2"/>
      <c r="O442" s="2"/>
      <c r="P442" s="2"/>
      <c r="Q442" s="2"/>
      <c r="R442" s="2"/>
      <c r="S442" s="2"/>
      <c r="T442" s="2"/>
      <c r="U442" s="2"/>
      <c r="V442" s="2"/>
      <c r="W442" s="2"/>
    </row>
    <row r="443" spans="1:23">
      <c r="A443" s="2"/>
      <c r="B443" s="2"/>
      <c r="C443" s="2"/>
      <c r="D443" s="2"/>
      <c r="E443" s="2"/>
      <c r="F443" s="2"/>
      <c r="G443" s="2"/>
      <c r="H443" s="2"/>
      <c r="I443" s="2"/>
      <c r="J443" s="2"/>
      <c r="K443" s="2"/>
      <c r="L443" s="2"/>
      <c r="M443" s="2"/>
      <c r="N443" s="2"/>
      <c r="O443" s="2"/>
      <c r="P443" s="2"/>
      <c r="Q443" s="2"/>
      <c r="R443" s="2"/>
      <c r="S443" s="2"/>
      <c r="T443" s="2"/>
      <c r="U443" s="2"/>
      <c r="V443" s="2"/>
      <c r="W443" s="2"/>
    </row>
    <row r="444" spans="1:23">
      <c r="A444" s="2"/>
      <c r="B444" s="2"/>
      <c r="C444" s="2"/>
      <c r="D444" s="2"/>
      <c r="E444" s="2"/>
      <c r="F444" s="2"/>
      <c r="G444" s="2"/>
      <c r="H444" s="2"/>
      <c r="I444" s="2"/>
      <c r="J444" s="2"/>
      <c r="K444" s="2"/>
      <c r="L444" s="2"/>
      <c r="M444" s="2"/>
      <c r="N444" s="2"/>
      <c r="O444" s="2"/>
      <c r="P444" s="2"/>
      <c r="Q444" s="2"/>
      <c r="R444" s="2"/>
      <c r="S444" s="2"/>
      <c r="T444" s="2"/>
      <c r="U444" s="2"/>
      <c r="V444" s="2"/>
      <c r="W444" s="2"/>
    </row>
    <row r="445" spans="1:23">
      <c r="A445" s="2"/>
      <c r="B445" s="2"/>
      <c r="C445" s="2"/>
      <c r="D445" s="2"/>
      <c r="E445" s="2"/>
      <c r="F445" s="2"/>
      <c r="G445" s="2"/>
      <c r="H445" s="2"/>
      <c r="I445" s="2"/>
      <c r="J445" s="2"/>
      <c r="K445" s="2"/>
      <c r="L445" s="2"/>
      <c r="M445" s="2"/>
      <c r="N445" s="2"/>
      <c r="O445" s="2"/>
      <c r="P445" s="2"/>
      <c r="Q445" s="2"/>
      <c r="R445" s="2"/>
      <c r="S445" s="2"/>
      <c r="T445" s="2"/>
      <c r="U445" s="2"/>
      <c r="V445" s="2"/>
      <c r="W445" s="2"/>
    </row>
    <row r="446" spans="1:23">
      <c r="A446" s="2"/>
      <c r="B446" s="2"/>
      <c r="C446" s="2"/>
      <c r="D446" s="2"/>
      <c r="E446" s="2"/>
      <c r="F446" s="2"/>
      <c r="G446" s="2"/>
      <c r="H446" s="2"/>
      <c r="I446" s="2"/>
      <c r="J446" s="2"/>
      <c r="K446" s="2"/>
      <c r="L446" s="2"/>
      <c r="M446" s="2"/>
      <c r="N446" s="2"/>
      <c r="O446" s="2"/>
      <c r="P446" s="2"/>
      <c r="Q446" s="2"/>
      <c r="R446" s="2"/>
      <c r="S446" s="2"/>
      <c r="T446" s="2"/>
      <c r="U446" s="2"/>
      <c r="V446" s="2"/>
      <c r="W446" s="2"/>
    </row>
    <row r="447" spans="1:23">
      <c r="A447" s="2"/>
      <c r="B447" s="2"/>
      <c r="C447" s="2"/>
      <c r="D447" s="2"/>
      <c r="E447" s="2"/>
      <c r="F447" s="2"/>
      <c r="G447" s="2"/>
      <c r="H447" s="2"/>
      <c r="I447" s="2"/>
      <c r="J447" s="2"/>
      <c r="K447" s="2"/>
      <c r="L447" s="2"/>
      <c r="M447" s="2"/>
      <c r="N447" s="2"/>
      <c r="O447" s="2"/>
      <c r="P447" s="2"/>
      <c r="Q447" s="2"/>
      <c r="R447" s="2"/>
      <c r="S447" s="2"/>
      <c r="T447" s="2"/>
      <c r="U447" s="2"/>
      <c r="V447" s="2"/>
      <c r="W447" s="2"/>
    </row>
    <row r="448" spans="1:23">
      <c r="A448" s="2"/>
      <c r="B448" s="2"/>
      <c r="C448" s="2"/>
      <c r="D448" s="2"/>
      <c r="E448" s="2"/>
      <c r="F448" s="2"/>
      <c r="G448" s="2"/>
      <c r="H448" s="2"/>
      <c r="I448" s="2"/>
      <c r="J448" s="2"/>
      <c r="K448" s="2"/>
      <c r="L448" s="2"/>
      <c r="M448" s="2"/>
      <c r="N448" s="2"/>
      <c r="O448" s="2"/>
      <c r="P448" s="2"/>
      <c r="Q448" s="2"/>
      <c r="R448" s="2"/>
      <c r="S448" s="2"/>
      <c r="T448" s="2"/>
      <c r="U448" s="2"/>
      <c r="V448" s="2"/>
      <c r="W448" s="2"/>
    </row>
    <row r="449" spans="1:23">
      <c r="A449" s="2"/>
      <c r="B449" s="2"/>
      <c r="C449" s="2"/>
      <c r="D449" s="2"/>
      <c r="E449" s="2"/>
      <c r="F449" s="2"/>
      <c r="G449" s="2"/>
      <c r="H449" s="2"/>
      <c r="I449" s="2"/>
      <c r="J449" s="2"/>
      <c r="K449" s="2"/>
      <c r="L449" s="2"/>
      <c r="M449" s="2"/>
      <c r="N449" s="2"/>
      <c r="O449" s="2"/>
      <c r="P449" s="2"/>
      <c r="Q449" s="2"/>
      <c r="R449" s="2"/>
      <c r="S449" s="2"/>
      <c r="T449" s="2"/>
      <c r="U449" s="2"/>
      <c r="V449" s="2"/>
      <c r="W449" s="2"/>
    </row>
    <row r="450" spans="1:23">
      <c r="A450" s="2"/>
      <c r="B450" s="2"/>
      <c r="C450" s="2"/>
      <c r="D450" s="2"/>
      <c r="E450" s="2"/>
      <c r="F450" s="2"/>
      <c r="G450" s="2"/>
      <c r="H450" s="2"/>
      <c r="I450" s="2"/>
      <c r="J450" s="2"/>
      <c r="K450" s="2"/>
      <c r="L450" s="2"/>
      <c r="M450" s="2"/>
      <c r="N450" s="2"/>
      <c r="O450" s="2"/>
      <c r="P450" s="2"/>
      <c r="Q450" s="2"/>
      <c r="R450" s="2"/>
      <c r="S450" s="2"/>
      <c r="T450" s="2"/>
      <c r="U450" s="2"/>
      <c r="V450" s="2"/>
      <c r="W450" s="2"/>
    </row>
    <row r="451" spans="1:23">
      <c r="A451" s="2"/>
      <c r="B451" s="2"/>
      <c r="C451" s="2"/>
      <c r="D451" s="2"/>
      <c r="E451" s="2"/>
      <c r="F451" s="2"/>
      <c r="G451" s="2"/>
      <c r="H451" s="2"/>
      <c r="I451" s="2"/>
      <c r="J451" s="2"/>
      <c r="K451" s="2"/>
      <c r="L451" s="2"/>
      <c r="M451" s="2"/>
      <c r="N451" s="2"/>
      <c r="O451" s="2"/>
      <c r="P451" s="2"/>
      <c r="Q451" s="2"/>
      <c r="R451" s="2"/>
      <c r="S451" s="2"/>
      <c r="T451" s="2"/>
      <c r="U451" s="2"/>
      <c r="V451" s="2"/>
      <c r="W451" s="2"/>
    </row>
    <row r="452" spans="1:23">
      <c r="A452" s="2"/>
      <c r="B452" s="2"/>
      <c r="C452" s="2"/>
      <c r="D452" s="2"/>
      <c r="E452" s="2"/>
      <c r="F452" s="2"/>
      <c r="G452" s="2"/>
      <c r="H452" s="2"/>
      <c r="I452" s="2"/>
      <c r="J452" s="2"/>
      <c r="K452" s="2"/>
      <c r="L452" s="2"/>
      <c r="M452" s="2"/>
      <c r="N452" s="2"/>
      <c r="O452" s="2"/>
      <c r="P452" s="2"/>
      <c r="Q452" s="2"/>
      <c r="R452" s="2"/>
      <c r="S452" s="2"/>
      <c r="T452" s="2"/>
      <c r="U452" s="2"/>
      <c r="V452" s="2"/>
      <c r="W452" s="2"/>
    </row>
    <row r="453" spans="1:23">
      <c r="A453" s="2"/>
      <c r="B453" s="2"/>
      <c r="C453" s="2"/>
      <c r="D453" s="2"/>
      <c r="E453" s="2"/>
      <c r="F453" s="2"/>
      <c r="G453" s="2"/>
      <c r="H453" s="2"/>
      <c r="I453" s="2"/>
      <c r="J453" s="2"/>
      <c r="K453" s="2"/>
      <c r="L453" s="2"/>
      <c r="M453" s="2"/>
      <c r="N453" s="2"/>
      <c r="O453" s="2"/>
      <c r="P453" s="2"/>
      <c r="Q453" s="2"/>
      <c r="R453" s="2"/>
      <c r="S453" s="2"/>
      <c r="T453" s="2"/>
      <c r="U453" s="2"/>
      <c r="V453" s="2"/>
      <c r="W453" s="2"/>
    </row>
    <row r="454" spans="1:23">
      <c r="A454" s="2"/>
      <c r="B454" s="2"/>
      <c r="C454" s="2"/>
      <c r="D454" s="2"/>
      <c r="E454" s="2"/>
      <c r="F454" s="2"/>
      <c r="G454" s="2"/>
      <c r="H454" s="2"/>
      <c r="I454" s="2"/>
      <c r="J454" s="2"/>
      <c r="K454" s="2"/>
      <c r="L454" s="2"/>
      <c r="M454" s="2"/>
      <c r="N454" s="2"/>
      <c r="O454" s="2"/>
      <c r="P454" s="2"/>
      <c r="Q454" s="2"/>
      <c r="R454" s="2"/>
      <c r="S454" s="2"/>
      <c r="T454" s="2"/>
      <c r="U454" s="2"/>
      <c r="V454" s="2"/>
      <c r="W454" s="2"/>
    </row>
    <row r="455" spans="1:23">
      <c r="A455" s="2"/>
      <c r="B455" s="2"/>
      <c r="C455" s="2"/>
      <c r="D455" s="2"/>
      <c r="E455" s="2"/>
      <c r="F455" s="2"/>
      <c r="G455" s="2"/>
      <c r="H455" s="2"/>
      <c r="I455" s="2"/>
      <c r="J455" s="2"/>
      <c r="K455" s="2"/>
      <c r="L455" s="2"/>
      <c r="M455" s="2"/>
      <c r="N455" s="2"/>
      <c r="O455" s="2"/>
      <c r="P455" s="2"/>
      <c r="Q455" s="2"/>
      <c r="R455" s="2"/>
      <c r="S455" s="2"/>
      <c r="T455" s="2"/>
      <c r="U455" s="2"/>
      <c r="V455" s="2"/>
      <c r="W455" s="2"/>
    </row>
    <row r="456" spans="1:23">
      <c r="A456" s="2"/>
      <c r="B456" s="2"/>
      <c r="C456" s="2"/>
      <c r="D456" s="2"/>
      <c r="E456" s="2"/>
      <c r="F456" s="2"/>
      <c r="G456" s="2"/>
      <c r="H456" s="2"/>
      <c r="I456" s="2"/>
      <c r="J456" s="2"/>
      <c r="K456" s="2"/>
      <c r="L456" s="2"/>
      <c r="M456" s="2"/>
      <c r="N456" s="2"/>
      <c r="O456" s="2"/>
      <c r="P456" s="2"/>
      <c r="Q456" s="2"/>
      <c r="R456" s="2"/>
      <c r="S456" s="2"/>
      <c r="T456" s="2"/>
      <c r="U456" s="2"/>
      <c r="V456" s="2"/>
      <c r="W456" s="2"/>
    </row>
    <row r="457" spans="1:23">
      <c r="A457" s="2"/>
      <c r="B457" s="2"/>
      <c r="C457" s="2"/>
      <c r="D457" s="2"/>
      <c r="E457" s="2"/>
      <c r="F457" s="2"/>
      <c r="G457" s="2"/>
      <c r="H457" s="2"/>
      <c r="I457" s="2"/>
      <c r="J457" s="2"/>
      <c r="K457" s="2"/>
      <c r="L457" s="2"/>
      <c r="M457" s="2"/>
      <c r="N457" s="2"/>
      <c r="O457" s="2"/>
      <c r="P457" s="2"/>
      <c r="Q457" s="2"/>
      <c r="R457" s="2"/>
      <c r="S457" s="2"/>
      <c r="T457" s="2"/>
      <c r="U457" s="2"/>
      <c r="V457" s="2"/>
      <c r="W457" s="2"/>
    </row>
    <row r="458" spans="1:23">
      <c r="A458" s="2"/>
      <c r="B458" s="2"/>
      <c r="C458" s="2"/>
      <c r="D458" s="2"/>
      <c r="E458" s="2"/>
      <c r="F458" s="2"/>
      <c r="G458" s="2"/>
      <c r="H458" s="2"/>
      <c r="I458" s="2"/>
      <c r="J458" s="2"/>
      <c r="K458" s="2"/>
      <c r="L458" s="2"/>
      <c r="M458" s="2"/>
      <c r="N458" s="2"/>
      <c r="O458" s="2"/>
      <c r="P458" s="2"/>
      <c r="Q458" s="2"/>
      <c r="R458" s="2"/>
      <c r="S458" s="2"/>
      <c r="T458" s="2"/>
      <c r="U458" s="2"/>
      <c r="V458" s="2"/>
      <c r="W458" s="2"/>
    </row>
    <row r="459" spans="1:23">
      <c r="A459" s="2"/>
      <c r="B459" s="2"/>
      <c r="C459" s="2"/>
      <c r="D459" s="2"/>
      <c r="E459" s="2"/>
      <c r="F459" s="2"/>
      <c r="G459" s="2"/>
      <c r="H459" s="2"/>
      <c r="I459" s="2"/>
      <c r="J459" s="2"/>
      <c r="K459" s="2"/>
      <c r="L459" s="2"/>
      <c r="M459" s="2"/>
      <c r="N459" s="2"/>
      <c r="O459" s="2"/>
      <c r="P459" s="2"/>
      <c r="Q459" s="2"/>
      <c r="R459" s="2"/>
      <c r="S459" s="2"/>
      <c r="T459" s="2"/>
      <c r="U459" s="2"/>
      <c r="V459" s="2"/>
      <c r="W459" s="2"/>
    </row>
    <row r="460" spans="1:23">
      <c r="A460" s="2"/>
      <c r="B460" s="2"/>
      <c r="C460" s="2"/>
      <c r="D460" s="2"/>
      <c r="E460" s="2"/>
      <c r="F460" s="2"/>
      <c r="G460" s="2"/>
      <c r="H460" s="2"/>
      <c r="I460" s="2"/>
      <c r="J460" s="2"/>
      <c r="K460" s="2"/>
      <c r="L460" s="2"/>
      <c r="M460" s="2"/>
      <c r="N460" s="2"/>
      <c r="O460" s="2"/>
      <c r="P460" s="2"/>
      <c r="Q460" s="2"/>
      <c r="R460" s="2"/>
      <c r="S460" s="2"/>
      <c r="T460" s="2"/>
      <c r="U460" s="2"/>
      <c r="V460" s="2"/>
      <c r="W460" s="2"/>
    </row>
    <row r="461" spans="1:23">
      <c r="A461" s="2"/>
      <c r="B461" s="2"/>
      <c r="C461" s="2"/>
      <c r="D461" s="2"/>
      <c r="E461" s="2"/>
      <c r="F461" s="2"/>
      <c r="G461" s="2"/>
      <c r="H461" s="2"/>
      <c r="I461" s="2"/>
      <c r="J461" s="2"/>
      <c r="K461" s="2"/>
      <c r="L461" s="2"/>
      <c r="M461" s="2"/>
      <c r="N461" s="2"/>
      <c r="O461" s="2"/>
      <c r="P461" s="2"/>
      <c r="Q461" s="2"/>
      <c r="R461" s="2"/>
      <c r="S461" s="2"/>
      <c r="T461" s="2"/>
      <c r="U461" s="2"/>
      <c r="V461" s="2"/>
      <c r="W461" s="2"/>
    </row>
    <row r="462" spans="1:23">
      <c r="A462" s="2"/>
      <c r="B462" s="2"/>
      <c r="C462" s="2"/>
      <c r="D462" s="2"/>
      <c r="E462" s="2"/>
      <c r="F462" s="2"/>
      <c r="G462" s="2"/>
      <c r="H462" s="2"/>
      <c r="I462" s="2"/>
      <c r="J462" s="2"/>
      <c r="K462" s="2"/>
      <c r="L462" s="2"/>
      <c r="M462" s="2"/>
      <c r="N462" s="2"/>
      <c r="O462" s="2"/>
      <c r="P462" s="2"/>
      <c r="Q462" s="2"/>
      <c r="R462" s="2"/>
      <c r="S462" s="2"/>
      <c r="T462" s="2"/>
      <c r="U462" s="2"/>
      <c r="V462" s="2"/>
      <c r="W462" s="2"/>
    </row>
    <row r="463" spans="1:23">
      <c r="A463" s="2"/>
      <c r="B463" s="2"/>
      <c r="C463" s="2"/>
      <c r="D463" s="2"/>
      <c r="E463" s="2"/>
      <c r="F463" s="2"/>
      <c r="G463" s="2"/>
      <c r="H463" s="2"/>
      <c r="I463" s="2"/>
      <c r="J463" s="2"/>
      <c r="K463" s="2"/>
      <c r="L463" s="2"/>
      <c r="M463" s="2"/>
      <c r="N463" s="2"/>
      <c r="O463" s="2"/>
      <c r="P463" s="2"/>
      <c r="Q463" s="2"/>
      <c r="R463" s="2"/>
      <c r="S463" s="2"/>
      <c r="T463" s="2"/>
      <c r="U463" s="2"/>
      <c r="V463" s="2"/>
      <c r="W463" s="2"/>
    </row>
    <row r="464" spans="1:23">
      <c r="A464" s="2"/>
      <c r="B464" s="2"/>
      <c r="C464" s="2"/>
      <c r="D464" s="2"/>
      <c r="E464" s="2"/>
      <c r="F464" s="2"/>
      <c r="G464" s="2"/>
      <c r="H464" s="2"/>
      <c r="I464" s="2"/>
      <c r="J464" s="2"/>
      <c r="K464" s="2"/>
      <c r="L464" s="2"/>
      <c r="M464" s="2"/>
      <c r="N464" s="2"/>
      <c r="O464" s="2"/>
      <c r="P464" s="2"/>
      <c r="Q464" s="2"/>
      <c r="R464" s="2"/>
      <c r="S464" s="2"/>
      <c r="T464" s="2"/>
      <c r="U464" s="2"/>
      <c r="V464" s="2"/>
      <c r="W464" s="2"/>
    </row>
    <row r="465" spans="1:23">
      <c r="A465" s="2"/>
      <c r="B465" s="2"/>
      <c r="C465" s="2"/>
      <c r="D465" s="2"/>
      <c r="E465" s="2"/>
      <c r="F465" s="2"/>
      <c r="G465" s="2"/>
      <c r="H465" s="2"/>
      <c r="I465" s="2"/>
      <c r="J465" s="2"/>
      <c r="K465" s="2"/>
      <c r="L465" s="2"/>
      <c r="M465" s="2"/>
      <c r="N465" s="2"/>
      <c r="O465" s="2"/>
      <c r="P465" s="2"/>
      <c r="Q465" s="2"/>
      <c r="R465" s="2"/>
      <c r="S465" s="2"/>
      <c r="T465" s="2"/>
      <c r="U465" s="2"/>
      <c r="V465" s="2"/>
      <c r="W465" s="2"/>
    </row>
    <row r="466" spans="1:23">
      <c r="A466" s="2"/>
      <c r="B466" s="2"/>
      <c r="C466" s="2"/>
      <c r="D466" s="2"/>
      <c r="E466" s="2"/>
      <c r="F466" s="2"/>
      <c r="G466" s="2"/>
      <c r="H466" s="2"/>
      <c r="I466" s="2"/>
      <c r="J466" s="2"/>
      <c r="K466" s="2"/>
      <c r="L466" s="2"/>
      <c r="M466" s="2"/>
      <c r="N466" s="2"/>
      <c r="O466" s="2"/>
      <c r="P466" s="2"/>
      <c r="Q466" s="2"/>
      <c r="R466" s="2"/>
      <c r="S466" s="2"/>
      <c r="T466" s="2"/>
      <c r="U466" s="2"/>
      <c r="V466" s="2"/>
      <c r="W466" s="2"/>
    </row>
    <row r="467" spans="1:23">
      <c r="A467" s="2"/>
      <c r="B467" s="2"/>
      <c r="C467" s="2"/>
      <c r="D467" s="2"/>
      <c r="E467" s="2"/>
      <c r="F467" s="2"/>
      <c r="G467" s="2"/>
      <c r="H467" s="2"/>
      <c r="I467" s="2"/>
      <c r="J467" s="2"/>
      <c r="K467" s="2"/>
      <c r="L467" s="2"/>
      <c r="M467" s="2"/>
      <c r="N467" s="2"/>
      <c r="O467" s="2"/>
      <c r="P467" s="2"/>
      <c r="Q467" s="2"/>
      <c r="R467" s="2"/>
      <c r="S467" s="2"/>
      <c r="T467" s="2"/>
      <c r="U467" s="2"/>
      <c r="V467" s="2"/>
      <c r="W467" s="2"/>
    </row>
    <row r="468" spans="1:23">
      <c r="A468" s="2"/>
      <c r="B468" s="2"/>
      <c r="C468" s="2"/>
      <c r="D468" s="2"/>
      <c r="E468" s="2"/>
      <c r="F468" s="2"/>
      <c r="G468" s="2"/>
      <c r="H468" s="2"/>
      <c r="I468" s="2"/>
      <c r="J468" s="2"/>
      <c r="K468" s="2"/>
      <c r="L468" s="2"/>
      <c r="M468" s="2"/>
      <c r="N468" s="2"/>
      <c r="O468" s="2"/>
      <c r="P468" s="2"/>
      <c r="Q468" s="2"/>
      <c r="R468" s="2"/>
      <c r="S468" s="2"/>
      <c r="T468" s="2"/>
      <c r="U468" s="2"/>
      <c r="V468" s="2"/>
      <c r="W468" s="2"/>
    </row>
    <row r="469" spans="1:23">
      <c r="A469" s="2"/>
      <c r="B469" s="2"/>
      <c r="C469" s="2"/>
      <c r="D469" s="2"/>
      <c r="E469" s="2"/>
      <c r="F469" s="2"/>
      <c r="G469" s="2"/>
      <c r="H469" s="2"/>
      <c r="I469" s="2"/>
      <c r="J469" s="2"/>
      <c r="K469" s="2"/>
      <c r="L469" s="2"/>
      <c r="M469" s="2"/>
      <c r="N469" s="2"/>
      <c r="O469" s="2"/>
      <c r="P469" s="2"/>
      <c r="Q469" s="2"/>
      <c r="R469" s="2"/>
      <c r="S469" s="2"/>
      <c r="T469" s="2"/>
      <c r="U469" s="2"/>
      <c r="V469" s="2"/>
      <c r="W469" s="2"/>
    </row>
    <row r="470" spans="1:23">
      <c r="A470" s="2"/>
      <c r="B470" s="2"/>
      <c r="C470" s="2"/>
      <c r="D470" s="2"/>
      <c r="E470" s="2"/>
      <c r="F470" s="2"/>
      <c r="G470" s="2"/>
      <c r="H470" s="2"/>
      <c r="I470" s="2"/>
      <c r="J470" s="2"/>
      <c r="K470" s="2"/>
      <c r="L470" s="2"/>
      <c r="M470" s="2"/>
      <c r="N470" s="2"/>
      <c r="O470" s="2"/>
      <c r="P470" s="2"/>
      <c r="Q470" s="2"/>
      <c r="R470" s="2"/>
      <c r="S470" s="2"/>
      <c r="T470" s="2"/>
      <c r="U470" s="2"/>
      <c r="V470" s="2"/>
      <c r="W470" s="2"/>
    </row>
    <row r="471" spans="1:23">
      <c r="A471" s="2"/>
      <c r="B471" s="2"/>
      <c r="C471" s="2"/>
      <c r="D471" s="2"/>
      <c r="E471" s="2"/>
      <c r="F471" s="2"/>
      <c r="G471" s="2"/>
      <c r="H471" s="2"/>
      <c r="I471" s="2"/>
      <c r="J471" s="2"/>
      <c r="K471" s="2"/>
      <c r="L471" s="2"/>
      <c r="M471" s="2"/>
      <c r="N471" s="2"/>
      <c r="O471" s="2"/>
      <c r="P471" s="2"/>
      <c r="Q471" s="2"/>
      <c r="R471" s="2"/>
      <c r="S471" s="2"/>
      <c r="T471" s="2"/>
      <c r="U471" s="2"/>
      <c r="V471" s="2"/>
      <c r="W471" s="2"/>
    </row>
    <row r="472" spans="1:23">
      <c r="A472" s="2"/>
      <c r="B472" s="2"/>
      <c r="C472" s="2"/>
      <c r="D472" s="2"/>
      <c r="E472" s="2"/>
      <c r="F472" s="2"/>
      <c r="G472" s="2"/>
      <c r="H472" s="2"/>
      <c r="I472" s="2"/>
      <c r="J472" s="2"/>
      <c r="K472" s="2"/>
      <c r="L472" s="2"/>
      <c r="M472" s="2"/>
      <c r="N472" s="2"/>
      <c r="O472" s="2"/>
      <c r="P472" s="2"/>
      <c r="Q472" s="2"/>
      <c r="R472" s="2"/>
      <c r="S472" s="2"/>
      <c r="T472" s="2"/>
      <c r="U472" s="2"/>
      <c r="V472" s="2"/>
      <c r="W472" s="2"/>
    </row>
    <row r="473" spans="1:23">
      <c r="A473" s="2"/>
      <c r="B473" s="2"/>
      <c r="C473" s="2"/>
      <c r="D473" s="2"/>
      <c r="E473" s="2"/>
      <c r="F473" s="2"/>
      <c r="G473" s="2"/>
      <c r="H473" s="2"/>
      <c r="I473" s="2"/>
      <c r="J473" s="2"/>
      <c r="K473" s="2"/>
      <c r="L473" s="2"/>
      <c r="M473" s="2"/>
      <c r="N473" s="2"/>
      <c r="O473" s="2"/>
      <c r="P473" s="2"/>
      <c r="Q473" s="2"/>
      <c r="R473" s="2"/>
      <c r="S473" s="2"/>
      <c r="T473" s="2"/>
      <c r="U473" s="2"/>
      <c r="V473" s="2"/>
      <c r="W473" s="2"/>
    </row>
    <row r="474" spans="1:23">
      <c r="A474" s="2"/>
      <c r="B474" s="2"/>
      <c r="C474" s="2"/>
      <c r="D474" s="2"/>
      <c r="E474" s="2"/>
      <c r="F474" s="2"/>
      <c r="G474" s="2"/>
      <c r="H474" s="2"/>
      <c r="I474" s="2"/>
      <c r="J474" s="2"/>
      <c r="K474" s="2"/>
      <c r="L474" s="2"/>
      <c r="M474" s="2"/>
      <c r="N474" s="2"/>
      <c r="O474" s="2"/>
      <c r="P474" s="2"/>
      <c r="Q474" s="2"/>
      <c r="R474" s="2"/>
      <c r="S474" s="2"/>
      <c r="T474" s="2"/>
      <c r="U474" s="2"/>
      <c r="V474" s="2"/>
      <c r="W474" s="2"/>
    </row>
    <row r="475" spans="1:23">
      <c r="A475" s="2"/>
      <c r="B475" s="2"/>
      <c r="C475" s="2"/>
      <c r="D475" s="2"/>
      <c r="E475" s="2"/>
      <c r="F475" s="2"/>
      <c r="G475" s="2"/>
      <c r="H475" s="2"/>
      <c r="I475" s="2"/>
      <c r="J475" s="2"/>
      <c r="K475" s="2"/>
      <c r="L475" s="2"/>
      <c r="M475" s="2"/>
      <c r="N475" s="2"/>
      <c r="O475" s="2"/>
      <c r="P475" s="2"/>
      <c r="Q475" s="2"/>
      <c r="R475" s="2"/>
      <c r="S475" s="2"/>
      <c r="T475" s="2"/>
      <c r="U475" s="2"/>
      <c r="V475" s="2"/>
      <c r="W475" s="2"/>
    </row>
    <row r="476" spans="1:23">
      <c r="A476" s="2"/>
      <c r="B476" s="2"/>
      <c r="C476" s="2"/>
      <c r="D476" s="2"/>
      <c r="E476" s="2"/>
      <c r="F476" s="2"/>
      <c r="G476" s="2"/>
      <c r="H476" s="2"/>
      <c r="I476" s="2"/>
      <c r="J476" s="2"/>
      <c r="K476" s="2"/>
      <c r="L476" s="2"/>
      <c r="M476" s="2"/>
      <c r="N476" s="2"/>
      <c r="O476" s="2"/>
      <c r="P476" s="2"/>
      <c r="Q476" s="2"/>
      <c r="R476" s="2"/>
      <c r="S476" s="2"/>
      <c r="T476" s="2"/>
      <c r="U476" s="2"/>
      <c r="V476" s="2"/>
      <c r="W476" s="2"/>
    </row>
    <row r="477" spans="1:23">
      <c r="A477" s="2"/>
      <c r="B477" s="2"/>
      <c r="C477" s="2"/>
      <c r="D477" s="2"/>
      <c r="E477" s="2"/>
      <c r="F477" s="2"/>
      <c r="G477" s="2"/>
      <c r="H477" s="2"/>
      <c r="I477" s="2"/>
      <c r="J477" s="2"/>
      <c r="K477" s="2"/>
      <c r="L477" s="2"/>
      <c r="M477" s="2"/>
      <c r="N477" s="2"/>
      <c r="O477" s="2"/>
      <c r="P477" s="2"/>
      <c r="Q477" s="2"/>
      <c r="R477" s="2"/>
      <c r="S477" s="2"/>
      <c r="T477" s="2"/>
      <c r="U477" s="2"/>
      <c r="V477" s="2"/>
      <c r="W477" s="2"/>
    </row>
    <row r="478" spans="1:23">
      <c r="A478" s="2"/>
      <c r="B478" s="2"/>
      <c r="C478" s="2"/>
      <c r="D478" s="2"/>
      <c r="E478" s="2"/>
      <c r="F478" s="2"/>
      <c r="G478" s="2"/>
      <c r="H478" s="2"/>
      <c r="I478" s="2"/>
      <c r="J478" s="2"/>
      <c r="K478" s="2"/>
      <c r="L478" s="2"/>
      <c r="M478" s="2"/>
      <c r="N478" s="2"/>
      <c r="O478" s="2"/>
      <c r="P478" s="2"/>
      <c r="Q478" s="2"/>
      <c r="R478" s="2"/>
      <c r="S478" s="2"/>
      <c r="T478" s="2"/>
      <c r="U478" s="2"/>
      <c r="V478" s="2"/>
      <c r="W478" s="2"/>
    </row>
    <row r="479" spans="1:23">
      <c r="A479" s="2"/>
      <c r="B479" s="2"/>
      <c r="C479" s="2"/>
      <c r="D479" s="2"/>
      <c r="E479" s="2"/>
      <c r="F479" s="2"/>
      <c r="G479" s="2"/>
      <c r="H479" s="2"/>
      <c r="I479" s="2"/>
      <c r="J479" s="2"/>
      <c r="K479" s="2"/>
      <c r="L479" s="2"/>
      <c r="M479" s="2"/>
      <c r="N479" s="2"/>
      <c r="O479" s="2"/>
      <c r="P479" s="2"/>
      <c r="Q479" s="2"/>
      <c r="R479" s="2"/>
      <c r="S479" s="2"/>
      <c r="T479" s="2"/>
      <c r="U479" s="2"/>
      <c r="V479" s="2"/>
      <c r="W479" s="2"/>
    </row>
    <row r="480" spans="1:23">
      <c r="A480" s="2"/>
      <c r="B480" s="2"/>
      <c r="C480" s="2"/>
      <c r="D480" s="2"/>
      <c r="E480" s="2"/>
      <c r="F480" s="2"/>
      <c r="G480" s="2"/>
      <c r="H480" s="2"/>
      <c r="I480" s="2"/>
      <c r="J480" s="2"/>
      <c r="K480" s="2"/>
      <c r="L480" s="2"/>
      <c r="M480" s="2"/>
      <c r="N480" s="2"/>
      <c r="O480" s="2"/>
      <c r="P480" s="2"/>
      <c r="Q480" s="2"/>
      <c r="R480" s="2"/>
      <c r="S480" s="2"/>
      <c r="T480" s="2"/>
      <c r="U480" s="2"/>
      <c r="V480" s="2"/>
      <c r="W480" s="2"/>
    </row>
    <row r="481" spans="1:23">
      <c r="A481" s="2"/>
      <c r="B481" s="2"/>
      <c r="C481" s="2"/>
      <c r="D481" s="2"/>
      <c r="E481" s="2"/>
      <c r="F481" s="2"/>
      <c r="G481" s="2"/>
      <c r="H481" s="2"/>
      <c r="I481" s="2"/>
      <c r="J481" s="2"/>
      <c r="K481" s="2"/>
      <c r="L481" s="2"/>
      <c r="M481" s="2"/>
      <c r="N481" s="2"/>
      <c r="O481" s="2"/>
      <c r="P481" s="2"/>
      <c r="Q481" s="2"/>
      <c r="R481" s="2"/>
      <c r="S481" s="2"/>
      <c r="T481" s="2"/>
      <c r="U481" s="2"/>
      <c r="V481" s="2"/>
      <c r="W481" s="2"/>
    </row>
    <row r="482" spans="1:23">
      <c r="A482" s="2"/>
      <c r="B482" s="2"/>
      <c r="C482" s="2"/>
      <c r="D482" s="2"/>
      <c r="E482" s="2"/>
      <c r="F482" s="2"/>
      <c r="G482" s="2"/>
      <c r="H482" s="2"/>
      <c r="I482" s="2"/>
      <c r="J482" s="2"/>
      <c r="K482" s="2"/>
      <c r="L482" s="2"/>
      <c r="M482" s="2"/>
      <c r="N482" s="2"/>
      <c r="O482" s="2"/>
      <c r="P482" s="2"/>
      <c r="Q482" s="2"/>
      <c r="R482" s="2"/>
      <c r="S482" s="2"/>
      <c r="T482" s="2"/>
      <c r="U482" s="2"/>
      <c r="V482" s="2"/>
      <c r="W482" s="2"/>
    </row>
    <row r="483" spans="1:23">
      <c r="A483" s="2"/>
      <c r="B483" s="2"/>
      <c r="C483" s="2"/>
      <c r="D483" s="2"/>
      <c r="E483" s="2"/>
      <c r="F483" s="2"/>
      <c r="G483" s="2"/>
      <c r="H483" s="2"/>
      <c r="I483" s="2"/>
      <c r="J483" s="2"/>
      <c r="K483" s="2"/>
      <c r="L483" s="2"/>
      <c r="M483" s="2"/>
      <c r="N483" s="2"/>
      <c r="O483" s="2"/>
      <c r="P483" s="2"/>
      <c r="Q483" s="2"/>
      <c r="R483" s="2"/>
      <c r="S483" s="2"/>
      <c r="T483" s="2"/>
      <c r="U483" s="2"/>
      <c r="V483" s="2"/>
      <c r="W483" s="2"/>
    </row>
    <row r="484" spans="1:23">
      <c r="A484" s="2"/>
      <c r="B484" s="2"/>
      <c r="C484" s="2"/>
      <c r="D484" s="2"/>
      <c r="E484" s="2"/>
      <c r="F484" s="2"/>
      <c r="G484" s="2"/>
      <c r="H484" s="2"/>
      <c r="I484" s="2"/>
      <c r="J484" s="2"/>
      <c r="K484" s="2"/>
      <c r="L484" s="2"/>
      <c r="M484" s="2"/>
      <c r="N484" s="2"/>
      <c r="O484" s="2"/>
      <c r="P484" s="2"/>
      <c r="Q484" s="2"/>
      <c r="R484" s="2"/>
      <c r="S484" s="2"/>
      <c r="T484" s="2"/>
      <c r="U484" s="2"/>
      <c r="V484" s="2"/>
      <c r="W484" s="2"/>
    </row>
    <row r="485" spans="1:23">
      <c r="A485" s="2"/>
      <c r="B485" s="2"/>
      <c r="C485" s="2"/>
      <c r="D485" s="2"/>
      <c r="E485" s="2"/>
      <c r="F485" s="2"/>
      <c r="G485" s="2"/>
      <c r="H485" s="2"/>
      <c r="I485" s="2"/>
      <c r="J485" s="2"/>
      <c r="K485" s="2"/>
      <c r="L485" s="2"/>
      <c r="M485" s="2"/>
      <c r="N485" s="2"/>
      <c r="O485" s="2"/>
      <c r="P485" s="2"/>
      <c r="Q485" s="2"/>
      <c r="R485" s="2"/>
      <c r="S485" s="2"/>
      <c r="T485" s="2"/>
      <c r="U485" s="2"/>
      <c r="V485" s="2"/>
      <c r="W485" s="2"/>
    </row>
    <row r="486" spans="1:23">
      <c r="A486" s="2"/>
      <c r="B486" s="2"/>
      <c r="C486" s="2"/>
      <c r="D486" s="2"/>
      <c r="E486" s="2"/>
      <c r="F486" s="2"/>
      <c r="G486" s="2"/>
      <c r="H486" s="2"/>
      <c r="I486" s="2"/>
      <c r="J486" s="2"/>
      <c r="K486" s="2"/>
      <c r="L486" s="2"/>
      <c r="M486" s="2"/>
      <c r="N486" s="2"/>
      <c r="O486" s="2"/>
      <c r="P486" s="2"/>
      <c r="Q486" s="2"/>
      <c r="R486" s="2"/>
      <c r="S486" s="2"/>
      <c r="T486" s="2"/>
      <c r="U486" s="2"/>
      <c r="V486" s="2"/>
      <c r="W486" s="2"/>
    </row>
    <row r="487" spans="1:23">
      <c r="A487" s="2"/>
      <c r="B487" s="2"/>
      <c r="C487" s="2"/>
      <c r="D487" s="2"/>
      <c r="E487" s="2"/>
      <c r="F487" s="2"/>
      <c r="G487" s="2"/>
      <c r="H487" s="2"/>
      <c r="I487" s="2"/>
      <c r="J487" s="2"/>
      <c r="K487" s="2"/>
      <c r="L487" s="2"/>
      <c r="M487" s="2"/>
      <c r="N487" s="2"/>
      <c r="O487" s="2"/>
      <c r="P487" s="2"/>
      <c r="Q487" s="2"/>
      <c r="R487" s="2"/>
      <c r="S487" s="2"/>
      <c r="T487" s="2"/>
      <c r="U487" s="2"/>
      <c r="V487" s="2"/>
      <c r="W487" s="2"/>
    </row>
    <row r="488" spans="1:23">
      <c r="A488" s="2"/>
      <c r="B488" s="2"/>
      <c r="C488" s="2"/>
      <c r="D488" s="2"/>
      <c r="E488" s="2"/>
      <c r="F488" s="2"/>
      <c r="G488" s="2"/>
      <c r="H488" s="2"/>
      <c r="I488" s="2"/>
      <c r="J488" s="2"/>
      <c r="K488" s="2"/>
      <c r="L488" s="2"/>
      <c r="M488" s="2"/>
      <c r="N488" s="2"/>
      <c r="O488" s="2"/>
      <c r="P488" s="2"/>
      <c r="Q488" s="2"/>
      <c r="R488" s="2"/>
      <c r="S488" s="2"/>
      <c r="T488" s="2"/>
      <c r="U488" s="2"/>
      <c r="V488" s="2"/>
      <c r="W488" s="2"/>
    </row>
    <row r="489" spans="1:23">
      <c r="A489" s="2"/>
      <c r="B489" s="2"/>
      <c r="C489" s="2"/>
      <c r="D489" s="2"/>
      <c r="E489" s="2"/>
      <c r="F489" s="2"/>
      <c r="G489" s="2"/>
      <c r="H489" s="2"/>
      <c r="I489" s="2"/>
      <c r="J489" s="2"/>
      <c r="K489" s="2"/>
      <c r="L489" s="2"/>
      <c r="M489" s="2"/>
      <c r="N489" s="2"/>
      <c r="O489" s="2"/>
      <c r="P489" s="2"/>
      <c r="Q489" s="2"/>
      <c r="R489" s="2"/>
      <c r="S489" s="2"/>
      <c r="T489" s="2"/>
      <c r="U489" s="2"/>
      <c r="V489" s="2"/>
      <c r="W489" s="2"/>
    </row>
    <row r="490" spans="1:23">
      <c r="A490" s="2"/>
      <c r="B490" s="2"/>
      <c r="C490" s="2"/>
      <c r="D490" s="2"/>
      <c r="E490" s="2"/>
      <c r="F490" s="2"/>
      <c r="G490" s="2"/>
      <c r="H490" s="2"/>
      <c r="I490" s="2"/>
      <c r="J490" s="2"/>
      <c r="K490" s="2"/>
      <c r="L490" s="2"/>
      <c r="M490" s="2"/>
      <c r="N490" s="2"/>
      <c r="O490" s="2"/>
      <c r="P490" s="2"/>
      <c r="Q490" s="2"/>
      <c r="R490" s="2"/>
      <c r="S490" s="2"/>
      <c r="T490" s="2"/>
      <c r="U490" s="2"/>
      <c r="V490" s="2"/>
      <c r="W490" s="2"/>
    </row>
    <row r="491" spans="1:23">
      <c r="A491" s="2"/>
      <c r="B491" s="2"/>
      <c r="C491" s="2"/>
      <c r="D491" s="2"/>
      <c r="E491" s="2"/>
      <c r="F491" s="2"/>
      <c r="G491" s="2"/>
      <c r="H491" s="2"/>
      <c r="I491" s="2"/>
      <c r="J491" s="2"/>
      <c r="K491" s="2"/>
      <c r="L491" s="2"/>
      <c r="M491" s="2"/>
      <c r="N491" s="2"/>
      <c r="O491" s="2"/>
      <c r="P491" s="2"/>
      <c r="Q491" s="2"/>
      <c r="R491" s="2"/>
      <c r="S491" s="2"/>
      <c r="T491" s="2"/>
      <c r="U491" s="2"/>
      <c r="V491" s="2"/>
      <c r="W491" s="2"/>
    </row>
    <row r="492" spans="1:23">
      <c r="A492" s="2"/>
      <c r="B492" s="2"/>
      <c r="C492" s="2"/>
      <c r="D492" s="2"/>
      <c r="E492" s="2"/>
      <c r="F492" s="2"/>
      <c r="G492" s="2"/>
      <c r="H492" s="2"/>
      <c r="I492" s="2"/>
      <c r="J492" s="2"/>
      <c r="K492" s="2"/>
      <c r="L492" s="2"/>
      <c r="M492" s="2"/>
      <c r="N492" s="2"/>
      <c r="O492" s="2"/>
      <c r="P492" s="2"/>
      <c r="Q492" s="2"/>
      <c r="R492" s="2"/>
      <c r="S492" s="2"/>
      <c r="T492" s="2"/>
      <c r="U492" s="2"/>
      <c r="V492" s="2"/>
      <c r="W492" s="2"/>
    </row>
    <row r="493" spans="1:23">
      <c r="A493" s="2"/>
      <c r="B493" s="2"/>
      <c r="C493" s="2"/>
      <c r="D493" s="2"/>
      <c r="E493" s="2"/>
      <c r="F493" s="2"/>
      <c r="G493" s="2"/>
      <c r="H493" s="2"/>
      <c r="I493" s="2"/>
      <c r="J493" s="2"/>
      <c r="K493" s="2"/>
      <c r="L493" s="2"/>
      <c r="M493" s="2"/>
      <c r="N493" s="2"/>
      <c r="O493" s="2"/>
      <c r="P493" s="2"/>
      <c r="Q493" s="2"/>
      <c r="R493" s="2"/>
      <c r="S493" s="2"/>
      <c r="T493" s="2"/>
      <c r="U493" s="2"/>
      <c r="V493" s="2"/>
      <c r="W493" s="2"/>
    </row>
    <row r="494" spans="1:23">
      <c r="A494" s="2"/>
      <c r="B494" s="2"/>
      <c r="C494" s="2"/>
      <c r="D494" s="2"/>
      <c r="E494" s="2"/>
      <c r="F494" s="2"/>
      <c r="G494" s="2"/>
      <c r="H494" s="2"/>
      <c r="I494" s="2"/>
      <c r="J494" s="2"/>
      <c r="K494" s="2"/>
      <c r="L494" s="2"/>
      <c r="M494" s="2"/>
      <c r="N494" s="2"/>
      <c r="O494" s="2"/>
      <c r="P494" s="2"/>
      <c r="Q494" s="2"/>
      <c r="R494" s="2"/>
      <c r="S494" s="2"/>
      <c r="T494" s="2"/>
      <c r="U494" s="2"/>
      <c r="V494" s="2"/>
      <c r="W494" s="2"/>
    </row>
    <row r="495" spans="1:23">
      <c r="A495" s="2"/>
      <c r="B495" s="2"/>
      <c r="C495" s="2"/>
      <c r="D495" s="2"/>
      <c r="E495" s="2"/>
      <c r="F495" s="2"/>
      <c r="G495" s="2"/>
      <c r="H495" s="2"/>
      <c r="I495" s="2"/>
      <c r="J495" s="2"/>
      <c r="K495" s="2"/>
      <c r="L495" s="2"/>
      <c r="M495" s="2"/>
      <c r="N495" s="2"/>
      <c r="O495" s="2"/>
      <c r="P495" s="2"/>
      <c r="Q495" s="2"/>
      <c r="R495" s="2"/>
      <c r="S495" s="2"/>
      <c r="T495" s="2"/>
      <c r="U495" s="2"/>
      <c r="V495" s="2"/>
      <c r="W495" s="2"/>
    </row>
    <row r="496" spans="1:23">
      <c r="A496" s="2"/>
      <c r="B496" s="2"/>
      <c r="C496" s="2"/>
      <c r="D496" s="2"/>
      <c r="E496" s="2"/>
      <c r="F496" s="2"/>
      <c r="G496" s="2"/>
      <c r="H496" s="2"/>
      <c r="I496" s="2"/>
      <c r="J496" s="2"/>
      <c r="K496" s="2"/>
      <c r="L496" s="2"/>
      <c r="M496" s="2"/>
      <c r="N496" s="2"/>
      <c r="O496" s="2"/>
      <c r="P496" s="2"/>
      <c r="Q496" s="2"/>
      <c r="R496" s="2"/>
      <c r="S496" s="2"/>
      <c r="T496" s="2"/>
      <c r="U496" s="2"/>
      <c r="V496" s="2"/>
      <c r="W496" s="2"/>
    </row>
    <row r="497" spans="1:23">
      <c r="A497" s="2"/>
      <c r="B497" s="2"/>
      <c r="C497" s="2"/>
      <c r="D497" s="2"/>
      <c r="E497" s="2"/>
      <c r="F497" s="2"/>
      <c r="G497" s="2"/>
      <c r="H497" s="2"/>
      <c r="I497" s="2"/>
      <c r="J497" s="2"/>
      <c r="K497" s="2"/>
      <c r="L497" s="2"/>
      <c r="M497" s="2"/>
      <c r="N497" s="2"/>
      <c r="O497" s="2"/>
      <c r="P497" s="2"/>
      <c r="Q497" s="2"/>
      <c r="R497" s="2"/>
      <c r="S497" s="2"/>
      <c r="T497" s="2"/>
      <c r="U497" s="2"/>
      <c r="V497" s="2"/>
      <c r="W497" s="2"/>
    </row>
    <row r="498" spans="1:23">
      <c r="A498" s="2"/>
      <c r="B498" s="2"/>
      <c r="C498" s="2"/>
      <c r="D498" s="2"/>
      <c r="E498" s="2"/>
      <c r="F498" s="2"/>
      <c r="G498" s="2"/>
      <c r="H498" s="2"/>
      <c r="I498" s="2"/>
      <c r="J498" s="2"/>
      <c r="K498" s="2"/>
      <c r="L498" s="2"/>
      <c r="M498" s="2"/>
      <c r="N498" s="2"/>
      <c r="O498" s="2"/>
      <c r="P498" s="2"/>
      <c r="Q498" s="2"/>
      <c r="R498" s="2"/>
      <c r="S498" s="2"/>
      <c r="T498" s="2"/>
      <c r="U498" s="2"/>
      <c r="V498" s="2"/>
      <c r="W498" s="2"/>
    </row>
    <row r="499" spans="1:23">
      <c r="A499" s="2"/>
      <c r="B499" s="2"/>
      <c r="C499" s="2"/>
      <c r="D499" s="2"/>
      <c r="E499" s="2"/>
      <c r="F499" s="2"/>
      <c r="G499" s="2"/>
      <c r="H499" s="2"/>
      <c r="I499" s="2"/>
      <c r="J499" s="2"/>
      <c r="K499" s="2"/>
      <c r="L499" s="2"/>
      <c r="M499" s="2"/>
      <c r="N499" s="2"/>
      <c r="O499" s="2"/>
      <c r="P499" s="2"/>
      <c r="Q499" s="2"/>
      <c r="R499" s="2"/>
      <c r="S499" s="2"/>
      <c r="T499" s="2"/>
      <c r="U499" s="2"/>
      <c r="V499" s="2"/>
      <c r="W499" s="2"/>
    </row>
    <row r="500" spans="1:23">
      <c r="A500" s="2"/>
      <c r="B500" s="2"/>
      <c r="C500" s="2"/>
      <c r="D500" s="2"/>
      <c r="E500" s="2"/>
      <c r="F500" s="2"/>
      <c r="G500" s="2"/>
      <c r="H500" s="2"/>
      <c r="I500" s="2"/>
      <c r="J500" s="2"/>
      <c r="K500" s="2"/>
      <c r="L500" s="2"/>
      <c r="M500" s="2"/>
      <c r="N500" s="2"/>
      <c r="O500" s="2"/>
      <c r="P500" s="2"/>
      <c r="Q500" s="2"/>
      <c r="R500" s="2"/>
      <c r="S500" s="2"/>
      <c r="T500" s="2"/>
      <c r="U500" s="2"/>
      <c r="V500" s="2"/>
      <c r="W500" s="2"/>
    </row>
    <row r="501" spans="1:23">
      <c r="A501" s="2"/>
      <c r="B501" s="2"/>
      <c r="C501" s="2"/>
      <c r="D501" s="2"/>
      <c r="E501" s="2"/>
      <c r="F501" s="2"/>
      <c r="G501" s="2"/>
      <c r="H501" s="2"/>
      <c r="I501" s="2"/>
      <c r="J501" s="2"/>
      <c r="K501" s="2"/>
      <c r="L501" s="2"/>
      <c r="M501" s="2"/>
      <c r="N501" s="2"/>
      <c r="O501" s="2"/>
      <c r="P501" s="2"/>
      <c r="Q501" s="2"/>
      <c r="R501" s="2"/>
      <c r="S501" s="2"/>
      <c r="T501" s="2"/>
      <c r="U501" s="2"/>
      <c r="V501" s="2"/>
      <c r="W501" s="2"/>
    </row>
    <row r="502" spans="1:23">
      <c r="A502" s="2"/>
      <c r="B502" s="2"/>
      <c r="C502" s="2"/>
      <c r="D502" s="2"/>
      <c r="E502" s="2"/>
      <c r="F502" s="2"/>
      <c r="G502" s="2"/>
      <c r="H502" s="2"/>
      <c r="I502" s="2"/>
      <c r="J502" s="2"/>
      <c r="K502" s="2"/>
      <c r="L502" s="2"/>
      <c r="M502" s="2"/>
      <c r="N502" s="2"/>
      <c r="O502" s="2"/>
      <c r="P502" s="2"/>
      <c r="Q502" s="2"/>
      <c r="R502" s="2"/>
      <c r="S502" s="2"/>
      <c r="T502" s="2"/>
      <c r="U502" s="2"/>
      <c r="V502" s="2"/>
      <c r="W502" s="2"/>
    </row>
    <row r="503" spans="1:23">
      <c r="A503" s="2"/>
      <c r="B503" s="2"/>
      <c r="C503" s="2"/>
      <c r="D503" s="2"/>
      <c r="E503" s="2"/>
      <c r="F503" s="2"/>
      <c r="G503" s="2"/>
      <c r="H503" s="2"/>
      <c r="I503" s="2"/>
      <c r="J503" s="2"/>
      <c r="K503" s="2"/>
      <c r="L503" s="2"/>
      <c r="M503" s="2"/>
      <c r="N503" s="2"/>
      <c r="O503" s="2"/>
      <c r="P503" s="2"/>
      <c r="Q503" s="2"/>
      <c r="R503" s="2"/>
      <c r="S503" s="2"/>
      <c r="T503" s="2"/>
      <c r="U503" s="2"/>
      <c r="V503" s="2"/>
      <c r="W503" s="2"/>
    </row>
    <row r="504" spans="1:23">
      <c r="A504" s="2"/>
      <c r="B504" s="2"/>
      <c r="C504" s="2"/>
      <c r="D504" s="2"/>
      <c r="E504" s="2"/>
      <c r="F504" s="2"/>
      <c r="G504" s="2"/>
      <c r="H504" s="2"/>
      <c r="I504" s="2"/>
      <c r="J504" s="2"/>
      <c r="K504" s="2"/>
      <c r="L504" s="2"/>
      <c r="M504" s="2"/>
      <c r="N504" s="2"/>
      <c r="O504" s="2"/>
      <c r="P504" s="2"/>
      <c r="Q504" s="2"/>
      <c r="R504" s="2"/>
      <c r="S504" s="2"/>
      <c r="T504" s="2"/>
      <c r="U504" s="2"/>
      <c r="V504" s="2"/>
      <c r="W504" s="2"/>
    </row>
    <row r="505" spans="1:23">
      <c r="A505" s="2"/>
      <c r="B505" s="2"/>
      <c r="C505" s="2"/>
      <c r="D505" s="2"/>
      <c r="E505" s="2"/>
      <c r="F505" s="2"/>
      <c r="G505" s="2"/>
      <c r="H505" s="2"/>
      <c r="I505" s="2"/>
      <c r="J505" s="2"/>
      <c r="K505" s="2"/>
      <c r="L505" s="2"/>
      <c r="M505" s="2"/>
      <c r="N505" s="2"/>
      <c r="O505" s="2"/>
      <c r="P505" s="2"/>
      <c r="Q505" s="2"/>
      <c r="R505" s="2"/>
      <c r="S505" s="2"/>
      <c r="T505" s="2"/>
      <c r="U505" s="2"/>
      <c r="V505" s="2"/>
      <c r="W505" s="2"/>
    </row>
    <row r="506" spans="1:23">
      <c r="A506" s="2"/>
      <c r="B506" s="2"/>
      <c r="C506" s="2"/>
      <c r="D506" s="2"/>
      <c r="E506" s="2"/>
      <c r="F506" s="2"/>
      <c r="G506" s="2"/>
      <c r="H506" s="2"/>
      <c r="I506" s="2"/>
      <c r="J506" s="2"/>
      <c r="K506" s="2"/>
      <c r="L506" s="2"/>
      <c r="M506" s="2"/>
      <c r="N506" s="2"/>
      <c r="O506" s="2"/>
      <c r="P506" s="2"/>
      <c r="Q506" s="2"/>
      <c r="R506" s="2"/>
      <c r="S506" s="2"/>
      <c r="T506" s="2"/>
      <c r="U506" s="2"/>
      <c r="V506" s="2"/>
      <c r="W506" s="2"/>
    </row>
    <row r="507" spans="1:23">
      <c r="A507" s="2"/>
      <c r="B507" s="2"/>
      <c r="C507" s="2"/>
      <c r="D507" s="2"/>
      <c r="E507" s="2"/>
      <c r="F507" s="2"/>
      <c r="G507" s="2"/>
      <c r="H507" s="2"/>
      <c r="I507" s="2"/>
      <c r="J507" s="2"/>
      <c r="K507" s="2"/>
      <c r="L507" s="2"/>
      <c r="M507" s="2"/>
      <c r="N507" s="2"/>
      <c r="O507" s="2"/>
      <c r="P507" s="2"/>
      <c r="Q507" s="2"/>
      <c r="R507" s="2"/>
      <c r="S507" s="2"/>
      <c r="T507" s="2"/>
      <c r="U507" s="2"/>
      <c r="V507" s="2"/>
      <c r="W507" s="2"/>
    </row>
    <row r="508" spans="1:23">
      <c r="A508" s="2"/>
      <c r="B508" s="2"/>
      <c r="C508" s="2"/>
      <c r="D508" s="2"/>
      <c r="E508" s="2"/>
      <c r="F508" s="2"/>
      <c r="G508" s="2"/>
      <c r="H508" s="2"/>
      <c r="I508" s="2"/>
      <c r="J508" s="2"/>
      <c r="K508" s="2"/>
      <c r="L508" s="2"/>
      <c r="M508" s="2"/>
      <c r="N508" s="2"/>
      <c r="O508" s="2"/>
      <c r="P508" s="2"/>
      <c r="Q508" s="2"/>
      <c r="R508" s="2"/>
      <c r="S508" s="2"/>
      <c r="T508" s="2"/>
      <c r="U508" s="2"/>
      <c r="V508" s="2"/>
      <c r="W508" s="2"/>
    </row>
    <row r="509" spans="1:23">
      <c r="A509" s="2"/>
      <c r="B509" s="2"/>
      <c r="C509" s="2"/>
      <c r="D509" s="2"/>
      <c r="E509" s="2"/>
      <c r="F509" s="2"/>
      <c r="G509" s="2"/>
      <c r="H509" s="2"/>
      <c r="I509" s="2"/>
      <c r="J509" s="2"/>
      <c r="K509" s="2"/>
      <c r="L509" s="2"/>
      <c r="M509" s="2"/>
      <c r="N509" s="2"/>
      <c r="O509" s="2"/>
      <c r="P509" s="2"/>
      <c r="Q509" s="2"/>
      <c r="R509" s="2"/>
      <c r="S509" s="2"/>
      <c r="T509" s="2"/>
      <c r="U509" s="2"/>
      <c r="V509" s="2"/>
      <c r="W509" s="2"/>
    </row>
    <row r="510" spans="1:23">
      <c r="A510" s="2"/>
      <c r="B510" s="2"/>
      <c r="C510" s="2"/>
      <c r="D510" s="2"/>
      <c r="E510" s="2"/>
      <c r="F510" s="2"/>
      <c r="G510" s="2"/>
      <c r="H510" s="2"/>
      <c r="I510" s="2"/>
      <c r="J510" s="2"/>
      <c r="K510" s="2"/>
      <c r="L510" s="2"/>
      <c r="M510" s="2"/>
      <c r="N510" s="2"/>
      <c r="O510" s="2"/>
      <c r="P510" s="2"/>
      <c r="Q510" s="2"/>
      <c r="R510" s="2"/>
      <c r="S510" s="2"/>
      <c r="T510" s="2"/>
      <c r="U510" s="2"/>
      <c r="V510" s="2"/>
      <c r="W510" s="2"/>
    </row>
    <row r="511" spans="1:23">
      <c r="A511" s="2"/>
      <c r="B511" s="2"/>
      <c r="C511" s="2"/>
      <c r="D511" s="2"/>
      <c r="E511" s="2"/>
      <c r="F511" s="2"/>
      <c r="G511" s="2"/>
      <c r="H511" s="2"/>
      <c r="I511" s="2"/>
      <c r="J511" s="2"/>
      <c r="K511" s="2"/>
      <c r="L511" s="2"/>
      <c r="M511" s="2"/>
      <c r="N511" s="2"/>
      <c r="O511" s="2"/>
      <c r="P511" s="2"/>
      <c r="Q511" s="2"/>
      <c r="R511" s="2"/>
      <c r="S511" s="2"/>
      <c r="T511" s="2"/>
      <c r="U511" s="2"/>
      <c r="V511" s="2"/>
      <c r="W511" s="2"/>
    </row>
    <row r="512" spans="1:23">
      <c r="A512" s="2"/>
      <c r="B512" s="2"/>
      <c r="C512" s="2"/>
      <c r="D512" s="2"/>
      <c r="E512" s="2"/>
      <c r="F512" s="2"/>
      <c r="G512" s="2"/>
      <c r="H512" s="2"/>
      <c r="I512" s="2"/>
      <c r="J512" s="2"/>
      <c r="K512" s="2"/>
      <c r="L512" s="2"/>
      <c r="M512" s="2"/>
      <c r="N512" s="2"/>
      <c r="O512" s="2"/>
      <c r="P512" s="2"/>
      <c r="Q512" s="2"/>
      <c r="R512" s="2"/>
      <c r="S512" s="2"/>
      <c r="T512" s="2"/>
      <c r="U512" s="2"/>
      <c r="V512" s="2"/>
      <c r="W512" s="2"/>
    </row>
    <row r="513" spans="1:23">
      <c r="A513" s="2"/>
      <c r="B513" s="2"/>
      <c r="C513" s="2"/>
      <c r="D513" s="2"/>
      <c r="E513" s="2"/>
      <c r="F513" s="2"/>
      <c r="G513" s="2"/>
      <c r="H513" s="2"/>
      <c r="I513" s="2"/>
      <c r="J513" s="2"/>
      <c r="K513" s="2"/>
      <c r="L513" s="2"/>
      <c r="M513" s="2"/>
      <c r="N513" s="2"/>
      <c r="O513" s="2"/>
      <c r="P513" s="2"/>
      <c r="Q513" s="2"/>
      <c r="R513" s="2"/>
      <c r="S513" s="2"/>
      <c r="T513" s="2"/>
      <c r="U513" s="2"/>
      <c r="V513" s="2"/>
      <c r="W513" s="2"/>
    </row>
    <row r="514" spans="1:23">
      <c r="A514" s="2"/>
      <c r="B514" s="2"/>
      <c r="C514" s="2"/>
      <c r="D514" s="2"/>
      <c r="E514" s="2"/>
      <c r="F514" s="2"/>
      <c r="G514" s="2"/>
      <c r="H514" s="2"/>
      <c r="I514" s="2"/>
      <c r="J514" s="2"/>
      <c r="K514" s="2"/>
      <c r="L514" s="2"/>
      <c r="M514" s="2"/>
      <c r="N514" s="2"/>
      <c r="O514" s="2"/>
      <c r="P514" s="2"/>
      <c r="Q514" s="2"/>
      <c r="R514" s="2"/>
      <c r="S514" s="2"/>
      <c r="T514" s="2"/>
      <c r="U514" s="2"/>
      <c r="V514" s="2"/>
      <c r="W514" s="2"/>
    </row>
    <row r="515" spans="1:23">
      <c r="A515" s="2"/>
      <c r="B515" s="2"/>
      <c r="C515" s="2"/>
      <c r="D515" s="2"/>
      <c r="E515" s="2"/>
      <c r="F515" s="2"/>
      <c r="G515" s="2"/>
      <c r="H515" s="2"/>
      <c r="I515" s="2"/>
      <c r="J515" s="2"/>
      <c r="K515" s="2"/>
      <c r="L515" s="2"/>
      <c r="M515" s="2"/>
      <c r="N515" s="2"/>
      <c r="O515" s="2"/>
      <c r="P515" s="2"/>
      <c r="Q515" s="2"/>
      <c r="R515" s="2"/>
      <c r="S515" s="2"/>
      <c r="T515" s="2"/>
      <c r="U515" s="2"/>
      <c r="V515" s="2"/>
      <c r="W515" s="2"/>
    </row>
    <row r="516" spans="1:23">
      <c r="A516" s="2"/>
      <c r="B516" s="2"/>
      <c r="C516" s="2"/>
      <c r="D516" s="2"/>
      <c r="E516" s="2"/>
      <c r="F516" s="2"/>
      <c r="G516" s="2"/>
      <c r="H516" s="2"/>
      <c r="I516" s="2"/>
      <c r="J516" s="2"/>
      <c r="K516" s="2"/>
      <c r="L516" s="2"/>
      <c r="M516" s="2"/>
      <c r="N516" s="2"/>
      <c r="O516" s="2"/>
      <c r="P516" s="2"/>
      <c r="Q516" s="2"/>
      <c r="R516" s="2"/>
      <c r="S516" s="2"/>
      <c r="T516" s="2"/>
      <c r="U516" s="2"/>
      <c r="V516" s="2"/>
      <c r="W516" s="2"/>
    </row>
    <row r="517" spans="1:23">
      <c r="A517" s="2"/>
      <c r="B517" s="2"/>
      <c r="C517" s="2"/>
      <c r="D517" s="2"/>
      <c r="E517" s="2"/>
      <c r="F517" s="2"/>
      <c r="G517" s="2"/>
      <c r="H517" s="2"/>
      <c r="I517" s="2"/>
      <c r="J517" s="2"/>
      <c r="K517" s="2"/>
      <c r="L517" s="2"/>
      <c r="M517" s="2"/>
      <c r="N517" s="2"/>
      <c r="O517" s="2"/>
      <c r="P517" s="2"/>
      <c r="Q517" s="2"/>
      <c r="R517" s="2"/>
      <c r="S517" s="2"/>
      <c r="T517" s="2"/>
      <c r="U517" s="2"/>
      <c r="V517" s="2"/>
      <c r="W517" s="2"/>
    </row>
    <row r="518" spans="1:23">
      <c r="A518" s="2"/>
      <c r="B518" s="2"/>
      <c r="C518" s="2"/>
      <c r="D518" s="2"/>
      <c r="E518" s="2"/>
      <c r="F518" s="2"/>
      <c r="G518" s="2"/>
      <c r="H518" s="2"/>
      <c r="I518" s="2"/>
      <c r="J518" s="2"/>
      <c r="K518" s="2"/>
      <c r="L518" s="2"/>
      <c r="M518" s="2"/>
      <c r="N518" s="2"/>
      <c r="O518" s="2"/>
      <c r="P518" s="2"/>
      <c r="Q518" s="2"/>
      <c r="R518" s="2"/>
      <c r="S518" s="2"/>
      <c r="T518" s="2"/>
      <c r="U518" s="2"/>
      <c r="V518" s="2"/>
      <c r="W518" s="2"/>
    </row>
    <row r="519" spans="1:23">
      <c r="A519" s="2"/>
      <c r="B519" s="2"/>
      <c r="C519" s="2"/>
      <c r="D519" s="2"/>
      <c r="E519" s="2"/>
      <c r="F519" s="2"/>
      <c r="G519" s="2"/>
      <c r="H519" s="2"/>
      <c r="I519" s="2"/>
      <c r="J519" s="2"/>
      <c r="K519" s="2"/>
      <c r="L519" s="2"/>
      <c r="M519" s="2"/>
      <c r="N519" s="2"/>
      <c r="O519" s="2"/>
      <c r="P519" s="2"/>
      <c r="Q519" s="2"/>
      <c r="R519" s="2"/>
      <c r="S519" s="2"/>
      <c r="T519" s="2"/>
      <c r="U519" s="2"/>
      <c r="V519" s="2"/>
      <c r="W519" s="2"/>
    </row>
    <row r="520" spans="1:23">
      <c r="A520" s="2"/>
      <c r="B520" s="2"/>
      <c r="C520" s="2"/>
      <c r="D520" s="2"/>
      <c r="E520" s="2"/>
      <c r="F520" s="2"/>
      <c r="G520" s="2"/>
      <c r="H520" s="2"/>
      <c r="I520" s="2"/>
      <c r="J520" s="2"/>
      <c r="K520" s="2"/>
      <c r="L520" s="2"/>
      <c r="M520" s="2"/>
      <c r="N520" s="2"/>
      <c r="O520" s="2"/>
      <c r="P520" s="2"/>
      <c r="Q520" s="2"/>
      <c r="R520" s="2"/>
      <c r="S520" s="2"/>
      <c r="T520" s="2"/>
      <c r="U520" s="2"/>
      <c r="V520" s="2"/>
      <c r="W520" s="2"/>
    </row>
    <row r="521" spans="1:23">
      <c r="A521" s="2"/>
      <c r="B521" s="2"/>
      <c r="C521" s="2"/>
      <c r="D521" s="2"/>
      <c r="E521" s="2"/>
      <c r="F521" s="2"/>
      <c r="G521" s="2"/>
      <c r="H521" s="2"/>
      <c r="I521" s="2"/>
      <c r="J521" s="2"/>
      <c r="K521" s="2"/>
      <c r="L521" s="2"/>
      <c r="M521" s="2"/>
      <c r="N521" s="2"/>
      <c r="O521" s="2"/>
      <c r="P521" s="2"/>
      <c r="Q521" s="2"/>
      <c r="R521" s="2"/>
      <c r="S521" s="2"/>
      <c r="T521" s="2"/>
      <c r="U521" s="2"/>
      <c r="V521" s="2"/>
      <c r="W521" s="2"/>
    </row>
    <row r="522" spans="1:23">
      <c r="A522" s="2"/>
      <c r="B522" s="2"/>
      <c r="C522" s="2"/>
      <c r="D522" s="2"/>
      <c r="E522" s="2"/>
      <c r="F522" s="2"/>
      <c r="G522" s="2"/>
      <c r="H522" s="2"/>
      <c r="I522" s="2"/>
      <c r="J522" s="2"/>
      <c r="K522" s="2"/>
      <c r="L522" s="2"/>
      <c r="M522" s="2"/>
      <c r="N522" s="2"/>
      <c r="O522" s="2"/>
      <c r="P522" s="2"/>
      <c r="Q522" s="2"/>
      <c r="R522" s="2"/>
      <c r="S522" s="2"/>
      <c r="T522" s="2"/>
      <c r="U522" s="2"/>
      <c r="V522" s="2"/>
      <c r="W522" s="2"/>
    </row>
    <row r="523" spans="1:23">
      <c r="A523" s="2"/>
      <c r="B523" s="2"/>
      <c r="C523" s="2"/>
      <c r="D523" s="2"/>
      <c r="E523" s="2"/>
      <c r="F523" s="2"/>
      <c r="G523" s="2"/>
      <c r="H523" s="2"/>
      <c r="I523" s="2"/>
      <c r="J523" s="2"/>
      <c r="K523" s="2"/>
      <c r="L523" s="2"/>
      <c r="M523" s="2"/>
      <c r="N523" s="2"/>
      <c r="O523" s="2"/>
      <c r="P523" s="2"/>
      <c r="Q523" s="2"/>
      <c r="R523" s="2"/>
      <c r="S523" s="2"/>
      <c r="T523" s="2"/>
      <c r="U523" s="2"/>
      <c r="V523" s="2"/>
      <c r="W523" s="2"/>
    </row>
    <row r="524" spans="1:23">
      <c r="A524" s="2"/>
      <c r="B524" s="2"/>
      <c r="C524" s="2"/>
      <c r="D524" s="2"/>
      <c r="E524" s="2"/>
      <c r="F524" s="2"/>
      <c r="G524" s="2"/>
      <c r="H524" s="2"/>
      <c r="I524" s="2"/>
      <c r="J524" s="2"/>
      <c r="K524" s="2"/>
      <c r="L524" s="2"/>
      <c r="M524" s="2"/>
      <c r="N524" s="2"/>
      <c r="O524" s="2"/>
      <c r="P524" s="2"/>
      <c r="Q524" s="2"/>
      <c r="R524" s="2"/>
      <c r="S524" s="2"/>
      <c r="T524" s="2"/>
      <c r="U524" s="2"/>
      <c r="V524" s="2"/>
      <c r="W524" s="2"/>
    </row>
    <row r="525" spans="1:23">
      <c r="A525" s="2"/>
      <c r="B525" s="2"/>
      <c r="C525" s="2"/>
      <c r="D525" s="2"/>
      <c r="E525" s="2"/>
      <c r="F525" s="2"/>
      <c r="G525" s="2"/>
      <c r="H525" s="2"/>
      <c r="I525" s="2"/>
      <c r="J525" s="2"/>
      <c r="K525" s="2"/>
      <c r="L525" s="2"/>
      <c r="M525" s="2"/>
      <c r="N525" s="2"/>
      <c r="O525" s="2"/>
      <c r="P525" s="2"/>
      <c r="Q525" s="2"/>
      <c r="R525" s="2"/>
      <c r="S525" s="2"/>
      <c r="T525" s="2"/>
      <c r="U525" s="2"/>
      <c r="V525" s="2"/>
      <c r="W525" s="2"/>
    </row>
    <row r="526" spans="1:23">
      <c r="A526" s="2"/>
      <c r="B526" s="2"/>
      <c r="C526" s="2"/>
      <c r="D526" s="2"/>
      <c r="E526" s="2"/>
      <c r="F526" s="2"/>
      <c r="G526" s="2"/>
      <c r="H526" s="2"/>
      <c r="I526" s="2"/>
      <c r="J526" s="2"/>
      <c r="K526" s="2"/>
      <c r="L526" s="2"/>
      <c r="M526" s="2"/>
      <c r="N526" s="2"/>
      <c r="O526" s="2"/>
      <c r="P526" s="2"/>
      <c r="Q526" s="2"/>
      <c r="R526" s="2"/>
      <c r="S526" s="2"/>
      <c r="T526" s="2"/>
      <c r="U526" s="2"/>
      <c r="V526" s="2"/>
      <c r="W526" s="2"/>
    </row>
    <row r="527" spans="1:23">
      <c r="A527" s="2"/>
      <c r="B527" s="2"/>
      <c r="C527" s="2"/>
      <c r="D527" s="2"/>
      <c r="E527" s="2"/>
      <c r="F527" s="2"/>
      <c r="G527" s="2"/>
      <c r="H527" s="2"/>
      <c r="I527" s="2"/>
      <c r="J527" s="2"/>
      <c r="K527" s="2"/>
      <c r="L527" s="2"/>
      <c r="M527" s="2"/>
      <c r="N527" s="2"/>
      <c r="O527" s="2"/>
      <c r="P527" s="2"/>
      <c r="Q527" s="2"/>
      <c r="R527" s="2"/>
      <c r="S527" s="2"/>
      <c r="T527" s="2"/>
      <c r="U527" s="2"/>
      <c r="V527" s="2"/>
      <c r="W527" s="2"/>
    </row>
    <row r="528" spans="1:23">
      <c r="A528" s="2"/>
      <c r="B528" s="2"/>
      <c r="C528" s="2"/>
      <c r="D528" s="2"/>
      <c r="E528" s="2"/>
      <c r="F528" s="2"/>
      <c r="G528" s="2"/>
      <c r="H528" s="2"/>
      <c r="I528" s="2"/>
      <c r="J528" s="2"/>
      <c r="K528" s="2"/>
      <c r="L528" s="2"/>
      <c r="M528" s="2"/>
      <c r="N528" s="2"/>
      <c r="O528" s="2"/>
      <c r="P528" s="2"/>
      <c r="Q528" s="2"/>
      <c r="R528" s="2"/>
      <c r="S528" s="2"/>
      <c r="T528" s="2"/>
      <c r="U528" s="2"/>
      <c r="V528" s="2"/>
      <c r="W528" s="2"/>
    </row>
    <row r="529" spans="1:23">
      <c r="A529" s="2"/>
      <c r="B529" s="2"/>
      <c r="C529" s="2"/>
      <c r="D529" s="2"/>
      <c r="E529" s="2"/>
      <c r="F529" s="2"/>
      <c r="G529" s="2"/>
      <c r="H529" s="2"/>
      <c r="I529" s="2"/>
      <c r="J529" s="2"/>
      <c r="K529" s="2"/>
      <c r="L529" s="2"/>
      <c r="M529" s="2"/>
      <c r="N529" s="2"/>
      <c r="O529" s="2"/>
      <c r="P529" s="2"/>
      <c r="Q529" s="2"/>
      <c r="R529" s="2"/>
      <c r="S529" s="2"/>
      <c r="T529" s="2"/>
      <c r="U529" s="2"/>
      <c r="V529" s="2"/>
      <c r="W529" s="2"/>
    </row>
    <row r="530" spans="1:23">
      <c r="A530" s="2"/>
      <c r="B530" s="2"/>
      <c r="C530" s="2"/>
      <c r="D530" s="2"/>
      <c r="E530" s="2"/>
      <c r="F530" s="2"/>
      <c r="G530" s="2"/>
      <c r="H530" s="2"/>
      <c r="I530" s="2"/>
      <c r="J530" s="2"/>
      <c r="K530" s="2"/>
      <c r="L530" s="2"/>
      <c r="M530" s="2"/>
      <c r="N530" s="2"/>
      <c r="O530" s="2"/>
      <c r="P530" s="2"/>
      <c r="Q530" s="2"/>
      <c r="R530" s="2"/>
      <c r="S530" s="2"/>
      <c r="T530" s="2"/>
      <c r="U530" s="2"/>
      <c r="V530" s="2"/>
      <c r="W530" s="2"/>
    </row>
    <row r="531" spans="1:23">
      <c r="A531" s="2"/>
      <c r="B531" s="2"/>
      <c r="C531" s="2"/>
      <c r="D531" s="2"/>
      <c r="E531" s="2"/>
      <c r="F531" s="2"/>
      <c r="G531" s="2"/>
      <c r="H531" s="2"/>
      <c r="I531" s="2"/>
      <c r="J531" s="2"/>
      <c r="K531" s="2"/>
      <c r="L531" s="2"/>
      <c r="M531" s="2"/>
      <c r="N531" s="2"/>
      <c r="O531" s="2"/>
      <c r="P531" s="2"/>
      <c r="Q531" s="2"/>
      <c r="R531" s="2"/>
      <c r="S531" s="2"/>
      <c r="T531" s="2"/>
      <c r="U531" s="2"/>
      <c r="V531" s="2"/>
      <c r="W531" s="2"/>
    </row>
    <row r="532" spans="1:23">
      <c r="A532" s="2"/>
      <c r="B532" s="2"/>
      <c r="C532" s="2"/>
      <c r="D532" s="2"/>
      <c r="E532" s="2"/>
      <c r="F532" s="2"/>
      <c r="G532" s="2"/>
      <c r="H532" s="2"/>
      <c r="I532" s="2"/>
      <c r="J532" s="2"/>
      <c r="K532" s="2"/>
      <c r="L532" s="2"/>
      <c r="M532" s="2"/>
      <c r="N532" s="2"/>
      <c r="O532" s="2"/>
      <c r="P532" s="2"/>
      <c r="Q532" s="2"/>
      <c r="R532" s="2"/>
      <c r="S532" s="2"/>
      <c r="T532" s="2"/>
      <c r="U532" s="2"/>
      <c r="V532" s="2"/>
      <c r="W532" s="2"/>
    </row>
    <row r="533" spans="1:23">
      <c r="A533" s="2"/>
      <c r="B533" s="2"/>
      <c r="C533" s="2"/>
      <c r="D533" s="2"/>
      <c r="E533" s="2"/>
      <c r="F533" s="2"/>
      <c r="G533" s="2"/>
      <c r="H533" s="2"/>
      <c r="I533" s="2"/>
      <c r="J533" s="2"/>
      <c r="K533" s="2"/>
      <c r="L533" s="2"/>
      <c r="M533" s="2"/>
      <c r="N533" s="2"/>
      <c r="O533" s="2"/>
      <c r="P533" s="2"/>
      <c r="Q533" s="2"/>
      <c r="R533" s="2"/>
      <c r="S533" s="2"/>
      <c r="T533" s="2"/>
      <c r="U533" s="2"/>
      <c r="V533" s="2"/>
      <c r="W533" s="2"/>
    </row>
    <row r="534" spans="1:23">
      <c r="A534" s="2"/>
      <c r="B534" s="2"/>
      <c r="C534" s="2"/>
      <c r="D534" s="2"/>
      <c r="E534" s="2"/>
      <c r="F534" s="2"/>
      <c r="G534" s="2"/>
      <c r="H534" s="2"/>
      <c r="I534" s="2"/>
      <c r="J534" s="2"/>
      <c r="K534" s="2"/>
      <c r="L534" s="2"/>
      <c r="M534" s="2"/>
      <c r="N534" s="2"/>
      <c r="O534" s="2"/>
      <c r="P534" s="2"/>
      <c r="Q534" s="2"/>
      <c r="R534" s="2"/>
      <c r="S534" s="2"/>
      <c r="T534" s="2"/>
      <c r="U534" s="2"/>
      <c r="V534" s="2"/>
      <c r="W534" s="2"/>
    </row>
    <row r="535" spans="1:23">
      <c r="A535" s="2"/>
      <c r="B535" s="2"/>
      <c r="C535" s="2"/>
      <c r="D535" s="2"/>
      <c r="E535" s="2"/>
      <c r="F535" s="2"/>
      <c r="G535" s="2"/>
      <c r="H535" s="2"/>
      <c r="I535" s="2"/>
      <c r="J535" s="2"/>
      <c r="K535" s="2"/>
      <c r="L535" s="2"/>
      <c r="M535" s="2"/>
      <c r="N535" s="2"/>
      <c r="O535" s="2"/>
      <c r="P535" s="2"/>
      <c r="Q535" s="2"/>
      <c r="R535" s="2"/>
      <c r="S535" s="2"/>
      <c r="T535" s="2"/>
      <c r="U535" s="2"/>
      <c r="V535" s="2"/>
      <c r="W535" s="2"/>
    </row>
    <row r="536" spans="1:23">
      <c r="A536" s="2"/>
      <c r="B536" s="2"/>
      <c r="C536" s="2"/>
      <c r="D536" s="2"/>
      <c r="E536" s="2"/>
      <c r="F536" s="2"/>
      <c r="G536" s="2"/>
      <c r="H536" s="2"/>
      <c r="I536" s="2"/>
      <c r="J536" s="2"/>
      <c r="K536" s="2"/>
      <c r="L536" s="2"/>
      <c r="M536" s="2"/>
      <c r="N536" s="2"/>
      <c r="O536" s="2"/>
      <c r="P536" s="2"/>
      <c r="Q536" s="2"/>
      <c r="R536" s="2"/>
      <c r="S536" s="2"/>
      <c r="T536" s="2"/>
      <c r="U536" s="2"/>
      <c r="V536" s="2"/>
      <c r="W536" s="2"/>
    </row>
    <row r="537" spans="1:23">
      <c r="A537" s="2"/>
      <c r="B537" s="2"/>
      <c r="C537" s="2"/>
      <c r="D537" s="2"/>
      <c r="E537" s="2"/>
      <c r="F537" s="2"/>
      <c r="G537" s="2"/>
      <c r="H537" s="2"/>
      <c r="I537" s="2"/>
      <c r="J537" s="2"/>
      <c r="K537" s="2"/>
      <c r="L537" s="2"/>
      <c r="M537" s="2"/>
      <c r="N537" s="2"/>
      <c r="O537" s="2"/>
      <c r="P537" s="2"/>
      <c r="Q537" s="2"/>
      <c r="R537" s="2"/>
      <c r="S537" s="2"/>
      <c r="T537" s="2"/>
      <c r="U537" s="2"/>
      <c r="V537" s="2"/>
      <c r="W537" s="2"/>
    </row>
    <row r="538" spans="1:23">
      <c r="A538" s="2"/>
      <c r="B538" s="2"/>
      <c r="C538" s="2"/>
      <c r="D538" s="2"/>
      <c r="E538" s="2"/>
      <c r="F538" s="2"/>
      <c r="G538" s="2"/>
      <c r="H538" s="2"/>
      <c r="I538" s="2"/>
      <c r="J538" s="2"/>
      <c r="K538" s="2"/>
      <c r="L538" s="2"/>
      <c r="M538" s="2"/>
      <c r="N538" s="2"/>
      <c r="O538" s="2"/>
      <c r="P538" s="2"/>
      <c r="Q538" s="2"/>
      <c r="R538" s="2"/>
      <c r="S538" s="2"/>
      <c r="T538" s="2"/>
      <c r="U538" s="2"/>
      <c r="V538" s="2"/>
      <c r="W538" s="2"/>
    </row>
    <row r="539" spans="1:23">
      <c r="A539" s="2"/>
      <c r="B539" s="2"/>
      <c r="C539" s="2"/>
      <c r="D539" s="2"/>
      <c r="E539" s="2"/>
      <c r="F539" s="2"/>
      <c r="G539" s="2"/>
      <c r="H539" s="2"/>
      <c r="I539" s="2"/>
      <c r="J539" s="2"/>
      <c r="K539" s="2"/>
      <c r="L539" s="2"/>
      <c r="M539" s="2"/>
      <c r="N539" s="2"/>
      <c r="O539" s="2"/>
      <c r="P539" s="2"/>
      <c r="Q539" s="2"/>
      <c r="R539" s="2"/>
      <c r="S539" s="2"/>
      <c r="T539" s="2"/>
      <c r="U539" s="2"/>
      <c r="V539" s="2"/>
      <c r="W539" s="2"/>
    </row>
    <row r="540" spans="1:23">
      <c r="A540" s="2"/>
      <c r="B540" s="2"/>
      <c r="C540" s="2"/>
      <c r="D540" s="2"/>
      <c r="E540" s="2"/>
      <c r="F540" s="2"/>
      <c r="G540" s="2"/>
      <c r="H540" s="2"/>
      <c r="I540" s="2"/>
      <c r="J540" s="2"/>
      <c r="K540" s="2"/>
      <c r="L540" s="2"/>
      <c r="M540" s="2"/>
      <c r="N540" s="2"/>
      <c r="O540" s="2"/>
      <c r="P540" s="2"/>
      <c r="Q540" s="2"/>
      <c r="R540" s="2"/>
      <c r="S540" s="2"/>
      <c r="T540" s="2"/>
      <c r="U540" s="2"/>
      <c r="V540" s="2"/>
      <c r="W540" s="2"/>
    </row>
    <row r="541" spans="1:23">
      <c r="A541" s="2"/>
      <c r="B541" s="2"/>
      <c r="C541" s="2"/>
      <c r="D541" s="2"/>
      <c r="E541" s="2"/>
      <c r="F541" s="2"/>
      <c r="G541" s="2"/>
      <c r="H541" s="2"/>
      <c r="I541" s="2"/>
      <c r="J541" s="2"/>
      <c r="K541" s="2"/>
      <c r="L541" s="2"/>
      <c r="M541" s="2"/>
      <c r="N541" s="2"/>
      <c r="O541" s="2"/>
      <c r="P541" s="2"/>
      <c r="Q541" s="2"/>
      <c r="R541" s="2"/>
      <c r="S541" s="2"/>
      <c r="T541" s="2"/>
      <c r="U541" s="2"/>
      <c r="V541" s="2"/>
      <c r="W541" s="2"/>
    </row>
    <row r="542" spans="1:23">
      <c r="A542" s="2"/>
      <c r="B542" s="2"/>
      <c r="C542" s="2"/>
      <c r="D542" s="2"/>
      <c r="E542" s="2"/>
      <c r="F542" s="2"/>
      <c r="G542" s="2"/>
      <c r="H542" s="2"/>
      <c r="I542" s="2"/>
      <c r="J542" s="2"/>
      <c r="K542" s="2"/>
      <c r="L542" s="2"/>
      <c r="M542" s="2"/>
      <c r="N542" s="2"/>
      <c r="O542" s="2"/>
      <c r="P542" s="2"/>
      <c r="Q542" s="2"/>
      <c r="R542" s="2"/>
      <c r="S542" s="2"/>
      <c r="T542" s="2"/>
      <c r="U542" s="2"/>
      <c r="V542" s="2"/>
      <c r="W542" s="2"/>
    </row>
    <row r="543" spans="1:23">
      <c r="A543" s="2"/>
      <c r="B543" s="2"/>
      <c r="C543" s="2"/>
      <c r="D543" s="2"/>
      <c r="E543" s="2"/>
      <c r="F543" s="2"/>
      <c r="G543" s="2"/>
      <c r="H543" s="2"/>
      <c r="I543" s="2"/>
      <c r="J543" s="2"/>
      <c r="K543" s="2"/>
      <c r="L543" s="2"/>
      <c r="M543" s="2"/>
      <c r="N543" s="2"/>
      <c r="O543" s="2"/>
      <c r="P543" s="2"/>
      <c r="Q543" s="2"/>
      <c r="R543" s="2"/>
      <c r="S543" s="2"/>
      <c r="T543" s="2"/>
      <c r="U543" s="2"/>
      <c r="V543" s="2"/>
      <c r="W543" s="2"/>
    </row>
    <row r="544" spans="1:23">
      <c r="A544" s="2"/>
      <c r="B544" s="2"/>
      <c r="C544" s="2"/>
      <c r="D544" s="2"/>
      <c r="E544" s="2"/>
      <c r="F544" s="2"/>
      <c r="G544" s="2"/>
      <c r="H544" s="2"/>
      <c r="I544" s="2"/>
      <c r="J544" s="2"/>
      <c r="K544" s="2"/>
      <c r="L544" s="2"/>
      <c r="M544" s="2"/>
      <c r="N544" s="2"/>
      <c r="O544" s="2"/>
      <c r="P544" s="2"/>
      <c r="Q544" s="2"/>
      <c r="R544" s="2"/>
      <c r="S544" s="2"/>
      <c r="T544" s="2"/>
      <c r="U544" s="2"/>
      <c r="V544" s="2"/>
      <c r="W544" s="2"/>
    </row>
    <row r="545" spans="1:23">
      <c r="A545" s="2"/>
      <c r="B545" s="2"/>
      <c r="C545" s="2"/>
      <c r="D545" s="2"/>
      <c r="E545" s="2"/>
      <c r="F545" s="2"/>
      <c r="G545" s="2"/>
      <c r="H545" s="2"/>
      <c r="I545" s="2"/>
      <c r="J545" s="2"/>
      <c r="K545" s="2"/>
      <c r="L545" s="2"/>
      <c r="M545" s="2"/>
      <c r="N545" s="2"/>
      <c r="O545" s="2"/>
      <c r="P545" s="2"/>
      <c r="Q545" s="2"/>
      <c r="R545" s="2"/>
      <c r="S545" s="2"/>
      <c r="T545" s="2"/>
      <c r="U545" s="2"/>
      <c r="V545" s="2"/>
      <c r="W545" s="2"/>
    </row>
    <row r="546" spans="1:23">
      <c r="A546" s="2"/>
      <c r="B546" s="2"/>
      <c r="C546" s="2"/>
      <c r="D546" s="2"/>
      <c r="E546" s="2"/>
      <c r="F546" s="2"/>
      <c r="G546" s="2"/>
      <c r="H546" s="2"/>
      <c r="I546" s="2"/>
      <c r="J546" s="2"/>
      <c r="K546" s="2"/>
      <c r="L546" s="2"/>
      <c r="M546" s="2"/>
      <c r="N546" s="2"/>
      <c r="O546" s="2"/>
      <c r="P546" s="2"/>
      <c r="Q546" s="2"/>
      <c r="R546" s="2"/>
      <c r="S546" s="2"/>
      <c r="T546" s="2"/>
      <c r="U546" s="2"/>
      <c r="V546" s="2"/>
      <c r="W546" s="2"/>
    </row>
    <row r="547" spans="1:23">
      <c r="A547" s="2"/>
      <c r="B547" s="2"/>
      <c r="C547" s="2"/>
      <c r="D547" s="2"/>
      <c r="E547" s="2"/>
      <c r="F547" s="2"/>
      <c r="G547" s="2"/>
      <c r="H547" s="2"/>
      <c r="I547" s="2"/>
      <c r="J547" s="2"/>
      <c r="K547" s="2"/>
      <c r="L547" s="2"/>
      <c r="M547" s="2"/>
      <c r="N547" s="2"/>
      <c r="O547" s="2"/>
      <c r="P547" s="2"/>
      <c r="Q547" s="2"/>
      <c r="R547" s="2"/>
      <c r="S547" s="2"/>
      <c r="T547" s="2"/>
      <c r="U547" s="2"/>
      <c r="V547" s="2"/>
      <c r="W547" s="2"/>
    </row>
    <row r="548" spans="1:23">
      <c r="A548" s="2"/>
      <c r="B548" s="2"/>
      <c r="C548" s="2"/>
      <c r="D548" s="2"/>
      <c r="E548" s="2"/>
      <c r="F548" s="2"/>
      <c r="G548" s="2"/>
      <c r="H548" s="2"/>
      <c r="I548" s="2"/>
      <c r="J548" s="2"/>
      <c r="K548" s="2"/>
      <c r="L548" s="2"/>
      <c r="M548" s="2"/>
      <c r="N548" s="2"/>
      <c r="O548" s="2"/>
      <c r="P548" s="2"/>
      <c r="Q548" s="2"/>
      <c r="R548" s="2"/>
      <c r="S548" s="2"/>
      <c r="T548" s="2"/>
      <c r="U548" s="2"/>
      <c r="V548" s="2"/>
      <c r="W548" s="2"/>
    </row>
    <row r="549" spans="1:23">
      <c r="A549" s="2"/>
      <c r="B549" s="2"/>
      <c r="C549" s="2"/>
      <c r="D549" s="2"/>
      <c r="E549" s="2"/>
      <c r="F549" s="2"/>
      <c r="G549" s="2"/>
      <c r="H549" s="2"/>
      <c r="I549" s="2"/>
      <c r="J549" s="2"/>
      <c r="K549" s="2"/>
      <c r="L549" s="2"/>
      <c r="M549" s="2"/>
      <c r="N549" s="2"/>
      <c r="O549" s="2"/>
      <c r="P549" s="2"/>
      <c r="Q549" s="2"/>
      <c r="R549" s="2"/>
      <c r="S549" s="2"/>
      <c r="T549" s="2"/>
      <c r="U549" s="2"/>
      <c r="V549" s="2"/>
      <c r="W549" s="2"/>
    </row>
    <row r="550" spans="1:23">
      <c r="A550" s="2"/>
      <c r="B550" s="2"/>
      <c r="C550" s="2"/>
      <c r="D550" s="2"/>
      <c r="E550" s="2"/>
      <c r="F550" s="2"/>
      <c r="G550" s="2"/>
      <c r="H550" s="2"/>
      <c r="I550" s="2"/>
      <c r="J550" s="2"/>
      <c r="K550" s="2"/>
      <c r="L550" s="2"/>
      <c r="M550" s="2"/>
      <c r="N550" s="2"/>
      <c r="O550" s="2"/>
      <c r="P550" s="2"/>
      <c r="Q550" s="2"/>
      <c r="R550" s="2"/>
      <c r="S550" s="2"/>
      <c r="T550" s="2"/>
      <c r="U550" s="2"/>
      <c r="V550" s="2"/>
      <c r="W550" s="2"/>
    </row>
    <row r="551" spans="1:23">
      <c r="A551" s="2"/>
      <c r="B551" s="2"/>
      <c r="C551" s="2"/>
      <c r="D551" s="2"/>
      <c r="E551" s="2"/>
      <c r="F551" s="2"/>
      <c r="G551" s="2"/>
      <c r="H551" s="2"/>
      <c r="I551" s="2"/>
      <c r="J551" s="2"/>
      <c r="K551" s="2"/>
      <c r="L551" s="2"/>
      <c r="M551" s="2"/>
      <c r="N551" s="2"/>
      <c r="O551" s="2"/>
      <c r="P551" s="2"/>
      <c r="Q551" s="2"/>
      <c r="R551" s="2"/>
      <c r="S551" s="2"/>
      <c r="T551" s="2"/>
      <c r="U551" s="2"/>
      <c r="V551" s="2"/>
      <c r="W551" s="2"/>
    </row>
    <row r="552" spans="1:23">
      <c r="A552" s="2"/>
      <c r="B552" s="2"/>
      <c r="C552" s="2"/>
      <c r="D552" s="2"/>
      <c r="E552" s="2"/>
      <c r="F552" s="2"/>
      <c r="G552" s="2"/>
      <c r="H552" s="2"/>
      <c r="I552" s="2"/>
      <c r="J552" s="2"/>
      <c r="K552" s="2"/>
      <c r="L552" s="2"/>
      <c r="M552" s="2"/>
      <c r="N552" s="2"/>
      <c r="O552" s="2"/>
      <c r="P552" s="2"/>
      <c r="Q552" s="2"/>
      <c r="R552" s="2"/>
      <c r="S552" s="2"/>
      <c r="T552" s="2"/>
      <c r="U552" s="2"/>
      <c r="V552" s="2"/>
      <c r="W552" s="2"/>
    </row>
    <row r="553" spans="1:23">
      <c r="A553" s="2"/>
      <c r="B553" s="2"/>
      <c r="C553" s="2"/>
      <c r="D553" s="2"/>
      <c r="E553" s="2"/>
      <c r="F553" s="2"/>
      <c r="G553" s="2"/>
      <c r="H553" s="2"/>
      <c r="I553" s="2"/>
      <c r="J553" s="2"/>
      <c r="K553" s="2"/>
      <c r="L553" s="2"/>
      <c r="M553" s="2"/>
      <c r="N553" s="2"/>
      <c r="O553" s="2"/>
      <c r="P553" s="2"/>
      <c r="Q553" s="2"/>
      <c r="R553" s="2"/>
      <c r="S553" s="2"/>
      <c r="T553" s="2"/>
      <c r="U553" s="2"/>
      <c r="V553" s="2"/>
      <c r="W553" s="2"/>
    </row>
    <row r="554" spans="1:23">
      <c r="A554" s="2"/>
      <c r="B554" s="2"/>
      <c r="C554" s="2"/>
      <c r="D554" s="2"/>
      <c r="E554" s="2"/>
      <c r="F554" s="2"/>
      <c r="G554" s="2"/>
      <c r="H554" s="2"/>
      <c r="I554" s="2"/>
      <c r="J554" s="2"/>
      <c r="K554" s="2"/>
      <c r="L554" s="2"/>
      <c r="M554" s="2"/>
      <c r="N554" s="2"/>
      <c r="O554" s="2"/>
      <c r="P554" s="2"/>
      <c r="Q554" s="2"/>
      <c r="R554" s="2"/>
      <c r="S554" s="2"/>
      <c r="T554" s="2"/>
      <c r="U554" s="2"/>
      <c r="V554" s="2"/>
      <c r="W554" s="2"/>
    </row>
    <row r="555" spans="1:23">
      <c r="A555" s="2"/>
      <c r="B555" s="2"/>
      <c r="C555" s="2"/>
      <c r="D555" s="2"/>
      <c r="E555" s="2"/>
      <c r="F555" s="2"/>
      <c r="G555" s="2"/>
      <c r="H555" s="2"/>
      <c r="I555" s="2"/>
      <c r="J555" s="2"/>
      <c r="K555" s="2"/>
      <c r="L555" s="2"/>
      <c r="M555" s="2"/>
      <c r="N555" s="2"/>
      <c r="O555" s="2"/>
      <c r="P555" s="2"/>
      <c r="Q555" s="2"/>
      <c r="R555" s="2"/>
      <c r="S555" s="2"/>
      <c r="T555" s="2"/>
      <c r="U555" s="2"/>
      <c r="V555" s="2"/>
      <c r="W555" s="2"/>
    </row>
    <row r="556" spans="1:23">
      <c r="A556" s="2"/>
      <c r="B556" s="2"/>
      <c r="C556" s="2"/>
      <c r="D556" s="2"/>
      <c r="E556" s="2"/>
      <c r="F556" s="2"/>
      <c r="G556" s="2"/>
      <c r="H556" s="2"/>
      <c r="I556" s="2"/>
      <c r="J556" s="2"/>
      <c r="K556" s="2"/>
      <c r="L556" s="2"/>
      <c r="M556" s="2"/>
      <c r="N556" s="2"/>
      <c r="O556" s="2"/>
      <c r="P556" s="2"/>
      <c r="Q556" s="2"/>
      <c r="R556" s="2"/>
      <c r="S556" s="2"/>
      <c r="T556" s="2"/>
      <c r="U556" s="2"/>
      <c r="V556" s="2"/>
      <c r="W556" s="2"/>
    </row>
    <row r="557" spans="1:23">
      <c r="A557" s="2"/>
      <c r="B557" s="2"/>
      <c r="C557" s="2"/>
      <c r="D557" s="2"/>
      <c r="E557" s="2"/>
      <c r="F557" s="2"/>
      <c r="G557" s="2"/>
      <c r="H557" s="2"/>
      <c r="I557" s="2"/>
      <c r="J557" s="2"/>
      <c r="K557" s="2"/>
      <c r="L557" s="2"/>
      <c r="M557" s="2"/>
      <c r="N557" s="2"/>
      <c r="O557" s="2"/>
      <c r="P557" s="2"/>
      <c r="Q557" s="2"/>
      <c r="R557" s="2"/>
      <c r="S557" s="2"/>
      <c r="T557" s="2"/>
      <c r="U557" s="2"/>
      <c r="V557" s="2"/>
      <c r="W557" s="2"/>
    </row>
    <row r="558" spans="1:23">
      <c r="A558" s="2"/>
      <c r="B558" s="2"/>
      <c r="C558" s="2"/>
      <c r="D558" s="2"/>
      <c r="E558" s="2"/>
      <c r="F558" s="2"/>
      <c r="G558" s="2"/>
      <c r="H558" s="2"/>
      <c r="I558" s="2"/>
      <c r="J558" s="2"/>
      <c r="K558" s="2"/>
      <c r="L558" s="2"/>
      <c r="M558" s="2"/>
      <c r="N558" s="2"/>
      <c r="O558" s="2"/>
      <c r="P558" s="2"/>
      <c r="Q558" s="2"/>
      <c r="R558" s="2"/>
      <c r="S558" s="2"/>
      <c r="T558" s="2"/>
      <c r="U558" s="2"/>
      <c r="V558" s="2"/>
      <c r="W558" s="2"/>
    </row>
    <row r="559" spans="1:23">
      <c r="A559" s="2"/>
      <c r="B559" s="2"/>
      <c r="C559" s="2"/>
      <c r="D559" s="2"/>
      <c r="E559" s="2"/>
      <c r="F559" s="2"/>
      <c r="G559" s="2"/>
      <c r="H559" s="2"/>
      <c r="I559" s="2"/>
      <c r="J559" s="2"/>
      <c r="K559" s="2"/>
      <c r="L559" s="2"/>
      <c r="M559" s="2"/>
      <c r="N559" s="2"/>
      <c r="O559" s="2"/>
      <c r="P559" s="2"/>
      <c r="Q559" s="2"/>
      <c r="R559" s="2"/>
      <c r="S559" s="2"/>
      <c r="T559" s="2"/>
      <c r="U559" s="2"/>
      <c r="V559" s="2"/>
      <c r="W559" s="2"/>
    </row>
    <row r="560" spans="1:23">
      <c r="A560" s="2"/>
      <c r="B560" s="2"/>
      <c r="C560" s="2"/>
      <c r="D560" s="2"/>
      <c r="E560" s="2"/>
      <c r="F560" s="2"/>
      <c r="G560" s="2"/>
      <c r="H560" s="2"/>
      <c r="I560" s="2"/>
      <c r="J560" s="2"/>
      <c r="K560" s="2"/>
      <c r="L560" s="2"/>
      <c r="M560" s="2"/>
      <c r="N560" s="2"/>
      <c r="O560" s="2"/>
      <c r="P560" s="2"/>
      <c r="Q560" s="2"/>
      <c r="R560" s="2"/>
      <c r="S560" s="2"/>
      <c r="T560" s="2"/>
      <c r="U560" s="2"/>
      <c r="V560" s="2"/>
      <c r="W560" s="2"/>
    </row>
    <row r="561" spans="1:23">
      <c r="A561" s="2"/>
      <c r="B561" s="2"/>
      <c r="C561" s="2"/>
      <c r="D561" s="2"/>
      <c r="E561" s="2"/>
      <c r="F561" s="2"/>
      <c r="G561" s="2"/>
      <c r="H561" s="2"/>
      <c r="I561" s="2"/>
      <c r="J561" s="2"/>
      <c r="K561" s="2"/>
      <c r="L561" s="2"/>
      <c r="M561" s="2"/>
      <c r="N561" s="2"/>
      <c r="O561" s="2"/>
      <c r="P561" s="2"/>
      <c r="Q561" s="2"/>
      <c r="R561" s="2"/>
      <c r="S561" s="2"/>
      <c r="T561" s="2"/>
      <c r="U561" s="2"/>
      <c r="V561" s="2"/>
      <c r="W561" s="2"/>
    </row>
    <row r="562" spans="1:23">
      <c r="A562" s="2"/>
      <c r="B562" s="2"/>
      <c r="C562" s="2"/>
      <c r="D562" s="2"/>
      <c r="E562" s="2"/>
      <c r="F562" s="2"/>
      <c r="G562" s="2"/>
      <c r="H562" s="2"/>
      <c r="I562" s="2"/>
      <c r="J562" s="2"/>
      <c r="K562" s="2"/>
      <c r="L562" s="2"/>
      <c r="M562" s="2"/>
      <c r="N562" s="2"/>
      <c r="O562" s="2"/>
      <c r="P562" s="2"/>
      <c r="Q562" s="2"/>
      <c r="R562" s="2"/>
      <c r="S562" s="2"/>
      <c r="T562" s="2"/>
      <c r="U562" s="2"/>
      <c r="V562" s="2"/>
      <c r="W562" s="2"/>
    </row>
    <row r="563" spans="1:23">
      <c r="A563" s="2"/>
      <c r="B563" s="2"/>
      <c r="C563" s="2"/>
      <c r="D563" s="2"/>
      <c r="E563" s="2"/>
      <c r="F563" s="2"/>
      <c r="G563" s="2"/>
      <c r="H563" s="2"/>
      <c r="I563" s="2"/>
      <c r="J563" s="2"/>
      <c r="K563" s="2"/>
      <c r="L563" s="2"/>
      <c r="M563" s="2"/>
      <c r="N563" s="2"/>
      <c r="O563" s="2"/>
      <c r="P563" s="2"/>
      <c r="Q563" s="2"/>
      <c r="R563" s="2"/>
      <c r="S563" s="2"/>
      <c r="T563" s="2"/>
      <c r="U563" s="2"/>
      <c r="V563" s="2"/>
      <c r="W563" s="2"/>
    </row>
    <row r="564" spans="1:23">
      <c r="A564" s="2"/>
      <c r="B564" s="2"/>
      <c r="C564" s="2"/>
      <c r="D564" s="2"/>
      <c r="E564" s="2"/>
      <c r="F564" s="2"/>
      <c r="G564" s="2"/>
      <c r="H564" s="2"/>
      <c r="I564" s="2"/>
      <c r="J564" s="2"/>
      <c r="K564" s="2"/>
      <c r="L564" s="2"/>
      <c r="M564" s="2"/>
      <c r="N564" s="2"/>
      <c r="O564" s="2"/>
      <c r="P564" s="2"/>
      <c r="Q564" s="2"/>
      <c r="R564" s="2"/>
      <c r="S564" s="2"/>
      <c r="T564" s="2"/>
      <c r="U564" s="2"/>
      <c r="V564" s="2"/>
      <c r="W564" s="2"/>
    </row>
    <row r="565" spans="1:23">
      <c r="A565" s="2"/>
      <c r="B565" s="2"/>
      <c r="C565" s="2"/>
      <c r="D565" s="2"/>
      <c r="E565" s="2"/>
      <c r="F565" s="2"/>
      <c r="G565" s="2"/>
      <c r="H565" s="2"/>
      <c r="I565" s="2"/>
      <c r="J565" s="2"/>
      <c r="K565" s="2"/>
      <c r="L565" s="2"/>
      <c r="M565" s="2"/>
      <c r="N565" s="2"/>
      <c r="O565" s="2"/>
      <c r="P565" s="2"/>
      <c r="Q565" s="2"/>
      <c r="R565" s="2"/>
      <c r="S565" s="2"/>
      <c r="T565" s="2"/>
      <c r="U565" s="2"/>
      <c r="V565" s="2"/>
      <c r="W565" s="2"/>
    </row>
    <row r="566" spans="1:23">
      <c r="A566" s="2"/>
      <c r="B566" s="2"/>
      <c r="C566" s="2"/>
      <c r="D566" s="2"/>
      <c r="E566" s="2"/>
      <c r="F566" s="2"/>
      <c r="G566" s="2"/>
      <c r="H566" s="2"/>
      <c r="I566" s="2"/>
      <c r="J566" s="2"/>
      <c r="K566" s="2"/>
      <c r="L566" s="2"/>
      <c r="M566" s="2"/>
      <c r="N566" s="2"/>
      <c r="O566" s="2"/>
      <c r="P566" s="2"/>
      <c r="Q566" s="2"/>
      <c r="R566" s="2"/>
      <c r="S566" s="2"/>
      <c r="T566" s="2"/>
      <c r="U566" s="2"/>
      <c r="V566" s="2"/>
      <c r="W566" s="2"/>
    </row>
    <row r="567" spans="1:23">
      <c r="A567" s="2"/>
      <c r="B567" s="2"/>
      <c r="C567" s="2"/>
      <c r="D567" s="2"/>
      <c r="E567" s="2"/>
      <c r="F567" s="2"/>
      <c r="G567" s="2"/>
      <c r="H567" s="2"/>
      <c r="I567" s="2"/>
      <c r="J567" s="2"/>
      <c r="K567" s="2"/>
      <c r="L567" s="2"/>
      <c r="M567" s="2"/>
      <c r="N567" s="2"/>
      <c r="O567" s="2"/>
      <c r="P567" s="2"/>
      <c r="Q567" s="2"/>
      <c r="R567" s="2"/>
      <c r="S567" s="2"/>
      <c r="T567" s="2"/>
      <c r="U567" s="2"/>
      <c r="V567" s="2"/>
      <c r="W567" s="2"/>
    </row>
    <row r="568" spans="1:23">
      <c r="A568" s="2"/>
      <c r="B568" s="2"/>
      <c r="C568" s="2"/>
      <c r="D568" s="2"/>
      <c r="E568" s="2"/>
      <c r="F568" s="2"/>
      <c r="G568" s="2"/>
      <c r="H568" s="2"/>
      <c r="I568" s="2"/>
      <c r="J568" s="2"/>
      <c r="K568" s="2"/>
      <c r="L568" s="2"/>
      <c r="M568" s="2"/>
      <c r="N568" s="2"/>
      <c r="O568" s="2"/>
      <c r="P568" s="2"/>
      <c r="Q568" s="2"/>
      <c r="R568" s="2"/>
      <c r="S568" s="2"/>
      <c r="T568" s="2"/>
      <c r="U568" s="2"/>
      <c r="V568" s="2"/>
      <c r="W568" s="2"/>
    </row>
    <row r="569" spans="1:23">
      <c r="A569" s="2"/>
      <c r="B569" s="2"/>
      <c r="C569" s="2"/>
      <c r="D569" s="2"/>
      <c r="E569" s="2"/>
      <c r="F569" s="2"/>
      <c r="G569" s="2"/>
      <c r="H569" s="2"/>
      <c r="I569" s="2"/>
      <c r="J569" s="2"/>
      <c r="K569" s="2"/>
      <c r="L569" s="2"/>
      <c r="M569" s="2"/>
      <c r="N569" s="2"/>
      <c r="O569" s="2"/>
      <c r="P569" s="2"/>
      <c r="Q569" s="2"/>
      <c r="R569" s="2"/>
      <c r="S569" s="2"/>
      <c r="T569" s="2"/>
      <c r="U569" s="2"/>
      <c r="V569" s="2"/>
      <c r="W569" s="2"/>
    </row>
    <row r="570" spans="1:23">
      <c r="A570" s="2"/>
      <c r="B570" s="2"/>
      <c r="C570" s="2"/>
      <c r="D570" s="2"/>
      <c r="E570" s="2"/>
      <c r="F570" s="2"/>
      <c r="G570" s="2"/>
      <c r="H570" s="2"/>
      <c r="I570" s="2"/>
      <c r="J570" s="2"/>
      <c r="K570" s="2"/>
      <c r="L570" s="2"/>
      <c r="M570" s="2"/>
      <c r="N570" s="2"/>
      <c r="O570" s="2"/>
      <c r="P570" s="2"/>
      <c r="Q570" s="2"/>
      <c r="R570" s="2"/>
      <c r="S570" s="2"/>
      <c r="T570" s="2"/>
      <c r="U570" s="2"/>
      <c r="V570" s="2"/>
      <c r="W570" s="2"/>
    </row>
    <row r="571" spans="1:23">
      <c r="A571" s="2"/>
      <c r="B571" s="2"/>
      <c r="C571" s="2"/>
      <c r="D571" s="2"/>
      <c r="E571" s="2"/>
      <c r="F571" s="2"/>
      <c r="G571" s="2"/>
      <c r="H571" s="2"/>
      <c r="I571" s="2"/>
      <c r="J571" s="2"/>
      <c r="K571" s="2"/>
      <c r="L571" s="2"/>
      <c r="M571" s="2"/>
      <c r="N571" s="2"/>
      <c r="O571" s="2"/>
      <c r="P571" s="2"/>
      <c r="Q571" s="2"/>
      <c r="R571" s="2"/>
      <c r="S571" s="2"/>
      <c r="T571" s="2"/>
      <c r="U571" s="2"/>
      <c r="V571" s="2"/>
      <c r="W571" s="2"/>
    </row>
    <row r="572" spans="1:23">
      <c r="A572" s="2"/>
      <c r="B572" s="2"/>
      <c r="C572" s="2"/>
      <c r="D572" s="2"/>
      <c r="E572" s="2"/>
      <c r="F572" s="2"/>
      <c r="G572" s="2"/>
      <c r="H572" s="2"/>
      <c r="I572" s="2"/>
      <c r="J572" s="2"/>
      <c r="K572" s="2"/>
      <c r="L572" s="2"/>
      <c r="M572" s="2"/>
      <c r="N572" s="2"/>
      <c r="O572" s="2"/>
      <c r="P572" s="2"/>
      <c r="Q572" s="2"/>
      <c r="R572" s="2"/>
      <c r="S572" s="2"/>
      <c r="T572" s="2"/>
      <c r="U572" s="2"/>
      <c r="V572" s="2"/>
      <c r="W572" s="2"/>
    </row>
    <row r="573" spans="1:23">
      <c r="A573" s="2"/>
      <c r="B573" s="2"/>
      <c r="C573" s="2"/>
      <c r="D573" s="2"/>
      <c r="E573" s="2"/>
      <c r="F573" s="2"/>
      <c r="G573" s="2"/>
      <c r="H573" s="2"/>
      <c r="I573" s="2"/>
      <c r="J573" s="2"/>
      <c r="K573" s="2"/>
      <c r="L573" s="2"/>
      <c r="M573" s="2"/>
      <c r="N573" s="2"/>
      <c r="O573" s="2"/>
      <c r="P573" s="2"/>
      <c r="Q573" s="2"/>
      <c r="R573" s="2"/>
      <c r="S573" s="2"/>
      <c r="T573" s="2"/>
      <c r="U573" s="2"/>
      <c r="V573" s="2"/>
      <c r="W573" s="2"/>
    </row>
    <row r="574" spans="1:23">
      <c r="A574" s="2"/>
      <c r="B574" s="2"/>
      <c r="C574" s="2"/>
      <c r="D574" s="2"/>
      <c r="E574" s="2"/>
      <c r="F574" s="2"/>
      <c r="G574" s="2"/>
      <c r="H574" s="2"/>
      <c r="I574" s="2"/>
      <c r="J574" s="2"/>
      <c r="K574" s="2"/>
      <c r="L574" s="2"/>
      <c r="M574" s="2"/>
      <c r="N574" s="2"/>
      <c r="O574" s="2"/>
      <c r="P574" s="2"/>
      <c r="Q574" s="2"/>
      <c r="R574" s="2"/>
      <c r="S574" s="2"/>
      <c r="T574" s="2"/>
      <c r="U574" s="2"/>
      <c r="V574" s="2"/>
      <c r="W574" s="2"/>
    </row>
    <row r="575" spans="1:23">
      <c r="A575" s="2"/>
      <c r="B575" s="2"/>
      <c r="C575" s="2"/>
      <c r="D575" s="2"/>
      <c r="E575" s="2"/>
      <c r="F575" s="2"/>
      <c r="G575" s="2"/>
      <c r="H575" s="2"/>
      <c r="I575" s="2"/>
      <c r="J575" s="2"/>
      <c r="K575" s="2"/>
      <c r="L575" s="2"/>
      <c r="M575" s="2"/>
      <c r="N575" s="2"/>
      <c r="O575" s="2"/>
      <c r="P575" s="2"/>
      <c r="Q575" s="2"/>
      <c r="R575" s="2"/>
      <c r="S575" s="2"/>
      <c r="T575" s="2"/>
      <c r="U575" s="2"/>
      <c r="V575" s="2"/>
      <c r="W575" s="2"/>
    </row>
    <row r="576" spans="1:23">
      <c r="A576" s="2"/>
      <c r="B576" s="2"/>
      <c r="C576" s="2"/>
      <c r="D576" s="2"/>
      <c r="E576" s="2"/>
      <c r="F576" s="2"/>
      <c r="G576" s="2"/>
      <c r="H576" s="2"/>
      <c r="I576" s="2"/>
      <c r="J576" s="2"/>
      <c r="K576" s="2"/>
      <c r="L576" s="2"/>
      <c r="M576" s="2"/>
      <c r="N576" s="2"/>
      <c r="O576" s="2"/>
      <c r="P576" s="2"/>
      <c r="Q576" s="2"/>
      <c r="R576" s="2"/>
      <c r="S576" s="2"/>
      <c r="T576" s="2"/>
      <c r="U576" s="2"/>
      <c r="V576" s="2"/>
      <c r="W576" s="2"/>
    </row>
    <row r="577" spans="1:23">
      <c r="A577" s="2"/>
      <c r="B577" s="2"/>
      <c r="C577" s="2"/>
      <c r="D577" s="2"/>
      <c r="E577" s="2"/>
      <c r="F577" s="2"/>
      <c r="G577" s="2"/>
      <c r="H577" s="2"/>
      <c r="I577" s="2"/>
      <c r="J577" s="2"/>
      <c r="K577" s="2"/>
      <c r="L577" s="2"/>
      <c r="M577" s="2"/>
      <c r="N577" s="2"/>
      <c r="O577" s="2"/>
      <c r="P577" s="2"/>
      <c r="Q577" s="2"/>
      <c r="R577" s="2"/>
      <c r="S577" s="2"/>
      <c r="T577" s="2"/>
      <c r="U577" s="2"/>
      <c r="V577" s="2"/>
      <c r="W577" s="2"/>
    </row>
    <row r="578" spans="1:23">
      <c r="A578" s="2"/>
      <c r="B578" s="2"/>
      <c r="C578" s="2"/>
      <c r="D578" s="2"/>
      <c r="E578" s="2"/>
      <c r="F578" s="2"/>
      <c r="G578" s="2"/>
      <c r="H578" s="2"/>
      <c r="I578" s="2"/>
      <c r="J578" s="2"/>
      <c r="K578" s="2"/>
      <c r="L578" s="2"/>
      <c r="M578" s="2"/>
      <c r="N578" s="2"/>
      <c r="O578" s="2"/>
      <c r="P578" s="2"/>
      <c r="Q578" s="2"/>
      <c r="R578" s="2"/>
      <c r="S578" s="2"/>
      <c r="T578" s="2"/>
      <c r="U578" s="2"/>
      <c r="V578" s="2"/>
      <c r="W578" s="2"/>
    </row>
    <row r="579" spans="1:23">
      <c r="A579" s="2"/>
      <c r="B579" s="2"/>
      <c r="C579" s="2"/>
      <c r="D579" s="2"/>
      <c r="E579" s="2"/>
      <c r="F579" s="2"/>
      <c r="G579" s="2"/>
      <c r="H579" s="2"/>
      <c r="I579" s="2"/>
      <c r="J579" s="2"/>
      <c r="K579" s="2"/>
      <c r="L579" s="2"/>
      <c r="M579" s="2"/>
      <c r="N579" s="2"/>
      <c r="O579" s="2"/>
      <c r="P579" s="2"/>
      <c r="Q579" s="2"/>
      <c r="R579" s="2"/>
      <c r="S579" s="2"/>
      <c r="T579" s="2"/>
      <c r="U579" s="2"/>
      <c r="V579" s="2"/>
      <c r="W579" s="2"/>
    </row>
    <row r="580" spans="1:23">
      <c r="A580" s="2"/>
      <c r="B580" s="2"/>
      <c r="C580" s="2"/>
      <c r="D580" s="2"/>
      <c r="E580" s="2"/>
      <c r="F580" s="2"/>
      <c r="G580" s="2"/>
      <c r="H580" s="2"/>
      <c r="I580" s="2"/>
      <c r="J580" s="2"/>
      <c r="K580" s="2"/>
      <c r="L580" s="2"/>
      <c r="M580" s="2"/>
      <c r="N580" s="2"/>
      <c r="O580" s="2"/>
      <c r="P580" s="2"/>
      <c r="Q580" s="2"/>
      <c r="R580" s="2"/>
      <c r="S580" s="2"/>
      <c r="T580" s="2"/>
      <c r="U580" s="2"/>
      <c r="V580" s="2"/>
      <c r="W580" s="2"/>
    </row>
    <row r="581" spans="1:23">
      <c r="A581" s="2"/>
      <c r="B581" s="2"/>
      <c r="C581" s="2"/>
      <c r="D581" s="2"/>
      <c r="E581" s="2"/>
      <c r="F581" s="2"/>
      <c r="G581" s="2"/>
      <c r="H581" s="2"/>
      <c r="I581" s="2"/>
      <c r="J581" s="2"/>
      <c r="K581" s="2"/>
      <c r="L581" s="2"/>
      <c r="M581" s="2"/>
      <c r="N581" s="2"/>
      <c r="O581" s="2"/>
      <c r="P581" s="2"/>
      <c r="Q581" s="2"/>
      <c r="R581" s="2"/>
      <c r="S581" s="2"/>
      <c r="T581" s="2"/>
      <c r="U581" s="2"/>
      <c r="V581" s="2"/>
      <c r="W581" s="2"/>
    </row>
    <row r="582" spans="1:23">
      <c r="A582" s="2"/>
      <c r="B582" s="2"/>
      <c r="C582" s="2"/>
      <c r="D582" s="2"/>
      <c r="E582" s="2"/>
      <c r="F582" s="2"/>
      <c r="G582" s="2"/>
      <c r="H582" s="2"/>
      <c r="I582" s="2"/>
      <c r="J582" s="2"/>
      <c r="K582" s="2"/>
      <c r="L582" s="2"/>
      <c r="M582" s="2"/>
      <c r="N582" s="2"/>
      <c r="O582" s="2"/>
      <c r="P582" s="2"/>
      <c r="Q582" s="2"/>
      <c r="R582" s="2"/>
      <c r="S582" s="2"/>
      <c r="T582" s="2"/>
      <c r="U582" s="2"/>
      <c r="V582" s="2"/>
      <c r="W582" s="2"/>
    </row>
    <row r="583" spans="1:23">
      <c r="A583" s="2"/>
      <c r="B583" s="2"/>
      <c r="C583" s="2"/>
      <c r="D583" s="2"/>
      <c r="E583" s="2"/>
      <c r="F583" s="2"/>
      <c r="G583" s="2"/>
      <c r="H583" s="2"/>
      <c r="I583" s="2"/>
      <c r="J583" s="2"/>
      <c r="K583" s="2"/>
      <c r="L583" s="2"/>
      <c r="M583" s="2"/>
      <c r="N583" s="2"/>
      <c r="O583" s="2"/>
      <c r="P583" s="2"/>
      <c r="Q583" s="2"/>
      <c r="R583" s="2"/>
      <c r="S583" s="2"/>
      <c r="T583" s="2"/>
      <c r="U583" s="2"/>
      <c r="V583" s="2"/>
      <c r="W583" s="2"/>
    </row>
    <row r="584" spans="1:23">
      <c r="A584" s="2"/>
      <c r="B584" s="2"/>
      <c r="C584" s="2"/>
      <c r="D584" s="2"/>
      <c r="E584" s="2"/>
      <c r="F584" s="2"/>
      <c r="G584" s="2"/>
      <c r="H584" s="2"/>
      <c r="I584" s="2"/>
      <c r="J584" s="2"/>
      <c r="K584" s="2"/>
      <c r="L584" s="2"/>
      <c r="M584" s="2"/>
      <c r="N584" s="2"/>
      <c r="O584" s="2"/>
      <c r="P584" s="2"/>
      <c r="Q584" s="2"/>
      <c r="R584" s="2"/>
      <c r="S584" s="2"/>
      <c r="T584" s="2"/>
      <c r="U584" s="2"/>
      <c r="V584" s="2"/>
      <c r="W584" s="2"/>
    </row>
    <row r="585" spans="1:23">
      <c r="A585" s="2"/>
      <c r="B585" s="2"/>
      <c r="C585" s="2"/>
      <c r="D585" s="2"/>
      <c r="E585" s="2"/>
      <c r="F585" s="2"/>
      <c r="G585" s="2"/>
      <c r="H585" s="2"/>
      <c r="I585" s="2"/>
      <c r="J585" s="2"/>
      <c r="K585" s="2"/>
      <c r="L585" s="2"/>
      <c r="M585" s="2"/>
      <c r="N585" s="2"/>
      <c r="O585" s="2"/>
      <c r="P585" s="2"/>
      <c r="Q585" s="2"/>
      <c r="R585" s="2"/>
      <c r="S585" s="2"/>
      <c r="T585" s="2"/>
      <c r="U585" s="2"/>
      <c r="V585" s="2"/>
      <c r="W585" s="2"/>
    </row>
    <row r="586" spans="1:23">
      <c r="A586" s="2"/>
      <c r="B586" s="2"/>
      <c r="C586" s="2"/>
      <c r="D586" s="2"/>
      <c r="E586" s="2"/>
      <c r="F586" s="2"/>
      <c r="G586" s="2"/>
      <c r="H586" s="2"/>
      <c r="I586" s="2"/>
      <c r="J586" s="2"/>
      <c r="K586" s="2"/>
      <c r="L586" s="2"/>
      <c r="M586" s="2"/>
      <c r="N586" s="2"/>
      <c r="O586" s="2"/>
      <c r="P586" s="2"/>
      <c r="Q586" s="2"/>
      <c r="R586" s="2"/>
      <c r="S586" s="2"/>
      <c r="T586" s="2"/>
      <c r="U586" s="2"/>
      <c r="V586" s="2"/>
      <c r="W586" s="2"/>
    </row>
    <row r="587" spans="1:23">
      <c r="A587" s="2"/>
      <c r="B587" s="2"/>
      <c r="C587" s="2"/>
      <c r="D587" s="2"/>
      <c r="E587" s="2"/>
      <c r="F587" s="2"/>
      <c r="G587" s="2"/>
      <c r="H587" s="2"/>
      <c r="I587" s="2"/>
      <c r="J587" s="2"/>
      <c r="K587" s="2"/>
      <c r="L587" s="2"/>
      <c r="M587" s="2"/>
      <c r="N587" s="2"/>
      <c r="O587" s="2"/>
      <c r="P587" s="2"/>
      <c r="Q587" s="2"/>
      <c r="R587" s="2"/>
      <c r="S587" s="2"/>
      <c r="T587" s="2"/>
      <c r="U587" s="2"/>
      <c r="V587" s="2"/>
      <c r="W587" s="2"/>
    </row>
    <row r="588" spans="1:23">
      <c r="A588" s="2"/>
      <c r="B588" s="2"/>
      <c r="C588" s="2"/>
      <c r="D588" s="2"/>
      <c r="E588" s="2"/>
      <c r="F588" s="2"/>
      <c r="G588" s="2"/>
      <c r="H588" s="2"/>
      <c r="I588" s="2"/>
      <c r="J588" s="2"/>
      <c r="K588" s="2"/>
      <c r="L588" s="2"/>
      <c r="M588" s="2"/>
      <c r="N588" s="2"/>
      <c r="O588" s="2"/>
      <c r="P588" s="2"/>
      <c r="Q588" s="2"/>
      <c r="R588" s="2"/>
      <c r="S588" s="2"/>
      <c r="T588" s="2"/>
      <c r="U588" s="2"/>
      <c r="V588" s="2"/>
      <c r="W588" s="2"/>
    </row>
    <row r="589" spans="1:23">
      <c r="A589" s="2"/>
      <c r="B589" s="2"/>
      <c r="C589" s="2"/>
      <c r="D589" s="2"/>
      <c r="E589" s="2"/>
      <c r="F589" s="2"/>
      <c r="G589" s="2"/>
      <c r="H589" s="2"/>
      <c r="I589" s="2"/>
      <c r="J589" s="2"/>
      <c r="K589" s="2"/>
      <c r="L589" s="2"/>
      <c r="M589" s="2"/>
      <c r="N589" s="2"/>
      <c r="O589" s="2"/>
      <c r="P589" s="2"/>
      <c r="Q589" s="2"/>
      <c r="R589" s="2"/>
      <c r="S589" s="2"/>
      <c r="T589" s="2"/>
      <c r="U589" s="2"/>
      <c r="V589" s="2"/>
      <c r="W589" s="2"/>
    </row>
    <row r="590" spans="1:23">
      <c r="A590" s="2"/>
      <c r="B590" s="2"/>
      <c r="C590" s="2"/>
      <c r="D590" s="2"/>
      <c r="E590" s="2"/>
      <c r="F590" s="2"/>
      <c r="G590" s="2"/>
      <c r="H590" s="2"/>
      <c r="I590" s="2"/>
      <c r="J590" s="2"/>
      <c r="K590" s="2"/>
      <c r="L590" s="2"/>
      <c r="M590" s="2"/>
      <c r="N590" s="2"/>
      <c r="O590" s="2"/>
      <c r="P590" s="2"/>
      <c r="Q590" s="2"/>
      <c r="R590" s="2"/>
      <c r="S590" s="2"/>
      <c r="T590" s="2"/>
      <c r="U590" s="2"/>
      <c r="V590" s="2"/>
      <c r="W590" s="2"/>
    </row>
    <row r="591" spans="1:23">
      <c r="A591" s="2"/>
      <c r="B591" s="2"/>
      <c r="C591" s="2"/>
      <c r="D591" s="2"/>
      <c r="E591" s="2"/>
      <c r="F591" s="2"/>
      <c r="G591" s="2"/>
      <c r="H591" s="2"/>
      <c r="I591" s="2"/>
      <c r="J591" s="2"/>
      <c r="K591" s="2"/>
      <c r="L591" s="2"/>
      <c r="M591" s="2"/>
      <c r="N591" s="2"/>
      <c r="O591" s="2"/>
      <c r="P591" s="2"/>
      <c r="Q591" s="2"/>
      <c r="R591" s="2"/>
      <c r="S591" s="2"/>
      <c r="T591" s="2"/>
      <c r="U591" s="2"/>
      <c r="V591" s="2"/>
      <c r="W591" s="2"/>
    </row>
    <row r="592" spans="1:23">
      <c r="A592" s="2"/>
      <c r="B592" s="2"/>
      <c r="C592" s="2"/>
      <c r="D592" s="2"/>
      <c r="E592" s="2"/>
      <c r="F592" s="2"/>
      <c r="G592" s="2"/>
      <c r="H592" s="2"/>
      <c r="I592" s="2"/>
      <c r="J592" s="2"/>
      <c r="K592" s="2"/>
      <c r="L592" s="2"/>
      <c r="M592" s="2"/>
      <c r="N592" s="2"/>
      <c r="O592" s="2"/>
      <c r="P592" s="2"/>
      <c r="Q592" s="2"/>
      <c r="R592" s="2"/>
      <c r="S592" s="2"/>
      <c r="T592" s="2"/>
      <c r="U592" s="2"/>
      <c r="V592" s="2"/>
      <c r="W592" s="2"/>
    </row>
    <row r="593" spans="1:23">
      <c r="A593" s="2"/>
      <c r="B593" s="2"/>
      <c r="C593" s="2"/>
      <c r="D593" s="2"/>
      <c r="E593" s="2"/>
      <c r="F593" s="2"/>
      <c r="G593" s="2"/>
      <c r="H593" s="2"/>
      <c r="I593" s="2"/>
      <c r="J593" s="2"/>
      <c r="K593" s="2"/>
      <c r="L593" s="2"/>
      <c r="M593" s="2"/>
      <c r="N593" s="2"/>
      <c r="O593" s="2"/>
      <c r="P593" s="2"/>
      <c r="Q593" s="2"/>
      <c r="R593" s="2"/>
      <c r="S593" s="2"/>
      <c r="T593" s="2"/>
      <c r="U593" s="2"/>
      <c r="V593" s="2"/>
      <c r="W593" s="2"/>
    </row>
    <row r="594" spans="1:23">
      <c r="A594" s="2"/>
      <c r="B594" s="2"/>
      <c r="C594" s="2"/>
      <c r="D594" s="2"/>
      <c r="E594" s="2"/>
      <c r="F594" s="2"/>
      <c r="G594" s="2"/>
      <c r="H594" s="2"/>
      <c r="I594" s="2"/>
      <c r="J594" s="2"/>
      <c r="K594" s="2"/>
      <c r="L594" s="2"/>
      <c r="M594" s="2"/>
      <c r="N594" s="2"/>
      <c r="O594" s="2"/>
      <c r="P594" s="2"/>
      <c r="Q594" s="2"/>
      <c r="R594" s="2"/>
      <c r="S594" s="2"/>
      <c r="T594" s="2"/>
      <c r="U594" s="2"/>
      <c r="V594" s="2"/>
      <c r="W594" s="2"/>
    </row>
    <row r="595" spans="1:23">
      <c r="A595" s="2"/>
      <c r="B595" s="2"/>
      <c r="C595" s="2"/>
      <c r="D595" s="2"/>
      <c r="E595" s="2"/>
      <c r="F595" s="2"/>
      <c r="G595" s="2"/>
      <c r="H595" s="2"/>
      <c r="I595" s="2"/>
      <c r="J595" s="2"/>
      <c r="K595" s="2"/>
      <c r="L595" s="2"/>
      <c r="M595" s="2"/>
      <c r="N595" s="2"/>
      <c r="O595" s="2"/>
      <c r="P595" s="2"/>
      <c r="Q595" s="2"/>
      <c r="R595" s="2"/>
      <c r="S595" s="2"/>
      <c r="T595" s="2"/>
      <c r="U595" s="2"/>
      <c r="V595" s="2"/>
      <c r="W595" s="2"/>
    </row>
    <row r="596" spans="1:23">
      <c r="A596" s="2"/>
      <c r="B596" s="2"/>
      <c r="C596" s="2"/>
      <c r="D596" s="2"/>
      <c r="E596" s="2"/>
      <c r="F596" s="2"/>
      <c r="G596" s="2"/>
      <c r="H596" s="2"/>
      <c r="I596" s="2"/>
      <c r="J596" s="2"/>
      <c r="K596" s="2"/>
      <c r="L596" s="2"/>
      <c r="M596" s="2"/>
      <c r="N596" s="2"/>
      <c r="O596" s="2"/>
      <c r="P596" s="2"/>
      <c r="Q596" s="2"/>
      <c r="R596" s="2"/>
      <c r="S596" s="2"/>
      <c r="T596" s="2"/>
      <c r="U596" s="2"/>
      <c r="V596" s="2"/>
      <c r="W596" s="2"/>
    </row>
    <row r="597" spans="1:23">
      <c r="A597" s="2"/>
      <c r="B597" s="2"/>
      <c r="C597" s="2"/>
      <c r="D597" s="2"/>
      <c r="E597" s="2"/>
      <c r="F597" s="2"/>
      <c r="G597" s="2"/>
      <c r="H597" s="2"/>
      <c r="I597" s="2"/>
      <c r="J597" s="2"/>
      <c r="K597" s="2"/>
      <c r="L597" s="2"/>
      <c r="M597" s="2"/>
      <c r="N597" s="2"/>
      <c r="O597" s="2"/>
      <c r="P597" s="2"/>
      <c r="Q597" s="2"/>
      <c r="R597" s="2"/>
      <c r="S597" s="2"/>
      <c r="T597" s="2"/>
      <c r="U597" s="2"/>
      <c r="V597" s="2"/>
      <c r="W597" s="2"/>
    </row>
    <row r="598" spans="1:23">
      <c r="A598" s="2"/>
      <c r="B598" s="2"/>
      <c r="C598" s="2"/>
      <c r="D598" s="2"/>
      <c r="E598" s="2"/>
      <c r="F598" s="2"/>
      <c r="G598" s="2"/>
      <c r="H598" s="2"/>
      <c r="I598" s="2"/>
      <c r="J598" s="2"/>
      <c r="K598" s="2"/>
      <c r="L598" s="2"/>
      <c r="M598" s="2"/>
      <c r="N598" s="2"/>
      <c r="O598" s="2"/>
      <c r="P598" s="2"/>
      <c r="Q598" s="2"/>
      <c r="R598" s="2"/>
      <c r="S598" s="2"/>
      <c r="T598" s="2"/>
      <c r="U598" s="2"/>
      <c r="V598" s="2"/>
      <c r="W598" s="2"/>
    </row>
    <row r="599" spans="1:23">
      <c r="A599" s="2"/>
      <c r="B599" s="2"/>
      <c r="C599" s="2"/>
      <c r="D599" s="2"/>
      <c r="E599" s="2"/>
      <c r="F599" s="2"/>
      <c r="G599" s="2"/>
      <c r="H599" s="2"/>
      <c r="I599" s="2"/>
      <c r="J599" s="2"/>
      <c r="K599" s="2"/>
      <c r="L599" s="2"/>
      <c r="M599" s="2"/>
      <c r="N599" s="2"/>
      <c r="O599" s="2"/>
      <c r="P599" s="2"/>
      <c r="Q599" s="2"/>
      <c r="R599" s="2"/>
      <c r="S599" s="2"/>
      <c r="T599" s="2"/>
      <c r="U599" s="2"/>
      <c r="V599" s="2"/>
      <c r="W599" s="2"/>
    </row>
    <row r="600" spans="1:23">
      <c r="A600" s="2"/>
      <c r="B600" s="2"/>
      <c r="C600" s="2"/>
      <c r="D600" s="2"/>
      <c r="E600" s="2"/>
      <c r="F600" s="2"/>
      <c r="G600" s="2"/>
      <c r="H600" s="2"/>
      <c r="I600" s="2"/>
      <c r="J600" s="2"/>
      <c r="K600" s="2"/>
      <c r="L600" s="2"/>
      <c r="M600" s="2"/>
      <c r="N600" s="2"/>
      <c r="O600" s="2"/>
      <c r="P600" s="2"/>
      <c r="Q600" s="2"/>
      <c r="R600" s="2"/>
      <c r="S600" s="2"/>
      <c r="T600" s="2"/>
      <c r="U600" s="2"/>
      <c r="V600" s="2"/>
      <c r="W600" s="2"/>
    </row>
    <row r="601" spans="1:23">
      <c r="A601" s="2"/>
      <c r="B601" s="2"/>
      <c r="C601" s="2"/>
      <c r="D601" s="2"/>
      <c r="E601" s="2"/>
      <c r="F601" s="2"/>
      <c r="G601" s="2"/>
      <c r="H601" s="2"/>
      <c r="I601" s="2"/>
      <c r="J601" s="2"/>
      <c r="K601" s="2"/>
      <c r="L601" s="2"/>
      <c r="M601" s="2"/>
      <c r="N601" s="2"/>
      <c r="O601" s="2"/>
      <c r="P601" s="2"/>
      <c r="Q601" s="2"/>
      <c r="R601" s="2"/>
      <c r="S601" s="2"/>
      <c r="T601" s="2"/>
      <c r="U601" s="2"/>
      <c r="V601" s="2"/>
      <c r="W601" s="2"/>
    </row>
    <row r="602" spans="1:23">
      <c r="A602" s="2"/>
      <c r="B602" s="2"/>
      <c r="C602" s="2"/>
      <c r="D602" s="2"/>
      <c r="E602" s="2"/>
      <c r="F602" s="2"/>
      <c r="G602" s="2"/>
      <c r="H602" s="2"/>
      <c r="I602" s="2"/>
      <c r="J602" s="2"/>
      <c r="K602" s="2"/>
      <c r="L602" s="2"/>
      <c r="M602" s="2"/>
      <c r="N602" s="2"/>
      <c r="O602" s="2"/>
      <c r="P602" s="2"/>
      <c r="Q602" s="2"/>
      <c r="R602" s="2"/>
      <c r="S602" s="2"/>
      <c r="T602" s="2"/>
      <c r="U602" s="2"/>
      <c r="V602" s="2"/>
      <c r="W602" s="2"/>
    </row>
    <row r="603" spans="1:23">
      <c r="A603" s="2"/>
      <c r="B603" s="2"/>
      <c r="C603" s="2"/>
      <c r="D603" s="2"/>
      <c r="E603" s="2"/>
      <c r="F603" s="2"/>
      <c r="G603" s="2"/>
      <c r="H603" s="2"/>
      <c r="I603" s="2"/>
      <c r="J603" s="2"/>
      <c r="K603" s="2"/>
      <c r="L603" s="2"/>
      <c r="M603" s="2"/>
      <c r="N603" s="2"/>
      <c r="O603" s="2"/>
      <c r="P603" s="2"/>
      <c r="Q603" s="2"/>
      <c r="R603" s="2"/>
      <c r="S603" s="2"/>
      <c r="T603" s="2"/>
      <c r="U603" s="2"/>
      <c r="V603" s="2"/>
      <c r="W603" s="2"/>
    </row>
    <row r="604" spans="1:23">
      <c r="A604" s="2"/>
      <c r="B604" s="2"/>
      <c r="C604" s="2"/>
      <c r="D604" s="2"/>
      <c r="E604" s="2"/>
      <c r="F604" s="2"/>
      <c r="G604" s="2"/>
      <c r="H604" s="2"/>
      <c r="I604" s="2"/>
      <c r="J604" s="2"/>
      <c r="K604" s="2"/>
      <c r="L604" s="2"/>
      <c r="M604" s="2"/>
      <c r="N604" s="2"/>
      <c r="O604" s="2"/>
      <c r="P604" s="2"/>
      <c r="Q604" s="2"/>
      <c r="R604" s="2"/>
      <c r="S604" s="2"/>
      <c r="T604" s="2"/>
      <c r="U604" s="2"/>
      <c r="V604" s="2"/>
      <c r="W604" s="2"/>
    </row>
    <row r="605" spans="1:23">
      <c r="A605" s="2"/>
      <c r="B605" s="2"/>
      <c r="C605" s="2"/>
      <c r="D605" s="2"/>
      <c r="E605" s="2"/>
      <c r="F605" s="2"/>
      <c r="G605" s="2"/>
      <c r="H605" s="2"/>
      <c r="I605" s="2"/>
      <c r="J605" s="2"/>
      <c r="K605" s="2"/>
      <c r="L605" s="2"/>
      <c r="M605" s="2"/>
      <c r="N605" s="2"/>
      <c r="O605" s="2"/>
      <c r="P605" s="2"/>
      <c r="Q605" s="2"/>
      <c r="R605" s="2"/>
      <c r="S605" s="2"/>
      <c r="T605" s="2"/>
      <c r="U605" s="2"/>
      <c r="V605" s="2"/>
      <c r="W605" s="2"/>
    </row>
    <row r="606" spans="1:23">
      <c r="A606" s="2"/>
      <c r="B606" s="2"/>
      <c r="C606" s="2"/>
      <c r="D606" s="2"/>
      <c r="E606" s="2"/>
      <c r="F606" s="2"/>
      <c r="G606" s="2"/>
      <c r="H606" s="2"/>
      <c r="I606" s="2"/>
      <c r="J606" s="2"/>
      <c r="K606" s="2"/>
      <c r="L606" s="2"/>
      <c r="M606" s="2"/>
      <c r="N606" s="2"/>
      <c r="O606" s="2"/>
      <c r="P606" s="2"/>
      <c r="Q606" s="2"/>
      <c r="R606" s="2"/>
      <c r="S606" s="2"/>
      <c r="T606" s="2"/>
      <c r="U606" s="2"/>
      <c r="V606" s="2"/>
      <c r="W606" s="2"/>
    </row>
    <row r="607" spans="1:23">
      <c r="A607" s="2"/>
      <c r="B607" s="2"/>
      <c r="C607" s="2"/>
      <c r="D607" s="2"/>
      <c r="E607" s="2"/>
      <c r="F607" s="2"/>
      <c r="G607" s="2"/>
      <c r="H607" s="2"/>
      <c r="I607" s="2"/>
      <c r="J607" s="2"/>
      <c r="K607" s="2"/>
      <c r="L607" s="2"/>
      <c r="M607" s="2"/>
      <c r="N607" s="2"/>
      <c r="O607" s="2"/>
      <c r="P607" s="2"/>
      <c r="Q607" s="2"/>
      <c r="R607" s="2"/>
      <c r="S607" s="2"/>
      <c r="T607" s="2"/>
      <c r="U607" s="2"/>
      <c r="V607" s="2"/>
      <c r="W607" s="2"/>
    </row>
    <row r="608" spans="1:23">
      <c r="A608" s="2"/>
      <c r="B608" s="2"/>
      <c r="C608" s="2"/>
      <c r="D608" s="2"/>
      <c r="E608" s="2"/>
      <c r="F608" s="2"/>
      <c r="G608" s="2"/>
      <c r="H608" s="2"/>
      <c r="I608" s="2"/>
      <c r="J608" s="2"/>
      <c r="K608" s="2"/>
      <c r="L608" s="2"/>
      <c r="M608" s="2"/>
      <c r="N608" s="2"/>
      <c r="O608" s="2"/>
      <c r="P608" s="2"/>
      <c r="Q608" s="2"/>
      <c r="R608" s="2"/>
      <c r="S608" s="2"/>
      <c r="T608" s="2"/>
      <c r="U608" s="2"/>
      <c r="V608" s="2"/>
      <c r="W608" s="2"/>
    </row>
    <row r="609" spans="1:23">
      <c r="A609" s="2"/>
      <c r="B609" s="2"/>
      <c r="C609" s="2"/>
      <c r="D609" s="2"/>
      <c r="E609" s="2"/>
      <c r="F609" s="2"/>
      <c r="G609" s="2"/>
      <c r="H609" s="2"/>
      <c r="I609" s="2"/>
      <c r="J609" s="2"/>
      <c r="K609" s="2"/>
      <c r="L609" s="2"/>
      <c r="M609" s="2"/>
      <c r="N609" s="2"/>
      <c r="O609" s="2"/>
      <c r="P609" s="2"/>
      <c r="Q609" s="2"/>
      <c r="R609" s="2"/>
      <c r="S609" s="2"/>
      <c r="T609" s="2"/>
      <c r="U609" s="2"/>
      <c r="V609" s="2"/>
      <c r="W609" s="2"/>
    </row>
    <row r="610" spans="1:23">
      <c r="A610" s="2"/>
      <c r="B610" s="2"/>
      <c r="C610" s="2"/>
      <c r="D610" s="2"/>
      <c r="E610" s="2"/>
      <c r="F610" s="2"/>
      <c r="G610" s="2"/>
      <c r="H610" s="2"/>
      <c r="I610" s="2"/>
      <c r="J610" s="2"/>
      <c r="K610" s="2"/>
      <c r="L610" s="2"/>
      <c r="M610" s="2"/>
      <c r="N610" s="2"/>
      <c r="O610" s="2"/>
      <c r="P610" s="2"/>
      <c r="Q610" s="2"/>
      <c r="R610" s="2"/>
      <c r="S610" s="2"/>
      <c r="T610" s="2"/>
      <c r="U610" s="2"/>
      <c r="V610" s="2"/>
      <c r="W610" s="2"/>
    </row>
    <row r="611" spans="1:23">
      <c r="A611" s="2"/>
      <c r="B611" s="2"/>
      <c r="C611" s="2"/>
      <c r="D611" s="2"/>
      <c r="E611" s="2"/>
      <c r="F611" s="2"/>
      <c r="G611" s="2"/>
      <c r="H611" s="2"/>
      <c r="I611" s="2"/>
      <c r="J611" s="2"/>
      <c r="K611" s="2"/>
      <c r="L611" s="2"/>
      <c r="M611" s="2"/>
      <c r="N611" s="2"/>
      <c r="O611" s="2"/>
      <c r="P611" s="2"/>
      <c r="Q611" s="2"/>
      <c r="R611" s="2"/>
      <c r="S611" s="2"/>
      <c r="T611" s="2"/>
      <c r="U611" s="2"/>
      <c r="V611" s="2"/>
      <c r="W611" s="2"/>
    </row>
    <row r="612" spans="1:23">
      <c r="A612" s="2"/>
      <c r="B612" s="2"/>
      <c r="C612" s="2"/>
      <c r="D612" s="2"/>
      <c r="E612" s="2"/>
      <c r="F612" s="2"/>
      <c r="G612" s="2"/>
      <c r="H612" s="2"/>
      <c r="I612" s="2"/>
      <c r="J612" s="2"/>
      <c r="K612" s="2"/>
      <c r="L612" s="2"/>
      <c r="M612" s="2"/>
      <c r="N612" s="2"/>
      <c r="O612" s="2"/>
      <c r="P612" s="2"/>
      <c r="Q612" s="2"/>
      <c r="R612" s="2"/>
      <c r="S612" s="2"/>
      <c r="T612" s="2"/>
      <c r="U612" s="2"/>
      <c r="V612" s="2"/>
      <c r="W612" s="2"/>
    </row>
    <row r="613" spans="1:23">
      <c r="A613" s="2"/>
      <c r="B613" s="2"/>
      <c r="C613" s="2"/>
      <c r="D613" s="2"/>
      <c r="E613" s="2"/>
      <c r="F613" s="2"/>
      <c r="G613" s="2"/>
      <c r="H613" s="2"/>
      <c r="I613" s="2"/>
      <c r="J613" s="2"/>
      <c r="K613" s="2"/>
      <c r="L613" s="2"/>
      <c r="M613" s="2"/>
      <c r="N613" s="2"/>
      <c r="O613" s="2"/>
      <c r="P613" s="2"/>
      <c r="Q613" s="2"/>
      <c r="R613" s="2"/>
      <c r="S613" s="2"/>
      <c r="T613" s="2"/>
      <c r="U613" s="2"/>
      <c r="V613" s="2"/>
      <c r="W613" s="2"/>
    </row>
    <row r="614" spans="1:23">
      <c r="A614" s="2"/>
      <c r="B614" s="2"/>
      <c r="C614" s="2"/>
      <c r="D614" s="2"/>
      <c r="E614" s="2"/>
      <c r="F614" s="2"/>
      <c r="G614" s="2"/>
      <c r="H614" s="2"/>
      <c r="I614" s="2"/>
      <c r="J614" s="2"/>
      <c r="K614" s="2"/>
      <c r="L614" s="2"/>
      <c r="M614" s="2"/>
      <c r="N614" s="2"/>
      <c r="O614" s="2"/>
      <c r="P614" s="2"/>
      <c r="Q614" s="2"/>
      <c r="R614" s="2"/>
      <c r="S614" s="2"/>
      <c r="T614" s="2"/>
      <c r="U614" s="2"/>
      <c r="V614" s="2"/>
      <c r="W614" s="2"/>
    </row>
    <row r="615" spans="1:23">
      <c r="A615" s="2"/>
      <c r="B615" s="2"/>
      <c r="C615" s="2"/>
      <c r="D615" s="2"/>
      <c r="E615" s="2"/>
      <c r="F615" s="2"/>
      <c r="G615" s="2"/>
      <c r="H615" s="2"/>
      <c r="I615" s="2"/>
      <c r="J615" s="2"/>
      <c r="K615" s="2"/>
      <c r="L615" s="2"/>
      <c r="M615" s="2"/>
      <c r="N615" s="2"/>
      <c r="O615" s="2"/>
      <c r="P615" s="2"/>
      <c r="Q615" s="2"/>
      <c r="R615" s="2"/>
      <c r="S615" s="2"/>
      <c r="T615" s="2"/>
      <c r="U615" s="2"/>
      <c r="V615" s="2"/>
      <c r="W615" s="2"/>
    </row>
    <row r="616" spans="1:23">
      <c r="A616" s="2"/>
      <c r="B616" s="2"/>
      <c r="C616" s="2"/>
      <c r="D616" s="2"/>
      <c r="E616" s="2"/>
      <c r="F616" s="2"/>
      <c r="G616" s="2"/>
      <c r="H616" s="2"/>
      <c r="I616" s="2"/>
      <c r="J616" s="2"/>
      <c r="K616" s="2"/>
      <c r="L616" s="2"/>
      <c r="M616" s="2"/>
      <c r="N616" s="2"/>
      <c r="O616" s="2"/>
      <c r="P616" s="2"/>
      <c r="Q616" s="2"/>
      <c r="R616" s="2"/>
      <c r="S616" s="2"/>
      <c r="T616" s="2"/>
      <c r="U616" s="2"/>
      <c r="V616" s="2"/>
      <c r="W616" s="2"/>
    </row>
    <row r="617" spans="1:23">
      <c r="A617" s="2"/>
      <c r="B617" s="2"/>
      <c r="C617" s="2"/>
      <c r="D617" s="2"/>
      <c r="E617" s="2"/>
      <c r="F617" s="2"/>
      <c r="G617" s="2"/>
      <c r="H617" s="2"/>
      <c r="I617" s="2"/>
      <c r="J617" s="2"/>
      <c r="K617" s="2"/>
      <c r="L617" s="2"/>
      <c r="M617" s="2"/>
      <c r="N617" s="2"/>
      <c r="O617" s="2"/>
      <c r="P617" s="2"/>
      <c r="Q617" s="2"/>
      <c r="R617" s="2"/>
      <c r="S617" s="2"/>
      <c r="T617" s="2"/>
      <c r="U617" s="2"/>
      <c r="V617" s="2"/>
      <c r="W617" s="2"/>
    </row>
    <row r="618" spans="1:23">
      <c r="A618" s="2"/>
      <c r="B618" s="2"/>
      <c r="C618" s="2"/>
      <c r="D618" s="2"/>
      <c r="E618" s="2"/>
      <c r="F618" s="2"/>
      <c r="G618" s="2"/>
      <c r="H618" s="2"/>
      <c r="I618" s="2"/>
      <c r="J618" s="2"/>
      <c r="K618" s="2"/>
      <c r="L618" s="2"/>
      <c r="M618" s="2"/>
      <c r="N618" s="2"/>
      <c r="O618" s="2"/>
      <c r="P618" s="2"/>
      <c r="Q618" s="2"/>
      <c r="R618" s="2"/>
      <c r="S618" s="2"/>
      <c r="T618" s="2"/>
      <c r="U618" s="2"/>
      <c r="V618" s="2"/>
      <c r="W618" s="2"/>
    </row>
    <row r="619" spans="1:23">
      <c r="A619" s="2"/>
      <c r="B619" s="2"/>
      <c r="C619" s="2"/>
      <c r="D619" s="2"/>
      <c r="E619" s="2"/>
      <c r="F619" s="2"/>
      <c r="G619" s="2"/>
      <c r="H619" s="2"/>
      <c r="I619" s="2"/>
      <c r="J619" s="2"/>
      <c r="K619" s="2"/>
      <c r="L619" s="2"/>
      <c r="M619" s="2"/>
      <c r="N619" s="2"/>
      <c r="O619" s="2"/>
      <c r="P619" s="2"/>
      <c r="Q619" s="2"/>
      <c r="R619" s="2"/>
      <c r="S619" s="2"/>
      <c r="T619" s="2"/>
      <c r="U619" s="2"/>
      <c r="V619" s="2"/>
      <c r="W619" s="2"/>
    </row>
    <row r="620" spans="1:23">
      <c r="A620" s="2"/>
      <c r="B620" s="2"/>
      <c r="C620" s="2"/>
      <c r="D620" s="2"/>
      <c r="E620" s="2"/>
      <c r="F620" s="2"/>
      <c r="G620" s="2"/>
      <c r="H620" s="2"/>
      <c r="I620" s="2"/>
      <c r="J620" s="2"/>
      <c r="K620" s="2"/>
      <c r="L620" s="2"/>
      <c r="M620" s="2"/>
      <c r="N620" s="2"/>
      <c r="O620" s="2"/>
      <c r="P620" s="2"/>
      <c r="Q620" s="2"/>
      <c r="R620" s="2"/>
      <c r="S620" s="2"/>
      <c r="T620" s="2"/>
      <c r="U620" s="2"/>
      <c r="V620" s="2"/>
      <c r="W620" s="2"/>
    </row>
    <row r="621" spans="1:23">
      <c r="A621" s="2"/>
      <c r="B621" s="2"/>
      <c r="C621" s="2"/>
      <c r="D621" s="2"/>
      <c r="E621" s="2"/>
      <c r="F621" s="2"/>
      <c r="G621" s="2"/>
      <c r="H621" s="2"/>
      <c r="I621" s="2"/>
      <c r="J621" s="2"/>
      <c r="K621" s="2"/>
      <c r="L621" s="2"/>
      <c r="M621" s="2"/>
      <c r="N621" s="2"/>
      <c r="O621" s="2"/>
      <c r="P621" s="2"/>
      <c r="Q621" s="2"/>
      <c r="R621" s="2"/>
      <c r="S621" s="2"/>
      <c r="T621" s="2"/>
      <c r="U621" s="2"/>
      <c r="V621" s="2"/>
      <c r="W621" s="2"/>
    </row>
    <row r="622" spans="1:23">
      <c r="A622" s="2"/>
      <c r="B622" s="2"/>
      <c r="C622" s="2"/>
      <c r="D622" s="2"/>
      <c r="E622" s="2"/>
      <c r="F622" s="2"/>
      <c r="G622" s="2"/>
      <c r="H622" s="2"/>
      <c r="I622" s="2"/>
      <c r="J622" s="2"/>
      <c r="K622" s="2"/>
      <c r="L622" s="2"/>
      <c r="M622" s="2"/>
      <c r="N622" s="2"/>
      <c r="O622" s="2"/>
      <c r="P622" s="2"/>
      <c r="Q622" s="2"/>
      <c r="R622" s="2"/>
      <c r="S622" s="2"/>
      <c r="T622" s="2"/>
      <c r="U622" s="2"/>
      <c r="V622" s="2"/>
      <c r="W622" s="2"/>
    </row>
    <row r="623" spans="1:23">
      <c r="A623" s="2"/>
      <c r="B623" s="2"/>
      <c r="C623" s="2"/>
      <c r="D623" s="2"/>
      <c r="E623" s="2"/>
      <c r="F623" s="2"/>
      <c r="G623" s="2"/>
      <c r="H623" s="2"/>
      <c r="I623" s="2"/>
      <c r="J623" s="2"/>
      <c r="K623" s="2"/>
      <c r="L623" s="2"/>
      <c r="M623" s="2"/>
      <c r="N623" s="2"/>
      <c r="O623" s="2"/>
      <c r="P623" s="2"/>
      <c r="Q623" s="2"/>
      <c r="R623" s="2"/>
      <c r="S623" s="2"/>
      <c r="T623" s="2"/>
      <c r="U623" s="2"/>
      <c r="V623" s="2"/>
      <c r="W623" s="2"/>
    </row>
    <row r="624" spans="1:23">
      <c r="A624" s="2"/>
      <c r="B624" s="2"/>
      <c r="C624" s="2"/>
      <c r="D624" s="2"/>
      <c r="E624" s="2"/>
      <c r="F624" s="2"/>
      <c r="G624" s="2"/>
      <c r="H624" s="2"/>
      <c r="I624" s="2"/>
      <c r="J624" s="2"/>
      <c r="K624" s="2"/>
      <c r="L624" s="2"/>
      <c r="M624" s="2"/>
      <c r="N624" s="2"/>
      <c r="O624" s="2"/>
      <c r="P624" s="2"/>
      <c r="Q624" s="2"/>
      <c r="R624" s="2"/>
      <c r="S624" s="2"/>
      <c r="T624" s="2"/>
      <c r="U624" s="2"/>
      <c r="V624" s="2"/>
      <c r="W624" s="2"/>
    </row>
    <row r="625" spans="1:23">
      <c r="A625" s="2"/>
      <c r="B625" s="2"/>
      <c r="C625" s="2"/>
      <c r="D625" s="2"/>
      <c r="E625" s="2"/>
      <c r="F625" s="2"/>
      <c r="G625" s="2"/>
      <c r="H625" s="2"/>
      <c r="I625" s="2"/>
      <c r="J625" s="2"/>
      <c r="K625" s="2"/>
      <c r="L625" s="2"/>
      <c r="M625" s="2"/>
      <c r="N625" s="2"/>
      <c r="O625" s="2"/>
      <c r="P625" s="2"/>
      <c r="Q625" s="2"/>
      <c r="R625" s="2"/>
      <c r="S625" s="2"/>
      <c r="T625" s="2"/>
      <c r="U625" s="2"/>
      <c r="V625" s="2"/>
      <c r="W625" s="2"/>
    </row>
    <row r="626" spans="1:23">
      <c r="A626" s="2"/>
      <c r="B626" s="2"/>
      <c r="C626" s="2"/>
      <c r="D626" s="2"/>
      <c r="E626" s="2"/>
      <c r="F626" s="2"/>
      <c r="G626" s="2"/>
      <c r="H626" s="2"/>
      <c r="I626" s="2"/>
      <c r="J626" s="2"/>
      <c r="K626" s="2"/>
      <c r="L626" s="2"/>
      <c r="M626" s="2"/>
      <c r="N626" s="2"/>
      <c r="O626" s="2"/>
      <c r="P626" s="2"/>
      <c r="Q626" s="2"/>
      <c r="R626" s="2"/>
      <c r="S626" s="2"/>
      <c r="T626" s="2"/>
      <c r="U626" s="2"/>
      <c r="V626" s="2"/>
      <c r="W626" s="2"/>
    </row>
    <row r="627" spans="1:23">
      <c r="A627" s="2"/>
      <c r="B627" s="2"/>
      <c r="C627" s="2"/>
      <c r="D627" s="2"/>
      <c r="E627" s="2"/>
      <c r="F627" s="2"/>
      <c r="G627" s="2"/>
      <c r="H627" s="2"/>
      <c r="I627" s="2"/>
      <c r="J627" s="2"/>
      <c r="K627" s="2"/>
      <c r="L627" s="2"/>
      <c r="M627" s="2"/>
      <c r="N627" s="2"/>
      <c r="O627" s="2"/>
      <c r="P627" s="2"/>
      <c r="Q627" s="2"/>
      <c r="R627" s="2"/>
      <c r="S627" s="2"/>
      <c r="T627" s="2"/>
      <c r="U627" s="2"/>
      <c r="V627" s="2"/>
      <c r="W627" s="2"/>
    </row>
    <row r="628" spans="1:23">
      <c r="A628" s="2"/>
      <c r="B628" s="2"/>
      <c r="C628" s="2"/>
      <c r="D628" s="2"/>
      <c r="E628" s="2"/>
      <c r="F628" s="2"/>
      <c r="G628" s="2"/>
      <c r="H628" s="2"/>
      <c r="I628" s="2"/>
      <c r="J628" s="2"/>
      <c r="K628" s="2"/>
      <c r="L628" s="2"/>
      <c r="M628" s="2"/>
      <c r="N628" s="2"/>
      <c r="O628" s="2"/>
      <c r="P628" s="2"/>
      <c r="Q628" s="2"/>
      <c r="R628" s="2"/>
      <c r="S628" s="2"/>
      <c r="T628" s="2"/>
      <c r="U628" s="2"/>
      <c r="V628" s="2"/>
      <c r="W628" s="2"/>
    </row>
    <row r="629" spans="1:23">
      <c r="A629" s="2"/>
      <c r="B629" s="2"/>
      <c r="C629" s="2"/>
      <c r="D629" s="2"/>
      <c r="E629" s="2"/>
      <c r="F629" s="2"/>
      <c r="G629" s="2"/>
      <c r="H629" s="2"/>
      <c r="I629" s="2"/>
      <c r="J629" s="2"/>
      <c r="K629" s="2"/>
      <c r="L629" s="2"/>
      <c r="M629" s="2"/>
      <c r="N629" s="2"/>
      <c r="O629" s="2"/>
      <c r="P629" s="2"/>
      <c r="Q629" s="2"/>
      <c r="R629" s="2"/>
      <c r="S629" s="2"/>
      <c r="T629" s="2"/>
      <c r="U629" s="2"/>
      <c r="V629" s="2"/>
      <c r="W629" s="2"/>
    </row>
    <row r="630" spans="1:23">
      <c r="A630" s="2"/>
      <c r="B630" s="2"/>
      <c r="C630" s="2"/>
      <c r="D630" s="2"/>
      <c r="E630" s="2"/>
      <c r="F630" s="2"/>
      <c r="G630" s="2"/>
      <c r="H630" s="2"/>
      <c r="I630" s="2"/>
      <c r="J630" s="2"/>
      <c r="K630" s="2"/>
      <c r="L630" s="2"/>
      <c r="M630" s="2"/>
      <c r="N630" s="2"/>
      <c r="O630" s="2"/>
      <c r="P630" s="2"/>
      <c r="Q630" s="2"/>
      <c r="R630" s="2"/>
      <c r="S630" s="2"/>
      <c r="T630" s="2"/>
      <c r="U630" s="2"/>
      <c r="V630" s="2"/>
      <c r="W630" s="2"/>
    </row>
    <row r="631" spans="1:23">
      <c r="A631" s="2"/>
      <c r="B631" s="2"/>
      <c r="C631" s="2"/>
      <c r="D631" s="2"/>
      <c r="E631" s="2"/>
      <c r="F631" s="2"/>
      <c r="G631" s="2"/>
      <c r="H631" s="2"/>
      <c r="I631" s="2"/>
      <c r="J631" s="2"/>
      <c r="K631" s="2"/>
      <c r="L631" s="2"/>
      <c r="M631" s="2"/>
      <c r="N631" s="2"/>
      <c r="O631" s="2"/>
      <c r="P631" s="2"/>
      <c r="Q631" s="2"/>
      <c r="R631" s="2"/>
      <c r="S631" s="2"/>
      <c r="T631" s="2"/>
      <c r="U631" s="2"/>
      <c r="V631" s="2"/>
      <c r="W631" s="2"/>
    </row>
    <row r="632" spans="1:23">
      <c r="A632" s="2"/>
      <c r="B632" s="2"/>
      <c r="C632" s="2"/>
      <c r="D632" s="2"/>
      <c r="E632" s="2"/>
      <c r="F632" s="2"/>
      <c r="G632" s="2"/>
      <c r="H632" s="2"/>
      <c r="I632" s="2"/>
      <c r="J632" s="2"/>
      <c r="K632" s="2"/>
      <c r="L632" s="2"/>
      <c r="M632" s="2"/>
      <c r="N632" s="2"/>
      <c r="O632" s="2"/>
      <c r="P632" s="2"/>
      <c r="Q632" s="2"/>
      <c r="R632" s="2"/>
      <c r="S632" s="2"/>
      <c r="T632" s="2"/>
      <c r="U632" s="2"/>
      <c r="V632" s="2"/>
      <c r="W632" s="2"/>
    </row>
    <row r="633" spans="1:23">
      <c r="A633" s="2"/>
      <c r="B633" s="2"/>
      <c r="C633" s="2"/>
      <c r="D633" s="2"/>
      <c r="E633" s="2"/>
      <c r="F633" s="2"/>
      <c r="G633" s="2"/>
      <c r="H633" s="2"/>
      <c r="I633" s="2"/>
      <c r="J633" s="2"/>
      <c r="K633" s="2"/>
      <c r="L633" s="2"/>
      <c r="M633" s="2"/>
      <c r="N633" s="2"/>
      <c r="O633" s="2"/>
      <c r="P633" s="2"/>
      <c r="Q633" s="2"/>
      <c r="R633" s="2"/>
      <c r="S633" s="2"/>
      <c r="T633" s="2"/>
      <c r="U633" s="2"/>
      <c r="V633" s="2"/>
      <c r="W633" s="2"/>
    </row>
    <row r="634" spans="1:23">
      <c r="A634" s="2"/>
      <c r="B634" s="2"/>
      <c r="C634" s="2"/>
      <c r="D634" s="2"/>
      <c r="E634" s="2"/>
      <c r="F634" s="2"/>
      <c r="G634" s="2"/>
      <c r="H634" s="2"/>
      <c r="I634" s="2"/>
      <c r="J634" s="2"/>
      <c r="K634" s="2"/>
      <c r="L634" s="2"/>
      <c r="M634" s="2"/>
      <c r="N634" s="2"/>
      <c r="O634" s="2"/>
      <c r="P634" s="2"/>
      <c r="Q634" s="2"/>
      <c r="R634" s="2"/>
      <c r="S634" s="2"/>
      <c r="T634" s="2"/>
      <c r="U634" s="2"/>
      <c r="V634" s="2"/>
      <c r="W634" s="2"/>
    </row>
    <row r="635" spans="1:23">
      <c r="A635" s="2"/>
      <c r="B635" s="2"/>
      <c r="C635" s="2"/>
      <c r="D635" s="2"/>
      <c r="E635" s="2"/>
      <c r="F635" s="2"/>
      <c r="G635" s="2"/>
      <c r="H635" s="2"/>
      <c r="I635" s="2"/>
      <c r="J635" s="2"/>
      <c r="K635" s="2"/>
      <c r="L635" s="2"/>
      <c r="M635" s="2"/>
      <c r="N635" s="2"/>
      <c r="O635" s="2"/>
      <c r="P635" s="2"/>
      <c r="Q635" s="2"/>
      <c r="R635" s="2"/>
      <c r="S635" s="2"/>
      <c r="T635" s="2"/>
      <c r="U635" s="2"/>
      <c r="V635" s="2"/>
      <c r="W635" s="2"/>
    </row>
    <row r="636" spans="1:23">
      <c r="A636" s="2"/>
      <c r="B636" s="2"/>
      <c r="C636" s="2"/>
      <c r="D636" s="2"/>
      <c r="E636" s="2"/>
      <c r="F636" s="2"/>
      <c r="G636" s="2"/>
      <c r="H636" s="2"/>
      <c r="I636" s="2"/>
      <c r="J636" s="2"/>
      <c r="K636" s="2"/>
      <c r="L636" s="2"/>
      <c r="M636" s="2"/>
      <c r="N636" s="2"/>
      <c r="O636" s="2"/>
      <c r="P636" s="2"/>
      <c r="Q636" s="2"/>
      <c r="R636" s="2"/>
      <c r="S636" s="2"/>
      <c r="T636" s="2"/>
      <c r="U636" s="2"/>
      <c r="V636" s="2"/>
      <c r="W636" s="2"/>
    </row>
    <row r="637" spans="1:23">
      <c r="A637" s="2"/>
      <c r="B637" s="2"/>
      <c r="C637" s="2"/>
      <c r="D637" s="2"/>
      <c r="E637" s="2"/>
      <c r="F637" s="2"/>
      <c r="G637" s="2"/>
      <c r="H637" s="2"/>
      <c r="I637" s="2"/>
      <c r="J637" s="2"/>
      <c r="K637" s="2"/>
      <c r="L637" s="2"/>
      <c r="M637" s="2"/>
      <c r="N637" s="2"/>
      <c r="O637" s="2"/>
      <c r="P637" s="2"/>
      <c r="Q637" s="2"/>
      <c r="R637" s="2"/>
      <c r="S637" s="2"/>
      <c r="T637" s="2"/>
      <c r="U637" s="2"/>
      <c r="V637" s="2"/>
      <c r="W637" s="2"/>
    </row>
    <row r="638" spans="1:23">
      <c r="A638" s="2"/>
      <c r="B638" s="2"/>
      <c r="C638" s="2"/>
      <c r="D638" s="2"/>
      <c r="E638" s="2"/>
      <c r="F638" s="2"/>
      <c r="G638" s="2"/>
      <c r="H638" s="2"/>
      <c r="I638" s="2"/>
      <c r="J638" s="2"/>
      <c r="K638" s="2"/>
      <c r="L638" s="2"/>
      <c r="M638" s="2"/>
      <c r="N638" s="2"/>
      <c r="O638" s="2"/>
      <c r="P638" s="2"/>
      <c r="Q638" s="2"/>
      <c r="R638" s="2"/>
      <c r="S638" s="2"/>
      <c r="T638" s="2"/>
      <c r="U638" s="2"/>
      <c r="V638" s="2"/>
      <c r="W638" s="2"/>
    </row>
    <row r="639" spans="1:23">
      <c r="A639" s="2"/>
      <c r="B639" s="2"/>
      <c r="C639" s="2"/>
      <c r="D639" s="2"/>
      <c r="E639" s="2"/>
      <c r="F639" s="2"/>
      <c r="G639" s="2"/>
      <c r="H639" s="2"/>
      <c r="I639" s="2"/>
      <c r="J639" s="2"/>
      <c r="K639" s="2"/>
      <c r="L639" s="2"/>
      <c r="M639" s="2"/>
      <c r="N639" s="2"/>
      <c r="O639" s="2"/>
      <c r="P639" s="2"/>
      <c r="Q639" s="2"/>
      <c r="R639" s="2"/>
      <c r="S639" s="2"/>
      <c r="T639" s="2"/>
      <c r="U639" s="2"/>
      <c r="V639" s="2"/>
      <c r="W639" s="2"/>
    </row>
    <row r="640" spans="1:23">
      <c r="A640" s="2"/>
      <c r="B640" s="2"/>
      <c r="C640" s="2"/>
      <c r="D640" s="2"/>
      <c r="E640" s="2"/>
      <c r="F640" s="2"/>
      <c r="G640" s="2"/>
      <c r="H640" s="2"/>
      <c r="I640" s="2"/>
      <c r="J640" s="2"/>
      <c r="K640" s="2"/>
      <c r="L640" s="2"/>
      <c r="M640" s="2"/>
      <c r="N640" s="2"/>
      <c r="O640" s="2"/>
      <c r="P640" s="2"/>
      <c r="Q640" s="2"/>
      <c r="R640" s="2"/>
      <c r="S640" s="2"/>
      <c r="T640" s="2"/>
      <c r="U640" s="2"/>
      <c r="V640" s="2"/>
      <c r="W640" s="2"/>
    </row>
    <row r="641" spans="1:23">
      <c r="A641" s="2"/>
      <c r="B641" s="2"/>
      <c r="C641" s="2"/>
      <c r="D641" s="2"/>
      <c r="E641" s="2"/>
      <c r="F641" s="2"/>
      <c r="G641" s="2"/>
      <c r="H641" s="2"/>
      <c r="I641" s="2"/>
      <c r="J641" s="2"/>
      <c r="K641" s="2"/>
      <c r="L641" s="2"/>
      <c r="M641" s="2"/>
      <c r="N641" s="2"/>
      <c r="O641" s="2"/>
      <c r="P641" s="2"/>
      <c r="Q641" s="2"/>
      <c r="R641" s="2"/>
      <c r="S641" s="2"/>
      <c r="T641" s="2"/>
      <c r="U641" s="2"/>
      <c r="V641" s="2"/>
      <c r="W641" s="2"/>
    </row>
    <row r="642" spans="1:23">
      <c r="A642" s="2"/>
      <c r="B642" s="2"/>
      <c r="C642" s="2"/>
      <c r="D642" s="2"/>
      <c r="E642" s="2"/>
      <c r="F642" s="2"/>
      <c r="G642" s="2"/>
      <c r="H642" s="2"/>
      <c r="I642" s="2"/>
      <c r="J642" s="2"/>
      <c r="K642" s="2"/>
      <c r="L642" s="2"/>
      <c r="M642" s="2"/>
      <c r="N642" s="2"/>
      <c r="O642" s="2"/>
      <c r="P642" s="2"/>
      <c r="Q642" s="2"/>
      <c r="R642" s="2"/>
      <c r="S642" s="2"/>
      <c r="T642" s="2"/>
      <c r="U642" s="2"/>
      <c r="V642" s="2"/>
      <c r="W642" s="2"/>
    </row>
    <row r="643" spans="1:23">
      <c r="A643" s="2"/>
      <c r="B643" s="2"/>
      <c r="C643" s="2"/>
      <c r="D643" s="2"/>
      <c r="E643" s="2"/>
      <c r="F643" s="2"/>
      <c r="G643" s="2"/>
      <c r="H643" s="2"/>
      <c r="I643" s="2"/>
      <c r="J643" s="2"/>
      <c r="K643" s="2"/>
      <c r="L643" s="2"/>
      <c r="M643" s="2"/>
      <c r="N643" s="2"/>
      <c r="O643" s="2"/>
      <c r="P643" s="2"/>
      <c r="Q643" s="2"/>
      <c r="R643" s="2"/>
      <c r="S643" s="2"/>
      <c r="T643" s="2"/>
      <c r="U643" s="2"/>
      <c r="V643" s="2"/>
      <c r="W643" s="2"/>
    </row>
    <row r="644" spans="1:23">
      <c r="A644" s="2"/>
      <c r="B644" s="2"/>
      <c r="C644" s="2"/>
      <c r="D644" s="2"/>
      <c r="E644" s="2"/>
      <c r="F644" s="2"/>
      <c r="G644" s="2"/>
      <c r="H644" s="2"/>
      <c r="I644" s="2"/>
      <c r="J644" s="2"/>
      <c r="K644" s="2"/>
      <c r="L644" s="2"/>
      <c r="M644" s="2"/>
      <c r="N644" s="2"/>
      <c r="O644" s="2"/>
      <c r="P644" s="2"/>
      <c r="Q644" s="2"/>
      <c r="R644" s="2"/>
      <c r="S644" s="2"/>
      <c r="T644" s="2"/>
      <c r="U644" s="2"/>
      <c r="V644" s="2"/>
      <c r="W644" s="2"/>
    </row>
    <row r="645" spans="1:23">
      <c r="A645" s="2"/>
      <c r="B645" s="2"/>
      <c r="C645" s="2"/>
      <c r="D645" s="2"/>
      <c r="E645" s="2"/>
      <c r="F645" s="2"/>
      <c r="G645" s="2"/>
      <c r="H645" s="2"/>
      <c r="I645" s="2"/>
      <c r="J645" s="2"/>
      <c r="K645" s="2"/>
      <c r="L645" s="2"/>
      <c r="M645" s="2"/>
      <c r="N645" s="2"/>
      <c r="O645" s="2"/>
      <c r="P645" s="2"/>
      <c r="Q645" s="2"/>
      <c r="R645" s="2"/>
      <c r="S645" s="2"/>
      <c r="T645" s="2"/>
      <c r="U645" s="2"/>
      <c r="V645" s="2"/>
      <c r="W645" s="2"/>
    </row>
    <row r="646" spans="1:23">
      <c r="A646" s="2"/>
      <c r="B646" s="2"/>
      <c r="C646" s="2"/>
      <c r="D646" s="2"/>
      <c r="E646" s="2"/>
      <c r="F646" s="2"/>
      <c r="G646" s="2"/>
      <c r="H646" s="2"/>
      <c r="I646" s="2"/>
      <c r="J646" s="2"/>
      <c r="K646" s="2"/>
      <c r="L646" s="2"/>
      <c r="M646" s="2"/>
      <c r="N646" s="2"/>
      <c r="O646" s="2"/>
      <c r="P646" s="2"/>
      <c r="Q646" s="2"/>
      <c r="R646" s="2"/>
      <c r="S646" s="2"/>
      <c r="T646" s="2"/>
      <c r="U646" s="2"/>
      <c r="V646" s="2"/>
      <c r="W646" s="2"/>
    </row>
    <row r="647" spans="1:23">
      <c r="A647" s="2"/>
      <c r="B647" s="2"/>
      <c r="C647" s="2"/>
      <c r="D647" s="2"/>
      <c r="E647" s="2"/>
      <c r="F647" s="2"/>
      <c r="G647" s="2"/>
      <c r="H647" s="2"/>
      <c r="I647" s="2"/>
      <c r="J647" s="2"/>
      <c r="K647" s="2"/>
      <c r="L647" s="2"/>
      <c r="M647" s="2"/>
      <c r="N647" s="2"/>
      <c r="O647" s="2"/>
      <c r="P647" s="2"/>
      <c r="Q647" s="2"/>
      <c r="R647" s="2"/>
      <c r="S647" s="2"/>
      <c r="T647" s="2"/>
      <c r="U647" s="2"/>
      <c r="V647" s="2"/>
      <c r="W647" s="2"/>
    </row>
    <row r="648" spans="1:23">
      <c r="A648" s="2"/>
      <c r="B648" s="2"/>
      <c r="C648" s="2"/>
      <c r="D648" s="2"/>
      <c r="E648" s="2"/>
      <c r="F648" s="2"/>
      <c r="G648" s="2"/>
      <c r="H648" s="2"/>
      <c r="I648" s="2"/>
      <c r="J648" s="2"/>
      <c r="K648" s="2"/>
      <c r="L648" s="2"/>
      <c r="M648" s="2"/>
      <c r="N648" s="2"/>
      <c r="O648" s="2"/>
      <c r="P648" s="2"/>
      <c r="Q648" s="2"/>
      <c r="R648" s="2"/>
      <c r="S648" s="2"/>
      <c r="T648" s="2"/>
      <c r="U648" s="2"/>
      <c r="V648" s="2"/>
      <c r="W648" s="2"/>
    </row>
    <row r="649" spans="1:23">
      <c r="A649" s="2"/>
      <c r="B649" s="2"/>
      <c r="C649" s="2"/>
      <c r="D649" s="2"/>
      <c r="E649" s="2"/>
      <c r="F649" s="2"/>
      <c r="G649" s="2"/>
      <c r="H649" s="2"/>
      <c r="I649" s="2"/>
      <c r="J649" s="2"/>
      <c r="K649" s="2"/>
      <c r="L649" s="2"/>
      <c r="M649" s="2"/>
      <c r="N649" s="2"/>
      <c r="O649" s="2"/>
      <c r="P649" s="2"/>
      <c r="Q649" s="2"/>
      <c r="R649" s="2"/>
      <c r="S649" s="2"/>
      <c r="T649" s="2"/>
      <c r="U649" s="2"/>
      <c r="V649" s="2"/>
      <c r="W649" s="2"/>
    </row>
    <row r="650" spans="1:23">
      <c r="A650" s="2"/>
      <c r="B650" s="2"/>
      <c r="C650" s="2"/>
      <c r="D650" s="2"/>
      <c r="E650" s="2"/>
      <c r="F650" s="2"/>
      <c r="G650" s="2"/>
      <c r="H650" s="2"/>
      <c r="I650" s="2"/>
      <c r="J650" s="2"/>
      <c r="K650" s="2"/>
      <c r="L650" s="2"/>
      <c r="M650" s="2"/>
      <c r="N650" s="2"/>
      <c r="O650" s="2"/>
      <c r="P650" s="2"/>
      <c r="Q650" s="2"/>
      <c r="R650" s="2"/>
      <c r="S650" s="2"/>
      <c r="T650" s="2"/>
      <c r="U650" s="2"/>
      <c r="V650" s="2"/>
      <c r="W650" s="2"/>
    </row>
    <row r="651" spans="1:23">
      <c r="A651" s="2"/>
      <c r="B651" s="2"/>
      <c r="C651" s="2"/>
      <c r="D651" s="2"/>
      <c r="E651" s="2"/>
      <c r="F651" s="2"/>
      <c r="G651" s="2"/>
      <c r="H651" s="2"/>
      <c r="I651" s="2"/>
      <c r="J651" s="2"/>
      <c r="K651" s="2"/>
      <c r="L651" s="2"/>
      <c r="M651" s="2"/>
      <c r="N651" s="2"/>
      <c r="O651" s="2"/>
      <c r="P651" s="2"/>
      <c r="Q651" s="2"/>
      <c r="R651" s="2"/>
      <c r="S651" s="2"/>
      <c r="T651" s="2"/>
      <c r="U651" s="2"/>
      <c r="V651" s="2"/>
      <c r="W651" s="2"/>
    </row>
    <row r="652" spans="1:23">
      <c r="A652" s="2"/>
      <c r="B652" s="2"/>
      <c r="C652" s="2"/>
      <c r="D652" s="2"/>
      <c r="E652" s="2"/>
      <c r="F652" s="2"/>
      <c r="G652" s="2"/>
      <c r="H652" s="2"/>
      <c r="I652" s="2"/>
      <c r="J652" s="2"/>
      <c r="K652" s="2"/>
      <c r="L652" s="2"/>
      <c r="M652" s="2"/>
      <c r="N652" s="2"/>
      <c r="O652" s="2"/>
      <c r="P652" s="2"/>
      <c r="Q652" s="2"/>
      <c r="R652" s="2"/>
      <c r="S652" s="2"/>
      <c r="T652" s="2"/>
      <c r="U652" s="2"/>
      <c r="V652" s="2"/>
      <c r="W652" s="2"/>
    </row>
    <row r="653" spans="1:23">
      <c r="A653" s="2"/>
      <c r="B653" s="2"/>
      <c r="C653" s="2"/>
      <c r="D653" s="2"/>
      <c r="E653" s="2"/>
      <c r="F653" s="2"/>
      <c r="G653" s="2"/>
      <c r="H653" s="2"/>
      <c r="I653" s="2"/>
      <c r="J653" s="2"/>
      <c r="K653" s="2"/>
      <c r="L653" s="2"/>
      <c r="M653" s="2"/>
      <c r="N653" s="2"/>
      <c r="O653" s="2"/>
      <c r="P653" s="2"/>
      <c r="Q653" s="2"/>
      <c r="R653" s="2"/>
      <c r="S653" s="2"/>
      <c r="T653" s="2"/>
      <c r="U653" s="2"/>
      <c r="V653" s="2"/>
      <c r="W653" s="2"/>
    </row>
    <row r="654" spans="1:23">
      <c r="A654" s="2"/>
      <c r="B654" s="2"/>
      <c r="C654" s="2"/>
      <c r="D654" s="2"/>
      <c r="E654" s="2"/>
      <c r="F654" s="2"/>
      <c r="G654" s="2"/>
      <c r="H654" s="2"/>
      <c r="I654" s="2"/>
      <c r="J654" s="2"/>
      <c r="K654" s="2"/>
      <c r="L654" s="2"/>
      <c r="M654" s="2"/>
      <c r="N654" s="2"/>
      <c r="O654" s="2"/>
      <c r="P654" s="2"/>
      <c r="Q654" s="2"/>
      <c r="R654" s="2"/>
      <c r="S654" s="2"/>
      <c r="T654" s="2"/>
      <c r="U654" s="2"/>
      <c r="V654" s="2"/>
      <c r="W654" s="2"/>
    </row>
    <row r="655" spans="1:23">
      <c r="A655" s="2"/>
      <c r="B655" s="2"/>
      <c r="C655" s="2"/>
      <c r="D655" s="2"/>
      <c r="E655" s="2"/>
      <c r="F655" s="2"/>
      <c r="G655" s="2"/>
      <c r="H655" s="2"/>
      <c r="I655" s="2"/>
      <c r="J655" s="2"/>
      <c r="K655" s="2"/>
      <c r="L655" s="2"/>
      <c r="M655" s="2"/>
      <c r="N655" s="2"/>
      <c r="O655" s="2"/>
      <c r="P655" s="2"/>
      <c r="Q655" s="2"/>
      <c r="R655" s="2"/>
      <c r="S655" s="2"/>
      <c r="T655" s="2"/>
      <c r="U655" s="2"/>
      <c r="V655" s="2"/>
      <c r="W655" s="2"/>
    </row>
    <row r="656" spans="1:23">
      <c r="A656" s="2"/>
      <c r="B656" s="2"/>
      <c r="C656" s="2"/>
      <c r="D656" s="2"/>
      <c r="E656" s="2"/>
      <c r="F656" s="2"/>
      <c r="G656" s="2"/>
      <c r="H656" s="2"/>
      <c r="I656" s="2"/>
      <c r="J656" s="2"/>
      <c r="K656" s="2"/>
      <c r="L656" s="2"/>
      <c r="M656" s="2"/>
      <c r="N656" s="2"/>
      <c r="O656" s="2"/>
      <c r="P656" s="2"/>
      <c r="Q656" s="2"/>
      <c r="R656" s="2"/>
      <c r="S656" s="2"/>
      <c r="T656" s="2"/>
      <c r="U656" s="2"/>
      <c r="V656" s="2"/>
      <c r="W656" s="2"/>
    </row>
    <row r="657" spans="1:23">
      <c r="A657" s="2"/>
      <c r="B657" s="2"/>
      <c r="C657" s="2"/>
      <c r="D657" s="2"/>
      <c r="E657" s="2"/>
      <c r="F657" s="2"/>
      <c r="G657" s="2"/>
      <c r="H657" s="2"/>
      <c r="I657" s="2"/>
      <c r="J657" s="2"/>
      <c r="K657" s="2"/>
      <c r="L657" s="2"/>
      <c r="M657" s="2"/>
      <c r="N657" s="2"/>
      <c r="O657" s="2"/>
      <c r="P657" s="2"/>
      <c r="Q657" s="2"/>
      <c r="R657" s="2"/>
      <c r="S657" s="2"/>
      <c r="T657" s="2"/>
      <c r="U657" s="2"/>
      <c r="V657" s="2"/>
      <c r="W657" s="2"/>
    </row>
    <row r="658" spans="1:23">
      <c r="A658" s="2"/>
      <c r="B658" s="2"/>
      <c r="C658" s="2"/>
      <c r="D658" s="2"/>
      <c r="E658" s="2"/>
      <c r="F658" s="2"/>
      <c r="G658" s="2"/>
      <c r="H658" s="2"/>
      <c r="I658" s="2"/>
      <c r="J658" s="2"/>
      <c r="K658" s="2"/>
      <c r="L658" s="2"/>
      <c r="M658" s="2"/>
      <c r="N658" s="2"/>
      <c r="O658" s="2"/>
      <c r="P658" s="2"/>
      <c r="Q658" s="2"/>
      <c r="R658" s="2"/>
      <c r="S658" s="2"/>
      <c r="T658" s="2"/>
      <c r="U658" s="2"/>
      <c r="V658" s="2"/>
      <c r="W658" s="2"/>
    </row>
    <row r="659" spans="1:23">
      <c r="A659" s="2"/>
      <c r="B659" s="2"/>
      <c r="C659" s="2"/>
      <c r="D659" s="2"/>
      <c r="E659" s="2"/>
      <c r="F659" s="2"/>
      <c r="G659" s="2"/>
      <c r="H659" s="2"/>
      <c r="I659" s="2"/>
      <c r="J659" s="2"/>
      <c r="K659" s="2"/>
      <c r="L659" s="2"/>
      <c r="M659" s="2"/>
      <c r="N659" s="2"/>
      <c r="O659" s="2"/>
      <c r="P659" s="2"/>
      <c r="Q659" s="2"/>
      <c r="R659" s="2"/>
      <c r="S659" s="2"/>
      <c r="T659" s="2"/>
      <c r="U659" s="2"/>
      <c r="V659" s="2"/>
      <c r="W659" s="2"/>
    </row>
    <row r="660" spans="1:23">
      <c r="A660" s="2"/>
      <c r="B660" s="2"/>
      <c r="C660" s="2"/>
      <c r="D660" s="2"/>
      <c r="E660" s="2"/>
      <c r="F660" s="2"/>
      <c r="G660" s="2"/>
      <c r="H660" s="2"/>
      <c r="I660" s="2"/>
      <c r="J660" s="2"/>
      <c r="K660" s="2"/>
      <c r="L660" s="2"/>
      <c r="M660" s="2"/>
      <c r="N660" s="2"/>
      <c r="O660" s="2"/>
      <c r="P660" s="2"/>
      <c r="Q660" s="2"/>
      <c r="R660" s="2"/>
      <c r="S660" s="2"/>
      <c r="T660" s="2"/>
      <c r="U660" s="2"/>
      <c r="V660" s="2"/>
      <c r="W660" s="2"/>
    </row>
    <row r="661" spans="1:23">
      <c r="A661" s="2"/>
      <c r="B661" s="2"/>
      <c r="C661" s="2"/>
      <c r="D661" s="2"/>
      <c r="E661" s="2"/>
      <c r="F661" s="2"/>
      <c r="G661" s="2"/>
      <c r="H661" s="2"/>
      <c r="I661" s="2"/>
      <c r="J661" s="2"/>
      <c r="K661" s="2"/>
      <c r="L661" s="2"/>
      <c r="M661" s="2"/>
      <c r="N661" s="2"/>
      <c r="O661" s="2"/>
      <c r="P661" s="2"/>
      <c r="Q661" s="2"/>
      <c r="R661" s="2"/>
      <c r="S661" s="2"/>
      <c r="T661" s="2"/>
      <c r="U661" s="2"/>
      <c r="V661" s="2"/>
      <c r="W661" s="2"/>
    </row>
    <row r="662" spans="1:23">
      <c r="A662" s="2"/>
      <c r="B662" s="2"/>
      <c r="C662" s="2"/>
      <c r="D662" s="2"/>
      <c r="E662" s="2"/>
      <c r="F662" s="2"/>
      <c r="G662" s="2"/>
      <c r="H662" s="2"/>
      <c r="I662" s="2"/>
      <c r="J662" s="2"/>
      <c r="K662" s="2"/>
      <c r="L662" s="2"/>
      <c r="M662" s="2"/>
      <c r="N662" s="2"/>
      <c r="O662" s="2"/>
      <c r="P662" s="2"/>
      <c r="Q662" s="2"/>
      <c r="R662" s="2"/>
      <c r="S662" s="2"/>
      <c r="T662" s="2"/>
      <c r="U662" s="2"/>
      <c r="V662" s="2"/>
      <c r="W662" s="2"/>
    </row>
    <row r="663" spans="1:23">
      <c r="A663" s="2"/>
      <c r="B663" s="2"/>
      <c r="C663" s="2"/>
      <c r="D663" s="2"/>
      <c r="E663" s="2"/>
      <c r="F663" s="2"/>
      <c r="G663" s="2"/>
      <c r="H663" s="2"/>
      <c r="I663" s="2"/>
      <c r="J663" s="2"/>
      <c r="K663" s="2"/>
      <c r="L663" s="2"/>
      <c r="M663" s="2"/>
      <c r="N663" s="2"/>
      <c r="O663" s="2"/>
      <c r="P663" s="2"/>
      <c r="Q663" s="2"/>
      <c r="R663" s="2"/>
      <c r="S663" s="2"/>
      <c r="T663" s="2"/>
      <c r="U663" s="2"/>
      <c r="V663" s="2"/>
      <c r="W663" s="2"/>
    </row>
    <row r="664" spans="1:23">
      <c r="A664" s="2"/>
      <c r="B664" s="2"/>
      <c r="C664" s="2"/>
      <c r="D664" s="2"/>
      <c r="E664" s="2"/>
      <c r="F664" s="2"/>
      <c r="G664" s="2"/>
      <c r="H664" s="2"/>
      <c r="I664" s="2"/>
      <c r="J664" s="2"/>
      <c r="K664" s="2"/>
      <c r="L664" s="2"/>
      <c r="M664" s="2"/>
      <c r="N664" s="2"/>
      <c r="O664" s="2"/>
      <c r="P664" s="2"/>
      <c r="Q664" s="2"/>
      <c r="R664" s="2"/>
      <c r="S664" s="2"/>
      <c r="T664" s="2"/>
      <c r="U664" s="2"/>
      <c r="V664" s="2"/>
      <c r="W664" s="2"/>
    </row>
    <row r="665" spans="1:23">
      <c r="A665" s="2"/>
      <c r="B665" s="2"/>
      <c r="C665" s="2"/>
      <c r="D665" s="2"/>
      <c r="E665" s="2"/>
      <c r="F665" s="2"/>
      <c r="G665" s="2"/>
      <c r="H665" s="2"/>
      <c r="I665" s="2"/>
      <c r="J665" s="2"/>
      <c r="K665" s="2"/>
      <c r="L665" s="2"/>
      <c r="M665" s="2"/>
      <c r="N665" s="2"/>
      <c r="O665" s="2"/>
      <c r="P665" s="2"/>
      <c r="Q665" s="2"/>
      <c r="R665" s="2"/>
      <c r="S665" s="2"/>
      <c r="T665" s="2"/>
      <c r="U665" s="2"/>
      <c r="V665" s="2"/>
      <c r="W665" s="2"/>
    </row>
    <row r="666" spans="1:23">
      <c r="A666" s="2"/>
      <c r="B666" s="2"/>
      <c r="C666" s="2"/>
      <c r="D666" s="2"/>
      <c r="E666" s="2"/>
      <c r="F666" s="2"/>
      <c r="G666" s="2"/>
      <c r="H666" s="2"/>
      <c r="I666" s="2"/>
      <c r="J666" s="2"/>
      <c r="K666" s="2"/>
      <c r="L666" s="2"/>
      <c r="M666" s="2"/>
      <c r="N666" s="2"/>
      <c r="O666" s="2"/>
      <c r="P666" s="2"/>
      <c r="Q666" s="2"/>
      <c r="R666" s="2"/>
      <c r="S666" s="2"/>
      <c r="T666" s="2"/>
      <c r="U666" s="2"/>
      <c r="V666" s="2"/>
      <c r="W666" s="2"/>
    </row>
    <row r="667" spans="1:23">
      <c r="A667" s="2"/>
      <c r="B667" s="2"/>
      <c r="C667" s="2"/>
      <c r="D667" s="2"/>
      <c r="E667" s="2"/>
      <c r="F667" s="2"/>
      <c r="G667" s="2"/>
      <c r="H667" s="2"/>
      <c r="I667" s="2"/>
      <c r="J667" s="2"/>
      <c r="K667" s="2"/>
      <c r="L667" s="2"/>
      <c r="M667" s="2"/>
      <c r="N667" s="2"/>
      <c r="O667" s="2"/>
      <c r="P667" s="2"/>
      <c r="Q667" s="2"/>
      <c r="R667" s="2"/>
      <c r="S667" s="2"/>
      <c r="T667" s="2"/>
      <c r="U667" s="2"/>
      <c r="V667" s="2"/>
      <c r="W667" s="2"/>
    </row>
    <row r="668" spans="1:23">
      <c r="A668" s="2"/>
      <c r="B668" s="2"/>
      <c r="C668" s="2"/>
      <c r="D668" s="2"/>
      <c r="E668" s="2"/>
      <c r="F668" s="2"/>
      <c r="G668" s="2"/>
      <c r="H668" s="2"/>
      <c r="I668" s="2"/>
      <c r="J668" s="2"/>
      <c r="K668" s="2"/>
      <c r="L668" s="2"/>
      <c r="M668" s="2"/>
      <c r="N668" s="2"/>
      <c r="O668" s="2"/>
      <c r="P668" s="2"/>
      <c r="Q668" s="2"/>
      <c r="R668" s="2"/>
      <c r="S668" s="2"/>
      <c r="T668" s="2"/>
      <c r="U668" s="2"/>
      <c r="V668" s="2"/>
      <c r="W668" s="2"/>
    </row>
    <row r="669" spans="1:23">
      <c r="A669" s="2"/>
      <c r="B669" s="2"/>
      <c r="C669" s="2"/>
      <c r="D669" s="2"/>
      <c r="E669" s="2"/>
      <c r="F669" s="2"/>
      <c r="G669" s="2"/>
      <c r="H669" s="2"/>
      <c r="I669" s="2"/>
      <c r="J669" s="2"/>
      <c r="K669" s="2"/>
      <c r="L669" s="2"/>
      <c r="M669" s="2"/>
      <c r="N669" s="2"/>
      <c r="O669" s="2"/>
      <c r="P669" s="2"/>
      <c r="Q669" s="2"/>
      <c r="R669" s="2"/>
      <c r="S669" s="2"/>
      <c r="T669" s="2"/>
      <c r="U669" s="2"/>
      <c r="V669" s="2"/>
      <c r="W669" s="2"/>
    </row>
    <row r="670" spans="1:23">
      <c r="A670" s="2"/>
      <c r="B670" s="2"/>
      <c r="C670" s="2"/>
      <c r="D670" s="2"/>
      <c r="E670" s="2"/>
      <c r="F670" s="2"/>
      <c r="G670" s="2"/>
      <c r="H670" s="2"/>
      <c r="I670" s="2"/>
      <c r="J670" s="2"/>
      <c r="K670" s="2"/>
      <c r="L670" s="2"/>
      <c r="M670" s="2"/>
      <c r="N670" s="2"/>
      <c r="O670" s="2"/>
      <c r="P670" s="2"/>
      <c r="Q670" s="2"/>
      <c r="R670" s="2"/>
      <c r="S670" s="2"/>
      <c r="T670" s="2"/>
      <c r="U670" s="2"/>
      <c r="V670" s="2"/>
      <c r="W670" s="2"/>
    </row>
    <row r="671" spans="1:23">
      <c r="A671" s="2"/>
      <c r="B671" s="2"/>
      <c r="C671" s="2"/>
      <c r="D671" s="2"/>
      <c r="E671" s="2"/>
      <c r="F671" s="2"/>
      <c r="G671" s="2"/>
      <c r="H671" s="2"/>
      <c r="I671" s="2"/>
      <c r="J671" s="2"/>
      <c r="K671" s="2"/>
      <c r="L671" s="2"/>
      <c r="M671" s="2"/>
      <c r="N671" s="2"/>
      <c r="O671" s="2"/>
      <c r="P671" s="2"/>
      <c r="Q671" s="2"/>
      <c r="R671" s="2"/>
      <c r="S671" s="2"/>
      <c r="T671" s="2"/>
      <c r="U671" s="2"/>
      <c r="V671" s="2"/>
      <c r="W671" s="2"/>
    </row>
    <row r="672" spans="1:23">
      <c r="A672" s="2"/>
      <c r="B672" s="2"/>
      <c r="C672" s="2"/>
      <c r="D672" s="2"/>
      <c r="E672" s="2"/>
      <c r="F672" s="2"/>
      <c r="G672" s="2"/>
      <c r="H672" s="2"/>
      <c r="I672" s="2"/>
      <c r="J672" s="2"/>
      <c r="K672" s="2"/>
      <c r="L672" s="2"/>
      <c r="M672" s="2"/>
      <c r="N672" s="2"/>
      <c r="O672" s="2"/>
      <c r="P672" s="2"/>
      <c r="Q672" s="2"/>
      <c r="R672" s="2"/>
      <c r="S672" s="2"/>
      <c r="T672" s="2"/>
      <c r="U672" s="2"/>
      <c r="V672" s="2"/>
      <c r="W672" s="2"/>
    </row>
    <row r="673" spans="1:23">
      <c r="A673" s="2"/>
      <c r="B673" s="2"/>
      <c r="C673" s="2"/>
      <c r="D673" s="2"/>
      <c r="E673" s="2"/>
      <c r="F673" s="2"/>
      <c r="G673" s="2"/>
      <c r="H673" s="2"/>
      <c r="I673" s="2"/>
      <c r="J673" s="2"/>
      <c r="K673" s="2"/>
      <c r="L673" s="2"/>
      <c r="M673" s="2"/>
      <c r="N673" s="2"/>
      <c r="O673" s="2"/>
      <c r="P673" s="2"/>
      <c r="Q673" s="2"/>
      <c r="R673" s="2"/>
      <c r="S673" s="2"/>
      <c r="T673" s="2"/>
      <c r="U673" s="2"/>
      <c r="V673" s="2"/>
      <c r="W673" s="2"/>
    </row>
    <row r="674" spans="1:23">
      <c r="A674" s="2"/>
      <c r="B674" s="2"/>
      <c r="C674" s="2"/>
      <c r="D674" s="2"/>
      <c r="E674" s="2"/>
      <c r="F674" s="2"/>
      <c r="G674" s="2"/>
      <c r="H674" s="2"/>
      <c r="I674" s="2"/>
      <c r="J674" s="2"/>
      <c r="K674" s="2"/>
      <c r="L674" s="2"/>
      <c r="M674" s="2"/>
      <c r="N674" s="2"/>
      <c r="O674" s="2"/>
      <c r="P674" s="2"/>
      <c r="Q674" s="2"/>
      <c r="R674" s="2"/>
      <c r="S674" s="2"/>
      <c r="T674" s="2"/>
      <c r="U674" s="2"/>
      <c r="V674" s="2"/>
      <c r="W674" s="2"/>
    </row>
    <row r="675" spans="1:23">
      <c r="A675" s="2"/>
      <c r="B675" s="2"/>
      <c r="C675" s="2"/>
      <c r="D675" s="2"/>
      <c r="E675" s="2"/>
      <c r="F675" s="2"/>
      <c r="G675" s="2"/>
      <c r="H675" s="2"/>
      <c r="I675" s="2"/>
      <c r="J675" s="2"/>
      <c r="K675" s="2"/>
      <c r="L675" s="2"/>
      <c r="M675" s="2"/>
      <c r="N675" s="2"/>
      <c r="O675" s="2"/>
      <c r="P675" s="2"/>
      <c r="Q675" s="2"/>
      <c r="R675" s="2"/>
      <c r="S675" s="2"/>
      <c r="T675" s="2"/>
      <c r="U675" s="2"/>
      <c r="V675" s="2"/>
      <c r="W675" s="2"/>
    </row>
    <row r="676" spans="1:23">
      <c r="A676" s="2"/>
      <c r="B676" s="2"/>
      <c r="C676" s="2"/>
      <c r="D676" s="2"/>
      <c r="E676" s="2"/>
      <c r="F676" s="2"/>
      <c r="G676" s="2"/>
      <c r="H676" s="2"/>
      <c r="I676" s="2"/>
      <c r="J676" s="2"/>
      <c r="K676" s="2"/>
      <c r="L676" s="2"/>
      <c r="M676" s="2"/>
      <c r="N676" s="2"/>
      <c r="O676" s="2"/>
      <c r="P676" s="2"/>
      <c r="Q676" s="2"/>
      <c r="R676" s="2"/>
      <c r="S676" s="2"/>
      <c r="T676" s="2"/>
      <c r="U676" s="2"/>
      <c r="V676" s="2"/>
      <c r="W676" s="2"/>
    </row>
    <row r="677" spans="1:23">
      <c r="A677" s="2"/>
      <c r="B677" s="2"/>
      <c r="C677" s="2"/>
      <c r="D677" s="2"/>
      <c r="E677" s="2"/>
      <c r="F677" s="2"/>
      <c r="G677" s="2"/>
      <c r="H677" s="2"/>
      <c r="I677" s="2"/>
      <c r="J677" s="2"/>
      <c r="K677" s="2"/>
      <c r="L677" s="2"/>
      <c r="M677" s="2"/>
      <c r="N677" s="2"/>
      <c r="O677" s="2"/>
      <c r="P677" s="2"/>
      <c r="Q677" s="2"/>
      <c r="R677" s="2"/>
      <c r="S677" s="2"/>
      <c r="T677" s="2"/>
      <c r="U677" s="2"/>
      <c r="V677" s="2"/>
      <c r="W677" s="2"/>
    </row>
    <row r="678" spans="1:23">
      <c r="A678" s="2"/>
      <c r="B678" s="2"/>
      <c r="C678" s="2"/>
      <c r="D678" s="2"/>
      <c r="E678" s="2"/>
      <c r="F678" s="2"/>
      <c r="G678" s="2"/>
      <c r="H678" s="2"/>
      <c r="I678" s="2"/>
      <c r="J678" s="2"/>
      <c r="K678" s="2"/>
      <c r="L678" s="2"/>
      <c r="M678" s="2"/>
      <c r="N678" s="2"/>
      <c r="O678" s="2"/>
      <c r="P678" s="2"/>
      <c r="Q678" s="2"/>
      <c r="R678" s="2"/>
      <c r="S678" s="2"/>
      <c r="T678" s="2"/>
      <c r="U678" s="2"/>
      <c r="V678" s="2"/>
      <c r="W678" s="2"/>
    </row>
    <row r="679" spans="1:23">
      <c r="A679" s="2"/>
      <c r="B679" s="2"/>
      <c r="C679" s="2"/>
      <c r="D679" s="2"/>
      <c r="E679" s="2"/>
      <c r="F679" s="2"/>
      <c r="G679" s="2"/>
      <c r="H679" s="2"/>
      <c r="I679" s="2"/>
      <c r="J679" s="2"/>
      <c r="K679" s="2"/>
      <c r="L679" s="2"/>
      <c r="M679" s="2"/>
      <c r="N679" s="2"/>
      <c r="O679" s="2"/>
      <c r="P679" s="2"/>
      <c r="Q679" s="2"/>
      <c r="R679" s="2"/>
      <c r="S679" s="2"/>
      <c r="T679" s="2"/>
      <c r="U679" s="2"/>
      <c r="V679" s="2"/>
      <c r="W679" s="2"/>
    </row>
    <row r="680" spans="1:23">
      <c r="A680" s="2"/>
      <c r="B680" s="2"/>
      <c r="C680" s="2"/>
      <c r="D680" s="2"/>
      <c r="E680" s="2"/>
      <c r="F680" s="2"/>
      <c r="G680" s="2"/>
      <c r="H680" s="2"/>
      <c r="I680" s="2"/>
      <c r="J680" s="2"/>
      <c r="K680" s="2"/>
      <c r="L680" s="2"/>
      <c r="M680" s="2"/>
      <c r="N680" s="2"/>
      <c r="O680" s="2"/>
      <c r="P680" s="2"/>
      <c r="Q680" s="2"/>
      <c r="R680" s="2"/>
      <c r="S680" s="2"/>
      <c r="T680" s="2"/>
      <c r="U680" s="2"/>
      <c r="V680" s="2"/>
      <c r="W680" s="2"/>
    </row>
    <row r="681" spans="1:23">
      <c r="A681" s="2"/>
      <c r="B681" s="2"/>
      <c r="C681" s="2"/>
      <c r="D681" s="2"/>
      <c r="E681" s="2"/>
      <c r="F681" s="2"/>
      <c r="G681" s="2"/>
      <c r="H681" s="2"/>
      <c r="I681" s="2"/>
      <c r="J681" s="2"/>
      <c r="K681" s="2"/>
      <c r="L681" s="2"/>
      <c r="M681" s="2"/>
      <c r="N681" s="2"/>
      <c r="O681" s="2"/>
      <c r="P681" s="2"/>
      <c r="Q681" s="2"/>
      <c r="R681" s="2"/>
      <c r="S681" s="2"/>
      <c r="T681" s="2"/>
      <c r="U681" s="2"/>
      <c r="V681" s="2"/>
      <c r="W681" s="2"/>
    </row>
    <row r="682" spans="1:23">
      <c r="A682" s="2"/>
      <c r="B682" s="2"/>
      <c r="C682" s="2"/>
      <c r="D682" s="2"/>
      <c r="E682" s="2"/>
      <c r="F682" s="2"/>
      <c r="G682" s="2"/>
      <c r="H682" s="2"/>
      <c r="I682" s="2"/>
      <c r="J682" s="2"/>
      <c r="K682" s="2"/>
      <c r="L682" s="2"/>
      <c r="M682" s="2"/>
      <c r="N682" s="2"/>
      <c r="O682" s="2"/>
      <c r="P682" s="2"/>
      <c r="Q682" s="2"/>
      <c r="R682" s="2"/>
      <c r="S682" s="2"/>
      <c r="T682" s="2"/>
      <c r="U682" s="2"/>
      <c r="V682" s="2"/>
      <c r="W682" s="2"/>
    </row>
    <row r="683" spans="1:23">
      <c r="A683" s="2"/>
      <c r="B683" s="2"/>
      <c r="C683" s="2"/>
      <c r="D683" s="2"/>
      <c r="E683" s="2"/>
      <c r="F683" s="2"/>
      <c r="G683" s="2"/>
      <c r="H683" s="2"/>
      <c r="I683" s="2"/>
      <c r="J683" s="2"/>
      <c r="K683" s="2"/>
      <c r="L683" s="2"/>
      <c r="M683" s="2"/>
      <c r="N683" s="2"/>
      <c r="O683" s="2"/>
      <c r="P683" s="2"/>
      <c r="Q683" s="2"/>
      <c r="R683" s="2"/>
      <c r="S683" s="2"/>
      <c r="T683" s="2"/>
      <c r="U683" s="2"/>
      <c r="V683" s="2"/>
      <c r="W683" s="2"/>
    </row>
    <row r="684" spans="1:23">
      <c r="A684" s="2"/>
      <c r="B684" s="2"/>
      <c r="C684" s="2"/>
      <c r="D684" s="2"/>
      <c r="E684" s="2"/>
      <c r="F684" s="2"/>
      <c r="G684" s="2"/>
      <c r="H684" s="2"/>
      <c r="I684" s="2"/>
      <c r="J684" s="2"/>
      <c r="K684" s="2"/>
      <c r="L684" s="2"/>
      <c r="M684" s="2"/>
      <c r="N684" s="2"/>
      <c r="O684" s="2"/>
      <c r="P684" s="2"/>
      <c r="Q684" s="2"/>
      <c r="R684" s="2"/>
      <c r="S684" s="2"/>
      <c r="T684" s="2"/>
      <c r="U684" s="2"/>
      <c r="V684" s="2"/>
      <c r="W684" s="2"/>
    </row>
    <row r="685" spans="1:23">
      <c r="A685" s="2"/>
      <c r="B685" s="2"/>
      <c r="C685" s="2"/>
      <c r="D685" s="2"/>
      <c r="E685" s="2"/>
      <c r="F685" s="2"/>
      <c r="G685" s="2"/>
      <c r="H685" s="2"/>
      <c r="I685" s="2"/>
      <c r="J685" s="2"/>
      <c r="K685" s="2"/>
      <c r="L685" s="2"/>
      <c r="M685" s="2"/>
      <c r="N685" s="2"/>
      <c r="O685" s="2"/>
      <c r="P685" s="2"/>
      <c r="Q685" s="2"/>
      <c r="R685" s="2"/>
      <c r="S685" s="2"/>
      <c r="T685" s="2"/>
      <c r="U685" s="2"/>
      <c r="V685" s="2"/>
      <c r="W685" s="2"/>
    </row>
    <row r="686" spans="1:23">
      <c r="A686" s="2"/>
      <c r="B686" s="2"/>
      <c r="C686" s="2"/>
      <c r="D686" s="2"/>
      <c r="E686" s="2"/>
      <c r="F686" s="2"/>
      <c r="G686" s="2"/>
      <c r="H686" s="2"/>
      <c r="I686" s="2"/>
      <c r="J686" s="2"/>
      <c r="K686" s="2"/>
      <c r="L686" s="2"/>
      <c r="M686" s="2"/>
      <c r="N686" s="2"/>
      <c r="O686" s="2"/>
      <c r="P686" s="2"/>
      <c r="Q686" s="2"/>
      <c r="R686" s="2"/>
      <c r="S686" s="2"/>
      <c r="T686" s="2"/>
      <c r="U686" s="2"/>
      <c r="V686" s="2"/>
      <c r="W686" s="2"/>
    </row>
    <row r="687" spans="1:23">
      <c r="A687" s="2"/>
      <c r="B687" s="2"/>
      <c r="C687" s="2"/>
      <c r="D687" s="2"/>
      <c r="E687" s="2"/>
      <c r="F687" s="2"/>
      <c r="G687" s="2"/>
      <c r="H687" s="2"/>
      <c r="I687" s="2"/>
      <c r="J687" s="2"/>
      <c r="K687" s="2"/>
      <c r="L687" s="2"/>
      <c r="M687" s="2"/>
      <c r="N687" s="2"/>
      <c r="O687" s="2"/>
      <c r="P687" s="2"/>
      <c r="Q687" s="2"/>
      <c r="R687" s="2"/>
      <c r="S687" s="2"/>
      <c r="T687" s="2"/>
      <c r="U687" s="2"/>
      <c r="V687" s="2"/>
      <c r="W687" s="2"/>
    </row>
    <row r="688" spans="1:23">
      <c r="A688" s="2"/>
      <c r="B688" s="2"/>
      <c r="C688" s="2"/>
      <c r="D688" s="2"/>
      <c r="E688" s="2"/>
      <c r="F688" s="2"/>
      <c r="G688" s="2"/>
      <c r="H688" s="2"/>
      <c r="I688" s="2"/>
      <c r="J688" s="2"/>
      <c r="K688" s="2"/>
      <c r="L688" s="2"/>
      <c r="M688" s="2"/>
      <c r="N688" s="2"/>
      <c r="O688" s="2"/>
      <c r="P688" s="2"/>
      <c r="Q688" s="2"/>
      <c r="R688" s="2"/>
      <c r="S688" s="2"/>
      <c r="T688" s="2"/>
      <c r="U688" s="2"/>
      <c r="V688" s="2"/>
      <c r="W688" s="2"/>
    </row>
    <row r="689" spans="1:23">
      <c r="A689" s="2"/>
      <c r="B689" s="2"/>
      <c r="C689" s="2"/>
      <c r="D689" s="2"/>
      <c r="E689" s="2"/>
      <c r="F689" s="2"/>
      <c r="G689" s="2"/>
      <c r="H689" s="2"/>
      <c r="I689" s="2"/>
      <c r="J689" s="2"/>
      <c r="K689" s="2"/>
      <c r="L689" s="2"/>
      <c r="M689" s="2"/>
      <c r="N689" s="2"/>
      <c r="O689" s="2"/>
      <c r="P689" s="2"/>
      <c r="Q689" s="2"/>
      <c r="R689" s="2"/>
      <c r="S689" s="2"/>
      <c r="T689" s="2"/>
      <c r="U689" s="2"/>
      <c r="V689" s="2"/>
      <c r="W689" s="2"/>
    </row>
    <row r="690" spans="1:23">
      <c r="A690" s="2"/>
      <c r="B690" s="2"/>
      <c r="C690" s="2"/>
      <c r="D690" s="2"/>
      <c r="E690" s="2"/>
      <c r="F690" s="2"/>
      <c r="G690" s="2"/>
      <c r="H690" s="2"/>
      <c r="I690" s="2"/>
      <c r="J690" s="2"/>
      <c r="K690" s="2"/>
      <c r="L690" s="2"/>
      <c r="M690" s="2"/>
      <c r="N690" s="2"/>
      <c r="O690" s="2"/>
      <c r="P690" s="2"/>
      <c r="Q690" s="2"/>
      <c r="R690" s="2"/>
      <c r="S690" s="2"/>
      <c r="T690" s="2"/>
      <c r="U690" s="2"/>
      <c r="V690" s="2"/>
      <c r="W690" s="2"/>
    </row>
    <row r="691" spans="1:23">
      <c r="A691" s="2"/>
      <c r="B691" s="2"/>
      <c r="C691" s="2"/>
      <c r="D691" s="2"/>
      <c r="E691" s="2"/>
      <c r="F691" s="2"/>
      <c r="G691" s="2"/>
      <c r="H691" s="2"/>
      <c r="I691" s="2"/>
      <c r="J691" s="2"/>
      <c r="K691" s="2"/>
      <c r="L691" s="2"/>
      <c r="M691" s="2"/>
      <c r="N691" s="2"/>
      <c r="O691" s="2"/>
      <c r="P691" s="2"/>
      <c r="Q691" s="2"/>
      <c r="R691" s="2"/>
      <c r="S691" s="2"/>
      <c r="T691" s="2"/>
      <c r="U691" s="2"/>
      <c r="V691" s="2"/>
      <c r="W691" s="2"/>
    </row>
    <row r="692" spans="1:23">
      <c r="A692" s="2"/>
      <c r="B692" s="2"/>
      <c r="C692" s="2"/>
      <c r="D692" s="2"/>
      <c r="E692" s="2"/>
      <c r="F692" s="2"/>
      <c r="G692" s="2"/>
      <c r="H692" s="2"/>
      <c r="I692" s="2"/>
      <c r="J692" s="2"/>
      <c r="K692" s="2"/>
      <c r="L692" s="2"/>
      <c r="M692" s="2"/>
      <c r="N692" s="2"/>
      <c r="O692" s="2"/>
      <c r="P692" s="2"/>
      <c r="Q692" s="2"/>
      <c r="R692" s="2"/>
      <c r="S692" s="2"/>
      <c r="T692" s="2"/>
      <c r="U692" s="2"/>
      <c r="V692" s="2"/>
      <c r="W692" s="2"/>
    </row>
    <row r="693" spans="1:23">
      <c r="A693" s="2"/>
      <c r="B693" s="2"/>
      <c r="C693" s="2"/>
      <c r="D693" s="2"/>
      <c r="E693" s="2"/>
      <c r="F693" s="2"/>
      <c r="G693" s="2"/>
      <c r="H693" s="2"/>
      <c r="I693" s="2"/>
      <c r="J693" s="2"/>
      <c r="K693" s="2"/>
      <c r="L693" s="2"/>
      <c r="M693" s="2"/>
      <c r="N693" s="2"/>
      <c r="O693" s="2"/>
      <c r="P693" s="2"/>
      <c r="Q693" s="2"/>
      <c r="R693" s="2"/>
      <c r="S693" s="2"/>
      <c r="T693" s="2"/>
      <c r="U693" s="2"/>
      <c r="V693" s="2"/>
      <c r="W693" s="2"/>
    </row>
    <row r="694" spans="1:23">
      <c r="A694" s="2"/>
      <c r="B694" s="2"/>
      <c r="C694" s="2"/>
      <c r="D694" s="2"/>
      <c r="E694" s="2"/>
      <c r="F694" s="2"/>
      <c r="G694" s="2"/>
      <c r="H694" s="2"/>
      <c r="I694" s="2"/>
      <c r="J694" s="2"/>
      <c r="K694" s="2"/>
      <c r="L694" s="2"/>
      <c r="M694" s="2"/>
      <c r="N694" s="2"/>
      <c r="O694" s="2"/>
      <c r="P694" s="2"/>
      <c r="Q694" s="2"/>
      <c r="R694" s="2"/>
      <c r="S694" s="2"/>
      <c r="T694" s="2"/>
      <c r="U694" s="2"/>
      <c r="V694" s="2"/>
      <c r="W694" s="2"/>
    </row>
    <row r="695" spans="1:23">
      <c r="A695" s="2"/>
      <c r="B695" s="2"/>
      <c r="C695" s="2"/>
      <c r="D695" s="2"/>
      <c r="E695" s="2"/>
      <c r="F695" s="2"/>
      <c r="G695" s="2"/>
      <c r="H695" s="2"/>
      <c r="I695" s="2"/>
      <c r="J695" s="2"/>
      <c r="K695" s="2"/>
      <c r="L695" s="2"/>
      <c r="M695" s="2"/>
      <c r="N695" s="2"/>
      <c r="O695" s="2"/>
      <c r="P695" s="2"/>
      <c r="Q695" s="2"/>
      <c r="R695" s="2"/>
      <c r="S695" s="2"/>
      <c r="T695" s="2"/>
      <c r="U695" s="2"/>
      <c r="V695" s="2"/>
      <c r="W695" s="2"/>
    </row>
    <row r="696" spans="1:23">
      <c r="A696" s="2"/>
      <c r="B696" s="2"/>
      <c r="C696" s="2"/>
      <c r="D696" s="2"/>
      <c r="E696" s="2"/>
      <c r="F696" s="2"/>
      <c r="G696" s="2"/>
      <c r="H696" s="2"/>
      <c r="I696" s="2"/>
      <c r="J696" s="2"/>
      <c r="K696" s="2"/>
      <c r="L696" s="2"/>
      <c r="M696" s="2"/>
      <c r="N696" s="2"/>
      <c r="O696" s="2"/>
      <c r="P696" s="2"/>
      <c r="Q696" s="2"/>
      <c r="R696" s="2"/>
      <c r="S696" s="2"/>
      <c r="T696" s="2"/>
      <c r="U696" s="2"/>
      <c r="V696" s="2"/>
      <c r="W696" s="2"/>
    </row>
    <row r="697" spans="1:23">
      <c r="A697" s="2"/>
      <c r="B697" s="2"/>
      <c r="C697" s="2"/>
      <c r="D697" s="2"/>
      <c r="E697" s="2"/>
      <c r="F697" s="2"/>
      <c r="G697" s="2"/>
      <c r="H697" s="2"/>
      <c r="I697" s="2"/>
      <c r="J697" s="2"/>
      <c r="K697" s="2"/>
      <c r="L697" s="2"/>
      <c r="M697" s="2"/>
      <c r="N697" s="2"/>
      <c r="O697" s="2"/>
      <c r="P697" s="2"/>
      <c r="Q697" s="2"/>
      <c r="R697" s="2"/>
      <c r="S697" s="2"/>
      <c r="T697" s="2"/>
      <c r="U697" s="2"/>
      <c r="V697" s="2"/>
      <c r="W697" s="2"/>
    </row>
    <row r="698" spans="1:23">
      <c r="A698" s="2"/>
      <c r="B698" s="2"/>
      <c r="C698" s="2"/>
      <c r="D698" s="2"/>
      <c r="E698" s="2"/>
      <c r="F698" s="2"/>
      <c r="G698" s="2"/>
      <c r="H698" s="2"/>
      <c r="I698" s="2"/>
      <c r="J698" s="2"/>
      <c r="K698" s="2"/>
      <c r="L698" s="2"/>
      <c r="M698" s="2"/>
      <c r="N698" s="2"/>
      <c r="O698" s="2"/>
      <c r="P698" s="2"/>
      <c r="Q698" s="2"/>
      <c r="R698" s="2"/>
      <c r="S698" s="2"/>
      <c r="T698" s="2"/>
      <c r="U698" s="2"/>
      <c r="V698" s="2"/>
      <c r="W698" s="2"/>
    </row>
    <row r="699" spans="1:23">
      <c r="A699" s="2"/>
      <c r="B699" s="2"/>
      <c r="C699" s="2"/>
      <c r="D699" s="2"/>
      <c r="E699" s="2"/>
      <c r="F699" s="2"/>
      <c r="G699" s="2"/>
      <c r="H699" s="2"/>
      <c r="I699" s="2"/>
      <c r="J699" s="2"/>
      <c r="K699" s="2"/>
      <c r="L699" s="2"/>
      <c r="M699" s="2"/>
      <c r="N699" s="2"/>
      <c r="O699" s="2"/>
      <c r="P699" s="2"/>
      <c r="Q699" s="2"/>
      <c r="R699" s="2"/>
      <c r="S699" s="2"/>
      <c r="T699" s="2"/>
      <c r="U699" s="2"/>
      <c r="V699" s="2"/>
      <c r="W699" s="2"/>
    </row>
    <row r="700" spans="1:23">
      <c r="A700" s="2"/>
      <c r="B700" s="2"/>
      <c r="C700" s="2"/>
      <c r="D700" s="2"/>
      <c r="E700" s="2"/>
      <c r="F700" s="2"/>
      <c r="G700" s="2"/>
      <c r="H700" s="2"/>
      <c r="I700" s="2"/>
      <c r="J700" s="2"/>
      <c r="K700" s="2"/>
      <c r="L700" s="2"/>
      <c r="M700" s="2"/>
      <c r="N700" s="2"/>
      <c r="O700" s="2"/>
      <c r="P700" s="2"/>
      <c r="Q700" s="2"/>
      <c r="R700" s="2"/>
      <c r="S700" s="2"/>
      <c r="T700" s="2"/>
      <c r="U700" s="2"/>
      <c r="V700" s="2"/>
      <c r="W700" s="2"/>
    </row>
    <row r="701" spans="1:23">
      <c r="A701" s="2"/>
      <c r="B701" s="2"/>
      <c r="C701" s="2"/>
      <c r="D701" s="2"/>
      <c r="E701" s="2"/>
      <c r="F701" s="2"/>
      <c r="G701" s="2"/>
      <c r="H701" s="2"/>
      <c r="I701" s="2"/>
      <c r="J701" s="2"/>
      <c r="K701" s="2"/>
      <c r="L701" s="2"/>
      <c r="M701" s="2"/>
      <c r="N701" s="2"/>
      <c r="O701" s="2"/>
      <c r="P701" s="2"/>
      <c r="Q701" s="2"/>
      <c r="R701" s="2"/>
      <c r="S701" s="2"/>
      <c r="T701" s="2"/>
      <c r="U701" s="2"/>
      <c r="V701" s="2"/>
      <c r="W701" s="2"/>
    </row>
    <row r="702" spans="1:23">
      <c r="A702" s="2"/>
      <c r="B702" s="2"/>
      <c r="C702" s="2"/>
      <c r="D702" s="2"/>
      <c r="E702" s="2"/>
      <c r="F702" s="2"/>
      <c r="G702" s="2"/>
      <c r="H702" s="2"/>
      <c r="I702" s="2"/>
      <c r="J702" s="2"/>
      <c r="K702" s="2"/>
      <c r="L702" s="2"/>
      <c r="M702" s="2"/>
      <c r="N702" s="2"/>
      <c r="O702" s="2"/>
      <c r="P702" s="2"/>
      <c r="Q702" s="2"/>
      <c r="R702" s="2"/>
      <c r="S702" s="2"/>
      <c r="T702" s="2"/>
      <c r="U702" s="2"/>
      <c r="V702" s="2"/>
      <c r="W702" s="2"/>
    </row>
    <row r="703" spans="1:23">
      <c r="A703" s="2"/>
      <c r="B703" s="2"/>
      <c r="C703" s="2"/>
      <c r="D703" s="2"/>
      <c r="E703" s="2"/>
      <c r="F703" s="2"/>
      <c r="G703" s="2"/>
      <c r="H703" s="2"/>
      <c r="I703" s="2"/>
      <c r="J703" s="2"/>
      <c r="K703" s="2"/>
      <c r="L703" s="2"/>
      <c r="M703" s="2"/>
      <c r="N703" s="2"/>
      <c r="O703" s="2"/>
      <c r="P703" s="2"/>
      <c r="Q703" s="2"/>
      <c r="R703" s="2"/>
      <c r="S703" s="2"/>
      <c r="T703" s="2"/>
      <c r="U703" s="2"/>
      <c r="V703" s="2"/>
      <c r="W703" s="2"/>
    </row>
    <row r="704" spans="1:23">
      <c r="A704" s="2"/>
      <c r="B704" s="2"/>
      <c r="C704" s="2"/>
      <c r="D704" s="2"/>
      <c r="E704" s="2"/>
      <c r="F704" s="2"/>
      <c r="G704" s="2"/>
      <c r="H704" s="2"/>
      <c r="I704" s="2"/>
      <c r="J704" s="2"/>
      <c r="K704" s="2"/>
      <c r="L704" s="2"/>
      <c r="M704" s="2"/>
      <c r="N704" s="2"/>
      <c r="O704" s="2"/>
      <c r="P704" s="2"/>
      <c r="Q704" s="2"/>
      <c r="R704" s="2"/>
      <c r="S704" s="2"/>
      <c r="T704" s="2"/>
      <c r="U704" s="2"/>
      <c r="V704" s="2"/>
      <c r="W704" s="2"/>
    </row>
    <row r="705" spans="1:23">
      <c r="A705" s="2"/>
      <c r="B705" s="2"/>
      <c r="C705" s="2"/>
      <c r="D705" s="2"/>
      <c r="E705" s="2"/>
      <c r="F705" s="2"/>
      <c r="G705" s="2"/>
      <c r="H705" s="2"/>
      <c r="I705" s="2"/>
      <c r="J705" s="2"/>
      <c r="K705" s="2"/>
      <c r="L705" s="2"/>
      <c r="M705" s="2"/>
      <c r="N705" s="2"/>
      <c r="O705" s="2"/>
      <c r="P705" s="2"/>
      <c r="Q705" s="2"/>
      <c r="R705" s="2"/>
      <c r="S705" s="2"/>
      <c r="T705" s="2"/>
      <c r="U705" s="2"/>
      <c r="V705" s="2"/>
      <c r="W705" s="2"/>
    </row>
    <row r="706" spans="1:23">
      <c r="A706" s="2"/>
      <c r="B706" s="2"/>
      <c r="C706" s="2"/>
      <c r="D706" s="2"/>
      <c r="E706" s="2"/>
      <c r="F706" s="2"/>
      <c r="G706" s="2"/>
      <c r="H706" s="2"/>
      <c r="I706" s="2"/>
      <c r="J706" s="2"/>
      <c r="K706" s="2"/>
      <c r="L706" s="2"/>
      <c r="M706" s="2"/>
      <c r="N706" s="2"/>
      <c r="O706" s="2"/>
      <c r="P706" s="2"/>
      <c r="Q706" s="2"/>
      <c r="R706" s="2"/>
      <c r="S706" s="2"/>
      <c r="T706" s="2"/>
      <c r="U706" s="2"/>
      <c r="V706" s="2"/>
      <c r="W706" s="2"/>
    </row>
    <row r="707" spans="1:23">
      <c r="A707" s="2"/>
      <c r="B707" s="2"/>
      <c r="C707" s="2"/>
      <c r="D707" s="2"/>
      <c r="E707" s="2"/>
      <c r="F707" s="2"/>
      <c r="G707" s="2"/>
      <c r="H707" s="2"/>
      <c r="I707" s="2"/>
      <c r="J707" s="2"/>
      <c r="K707" s="2"/>
      <c r="L707" s="2"/>
      <c r="M707" s="2"/>
      <c r="N707" s="2"/>
      <c r="O707" s="2"/>
      <c r="P707" s="2"/>
      <c r="Q707" s="2"/>
      <c r="R707" s="2"/>
      <c r="S707" s="2"/>
      <c r="T707" s="2"/>
      <c r="U707" s="2"/>
      <c r="V707" s="2"/>
      <c r="W707" s="2"/>
    </row>
    <row r="708" spans="1:23">
      <c r="A708" s="2"/>
      <c r="B708" s="2"/>
      <c r="C708" s="2"/>
      <c r="D708" s="2"/>
      <c r="E708" s="2"/>
      <c r="F708" s="2"/>
      <c r="G708" s="2"/>
      <c r="H708" s="2"/>
      <c r="I708" s="2"/>
      <c r="J708" s="2"/>
      <c r="K708" s="2"/>
      <c r="L708" s="2"/>
      <c r="M708" s="2"/>
      <c r="N708" s="2"/>
      <c r="O708" s="2"/>
      <c r="P708" s="2"/>
      <c r="Q708" s="2"/>
      <c r="R708" s="2"/>
      <c r="S708" s="2"/>
      <c r="T708" s="2"/>
      <c r="U708" s="2"/>
      <c r="V708" s="2"/>
      <c r="W708" s="2"/>
    </row>
    <row r="709" spans="1:23">
      <c r="A709" s="2"/>
      <c r="B709" s="2"/>
      <c r="C709" s="2"/>
      <c r="D709" s="2"/>
      <c r="E709" s="2"/>
      <c r="F709" s="2"/>
      <c r="G709" s="2"/>
      <c r="H709" s="2"/>
      <c r="I709" s="2"/>
      <c r="J709" s="2"/>
      <c r="K709" s="2"/>
      <c r="L709" s="2"/>
      <c r="M709" s="2"/>
      <c r="N709" s="2"/>
      <c r="O709" s="2"/>
      <c r="P709" s="2"/>
      <c r="Q709" s="2"/>
      <c r="R709" s="2"/>
      <c r="S709" s="2"/>
      <c r="T709" s="2"/>
      <c r="U709" s="2"/>
      <c r="V709" s="2"/>
      <c r="W709" s="2"/>
    </row>
    <row r="710" spans="1:23">
      <c r="A710" s="2"/>
      <c r="B710" s="2"/>
      <c r="C710" s="2"/>
      <c r="D710" s="2"/>
      <c r="E710" s="2"/>
      <c r="F710" s="2"/>
      <c r="G710" s="2"/>
      <c r="H710" s="2"/>
      <c r="I710" s="2"/>
      <c r="J710" s="2"/>
      <c r="K710" s="2"/>
      <c r="L710" s="2"/>
      <c r="M710" s="2"/>
      <c r="N710" s="2"/>
      <c r="O710" s="2"/>
      <c r="P710" s="2"/>
      <c r="Q710" s="2"/>
      <c r="R710" s="2"/>
      <c r="S710" s="2"/>
      <c r="T710" s="2"/>
      <c r="U710" s="2"/>
      <c r="V710" s="2"/>
      <c r="W710" s="2"/>
    </row>
    <row r="711" spans="1:23">
      <c r="A711" s="2"/>
      <c r="B711" s="2"/>
      <c r="C711" s="2"/>
      <c r="D711" s="2"/>
      <c r="E711" s="2"/>
      <c r="F711" s="2"/>
      <c r="G711" s="2"/>
      <c r="H711" s="2"/>
      <c r="I711" s="2"/>
      <c r="J711" s="2"/>
      <c r="K711" s="2"/>
      <c r="L711" s="2"/>
      <c r="M711" s="2"/>
      <c r="N711" s="2"/>
      <c r="O711" s="2"/>
      <c r="P711" s="2"/>
      <c r="Q711" s="2"/>
      <c r="R711" s="2"/>
      <c r="S711" s="2"/>
      <c r="T711" s="2"/>
      <c r="U711" s="2"/>
      <c r="V711" s="2"/>
      <c r="W711" s="2"/>
    </row>
    <row r="712" spans="1:23">
      <c r="A712" s="2"/>
      <c r="B712" s="2"/>
      <c r="C712" s="2"/>
      <c r="D712" s="2"/>
      <c r="E712" s="2"/>
      <c r="F712" s="2"/>
      <c r="G712" s="2"/>
      <c r="H712" s="2"/>
      <c r="I712" s="2"/>
      <c r="J712" s="2"/>
      <c r="K712" s="2"/>
      <c r="L712" s="2"/>
      <c r="M712" s="2"/>
      <c r="N712" s="2"/>
      <c r="O712" s="2"/>
      <c r="P712" s="2"/>
      <c r="Q712" s="2"/>
      <c r="R712" s="2"/>
      <c r="S712" s="2"/>
      <c r="T712" s="2"/>
      <c r="U712" s="2"/>
      <c r="V712" s="2"/>
      <c r="W712" s="2"/>
    </row>
    <row r="713" spans="1:23">
      <c r="A713" s="2"/>
      <c r="B713" s="2"/>
      <c r="C713" s="2"/>
      <c r="D713" s="2"/>
      <c r="E713" s="2"/>
      <c r="F713" s="2"/>
      <c r="G713" s="2"/>
      <c r="H713" s="2"/>
      <c r="I713" s="2"/>
      <c r="J713" s="2"/>
      <c r="K713" s="2"/>
      <c r="L713" s="2"/>
      <c r="M713" s="2"/>
      <c r="N713" s="2"/>
      <c r="O713" s="2"/>
      <c r="P713" s="2"/>
      <c r="Q713" s="2"/>
      <c r="R713" s="2"/>
      <c r="S713" s="2"/>
      <c r="T713" s="2"/>
      <c r="U713" s="2"/>
      <c r="V713" s="2"/>
      <c r="W713" s="2"/>
    </row>
    <row r="714" spans="1:23">
      <c r="A714" s="2"/>
      <c r="B714" s="2"/>
      <c r="C714" s="2"/>
      <c r="D714" s="2"/>
      <c r="E714" s="2"/>
      <c r="F714" s="2"/>
      <c r="G714" s="2"/>
      <c r="H714" s="2"/>
      <c r="I714" s="2"/>
      <c r="J714" s="2"/>
      <c r="K714" s="2"/>
      <c r="L714" s="2"/>
      <c r="M714" s="2"/>
      <c r="N714" s="2"/>
      <c r="O714" s="2"/>
      <c r="P714" s="2"/>
      <c r="Q714" s="2"/>
      <c r="R714" s="2"/>
      <c r="S714" s="2"/>
      <c r="T714" s="2"/>
      <c r="U714" s="2"/>
      <c r="V714" s="2"/>
      <c r="W714" s="2"/>
    </row>
    <row r="715" spans="1:23">
      <c r="A715" s="2"/>
      <c r="B715" s="2"/>
      <c r="C715" s="2"/>
      <c r="D715" s="2"/>
      <c r="E715" s="2"/>
      <c r="F715" s="2"/>
      <c r="G715" s="2"/>
      <c r="H715" s="2"/>
      <c r="I715" s="2"/>
      <c r="J715" s="2"/>
      <c r="K715" s="2"/>
      <c r="L715" s="2"/>
      <c r="M715" s="2"/>
      <c r="N715" s="2"/>
      <c r="O715" s="2"/>
      <c r="P715" s="2"/>
      <c r="Q715" s="2"/>
      <c r="R715" s="2"/>
      <c r="S715" s="2"/>
      <c r="T715" s="2"/>
      <c r="U715" s="2"/>
      <c r="V715" s="2"/>
      <c r="W715" s="2"/>
    </row>
    <row r="716" spans="1:23">
      <c r="A716" s="2"/>
      <c r="B716" s="2"/>
      <c r="C716" s="2"/>
      <c r="D716" s="2"/>
      <c r="E716" s="2"/>
      <c r="F716" s="2"/>
      <c r="G716" s="2"/>
      <c r="H716" s="2"/>
      <c r="I716" s="2"/>
      <c r="J716" s="2"/>
      <c r="K716" s="2"/>
      <c r="L716" s="2"/>
      <c r="M716" s="2"/>
      <c r="N716" s="2"/>
      <c r="O716" s="2"/>
      <c r="P716" s="2"/>
      <c r="Q716" s="2"/>
      <c r="R716" s="2"/>
      <c r="S716" s="2"/>
      <c r="T716" s="2"/>
      <c r="U716" s="2"/>
      <c r="V716" s="2"/>
      <c r="W716" s="2"/>
    </row>
    <row r="717" spans="1:23">
      <c r="A717" s="2"/>
      <c r="B717" s="2"/>
      <c r="C717" s="2"/>
      <c r="D717" s="2"/>
      <c r="E717" s="2"/>
      <c r="F717" s="2"/>
      <c r="G717" s="2"/>
      <c r="H717" s="2"/>
      <c r="I717" s="2"/>
      <c r="J717" s="2"/>
      <c r="K717" s="2"/>
      <c r="L717" s="2"/>
      <c r="M717" s="2"/>
      <c r="N717" s="2"/>
      <c r="O717" s="2"/>
      <c r="P717" s="2"/>
      <c r="Q717" s="2"/>
      <c r="R717" s="2"/>
      <c r="S717" s="2"/>
      <c r="T717" s="2"/>
      <c r="U717" s="2"/>
      <c r="V717" s="2"/>
      <c r="W717" s="2"/>
    </row>
    <row r="718" spans="1:23">
      <c r="A718" s="2"/>
      <c r="B718" s="2"/>
      <c r="C718" s="2"/>
      <c r="D718" s="2"/>
      <c r="E718" s="2"/>
      <c r="F718" s="2"/>
      <c r="G718" s="2"/>
      <c r="H718" s="2"/>
      <c r="I718" s="2"/>
      <c r="J718" s="2"/>
      <c r="K718" s="2"/>
      <c r="L718" s="2"/>
      <c r="M718" s="2"/>
      <c r="N718" s="2"/>
      <c r="O718" s="2"/>
      <c r="P718" s="2"/>
      <c r="Q718" s="2"/>
      <c r="R718" s="2"/>
      <c r="S718" s="2"/>
      <c r="T718" s="2"/>
      <c r="U718" s="2"/>
      <c r="V718" s="2"/>
      <c r="W718" s="2"/>
    </row>
    <row r="719" spans="1:23">
      <c r="A719" s="2"/>
      <c r="B719" s="2"/>
      <c r="C719" s="2"/>
      <c r="D719" s="2"/>
      <c r="E719" s="2"/>
      <c r="F719" s="2"/>
      <c r="G719" s="2"/>
      <c r="H719" s="2"/>
      <c r="I719" s="2"/>
      <c r="J719" s="2"/>
      <c r="K719" s="2"/>
      <c r="L719" s="2"/>
      <c r="M719" s="2"/>
      <c r="N719" s="2"/>
      <c r="O719" s="2"/>
      <c r="P719" s="2"/>
      <c r="Q719" s="2"/>
      <c r="R719" s="2"/>
      <c r="S719" s="2"/>
      <c r="T719" s="2"/>
      <c r="U719" s="2"/>
      <c r="V719" s="2"/>
      <c r="W719" s="2"/>
    </row>
    <row r="720" spans="1:23">
      <c r="A720" s="2"/>
      <c r="B720" s="2"/>
      <c r="C720" s="2"/>
      <c r="D720" s="2"/>
      <c r="E720" s="2"/>
      <c r="F720" s="2"/>
      <c r="G720" s="2"/>
      <c r="H720" s="2"/>
      <c r="I720" s="2"/>
      <c r="J720" s="2"/>
      <c r="K720" s="2"/>
      <c r="L720" s="2"/>
      <c r="M720" s="2"/>
      <c r="N720" s="2"/>
      <c r="O720" s="2"/>
      <c r="P720" s="2"/>
      <c r="Q720" s="2"/>
      <c r="R720" s="2"/>
      <c r="S720" s="2"/>
      <c r="T720" s="2"/>
      <c r="U720" s="2"/>
      <c r="V720" s="2"/>
      <c r="W720" s="2"/>
    </row>
    <row r="721" spans="1:23">
      <c r="A721" s="2"/>
      <c r="B721" s="2"/>
      <c r="C721" s="2"/>
      <c r="D721" s="2"/>
      <c r="E721" s="2"/>
      <c r="F721" s="2"/>
      <c r="G721" s="2"/>
      <c r="H721" s="2"/>
      <c r="I721" s="2"/>
      <c r="J721" s="2"/>
      <c r="K721" s="2"/>
      <c r="L721" s="2"/>
      <c r="M721" s="2"/>
      <c r="N721" s="2"/>
      <c r="O721" s="2"/>
      <c r="P721" s="2"/>
      <c r="Q721" s="2"/>
      <c r="R721" s="2"/>
      <c r="S721" s="2"/>
      <c r="T721" s="2"/>
      <c r="U721" s="2"/>
      <c r="V721" s="2"/>
      <c r="W721" s="2"/>
    </row>
    <row r="722" spans="1:23">
      <c r="A722" s="2"/>
      <c r="B722" s="2"/>
      <c r="C722" s="2"/>
      <c r="D722" s="2"/>
      <c r="E722" s="2"/>
      <c r="F722" s="2"/>
      <c r="G722" s="2"/>
      <c r="H722" s="2"/>
      <c r="I722" s="2"/>
      <c r="J722" s="2"/>
      <c r="K722" s="2"/>
      <c r="L722" s="2"/>
      <c r="M722" s="2"/>
      <c r="N722" s="2"/>
      <c r="O722" s="2"/>
      <c r="P722" s="2"/>
      <c r="Q722" s="2"/>
      <c r="R722" s="2"/>
      <c r="S722" s="2"/>
      <c r="T722" s="2"/>
      <c r="U722" s="2"/>
      <c r="V722" s="2"/>
      <c r="W722" s="2"/>
    </row>
    <row r="723" spans="1:23">
      <c r="A723" s="2"/>
      <c r="B723" s="2"/>
      <c r="C723" s="2"/>
      <c r="D723" s="2"/>
      <c r="E723" s="2"/>
      <c r="F723" s="2"/>
      <c r="G723" s="2"/>
      <c r="H723" s="2"/>
      <c r="I723" s="2"/>
      <c r="J723" s="2"/>
      <c r="K723" s="2"/>
      <c r="L723" s="2"/>
      <c r="M723" s="2"/>
      <c r="N723" s="2"/>
      <c r="O723" s="2"/>
      <c r="P723" s="2"/>
      <c r="Q723" s="2"/>
      <c r="R723" s="2"/>
      <c r="S723" s="2"/>
      <c r="T723" s="2"/>
      <c r="U723" s="2"/>
      <c r="V723" s="2"/>
      <c r="W723" s="2"/>
    </row>
    <row r="724" spans="1:23">
      <c r="A724" s="2"/>
      <c r="B724" s="2"/>
      <c r="C724" s="2"/>
      <c r="D724" s="2"/>
      <c r="E724" s="2"/>
      <c r="F724" s="2"/>
      <c r="G724" s="2"/>
      <c r="H724" s="2"/>
      <c r="I724" s="2"/>
      <c r="J724" s="2"/>
      <c r="K724" s="2"/>
      <c r="L724" s="2"/>
      <c r="M724" s="2"/>
      <c r="N724" s="2"/>
      <c r="O724" s="2"/>
      <c r="P724" s="2"/>
      <c r="Q724" s="2"/>
      <c r="R724" s="2"/>
      <c r="S724" s="2"/>
      <c r="T724" s="2"/>
      <c r="U724" s="2"/>
      <c r="V724" s="2"/>
      <c r="W724" s="2"/>
    </row>
    <row r="725" spans="1:23">
      <c r="A725" s="2"/>
      <c r="B725" s="2"/>
      <c r="C725" s="2"/>
      <c r="D725" s="2"/>
      <c r="E725" s="2"/>
      <c r="F725" s="2"/>
      <c r="G725" s="2"/>
      <c r="H725" s="2"/>
      <c r="I725" s="2"/>
      <c r="J725" s="2"/>
      <c r="K725" s="2"/>
      <c r="L725" s="2"/>
      <c r="M725" s="2"/>
      <c r="N725" s="2"/>
      <c r="O725" s="2"/>
      <c r="P725" s="2"/>
      <c r="Q725" s="2"/>
      <c r="R725" s="2"/>
      <c r="S725" s="2"/>
      <c r="T725" s="2"/>
      <c r="U725" s="2"/>
      <c r="V725" s="2"/>
      <c r="W725" s="2"/>
    </row>
    <row r="726" spans="1:23">
      <c r="A726" s="2"/>
      <c r="B726" s="2"/>
      <c r="C726" s="2"/>
      <c r="D726" s="2"/>
      <c r="E726" s="2"/>
      <c r="F726" s="2"/>
      <c r="G726" s="2"/>
      <c r="H726" s="2"/>
      <c r="I726" s="2"/>
      <c r="J726" s="2"/>
      <c r="K726" s="2"/>
      <c r="L726" s="2"/>
      <c r="M726" s="2"/>
      <c r="N726" s="2"/>
      <c r="O726" s="2"/>
      <c r="P726" s="2"/>
      <c r="Q726" s="2"/>
      <c r="R726" s="2"/>
      <c r="S726" s="2"/>
      <c r="T726" s="2"/>
      <c r="U726" s="2"/>
      <c r="V726" s="2"/>
      <c r="W726" s="2"/>
    </row>
    <row r="727" spans="1:23">
      <c r="A727" s="2"/>
      <c r="B727" s="2"/>
      <c r="C727" s="2"/>
      <c r="D727" s="2"/>
      <c r="E727" s="2"/>
      <c r="F727" s="2"/>
      <c r="G727" s="2"/>
      <c r="H727" s="2"/>
      <c r="I727" s="2"/>
      <c r="J727" s="2"/>
      <c r="K727" s="2"/>
      <c r="L727" s="2"/>
      <c r="M727" s="2"/>
      <c r="N727" s="2"/>
      <c r="O727" s="2"/>
      <c r="P727" s="2"/>
      <c r="Q727" s="2"/>
      <c r="R727" s="2"/>
      <c r="S727" s="2"/>
      <c r="T727" s="2"/>
      <c r="U727" s="2"/>
      <c r="V727" s="2"/>
      <c r="W727" s="2"/>
    </row>
    <row r="728" spans="1:23">
      <c r="A728" s="2"/>
      <c r="B728" s="2"/>
      <c r="C728" s="2"/>
      <c r="D728" s="2"/>
      <c r="E728" s="2"/>
      <c r="F728" s="2"/>
      <c r="G728" s="2"/>
      <c r="H728" s="2"/>
      <c r="I728" s="2"/>
      <c r="J728" s="2"/>
      <c r="K728" s="2"/>
      <c r="L728" s="2"/>
      <c r="M728" s="2"/>
      <c r="N728" s="2"/>
      <c r="O728" s="2"/>
      <c r="P728" s="2"/>
      <c r="Q728" s="2"/>
      <c r="R728" s="2"/>
      <c r="S728" s="2"/>
      <c r="T728" s="2"/>
      <c r="U728" s="2"/>
      <c r="V728" s="2"/>
      <c r="W728" s="2"/>
    </row>
    <row r="729" spans="1:23">
      <c r="A729" s="2"/>
      <c r="B729" s="2"/>
      <c r="C729" s="2"/>
      <c r="D729" s="2"/>
      <c r="E729" s="2"/>
      <c r="F729" s="2"/>
      <c r="G729" s="2"/>
      <c r="H729" s="2"/>
      <c r="I729" s="2"/>
      <c r="J729" s="2"/>
      <c r="K729" s="2"/>
      <c r="L729" s="2"/>
      <c r="M729" s="2"/>
      <c r="N729" s="2"/>
      <c r="O729" s="2"/>
      <c r="P729" s="2"/>
      <c r="Q729" s="2"/>
      <c r="R729" s="2"/>
      <c r="S729" s="2"/>
      <c r="T729" s="2"/>
      <c r="U729" s="2"/>
      <c r="V729" s="2"/>
      <c r="W729" s="2"/>
    </row>
    <row r="730" spans="1:23">
      <c r="A730" s="2"/>
      <c r="B730" s="2"/>
      <c r="C730" s="2"/>
      <c r="D730" s="2"/>
      <c r="E730" s="2"/>
      <c r="F730" s="2"/>
      <c r="G730" s="2"/>
      <c r="H730" s="2"/>
      <c r="I730" s="2"/>
      <c r="J730" s="2"/>
      <c r="K730" s="2"/>
      <c r="L730" s="2"/>
      <c r="M730" s="2"/>
      <c r="N730" s="2"/>
      <c r="O730" s="2"/>
      <c r="P730" s="2"/>
      <c r="Q730" s="2"/>
      <c r="R730" s="2"/>
      <c r="S730" s="2"/>
      <c r="T730" s="2"/>
      <c r="U730" s="2"/>
      <c r="V730" s="2"/>
      <c r="W730" s="2"/>
    </row>
    <row r="731" spans="1:23">
      <c r="A731" s="2"/>
      <c r="B731" s="2"/>
      <c r="C731" s="2"/>
      <c r="D731" s="2"/>
      <c r="E731" s="2"/>
      <c r="F731" s="2"/>
      <c r="G731" s="2"/>
      <c r="H731" s="2"/>
      <c r="I731" s="2"/>
      <c r="J731" s="2"/>
      <c r="K731" s="2"/>
      <c r="L731" s="2"/>
      <c r="M731" s="2"/>
      <c r="N731" s="2"/>
      <c r="O731" s="2"/>
      <c r="P731" s="2"/>
      <c r="Q731" s="2"/>
      <c r="R731" s="2"/>
      <c r="S731" s="2"/>
      <c r="T731" s="2"/>
      <c r="U731" s="2"/>
      <c r="V731" s="2"/>
      <c r="W731" s="2"/>
    </row>
    <row r="732" spans="1:23">
      <c r="A732" s="2"/>
      <c r="B732" s="2"/>
      <c r="C732" s="2"/>
      <c r="D732" s="2"/>
      <c r="E732" s="2"/>
      <c r="F732" s="2"/>
      <c r="G732" s="2"/>
      <c r="H732" s="2"/>
      <c r="I732" s="2"/>
      <c r="J732" s="2"/>
      <c r="K732" s="2"/>
      <c r="L732" s="2"/>
      <c r="M732" s="2"/>
      <c r="N732" s="2"/>
      <c r="O732" s="2"/>
      <c r="P732" s="2"/>
      <c r="Q732" s="2"/>
      <c r="R732" s="2"/>
      <c r="S732" s="2"/>
      <c r="T732" s="2"/>
      <c r="U732" s="2"/>
      <c r="V732" s="2"/>
      <c r="W732" s="2"/>
    </row>
    <row r="733" spans="1:23">
      <c r="A733" s="2"/>
      <c r="B733" s="2"/>
      <c r="C733" s="2"/>
      <c r="D733" s="2"/>
      <c r="E733" s="2"/>
      <c r="F733" s="2"/>
      <c r="G733" s="2"/>
      <c r="H733" s="2"/>
      <c r="I733" s="2"/>
      <c r="J733" s="2"/>
      <c r="K733" s="2"/>
      <c r="L733" s="2"/>
      <c r="M733" s="2"/>
      <c r="N733" s="2"/>
      <c r="O733" s="2"/>
      <c r="P733" s="2"/>
      <c r="Q733" s="2"/>
      <c r="R733" s="2"/>
      <c r="S733" s="2"/>
      <c r="T733" s="2"/>
      <c r="U733" s="2"/>
      <c r="V733" s="2"/>
      <c r="W733" s="2"/>
    </row>
    <row r="734" spans="1:23">
      <c r="A734" s="2"/>
      <c r="B734" s="2"/>
      <c r="C734" s="2"/>
      <c r="D734" s="2"/>
      <c r="E734" s="2"/>
      <c r="F734" s="2"/>
      <c r="G734" s="2"/>
      <c r="H734" s="2"/>
      <c r="I734" s="2"/>
      <c r="J734" s="2"/>
      <c r="K734" s="2"/>
      <c r="L734" s="2"/>
      <c r="M734" s="2"/>
      <c r="N734" s="2"/>
      <c r="O734" s="2"/>
      <c r="P734" s="2"/>
      <c r="Q734" s="2"/>
      <c r="R734" s="2"/>
      <c r="S734" s="2"/>
      <c r="T734" s="2"/>
      <c r="U734" s="2"/>
      <c r="V734" s="2"/>
      <c r="W734" s="2"/>
    </row>
    <row r="735" spans="1:23">
      <c r="A735" s="2"/>
      <c r="B735" s="2"/>
      <c r="C735" s="2"/>
      <c r="D735" s="2"/>
      <c r="E735" s="2"/>
      <c r="F735" s="2"/>
      <c r="G735" s="2"/>
      <c r="H735" s="2"/>
      <c r="I735" s="2"/>
      <c r="J735" s="2"/>
      <c r="K735" s="2"/>
      <c r="L735" s="2"/>
      <c r="M735" s="2"/>
      <c r="N735" s="2"/>
      <c r="O735" s="2"/>
      <c r="P735" s="2"/>
      <c r="Q735" s="2"/>
      <c r="R735" s="2"/>
      <c r="S735" s="2"/>
      <c r="T735" s="2"/>
      <c r="U735" s="2"/>
      <c r="V735" s="2"/>
      <c r="W735" s="2"/>
    </row>
    <row r="736" spans="1:23">
      <c r="A736" s="2"/>
      <c r="B736" s="2"/>
      <c r="C736" s="2"/>
      <c r="D736" s="2"/>
      <c r="E736" s="2"/>
      <c r="F736" s="2"/>
      <c r="G736" s="2"/>
      <c r="H736" s="2"/>
      <c r="I736" s="2"/>
      <c r="J736" s="2"/>
      <c r="K736" s="2"/>
      <c r="L736" s="2"/>
      <c r="M736" s="2"/>
      <c r="N736" s="2"/>
      <c r="O736" s="2"/>
      <c r="P736" s="2"/>
      <c r="Q736" s="2"/>
      <c r="R736" s="2"/>
      <c r="S736" s="2"/>
      <c r="T736" s="2"/>
      <c r="U736" s="2"/>
      <c r="V736" s="2"/>
      <c r="W736" s="2"/>
    </row>
    <row r="737" spans="1:23">
      <c r="A737" s="2"/>
      <c r="B737" s="2"/>
      <c r="C737" s="2"/>
      <c r="D737" s="2"/>
      <c r="E737" s="2"/>
      <c r="F737" s="2"/>
      <c r="G737" s="2"/>
      <c r="H737" s="2"/>
      <c r="I737" s="2"/>
      <c r="J737" s="2"/>
      <c r="K737" s="2"/>
      <c r="L737" s="2"/>
      <c r="M737" s="2"/>
      <c r="N737" s="2"/>
      <c r="O737" s="2"/>
      <c r="P737" s="2"/>
      <c r="Q737" s="2"/>
      <c r="R737" s="2"/>
      <c r="S737" s="2"/>
      <c r="T737" s="2"/>
      <c r="U737" s="2"/>
      <c r="V737" s="2"/>
      <c r="W737" s="2"/>
    </row>
    <row r="738" spans="1:23">
      <c r="A738" s="2"/>
      <c r="B738" s="2"/>
      <c r="C738" s="2"/>
      <c r="D738" s="2"/>
      <c r="E738" s="2"/>
      <c r="F738" s="2"/>
      <c r="G738" s="2"/>
      <c r="H738" s="2"/>
      <c r="I738" s="2"/>
      <c r="J738" s="2"/>
      <c r="K738" s="2"/>
      <c r="L738" s="2"/>
      <c r="M738" s="2"/>
      <c r="N738" s="2"/>
      <c r="O738" s="2"/>
      <c r="P738" s="2"/>
      <c r="Q738" s="2"/>
      <c r="R738" s="2"/>
      <c r="S738" s="2"/>
      <c r="T738" s="2"/>
      <c r="U738" s="2"/>
      <c r="V738" s="2"/>
      <c r="W738" s="2"/>
    </row>
    <row r="739" spans="1:23">
      <c r="A739" s="2"/>
      <c r="B739" s="2"/>
      <c r="C739" s="2"/>
      <c r="D739" s="2"/>
      <c r="E739" s="2"/>
      <c r="F739" s="2"/>
      <c r="G739" s="2"/>
      <c r="H739" s="2"/>
      <c r="I739" s="2"/>
      <c r="J739" s="2"/>
      <c r="K739" s="2"/>
      <c r="L739" s="2"/>
      <c r="M739" s="2"/>
      <c r="N739" s="2"/>
      <c r="O739" s="2"/>
      <c r="P739" s="2"/>
      <c r="Q739" s="2"/>
      <c r="R739" s="2"/>
      <c r="S739" s="2"/>
      <c r="T739" s="2"/>
      <c r="U739" s="2"/>
      <c r="V739" s="2"/>
      <c r="W739" s="2"/>
    </row>
    <row r="740" spans="1:23">
      <c r="A740" s="2"/>
      <c r="B740" s="2"/>
      <c r="C740" s="2"/>
      <c r="D740" s="2"/>
      <c r="E740" s="2"/>
      <c r="F740" s="2"/>
      <c r="G740" s="2"/>
      <c r="H740" s="2"/>
      <c r="I740" s="2"/>
      <c r="J740" s="2"/>
      <c r="K740" s="2"/>
      <c r="L740" s="2"/>
      <c r="M740" s="2"/>
      <c r="N740" s="2"/>
      <c r="O740" s="2"/>
      <c r="P740" s="2"/>
      <c r="Q740" s="2"/>
      <c r="R740" s="2"/>
      <c r="S740" s="2"/>
      <c r="T740" s="2"/>
      <c r="U740" s="2"/>
      <c r="V740" s="2"/>
      <c r="W740" s="2"/>
    </row>
    <row r="741" spans="1:23">
      <c r="A741" s="2"/>
      <c r="B741" s="2"/>
      <c r="C741" s="2"/>
      <c r="D741" s="2"/>
      <c r="E741" s="2"/>
      <c r="F741" s="2"/>
      <c r="G741" s="2"/>
      <c r="H741" s="2"/>
      <c r="I741" s="2"/>
      <c r="J741" s="2"/>
      <c r="K741" s="2"/>
      <c r="L741" s="2"/>
      <c r="M741" s="2"/>
      <c r="N741" s="2"/>
      <c r="O741" s="2"/>
      <c r="P741" s="2"/>
      <c r="Q741" s="2"/>
      <c r="R741" s="2"/>
      <c r="S741" s="2"/>
      <c r="T741" s="2"/>
      <c r="U741" s="2"/>
      <c r="V741" s="2"/>
      <c r="W741" s="2"/>
    </row>
    <row r="742" spans="1:23">
      <c r="A742" s="2"/>
      <c r="B742" s="2"/>
      <c r="C742" s="2"/>
      <c r="D742" s="2"/>
      <c r="E742" s="2"/>
      <c r="F742" s="2"/>
      <c r="G742" s="2"/>
      <c r="H742" s="2"/>
      <c r="I742" s="2"/>
      <c r="J742" s="2"/>
      <c r="K742" s="2"/>
      <c r="L742" s="2"/>
      <c r="M742" s="2"/>
      <c r="N742" s="2"/>
      <c r="O742" s="2"/>
      <c r="P742" s="2"/>
      <c r="Q742" s="2"/>
      <c r="R742" s="2"/>
      <c r="S742" s="2"/>
      <c r="T742" s="2"/>
      <c r="U742" s="2"/>
      <c r="V742" s="2"/>
      <c r="W742" s="2"/>
    </row>
    <row r="743" spans="1:23">
      <c r="A743" s="2"/>
      <c r="B743" s="2"/>
      <c r="C743" s="2"/>
      <c r="D743" s="2"/>
      <c r="E743" s="2"/>
      <c r="F743" s="2"/>
      <c r="G743" s="2"/>
      <c r="H743" s="2"/>
      <c r="I743" s="2"/>
      <c r="J743" s="2"/>
      <c r="K743" s="2"/>
      <c r="L743" s="2"/>
      <c r="M743" s="2"/>
      <c r="N743" s="2"/>
      <c r="O743" s="2"/>
      <c r="P743" s="2"/>
      <c r="Q743" s="2"/>
      <c r="R743" s="2"/>
      <c r="S743" s="2"/>
      <c r="T743" s="2"/>
      <c r="U743" s="2"/>
      <c r="V743" s="2"/>
      <c r="W743" s="2"/>
    </row>
    <row r="744" spans="1:23">
      <c r="A744" s="2"/>
      <c r="B744" s="2"/>
      <c r="C744" s="2"/>
      <c r="D744" s="2"/>
      <c r="E744" s="2"/>
      <c r="F744" s="2"/>
      <c r="G744" s="2"/>
      <c r="H744" s="2"/>
      <c r="I744" s="2"/>
      <c r="J744" s="2"/>
      <c r="K744" s="2"/>
      <c r="L744" s="2"/>
      <c r="M744" s="2"/>
      <c r="N744" s="2"/>
      <c r="O744" s="2"/>
      <c r="P744" s="2"/>
      <c r="Q744" s="2"/>
      <c r="R744" s="2"/>
      <c r="S744" s="2"/>
      <c r="T744" s="2"/>
      <c r="U744" s="2"/>
      <c r="V744" s="2"/>
      <c r="W744" s="2"/>
    </row>
    <row r="745" spans="1:23">
      <c r="A745" s="2"/>
      <c r="B745" s="2"/>
      <c r="C745" s="2"/>
      <c r="D745" s="2"/>
      <c r="E745" s="2"/>
      <c r="F745" s="2"/>
      <c r="G745" s="2"/>
      <c r="H745" s="2"/>
      <c r="I745" s="2"/>
      <c r="J745" s="2"/>
      <c r="K745" s="2"/>
      <c r="L745" s="2"/>
      <c r="M745" s="2"/>
      <c r="N745" s="2"/>
      <c r="O745" s="2"/>
      <c r="P745" s="2"/>
      <c r="Q745" s="2"/>
      <c r="R745" s="2"/>
      <c r="S745" s="2"/>
      <c r="T745" s="2"/>
      <c r="U745" s="2"/>
      <c r="V745" s="2"/>
      <c r="W745" s="2"/>
    </row>
    <row r="746" spans="1:23">
      <c r="A746" s="2"/>
      <c r="B746" s="2"/>
      <c r="C746" s="2"/>
      <c r="D746" s="2"/>
      <c r="E746" s="2"/>
      <c r="F746" s="2"/>
      <c r="G746" s="2"/>
      <c r="H746" s="2"/>
      <c r="I746" s="2"/>
      <c r="J746" s="2"/>
      <c r="K746" s="2"/>
      <c r="L746" s="2"/>
      <c r="M746" s="2"/>
      <c r="N746" s="2"/>
      <c r="O746" s="2"/>
      <c r="P746" s="2"/>
      <c r="Q746" s="2"/>
      <c r="R746" s="2"/>
      <c r="S746" s="2"/>
      <c r="T746" s="2"/>
      <c r="U746" s="2"/>
      <c r="V746" s="2"/>
      <c r="W746" s="2"/>
    </row>
    <row r="747" spans="1:23">
      <c r="A747" s="2"/>
      <c r="B747" s="2"/>
      <c r="C747" s="2"/>
      <c r="D747" s="2"/>
      <c r="E747" s="2"/>
      <c r="F747" s="2"/>
      <c r="G747" s="2"/>
      <c r="H747" s="2"/>
      <c r="I747" s="2"/>
      <c r="J747" s="2"/>
      <c r="K747" s="2"/>
      <c r="L747" s="2"/>
      <c r="M747" s="2"/>
      <c r="N747" s="2"/>
      <c r="O747" s="2"/>
      <c r="P747" s="2"/>
      <c r="Q747" s="2"/>
      <c r="R747" s="2"/>
      <c r="S747" s="2"/>
      <c r="T747" s="2"/>
      <c r="U747" s="2"/>
      <c r="V747" s="2"/>
      <c r="W747" s="2"/>
    </row>
    <row r="748" spans="1:23">
      <c r="A748" s="2"/>
      <c r="B748" s="2"/>
      <c r="C748" s="2"/>
      <c r="D748" s="2"/>
      <c r="E748" s="2"/>
      <c r="F748" s="2"/>
      <c r="G748" s="2"/>
      <c r="H748" s="2"/>
      <c r="I748" s="2"/>
      <c r="J748" s="2"/>
      <c r="K748" s="2"/>
      <c r="L748" s="2"/>
      <c r="M748" s="2"/>
      <c r="N748" s="2"/>
      <c r="O748" s="2"/>
      <c r="P748" s="2"/>
      <c r="Q748" s="2"/>
      <c r="R748" s="2"/>
      <c r="S748" s="2"/>
      <c r="T748" s="2"/>
      <c r="U748" s="2"/>
      <c r="V748" s="2"/>
      <c r="W748" s="2"/>
    </row>
    <row r="749" spans="1:23">
      <c r="A749" s="2"/>
      <c r="B749" s="2"/>
      <c r="C749" s="2"/>
      <c r="D749" s="2"/>
      <c r="E749" s="2"/>
      <c r="F749" s="2"/>
      <c r="G749" s="2"/>
      <c r="H749" s="2"/>
      <c r="I749" s="2"/>
      <c r="J749" s="2"/>
      <c r="K749" s="2"/>
      <c r="L749" s="2"/>
      <c r="M749" s="2"/>
      <c r="N749" s="2"/>
      <c r="O749" s="2"/>
      <c r="P749" s="2"/>
      <c r="Q749" s="2"/>
      <c r="R749" s="2"/>
      <c r="S749" s="2"/>
      <c r="T749" s="2"/>
      <c r="U749" s="2"/>
      <c r="V749" s="2"/>
      <c r="W749" s="2"/>
    </row>
    <row r="750" spans="1:23">
      <c r="A750" s="2"/>
      <c r="B750" s="2"/>
      <c r="C750" s="2"/>
      <c r="D750" s="2"/>
      <c r="E750" s="2"/>
      <c r="F750" s="2"/>
      <c r="G750" s="2"/>
      <c r="H750" s="2"/>
      <c r="I750" s="2"/>
      <c r="J750" s="2"/>
      <c r="K750" s="2"/>
      <c r="L750" s="2"/>
      <c r="M750" s="2"/>
      <c r="N750" s="2"/>
      <c r="O750" s="2"/>
      <c r="P750" s="2"/>
      <c r="Q750" s="2"/>
      <c r="R750" s="2"/>
      <c r="S750" s="2"/>
      <c r="T750" s="2"/>
      <c r="U750" s="2"/>
      <c r="V750" s="2"/>
      <c r="W750" s="2"/>
    </row>
    <row r="751" spans="1:23">
      <c r="A751" s="2"/>
      <c r="B751" s="2"/>
      <c r="C751" s="2"/>
      <c r="D751" s="2"/>
      <c r="E751" s="2"/>
      <c r="F751" s="2"/>
      <c r="G751" s="2"/>
      <c r="H751" s="2"/>
      <c r="I751" s="2"/>
      <c r="J751" s="2"/>
      <c r="K751" s="2"/>
      <c r="L751" s="2"/>
      <c r="M751" s="2"/>
      <c r="N751" s="2"/>
      <c r="O751" s="2"/>
      <c r="P751" s="2"/>
      <c r="Q751" s="2"/>
      <c r="R751" s="2"/>
      <c r="S751" s="2"/>
      <c r="T751" s="2"/>
      <c r="U751" s="2"/>
      <c r="V751" s="2"/>
      <c r="W751" s="2"/>
    </row>
    <row r="752" spans="1:23">
      <c r="A752" s="2"/>
      <c r="B752" s="2"/>
      <c r="C752" s="2"/>
      <c r="D752" s="2"/>
      <c r="E752" s="2"/>
      <c r="F752" s="2"/>
      <c r="G752" s="2"/>
      <c r="H752" s="2"/>
      <c r="I752" s="2"/>
      <c r="J752" s="2"/>
      <c r="K752" s="2"/>
      <c r="L752" s="2"/>
      <c r="M752" s="2"/>
      <c r="N752" s="2"/>
      <c r="O752" s="2"/>
      <c r="P752" s="2"/>
      <c r="Q752" s="2"/>
      <c r="R752" s="2"/>
      <c r="S752" s="2"/>
      <c r="T752" s="2"/>
      <c r="U752" s="2"/>
      <c r="V752" s="2"/>
      <c r="W752" s="2"/>
    </row>
    <row r="753" spans="1:23">
      <c r="A753" s="2"/>
      <c r="B753" s="2"/>
      <c r="C753" s="2"/>
      <c r="D753" s="2"/>
      <c r="E753" s="2"/>
      <c r="F753" s="2"/>
      <c r="G753" s="2"/>
      <c r="H753" s="2"/>
      <c r="I753" s="2"/>
      <c r="J753" s="2"/>
      <c r="K753" s="2"/>
      <c r="L753" s="2"/>
      <c r="M753" s="2"/>
      <c r="N753" s="2"/>
      <c r="O753" s="2"/>
      <c r="P753" s="2"/>
      <c r="Q753" s="2"/>
      <c r="R753" s="2"/>
      <c r="S753" s="2"/>
      <c r="T753" s="2"/>
      <c r="U753" s="2"/>
      <c r="V753" s="2"/>
      <c r="W753" s="2"/>
    </row>
    <row r="754" spans="1:23">
      <c r="A754" s="2"/>
      <c r="B754" s="2"/>
      <c r="C754" s="2"/>
      <c r="D754" s="2"/>
      <c r="E754" s="2"/>
      <c r="F754" s="2"/>
      <c r="G754" s="2"/>
      <c r="H754" s="2"/>
      <c r="I754" s="2"/>
      <c r="J754" s="2"/>
      <c r="K754" s="2"/>
      <c r="L754" s="2"/>
      <c r="M754" s="2"/>
      <c r="N754" s="2"/>
      <c r="O754" s="2"/>
      <c r="P754" s="2"/>
      <c r="Q754" s="2"/>
      <c r="R754" s="2"/>
      <c r="S754" s="2"/>
      <c r="T754" s="2"/>
      <c r="U754" s="2"/>
      <c r="V754" s="2"/>
      <c r="W754" s="2"/>
    </row>
    <row r="755" spans="1:23">
      <c r="A755" s="2"/>
      <c r="B755" s="2"/>
      <c r="C755" s="2"/>
      <c r="D755" s="2"/>
      <c r="E755" s="2"/>
      <c r="F755" s="2"/>
      <c r="G755" s="2"/>
      <c r="H755" s="2"/>
      <c r="I755" s="2"/>
      <c r="J755" s="2"/>
      <c r="K755" s="2"/>
      <c r="L755" s="2"/>
      <c r="M755" s="2"/>
      <c r="N755" s="2"/>
      <c r="O755" s="2"/>
      <c r="P755" s="2"/>
      <c r="Q755" s="2"/>
      <c r="R755" s="2"/>
      <c r="S755" s="2"/>
      <c r="T755" s="2"/>
      <c r="U755" s="2"/>
      <c r="V755" s="2"/>
      <c r="W755" s="2"/>
    </row>
    <row r="756" spans="1:23">
      <c r="A756" s="2"/>
      <c r="B756" s="2"/>
      <c r="C756" s="2"/>
      <c r="D756" s="2"/>
      <c r="E756" s="2"/>
      <c r="F756" s="2"/>
      <c r="G756" s="2"/>
      <c r="H756" s="2"/>
      <c r="I756" s="2"/>
      <c r="J756" s="2"/>
      <c r="K756" s="2"/>
      <c r="L756" s="2"/>
      <c r="M756" s="2"/>
      <c r="N756" s="2"/>
      <c r="O756" s="2"/>
      <c r="P756" s="2"/>
      <c r="Q756" s="2"/>
      <c r="R756" s="2"/>
      <c r="S756" s="2"/>
      <c r="T756" s="2"/>
      <c r="U756" s="2"/>
      <c r="V756" s="2"/>
      <c r="W756" s="2"/>
    </row>
    <row r="757" spans="1:23">
      <c r="A757" s="2"/>
      <c r="B757" s="2"/>
      <c r="C757" s="2"/>
      <c r="D757" s="2"/>
      <c r="E757" s="2"/>
      <c r="F757" s="2"/>
      <c r="G757" s="2"/>
      <c r="H757" s="2"/>
      <c r="I757" s="2"/>
      <c r="J757" s="2"/>
      <c r="K757" s="2"/>
      <c r="L757" s="2"/>
      <c r="M757" s="2"/>
      <c r="N757" s="2"/>
      <c r="O757" s="2"/>
      <c r="P757" s="2"/>
      <c r="Q757" s="2"/>
      <c r="R757" s="2"/>
      <c r="S757" s="2"/>
      <c r="T757" s="2"/>
      <c r="U757" s="2"/>
      <c r="V757" s="2"/>
      <c r="W757" s="2"/>
    </row>
    <row r="758" spans="1:23">
      <c r="A758" s="2"/>
      <c r="B758" s="2"/>
      <c r="C758" s="2"/>
      <c r="D758" s="2"/>
      <c r="E758" s="2"/>
      <c r="F758" s="2"/>
      <c r="G758" s="2"/>
      <c r="H758" s="2"/>
      <c r="I758" s="2"/>
      <c r="J758" s="2"/>
      <c r="K758" s="2"/>
      <c r="L758" s="2"/>
      <c r="M758" s="2"/>
      <c r="N758" s="2"/>
      <c r="O758" s="2"/>
      <c r="P758" s="2"/>
      <c r="Q758" s="2"/>
      <c r="R758" s="2"/>
      <c r="S758" s="2"/>
      <c r="T758" s="2"/>
      <c r="U758" s="2"/>
      <c r="V758" s="2"/>
      <c r="W758" s="2"/>
    </row>
    <row r="759" spans="1:23">
      <c r="A759" s="2"/>
      <c r="B759" s="2"/>
      <c r="C759" s="2"/>
      <c r="D759" s="2"/>
      <c r="E759" s="2"/>
      <c r="F759" s="2"/>
      <c r="G759" s="2"/>
      <c r="H759" s="2"/>
      <c r="I759" s="2"/>
      <c r="J759" s="2"/>
      <c r="K759" s="2"/>
      <c r="L759" s="2"/>
      <c r="M759" s="2"/>
      <c r="N759" s="2"/>
      <c r="O759" s="2"/>
      <c r="P759" s="2"/>
      <c r="Q759" s="2"/>
      <c r="R759" s="2"/>
      <c r="S759" s="2"/>
      <c r="T759" s="2"/>
      <c r="U759" s="2"/>
      <c r="V759" s="2"/>
      <c r="W759" s="2"/>
    </row>
    <row r="760" spans="1:23">
      <c r="A760" s="2"/>
      <c r="B760" s="2"/>
      <c r="C760" s="2"/>
      <c r="D760" s="2"/>
      <c r="E760" s="2"/>
      <c r="F760" s="2"/>
      <c r="G760" s="2"/>
      <c r="H760" s="2"/>
      <c r="I760" s="2"/>
      <c r="J760" s="2"/>
      <c r="K760" s="2"/>
      <c r="L760" s="2"/>
      <c r="M760" s="2"/>
      <c r="N760" s="2"/>
      <c r="O760" s="2"/>
      <c r="P760" s="2"/>
      <c r="Q760" s="2"/>
      <c r="R760" s="2"/>
      <c r="S760" s="2"/>
      <c r="T760" s="2"/>
      <c r="U760" s="2"/>
      <c r="V760" s="2"/>
      <c r="W760" s="2"/>
    </row>
    <row r="761" spans="1:23">
      <c r="A761" s="2"/>
      <c r="B761" s="2"/>
      <c r="C761" s="2"/>
      <c r="D761" s="2"/>
      <c r="E761" s="2"/>
      <c r="F761" s="2"/>
      <c r="G761" s="2"/>
      <c r="H761" s="2"/>
      <c r="I761" s="2"/>
      <c r="J761" s="2"/>
      <c r="K761" s="2"/>
      <c r="L761" s="2"/>
      <c r="M761" s="2"/>
      <c r="N761" s="2"/>
      <c r="O761" s="2"/>
      <c r="P761" s="2"/>
      <c r="Q761" s="2"/>
      <c r="R761" s="2"/>
      <c r="S761" s="2"/>
      <c r="T761" s="2"/>
      <c r="U761" s="2"/>
      <c r="V761" s="2"/>
      <c r="W761" s="2"/>
    </row>
    <row r="762" spans="1:23">
      <c r="A762" s="2"/>
      <c r="B762" s="2"/>
      <c r="C762" s="2"/>
      <c r="D762" s="2"/>
      <c r="E762" s="2"/>
      <c r="F762" s="2"/>
      <c r="G762" s="2"/>
      <c r="H762" s="2"/>
      <c r="I762" s="2"/>
      <c r="J762" s="2"/>
      <c r="K762" s="2"/>
      <c r="L762" s="2"/>
      <c r="M762" s="2"/>
      <c r="N762" s="2"/>
      <c r="O762" s="2"/>
      <c r="P762" s="2"/>
      <c r="Q762" s="2"/>
      <c r="R762" s="2"/>
      <c r="S762" s="2"/>
      <c r="T762" s="2"/>
      <c r="U762" s="2"/>
      <c r="V762" s="2"/>
      <c r="W762" s="2"/>
    </row>
    <row r="763" spans="1:23">
      <c r="A763" s="2"/>
      <c r="B763" s="2"/>
      <c r="C763" s="2"/>
      <c r="D763" s="2"/>
      <c r="E763" s="2"/>
      <c r="F763" s="2"/>
      <c r="G763" s="2"/>
      <c r="H763" s="2"/>
      <c r="I763" s="2"/>
      <c r="J763" s="2"/>
      <c r="K763" s="2"/>
      <c r="L763" s="2"/>
      <c r="M763" s="2"/>
      <c r="N763" s="2"/>
      <c r="O763" s="2"/>
      <c r="P763" s="2"/>
      <c r="Q763" s="2"/>
      <c r="R763" s="2"/>
      <c r="S763" s="2"/>
      <c r="T763" s="2"/>
      <c r="U763" s="2"/>
      <c r="V763" s="2"/>
      <c r="W763" s="2"/>
    </row>
    <row r="764" spans="1:23">
      <c r="A764" s="2"/>
      <c r="B764" s="2"/>
      <c r="C764" s="2"/>
      <c r="D764" s="2"/>
      <c r="E764" s="2"/>
      <c r="F764" s="2"/>
      <c r="G764" s="2"/>
      <c r="H764" s="2"/>
      <c r="I764" s="2"/>
      <c r="J764" s="2"/>
      <c r="K764" s="2"/>
      <c r="L764" s="2"/>
      <c r="M764" s="2"/>
      <c r="N764" s="2"/>
      <c r="O764" s="2"/>
      <c r="P764" s="2"/>
      <c r="Q764" s="2"/>
      <c r="R764" s="2"/>
      <c r="S764" s="2"/>
      <c r="T764" s="2"/>
      <c r="U764" s="2"/>
      <c r="V764" s="2"/>
      <c r="W764" s="2"/>
    </row>
    <row r="765" spans="1:23">
      <c r="A765" s="2"/>
      <c r="B765" s="2"/>
      <c r="C765" s="2"/>
      <c r="D765" s="2"/>
      <c r="E765" s="2"/>
      <c r="F765" s="2"/>
      <c r="G765" s="2"/>
      <c r="H765" s="2"/>
      <c r="I765" s="2"/>
      <c r="J765" s="2"/>
      <c r="K765" s="2"/>
      <c r="L765" s="2"/>
      <c r="M765" s="2"/>
      <c r="N765" s="2"/>
      <c r="O765" s="2"/>
      <c r="P765" s="2"/>
      <c r="Q765" s="2"/>
      <c r="R765" s="2"/>
      <c r="S765" s="2"/>
      <c r="T765" s="2"/>
      <c r="U765" s="2"/>
      <c r="V765" s="2"/>
      <c r="W765" s="2"/>
    </row>
    <row r="766" spans="1:23">
      <c r="A766" s="2"/>
      <c r="B766" s="2"/>
      <c r="C766" s="2"/>
      <c r="D766" s="2"/>
      <c r="E766" s="2"/>
      <c r="F766" s="2"/>
      <c r="G766" s="2"/>
      <c r="H766" s="2"/>
      <c r="I766" s="2"/>
      <c r="J766" s="2"/>
      <c r="K766" s="2"/>
      <c r="L766" s="2"/>
      <c r="M766" s="2"/>
      <c r="N766" s="2"/>
      <c r="O766" s="2"/>
      <c r="P766" s="2"/>
      <c r="Q766" s="2"/>
      <c r="R766" s="2"/>
      <c r="S766" s="2"/>
      <c r="T766" s="2"/>
      <c r="U766" s="2"/>
      <c r="V766" s="2"/>
      <c r="W766" s="2"/>
    </row>
    <row r="767" spans="1:23">
      <c r="A767" s="2"/>
      <c r="B767" s="2"/>
      <c r="C767" s="2"/>
      <c r="D767" s="2"/>
      <c r="E767" s="2"/>
      <c r="F767" s="2"/>
      <c r="G767" s="2"/>
      <c r="H767" s="2"/>
      <c r="I767" s="2"/>
      <c r="J767" s="2"/>
      <c r="K767" s="2"/>
      <c r="L767" s="2"/>
      <c r="M767" s="2"/>
      <c r="N767" s="2"/>
      <c r="O767" s="2"/>
      <c r="P767" s="2"/>
      <c r="Q767" s="2"/>
      <c r="R767" s="2"/>
      <c r="S767" s="2"/>
      <c r="T767" s="2"/>
      <c r="U767" s="2"/>
      <c r="V767" s="2"/>
      <c r="W767" s="2"/>
    </row>
    <row r="768" spans="1:23">
      <c r="A768" s="2"/>
      <c r="B768" s="2"/>
      <c r="C768" s="2"/>
      <c r="D768" s="2"/>
      <c r="E768" s="2"/>
      <c r="F768" s="2"/>
      <c r="G768" s="2"/>
      <c r="H768" s="2"/>
      <c r="I768" s="2"/>
      <c r="J768" s="2"/>
      <c r="K768" s="2"/>
      <c r="L768" s="2"/>
      <c r="M768" s="2"/>
      <c r="N768" s="2"/>
      <c r="O768" s="2"/>
      <c r="P768" s="2"/>
      <c r="Q768" s="2"/>
      <c r="R768" s="2"/>
      <c r="S768" s="2"/>
      <c r="T768" s="2"/>
      <c r="U768" s="2"/>
      <c r="V768" s="2"/>
      <c r="W768" s="2"/>
    </row>
    <row r="769" spans="1:23">
      <c r="A769" s="2"/>
      <c r="B769" s="2"/>
      <c r="C769" s="2"/>
      <c r="D769" s="2"/>
      <c r="E769" s="2"/>
      <c r="F769" s="2"/>
      <c r="G769" s="2"/>
      <c r="H769" s="2"/>
      <c r="I769" s="2"/>
      <c r="J769" s="2"/>
      <c r="K769" s="2"/>
      <c r="L769" s="2"/>
      <c r="M769" s="2"/>
      <c r="N769" s="2"/>
      <c r="O769" s="2"/>
      <c r="P769" s="2"/>
      <c r="Q769" s="2"/>
      <c r="R769" s="2"/>
      <c r="S769" s="2"/>
      <c r="T769" s="2"/>
      <c r="U769" s="2"/>
      <c r="V769" s="2"/>
      <c r="W769" s="2"/>
    </row>
    <row r="770" spans="1:23">
      <c r="A770" s="2"/>
      <c r="B770" s="2"/>
      <c r="C770" s="2"/>
      <c r="D770" s="2"/>
      <c r="E770" s="2"/>
      <c r="F770" s="2"/>
      <c r="G770" s="2"/>
      <c r="H770" s="2"/>
      <c r="I770" s="2"/>
      <c r="J770" s="2"/>
      <c r="K770" s="2"/>
      <c r="L770" s="2"/>
      <c r="M770" s="2"/>
      <c r="N770" s="2"/>
      <c r="O770" s="2"/>
      <c r="P770" s="2"/>
      <c r="Q770" s="2"/>
      <c r="R770" s="2"/>
      <c r="S770" s="2"/>
      <c r="T770" s="2"/>
      <c r="U770" s="2"/>
      <c r="V770" s="2"/>
      <c r="W770" s="2"/>
    </row>
    <row r="771" spans="1:23">
      <c r="A771" s="2"/>
      <c r="B771" s="2"/>
      <c r="C771" s="2"/>
      <c r="D771" s="2"/>
      <c r="E771" s="2"/>
      <c r="F771" s="2"/>
      <c r="G771" s="2"/>
      <c r="H771" s="2"/>
      <c r="I771" s="2"/>
      <c r="J771" s="2"/>
      <c r="K771" s="2"/>
      <c r="L771" s="2"/>
      <c r="M771" s="2"/>
      <c r="N771" s="2"/>
      <c r="O771" s="2"/>
      <c r="P771" s="2"/>
      <c r="Q771" s="2"/>
      <c r="R771" s="2"/>
      <c r="S771" s="2"/>
      <c r="T771" s="2"/>
      <c r="U771" s="2"/>
      <c r="V771" s="2"/>
      <c r="W771" s="2"/>
    </row>
    <row r="772" spans="1:23">
      <c r="A772" s="2"/>
      <c r="B772" s="2"/>
      <c r="C772" s="2"/>
      <c r="D772" s="2"/>
      <c r="E772" s="2"/>
      <c r="F772" s="2"/>
      <c r="G772" s="2"/>
      <c r="H772" s="2"/>
      <c r="I772" s="2"/>
      <c r="J772" s="2"/>
      <c r="K772" s="2"/>
      <c r="L772" s="2"/>
      <c r="M772" s="2"/>
      <c r="N772" s="2"/>
      <c r="O772" s="2"/>
      <c r="P772" s="2"/>
      <c r="Q772" s="2"/>
      <c r="R772" s="2"/>
      <c r="S772" s="2"/>
      <c r="T772" s="2"/>
      <c r="U772" s="2"/>
      <c r="V772" s="2"/>
      <c r="W772" s="2"/>
    </row>
    <row r="773" spans="1:23">
      <c r="A773" s="2"/>
      <c r="B773" s="2"/>
      <c r="C773" s="2"/>
      <c r="D773" s="2"/>
      <c r="E773" s="2"/>
      <c r="F773" s="2"/>
      <c r="G773" s="2"/>
      <c r="H773" s="2"/>
      <c r="I773" s="2"/>
      <c r="J773" s="2"/>
      <c r="K773" s="2"/>
      <c r="L773" s="2"/>
      <c r="M773" s="2"/>
      <c r="N773" s="2"/>
      <c r="O773" s="2"/>
      <c r="P773" s="2"/>
      <c r="Q773" s="2"/>
      <c r="R773" s="2"/>
      <c r="S773" s="2"/>
      <c r="T773" s="2"/>
      <c r="U773" s="2"/>
      <c r="V773" s="2"/>
      <c r="W773" s="2"/>
    </row>
    <row r="774" spans="1:23">
      <c r="A774" s="2"/>
      <c r="B774" s="2"/>
      <c r="C774" s="2"/>
      <c r="D774" s="2"/>
      <c r="E774" s="2"/>
      <c r="F774" s="2"/>
      <c r="G774" s="2"/>
      <c r="H774" s="2"/>
      <c r="I774" s="2"/>
      <c r="J774" s="2"/>
      <c r="K774" s="2"/>
      <c r="L774" s="2"/>
      <c r="M774" s="2"/>
      <c r="N774" s="2"/>
      <c r="O774" s="2"/>
      <c r="P774" s="2"/>
      <c r="Q774" s="2"/>
      <c r="R774" s="2"/>
      <c r="S774" s="2"/>
      <c r="T774" s="2"/>
      <c r="U774" s="2"/>
      <c r="V774" s="2"/>
      <c r="W774" s="2"/>
    </row>
    <row r="775" spans="1:23">
      <c r="A775" s="2"/>
      <c r="B775" s="2"/>
      <c r="C775" s="2"/>
      <c r="D775" s="2"/>
      <c r="E775" s="2"/>
      <c r="F775" s="2"/>
      <c r="G775" s="2"/>
      <c r="H775" s="2"/>
      <c r="I775" s="2"/>
      <c r="J775" s="2"/>
      <c r="K775" s="2"/>
      <c r="L775" s="2"/>
      <c r="M775" s="2"/>
      <c r="N775" s="2"/>
      <c r="O775" s="2"/>
      <c r="P775" s="2"/>
      <c r="Q775" s="2"/>
      <c r="R775" s="2"/>
      <c r="S775" s="2"/>
      <c r="T775" s="2"/>
      <c r="U775" s="2"/>
      <c r="V775" s="2"/>
      <c r="W775" s="2"/>
    </row>
    <row r="776" spans="1:23">
      <c r="A776" s="2"/>
      <c r="B776" s="2"/>
      <c r="C776" s="2"/>
      <c r="D776" s="2"/>
      <c r="E776" s="2"/>
      <c r="F776" s="2"/>
      <c r="G776" s="2"/>
      <c r="H776" s="2"/>
      <c r="I776" s="2"/>
      <c r="J776" s="2"/>
      <c r="K776" s="2"/>
      <c r="L776" s="2"/>
      <c r="M776" s="2"/>
      <c r="N776" s="2"/>
      <c r="O776" s="2"/>
      <c r="P776" s="2"/>
      <c r="Q776" s="2"/>
      <c r="R776" s="2"/>
      <c r="S776" s="2"/>
      <c r="T776" s="2"/>
      <c r="U776" s="2"/>
      <c r="V776" s="2"/>
      <c r="W776" s="2"/>
    </row>
    <row r="777" spans="1:23">
      <c r="A777" s="2"/>
      <c r="B777" s="2"/>
      <c r="C777" s="2"/>
      <c r="D777" s="2"/>
      <c r="E777" s="2"/>
      <c r="F777" s="2"/>
      <c r="G777" s="2"/>
      <c r="H777" s="2"/>
      <c r="I777" s="2"/>
      <c r="J777" s="2"/>
      <c r="K777" s="2"/>
      <c r="L777" s="2"/>
      <c r="M777" s="2"/>
      <c r="N777" s="2"/>
      <c r="O777" s="2"/>
      <c r="P777" s="2"/>
      <c r="Q777" s="2"/>
      <c r="R777" s="2"/>
      <c r="S777" s="2"/>
      <c r="T777" s="2"/>
      <c r="U777" s="2"/>
      <c r="V777" s="2"/>
      <c r="W777" s="2"/>
    </row>
    <row r="778" spans="1:23">
      <c r="A778" s="2"/>
      <c r="B778" s="2"/>
      <c r="C778" s="2"/>
      <c r="D778" s="2"/>
      <c r="E778" s="2"/>
      <c r="F778" s="2"/>
      <c r="G778" s="2"/>
      <c r="H778" s="2"/>
      <c r="I778" s="2"/>
      <c r="J778" s="2"/>
      <c r="K778" s="2"/>
      <c r="L778" s="2"/>
      <c r="M778" s="2"/>
      <c r="N778" s="2"/>
      <c r="O778" s="2"/>
      <c r="P778" s="2"/>
      <c r="Q778" s="2"/>
      <c r="R778" s="2"/>
      <c r="S778" s="2"/>
      <c r="T778" s="2"/>
      <c r="U778" s="2"/>
      <c r="V778" s="2"/>
      <c r="W778" s="2"/>
    </row>
    <row r="779" spans="1:23">
      <c r="A779" s="2"/>
      <c r="B779" s="2"/>
      <c r="C779" s="2"/>
      <c r="D779" s="2"/>
      <c r="E779" s="2"/>
      <c r="F779" s="2"/>
      <c r="G779" s="2"/>
      <c r="H779" s="2"/>
      <c r="I779" s="2"/>
      <c r="J779" s="2"/>
      <c r="K779" s="2"/>
      <c r="L779" s="2"/>
      <c r="M779" s="2"/>
      <c r="N779" s="2"/>
      <c r="O779" s="2"/>
      <c r="P779" s="2"/>
      <c r="Q779" s="2"/>
      <c r="R779" s="2"/>
      <c r="S779" s="2"/>
      <c r="T779" s="2"/>
      <c r="U779" s="2"/>
      <c r="V779" s="2"/>
      <c r="W779" s="2"/>
    </row>
    <row r="780" spans="1:23">
      <c r="A780" s="2"/>
      <c r="B780" s="2"/>
      <c r="C780" s="2"/>
      <c r="D780" s="2"/>
      <c r="E780" s="2"/>
      <c r="F780" s="2"/>
      <c r="G780" s="2"/>
      <c r="H780" s="2"/>
      <c r="I780" s="2"/>
      <c r="J780" s="2"/>
      <c r="K780" s="2"/>
      <c r="L780" s="2"/>
      <c r="M780" s="2"/>
      <c r="N780" s="2"/>
      <c r="O780" s="2"/>
      <c r="P780" s="2"/>
      <c r="Q780" s="2"/>
      <c r="R780" s="2"/>
      <c r="S780" s="2"/>
      <c r="T780" s="2"/>
      <c r="U780" s="2"/>
      <c r="V780" s="2"/>
      <c r="W780" s="2"/>
    </row>
    <row r="781" spans="1:23">
      <c r="A781" s="2"/>
      <c r="B781" s="2"/>
      <c r="C781" s="2"/>
      <c r="D781" s="2"/>
      <c r="E781" s="2"/>
      <c r="F781" s="2"/>
      <c r="G781" s="2"/>
      <c r="H781" s="2"/>
      <c r="I781" s="2"/>
      <c r="J781" s="2"/>
      <c r="K781" s="2"/>
      <c r="L781" s="2"/>
      <c r="M781" s="2"/>
      <c r="N781" s="2"/>
      <c r="O781" s="2"/>
      <c r="P781" s="2"/>
      <c r="Q781" s="2"/>
      <c r="R781" s="2"/>
      <c r="S781" s="2"/>
      <c r="T781" s="2"/>
      <c r="U781" s="2"/>
      <c r="V781" s="2"/>
      <c r="W781" s="2"/>
    </row>
    <row r="782" spans="1:23">
      <c r="A782" s="2"/>
      <c r="B782" s="2"/>
      <c r="C782" s="2"/>
      <c r="D782" s="2"/>
      <c r="E782" s="2"/>
      <c r="F782" s="2"/>
      <c r="G782" s="2"/>
      <c r="H782" s="2"/>
      <c r="I782" s="2"/>
      <c r="J782" s="2"/>
      <c r="K782" s="2"/>
      <c r="L782" s="2"/>
      <c r="M782" s="2"/>
      <c r="N782" s="2"/>
      <c r="O782" s="2"/>
      <c r="P782" s="2"/>
      <c r="Q782" s="2"/>
      <c r="R782" s="2"/>
      <c r="S782" s="2"/>
      <c r="T782" s="2"/>
      <c r="U782" s="2"/>
      <c r="V782" s="2"/>
      <c r="W782" s="2"/>
    </row>
    <row r="783" spans="1:23">
      <c r="A783" s="2"/>
      <c r="B783" s="2"/>
      <c r="C783" s="2"/>
      <c r="D783" s="2"/>
      <c r="E783" s="2"/>
      <c r="F783" s="2"/>
      <c r="G783" s="2"/>
      <c r="H783" s="2"/>
      <c r="I783" s="2"/>
      <c r="J783" s="2"/>
      <c r="K783" s="2"/>
      <c r="L783" s="2"/>
      <c r="M783" s="2"/>
      <c r="N783" s="2"/>
      <c r="O783" s="2"/>
      <c r="P783" s="2"/>
      <c r="Q783" s="2"/>
      <c r="R783" s="2"/>
      <c r="S783" s="2"/>
      <c r="T783" s="2"/>
      <c r="U783" s="2"/>
      <c r="V783" s="2"/>
      <c r="W783" s="2"/>
    </row>
    <row r="784" spans="1:23">
      <c r="A784" s="2"/>
      <c r="B784" s="2"/>
      <c r="C784" s="2"/>
      <c r="D784" s="2"/>
      <c r="E784" s="2"/>
      <c r="F784" s="2"/>
      <c r="G784" s="2"/>
      <c r="H784" s="2"/>
      <c r="I784" s="2"/>
      <c r="J784" s="2"/>
      <c r="K784" s="2"/>
      <c r="L784" s="2"/>
      <c r="M784" s="2"/>
      <c r="N784" s="2"/>
      <c r="O784" s="2"/>
      <c r="P784" s="2"/>
      <c r="Q784" s="2"/>
      <c r="R784" s="2"/>
      <c r="S784" s="2"/>
      <c r="T784" s="2"/>
      <c r="U784" s="2"/>
      <c r="V784" s="2"/>
      <c r="W784" s="2"/>
    </row>
    <row r="785" spans="1:23">
      <c r="A785" s="2"/>
      <c r="B785" s="2"/>
      <c r="C785" s="2"/>
      <c r="D785" s="2"/>
      <c r="E785" s="2"/>
      <c r="F785" s="2"/>
      <c r="G785" s="2"/>
      <c r="H785" s="2"/>
      <c r="I785" s="2"/>
      <c r="J785" s="2"/>
      <c r="K785" s="2"/>
      <c r="L785" s="2"/>
      <c r="M785" s="2"/>
      <c r="N785" s="2"/>
      <c r="O785" s="2"/>
      <c r="P785" s="2"/>
      <c r="Q785" s="2"/>
      <c r="R785" s="2"/>
      <c r="S785" s="2"/>
      <c r="T785" s="2"/>
      <c r="U785" s="2"/>
      <c r="V785" s="2"/>
      <c r="W785" s="2"/>
    </row>
    <row r="786" spans="1:23">
      <c r="A786" s="2"/>
      <c r="B786" s="2"/>
      <c r="C786" s="2"/>
      <c r="D786" s="2"/>
      <c r="E786" s="2"/>
      <c r="F786" s="2"/>
      <c r="G786" s="2"/>
      <c r="H786" s="2"/>
      <c r="I786" s="2"/>
      <c r="J786" s="2"/>
      <c r="K786" s="2"/>
      <c r="L786" s="2"/>
      <c r="M786" s="2"/>
      <c r="N786" s="2"/>
      <c r="O786" s="2"/>
      <c r="P786" s="2"/>
      <c r="Q786" s="2"/>
      <c r="R786" s="2"/>
      <c r="S786" s="2"/>
      <c r="T786" s="2"/>
      <c r="U786" s="2"/>
      <c r="V786" s="2"/>
      <c r="W786" s="2"/>
    </row>
    <row r="787" spans="1:23">
      <c r="A787" s="2"/>
      <c r="B787" s="2"/>
      <c r="C787" s="2"/>
      <c r="D787" s="2"/>
      <c r="E787" s="2"/>
      <c r="F787" s="2"/>
      <c r="G787" s="2"/>
      <c r="H787" s="2"/>
      <c r="I787" s="2"/>
      <c r="J787" s="2"/>
      <c r="K787" s="2"/>
      <c r="L787" s="2"/>
      <c r="M787" s="2"/>
      <c r="N787" s="2"/>
      <c r="O787" s="2"/>
      <c r="P787" s="2"/>
      <c r="Q787" s="2"/>
      <c r="R787" s="2"/>
      <c r="S787" s="2"/>
      <c r="T787" s="2"/>
      <c r="U787" s="2"/>
      <c r="V787" s="2"/>
      <c r="W787" s="2"/>
    </row>
    <row r="788" spans="1:23">
      <c r="A788" s="2"/>
      <c r="B788" s="2"/>
      <c r="C788" s="2"/>
      <c r="D788" s="2"/>
      <c r="E788" s="2"/>
      <c r="F788" s="2"/>
      <c r="G788" s="2"/>
      <c r="H788" s="2"/>
      <c r="I788" s="2"/>
      <c r="J788" s="2"/>
      <c r="K788" s="2"/>
      <c r="L788" s="2"/>
      <c r="M788" s="2"/>
      <c r="N788" s="2"/>
      <c r="O788" s="2"/>
      <c r="P788" s="2"/>
      <c r="Q788" s="2"/>
      <c r="R788" s="2"/>
      <c r="S788" s="2"/>
      <c r="T788" s="2"/>
      <c r="U788" s="2"/>
      <c r="V788" s="2"/>
      <c r="W788" s="2"/>
    </row>
    <row r="789" spans="1:23">
      <c r="A789" s="2"/>
      <c r="B789" s="2"/>
      <c r="C789" s="2"/>
      <c r="D789" s="2"/>
      <c r="E789" s="2"/>
      <c r="F789" s="2"/>
      <c r="G789" s="2"/>
      <c r="H789" s="2"/>
      <c r="I789" s="2"/>
      <c r="J789" s="2"/>
      <c r="K789" s="2"/>
      <c r="L789" s="2"/>
      <c r="M789" s="2"/>
      <c r="N789" s="2"/>
      <c r="O789" s="2"/>
      <c r="P789" s="2"/>
      <c r="Q789" s="2"/>
      <c r="R789" s="2"/>
      <c r="S789" s="2"/>
      <c r="T789" s="2"/>
      <c r="U789" s="2"/>
      <c r="V789" s="2"/>
      <c r="W789" s="2"/>
    </row>
    <row r="790" spans="1:23">
      <c r="A790" s="2"/>
      <c r="B790" s="2"/>
      <c r="C790" s="2"/>
      <c r="D790" s="2"/>
      <c r="E790" s="2"/>
      <c r="F790" s="2"/>
      <c r="G790" s="2"/>
      <c r="H790" s="2"/>
      <c r="I790" s="2"/>
      <c r="J790" s="2"/>
      <c r="K790" s="2"/>
      <c r="L790" s="2"/>
      <c r="M790" s="2"/>
      <c r="N790" s="2"/>
      <c r="O790" s="2"/>
      <c r="P790" s="2"/>
      <c r="Q790" s="2"/>
      <c r="R790" s="2"/>
      <c r="S790" s="2"/>
      <c r="T790" s="2"/>
      <c r="U790" s="2"/>
      <c r="V790" s="2"/>
      <c r="W790" s="2"/>
    </row>
    <row r="791" spans="1:23">
      <c r="A791" s="2"/>
      <c r="B791" s="2"/>
      <c r="C791" s="2"/>
      <c r="D791" s="2"/>
      <c r="E791" s="2"/>
      <c r="F791" s="2"/>
      <c r="G791" s="2"/>
      <c r="H791" s="2"/>
      <c r="I791" s="2"/>
      <c r="J791" s="2"/>
      <c r="K791" s="2"/>
      <c r="L791" s="2"/>
      <c r="M791" s="2"/>
      <c r="N791" s="2"/>
      <c r="O791" s="2"/>
      <c r="P791" s="2"/>
      <c r="Q791" s="2"/>
      <c r="R791" s="2"/>
      <c r="S791" s="2"/>
      <c r="T791" s="2"/>
      <c r="U791" s="2"/>
      <c r="V791" s="2"/>
      <c r="W791" s="2"/>
    </row>
    <row r="792" spans="1:23">
      <c r="A792" s="2"/>
      <c r="B792" s="2"/>
      <c r="C792" s="2"/>
      <c r="D792" s="2"/>
      <c r="E792" s="2"/>
      <c r="F792" s="2"/>
      <c r="G792" s="2"/>
      <c r="H792" s="2"/>
      <c r="I792" s="2"/>
      <c r="J792" s="2"/>
      <c r="K792" s="2"/>
      <c r="L792" s="2"/>
      <c r="M792" s="2"/>
      <c r="N792" s="2"/>
      <c r="O792" s="2"/>
      <c r="P792" s="2"/>
      <c r="Q792" s="2"/>
      <c r="R792" s="2"/>
      <c r="S792" s="2"/>
      <c r="T792" s="2"/>
      <c r="U792" s="2"/>
      <c r="V792" s="2"/>
      <c r="W792" s="2"/>
    </row>
    <row r="793" spans="1:23">
      <c r="A793" s="2"/>
      <c r="B793" s="2"/>
      <c r="C793" s="2"/>
      <c r="D793" s="2"/>
      <c r="E793" s="2"/>
      <c r="F793" s="2"/>
      <c r="G793" s="2"/>
      <c r="H793" s="2"/>
      <c r="I793" s="2"/>
      <c r="J793" s="2"/>
      <c r="K793" s="2"/>
      <c r="L793" s="2"/>
      <c r="M793" s="2"/>
      <c r="N793" s="2"/>
      <c r="O793" s="2"/>
      <c r="P793" s="2"/>
      <c r="Q793" s="2"/>
      <c r="R793" s="2"/>
      <c r="S793" s="2"/>
      <c r="T793" s="2"/>
      <c r="U793" s="2"/>
      <c r="V793" s="2"/>
      <c r="W793" s="2"/>
    </row>
    <row r="794" spans="1:23">
      <c r="A794" s="2"/>
      <c r="B794" s="2"/>
      <c r="C794" s="2"/>
      <c r="D794" s="2"/>
      <c r="E794" s="2"/>
      <c r="F794" s="2"/>
      <c r="G794" s="2"/>
      <c r="H794" s="2"/>
      <c r="I794" s="2"/>
      <c r="J794" s="2"/>
      <c r="K794" s="2"/>
      <c r="L794" s="2"/>
      <c r="M794" s="2"/>
      <c r="N794" s="2"/>
      <c r="O794" s="2"/>
      <c r="P794" s="2"/>
      <c r="Q794" s="2"/>
      <c r="R794" s="2"/>
      <c r="S794" s="2"/>
      <c r="T794" s="2"/>
      <c r="U794" s="2"/>
      <c r="V794" s="2"/>
      <c r="W794" s="2"/>
    </row>
    <row r="795" spans="1:23">
      <c r="A795" s="2"/>
      <c r="B795" s="2"/>
      <c r="C795" s="2"/>
      <c r="D795" s="2"/>
      <c r="E795" s="2"/>
      <c r="F795" s="2"/>
      <c r="G795" s="2"/>
      <c r="H795" s="2"/>
      <c r="I795" s="2"/>
      <c r="J795" s="2"/>
      <c r="K795" s="2"/>
      <c r="L795" s="2"/>
      <c r="M795" s="2"/>
      <c r="N795" s="2"/>
      <c r="O795" s="2"/>
      <c r="P795" s="2"/>
      <c r="Q795" s="2"/>
      <c r="R795" s="2"/>
      <c r="S795" s="2"/>
      <c r="T795" s="2"/>
      <c r="U795" s="2"/>
      <c r="V795" s="2"/>
      <c r="W795" s="2"/>
    </row>
    <row r="796" spans="1:23">
      <c r="A796" s="2"/>
      <c r="B796" s="2"/>
      <c r="C796" s="2"/>
      <c r="D796" s="2"/>
      <c r="E796" s="2"/>
      <c r="F796" s="2"/>
      <c r="G796" s="2"/>
      <c r="H796" s="2"/>
      <c r="I796" s="2"/>
      <c r="J796" s="2"/>
      <c r="K796" s="2"/>
      <c r="L796" s="2"/>
      <c r="M796" s="2"/>
      <c r="N796" s="2"/>
      <c r="O796" s="2"/>
      <c r="P796" s="2"/>
      <c r="Q796" s="2"/>
      <c r="R796" s="2"/>
      <c r="S796" s="2"/>
      <c r="T796" s="2"/>
      <c r="U796" s="2"/>
      <c r="V796" s="2"/>
      <c r="W796" s="2"/>
    </row>
    <row r="797" spans="1:23">
      <c r="A797" s="2"/>
      <c r="B797" s="2"/>
      <c r="C797" s="2"/>
      <c r="D797" s="2"/>
      <c r="E797" s="2"/>
      <c r="F797" s="2"/>
      <c r="G797" s="2"/>
      <c r="H797" s="2"/>
      <c r="I797" s="2"/>
      <c r="J797" s="2"/>
      <c r="K797" s="2"/>
      <c r="L797" s="2"/>
      <c r="M797" s="2"/>
      <c r="N797" s="2"/>
      <c r="O797" s="2"/>
      <c r="P797" s="2"/>
      <c r="Q797" s="2"/>
      <c r="R797" s="2"/>
      <c r="S797" s="2"/>
      <c r="T797" s="2"/>
      <c r="U797" s="2"/>
      <c r="V797" s="2"/>
      <c r="W797" s="2"/>
    </row>
    <row r="798" spans="1:23">
      <c r="A798" s="2"/>
      <c r="B798" s="2"/>
      <c r="C798" s="2"/>
      <c r="D798" s="2"/>
      <c r="E798" s="2"/>
      <c r="F798" s="2"/>
      <c r="G798" s="2"/>
      <c r="H798" s="2"/>
      <c r="I798" s="2"/>
      <c r="J798" s="2"/>
      <c r="K798" s="2"/>
      <c r="L798" s="2"/>
      <c r="M798" s="2"/>
      <c r="N798" s="2"/>
      <c r="O798" s="2"/>
      <c r="P798" s="2"/>
      <c r="Q798" s="2"/>
      <c r="R798" s="2"/>
      <c r="S798" s="2"/>
      <c r="T798" s="2"/>
      <c r="U798" s="2"/>
      <c r="V798" s="2"/>
      <c r="W798" s="2"/>
    </row>
    <row r="799" spans="1:23">
      <c r="A799" s="2"/>
      <c r="B799" s="2"/>
      <c r="C799" s="2"/>
      <c r="D799" s="2"/>
      <c r="E799" s="2"/>
      <c r="F799" s="2"/>
      <c r="G799" s="2"/>
      <c r="H799" s="2"/>
      <c r="I799" s="2"/>
      <c r="J799" s="2"/>
      <c r="K799" s="2"/>
      <c r="L799" s="2"/>
      <c r="M799" s="2"/>
      <c r="N799" s="2"/>
      <c r="O799" s="2"/>
      <c r="P799" s="2"/>
      <c r="Q799" s="2"/>
      <c r="R799" s="2"/>
      <c r="S799" s="2"/>
      <c r="T799" s="2"/>
      <c r="U799" s="2"/>
      <c r="V799" s="2"/>
      <c r="W799" s="2"/>
    </row>
    <row r="800" spans="1:23">
      <c r="A800" s="2"/>
      <c r="B800" s="2"/>
      <c r="C800" s="2"/>
      <c r="D800" s="2"/>
      <c r="E800" s="2"/>
      <c r="F800" s="2"/>
      <c r="G800" s="2"/>
      <c r="H800" s="2"/>
      <c r="I800" s="2"/>
      <c r="J800" s="2"/>
      <c r="K800" s="2"/>
      <c r="L800" s="2"/>
      <c r="M800" s="2"/>
      <c r="N800" s="2"/>
      <c r="O800" s="2"/>
      <c r="P800" s="2"/>
      <c r="Q800" s="2"/>
      <c r="R800" s="2"/>
      <c r="S800" s="2"/>
      <c r="T800" s="2"/>
      <c r="U800" s="2"/>
      <c r="V800" s="2"/>
      <c r="W800" s="2"/>
    </row>
    <row r="801" spans="1:23">
      <c r="A801" s="2"/>
      <c r="B801" s="2"/>
      <c r="C801" s="2"/>
      <c r="D801" s="2"/>
      <c r="E801" s="2"/>
      <c r="F801" s="2"/>
      <c r="G801" s="2"/>
      <c r="H801" s="2"/>
      <c r="I801" s="2"/>
      <c r="J801" s="2"/>
      <c r="K801" s="2"/>
      <c r="L801" s="2"/>
      <c r="M801" s="2"/>
      <c r="N801" s="2"/>
      <c r="O801" s="2"/>
      <c r="P801" s="2"/>
      <c r="Q801" s="2"/>
      <c r="R801" s="2"/>
      <c r="S801" s="2"/>
      <c r="T801" s="2"/>
      <c r="U801" s="2"/>
      <c r="V801" s="2"/>
      <c r="W801" s="2"/>
    </row>
    <row r="802" spans="1:23">
      <c r="A802" s="2"/>
      <c r="B802" s="2"/>
      <c r="C802" s="2"/>
      <c r="D802" s="2"/>
      <c r="E802" s="2"/>
      <c r="F802" s="2"/>
      <c r="G802" s="2"/>
      <c r="H802" s="2"/>
      <c r="I802" s="2"/>
      <c r="J802" s="2"/>
      <c r="K802" s="2"/>
      <c r="L802" s="2"/>
      <c r="M802" s="2"/>
      <c r="N802" s="2"/>
      <c r="O802" s="2"/>
      <c r="P802" s="2"/>
      <c r="Q802" s="2"/>
      <c r="R802" s="2"/>
      <c r="S802" s="2"/>
      <c r="T802" s="2"/>
      <c r="U802" s="2"/>
      <c r="V802" s="2"/>
      <c r="W802" s="2"/>
    </row>
    <row r="803" spans="1:23">
      <c r="A803" s="2"/>
      <c r="B803" s="2"/>
      <c r="C803" s="2"/>
      <c r="D803" s="2"/>
      <c r="E803" s="2"/>
      <c r="F803" s="2"/>
      <c r="G803" s="2"/>
      <c r="H803" s="2"/>
      <c r="I803" s="2"/>
      <c r="J803" s="2"/>
      <c r="K803" s="2"/>
      <c r="L803" s="2"/>
      <c r="M803" s="2"/>
      <c r="N803" s="2"/>
      <c r="O803" s="2"/>
      <c r="P803" s="2"/>
      <c r="Q803" s="2"/>
      <c r="R803" s="2"/>
      <c r="S803" s="2"/>
      <c r="T803" s="2"/>
      <c r="U803" s="2"/>
      <c r="V803" s="2"/>
      <c r="W803" s="2"/>
    </row>
    <row r="804" spans="1:23">
      <c r="A804" s="2"/>
      <c r="B804" s="2"/>
      <c r="C804" s="2"/>
      <c r="D804" s="2"/>
      <c r="E804" s="2"/>
      <c r="F804" s="2"/>
      <c r="G804" s="2"/>
      <c r="H804" s="2"/>
      <c r="I804" s="2"/>
      <c r="J804" s="2"/>
      <c r="K804" s="2"/>
      <c r="L804" s="2"/>
      <c r="M804" s="2"/>
      <c r="N804" s="2"/>
      <c r="O804" s="2"/>
      <c r="P804" s="2"/>
      <c r="Q804" s="2"/>
      <c r="R804" s="2"/>
      <c r="S804" s="2"/>
      <c r="T804" s="2"/>
      <c r="U804" s="2"/>
      <c r="V804" s="2"/>
      <c r="W804" s="2"/>
    </row>
    <row r="805" spans="1:23">
      <c r="A805" s="2"/>
      <c r="B805" s="2"/>
      <c r="C805" s="2"/>
      <c r="D805" s="2"/>
      <c r="E805" s="2"/>
      <c r="F805" s="2"/>
      <c r="G805" s="2"/>
      <c r="H805" s="2"/>
      <c r="I805" s="2"/>
      <c r="J805" s="2"/>
      <c r="K805" s="2"/>
      <c r="L805" s="2"/>
      <c r="M805" s="2"/>
      <c r="N805" s="2"/>
      <c r="O805" s="2"/>
      <c r="P805" s="2"/>
      <c r="Q805" s="2"/>
      <c r="R805" s="2"/>
      <c r="S805" s="2"/>
      <c r="T805" s="2"/>
      <c r="U805" s="2"/>
      <c r="V805" s="2"/>
      <c r="W805" s="2"/>
    </row>
    <row r="806" spans="1:23">
      <c r="A806" s="2"/>
      <c r="B806" s="2"/>
      <c r="C806" s="2"/>
      <c r="D806" s="2"/>
      <c r="E806" s="2"/>
      <c r="F806" s="2"/>
      <c r="G806" s="2"/>
      <c r="H806" s="2"/>
      <c r="I806" s="2"/>
      <c r="J806" s="2"/>
      <c r="K806" s="2"/>
      <c r="L806" s="2"/>
      <c r="M806" s="2"/>
      <c r="N806" s="2"/>
      <c r="O806" s="2"/>
      <c r="P806" s="2"/>
      <c r="Q806" s="2"/>
      <c r="R806" s="2"/>
      <c r="S806" s="2"/>
      <c r="T806" s="2"/>
      <c r="U806" s="2"/>
      <c r="V806" s="2"/>
      <c r="W806" s="2"/>
    </row>
    <row r="807" spans="1:23">
      <c r="A807" s="2"/>
      <c r="B807" s="2"/>
      <c r="C807" s="2"/>
      <c r="D807" s="2"/>
      <c r="E807" s="2"/>
      <c r="F807" s="2"/>
      <c r="G807" s="2"/>
      <c r="H807" s="2"/>
      <c r="I807" s="2"/>
      <c r="J807" s="2"/>
      <c r="K807" s="2"/>
      <c r="L807" s="2"/>
      <c r="M807" s="2"/>
      <c r="N807" s="2"/>
      <c r="O807" s="2"/>
      <c r="P807" s="2"/>
      <c r="Q807" s="2"/>
      <c r="R807" s="2"/>
      <c r="S807" s="2"/>
      <c r="T807" s="2"/>
      <c r="U807" s="2"/>
      <c r="V807" s="2"/>
      <c r="W807" s="2"/>
    </row>
    <row r="808" spans="1:23">
      <c r="A808" s="2"/>
      <c r="B808" s="2"/>
      <c r="C808" s="2"/>
      <c r="D808" s="2"/>
      <c r="E808" s="2"/>
      <c r="F808" s="2"/>
      <c r="G808" s="2"/>
      <c r="H808" s="2"/>
      <c r="I808" s="2"/>
      <c r="J808" s="2"/>
      <c r="K808" s="2"/>
      <c r="L808" s="2"/>
      <c r="M808" s="2"/>
      <c r="N808" s="2"/>
      <c r="O808" s="2"/>
      <c r="P808" s="2"/>
      <c r="Q808" s="2"/>
      <c r="R808" s="2"/>
      <c r="S808" s="2"/>
      <c r="T808" s="2"/>
      <c r="U808" s="2"/>
      <c r="V808" s="2"/>
      <c r="W808" s="2"/>
    </row>
    <row r="809" spans="1:23">
      <c r="A809" s="2"/>
      <c r="B809" s="2"/>
      <c r="C809" s="2"/>
      <c r="D809" s="2"/>
      <c r="E809" s="2"/>
      <c r="F809" s="2"/>
      <c r="G809" s="2"/>
      <c r="H809" s="2"/>
      <c r="I809" s="2"/>
      <c r="J809" s="2"/>
      <c r="K809" s="2"/>
      <c r="L809" s="2"/>
      <c r="M809" s="2"/>
      <c r="N809" s="2"/>
      <c r="O809" s="2"/>
      <c r="P809" s="2"/>
      <c r="Q809" s="2"/>
      <c r="R809" s="2"/>
      <c r="S809" s="2"/>
      <c r="T809" s="2"/>
      <c r="U809" s="2"/>
      <c r="V809" s="2"/>
      <c r="W809" s="2"/>
    </row>
    <row r="810" spans="1:23">
      <c r="A810" s="2"/>
      <c r="B810" s="2"/>
      <c r="C810" s="2"/>
      <c r="D810" s="2"/>
      <c r="E810" s="2"/>
      <c r="F810" s="2"/>
      <c r="G810" s="2"/>
      <c r="H810" s="2"/>
      <c r="I810" s="2"/>
      <c r="J810" s="2"/>
      <c r="K810" s="2"/>
      <c r="L810" s="2"/>
      <c r="M810" s="2"/>
      <c r="N810" s="2"/>
      <c r="O810" s="2"/>
      <c r="P810" s="2"/>
      <c r="Q810" s="2"/>
      <c r="R810" s="2"/>
      <c r="S810" s="2"/>
      <c r="T810" s="2"/>
      <c r="U810" s="2"/>
      <c r="V810" s="2"/>
      <c r="W810" s="2"/>
    </row>
    <row r="811" spans="1:23">
      <c r="A811" s="2"/>
      <c r="B811" s="2"/>
      <c r="C811" s="2"/>
      <c r="D811" s="2"/>
      <c r="E811" s="2"/>
      <c r="F811" s="2"/>
      <c r="G811" s="2"/>
      <c r="H811" s="2"/>
      <c r="I811" s="2"/>
      <c r="J811" s="2"/>
      <c r="K811" s="2"/>
      <c r="L811" s="2"/>
      <c r="M811" s="2"/>
      <c r="N811" s="2"/>
      <c r="O811" s="2"/>
      <c r="P811" s="2"/>
      <c r="Q811" s="2"/>
      <c r="R811" s="2"/>
      <c r="S811" s="2"/>
      <c r="T811" s="2"/>
      <c r="U811" s="2"/>
      <c r="V811" s="2"/>
      <c r="W811" s="2"/>
    </row>
    <row r="812" spans="1:23">
      <c r="A812" s="2"/>
      <c r="B812" s="2"/>
      <c r="C812" s="2"/>
      <c r="D812" s="2"/>
      <c r="E812" s="2"/>
      <c r="F812" s="2"/>
      <c r="G812" s="2"/>
      <c r="H812" s="2"/>
      <c r="I812" s="2"/>
      <c r="J812" s="2"/>
      <c r="K812" s="2"/>
      <c r="L812" s="2"/>
      <c r="M812" s="2"/>
      <c r="N812" s="2"/>
      <c r="O812" s="2"/>
      <c r="P812" s="2"/>
      <c r="Q812" s="2"/>
      <c r="R812" s="2"/>
      <c r="S812" s="2"/>
      <c r="T812" s="2"/>
      <c r="U812" s="2"/>
      <c r="V812" s="2"/>
      <c r="W812" s="2"/>
    </row>
    <row r="813" spans="1:23">
      <c r="A813" s="2"/>
      <c r="B813" s="2"/>
      <c r="C813" s="2"/>
      <c r="D813" s="2"/>
      <c r="E813" s="2"/>
      <c r="F813" s="2"/>
      <c r="G813" s="2"/>
      <c r="H813" s="2"/>
      <c r="I813" s="2"/>
      <c r="J813" s="2"/>
      <c r="K813" s="2"/>
      <c r="L813" s="2"/>
      <c r="M813" s="2"/>
      <c r="N813" s="2"/>
      <c r="O813" s="2"/>
      <c r="P813" s="2"/>
      <c r="Q813" s="2"/>
      <c r="R813" s="2"/>
      <c r="S813" s="2"/>
      <c r="T813" s="2"/>
      <c r="U813" s="2"/>
      <c r="V813" s="2"/>
      <c r="W813" s="2"/>
    </row>
    <row r="814" spans="1:23">
      <c r="A814" s="2"/>
      <c r="B814" s="2"/>
      <c r="C814" s="2"/>
      <c r="D814" s="2"/>
      <c r="E814" s="2"/>
      <c r="F814" s="2"/>
      <c r="G814" s="2"/>
      <c r="H814" s="2"/>
      <c r="I814" s="2"/>
      <c r="J814" s="2"/>
      <c r="K814" s="2"/>
      <c r="L814" s="2"/>
      <c r="M814" s="2"/>
      <c r="N814" s="2"/>
      <c r="O814" s="2"/>
      <c r="P814" s="2"/>
      <c r="Q814" s="2"/>
      <c r="R814" s="2"/>
      <c r="S814" s="2"/>
      <c r="T814" s="2"/>
      <c r="U814" s="2"/>
      <c r="V814" s="2"/>
      <c r="W814" s="2"/>
    </row>
    <row r="815" spans="1:23">
      <c r="A815" s="2"/>
      <c r="B815" s="2"/>
      <c r="C815" s="2"/>
      <c r="D815" s="2"/>
      <c r="E815" s="2"/>
      <c r="F815" s="2"/>
      <c r="G815" s="2"/>
      <c r="H815" s="2"/>
      <c r="I815" s="2"/>
      <c r="J815" s="2"/>
      <c r="K815" s="2"/>
      <c r="L815" s="2"/>
      <c r="M815" s="2"/>
      <c r="N815" s="2"/>
      <c r="O815" s="2"/>
      <c r="P815" s="2"/>
      <c r="Q815" s="2"/>
      <c r="R815" s="2"/>
      <c r="S815" s="2"/>
      <c r="T815" s="2"/>
      <c r="U815" s="2"/>
      <c r="V815" s="2"/>
      <c r="W815" s="2"/>
    </row>
    <row r="816" spans="1:23">
      <c r="A816" s="2"/>
      <c r="B816" s="2"/>
      <c r="C816" s="2"/>
      <c r="D816" s="2"/>
      <c r="E816" s="2"/>
      <c r="F816" s="2"/>
      <c r="G816" s="2"/>
      <c r="H816" s="2"/>
      <c r="I816" s="2"/>
      <c r="J816" s="2"/>
      <c r="K816" s="2"/>
      <c r="L816" s="2"/>
      <c r="M816" s="2"/>
      <c r="N816" s="2"/>
      <c r="O816" s="2"/>
      <c r="P816" s="2"/>
      <c r="Q816" s="2"/>
      <c r="R816" s="2"/>
      <c r="S816" s="2"/>
      <c r="T816" s="2"/>
      <c r="U816" s="2"/>
      <c r="V816" s="2"/>
      <c r="W816" s="2"/>
    </row>
    <row r="817" spans="1:23">
      <c r="A817" s="2"/>
      <c r="B817" s="2"/>
      <c r="C817" s="2"/>
      <c r="D817" s="2"/>
      <c r="E817" s="2"/>
      <c r="F817" s="2"/>
      <c r="G817" s="2"/>
      <c r="H817" s="2"/>
      <c r="I817" s="2"/>
      <c r="J817" s="2"/>
      <c r="K817" s="2"/>
      <c r="L817" s="2"/>
      <c r="M817" s="2"/>
      <c r="N817" s="2"/>
      <c r="O817" s="2"/>
      <c r="P817" s="2"/>
      <c r="Q817" s="2"/>
      <c r="R817" s="2"/>
      <c r="S817" s="2"/>
      <c r="T817" s="2"/>
      <c r="U817" s="2"/>
      <c r="V817" s="2"/>
      <c r="W817" s="2"/>
    </row>
    <row r="818" spans="1:23">
      <c r="A818" s="2"/>
      <c r="B818" s="2"/>
      <c r="C818" s="2"/>
      <c r="D818" s="2"/>
      <c r="E818" s="2"/>
      <c r="F818" s="2"/>
      <c r="G818" s="2"/>
      <c r="H818" s="2"/>
      <c r="I818" s="2"/>
      <c r="J818" s="2"/>
      <c r="K818" s="2"/>
      <c r="L818" s="2"/>
      <c r="M818" s="2"/>
      <c r="N818" s="2"/>
      <c r="O818" s="2"/>
      <c r="P818" s="2"/>
      <c r="Q818" s="2"/>
      <c r="R818" s="2"/>
      <c r="S818" s="2"/>
      <c r="T818" s="2"/>
      <c r="U818" s="2"/>
      <c r="V818" s="2"/>
      <c r="W818" s="2"/>
    </row>
    <row r="819" spans="1:23">
      <c r="A819" s="2"/>
      <c r="B819" s="2"/>
      <c r="C819" s="2"/>
      <c r="D819" s="2"/>
      <c r="E819" s="2"/>
      <c r="F819" s="2"/>
      <c r="G819" s="2"/>
      <c r="H819" s="2"/>
      <c r="I819" s="2"/>
      <c r="J819" s="2"/>
      <c r="K819" s="2"/>
      <c r="L819" s="2"/>
      <c r="M819" s="2"/>
      <c r="N819" s="2"/>
      <c r="O819" s="2"/>
      <c r="P819" s="2"/>
      <c r="Q819" s="2"/>
      <c r="R819" s="2"/>
      <c r="S819" s="2"/>
      <c r="T819" s="2"/>
      <c r="U819" s="2"/>
      <c r="V819" s="2"/>
      <c r="W819" s="2"/>
    </row>
    <row r="820" spans="1:23">
      <c r="A820" s="2"/>
      <c r="B820" s="2"/>
      <c r="C820" s="2"/>
      <c r="D820" s="2"/>
      <c r="E820" s="2"/>
      <c r="F820" s="2"/>
      <c r="G820" s="2"/>
      <c r="H820" s="2"/>
      <c r="I820" s="2"/>
      <c r="J820" s="2"/>
      <c r="K820" s="2"/>
      <c r="L820" s="2"/>
      <c r="M820" s="2"/>
      <c r="N820" s="2"/>
      <c r="O820" s="2"/>
      <c r="P820" s="2"/>
      <c r="Q820" s="2"/>
      <c r="R820" s="2"/>
      <c r="S820" s="2"/>
      <c r="T820" s="2"/>
      <c r="U820" s="2"/>
      <c r="V820" s="2"/>
      <c r="W820" s="2"/>
    </row>
    <row r="821" spans="1:23">
      <c r="A821" s="2"/>
      <c r="B821" s="2"/>
      <c r="C821" s="2"/>
      <c r="D821" s="2"/>
      <c r="E821" s="2"/>
      <c r="F821" s="2"/>
      <c r="G821" s="2"/>
      <c r="H821" s="2"/>
      <c r="I821" s="2"/>
      <c r="J821" s="2"/>
      <c r="K821" s="2"/>
      <c r="L821" s="2"/>
      <c r="M821" s="2"/>
      <c r="N821" s="2"/>
      <c r="O821" s="2"/>
      <c r="P821" s="2"/>
      <c r="Q821" s="2"/>
      <c r="R821" s="2"/>
      <c r="S821" s="2"/>
      <c r="T821" s="2"/>
      <c r="U821" s="2"/>
      <c r="V821" s="2"/>
      <c r="W821" s="2"/>
    </row>
    <row r="822" spans="1:23">
      <c r="A822" s="2"/>
      <c r="B822" s="2"/>
      <c r="C822" s="2"/>
      <c r="D822" s="2"/>
      <c r="E822" s="2"/>
      <c r="F822" s="2"/>
      <c r="G822" s="2"/>
      <c r="H822" s="2"/>
      <c r="I822" s="2"/>
      <c r="J822" s="2"/>
      <c r="K822" s="2"/>
      <c r="L822" s="2"/>
      <c r="M822" s="2"/>
      <c r="N822" s="2"/>
      <c r="O822" s="2"/>
      <c r="P822" s="2"/>
      <c r="Q822" s="2"/>
      <c r="R822" s="2"/>
      <c r="S822" s="2"/>
      <c r="T822" s="2"/>
      <c r="U822" s="2"/>
      <c r="V822" s="2"/>
      <c r="W822" s="2"/>
    </row>
    <row r="823" spans="1:23">
      <c r="A823" s="2"/>
      <c r="B823" s="2"/>
      <c r="C823" s="2"/>
      <c r="D823" s="2"/>
      <c r="E823" s="2"/>
      <c r="F823" s="2"/>
      <c r="G823" s="2"/>
      <c r="H823" s="2"/>
      <c r="I823" s="2"/>
      <c r="J823" s="2"/>
      <c r="K823" s="2"/>
      <c r="L823" s="2"/>
      <c r="M823" s="2"/>
      <c r="N823" s="2"/>
      <c r="O823" s="2"/>
      <c r="P823" s="2"/>
      <c r="Q823" s="2"/>
      <c r="R823" s="2"/>
      <c r="S823" s="2"/>
      <c r="T823" s="2"/>
      <c r="U823" s="2"/>
      <c r="V823" s="2"/>
      <c r="W823" s="2"/>
    </row>
    <row r="824" spans="1:23">
      <c r="A824" s="2"/>
      <c r="B824" s="2"/>
      <c r="C824" s="2"/>
      <c r="D824" s="2"/>
      <c r="E824" s="2"/>
      <c r="F824" s="2"/>
      <c r="G824" s="2"/>
      <c r="H824" s="2"/>
      <c r="I824" s="2"/>
      <c r="J824" s="2"/>
      <c r="K824" s="2"/>
      <c r="L824" s="2"/>
      <c r="M824" s="2"/>
      <c r="N824" s="2"/>
      <c r="O824" s="2"/>
      <c r="P824" s="2"/>
      <c r="Q824" s="2"/>
      <c r="R824" s="2"/>
      <c r="S824" s="2"/>
      <c r="T824" s="2"/>
      <c r="U824" s="2"/>
      <c r="V824" s="2"/>
      <c r="W824" s="2"/>
    </row>
    <row r="825" spans="1:23">
      <c r="A825" s="2"/>
      <c r="B825" s="2"/>
      <c r="C825" s="2"/>
      <c r="D825" s="2"/>
      <c r="E825" s="2"/>
      <c r="F825" s="2"/>
      <c r="G825" s="2"/>
      <c r="H825" s="2"/>
      <c r="I825" s="2"/>
      <c r="J825" s="2"/>
      <c r="K825" s="2"/>
      <c r="L825" s="2"/>
      <c r="M825" s="2"/>
      <c r="N825" s="2"/>
      <c r="O825" s="2"/>
      <c r="P825" s="2"/>
      <c r="Q825" s="2"/>
      <c r="R825" s="2"/>
      <c r="S825" s="2"/>
      <c r="T825" s="2"/>
      <c r="U825" s="2"/>
      <c r="V825" s="2"/>
      <c r="W825" s="2"/>
    </row>
    <row r="826" spans="1:23">
      <c r="A826" s="2"/>
      <c r="B826" s="2"/>
      <c r="C826" s="2"/>
      <c r="D826" s="2"/>
      <c r="E826" s="2"/>
      <c r="F826" s="2"/>
      <c r="G826" s="2"/>
      <c r="H826" s="2"/>
      <c r="I826" s="2"/>
      <c r="J826" s="2"/>
      <c r="K826" s="2"/>
      <c r="L826" s="2"/>
      <c r="M826" s="2"/>
      <c r="N826" s="2"/>
      <c r="O826" s="2"/>
      <c r="P826" s="2"/>
      <c r="Q826" s="2"/>
      <c r="R826" s="2"/>
      <c r="S826" s="2"/>
      <c r="T826" s="2"/>
      <c r="U826" s="2"/>
      <c r="V826" s="2"/>
      <c r="W826" s="2"/>
    </row>
    <row r="827" spans="1:23">
      <c r="A827" s="2"/>
      <c r="B827" s="2"/>
      <c r="C827" s="2"/>
      <c r="D827" s="2"/>
      <c r="E827" s="2"/>
      <c r="F827" s="2"/>
      <c r="G827" s="2"/>
      <c r="H827" s="2"/>
      <c r="I827" s="2"/>
      <c r="J827" s="2"/>
      <c r="K827" s="2"/>
      <c r="L827" s="2"/>
      <c r="M827" s="2"/>
      <c r="N827" s="2"/>
      <c r="O827" s="2"/>
      <c r="P827" s="2"/>
      <c r="Q827" s="2"/>
      <c r="R827" s="2"/>
      <c r="S827" s="2"/>
      <c r="T827" s="2"/>
      <c r="U827" s="2"/>
      <c r="V827" s="2"/>
      <c r="W827" s="2"/>
    </row>
    <row r="828" spans="1:23">
      <c r="A828" s="2"/>
      <c r="B828" s="2"/>
      <c r="C828" s="2"/>
      <c r="D828" s="2"/>
      <c r="E828" s="2"/>
      <c r="F828" s="2"/>
      <c r="G828" s="2"/>
      <c r="H828" s="2"/>
      <c r="I828" s="2"/>
      <c r="J828" s="2"/>
      <c r="K828" s="2"/>
      <c r="L828" s="2"/>
      <c r="M828" s="2"/>
      <c r="N828" s="2"/>
      <c r="O828" s="2"/>
      <c r="P828" s="2"/>
      <c r="Q828" s="2"/>
      <c r="R828" s="2"/>
      <c r="S828" s="2"/>
      <c r="T828" s="2"/>
      <c r="U828" s="2"/>
      <c r="V828" s="2"/>
      <c r="W828" s="2"/>
    </row>
    <row r="829" spans="1:23">
      <c r="A829" s="2"/>
      <c r="B829" s="2"/>
      <c r="C829" s="2"/>
      <c r="D829" s="2"/>
      <c r="E829" s="2"/>
      <c r="F829" s="2"/>
      <c r="G829" s="2"/>
      <c r="H829" s="2"/>
      <c r="I829" s="2"/>
      <c r="J829" s="2"/>
      <c r="K829" s="2"/>
      <c r="L829" s="2"/>
      <c r="M829" s="2"/>
      <c r="N829" s="2"/>
      <c r="O829" s="2"/>
      <c r="P829" s="2"/>
      <c r="Q829" s="2"/>
      <c r="R829" s="2"/>
      <c r="S829" s="2"/>
      <c r="T829" s="2"/>
      <c r="U829" s="2"/>
      <c r="V829" s="2"/>
      <c r="W829" s="2"/>
    </row>
    <row r="830" spans="1:23">
      <c r="A830" s="2"/>
      <c r="B830" s="2"/>
      <c r="C830" s="2"/>
      <c r="D830" s="2"/>
      <c r="E830" s="2"/>
      <c r="F830" s="2"/>
      <c r="G830" s="2"/>
      <c r="H830" s="2"/>
      <c r="I830" s="2"/>
      <c r="J830" s="2"/>
      <c r="K830" s="2"/>
      <c r="L830" s="2"/>
      <c r="M830" s="2"/>
      <c r="N830" s="2"/>
      <c r="O830" s="2"/>
      <c r="P830" s="2"/>
      <c r="Q830" s="2"/>
      <c r="R830" s="2"/>
      <c r="S830" s="2"/>
      <c r="T830" s="2"/>
      <c r="U830" s="2"/>
      <c r="V830" s="2"/>
      <c r="W830" s="2"/>
    </row>
    <row r="831" spans="1:23">
      <c r="A831" s="2"/>
      <c r="B831" s="2"/>
      <c r="C831" s="2"/>
      <c r="D831" s="2"/>
      <c r="E831" s="2"/>
      <c r="F831" s="2"/>
      <c r="G831" s="2"/>
      <c r="H831" s="2"/>
      <c r="I831" s="2"/>
      <c r="J831" s="2"/>
      <c r="K831" s="2"/>
      <c r="L831" s="2"/>
      <c r="M831" s="2"/>
      <c r="N831" s="2"/>
      <c r="O831" s="2"/>
      <c r="P831" s="2"/>
      <c r="Q831" s="2"/>
      <c r="R831" s="2"/>
      <c r="S831" s="2"/>
      <c r="T831" s="2"/>
      <c r="U831" s="2"/>
      <c r="V831" s="2"/>
      <c r="W831" s="2"/>
    </row>
    <row r="832" spans="1:23">
      <c r="A832" s="2"/>
      <c r="B832" s="2"/>
      <c r="C832" s="2"/>
      <c r="D832" s="2"/>
      <c r="E832" s="2"/>
      <c r="F832" s="2"/>
      <c r="G832" s="2"/>
      <c r="H832" s="2"/>
      <c r="I832" s="2"/>
      <c r="J832" s="2"/>
      <c r="K832" s="2"/>
      <c r="L832" s="2"/>
      <c r="M832" s="2"/>
      <c r="N832" s="2"/>
      <c r="O832" s="2"/>
      <c r="P832" s="2"/>
      <c r="Q832" s="2"/>
      <c r="R832" s="2"/>
      <c r="S832" s="2"/>
      <c r="T832" s="2"/>
      <c r="U832" s="2"/>
      <c r="V832" s="2"/>
      <c r="W832" s="2"/>
    </row>
    <row r="833" spans="1:23">
      <c r="A833" s="2"/>
      <c r="B833" s="2"/>
      <c r="C833" s="2"/>
      <c r="D833" s="2"/>
      <c r="E833" s="2"/>
      <c r="F833" s="2"/>
      <c r="G833" s="2"/>
      <c r="H833" s="2"/>
      <c r="I833" s="2"/>
      <c r="J833" s="2"/>
      <c r="K833" s="2"/>
      <c r="L833" s="2"/>
      <c r="M833" s="2"/>
      <c r="N833" s="2"/>
      <c r="O833" s="2"/>
      <c r="P833" s="2"/>
      <c r="Q833" s="2"/>
      <c r="R833" s="2"/>
      <c r="S833" s="2"/>
      <c r="T833" s="2"/>
      <c r="U833" s="2"/>
      <c r="V833" s="2"/>
      <c r="W833" s="2"/>
    </row>
    <row r="834" spans="1:23">
      <c r="A834" s="2"/>
      <c r="B834" s="2"/>
      <c r="C834" s="2"/>
      <c r="D834" s="2"/>
      <c r="E834" s="2"/>
      <c r="F834" s="2"/>
      <c r="G834" s="2"/>
      <c r="H834" s="2"/>
      <c r="I834" s="2"/>
      <c r="J834" s="2"/>
      <c r="K834" s="2"/>
      <c r="L834" s="2"/>
      <c r="M834" s="2"/>
      <c r="N834" s="2"/>
      <c r="O834" s="2"/>
      <c r="P834" s="2"/>
      <c r="Q834" s="2"/>
      <c r="R834" s="2"/>
      <c r="S834" s="2"/>
      <c r="T834" s="2"/>
      <c r="U834" s="2"/>
      <c r="V834" s="2"/>
      <c r="W834" s="2"/>
    </row>
    <row r="835" spans="1:23">
      <c r="A835" s="2"/>
      <c r="B835" s="2"/>
      <c r="C835" s="2"/>
      <c r="D835" s="2"/>
      <c r="E835" s="2"/>
      <c r="F835" s="2"/>
      <c r="G835" s="2"/>
      <c r="H835" s="2"/>
      <c r="I835" s="2"/>
      <c r="J835" s="2"/>
      <c r="K835" s="2"/>
      <c r="L835" s="2"/>
      <c r="M835" s="2"/>
      <c r="N835" s="2"/>
      <c r="O835" s="2"/>
      <c r="P835" s="2"/>
      <c r="Q835" s="2"/>
      <c r="R835" s="2"/>
      <c r="S835" s="2"/>
      <c r="T835" s="2"/>
      <c r="U835" s="2"/>
      <c r="V835" s="2"/>
      <c r="W835" s="2"/>
    </row>
    <row r="836" spans="1:23">
      <c r="A836" s="2"/>
      <c r="B836" s="2"/>
      <c r="C836" s="2"/>
      <c r="D836" s="2"/>
      <c r="E836" s="2"/>
      <c r="F836" s="2"/>
      <c r="G836" s="2"/>
      <c r="H836" s="2"/>
      <c r="I836" s="2"/>
      <c r="J836" s="2"/>
      <c r="K836" s="2"/>
      <c r="L836" s="2"/>
      <c r="M836" s="2"/>
      <c r="N836" s="2"/>
      <c r="O836" s="2"/>
      <c r="P836" s="2"/>
      <c r="Q836" s="2"/>
      <c r="R836" s="2"/>
      <c r="S836" s="2"/>
      <c r="T836" s="2"/>
      <c r="U836" s="2"/>
      <c r="V836" s="2"/>
      <c r="W836" s="2"/>
    </row>
    <row r="837" spans="1:23">
      <c r="A837" s="2"/>
      <c r="B837" s="2"/>
      <c r="C837" s="2"/>
      <c r="D837" s="2"/>
      <c r="E837" s="2"/>
      <c r="F837" s="2"/>
      <c r="G837" s="2"/>
      <c r="H837" s="2"/>
      <c r="I837" s="2"/>
      <c r="J837" s="2"/>
      <c r="K837" s="2"/>
      <c r="L837" s="2"/>
      <c r="M837" s="2"/>
      <c r="N837" s="2"/>
      <c r="O837" s="2"/>
      <c r="P837" s="2"/>
      <c r="Q837" s="2"/>
      <c r="R837" s="2"/>
      <c r="S837" s="2"/>
      <c r="T837" s="2"/>
      <c r="U837" s="2"/>
      <c r="V837" s="2"/>
      <c r="W837" s="2"/>
    </row>
    <row r="838" spans="1:23">
      <c r="A838" s="2"/>
      <c r="B838" s="2"/>
      <c r="C838" s="2"/>
      <c r="D838" s="2"/>
      <c r="E838" s="2"/>
      <c r="F838" s="2"/>
      <c r="G838" s="2"/>
      <c r="H838" s="2"/>
      <c r="I838" s="2"/>
      <c r="J838" s="2"/>
      <c r="K838" s="2"/>
      <c r="L838" s="2"/>
      <c r="M838" s="2"/>
      <c r="N838" s="2"/>
      <c r="O838" s="2"/>
      <c r="P838" s="2"/>
      <c r="Q838" s="2"/>
      <c r="R838" s="2"/>
      <c r="S838" s="2"/>
      <c r="T838" s="2"/>
      <c r="U838" s="2"/>
      <c r="V838" s="2"/>
      <c r="W838" s="2"/>
    </row>
    <row r="839" spans="1:23">
      <c r="A839" s="2"/>
      <c r="B839" s="2"/>
      <c r="C839" s="2"/>
      <c r="D839" s="2"/>
      <c r="E839" s="2"/>
      <c r="F839" s="2"/>
      <c r="G839" s="2"/>
      <c r="H839" s="2"/>
      <c r="I839" s="2"/>
      <c r="J839" s="2"/>
      <c r="K839" s="2"/>
      <c r="L839" s="2"/>
      <c r="M839" s="2"/>
      <c r="N839" s="2"/>
      <c r="O839" s="2"/>
      <c r="P839" s="2"/>
      <c r="Q839" s="2"/>
      <c r="R839" s="2"/>
      <c r="S839" s="2"/>
      <c r="T839" s="2"/>
      <c r="U839" s="2"/>
      <c r="V839" s="2"/>
      <c r="W839" s="2"/>
    </row>
    <row r="840" spans="1:23">
      <c r="A840" s="2"/>
      <c r="B840" s="2"/>
      <c r="C840" s="2"/>
      <c r="D840" s="2"/>
      <c r="E840" s="2"/>
      <c r="F840" s="2"/>
      <c r="G840" s="2"/>
      <c r="H840" s="2"/>
      <c r="I840" s="2"/>
      <c r="J840" s="2"/>
      <c r="K840" s="2"/>
      <c r="L840" s="2"/>
      <c r="M840" s="2"/>
      <c r="N840" s="2"/>
      <c r="O840" s="2"/>
      <c r="P840" s="2"/>
      <c r="Q840" s="2"/>
      <c r="R840" s="2"/>
      <c r="S840" s="2"/>
      <c r="T840" s="2"/>
      <c r="U840" s="2"/>
      <c r="V840" s="2"/>
      <c r="W840" s="2"/>
    </row>
    <row r="841" spans="1:23">
      <c r="A841" s="2"/>
      <c r="B841" s="2"/>
      <c r="C841" s="2"/>
      <c r="D841" s="2"/>
      <c r="E841" s="2"/>
      <c r="F841" s="2"/>
      <c r="G841" s="2"/>
      <c r="H841" s="2"/>
      <c r="I841" s="2"/>
      <c r="J841" s="2"/>
      <c r="K841" s="2"/>
      <c r="L841" s="2"/>
      <c r="M841" s="2"/>
      <c r="N841" s="2"/>
      <c r="O841" s="2"/>
      <c r="P841" s="2"/>
      <c r="Q841" s="2"/>
      <c r="R841" s="2"/>
      <c r="S841" s="2"/>
      <c r="T841" s="2"/>
      <c r="U841" s="2"/>
      <c r="V841" s="2"/>
      <c r="W841" s="2"/>
    </row>
    <row r="842" spans="1:23">
      <c r="A842" s="2"/>
      <c r="B842" s="2"/>
      <c r="C842" s="2"/>
      <c r="D842" s="2"/>
      <c r="E842" s="2"/>
      <c r="F842" s="2"/>
      <c r="G842" s="2"/>
      <c r="H842" s="2"/>
      <c r="I842" s="2"/>
      <c r="J842" s="2"/>
      <c r="K842" s="2"/>
      <c r="L842" s="2"/>
      <c r="M842" s="2"/>
      <c r="N842" s="2"/>
      <c r="O842" s="2"/>
      <c r="P842" s="2"/>
      <c r="Q842" s="2"/>
      <c r="R842" s="2"/>
      <c r="S842" s="2"/>
      <c r="T842" s="2"/>
      <c r="U842" s="2"/>
      <c r="V842" s="2"/>
      <c r="W842" s="2"/>
    </row>
    <row r="843" spans="1:23">
      <c r="A843" s="2"/>
      <c r="B843" s="2"/>
      <c r="C843" s="2"/>
      <c r="D843" s="2"/>
      <c r="E843" s="2"/>
      <c r="F843" s="2"/>
      <c r="G843" s="2"/>
      <c r="H843" s="2"/>
      <c r="I843" s="2"/>
      <c r="J843" s="2"/>
      <c r="K843" s="2"/>
      <c r="L843" s="2"/>
      <c r="M843" s="2"/>
      <c r="N843" s="2"/>
      <c r="O843" s="2"/>
      <c r="P843" s="2"/>
      <c r="Q843" s="2"/>
      <c r="R843" s="2"/>
      <c r="S843" s="2"/>
      <c r="T843" s="2"/>
      <c r="U843" s="2"/>
      <c r="V843" s="2"/>
      <c r="W843" s="2"/>
    </row>
    <row r="844" spans="1:23">
      <c r="A844" s="2"/>
      <c r="B844" s="2"/>
      <c r="C844" s="2"/>
      <c r="D844" s="2"/>
      <c r="E844" s="2"/>
      <c r="F844" s="2"/>
      <c r="G844" s="2"/>
      <c r="H844" s="2"/>
      <c r="I844" s="2"/>
      <c r="J844" s="2"/>
      <c r="K844" s="2"/>
      <c r="L844" s="2"/>
      <c r="M844" s="2"/>
      <c r="N844" s="2"/>
      <c r="O844" s="2"/>
      <c r="P844" s="2"/>
      <c r="Q844" s="2"/>
      <c r="R844" s="2"/>
      <c r="S844" s="2"/>
      <c r="T844" s="2"/>
      <c r="U844" s="2"/>
      <c r="V844" s="2"/>
      <c r="W844" s="2"/>
    </row>
    <row r="845" spans="1:23">
      <c r="A845" s="2"/>
      <c r="B845" s="2"/>
      <c r="C845" s="2"/>
      <c r="D845" s="2"/>
      <c r="E845" s="2"/>
      <c r="F845" s="2"/>
      <c r="G845" s="2"/>
      <c r="H845" s="2"/>
      <c r="I845" s="2"/>
      <c r="J845" s="2"/>
      <c r="K845" s="2"/>
      <c r="L845" s="2"/>
      <c r="M845" s="2"/>
      <c r="N845" s="2"/>
      <c r="O845" s="2"/>
      <c r="P845" s="2"/>
      <c r="Q845" s="2"/>
      <c r="R845" s="2"/>
      <c r="S845" s="2"/>
      <c r="T845" s="2"/>
      <c r="U845" s="2"/>
      <c r="V845" s="2"/>
      <c r="W845" s="2"/>
    </row>
    <row r="846" spans="1:23">
      <c r="A846" s="2"/>
      <c r="B846" s="2"/>
      <c r="C846" s="2"/>
      <c r="D846" s="2"/>
      <c r="E846" s="2"/>
      <c r="F846" s="2"/>
      <c r="G846" s="2"/>
      <c r="H846" s="2"/>
      <c r="I846" s="2"/>
      <c r="J846" s="2"/>
      <c r="K846" s="2"/>
      <c r="L846" s="2"/>
      <c r="M846" s="2"/>
      <c r="N846" s="2"/>
      <c r="O846" s="2"/>
      <c r="P846" s="2"/>
      <c r="Q846" s="2"/>
      <c r="R846" s="2"/>
      <c r="S846" s="2"/>
      <c r="T846" s="2"/>
      <c r="U846" s="2"/>
      <c r="V846" s="2"/>
      <c r="W846" s="2"/>
    </row>
    <row r="847" spans="1:23">
      <c r="A847" s="2"/>
      <c r="B847" s="2"/>
      <c r="C847" s="2"/>
      <c r="D847" s="2"/>
      <c r="E847" s="2"/>
      <c r="F847" s="2"/>
      <c r="G847" s="2"/>
      <c r="H847" s="2"/>
      <c r="I847" s="2"/>
      <c r="J847" s="2"/>
      <c r="K847" s="2"/>
      <c r="L847" s="2"/>
      <c r="M847" s="2"/>
      <c r="N847" s="2"/>
      <c r="O847" s="2"/>
      <c r="P847" s="2"/>
      <c r="Q847" s="2"/>
      <c r="R847" s="2"/>
      <c r="S847" s="2"/>
      <c r="T847" s="2"/>
      <c r="U847" s="2"/>
      <c r="V847" s="2"/>
      <c r="W847" s="2"/>
    </row>
    <row r="848" spans="1:23">
      <c r="A848" s="2"/>
      <c r="B848" s="2"/>
      <c r="C848" s="2"/>
      <c r="D848" s="2"/>
      <c r="E848" s="2"/>
      <c r="F848" s="2"/>
      <c r="G848" s="2"/>
      <c r="H848" s="2"/>
      <c r="I848" s="2"/>
      <c r="J848" s="2"/>
      <c r="K848" s="2"/>
      <c r="L848" s="2"/>
      <c r="M848" s="2"/>
      <c r="N848" s="2"/>
      <c r="O848" s="2"/>
      <c r="P848" s="2"/>
      <c r="Q848" s="2"/>
      <c r="R848" s="2"/>
      <c r="S848" s="2"/>
      <c r="T848" s="2"/>
      <c r="U848" s="2"/>
      <c r="V848" s="2"/>
      <c r="W848" s="2"/>
    </row>
    <row r="849" spans="1:23">
      <c r="A849" s="2"/>
      <c r="B849" s="2"/>
      <c r="C849" s="2"/>
      <c r="D849" s="2"/>
      <c r="E849" s="2"/>
      <c r="F849" s="2"/>
      <c r="G849" s="2"/>
      <c r="H849" s="2"/>
      <c r="I849" s="2"/>
      <c r="J849" s="2"/>
      <c r="K849" s="2"/>
      <c r="L849" s="2"/>
      <c r="M849" s="2"/>
      <c r="N849" s="2"/>
      <c r="O849" s="2"/>
      <c r="P849" s="2"/>
      <c r="Q849" s="2"/>
      <c r="R849" s="2"/>
      <c r="S849" s="2"/>
      <c r="T849" s="2"/>
      <c r="U849" s="2"/>
      <c r="V849" s="2"/>
      <c r="W849" s="2"/>
    </row>
    <row r="850" spans="1:23">
      <c r="A850" s="2"/>
      <c r="B850" s="2"/>
      <c r="C850" s="2"/>
      <c r="D850" s="2"/>
      <c r="E850" s="2"/>
      <c r="F850" s="2"/>
      <c r="G850" s="2"/>
      <c r="H850" s="2"/>
      <c r="I850" s="2"/>
      <c r="J850" s="2"/>
      <c r="K850" s="2"/>
      <c r="L850" s="2"/>
      <c r="M850" s="2"/>
      <c r="N850" s="2"/>
      <c r="O850" s="2"/>
      <c r="P850" s="2"/>
      <c r="Q850" s="2"/>
      <c r="R850" s="2"/>
      <c r="S850" s="2"/>
      <c r="T850" s="2"/>
      <c r="U850" s="2"/>
      <c r="V850" s="2"/>
      <c r="W850" s="2"/>
    </row>
    <row r="851" spans="1:23">
      <c r="A851" s="2"/>
      <c r="B851" s="2"/>
      <c r="C851" s="2"/>
      <c r="D851" s="2"/>
      <c r="E851" s="2"/>
      <c r="F851" s="2"/>
      <c r="G851" s="2"/>
      <c r="H851" s="2"/>
      <c r="I851" s="2"/>
      <c r="J851" s="2"/>
      <c r="K851" s="2"/>
      <c r="L851" s="2"/>
      <c r="M851" s="2"/>
      <c r="N851" s="2"/>
      <c r="O851" s="2"/>
      <c r="P851" s="2"/>
      <c r="Q851" s="2"/>
      <c r="R851" s="2"/>
      <c r="S851" s="2"/>
      <c r="T851" s="2"/>
      <c r="U851" s="2"/>
      <c r="V851" s="2"/>
      <c r="W851" s="2"/>
    </row>
    <row r="852" spans="1:23">
      <c r="A852" s="2"/>
      <c r="B852" s="2"/>
      <c r="C852" s="2"/>
      <c r="D852" s="2"/>
      <c r="E852" s="2"/>
      <c r="F852" s="2"/>
      <c r="G852" s="2"/>
      <c r="H852" s="2"/>
      <c r="I852" s="2"/>
      <c r="J852" s="2"/>
      <c r="K852" s="2"/>
      <c r="L852" s="2"/>
      <c r="M852" s="2"/>
      <c r="N852" s="2"/>
      <c r="O852" s="2"/>
      <c r="P852" s="2"/>
      <c r="Q852" s="2"/>
      <c r="R852" s="2"/>
      <c r="S852" s="2"/>
      <c r="T852" s="2"/>
      <c r="U852" s="2"/>
      <c r="V852" s="2"/>
      <c r="W852" s="2"/>
    </row>
    <row r="853" spans="1:23">
      <c r="A853" s="2"/>
      <c r="B853" s="2"/>
      <c r="C853" s="2"/>
      <c r="D853" s="2"/>
      <c r="E853" s="2"/>
      <c r="F853" s="2"/>
      <c r="G853" s="2"/>
      <c r="H853" s="2"/>
      <c r="I853" s="2"/>
      <c r="J853" s="2"/>
      <c r="K853" s="2"/>
      <c r="L853" s="2"/>
      <c r="M853" s="2"/>
      <c r="N853" s="2"/>
      <c r="O853" s="2"/>
      <c r="P853" s="2"/>
      <c r="Q853" s="2"/>
      <c r="R853" s="2"/>
      <c r="S853" s="2"/>
      <c r="T853" s="2"/>
      <c r="U853" s="2"/>
      <c r="V853" s="2"/>
      <c r="W853" s="2"/>
    </row>
    <row r="854" spans="1:23">
      <c r="A854" s="2"/>
      <c r="B854" s="2"/>
      <c r="C854" s="2"/>
      <c r="D854" s="2"/>
      <c r="E854" s="2"/>
      <c r="F854" s="2"/>
      <c r="G854" s="2"/>
      <c r="H854" s="2"/>
      <c r="I854" s="2"/>
      <c r="J854" s="2"/>
      <c r="K854" s="2"/>
      <c r="L854" s="2"/>
      <c r="M854" s="2"/>
      <c r="N854" s="2"/>
      <c r="O854" s="2"/>
      <c r="P854" s="2"/>
      <c r="Q854" s="2"/>
      <c r="R854" s="2"/>
      <c r="S854" s="2"/>
      <c r="T854" s="2"/>
      <c r="U854" s="2"/>
      <c r="V854" s="2"/>
      <c r="W854" s="2"/>
    </row>
    <row r="855" spans="1:23">
      <c r="A855" s="2"/>
      <c r="B855" s="2"/>
      <c r="C855" s="2"/>
      <c r="D855" s="2"/>
      <c r="E855" s="2"/>
      <c r="F855" s="2"/>
      <c r="G855" s="2"/>
      <c r="H855" s="2"/>
      <c r="I855" s="2"/>
      <c r="J855" s="2"/>
      <c r="K855" s="2"/>
      <c r="L855" s="2"/>
      <c r="M855" s="2"/>
      <c r="N855" s="2"/>
      <c r="O855" s="2"/>
      <c r="P855" s="2"/>
      <c r="Q855" s="2"/>
      <c r="R855" s="2"/>
      <c r="S855" s="2"/>
      <c r="T855" s="2"/>
      <c r="U855" s="2"/>
      <c r="V855" s="2"/>
      <c r="W855" s="2"/>
    </row>
    <row r="856" spans="1:23">
      <c r="A856" s="2"/>
      <c r="B856" s="2"/>
      <c r="C856" s="2"/>
      <c r="D856" s="2"/>
      <c r="E856" s="2"/>
      <c r="F856" s="2"/>
      <c r="G856" s="2"/>
      <c r="H856" s="2"/>
      <c r="I856" s="2"/>
      <c r="J856" s="2"/>
      <c r="K856" s="2"/>
      <c r="L856" s="2"/>
      <c r="M856" s="2"/>
      <c r="N856" s="2"/>
      <c r="O856" s="2"/>
      <c r="P856" s="2"/>
      <c r="Q856" s="2"/>
      <c r="R856" s="2"/>
      <c r="S856" s="2"/>
      <c r="T856" s="2"/>
      <c r="U856" s="2"/>
      <c r="V856" s="2"/>
      <c r="W856" s="2"/>
    </row>
    <row r="857" spans="1:23">
      <c r="A857" s="2"/>
      <c r="B857" s="2"/>
      <c r="C857" s="2"/>
      <c r="D857" s="2"/>
      <c r="E857" s="2"/>
      <c r="F857" s="2"/>
      <c r="G857" s="2"/>
      <c r="H857" s="2"/>
      <c r="I857" s="2"/>
      <c r="J857" s="2"/>
      <c r="K857" s="2"/>
      <c r="L857" s="2"/>
      <c r="M857" s="2"/>
      <c r="N857" s="2"/>
      <c r="O857" s="2"/>
      <c r="P857" s="2"/>
      <c r="Q857" s="2"/>
      <c r="R857" s="2"/>
      <c r="S857" s="2"/>
      <c r="T857" s="2"/>
      <c r="U857" s="2"/>
      <c r="V857" s="2"/>
      <c r="W857" s="2"/>
    </row>
    <row r="858" spans="1:23">
      <c r="A858" s="2"/>
      <c r="B858" s="2"/>
      <c r="C858" s="2"/>
      <c r="D858" s="2"/>
      <c r="E858" s="2"/>
      <c r="F858" s="2"/>
      <c r="G858" s="2"/>
      <c r="H858" s="2"/>
      <c r="I858" s="2"/>
      <c r="J858" s="2"/>
      <c r="K858" s="2"/>
      <c r="L858" s="2"/>
      <c r="M858" s="2"/>
      <c r="N858" s="2"/>
      <c r="O858" s="2"/>
      <c r="P858" s="2"/>
      <c r="Q858" s="2"/>
      <c r="R858" s="2"/>
      <c r="S858" s="2"/>
      <c r="T858" s="2"/>
      <c r="U858" s="2"/>
      <c r="V858" s="2"/>
      <c r="W858" s="2"/>
    </row>
    <row r="859" spans="1:23">
      <c r="A859" s="2"/>
      <c r="B859" s="2"/>
      <c r="C859" s="2"/>
      <c r="D859" s="2"/>
      <c r="E859" s="2"/>
      <c r="F859" s="2"/>
      <c r="G859" s="2"/>
      <c r="H859" s="2"/>
      <c r="I859" s="2"/>
      <c r="J859" s="2"/>
      <c r="K859" s="2"/>
      <c r="L859" s="2"/>
      <c r="M859" s="2"/>
      <c r="N859" s="2"/>
      <c r="O859" s="2"/>
      <c r="P859" s="2"/>
      <c r="Q859" s="2"/>
      <c r="R859" s="2"/>
      <c r="S859" s="2"/>
      <c r="T859" s="2"/>
      <c r="U859" s="2"/>
      <c r="V859" s="2"/>
      <c r="W859" s="2"/>
    </row>
    <row r="860" spans="1:23">
      <c r="A860" s="2"/>
      <c r="B860" s="2"/>
      <c r="C860" s="2"/>
      <c r="D860" s="2"/>
      <c r="E860" s="2"/>
      <c r="F860" s="2"/>
      <c r="G860" s="2"/>
      <c r="H860" s="2"/>
      <c r="I860" s="2"/>
      <c r="J860" s="2"/>
      <c r="K860" s="2"/>
      <c r="L860" s="2"/>
      <c r="M860" s="2"/>
      <c r="N860" s="2"/>
      <c r="O860" s="2"/>
      <c r="P860" s="2"/>
      <c r="Q860" s="2"/>
      <c r="R860" s="2"/>
      <c r="S860" s="2"/>
      <c r="T860" s="2"/>
      <c r="U860" s="2"/>
      <c r="V860" s="2"/>
      <c r="W860" s="2"/>
    </row>
    <row r="861" spans="1:23">
      <c r="A861" s="2"/>
      <c r="B861" s="2"/>
      <c r="C861" s="2"/>
      <c r="D861" s="2"/>
      <c r="E861" s="2"/>
      <c r="F861" s="2"/>
      <c r="G861" s="2"/>
      <c r="H861" s="2"/>
      <c r="I861" s="2"/>
      <c r="J861" s="2"/>
      <c r="K861" s="2"/>
      <c r="L861" s="2"/>
      <c r="M861" s="2"/>
      <c r="N861" s="2"/>
      <c r="O861" s="2"/>
      <c r="P861" s="2"/>
      <c r="Q861" s="2"/>
      <c r="R861" s="2"/>
      <c r="S861" s="2"/>
      <c r="T861" s="2"/>
      <c r="U861" s="2"/>
      <c r="V861" s="2"/>
      <c r="W861" s="2"/>
    </row>
    <row r="862" spans="1:23">
      <c r="A862" s="2"/>
      <c r="B862" s="2"/>
      <c r="C862" s="2"/>
      <c r="D862" s="2"/>
      <c r="E862" s="2"/>
      <c r="F862" s="2"/>
      <c r="G862" s="2"/>
      <c r="H862" s="2"/>
      <c r="I862" s="2"/>
      <c r="J862" s="2"/>
      <c r="K862" s="2"/>
      <c r="L862" s="2"/>
      <c r="M862" s="2"/>
      <c r="N862" s="2"/>
      <c r="O862" s="2"/>
      <c r="P862" s="2"/>
      <c r="Q862" s="2"/>
      <c r="R862" s="2"/>
      <c r="S862" s="2"/>
      <c r="T862" s="2"/>
      <c r="U862" s="2"/>
      <c r="V862" s="2"/>
      <c r="W862" s="2"/>
    </row>
    <row r="863" spans="1:23">
      <c r="A863" s="2"/>
      <c r="B863" s="2"/>
      <c r="C863" s="2"/>
      <c r="D863" s="2"/>
      <c r="E863" s="2"/>
      <c r="F863" s="2"/>
      <c r="G863" s="2"/>
      <c r="H863" s="2"/>
      <c r="I863" s="2"/>
      <c r="J863" s="2"/>
      <c r="K863" s="2"/>
      <c r="L863" s="2"/>
      <c r="M863" s="2"/>
      <c r="N863" s="2"/>
      <c r="O863" s="2"/>
      <c r="P863" s="2"/>
      <c r="Q863" s="2"/>
      <c r="R863" s="2"/>
      <c r="S863" s="2"/>
      <c r="T863" s="2"/>
      <c r="U863" s="2"/>
      <c r="V863" s="2"/>
      <c r="W863" s="2"/>
    </row>
    <row r="864" spans="1:23">
      <c r="A864" s="2"/>
      <c r="B864" s="2"/>
      <c r="C864" s="2"/>
      <c r="D864" s="2"/>
      <c r="E864" s="2"/>
      <c r="F864" s="2"/>
      <c r="G864" s="2"/>
      <c r="H864" s="2"/>
      <c r="I864" s="2"/>
      <c r="J864" s="2"/>
      <c r="K864" s="2"/>
      <c r="L864" s="2"/>
      <c r="M864" s="2"/>
      <c r="N864" s="2"/>
      <c r="O864" s="2"/>
      <c r="P864" s="2"/>
      <c r="Q864" s="2"/>
      <c r="R864" s="2"/>
      <c r="S864" s="2"/>
      <c r="T864" s="2"/>
      <c r="U864" s="2"/>
      <c r="V864" s="2"/>
      <c r="W864" s="2"/>
    </row>
    <row r="865" spans="1:23">
      <c r="A865" s="2"/>
      <c r="B865" s="2"/>
      <c r="C865" s="2"/>
      <c r="D865" s="2"/>
      <c r="E865" s="2"/>
      <c r="F865" s="2"/>
      <c r="G865" s="2"/>
      <c r="H865" s="2"/>
      <c r="I865" s="2"/>
      <c r="J865" s="2"/>
      <c r="K865" s="2"/>
      <c r="L865" s="2"/>
      <c r="M865" s="2"/>
      <c r="N865" s="2"/>
      <c r="O865" s="2"/>
      <c r="P865" s="2"/>
      <c r="Q865" s="2"/>
      <c r="R865" s="2"/>
      <c r="S865" s="2"/>
      <c r="T865" s="2"/>
      <c r="U865" s="2"/>
      <c r="V865" s="2"/>
      <c r="W865" s="2"/>
    </row>
    <row r="866" spans="1:23">
      <c r="A866" s="2"/>
      <c r="B866" s="2"/>
      <c r="C866" s="2"/>
      <c r="D866" s="2"/>
      <c r="E866" s="2"/>
      <c r="F866" s="2"/>
      <c r="G866" s="2"/>
      <c r="H866" s="2"/>
      <c r="I866" s="2"/>
      <c r="J866" s="2"/>
      <c r="K866" s="2"/>
      <c r="L866" s="2"/>
      <c r="M866" s="2"/>
      <c r="N866" s="2"/>
      <c r="O866" s="2"/>
      <c r="P866" s="2"/>
      <c r="Q866" s="2"/>
      <c r="R866" s="2"/>
      <c r="S866" s="2"/>
      <c r="T866" s="2"/>
      <c r="U866" s="2"/>
      <c r="V866" s="2"/>
      <c r="W866" s="2"/>
    </row>
    <row r="867" spans="1:23">
      <c r="A867" s="2"/>
      <c r="B867" s="2"/>
      <c r="C867" s="2"/>
      <c r="D867" s="2"/>
      <c r="E867" s="2"/>
      <c r="F867" s="2"/>
      <c r="G867" s="2"/>
      <c r="H867" s="2"/>
      <c r="I867" s="2"/>
      <c r="J867" s="2"/>
      <c r="K867" s="2"/>
      <c r="L867" s="2"/>
      <c r="M867" s="2"/>
      <c r="N867" s="2"/>
      <c r="O867" s="2"/>
      <c r="P867" s="2"/>
      <c r="Q867" s="2"/>
      <c r="R867" s="2"/>
      <c r="S867" s="2"/>
      <c r="T867" s="2"/>
      <c r="U867" s="2"/>
      <c r="V867" s="2"/>
      <c r="W867" s="2"/>
    </row>
    <row r="868" spans="1:23">
      <c r="A868" s="2"/>
      <c r="B868" s="2"/>
      <c r="C868" s="2"/>
      <c r="D868" s="2"/>
      <c r="E868" s="2"/>
      <c r="F868" s="2"/>
      <c r="G868" s="2"/>
      <c r="H868" s="2"/>
      <c r="I868" s="2"/>
      <c r="J868" s="2"/>
      <c r="K868" s="2"/>
      <c r="L868" s="2"/>
      <c r="M868" s="2"/>
      <c r="N868" s="2"/>
      <c r="O868" s="2"/>
      <c r="P868" s="2"/>
      <c r="Q868" s="2"/>
      <c r="R868" s="2"/>
      <c r="S868" s="2"/>
      <c r="T868" s="2"/>
      <c r="U868" s="2"/>
      <c r="V868" s="2"/>
      <c r="W868" s="2"/>
    </row>
    <row r="869" spans="1:23">
      <c r="A869" s="2"/>
      <c r="B869" s="2"/>
      <c r="C869" s="2"/>
      <c r="D869" s="2"/>
      <c r="E869" s="2"/>
      <c r="F869" s="2"/>
      <c r="G869" s="2"/>
      <c r="H869" s="2"/>
      <c r="I869" s="2"/>
      <c r="J869" s="2"/>
      <c r="K869" s="2"/>
      <c r="L869" s="2"/>
      <c r="M869" s="2"/>
      <c r="N869" s="2"/>
      <c r="O869" s="2"/>
      <c r="P869" s="2"/>
      <c r="Q869" s="2"/>
      <c r="R869" s="2"/>
      <c r="S869" s="2"/>
      <c r="T869" s="2"/>
      <c r="U869" s="2"/>
      <c r="V869" s="2"/>
      <c r="W869" s="2"/>
    </row>
    <row r="870" spans="1:23">
      <c r="A870" s="2"/>
      <c r="B870" s="2"/>
      <c r="C870" s="2"/>
      <c r="D870" s="2"/>
      <c r="E870" s="2"/>
      <c r="F870" s="2"/>
      <c r="G870" s="2"/>
      <c r="H870" s="2"/>
      <c r="I870" s="2"/>
      <c r="J870" s="2"/>
      <c r="K870" s="2"/>
      <c r="L870" s="2"/>
      <c r="M870" s="2"/>
      <c r="N870" s="2"/>
      <c r="O870" s="2"/>
      <c r="P870" s="2"/>
      <c r="Q870" s="2"/>
      <c r="R870" s="2"/>
      <c r="S870" s="2"/>
      <c r="T870" s="2"/>
      <c r="U870" s="2"/>
      <c r="V870" s="2"/>
      <c r="W870" s="2"/>
    </row>
    <row r="871" spans="1:23">
      <c r="A871" s="2"/>
      <c r="B871" s="2"/>
      <c r="C871" s="2"/>
      <c r="D871" s="2"/>
      <c r="E871" s="2"/>
      <c r="F871" s="2"/>
      <c r="G871" s="2"/>
      <c r="H871" s="2"/>
      <c r="I871" s="2"/>
      <c r="J871" s="2"/>
      <c r="K871" s="2"/>
      <c r="L871" s="2"/>
      <c r="M871" s="2"/>
      <c r="N871" s="2"/>
      <c r="O871" s="2"/>
      <c r="P871" s="2"/>
      <c r="Q871" s="2"/>
      <c r="R871" s="2"/>
      <c r="S871" s="2"/>
      <c r="T871" s="2"/>
      <c r="U871" s="2"/>
      <c r="V871" s="2"/>
      <c r="W871" s="2"/>
    </row>
    <row r="872" spans="1:23">
      <c r="A872" s="2"/>
      <c r="B872" s="2"/>
      <c r="C872" s="2"/>
      <c r="D872" s="2"/>
      <c r="E872" s="2"/>
      <c r="F872" s="2"/>
      <c r="G872" s="2"/>
      <c r="H872" s="2"/>
      <c r="I872" s="2"/>
      <c r="J872" s="2"/>
      <c r="K872" s="2"/>
      <c r="L872" s="2"/>
      <c r="M872" s="2"/>
      <c r="N872" s="2"/>
      <c r="O872" s="2"/>
      <c r="P872" s="2"/>
      <c r="Q872" s="2"/>
      <c r="R872" s="2"/>
      <c r="S872" s="2"/>
      <c r="T872" s="2"/>
      <c r="U872" s="2"/>
      <c r="V872" s="2"/>
      <c r="W872" s="2"/>
    </row>
    <row r="873" spans="1:23">
      <c r="A873" s="2"/>
      <c r="B873" s="2"/>
      <c r="C873" s="2"/>
      <c r="D873" s="2"/>
      <c r="E873" s="2"/>
      <c r="F873" s="2"/>
      <c r="G873" s="2"/>
      <c r="H873" s="2"/>
      <c r="I873" s="2"/>
      <c r="J873" s="2"/>
      <c r="K873" s="2"/>
      <c r="L873" s="2"/>
      <c r="M873" s="2"/>
      <c r="N873" s="2"/>
      <c r="O873" s="2"/>
      <c r="P873" s="2"/>
      <c r="Q873" s="2"/>
      <c r="R873" s="2"/>
      <c r="S873" s="2"/>
      <c r="T873" s="2"/>
      <c r="U873" s="2"/>
      <c r="V873" s="2"/>
      <c r="W873" s="2"/>
    </row>
    <row r="874" spans="1:23">
      <c r="A874" s="2"/>
      <c r="B874" s="2"/>
      <c r="C874" s="2"/>
      <c r="D874" s="2"/>
      <c r="E874" s="2"/>
      <c r="F874" s="2"/>
      <c r="G874" s="2"/>
      <c r="H874" s="2"/>
      <c r="I874" s="2"/>
      <c r="J874" s="2"/>
      <c r="K874" s="2"/>
      <c r="L874" s="2"/>
      <c r="M874" s="2"/>
      <c r="N874" s="2"/>
      <c r="O874" s="2"/>
      <c r="P874" s="2"/>
      <c r="Q874" s="2"/>
      <c r="R874" s="2"/>
      <c r="S874" s="2"/>
      <c r="T874" s="2"/>
      <c r="U874" s="2"/>
      <c r="V874" s="2"/>
      <c r="W874" s="2"/>
    </row>
    <row r="875" spans="1:23">
      <c r="A875" s="2"/>
      <c r="B875" s="2"/>
      <c r="C875" s="2"/>
      <c r="D875" s="2"/>
      <c r="E875" s="2"/>
      <c r="F875" s="2"/>
      <c r="G875" s="2"/>
      <c r="H875" s="2"/>
      <c r="I875" s="2"/>
      <c r="J875" s="2"/>
      <c r="K875" s="2"/>
      <c r="L875" s="2"/>
      <c r="M875" s="2"/>
      <c r="N875" s="2"/>
      <c r="O875" s="2"/>
      <c r="P875" s="2"/>
      <c r="Q875" s="2"/>
      <c r="R875" s="2"/>
      <c r="S875" s="2"/>
      <c r="T875" s="2"/>
      <c r="U875" s="2"/>
      <c r="V875" s="2"/>
      <c r="W875" s="2"/>
    </row>
    <row r="876" spans="1:23">
      <c r="A876" s="2"/>
      <c r="B876" s="2"/>
      <c r="C876" s="2"/>
      <c r="D876" s="2"/>
      <c r="E876" s="2"/>
      <c r="F876" s="2"/>
      <c r="G876" s="2"/>
      <c r="H876" s="2"/>
      <c r="I876" s="2"/>
      <c r="J876" s="2"/>
      <c r="K876" s="2"/>
      <c r="L876" s="2"/>
      <c r="M876" s="2"/>
      <c r="N876" s="2"/>
      <c r="O876" s="2"/>
      <c r="P876" s="2"/>
      <c r="Q876" s="2"/>
      <c r="R876" s="2"/>
      <c r="S876" s="2"/>
      <c r="T876" s="2"/>
      <c r="U876" s="2"/>
      <c r="V876" s="2"/>
      <c r="W876" s="2"/>
    </row>
    <row r="877" spans="1:23">
      <c r="A877" s="2"/>
      <c r="B877" s="2"/>
      <c r="C877" s="2"/>
      <c r="D877" s="2"/>
      <c r="E877" s="2"/>
      <c r="F877" s="2"/>
      <c r="G877" s="2"/>
      <c r="H877" s="2"/>
      <c r="I877" s="2"/>
      <c r="J877" s="2"/>
      <c r="K877" s="2"/>
      <c r="L877" s="2"/>
      <c r="M877" s="2"/>
      <c r="N877" s="2"/>
      <c r="O877" s="2"/>
      <c r="P877" s="2"/>
      <c r="Q877" s="2"/>
      <c r="R877" s="2"/>
      <c r="S877" s="2"/>
      <c r="T877" s="2"/>
      <c r="U877" s="2"/>
      <c r="V877" s="2"/>
      <c r="W877" s="2"/>
    </row>
    <row r="878" spans="1:23">
      <c r="A878" s="2"/>
      <c r="B878" s="2"/>
      <c r="C878" s="2"/>
      <c r="D878" s="2"/>
      <c r="E878" s="2"/>
      <c r="F878" s="2"/>
      <c r="G878" s="2"/>
      <c r="H878" s="2"/>
      <c r="I878" s="2"/>
      <c r="J878" s="2"/>
      <c r="K878" s="2"/>
      <c r="L878" s="2"/>
      <c r="M878" s="2"/>
      <c r="N878" s="2"/>
      <c r="O878" s="2"/>
      <c r="P878" s="2"/>
      <c r="Q878" s="2"/>
      <c r="R878" s="2"/>
      <c r="S878" s="2"/>
      <c r="T878" s="2"/>
      <c r="U878" s="2"/>
      <c r="V878" s="2"/>
      <c r="W878" s="2"/>
    </row>
    <row r="879" spans="1:23">
      <c r="A879" s="2"/>
      <c r="B879" s="2"/>
      <c r="C879" s="2"/>
      <c r="D879" s="2"/>
      <c r="E879" s="2"/>
      <c r="F879" s="2"/>
      <c r="G879" s="2"/>
      <c r="H879" s="2"/>
      <c r="I879" s="2"/>
      <c r="J879" s="2"/>
      <c r="K879" s="2"/>
      <c r="L879" s="2"/>
      <c r="M879" s="2"/>
      <c r="N879" s="2"/>
      <c r="O879" s="2"/>
      <c r="P879" s="2"/>
      <c r="Q879" s="2"/>
      <c r="R879" s="2"/>
      <c r="S879" s="2"/>
      <c r="T879" s="2"/>
      <c r="U879" s="2"/>
      <c r="V879" s="2"/>
      <c r="W879" s="2"/>
    </row>
    <row r="880" spans="1:23">
      <c r="A880" s="2"/>
      <c r="B880" s="2"/>
      <c r="C880" s="2"/>
      <c r="D880" s="2"/>
      <c r="E880" s="2"/>
      <c r="F880" s="2"/>
      <c r="G880" s="2"/>
      <c r="H880" s="2"/>
      <c r="I880" s="2"/>
      <c r="J880" s="2"/>
      <c r="K880" s="2"/>
      <c r="L880" s="2"/>
      <c r="M880" s="2"/>
      <c r="N880" s="2"/>
      <c r="O880" s="2"/>
      <c r="P880" s="2"/>
      <c r="Q880" s="2"/>
      <c r="R880" s="2"/>
      <c r="S880" s="2"/>
      <c r="T880" s="2"/>
      <c r="U880" s="2"/>
      <c r="V880" s="2"/>
      <c r="W880" s="2"/>
    </row>
    <row r="881" spans="1:23">
      <c r="A881" s="2"/>
      <c r="B881" s="2"/>
      <c r="C881" s="2"/>
      <c r="D881" s="2"/>
      <c r="E881" s="2"/>
      <c r="F881" s="2"/>
      <c r="G881" s="2"/>
      <c r="H881" s="2"/>
      <c r="I881" s="2"/>
      <c r="J881" s="2"/>
      <c r="K881" s="2"/>
      <c r="L881" s="2"/>
      <c r="M881" s="2"/>
      <c r="N881" s="2"/>
      <c r="O881" s="2"/>
      <c r="P881" s="2"/>
      <c r="Q881" s="2"/>
      <c r="R881" s="2"/>
      <c r="S881" s="2"/>
      <c r="T881" s="2"/>
      <c r="U881" s="2"/>
      <c r="V881" s="2"/>
      <c r="W881" s="2"/>
    </row>
    <row r="882" spans="1:23">
      <c r="A882" s="2"/>
      <c r="B882" s="2"/>
      <c r="C882" s="2"/>
      <c r="D882" s="2"/>
      <c r="E882" s="2"/>
      <c r="F882" s="2"/>
      <c r="G882" s="2"/>
      <c r="H882" s="2"/>
      <c r="I882" s="2"/>
      <c r="J882" s="2"/>
      <c r="K882" s="2"/>
      <c r="L882" s="2"/>
      <c r="M882" s="2"/>
      <c r="N882" s="2"/>
      <c r="O882" s="2"/>
      <c r="P882" s="2"/>
      <c r="Q882" s="2"/>
      <c r="R882" s="2"/>
      <c r="S882" s="2"/>
      <c r="T882" s="2"/>
      <c r="U882" s="2"/>
      <c r="V882" s="2"/>
      <c r="W882" s="2"/>
    </row>
    <row r="883" spans="1:23">
      <c r="A883" s="2"/>
      <c r="B883" s="2"/>
      <c r="C883" s="2"/>
      <c r="D883" s="2"/>
      <c r="E883" s="2"/>
      <c r="F883" s="2"/>
      <c r="G883" s="2"/>
      <c r="H883" s="2"/>
      <c r="I883" s="2"/>
      <c r="J883" s="2"/>
      <c r="K883" s="2"/>
      <c r="L883" s="2"/>
      <c r="M883" s="2"/>
      <c r="N883" s="2"/>
      <c r="O883" s="2"/>
      <c r="P883" s="2"/>
      <c r="Q883" s="2"/>
      <c r="R883" s="2"/>
      <c r="S883" s="2"/>
      <c r="T883" s="2"/>
      <c r="U883" s="2"/>
      <c r="V883" s="2"/>
      <c r="W883" s="2"/>
    </row>
    <row r="884" spans="1:23">
      <c r="A884" s="2"/>
      <c r="B884" s="2"/>
      <c r="C884" s="2"/>
      <c r="D884" s="2"/>
      <c r="E884" s="2"/>
      <c r="F884" s="2"/>
      <c r="G884" s="2"/>
      <c r="H884" s="2"/>
      <c r="I884" s="2"/>
      <c r="J884" s="2"/>
      <c r="K884" s="2"/>
      <c r="L884" s="2"/>
      <c r="M884" s="2"/>
      <c r="N884" s="2"/>
      <c r="O884" s="2"/>
      <c r="P884" s="2"/>
      <c r="Q884" s="2"/>
      <c r="R884" s="2"/>
      <c r="S884" s="2"/>
      <c r="T884" s="2"/>
      <c r="U884" s="2"/>
      <c r="V884" s="2"/>
      <c r="W884" s="2"/>
    </row>
    <row r="885" spans="1:23">
      <c r="A885" s="2"/>
      <c r="B885" s="2"/>
      <c r="C885" s="2"/>
      <c r="D885" s="2"/>
      <c r="E885" s="2"/>
      <c r="F885" s="2"/>
      <c r="G885" s="2"/>
      <c r="H885" s="2"/>
      <c r="I885" s="2"/>
      <c r="J885" s="2"/>
      <c r="K885" s="2"/>
      <c r="L885" s="2"/>
      <c r="M885" s="2"/>
      <c r="N885" s="2"/>
      <c r="O885" s="2"/>
      <c r="P885" s="2"/>
      <c r="Q885" s="2"/>
      <c r="R885" s="2"/>
      <c r="S885" s="2"/>
      <c r="T885" s="2"/>
      <c r="U885" s="2"/>
      <c r="V885" s="2"/>
      <c r="W885" s="2"/>
    </row>
    <row r="886" spans="1:23">
      <c r="A886" s="2"/>
      <c r="B886" s="2"/>
      <c r="C886" s="2"/>
      <c r="D886" s="2"/>
      <c r="E886" s="2"/>
      <c r="F886" s="2"/>
      <c r="G886" s="2"/>
      <c r="H886" s="2"/>
      <c r="I886" s="2"/>
      <c r="J886" s="2"/>
      <c r="K886" s="2"/>
      <c r="L886" s="2"/>
      <c r="M886" s="2"/>
      <c r="N886" s="2"/>
      <c r="O886" s="2"/>
      <c r="P886" s="2"/>
      <c r="Q886" s="2"/>
      <c r="R886" s="2"/>
      <c r="S886" s="2"/>
      <c r="T886" s="2"/>
      <c r="U886" s="2"/>
      <c r="V886" s="2"/>
      <c r="W886" s="2"/>
    </row>
    <row r="887" spans="1:23">
      <c r="A887" s="2"/>
      <c r="B887" s="2"/>
      <c r="C887" s="2"/>
      <c r="D887" s="2"/>
      <c r="E887" s="2"/>
      <c r="F887" s="2"/>
      <c r="G887" s="2"/>
      <c r="H887" s="2"/>
      <c r="I887" s="2"/>
      <c r="J887" s="2"/>
      <c r="K887" s="2"/>
      <c r="L887" s="2"/>
      <c r="M887" s="2"/>
      <c r="N887" s="2"/>
      <c r="O887" s="2"/>
      <c r="P887" s="2"/>
      <c r="Q887" s="2"/>
      <c r="R887" s="2"/>
      <c r="S887" s="2"/>
      <c r="T887" s="2"/>
      <c r="U887" s="2"/>
      <c r="V887" s="2"/>
      <c r="W887" s="2"/>
    </row>
    <row r="888" spans="1:23">
      <c r="A888" s="2"/>
      <c r="B888" s="2"/>
      <c r="C888" s="2"/>
      <c r="D888" s="2"/>
      <c r="E888" s="2"/>
      <c r="F888" s="2"/>
      <c r="G888" s="2"/>
      <c r="H888" s="2"/>
      <c r="I888" s="2"/>
      <c r="J888" s="2"/>
      <c r="K888" s="2"/>
      <c r="L888" s="2"/>
      <c r="M888" s="2"/>
      <c r="N888" s="2"/>
      <c r="O888" s="2"/>
      <c r="P888" s="2"/>
      <c r="Q888" s="2"/>
      <c r="R888" s="2"/>
      <c r="S888" s="2"/>
      <c r="T888" s="2"/>
      <c r="U888" s="2"/>
      <c r="V888" s="2"/>
      <c r="W888" s="2"/>
    </row>
    <row r="889" spans="1:23">
      <c r="A889" s="2"/>
      <c r="B889" s="2"/>
      <c r="C889" s="2"/>
      <c r="D889" s="2"/>
      <c r="E889" s="2"/>
      <c r="F889" s="2"/>
      <c r="G889" s="2"/>
      <c r="H889" s="2"/>
      <c r="I889" s="2"/>
      <c r="J889" s="2"/>
      <c r="K889" s="2"/>
      <c r="L889" s="2"/>
      <c r="M889" s="2"/>
      <c r="N889" s="2"/>
      <c r="O889" s="2"/>
      <c r="P889" s="2"/>
      <c r="Q889" s="2"/>
      <c r="R889" s="2"/>
      <c r="S889" s="2"/>
      <c r="T889" s="2"/>
      <c r="U889" s="2"/>
      <c r="V889" s="2"/>
      <c r="W889" s="2"/>
    </row>
    <row r="890" spans="1:23">
      <c r="A890" s="2"/>
      <c r="B890" s="2"/>
      <c r="C890" s="2"/>
      <c r="D890" s="2"/>
      <c r="E890" s="2"/>
      <c r="F890" s="2"/>
      <c r="G890" s="2"/>
      <c r="H890" s="2"/>
      <c r="I890" s="2"/>
      <c r="J890" s="2"/>
      <c r="K890" s="2"/>
      <c r="L890" s="2"/>
      <c r="M890" s="2"/>
      <c r="N890" s="2"/>
      <c r="O890" s="2"/>
      <c r="P890" s="2"/>
      <c r="Q890" s="2"/>
      <c r="R890" s="2"/>
      <c r="S890" s="2"/>
      <c r="T890" s="2"/>
      <c r="U890" s="2"/>
      <c r="V890" s="2"/>
      <c r="W890" s="2"/>
    </row>
    <row r="891" spans="1:23">
      <c r="A891" s="2"/>
      <c r="B891" s="2"/>
      <c r="C891" s="2"/>
      <c r="D891" s="2"/>
      <c r="E891" s="2"/>
      <c r="F891" s="2"/>
      <c r="G891" s="2"/>
      <c r="H891" s="2"/>
      <c r="I891" s="2"/>
      <c r="J891" s="2"/>
      <c r="K891" s="2"/>
      <c r="L891" s="2"/>
      <c r="M891" s="2"/>
      <c r="N891" s="2"/>
      <c r="O891" s="2"/>
      <c r="P891" s="2"/>
      <c r="Q891" s="2"/>
      <c r="R891" s="2"/>
      <c r="S891" s="2"/>
      <c r="T891" s="2"/>
      <c r="U891" s="2"/>
      <c r="V891" s="2"/>
      <c r="W891" s="2"/>
    </row>
    <row r="892" spans="1:23">
      <c r="A892" s="2"/>
      <c r="B892" s="2"/>
      <c r="C892" s="2"/>
      <c r="D892" s="2"/>
      <c r="E892" s="2"/>
      <c r="F892" s="2"/>
      <c r="G892" s="2"/>
      <c r="H892" s="2"/>
      <c r="I892" s="2"/>
      <c r="J892" s="2"/>
      <c r="K892" s="2"/>
      <c r="L892" s="2"/>
      <c r="M892" s="2"/>
      <c r="N892" s="2"/>
      <c r="O892" s="2"/>
      <c r="P892" s="2"/>
      <c r="Q892" s="2"/>
      <c r="R892" s="2"/>
      <c r="S892" s="2"/>
      <c r="T892" s="2"/>
      <c r="U892" s="2"/>
      <c r="V892" s="2"/>
      <c r="W892" s="2"/>
    </row>
    <row r="893" spans="1:23">
      <c r="A893" s="2"/>
      <c r="B893" s="2"/>
      <c r="C893" s="2"/>
      <c r="D893" s="2"/>
      <c r="E893" s="2"/>
      <c r="F893" s="2"/>
      <c r="G893" s="2"/>
      <c r="H893" s="2"/>
      <c r="I893" s="2"/>
      <c r="J893" s="2"/>
      <c r="K893" s="2"/>
      <c r="L893" s="2"/>
      <c r="M893" s="2"/>
      <c r="N893" s="2"/>
      <c r="O893" s="2"/>
      <c r="P893" s="2"/>
      <c r="Q893" s="2"/>
      <c r="R893" s="2"/>
      <c r="S893" s="2"/>
      <c r="T893" s="2"/>
      <c r="U893" s="2"/>
      <c r="V893" s="2"/>
      <c r="W893" s="2"/>
    </row>
    <row r="894" spans="1:23">
      <c r="A894" s="2"/>
      <c r="B894" s="2"/>
      <c r="C894" s="2"/>
      <c r="D894" s="2"/>
      <c r="E894" s="2"/>
      <c r="F894" s="2"/>
      <c r="G894" s="2"/>
      <c r="H894" s="2"/>
      <c r="I894" s="2"/>
      <c r="J894" s="2"/>
      <c r="K894" s="2"/>
      <c r="L894" s="2"/>
      <c r="M894" s="2"/>
      <c r="N894" s="2"/>
      <c r="O894" s="2"/>
      <c r="P894" s="2"/>
      <c r="Q894" s="2"/>
      <c r="R894" s="2"/>
      <c r="S894" s="2"/>
      <c r="T894" s="2"/>
      <c r="U894" s="2"/>
      <c r="V894" s="2"/>
      <c r="W894" s="2"/>
    </row>
    <row r="895" spans="1:23">
      <c r="A895" s="2"/>
      <c r="B895" s="2"/>
      <c r="C895" s="2"/>
      <c r="D895" s="2"/>
      <c r="E895" s="2"/>
      <c r="F895" s="2"/>
      <c r="G895" s="2"/>
      <c r="H895" s="2"/>
      <c r="I895" s="2"/>
      <c r="J895" s="2"/>
      <c r="K895" s="2"/>
      <c r="L895" s="2"/>
      <c r="M895" s="2"/>
      <c r="N895" s="2"/>
      <c r="O895" s="2"/>
      <c r="P895" s="2"/>
      <c r="Q895" s="2"/>
      <c r="R895" s="2"/>
      <c r="S895" s="2"/>
      <c r="T895" s="2"/>
      <c r="U895" s="2"/>
      <c r="V895" s="2"/>
      <c r="W895" s="2"/>
    </row>
    <row r="896" spans="1:23">
      <c r="A896" s="2"/>
      <c r="B896" s="2"/>
      <c r="C896" s="2"/>
      <c r="D896" s="2"/>
      <c r="E896" s="2"/>
      <c r="F896" s="2"/>
      <c r="G896" s="2"/>
      <c r="H896" s="2"/>
      <c r="I896" s="2"/>
      <c r="J896" s="2"/>
      <c r="K896" s="2"/>
      <c r="L896" s="2"/>
      <c r="M896" s="2"/>
      <c r="N896" s="2"/>
      <c r="O896" s="2"/>
      <c r="P896" s="2"/>
      <c r="Q896" s="2"/>
      <c r="R896" s="2"/>
      <c r="S896" s="2"/>
      <c r="T896" s="2"/>
      <c r="U896" s="2"/>
      <c r="V896" s="2"/>
      <c r="W896" s="2"/>
    </row>
    <row r="897" spans="1:23">
      <c r="A897" s="2"/>
      <c r="B897" s="2"/>
      <c r="C897" s="2"/>
      <c r="D897" s="2"/>
      <c r="E897" s="2"/>
      <c r="F897" s="2"/>
      <c r="G897" s="2"/>
      <c r="H897" s="2"/>
      <c r="I897" s="2"/>
      <c r="J897" s="2"/>
      <c r="K897" s="2"/>
      <c r="L897" s="2"/>
      <c r="M897" s="2"/>
      <c r="N897" s="2"/>
      <c r="O897" s="2"/>
      <c r="P897" s="2"/>
      <c r="Q897" s="2"/>
      <c r="R897" s="2"/>
      <c r="S897" s="2"/>
      <c r="T897" s="2"/>
      <c r="U897" s="2"/>
      <c r="V897" s="2"/>
      <c r="W897" s="2"/>
    </row>
    <row r="898" spans="1:23">
      <c r="A898" s="2"/>
      <c r="B898" s="2"/>
      <c r="C898" s="2"/>
      <c r="D898" s="2"/>
      <c r="E898" s="2"/>
      <c r="F898" s="2"/>
      <c r="G898" s="2"/>
      <c r="H898" s="2"/>
      <c r="I898" s="2"/>
      <c r="J898" s="2"/>
      <c r="K898" s="2"/>
      <c r="L898" s="2"/>
      <c r="M898" s="2"/>
      <c r="N898" s="2"/>
      <c r="O898" s="2"/>
      <c r="P898" s="2"/>
      <c r="Q898" s="2"/>
      <c r="R898" s="2"/>
      <c r="S898" s="2"/>
      <c r="T898" s="2"/>
      <c r="U898" s="2"/>
      <c r="V898" s="2"/>
      <c r="W898" s="2"/>
    </row>
    <row r="899" spans="1:23">
      <c r="A899" s="2"/>
      <c r="B899" s="2"/>
      <c r="C899" s="2"/>
      <c r="D899" s="2"/>
      <c r="E899" s="2"/>
      <c r="F899" s="2"/>
      <c r="G899" s="2"/>
      <c r="H899" s="2"/>
      <c r="I899" s="2"/>
      <c r="J899" s="2"/>
      <c r="K899" s="2"/>
      <c r="L899" s="2"/>
      <c r="M899" s="2"/>
      <c r="N899" s="2"/>
      <c r="O899" s="2"/>
      <c r="P899" s="2"/>
      <c r="Q899" s="2"/>
      <c r="R899" s="2"/>
      <c r="S899" s="2"/>
      <c r="T899" s="2"/>
      <c r="U899" s="2"/>
      <c r="V899" s="2"/>
      <c r="W899" s="2"/>
    </row>
    <row r="900" spans="1:23">
      <c r="A900" s="2"/>
      <c r="B900" s="2"/>
      <c r="C900" s="2"/>
      <c r="D900" s="2"/>
      <c r="E900" s="2"/>
      <c r="F900" s="2"/>
      <c r="G900" s="2"/>
      <c r="H900" s="2"/>
      <c r="I900" s="2"/>
      <c r="J900" s="2"/>
      <c r="K900" s="2"/>
      <c r="L900" s="2"/>
      <c r="M900" s="2"/>
      <c r="N900" s="2"/>
      <c r="O900" s="2"/>
      <c r="P900" s="2"/>
      <c r="Q900" s="2"/>
      <c r="R900" s="2"/>
      <c r="S900" s="2"/>
      <c r="T900" s="2"/>
      <c r="U900" s="2"/>
      <c r="V900" s="2"/>
      <c r="W900" s="2"/>
    </row>
    <row r="901" spans="1:23">
      <c r="A901" s="2"/>
      <c r="B901" s="2"/>
      <c r="C901" s="2"/>
      <c r="D901" s="2"/>
      <c r="E901" s="2"/>
      <c r="F901" s="2"/>
      <c r="G901" s="2"/>
      <c r="H901" s="2"/>
      <c r="I901" s="2"/>
      <c r="J901" s="2"/>
      <c r="K901" s="2"/>
      <c r="L901" s="2"/>
      <c r="M901" s="2"/>
      <c r="N901" s="2"/>
      <c r="O901" s="2"/>
      <c r="P901" s="2"/>
      <c r="Q901" s="2"/>
      <c r="R901" s="2"/>
      <c r="S901" s="2"/>
      <c r="T901" s="2"/>
      <c r="U901" s="2"/>
      <c r="V901" s="2"/>
      <c r="W901" s="2"/>
    </row>
    <row r="902" spans="1:23">
      <c r="A902" s="2"/>
      <c r="B902" s="2"/>
      <c r="C902" s="2"/>
      <c r="D902" s="2"/>
      <c r="E902" s="2"/>
      <c r="F902" s="2"/>
      <c r="G902" s="2"/>
      <c r="H902" s="2"/>
      <c r="I902" s="2"/>
      <c r="J902" s="2"/>
      <c r="K902" s="2"/>
      <c r="L902" s="2"/>
      <c r="M902" s="2"/>
      <c r="N902" s="2"/>
      <c r="O902" s="2"/>
      <c r="P902" s="2"/>
      <c r="Q902" s="2"/>
      <c r="R902" s="2"/>
      <c r="S902" s="2"/>
      <c r="T902" s="2"/>
      <c r="U902" s="2"/>
      <c r="V902" s="2"/>
      <c r="W902" s="2"/>
    </row>
    <row r="903" spans="1:23">
      <c r="A903" s="2"/>
      <c r="B903" s="2"/>
      <c r="C903" s="2"/>
      <c r="D903" s="2"/>
      <c r="E903" s="2"/>
      <c r="F903" s="2"/>
      <c r="G903" s="2"/>
      <c r="H903" s="2"/>
      <c r="I903" s="2"/>
      <c r="J903" s="2"/>
      <c r="K903" s="2"/>
      <c r="L903" s="2"/>
      <c r="M903" s="2"/>
      <c r="N903" s="2"/>
      <c r="O903" s="2"/>
      <c r="P903" s="2"/>
      <c r="Q903" s="2"/>
      <c r="R903" s="2"/>
      <c r="S903" s="2"/>
      <c r="T903" s="2"/>
      <c r="U903" s="2"/>
      <c r="V903" s="2"/>
      <c r="W903" s="2"/>
    </row>
    <row r="904" spans="1:23">
      <c r="A904" s="2"/>
      <c r="B904" s="2"/>
      <c r="C904" s="2"/>
      <c r="D904" s="2"/>
      <c r="E904" s="2"/>
      <c r="F904" s="2"/>
      <c r="G904" s="2"/>
      <c r="H904" s="2"/>
      <c r="I904" s="2"/>
      <c r="J904" s="2"/>
      <c r="K904" s="2"/>
      <c r="L904" s="2"/>
      <c r="M904" s="2"/>
      <c r="N904" s="2"/>
      <c r="O904" s="2"/>
      <c r="P904" s="2"/>
      <c r="Q904" s="2"/>
      <c r="R904" s="2"/>
      <c r="S904" s="2"/>
      <c r="T904" s="2"/>
      <c r="U904" s="2"/>
      <c r="V904" s="2"/>
      <c r="W904" s="2"/>
    </row>
    <row r="905" spans="1:23">
      <c r="A905" s="2"/>
      <c r="B905" s="2"/>
      <c r="C905" s="2"/>
      <c r="D905" s="2"/>
      <c r="E905" s="2"/>
      <c r="F905" s="2"/>
      <c r="G905" s="2"/>
      <c r="H905" s="2"/>
      <c r="I905" s="2"/>
      <c r="J905" s="2"/>
      <c r="K905" s="2"/>
      <c r="L905" s="2"/>
      <c r="M905" s="2"/>
      <c r="N905" s="2"/>
      <c r="O905" s="2"/>
      <c r="P905" s="2"/>
      <c r="Q905" s="2"/>
      <c r="R905" s="2"/>
      <c r="S905" s="2"/>
      <c r="T905" s="2"/>
      <c r="U905" s="2"/>
      <c r="V905" s="2"/>
      <c r="W905" s="2"/>
    </row>
    <row r="906" spans="1:23">
      <c r="A906" s="2"/>
      <c r="B906" s="2"/>
      <c r="C906" s="2"/>
      <c r="D906" s="2"/>
      <c r="E906" s="2"/>
      <c r="F906" s="2"/>
      <c r="G906" s="2"/>
      <c r="H906" s="2"/>
      <c r="I906" s="2"/>
      <c r="J906" s="2"/>
      <c r="K906" s="2"/>
      <c r="L906" s="2"/>
      <c r="M906" s="2"/>
      <c r="N906" s="2"/>
      <c r="O906" s="2"/>
      <c r="P906" s="2"/>
      <c r="Q906" s="2"/>
      <c r="R906" s="2"/>
      <c r="S906" s="2"/>
      <c r="T906" s="2"/>
      <c r="U906" s="2"/>
      <c r="V906" s="2"/>
      <c r="W906" s="2"/>
    </row>
    <row r="907" spans="1:23">
      <c r="A907" s="2"/>
      <c r="B907" s="2"/>
      <c r="C907" s="2"/>
      <c r="D907" s="2"/>
      <c r="E907" s="2"/>
      <c r="F907" s="2"/>
      <c r="G907" s="2"/>
      <c r="H907" s="2"/>
      <c r="I907" s="2"/>
      <c r="J907" s="2"/>
      <c r="K907" s="2"/>
      <c r="L907" s="2"/>
      <c r="M907" s="2"/>
      <c r="N907" s="2"/>
      <c r="O907" s="2"/>
      <c r="P907" s="2"/>
      <c r="Q907" s="2"/>
      <c r="R907" s="2"/>
      <c r="S907" s="2"/>
      <c r="T907" s="2"/>
      <c r="U907" s="2"/>
      <c r="V907" s="2"/>
      <c r="W907" s="2"/>
    </row>
    <row r="908" spans="1:23">
      <c r="A908" s="2"/>
      <c r="B908" s="2"/>
      <c r="C908" s="2"/>
      <c r="D908" s="2"/>
      <c r="E908" s="2"/>
      <c r="F908" s="2"/>
      <c r="G908" s="2"/>
      <c r="H908" s="2"/>
      <c r="I908" s="2"/>
      <c r="J908" s="2"/>
      <c r="K908" s="2"/>
      <c r="L908" s="2"/>
      <c r="M908" s="2"/>
      <c r="N908" s="2"/>
      <c r="O908" s="2"/>
      <c r="P908" s="2"/>
      <c r="Q908" s="2"/>
      <c r="R908" s="2"/>
      <c r="S908" s="2"/>
      <c r="T908" s="2"/>
      <c r="U908" s="2"/>
      <c r="V908" s="2"/>
      <c r="W908" s="2"/>
    </row>
    <row r="909" spans="1:23">
      <c r="A909" s="2"/>
      <c r="B909" s="2"/>
      <c r="C909" s="2"/>
      <c r="D909" s="2"/>
      <c r="E909" s="2"/>
      <c r="F909" s="2"/>
      <c r="G909" s="2"/>
      <c r="H909" s="2"/>
      <c r="I909" s="2"/>
      <c r="J909" s="2"/>
      <c r="K909" s="2"/>
      <c r="L909" s="2"/>
      <c r="M909" s="2"/>
      <c r="N909" s="2"/>
      <c r="O909" s="2"/>
      <c r="P909" s="2"/>
      <c r="Q909" s="2"/>
      <c r="R909" s="2"/>
      <c r="S909" s="2"/>
      <c r="T909" s="2"/>
      <c r="U909" s="2"/>
      <c r="V909" s="2"/>
      <c r="W909" s="2"/>
    </row>
    <row r="910" spans="1:23">
      <c r="A910" s="2"/>
      <c r="B910" s="2"/>
      <c r="C910" s="2"/>
      <c r="D910" s="2"/>
      <c r="E910" s="2"/>
      <c r="F910" s="2"/>
      <c r="G910" s="2"/>
      <c r="H910" s="2"/>
      <c r="I910" s="2"/>
      <c r="J910" s="2"/>
      <c r="K910" s="2"/>
      <c r="L910" s="2"/>
      <c r="M910" s="2"/>
      <c r="N910" s="2"/>
      <c r="O910" s="2"/>
      <c r="P910" s="2"/>
      <c r="Q910" s="2"/>
      <c r="R910" s="2"/>
      <c r="S910" s="2"/>
      <c r="T910" s="2"/>
      <c r="U910" s="2"/>
      <c r="V910" s="2"/>
      <c r="W910" s="2"/>
    </row>
    <row r="911" spans="1:23">
      <c r="A911" s="2"/>
      <c r="B911" s="2"/>
      <c r="C911" s="2"/>
      <c r="D911" s="2"/>
      <c r="E911" s="2"/>
      <c r="F911" s="2"/>
      <c r="G911" s="2"/>
      <c r="H911" s="2"/>
      <c r="I911" s="2"/>
      <c r="J911" s="2"/>
      <c r="K911" s="2"/>
      <c r="L911" s="2"/>
      <c r="M911" s="2"/>
      <c r="N911" s="2"/>
      <c r="O911" s="2"/>
      <c r="P911" s="2"/>
      <c r="Q911" s="2"/>
      <c r="R911" s="2"/>
      <c r="S911" s="2"/>
      <c r="T911" s="2"/>
      <c r="U911" s="2"/>
      <c r="V911" s="2"/>
      <c r="W911" s="2"/>
    </row>
    <row r="912" spans="1:23">
      <c r="A912" s="2"/>
      <c r="B912" s="2"/>
      <c r="C912" s="2"/>
      <c r="D912" s="2"/>
      <c r="E912" s="2"/>
      <c r="F912" s="2"/>
      <c r="G912" s="2"/>
      <c r="H912" s="2"/>
      <c r="I912" s="2"/>
      <c r="J912" s="2"/>
      <c r="K912" s="2"/>
      <c r="L912" s="2"/>
      <c r="M912" s="2"/>
      <c r="N912" s="2"/>
      <c r="O912" s="2"/>
      <c r="P912" s="2"/>
      <c r="Q912" s="2"/>
      <c r="R912" s="2"/>
      <c r="S912" s="2"/>
      <c r="T912" s="2"/>
      <c r="U912" s="2"/>
      <c r="V912" s="2"/>
      <c r="W912" s="2"/>
    </row>
    <row r="913" spans="1:23">
      <c r="A913" s="2"/>
      <c r="B913" s="2"/>
      <c r="C913" s="2"/>
      <c r="D913" s="2"/>
      <c r="E913" s="2"/>
      <c r="F913" s="2"/>
      <c r="G913" s="2"/>
      <c r="H913" s="2"/>
      <c r="I913" s="2"/>
      <c r="J913" s="2"/>
      <c r="K913" s="2"/>
      <c r="L913" s="2"/>
      <c r="M913" s="2"/>
      <c r="N913" s="2"/>
      <c r="O913" s="2"/>
      <c r="P913" s="2"/>
      <c r="Q913" s="2"/>
      <c r="R913" s="2"/>
      <c r="S913" s="2"/>
      <c r="T913" s="2"/>
      <c r="U913" s="2"/>
      <c r="V913" s="2"/>
      <c r="W913" s="2"/>
    </row>
    <row r="914" spans="1:23">
      <c r="A914" s="2"/>
      <c r="B914" s="2"/>
      <c r="C914" s="2"/>
      <c r="D914" s="2"/>
      <c r="E914" s="2"/>
      <c r="F914" s="2"/>
      <c r="G914" s="2"/>
      <c r="H914" s="2"/>
      <c r="I914" s="2"/>
      <c r="J914" s="2"/>
      <c r="K914" s="2"/>
      <c r="L914" s="2"/>
      <c r="M914" s="2"/>
      <c r="N914" s="2"/>
      <c r="O914" s="2"/>
      <c r="P914" s="2"/>
      <c r="Q914" s="2"/>
      <c r="R914" s="2"/>
      <c r="S914" s="2"/>
      <c r="T914" s="2"/>
      <c r="U914" s="2"/>
      <c r="V914" s="2"/>
      <c r="W914" s="2"/>
    </row>
    <row r="915" spans="1:23">
      <c r="A915" s="2"/>
      <c r="B915" s="2"/>
      <c r="C915" s="2"/>
      <c r="D915" s="2"/>
      <c r="E915" s="2"/>
      <c r="F915" s="2"/>
      <c r="G915" s="2"/>
      <c r="H915" s="2"/>
      <c r="I915" s="2"/>
      <c r="J915" s="2"/>
      <c r="K915" s="2"/>
      <c r="L915" s="2"/>
      <c r="M915" s="2"/>
      <c r="N915" s="2"/>
      <c r="O915" s="2"/>
      <c r="P915" s="2"/>
      <c r="Q915" s="2"/>
      <c r="R915" s="2"/>
      <c r="S915" s="2"/>
      <c r="T915" s="2"/>
      <c r="U915" s="2"/>
      <c r="V915" s="2"/>
      <c r="W915" s="2"/>
    </row>
    <row r="916" spans="1:23">
      <c r="A916" s="2"/>
      <c r="B916" s="2"/>
      <c r="C916" s="2"/>
      <c r="D916" s="2"/>
      <c r="E916" s="2"/>
      <c r="F916" s="2"/>
      <c r="G916" s="2"/>
      <c r="H916" s="2"/>
      <c r="I916" s="2"/>
      <c r="J916" s="2"/>
      <c r="K916" s="2"/>
      <c r="L916" s="2"/>
      <c r="M916" s="2"/>
      <c r="N916" s="2"/>
      <c r="O916" s="2"/>
      <c r="P916" s="2"/>
      <c r="Q916" s="2"/>
      <c r="R916" s="2"/>
      <c r="S916" s="2"/>
      <c r="T916" s="2"/>
      <c r="U916" s="2"/>
      <c r="V916" s="2"/>
      <c r="W916" s="2"/>
    </row>
    <row r="917" spans="1:23">
      <c r="A917" s="2"/>
      <c r="B917" s="2"/>
      <c r="C917" s="2"/>
      <c r="D917" s="2"/>
      <c r="E917" s="2"/>
      <c r="F917" s="2"/>
      <c r="G917" s="2"/>
      <c r="H917" s="2"/>
      <c r="I917" s="2"/>
      <c r="J917" s="2"/>
      <c r="K917" s="2"/>
      <c r="L917" s="2"/>
      <c r="M917" s="2"/>
      <c r="N917" s="2"/>
      <c r="O917" s="2"/>
      <c r="P917" s="2"/>
      <c r="Q917" s="2"/>
      <c r="R917" s="2"/>
      <c r="S917" s="2"/>
      <c r="T917" s="2"/>
      <c r="U917" s="2"/>
      <c r="V917" s="2"/>
      <c r="W917" s="2"/>
    </row>
    <row r="918" spans="1:23">
      <c r="A918" s="2"/>
      <c r="B918" s="2"/>
      <c r="C918" s="2"/>
      <c r="D918" s="2"/>
      <c r="E918" s="2"/>
      <c r="F918" s="2"/>
      <c r="G918" s="2"/>
      <c r="H918" s="2"/>
      <c r="I918" s="2"/>
      <c r="J918" s="2"/>
      <c r="K918" s="2"/>
      <c r="L918" s="2"/>
      <c r="M918" s="2"/>
      <c r="N918" s="2"/>
      <c r="O918" s="2"/>
      <c r="P918" s="2"/>
      <c r="Q918" s="2"/>
      <c r="R918" s="2"/>
      <c r="S918" s="2"/>
      <c r="T918" s="2"/>
      <c r="U918" s="2"/>
      <c r="V918" s="2"/>
      <c r="W918" s="2"/>
    </row>
    <row r="919" spans="1:23">
      <c r="A919" s="2"/>
      <c r="B919" s="2"/>
      <c r="C919" s="2"/>
      <c r="D919" s="2"/>
      <c r="E919" s="2"/>
      <c r="F919" s="2"/>
      <c r="G919" s="2"/>
      <c r="H919" s="2"/>
      <c r="I919" s="2"/>
      <c r="J919" s="2"/>
      <c r="K919" s="2"/>
      <c r="L919" s="2"/>
      <c r="M919" s="2"/>
      <c r="N919" s="2"/>
      <c r="O919" s="2"/>
      <c r="P919" s="2"/>
      <c r="Q919" s="2"/>
      <c r="R919" s="2"/>
      <c r="S919" s="2"/>
      <c r="T919" s="2"/>
      <c r="U919" s="2"/>
      <c r="V919" s="2"/>
      <c r="W919" s="2"/>
    </row>
    <row r="920" spans="1:23">
      <c r="A920" s="2"/>
      <c r="B920" s="2"/>
      <c r="C920" s="2"/>
      <c r="D920" s="2"/>
      <c r="E920" s="2"/>
      <c r="F920" s="2"/>
      <c r="G920" s="2"/>
      <c r="H920" s="2"/>
      <c r="I920" s="2"/>
      <c r="J920" s="2"/>
      <c r="K920" s="2"/>
      <c r="L920" s="2"/>
      <c r="M920" s="2"/>
      <c r="N920" s="2"/>
      <c r="O920" s="2"/>
      <c r="P920" s="2"/>
      <c r="Q920" s="2"/>
      <c r="R920" s="2"/>
      <c r="S920" s="2"/>
      <c r="T920" s="2"/>
      <c r="U920" s="2"/>
      <c r="V920" s="2"/>
      <c r="W920" s="2"/>
    </row>
    <row r="921" spans="1:23">
      <c r="A921" s="2"/>
      <c r="B921" s="2"/>
      <c r="C921" s="2"/>
      <c r="D921" s="2"/>
      <c r="E921" s="2"/>
      <c r="F921" s="2"/>
      <c r="G921" s="2"/>
      <c r="H921" s="2"/>
      <c r="I921" s="2"/>
      <c r="J921" s="2"/>
      <c r="K921" s="2"/>
      <c r="L921" s="2"/>
      <c r="M921" s="2"/>
      <c r="N921" s="2"/>
      <c r="O921" s="2"/>
      <c r="P921" s="2"/>
      <c r="Q921" s="2"/>
      <c r="R921" s="2"/>
      <c r="S921" s="2"/>
      <c r="T921" s="2"/>
      <c r="U921" s="2"/>
      <c r="V921" s="2"/>
      <c r="W921" s="2"/>
    </row>
    <row r="922" spans="1:23">
      <c r="A922" s="2"/>
      <c r="B922" s="2"/>
      <c r="C922" s="2"/>
      <c r="D922" s="2"/>
      <c r="E922" s="2"/>
      <c r="F922" s="2"/>
      <c r="G922" s="2"/>
      <c r="H922" s="2"/>
      <c r="I922" s="2"/>
      <c r="J922" s="2"/>
      <c r="K922" s="2"/>
      <c r="L922" s="2"/>
      <c r="M922" s="2"/>
      <c r="N922" s="2"/>
      <c r="O922" s="2"/>
      <c r="P922" s="2"/>
      <c r="Q922" s="2"/>
      <c r="R922" s="2"/>
      <c r="S922" s="2"/>
      <c r="T922" s="2"/>
      <c r="U922" s="2"/>
      <c r="V922" s="2"/>
      <c r="W922" s="2"/>
    </row>
    <row r="923" spans="1:23">
      <c r="A923" s="2"/>
      <c r="B923" s="2"/>
      <c r="C923" s="2"/>
      <c r="D923" s="2"/>
      <c r="E923" s="2"/>
      <c r="F923" s="2"/>
      <c r="G923" s="2"/>
      <c r="H923" s="2"/>
      <c r="I923" s="2"/>
      <c r="J923" s="2"/>
      <c r="K923" s="2"/>
      <c r="L923" s="2"/>
      <c r="M923" s="2"/>
      <c r="N923" s="2"/>
      <c r="O923" s="2"/>
      <c r="P923" s="2"/>
      <c r="Q923" s="2"/>
      <c r="R923" s="2"/>
      <c r="S923" s="2"/>
      <c r="T923" s="2"/>
      <c r="U923" s="2"/>
      <c r="V923" s="2"/>
      <c r="W923" s="2"/>
    </row>
    <row r="924" spans="1:23">
      <c r="A924" s="2"/>
      <c r="B924" s="2"/>
      <c r="C924" s="2"/>
      <c r="D924" s="2"/>
      <c r="E924" s="2"/>
      <c r="F924" s="2"/>
      <c r="G924" s="2"/>
      <c r="H924" s="2"/>
      <c r="I924" s="2"/>
      <c r="J924" s="2"/>
      <c r="K924" s="2"/>
      <c r="L924" s="2"/>
      <c r="M924" s="2"/>
      <c r="N924" s="2"/>
      <c r="O924" s="2"/>
      <c r="P924" s="2"/>
      <c r="Q924" s="2"/>
      <c r="R924" s="2"/>
      <c r="S924" s="2"/>
      <c r="T924" s="2"/>
      <c r="U924" s="2"/>
      <c r="V924" s="2"/>
      <c r="W924" s="2"/>
    </row>
    <row r="925" spans="1:23">
      <c r="A925" s="2"/>
      <c r="B925" s="2"/>
      <c r="C925" s="2"/>
      <c r="D925" s="2"/>
      <c r="E925" s="2"/>
      <c r="F925" s="2"/>
      <c r="G925" s="2"/>
      <c r="H925" s="2"/>
      <c r="I925" s="2"/>
      <c r="J925" s="2"/>
      <c r="K925" s="2"/>
      <c r="L925" s="2"/>
      <c r="M925" s="2"/>
      <c r="N925" s="2"/>
      <c r="O925" s="2"/>
      <c r="P925" s="2"/>
      <c r="Q925" s="2"/>
      <c r="R925" s="2"/>
      <c r="S925" s="2"/>
      <c r="T925" s="2"/>
      <c r="U925" s="2"/>
      <c r="V925" s="2"/>
      <c r="W925" s="2"/>
    </row>
    <row r="926" spans="1:23">
      <c r="A926" s="2"/>
      <c r="B926" s="2"/>
      <c r="C926" s="2"/>
      <c r="D926" s="2"/>
      <c r="E926" s="2"/>
      <c r="F926" s="2"/>
      <c r="G926" s="2"/>
      <c r="H926" s="2"/>
      <c r="I926" s="2"/>
      <c r="J926" s="2"/>
      <c r="K926" s="2"/>
      <c r="L926" s="2"/>
      <c r="M926" s="2"/>
      <c r="N926" s="2"/>
      <c r="O926" s="2"/>
      <c r="P926" s="2"/>
      <c r="Q926" s="2"/>
      <c r="R926" s="2"/>
      <c r="S926" s="2"/>
      <c r="T926" s="2"/>
      <c r="U926" s="2"/>
      <c r="V926" s="2"/>
      <c r="W926" s="2"/>
    </row>
    <row r="927" spans="1:23">
      <c r="A927" s="2"/>
      <c r="B927" s="2"/>
      <c r="C927" s="2"/>
      <c r="D927" s="2"/>
      <c r="E927" s="2"/>
      <c r="F927" s="2"/>
      <c r="G927" s="2"/>
      <c r="H927" s="2"/>
      <c r="I927" s="2"/>
      <c r="J927" s="2"/>
      <c r="K927" s="2"/>
      <c r="L927" s="2"/>
      <c r="M927" s="2"/>
      <c r="N927" s="2"/>
      <c r="O927" s="2"/>
      <c r="P927" s="2"/>
      <c r="Q927" s="2"/>
      <c r="R927" s="2"/>
      <c r="S927" s="2"/>
      <c r="T927" s="2"/>
      <c r="U927" s="2"/>
      <c r="V927" s="2"/>
      <c r="W927" s="2"/>
    </row>
    <row r="928" spans="1:23">
      <c r="A928" s="2"/>
      <c r="B928" s="2"/>
      <c r="C928" s="2"/>
      <c r="D928" s="2"/>
      <c r="E928" s="2"/>
      <c r="F928" s="2"/>
      <c r="G928" s="2"/>
      <c r="H928" s="2"/>
      <c r="I928" s="2"/>
      <c r="J928" s="2"/>
      <c r="K928" s="2"/>
      <c r="L928" s="2"/>
      <c r="M928" s="2"/>
      <c r="N928" s="2"/>
      <c r="O928" s="2"/>
      <c r="P928" s="2"/>
      <c r="Q928" s="2"/>
      <c r="R928" s="2"/>
      <c r="S928" s="2"/>
      <c r="T928" s="2"/>
      <c r="U928" s="2"/>
      <c r="V928" s="2"/>
      <c r="W928" s="2"/>
    </row>
    <row r="929" spans="1:23">
      <c r="A929" s="2"/>
      <c r="B929" s="2"/>
      <c r="C929" s="2"/>
      <c r="D929" s="2"/>
      <c r="E929" s="2"/>
      <c r="F929" s="2"/>
      <c r="G929" s="2"/>
      <c r="H929" s="2"/>
      <c r="I929" s="2"/>
      <c r="J929" s="2"/>
      <c r="K929" s="2"/>
      <c r="L929" s="2"/>
      <c r="M929" s="2"/>
      <c r="N929" s="2"/>
      <c r="O929" s="2"/>
      <c r="P929" s="2"/>
      <c r="Q929" s="2"/>
      <c r="R929" s="2"/>
      <c r="S929" s="2"/>
      <c r="T929" s="2"/>
      <c r="U929" s="2"/>
      <c r="V929" s="2"/>
      <c r="W929" s="2"/>
    </row>
    <row r="930" spans="1:23">
      <c r="A930" s="2"/>
      <c r="B930" s="2"/>
      <c r="C930" s="2"/>
      <c r="D930" s="2"/>
      <c r="E930" s="2"/>
      <c r="F930" s="2"/>
      <c r="G930" s="2"/>
      <c r="H930" s="2"/>
      <c r="I930" s="2"/>
      <c r="J930" s="2"/>
      <c r="K930" s="2"/>
      <c r="L930" s="2"/>
      <c r="M930" s="2"/>
      <c r="N930" s="2"/>
      <c r="O930" s="2"/>
      <c r="P930" s="2"/>
      <c r="Q930" s="2"/>
      <c r="R930" s="2"/>
      <c r="S930" s="2"/>
      <c r="T930" s="2"/>
      <c r="U930" s="2"/>
      <c r="V930" s="2"/>
      <c r="W930" s="2"/>
    </row>
    <row r="931" spans="1:23">
      <c r="A931" s="2"/>
      <c r="B931" s="2"/>
      <c r="C931" s="2"/>
      <c r="D931" s="2"/>
      <c r="E931" s="2"/>
      <c r="F931" s="2"/>
      <c r="G931" s="2"/>
      <c r="H931" s="2"/>
      <c r="I931" s="2"/>
      <c r="J931" s="2"/>
      <c r="K931" s="2"/>
      <c r="L931" s="2"/>
      <c r="M931" s="2"/>
      <c r="N931" s="2"/>
      <c r="O931" s="2"/>
      <c r="P931" s="2"/>
      <c r="Q931" s="2"/>
      <c r="R931" s="2"/>
      <c r="S931" s="2"/>
      <c r="T931" s="2"/>
      <c r="U931" s="2"/>
      <c r="V931" s="2"/>
      <c r="W931" s="2"/>
    </row>
    <row r="932" spans="1:23">
      <c r="A932" s="2"/>
      <c r="B932" s="2"/>
      <c r="C932" s="2"/>
      <c r="D932" s="2"/>
      <c r="E932" s="2"/>
      <c r="F932" s="2"/>
      <c r="G932" s="2"/>
      <c r="H932" s="2"/>
      <c r="I932" s="2"/>
      <c r="J932" s="2"/>
      <c r="K932" s="2"/>
      <c r="L932" s="2"/>
      <c r="M932" s="2"/>
      <c r="N932" s="2"/>
      <c r="O932" s="2"/>
      <c r="P932" s="2"/>
      <c r="Q932" s="2"/>
      <c r="R932" s="2"/>
      <c r="S932" s="2"/>
      <c r="T932" s="2"/>
      <c r="U932" s="2"/>
      <c r="V932" s="2"/>
      <c r="W932" s="2"/>
    </row>
    <row r="933" spans="1:23">
      <c r="A933" s="2"/>
      <c r="B933" s="2"/>
      <c r="C933" s="2"/>
      <c r="D933" s="2"/>
      <c r="E933" s="2"/>
      <c r="F933" s="2"/>
      <c r="G933" s="2"/>
      <c r="H933" s="2"/>
      <c r="I933" s="2"/>
      <c r="J933" s="2"/>
      <c r="K933" s="2"/>
      <c r="L933" s="2"/>
      <c r="M933" s="2"/>
      <c r="N933" s="2"/>
      <c r="O933" s="2"/>
      <c r="P933" s="2"/>
      <c r="Q933" s="2"/>
      <c r="R933" s="2"/>
      <c r="S933" s="2"/>
      <c r="T933" s="2"/>
      <c r="U933" s="2"/>
      <c r="V933" s="2"/>
      <c r="W933" s="2"/>
    </row>
    <row r="934" spans="1:23">
      <c r="A934" s="2"/>
      <c r="B934" s="2"/>
      <c r="C934" s="2"/>
      <c r="D934" s="2"/>
      <c r="E934" s="2"/>
      <c r="F934" s="2"/>
      <c r="G934" s="2"/>
      <c r="H934" s="2"/>
      <c r="I934" s="2"/>
      <c r="J934" s="2"/>
      <c r="K934" s="2"/>
      <c r="L934" s="2"/>
      <c r="M934" s="2"/>
      <c r="N934" s="2"/>
      <c r="O934" s="2"/>
      <c r="P934" s="2"/>
      <c r="Q934" s="2"/>
      <c r="R934" s="2"/>
      <c r="S934" s="2"/>
      <c r="T934" s="2"/>
      <c r="U934" s="2"/>
      <c r="V934" s="2"/>
      <c r="W934" s="2"/>
    </row>
    <row r="935" spans="1:23">
      <c r="A935" s="2"/>
      <c r="B935" s="2"/>
      <c r="C935" s="2"/>
      <c r="D935" s="2"/>
      <c r="E935" s="2"/>
      <c r="F935" s="2"/>
      <c r="G935" s="2"/>
      <c r="H935" s="2"/>
      <c r="I935" s="2"/>
      <c r="J935" s="2"/>
      <c r="K935" s="2"/>
      <c r="L935" s="2"/>
      <c r="M935" s="2"/>
      <c r="N935" s="2"/>
      <c r="O935" s="2"/>
      <c r="P935" s="2"/>
      <c r="Q935" s="2"/>
      <c r="R935" s="2"/>
      <c r="S935" s="2"/>
      <c r="T935" s="2"/>
      <c r="U935" s="2"/>
      <c r="V935" s="2"/>
      <c r="W935" s="2"/>
    </row>
    <row r="936" spans="1:23">
      <c r="A936" s="2"/>
      <c r="B936" s="2"/>
      <c r="C936" s="2"/>
      <c r="D936" s="2"/>
      <c r="E936" s="2"/>
      <c r="F936" s="2"/>
      <c r="G936" s="2"/>
      <c r="H936" s="2"/>
      <c r="I936" s="2"/>
      <c r="J936" s="2"/>
      <c r="K936" s="2"/>
      <c r="L936" s="2"/>
      <c r="M936" s="2"/>
      <c r="N936" s="2"/>
      <c r="O936" s="2"/>
      <c r="P936" s="2"/>
      <c r="Q936" s="2"/>
      <c r="R936" s="2"/>
      <c r="S936" s="2"/>
      <c r="T936" s="2"/>
      <c r="U936" s="2"/>
      <c r="V936" s="2"/>
      <c r="W936" s="2"/>
    </row>
    <row r="937" spans="1:23">
      <c r="A937" s="2"/>
      <c r="B937" s="2"/>
      <c r="C937" s="2"/>
      <c r="D937" s="2"/>
      <c r="E937" s="2"/>
      <c r="F937" s="2"/>
      <c r="G937" s="2"/>
      <c r="H937" s="2"/>
      <c r="I937" s="2"/>
      <c r="J937" s="2"/>
      <c r="K937" s="2"/>
      <c r="L937" s="2"/>
      <c r="M937" s="2"/>
      <c r="N937" s="2"/>
      <c r="O937" s="2"/>
      <c r="P937" s="2"/>
      <c r="Q937" s="2"/>
      <c r="R937" s="2"/>
      <c r="S937" s="2"/>
      <c r="T937" s="2"/>
      <c r="U937" s="2"/>
      <c r="V937" s="2"/>
      <c r="W937" s="2"/>
    </row>
    <row r="938" spans="1:23">
      <c r="A938" s="2"/>
      <c r="B938" s="2"/>
      <c r="C938" s="2"/>
      <c r="D938" s="2"/>
      <c r="E938" s="2"/>
      <c r="F938" s="2"/>
      <c r="G938" s="2"/>
      <c r="H938" s="2"/>
      <c r="I938" s="2"/>
      <c r="J938" s="2"/>
      <c r="K938" s="2"/>
      <c r="L938" s="2"/>
      <c r="M938" s="2"/>
      <c r="N938" s="2"/>
      <c r="O938" s="2"/>
      <c r="P938" s="2"/>
      <c r="Q938" s="2"/>
      <c r="R938" s="2"/>
      <c r="S938" s="2"/>
      <c r="T938" s="2"/>
      <c r="U938" s="2"/>
      <c r="V938" s="2"/>
      <c r="W938" s="2"/>
    </row>
    <row r="939" spans="1:23">
      <c r="A939" s="2"/>
      <c r="B939" s="2"/>
      <c r="C939" s="2"/>
      <c r="D939" s="2"/>
      <c r="E939" s="2"/>
      <c r="F939" s="2"/>
      <c r="G939" s="2"/>
      <c r="H939" s="2"/>
      <c r="I939" s="2"/>
      <c r="J939" s="2"/>
      <c r="K939" s="2"/>
      <c r="L939" s="2"/>
      <c r="M939" s="2"/>
      <c r="N939" s="2"/>
      <c r="O939" s="2"/>
      <c r="P939" s="2"/>
      <c r="Q939" s="2"/>
      <c r="R939" s="2"/>
      <c r="S939" s="2"/>
      <c r="T939" s="2"/>
      <c r="U939" s="2"/>
      <c r="V939" s="2"/>
      <c r="W939" s="2"/>
    </row>
    <row r="940" spans="1:23">
      <c r="A940" s="2"/>
      <c r="B940" s="2"/>
      <c r="C940" s="2"/>
      <c r="D940" s="2"/>
      <c r="E940" s="2"/>
      <c r="F940" s="2"/>
      <c r="G940" s="2"/>
      <c r="H940" s="2"/>
      <c r="I940" s="2"/>
      <c r="J940" s="2"/>
      <c r="K940" s="2"/>
      <c r="L940" s="2"/>
      <c r="M940" s="2"/>
      <c r="N940" s="2"/>
      <c r="O940" s="2"/>
      <c r="P940" s="2"/>
      <c r="Q940" s="2"/>
      <c r="R940" s="2"/>
      <c r="S940" s="2"/>
      <c r="T940" s="2"/>
      <c r="U940" s="2"/>
      <c r="V940" s="2"/>
      <c r="W940" s="2"/>
    </row>
    <row r="941" spans="1:23">
      <c r="A941" s="2"/>
      <c r="B941" s="2"/>
      <c r="C941" s="2"/>
      <c r="D941" s="2"/>
      <c r="E941" s="2"/>
      <c r="F941" s="2"/>
      <c r="G941" s="2"/>
      <c r="H941" s="2"/>
      <c r="I941" s="2"/>
      <c r="J941" s="2"/>
      <c r="K941" s="2"/>
      <c r="L941" s="2"/>
      <c r="M941" s="2"/>
      <c r="N941" s="2"/>
      <c r="O941" s="2"/>
      <c r="P941" s="2"/>
      <c r="Q941" s="2"/>
      <c r="R941" s="2"/>
      <c r="S941" s="2"/>
      <c r="T941" s="2"/>
      <c r="U941" s="2"/>
      <c r="V941" s="2"/>
      <c r="W941" s="2"/>
    </row>
    <row r="942" spans="1:23">
      <c r="A942" s="2"/>
      <c r="B942" s="2"/>
      <c r="C942" s="2"/>
      <c r="D942" s="2"/>
      <c r="E942" s="2"/>
      <c r="F942" s="2"/>
      <c r="G942" s="2"/>
      <c r="H942" s="2"/>
      <c r="I942" s="2"/>
      <c r="J942" s="2"/>
      <c r="K942" s="2"/>
      <c r="L942" s="2"/>
      <c r="M942" s="2"/>
      <c r="N942" s="2"/>
      <c r="O942" s="2"/>
      <c r="P942" s="2"/>
      <c r="Q942" s="2"/>
      <c r="R942" s="2"/>
      <c r="S942" s="2"/>
      <c r="T942" s="2"/>
      <c r="U942" s="2"/>
      <c r="V942" s="2"/>
      <c r="W942" s="2"/>
    </row>
    <row r="943" spans="1:23">
      <c r="A943" s="2"/>
      <c r="B943" s="2"/>
      <c r="C943" s="2"/>
      <c r="D943" s="2"/>
      <c r="E943" s="2"/>
      <c r="F943" s="2"/>
      <c r="G943" s="2"/>
      <c r="H943" s="2"/>
      <c r="I943" s="2"/>
      <c r="J943" s="2"/>
      <c r="K943" s="2"/>
      <c r="L943" s="2"/>
      <c r="M943" s="2"/>
      <c r="N943" s="2"/>
      <c r="O943" s="2"/>
      <c r="P943" s="2"/>
      <c r="Q943" s="2"/>
      <c r="R943" s="2"/>
      <c r="S943" s="2"/>
      <c r="T943" s="2"/>
      <c r="U943" s="2"/>
      <c r="V943" s="2"/>
      <c r="W943" s="2"/>
    </row>
    <row r="944" spans="1:23">
      <c r="A944" s="2"/>
      <c r="B944" s="2"/>
      <c r="C944" s="2"/>
      <c r="D944" s="2"/>
      <c r="E944" s="2"/>
      <c r="F944" s="2"/>
      <c r="G944" s="2"/>
      <c r="H944" s="2"/>
      <c r="I944" s="2"/>
      <c r="J944" s="2"/>
      <c r="K944" s="2"/>
      <c r="L944" s="2"/>
      <c r="M944" s="2"/>
      <c r="N944" s="2"/>
      <c r="O944" s="2"/>
      <c r="P944" s="2"/>
      <c r="Q944" s="2"/>
      <c r="R944" s="2"/>
      <c r="S944" s="2"/>
      <c r="T944" s="2"/>
      <c r="U944" s="2"/>
      <c r="V944" s="2"/>
      <c r="W944" s="2"/>
    </row>
    <row r="945" spans="1:23">
      <c r="A945" s="2"/>
      <c r="B945" s="2"/>
      <c r="C945" s="2"/>
      <c r="D945" s="2"/>
      <c r="E945" s="2"/>
      <c r="F945" s="2"/>
      <c r="G945" s="2"/>
      <c r="H945" s="2"/>
      <c r="I945" s="2"/>
      <c r="J945" s="2"/>
      <c r="K945" s="2"/>
      <c r="L945" s="2"/>
      <c r="M945" s="2"/>
      <c r="N945" s="2"/>
      <c r="O945" s="2"/>
      <c r="P945" s="2"/>
      <c r="Q945" s="2"/>
      <c r="R945" s="2"/>
      <c r="S945" s="2"/>
      <c r="T945" s="2"/>
      <c r="U945" s="2"/>
      <c r="V945" s="2"/>
      <c r="W945" s="2"/>
    </row>
    <row r="946" spans="1:23">
      <c r="A946" s="2"/>
      <c r="B946" s="2"/>
      <c r="C946" s="2"/>
      <c r="D946" s="2"/>
      <c r="E946" s="2"/>
      <c r="F946" s="2"/>
      <c r="G946" s="2"/>
      <c r="H946" s="2"/>
      <c r="I946" s="2"/>
      <c r="J946" s="2"/>
      <c r="K946" s="2"/>
      <c r="L946" s="2"/>
      <c r="M946" s="2"/>
      <c r="N946" s="2"/>
      <c r="O946" s="2"/>
      <c r="P946" s="2"/>
      <c r="Q946" s="2"/>
      <c r="R946" s="2"/>
      <c r="S946" s="2"/>
      <c r="T946" s="2"/>
      <c r="U946" s="2"/>
      <c r="V946" s="2"/>
      <c r="W946" s="2"/>
    </row>
    <row r="947" spans="1:23">
      <c r="A947" s="2"/>
      <c r="B947" s="2"/>
      <c r="C947" s="2"/>
      <c r="D947" s="2"/>
      <c r="E947" s="2"/>
      <c r="F947" s="2"/>
      <c r="G947" s="2"/>
      <c r="H947" s="2"/>
      <c r="I947" s="2"/>
      <c r="J947" s="2"/>
      <c r="K947" s="2"/>
      <c r="L947" s="2"/>
      <c r="M947" s="2"/>
      <c r="N947" s="2"/>
      <c r="O947" s="2"/>
      <c r="P947" s="2"/>
      <c r="Q947" s="2"/>
      <c r="R947" s="2"/>
      <c r="S947" s="2"/>
      <c r="T947" s="2"/>
      <c r="U947" s="2"/>
      <c r="V947" s="2"/>
      <c r="W947" s="2"/>
    </row>
    <row r="948" spans="1:23">
      <c r="A948" s="2"/>
      <c r="B948" s="2"/>
      <c r="C948" s="2"/>
      <c r="D948" s="2"/>
      <c r="E948" s="2"/>
      <c r="F948" s="2"/>
      <c r="G948" s="2"/>
      <c r="H948" s="2"/>
      <c r="I948" s="2"/>
      <c r="J948" s="2"/>
      <c r="K948" s="2"/>
      <c r="L948" s="2"/>
      <c r="M948" s="2"/>
      <c r="N948" s="2"/>
      <c r="O948" s="2"/>
      <c r="P948" s="2"/>
      <c r="Q948" s="2"/>
      <c r="R948" s="2"/>
      <c r="S948" s="2"/>
      <c r="T948" s="2"/>
      <c r="U948" s="2"/>
      <c r="V948" s="2"/>
      <c r="W948" s="2"/>
    </row>
    <row r="949" spans="1:23">
      <c r="A949" s="2"/>
      <c r="B949" s="2"/>
      <c r="C949" s="2"/>
      <c r="D949" s="2"/>
      <c r="E949" s="2"/>
      <c r="F949" s="2"/>
      <c r="G949" s="2"/>
      <c r="H949" s="2"/>
      <c r="I949" s="2"/>
      <c r="J949" s="2"/>
      <c r="K949" s="2"/>
      <c r="L949" s="2"/>
      <c r="M949" s="2"/>
      <c r="N949" s="2"/>
      <c r="O949" s="2"/>
      <c r="P949" s="2"/>
      <c r="Q949" s="2"/>
      <c r="R949" s="2"/>
      <c r="S949" s="2"/>
      <c r="T949" s="2"/>
      <c r="U949" s="2"/>
      <c r="V949" s="2"/>
      <c r="W949" s="2"/>
    </row>
    <row r="950" spans="1:23">
      <c r="A950" s="2"/>
      <c r="B950" s="2"/>
      <c r="C950" s="2"/>
      <c r="D950" s="2"/>
      <c r="E950" s="2"/>
      <c r="F950" s="2"/>
      <c r="G950" s="2"/>
      <c r="H950" s="2"/>
      <c r="I950" s="2"/>
      <c r="J950" s="2"/>
      <c r="K950" s="2"/>
      <c r="L950" s="2"/>
      <c r="M950" s="2"/>
      <c r="N950" s="2"/>
      <c r="O950" s="2"/>
      <c r="P950" s="2"/>
      <c r="Q950" s="2"/>
      <c r="R950" s="2"/>
      <c r="S950" s="2"/>
      <c r="T950" s="2"/>
      <c r="U950" s="2"/>
      <c r="V950" s="2"/>
      <c r="W950" s="2"/>
    </row>
    <row r="951" spans="1:23">
      <c r="A951" s="2"/>
      <c r="B951" s="2"/>
      <c r="C951" s="2"/>
      <c r="D951" s="2"/>
      <c r="E951" s="2"/>
      <c r="F951" s="2"/>
      <c r="G951" s="2"/>
      <c r="H951" s="2"/>
      <c r="I951" s="2"/>
      <c r="J951" s="2"/>
      <c r="K951" s="2"/>
      <c r="L951" s="2"/>
      <c r="M951" s="2"/>
      <c r="N951" s="2"/>
      <c r="O951" s="2"/>
      <c r="P951" s="2"/>
      <c r="Q951" s="2"/>
      <c r="R951" s="2"/>
      <c r="S951" s="2"/>
      <c r="T951" s="2"/>
      <c r="U951" s="2"/>
      <c r="V951" s="2"/>
      <c r="W951" s="2"/>
    </row>
    <row r="952" spans="1:23">
      <c r="A952" s="2"/>
      <c r="B952" s="2"/>
      <c r="C952" s="2"/>
      <c r="D952" s="2"/>
      <c r="E952" s="2"/>
      <c r="F952" s="2"/>
      <c r="G952" s="2"/>
      <c r="H952" s="2"/>
      <c r="I952" s="2"/>
      <c r="J952" s="2"/>
      <c r="K952" s="2"/>
      <c r="L952" s="2"/>
      <c r="M952" s="2"/>
      <c r="N952" s="2"/>
      <c r="O952" s="2"/>
      <c r="P952" s="2"/>
      <c r="Q952" s="2"/>
      <c r="R952" s="2"/>
      <c r="S952" s="2"/>
      <c r="T952" s="2"/>
      <c r="U952" s="2"/>
      <c r="V952" s="2"/>
      <c r="W952" s="2"/>
    </row>
    <row r="953" spans="1:23">
      <c r="A953" s="2"/>
      <c r="B953" s="2"/>
      <c r="C953" s="2"/>
      <c r="D953" s="2"/>
      <c r="E953" s="2"/>
      <c r="F953" s="2"/>
      <c r="G953" s="2"/>
      <c r="H953" s="2"/>
      <c r="I953" s="2"/>
      <c r="J953" s="2"/>
      <c r="K953" s="2"/>
      <c r="L953" s="2"/>
      <c r="M953" s="2"/>
      <c r="N953" s="2"/>
      <c r="O953" s="2"/>
      <c r="P953" s="2"/>
      <c r="Q953" s="2"/>
      <c r="R953" s="2"/>
      <c r="S953" s="2"/>
      <c r="T953" s="2"/>
      <c r="U953" s="2"/>
      <c r="V953" s="2"/>
      <c r="W953" s="2"/>
    </row>
    <row r="954" spans="1:23">
      <c r="A954" s="2"/>
      <c r="B954" s="2"/>
      <c r="C954" s="2"/>
      <c r="D954" s="2"/>
      <c r="E954" s="2"/>
      <c r="F954" s="2"/>
      <c r="G954" s="2"/>
      <c r="H954" s="2"/>
      <c r="I954" s="2"/>
      <c r="J954" s="2"/>
      <c r="K954" s="2"/>
      <c r="L954" s="2"/>
      <c r="M954" s="2"/>
      <c r="N954" s="2"/>
      <c r="O954" s="2"/>
      <c r="P954" s="2"/>
      <c r="Q954" s="2"/>
      <c r="R954" s="2"/>
      <c r="S954" s="2"/>
      <c r="T954" s="2"/>
      <c r="U954" s="2"/>
      <c r="V954" s="2"/>
      <c r="W954" s="2"/>
    </row>
    <row r="955" spans="1:23">
      <c r="A955" s="2"/>
      <c r="B955" s="2"/>
      <c r="C955" s="2"/>
      <c r="D955" s="2"/>
      <c r="E955" s="2"/>
      <c r="F955" s="2"/>
      <c r="G955" s="2"/>
      <c r="H955" s="2"/>
      <c r="I955" s="2"/>
      <c r="J955" s="2"/>
      <c r="K955" s="2"/>
      <c r="L955" s="2"/>
      <c r="M955" s="2"/>
      <c r="N955" s="2"/>
      <c r="O955" s="2"/>
      <c r="P955" s="2"/>
      <c r="Q955" s="2"/>
      <c r="R955" s="2"/>
      <c r="S955" s="2"/>
      <c r="T955" s="2"/>
      <c r="U955" s="2"/>
      <c r="V955" s="2"/>
      <c r="W955" s="2"/>
    </row>
    <row r="956" spans="1:23">
      <c r="A956" s="2"/>
      <c r="B956" s="2"/>
      <c r="C956" s="2"/>
      <c r="D956" s="2"/>
      <c r="E956" s="2"/>
      <c r="F956" s="2"/>
      <c r="G956" s="2"/>
      <c r="H956" s="2"/>
      <c r="I956" s="2"/>
      <c r="J956" s="2"/>
      <c r="K956" s="2"/>
      <c r="L956" s="2"/>
      <c r="M956" s="2"/>
      <c r="N956" s="2"/>
      <c r="O956" s="2"/>
      <c r="P956" s="2"/>
      <c r="Q956" s="2"/>
      <c r="R956" s="2"/>
      <c r="S956" s="2"/>
      <c r="T956" s="2"/>
      <c r="U956" s="2"/>
      <c r="V956" s="2"/>
      <c r="W956" s="2"/>
    </row>
    <row r="957" spans="1:23">
      <c r="A957" s="2"/>
      <c r="B957" s="2"/>
      <c r="C957" s="2"/>
      <c r="D957" s="2"/>
      <c r="E957" s="2"/>
      <c r="F957" s="2"/>
      <c r="G957" s="2"/>
      <c r="H957" s="2"/>
      <c r="I957" s="2"/>
      <c r="J957" s="2"/>
      <c r="K957" s="2"/>
      <c r="L957" s="2"/>
      <c r="M957" s="2"/>
      <c r="N957" s="2"/>
      <c r="O957" s="2"/>
      <c r="P957" s="2"/>
      <c r="Q957" s="2"/>
      <c r="R957" s="2"/>
      <c r="S957" s="2"/>
      <c r="T957" s="2"/>
      <c r="U957" s="2"/>
      <c r="V957" s="2"/>
      <c r="W957" s="2"/>
    </row>
    <row r="958" spans="1:23">
      <c r="A958" s="2"/>
      <c r="B958" s="2"/>
      <c r="C958" s="2"/>
      <c r="D958" s="2"/>
      <c r="E958" s="2"/>
      <c r="F958" s="2"/>
      <c r="G958" s="2"/>
      <c r="H958" s="2"/>
      <c r="I958" s="2"/>
      <c r="J958" s="2"/>
      <c r="K958" s="2"/>
      <c r="L958" s="2"/>
      <c r="M958" s="2"/>
      <c r="N958" s="2"/>
      <c r="O958" s="2"/>
      <c r="P958" s="2"/>
      <c r="Q958" s="2"/>
      <c r="R958" s="2"/>
      <c r="S958" s="2"/>
      <c r="T958" s="2"/>
      <c r="U958" s="2"/>
      <c r="V958" s="2"/>
      <c r="W958" s="2"/>
    </row>
    <row r="959" spans="1:23">
      <c r="A959" s="2"/>
      <c r="B959" s="2"/>
      <c r="C959" s="2"/>
      <c r="D959" s="2"/>
      <c r="E959" s="2"/>
      <c r="F959" s="2"/>
      <c r="G959" s="2"/>
      <c r="H959" s="2"/>
      <c r="I959" s="2"/>
      <c r="J959" s="2"/>
      <c r="K959" s="2"/>
      <c r="L959" s="2"/>
      <c r="M959" s="2"/>
      <c r="N959" s="2"/>
      <c r="O959" s="2"/>
      <c r="P959" s="2"/>
      <c r="Q959" s="2"/>
      <c r="R959" s="2"/>
      <c r="S959" s="2"/>
      <c r="T959" s="2"/>
      <c r="U959" s="2"/>
      <c r="V959" s="2"/>
      <c r="W959" s="2"/>
    </row>
    <row r="960" spans="1:23">
      <c r="A960" s="2"/>
      <c r="B960" s="2"/>
      <c r="C960" s="2"/>
      <c r="D960" s="2"/>
      <c r="E960" s="2"/>
      <c r="F960" s="2"/>
      <c r="G960" s="2"/>
      <c r="H960" s="2"/>
      <c r="I960" s="2"/>
      <c r="J960" s="2"/>
      <c r="K960" s="2"/>
      <c r="L960" s="2"/>
      <c r="M960" s="2"/>
      <c r="N960" s="2"/>
      <c r="O960" s="2"/>
      <c r="P960" s="2"/>
      <c r="Q960" s="2"/>
      <c r="R960" s="2"/>
      <c r="S960" s="2"/>
      <c r="T960" s="2"/>
      <c r="U960" s="2"/>
      <c r="V960" s="2"/>
      <c r="W960" s="2"/>
    </row>
    <row r="961" spans="1:23">
      <c r="A961" s="2"/>
      <c r="B961" s="2"/>
      <c r="C961" s="2"/>
      <c r="D961" s="2"/>
      <c r="E961" s="2"/>
      <c r="F961" s="2"/>
      <c r="G961" s="2"/>
      <c r="H961" s="2"/>
      <c r="I961" s="2"/>
      <c r="J961" s="2"/>
      <c r="K961" s="2"/>
      <c r="L961" s="2"/>
      <c r="M961" s="2"/>
      <c r="N961" s="2"/>
      <c r="O961" s="2"/>
      <c r="P961" s="2"/>
      <c r="Q961" s="2"/>
      <c r="R961" s="2"/>
      <c r="S961" s="2"/>
      <c r="T961" s="2"/>
      <c r="U961" s="2"/>
      <c r="V961" s="2"/>
      <c r="W961" s="2"/>
    </row>
    <row r="962" spans="1:23">
      <c r="A962" s="2"/>
      <c r="B962" s="2"/>
      <c r="C962" s="2"/>
      <c r="D962" s="2"/>
      <c r="E962" s="2"/>
      <c r="F962" s="2"/>
      <c r="G962" s="2"/>
      <c r="H962" s="2"/>
      <c r="I962" s="2"/>
      <c r="J962" s="2"/>
      <c r="K962" s="2"/>
      <c r="L962" s="2"/>
      <c r="M962" s="2"/>
      <c r="N962" s="2"/>
      <c r="O962" s="2"/>
      <c r="P962" s="2"/>
      <c r="Q962" s="2"/>
      <c r="R962" s="2"/>
      <c r="S962" s="2"/>
      <c r="T962" s="2"/>
      <c r="U962" s="2"/>
      <c r="V962" s="2"/>
      <c r="W962" s="2"/>
    </row>
    <row r="963" spans="1:23">
      <c r="A963" s="2"/>
      <c r="B963" s="2"/>
      <c r="C963" s="2"/>
      <c r="D963" s="2"/>
      <c r="E963" s="2"/>
      <c r="F963" s="2"/>
      <c r="G963" s="2"/>
      <c r="H963" s="2"/>
      <c r="I963" s="2"/>
      <c r="J963" s="2"/>
      <c r="K963" s="2"/>
      <c r="L963" s="2"/>
      <c r="M963" s="2"/>
      <c r="N963" s="2"/>
      <c r="O963" s="2"/>
      <c r="P963" s="2"/>
      <c r="Q963" s="2"/>
      <c r="R963" s="2"/>
      <c r="S963" s="2"/>
      <c r="T963" s="2"/>
      <c r="U963" s="2"/>
      <c r="V963" s="2"/>
      <c r="W963" s="2"/>
    </row>
    <row r="964" spans="1:23">
      <c r="A964" s="2"/>
      <c r="B964" s="2"/>
      <c r="C964" s="2"/>
      <c r="D964" s="2"/>
      <c r="E964" s="2"/>
      <c r="F964" s="2"/>
      <c r="G964" s="2"/>
      <c r="H964" s="2"/>
      <c r="I964" s="2"/>
      <c r="J964" s="2"/>
      <c r="K964" s="2"/>
      <c r="L964" s="2"/>
      <c r="M964" s="2"/>
      <c r="N964" s="2"/>
      <c r="O964" s="2"/>
      <c r="P964" s="2"/>
      <c r="Q964" s="2"/>
      <c r="R964" s="2"/>
      <c r="S964" s="2"/>
      <c r="T964" s="2"/>
      <c r="U964" s="2"/>
      <c r="V964" s="2"/>
      <c r="W964" s="2"/>
    </row>
    <row r="965" spans="1:23">
      <c r="A965" s="2"/>
      <c r="B965" s="2"/>
      <c r="C965" s="2"/>
      <c r="D965" s="2"/>
      <c r="E965" s="2"/>
      <c r="F965" s="2"/>
      <c r="G965" s="2"/>
      <c r="H965" s="2"/>
      <c r="I965" s="2"/>
      <c r="J965" s="2"/>
      <c r="K965" s="2"/>
      <c r="L965" s="2"/>
      <c r="M965" s="2"/>
      <c r="N965" s="2"/>
      <c r="O965" s="2"/>
      <c r="P965" s="2"/>
      <c r="Q965" s="2"/>
      <c r="R965" s="2"/>
      <c r="S965" s="2"/>
      <c r="T965" s="2"/>
      <c r="U965" s="2"/>
      <c r="V965" s="2"/>
      <c r="W965" s="2"/>
    </row>
    <row r="966" spans="1:23">
      <c r="A966" s="2"/>
      <c r="B966" s="2"/>
      <c r="C966" s="2"/>
      <c r="D966" s="2"/>
      <c r="E966" s="2"/>
      <c r="F966" s="2"/>
      <c r="G966" s="2"/>
      <c r="H966" s="2"/>
      <c r="I966" s="2"/>
      <c r="J966" s="2"/>
      <c r="K966" s="2"/>
      <c r="L966" s="2"/>
      <c r="M966" s="2"/>
      <c r="N966" s="2"/>
      <c r="O966" s="2"/>
      <c r="P966" s="2"/>
      <c r="Q966" s="2"/>
      <c r="R966" s="2"/>
      <c r="S966" s="2"/>
      <c r="T966" s="2"/>
      <c r="U966" s="2"/>
      <c r="V966" s="2"/>
      <c r="W966" s="2"/>
    </row>
    <row r="967" spans="1:23">
      <c r="A967" s="2"/>
      <c r="B967" s="2"/>
      <c r="C967" s="2"/>
      <c r="D967" s="2"/>
      <c r="E967" s="2"/>
      <c r="F967" s="2"/>
      <c r="G967" s="2"/>
      <c r="H967" s="2"/>
      <c r="I967" s="2"/>
      <c r="J967" s="2"/>
      <c r="K967" s="2"/>
      <c r="L967" s="2"/>
      <c r="M967" s="2"/>
      <c r="N967" s="2"/>
      <c r="O967" s="2"/>
      <c r="P967" s="2"/>
      <c r="Q967" s="2"/>
      <c r="R967" s="2"/>
      <c r="S967" s="2"/>
      <c r="T967" s="2"/>
      <c r="U967" s="2"/>
      <c r="V967" s="2"/>
      <c r="W967" s="2"/>
    </row>
    <row r="968" spans="1:23">
      <c r="A968" s="2"/>
      <c r="B968" s="2"/>
      <c r="C968" s="2"/>
      <c r="D968" s="2"/>
      <c r="E968" s="2"/>
      <c r="F968" s="2"/>
      <c r="G968" s="2"/>
      <c r="H968" s="2"/>
      <c r="I968" s="2"/>
      <c r="J968" s="2"/>
      <c r="K968" s="2"/>
      <c r="L968" s="2"/>
      <c r="M968" s="2"/>
      <c r="N968" s="2"/>
      <c r="O968" s="2"/>
      <c r="P968" s="2"/>
      <c r="Q968" s="2"/>
      <c r="R968" s="2"/>
      <c r="S968" s="2"/>
      <c r="T968" s="2"/>
      <c r="U968" s="2"/>
      <c r="V968" s="2"/>
      <c r="W968" s="2"/>
    </row>
    <row r="969" spans="1:23">
      <c r="A969" s="2"/>
      <c r="B969" s="2"/>
      <c r="C969" s="2"/>
      <c r="D969" s="2"/>
      <c r="E969" s="2"/>
      <c r="F969" s="2"/>
      <c r="G969" s="2"/>
      <c r="H969" s="2"/>
      <c r="I969" s="2"/>
      <c r="J969" s="2"/>
      <c r="K969" s="2"/>
      <c r="L969" s="2"/>
      <c r="M969" s="2"/>
      <c r="N969" s="2"/>
      <c r="O969" s="2"/>
      <c r="P969" s="2"/>
      <c r="Q969" s="2"/>
      <c r="R969" s="2"/>
      <c r="S969" s="2"/>
      <c r="T969" s="2"/>
      <c r="U969" s="2"/>
      <c r="V969" s="2"/>
      <c r="W969" s="2"/>
    </row>
    <row r="970" spans="1:23">
      <c r="A970" s="2"/>
      <c r="B970" s="2"/>
      <c r="C970" s="2"/>
      <c r="D970" s="2"/>
      <c r="E970" s="2"/>
      <c r="F970" s="2"/>
      <c r="G970" s="2"/>
      <c r="H970" s="2"/>
      <c r="I970" s="2"/>
      <c r="J970" s="2"/>
      <c r="K970" s="2"/>
      <c r="L970" s="2"/>
      <c r="M970" s="2"/>
      <c r="N970" s="2"/>
      <c r="O970" s="2"/>
      <c r="P970" s="2"/>
      <c r="Q970" s="2"/>
      <c r="R970" s="2"/>
      <c r="S970" s="2"/>
      <c r="T970" s="2"/>
      <c r="U970" s="2"/>
      <c r="V970" s="2"/>
      <c r="W970" s="2"/>
    </row>
    <row r="971" spans="1:23">
      <c r="A971" s="2"/>
      <c r="B971" s="2"/>
      <c r="C971" s="2"/>
      <c r="D971" s="2"/>
      <c r="E971" s="2"/>
      <c r="F971" s="2"/>
      <c r="G971" s="2"/>
      <c r="H971" s="2"/>
      <c r="I971" s="2"/>
      <c r="J971" s="2"/>
      <c r="K971" s="2"/>
      <c r="L971" s="2"/>
      <c r="M971" s="2"/>
      <c r="N971" s="2"/>
      <c r="O971" s="2"/>
      <c r="P971" s="2"/>
      <c r="Q971" s="2"/>
      <c r="R971" s="2"/>
      <c r="S971" s="2"/>
      <c r="T971" s="2"/>
      <c r="U971" s="2"/>
      <c r="V971" s="2"/>
      <c r="W971" s="2"/>
    </row>
    <row r="972" spans="1:23">
      <c r="A972" s="2"/>
      <c r="B972" s="2"/>
      <c r="C972" s="2"/>
      <c r="D972" s="2"/>
      <c r="E972" s="2"/>
      <c r="F972" s="2"/>
      <c r="G972" s="2"/>
      <c r="H972" s="2"/>
      <c r="I972" s="2"/>
      <c r="J972" s="2"/>
      <c r="K972" s="2"/>
      <c r="L972" s="2"/>
      <c r="M972" s="2"/>
      <c r="N972" s="2"/>
      <c r="O972" s="2"/>
      <c r="P972" s="2"/>
      <c r="Q972" s="2"/>
      <c r="R972" s="2"/>
      <c r="S972" s="2"/>
      <c r="T972" s="2"/>
      <c r="U972" s="2"/>
      <c r="V972" s="2"/>
      <c r="W972" s="2"/>
    </row>
    <row r="973" spans="1:23">
      <c r="A973" s="2"/>
      <c r="B973" s="2"/>
      <c r="C973" s="2"/>
      <c r="D973" s="2"/>
      <c r="E973" s="2"/>
      <c r="F973" s="2"/>
      <c r="G973" s="2"/>
      <c r="H973" s="2"/>
      <c r="I973" s="2"/>
      <c r="J973" s="2"/>
      <c r="K973" s="2"/>
      <c r="L973" s="2"/>
      <c r="M973" s="2"/>
      <c r="N973" s="2"/>
      <c r="O973" s="2"/>
      <c r="P973" s="2"/>
      <c r="Q973" s="2"/>
      <c r="R973" s="2"/>
      <c r="S973" s="2"/>
      <c r="T973" s="2"/>
      <c r="U973" s="2"/>
      <c r="V973" s="2"/>
      <c r="W973" s="2"/>
    </row>
    <row r="974" spans="1:23">
      <c r="A974" s="2"/>
      <c r="B974" s="2"/>
      <c r="C974" s="2"/>
      <c r="D974" s="2"/>
      <c r="E974" s="2"/>
      <c r="F974" s="2"/>
      <c r="G974" s="2"/>
      <c r="H974" s="2"/>
      <c r="I974" s="2"/>
      <c r="J974" s="2"/>
      <c r="K974" s="2"/>
      <c r="L974" s="2"/>
      <c r="M974" s="2"/>
      <c r="N974" s="2"/>
      <c r="O974" s="2"/>
      <c r="P974" s="2"/>
      <c r="Q974" s="2"/>
      <c r="R974" s="2"/>
      <c r="S974" s="2"/>
      <c r="T974" s="2"/>
      <c r="U974" s="2"/>
      <c r="V974" s="2"/>
      <c r="W974" s="2"/>
    </row>
    <row r="975" spans="1:23">
      <c r="A975" s="2"/>
      <c r="B975" s="2"/>
      <c r="C975" s="2"/>
      <c r="D975" s="2"/>
      <c r="E975" s="2"/>
      <c r="F975" s="2"/>
      <c r="G975" s="2"/>
      <c r="H975" s="2"/>
      <c r="I975" s="2"/>
      <c r="J975" s="2"/>
      <c r="K975" s="2"/>
      <c r="L975" s="2"/>
      <c r="M975" s="2"/>
      <c r="N975" s="2"/>
      <c r="O975" s="2"/>
      <c r="P975" s="2"/>
      <c r="Q975" s="2"/>
      <c r="R975" s="2"/>
      <c r="S975" s="2"/>
      <c r="T975" s="2"/>
      <c r="U975" s="2"/>
      <c r="V975" s="2"/>
      <c r="W975" s="2"/>
    </row>
    <row r="976" spans="1:23">
      <c r="A976" s="2"/>
      <c r="B976" s="2"/>
      <c r="C976" s="2"/>
      <c r="D976" s="2"/>
      <c r="E976" s="2"/>
      <c r="F976" s="2"/>
      <c r="G976" s="2"/>
      <c r="H976" s="2"/>
      <c r="I976" s="2"/>
      <c r="J976" s="2"/>
      <c r="K976" s="2"/>
      <c r="L976" s="2"/>
      <c r="M976" s="2"/>
      <c r="N976" s="2"/>
      <c r="O976" s="2"/>
      <c r="P976" s="2"/>
      <c r="Q976" s="2"/>
      <c r="R976" s="2"/>
      <c r="S976" s="2"/>
      <c r="T976" s="2"/>
      <c r="U976" s="2"/>
      <c r="V976" s="2"/>
      <c r="W976" s="2"/>
    </row>
    <row r="977" spans="1:23">
      <c r="A977" s="2"/>
      <c r="B977" s="2"/>
      <c r="C977" s="2"/>
      <c r="D977" s="2"/>
      <c r="E977" s="2"/>
      <c r="F977" s="2"/>
      <c r="G977" s="2"/>
      <c r="H977" s="2"/>
      <c r="I977" s="2"/>
      <c r="J977" s="2"/>
      <c r="K977" s="2"/>
      <c r="L977" s="2"/>
      <c r="M977" s="2"/>
      <c r="N977" s="2"/>
      <c r="O977" s="2"/>
      <c r="P977" s="2"/>
      <c r="Q977" s="2"/>
      <c r="R977" s="2"/>
      <c r="S977" s="2"/>
      <c r="T977" s="2"/>
      <c r="U977" s="2"/>
      <c r="V977" s="2"/>
      <c r="W977" s="2"/>
    </row>
    <row r="978" spans="1:23">
      <c r="A978" s="2"/>
      <c r="B978" s="2"/>
      <c r="C978" s="2"/>
      <c r="D978" s="2"/>
      <c r="E978" s="2"/>
      <c r="F978" s="2"/>
      <c r="G978" s="2"/>
      <c r="H978" s="2"/>
      <c r="I978" s="2"/>
      <c r="J978" s="2"/>
      <c r="K978" s="2"/>
      <c r="L978" s="2"/>
      <c r="M978" s="2"/>
      <c r="N978" s="2"/>
      <c r="O978" s="2"/>
      <c r="P978" s="2"/>
      <c r="Q978" s="2"/>
      <c r="R978" s="2"/>
      <c r="S978" s="2"/>
      <c r="T978" s="2"/>
      <c r="U978" s="2"/>
      <c r="V978" s="2"/>
      <c r="W978" s="2"/>
    </row>
    <row r="979" spans="1:23">
      <c r="A979" s="2"/>
      <c r="B979" s="2"/>
      <c r="C979" s="2"/>
      <c r="D979" s="2"/>
      <c r="E979" s="2"/>
      <c r="F979" s="2"/>
      <c r="G979" s="2"/>
      <c r="H979" s="2"/>
      <c r="I979" s="2"/>
      <c r="J979" s="2"/>
      <c r="K979" s="2"/>
      <c r="L979" s="2"/>
      <c r="M979" s="2"/>
      <c r="N979" s="2"/>
      <c r="O979" s="2"/>
      <c r="P979" s="2"/>
      <c r="Q979" s="2"/>
      <c r="R979" s="2"/>
      <c r="S979" s="2"/>
      <c r="T979" s="2"/>
      <c r="U979" s="2"/>
      <c r="V979" s="2"/>
      <c r="W979" s="2"/>
    </row>
    <row r="980" spans="1:23">
      <c r="A980" s="2"/>
      <c r="B980" s="2"/>
      <c r="C980" s="2"/>
      <c r="D980" s="2"/>
      <c r="E980" s="2"/>
      <c r="F980" s="2"/>
      <c r="G980" s="2"/>
      <c r="H980" s="2"/>
      <c r="I980" s="2"/>
      <c r="J980" s="2"/>
      <c r="K980" s="2"/>
      <c r="L980" s="2"/>
      <c r="M980" s="2"/>
      <c r="N980" s="2"/>
      <c r="O980" s="2"/>
      <c r="P980" s="2"/>
      <c r="Q980" s="2"/>
      <c r="R980" s="2"/>
      <c r="S980" s="2"/>
      <c r="T980" s="2"/>
      <c r="U980" s="2"/>
      <c r="V980" s="2"/>
      <c r="W980" s="2"/>
    </row>
    <row r="981" spans="1:23">
      <c r="A981" s="2"/>
      <c r="B981" s="2"/>
      <c r="C981" s="2"/>
      <c r="D981" s="2"/>
      <c r="E981" s="2"/>
      <c r="F981" s="2"/>
      <c r="G981" s="2"/>
      <c r="H981" s="2"/>
      <c r="I981" s="2"/>
      <c r="J981" s="2"/>
      <c r="K981" s="2"/>
      <c r="L981" s="2"/>
      <c r="M981" s="2"/>
      <c r="N981" s="2"/>
      <c r="O981" s="2"/>
      <c r="P981" s="2"/>
      <c r="Q981" s="2"/>
      <c r="R981" s="2"/>
      <c r="S981" s="2"/>
      <c r="T981" s="2"/>
      <c r="U981" s="2"/>
      <c r="V981" s="2"/>
      <c r="W981" s="2"/>
    </row>
    <row r="982" spans="1:23">
      <c r="A982" s="2"/>
      <c r="B982" s="2"/>
      <c r="C982" s="2"/>
      <c r="D982" s="2"/>
      <c r="E982" s="2"/>
      <c r="F982" s="2"/>
      <c r="G982" s="2"/>
      <c r="H982" s="2"/>
      <c r="I982" s="2"/>
      <c r="J982" s="2"/>
      <c r="K982" s="2"/>
      <c r="L982" s="2"/>
      <c r="M982" s="2"/>
      <c r="N982" s="2"/>
      <c r="O982" s="2"/>
      <c r="P982" s="2"/>
      <c r="Q982" s="2"/>
      <c r="R982" s="2"/>
      <c r="S982" s="2"/>
      <c r="T982" s="2"/>
      <c r="U982" s="2"/>
      <c r="V982" s="2"/>
      <c r="W982" s="2"/>
    </row>
    <row r="983" spans="1:23">
      <c r="A983" s="2"/>
      <c r="B983" s="2"/>
      <c r="C983" s="2"/>
      <c r="D983" s="2"/>
      <c r="E983" s="2"/>
      <c r="F983" s="2"/>
      <c r="G983" s="2"/>
      <c r="H983" s="2"/>
      <c r="I983" s="2"/>
      <c r="J983" s="2"/>
      <c r="K983" s="2"/>
      <c r="L983" s="2"/>
      <c r="M983" s="2"/>
      <c r="N983" s="2"/>
      <c r="O983" s="2"/>
      <c r="P983" s="2"/>
      <c r="Q983" s="2"/>
      <c r="R983" s="2"/>
      <c r="S983" s="2"/>
      <c r="T983" s="2"/>
      <c r="U983" s="2"/>
      <c r="V983" s="2"/>
      <c r="W983" s="2"/>
    </row>
    <row r="984" spans="1:23">
      <c r="A984" s="2"/>
      <c r="B984" s="2"/>
      <c r="C984" s="2"/>
      <c r="D984" s="2"/>
      <c r="E984" s="2"/>
      <c r="F984" s="2"/>
      <c r="G984" s="2"/>
      <c r="H984" s="2"/>
      <c r="I984" s="2"/>
      <c r="J984" s="2"/>
      <c r="K984" s="2"/>
      <c r="L984" s="2"/>
      <c r="M984" s="2"/>
      <c r="N984" s="2"/>
      <c r="O984" s="2"/>
      <c r="P984" s="2"/>
      <c r="Q984" s="2"/>
      <c r="R984" s="2"/>
      <c r="S984" s="2"/>
      <c r="T984" s="2"/>
      <c r="U984" s="2"/>
      <c r="V984" s="2"/>
      <c r="W984" s="2"/>
    </row>
    <row r="985" spans="1:23">
      <c r="A985" s="2"/>
      <c r="B985" s="2"/>
      <c r="C985" s="2"/>
      <c r="D985" s="2"/>
      <c r="E985" s="2"/>
      <c r="F985" s="2"/>
      <c r="G985" s="2"/>
      <c r="H985" s="2"/>
      <c r="I985" s="2"/>
      <c r="J985" s="2"/>
      <c r="K985" s="2"/>
      <c r="L985" s="2"/>
      <c r="M985" s="2"/>
      <c r="N985" s="2"/>
      <c r="O985" s="2"/>
      <c r="P985" s="2"/>
      <c r="Q985" s="2"/>
      <c r="R985" s="2"/>
      <c r="S985" s="2"/>
      <c r="T985" s="2"/>
      <c r="U985" s="2"/>
      <c r="V985" s="2"/>
      <c r="W985" s="2"/>
    </row>
    <row r="986" spans="1:23">
      <c r="A986" s="2"/>
      <c r="B986" s="2"/>
      <c r="C986" s="2"/>
      <c r="D986" s="2"/>
      <c r="E986" s="2"/>
      <c r="F986" s="2"/>
      <c r="G986" s="2"/>
      <c r="H986" s="2"/>
      <c r="I986" s="2"/>
      <c r="J986" s="2"/>
      <c r="K986" s="2"/>
      <c r="L986" s="2"/>
      <c r="M986" s="2"/>
      <c r="N986" s="2"/>
      <c r="O986" s="2"/>
      <c r="P986" s="2"/>
      <c r="Q986" s="2"/>
      <c r="R986" s="2"/>
      <c r="S986" s="2"/>
      <c r="T986" s="2"/>
      <c r="U986" s="2"/>
      <c r="V986" s="2"/>
      <c r="W986" s="2"/>
    </row>
    <row r="987" spans="1:23">
      <c r="A987" s="2"/>
      <c r="B987" s="2"/>
      <c r="C987" s="2"/>
      <c r="D987" s="2"/>
      <c r="E987" s="2"/>
      <c r="F987" s="2"/>
      <c r="G987" s="2"/>
      <c r="H987" s="2"/>
      <c r="I987" s="2"/>
      <c r="J987" s="2"/>
      <c r="K987" s="2"/>
      <c r="L987" s="2"/>
      <c r="M987" s="2"/>
      <c r="N987" s="2"/>
      <c r="O987" s="2"/>
      <c r="P987" s="2"/>
      <c r="Q987" s="2"/>
      <c r="R987" s="2"/>
      <c r="S987" s="2"/>
      <c r="T987" s="2"/>
      <c r="U987" s="2"/>
      <c r="V987" s="2"/>
      <c r="W987" s="2"/>
    </row>
    <row r="988" spans="1:23">
      <c r="A988" s="2"/>
      <c r="B988" s="2"/>
      <c r="C988" s="2"/>
      <c r="D988" s="2"/>
      <c r="E988" s="2"/>
      <c r="F988" s="2"/>
      <c r="G988" s="2"/>
      <c r="H988" s="2"/>
      <c r="I988" s="2"/>
      <c r="J988" s="2"/>
      <c r="K988" s="2"/>
      <c r="L988" s="2"/>
      <c r="M988" s="2"/>
      <c r="N988" s="2"/>
      <c r="O988" s="2"/>
      <c r="P988" s="2"/>
      <c r="Q988" s="2"/>
      <c r="R988" s="2"/>
      <c r="S988" s="2"/>
      <c r="T988" s="2"/>
      <c r="U988" s="2"/>
      <c r="V988" s="2"/>
      <c r="W988" s="2"/>
    </row>
    <row r="989" spans="1:23">
      <c r="A989" s="2"/>
      <c r="B989" s="2"/>
      <c r="C989" s="2"/>
      <c r="D989" s="2"/>
      <c r="E989" s="2"/>
      <c r="F989" s="2"/>
      <c r="G989" s="2"/>
      <c r="H989" s="2"/>
      <c r="I989" s="2"/>
      <c r="J989" s="2"/>
      <c r="K989" s="2"/>
      <c r="L989" s="2"/>
      <c r="M989" s="2"/>
      <c r="N989" s="2"/>
      <c r="O989" s="2"/>
      <c r="P989" s="2"/>
      <c r="Q989" s="2"/>
      <c r="R989" s="2"/>
      <c r="S989" s="2"/>
      <c r="T989" s="2"/>
      <c r="U989" s="2"/>
      <c r="V989" s="2"/>
      <c r="W989" s="2"/>
    </row>
    <row r="990" spans="1:23">
      <c r="A990" s="2"/>
      <c r="B990" s="2"/>
      <c r="C990" s="2"/>
      <c r="D990" s="2"/>
      <c r="E990" s="2"/>
      <c r="F990" s="2"/>
      <c r="G990" s="2"/>
      <c r="H990" s="2"/>
      <c r="I990" s="2"/>
      <c r="J990" s="2"/>
      <c r="K990" s="2"/>
      <c r="L990" s="2"/>
      <c r="M990" s="2"/>
      <c r="N990" s="2"/>
      <c r="O990" s="2"/>
      <c r="P990" s="2"/>
      <c r="Q990" s="2"/>
      <c r="R990" s="2"/>
      <c r="S990" s="2"/>
      <c r="T990" s="2"/>
      <c r="U990" s="2"/>
      <c r="V990" s="2"/>
      <c r="W990" s="2"/>
    </row>
    <row r="991" spans="1:23">
      <c r="A991" s="2"/>
      <c r="B991" s="2"/>
      <c r="C991" s="2"/>
      <c r="D991" s="2"/>
      <c r="E991" s="2"/>
      <c r="F991" s="2"/>
      <c r="G991" s="2"/>
      <c r="H991" s="2"/>
      <c r="I991" s="2"/>
      <c r="J991" s="2"/>
      <c r="K991" s="2"/>
      <c r="L991" s="2"/>
      <c r="M991" s="2"/>
      <c r="N991" s="2"/>
      <c r="O991" s="2"/>
      <c r="P991" s="2"/>
      <c r="Q991" s="2"/>
      <c r="R991" s="2"/>
      <c r="S991" s="2"/>
      <c r="T991" s="2"/>
      <c r="U991" s="2"/>
      <c r="V991" s="2"/>
      <c r="W991" s="2"/>
    </row>
    <row r="992" spans="1:23">
      <c r="A992" s="2"/>
      <c r="B992" s="2"/>
      <c r="C992" s="2"/>
      <c r="D992" s="2"/>
      <c r="E992" s="2"/>
      <c r="F992" s="2"/>
      <c r="G992" s="2"/>
      <c r="H992" s="2"/>
      <c r="I992" s="2"/>
      <c r="J992" s="2"/>
      <c r="K992" s="2"/>
      <c r="L992" s="2"/>
      <c r="M992" s="2"/>
      <c r="N992" s="2"/>
      <c r="O992" s="2"/>
      <c r="P992" s="2"/>
      <c r="Q992" s="2"/>
      <c r="R992" s="2"/>
      <c r="S992" s="2"/>
      <c r="T992" s="2"/>
      <c r="U992" s="2"/>
      <c r="V992" s="2"/>
      <c r="W992" s="2"/>
    </row>
    <row r="993" spans="1:23">
      <c r="A993" s="2"/>
      <c r="B993" s="2"/>
      <c r="C993" s="2"/>
      <c r="D993" s="2"/>
      <c r="E993" s="2"/>
      <c r="F993" s="2"/>
      <c r="G993" s="2"/>
      <c r="H993" s="2"/>
      <c r="I993" s="2"/>
      <c r="J993" s="2"/>
      <c r="K993" s="2"/>
      <c r="L993" s="2"/>
      <c r="M993" s="2"/>
      <c r="N993" s="2"/>
      <c r="O993" s="2"/>
      <c r="P993" s="2"/>
      <c r="Q993" s="2"/>
      <c r="R993" s="2"/>
      <c r="S993" s="2"/>
      <c r="T993" s="2"/>
      <c r="U993" s="2"/>
      <c r="V993" s="2"/>
      <c r="W993" s="2"/>
    </row>
    <row r="994" spans="1:23">
      <c r="A994" s="2"/>
      <c r="B994" s="2"/>
      <c r="C994" s="2"/>
      <c r="D994" s="2"/>
      <c r="E994" s="2"/>
      <c r="F994" s="2"/>
      <c r="G994" s="2"/>
      <c r="H994" s="2"/>
      <c r="I994" s="2"/>
      <c r="J994" s="2"/>
      <c r="K994" s="2"/>
      <c r="L994" s="2"/>
      <c r="M994" s="2"/>
      <c r="N994" s="2"/>
      <c r="O994" s="2"/>
      <c r="P994" s="2"/>
      <c r="Q994" s="2"/>
      <c r="R994" s="2"/>
      <c r="S994" s="2"/>
      <c r="T994" s="2"/>
      <c r="U994" s="2"/>
      <c r="V994" s="2"/>
      <c r="W994" s="2"/>
    </row>
    <row r="995" spans="1:23">
      <c r="A995" s="2"/>
      <c r="B995" s="2"/>
      <c r="C995" s="2"/>
      <c r="D995" s="2"/>
      <c r="E995" s="2"/>
      <c r="F995" s="2"/>
      <c r="G995" s="2"/>
      <c r="H995" s="2"/>
      <c r="I995" s="2"/>
      <c r="J995" s="2"/>
      <c r="K995" s="2"/>
      <c r="L995" s="2"/>
      <c r="M995" s="2"/>
      <c r="N995" s="2"/>
      <c r="O995" s="2"/>
      <c r="P995" s="2"/>
      <c r="Q995" s="2"/>
      <c r="R995" s="2"/>
      <c r="S995" s="2"/>
      <c r="T995" s="2"/>
      <c r="U995" s="2"/>
      <c r="V995" s="2"/>
      <c r="W995" s="2"/>
    </row>
    <row r="996" spans="1:23">
      <c r="A996" s="2"/>
      <c r="B996" s="2"/>
      <c r="C996" s="2"/>
      <c r="D996" s="2"/>
      <c r="E996" s="2"/>
      <c r="F996" s="2"/>
      <c r="G996" s="2"/>
      <c r="H996" s="2"/>
      <c r="I996" s="2"/>
      <c r="J996" s="2"/>
      <c r="K996" s="2"/>
      <c r="L996" s="2"/>
      <c r="M996" s="2"/>
      <c r="N996" s="2"/>
      <c r="O996" s="2"/>
      <c r="P996" s="2"/>
      <c r="Q996" s="2"/>
      <c r="R996" s="2"/>
      <c r="S996" s="2"/>
      <c r="T996" s="2"/>
      <c r="U996" s="2"/>
      <c r="V996" s="2"/>
      <c r="W996" s="2"/>
    </row>
    <row r="997" spans="1:23">
      <c r="A997" s="2"/>
      <c r="B997" s="2"/>
      <c r="C997" s="2"/>
      <c r="D997" s="2"/>
      <c r="E997" s="2"/>
      <c r="F997" s="2"/>
      <c r="G997" s="2"/>
      <c r="H997" s="2"/>
      <c r="I997" s="2"/>
      <c r="J997" s="2"/>
      <c r="K997" s="2"/>
      <c r="L997" s="2"/>
      <c r="M997" s="2"/>
      <c r="N997" s="2"/>
      <c r="O997" s="2"/>
      <c r="P997" s="2"/>
      <c r="Q997" s="2"/>
      <c r="R997" s="2"/>
      <c r="S997" s="2"/>
      <c r="T997" s="2"/>
      <c r="U997" s="2"/>
      <c r="V997" s="2"/>
      <c r="W997" s="2"/>
    </row>
    <row r="998" spans="1:23">
      <c r="A998" s="2"/>
      <c r="B998" s="2"/>
      <c r="C998" s="2"/>
      <c r="D998" s="2"/>
      <c r="E998" s="2"/>
      <c r="F998" s="2"/>
      <c r="G998" s="2"/>
      <c r="H998" s="2"/>
      <c r="I998" s="2"/>
      <c r="J998" s="2"/>
      <c r="K998" s="2"/>
      <c r="L998" s="2"/>
      <c r="M998" s="2"/>
      <c r="N998" s="2"/>
      <c r="O998" s="2"/>
      <c r="P998" s="2"/>
      <c r="Q998" s="2"/>
      <c r="R998" s="2"/>
      <c r="S998" s="2"/>
      <c r="T998" s="2"/>
      <c r="U998" s="2"/>
      <c r="V998" s="2"/>
      <c r="W998" s="2"/>
    </row>
    <row r="999" spans="1:23">
      <c r="A999" s="2"/>
      <c r="B999" s="2"/>
      <c r="C999" s="2"/>
      <c r="D999" s="2"/>
      <c r="E999" s="2"/>
      <c r="F999" s="2"/>
      <c r="G999" s="2"/>
      <c r="H999" s="2"/>
      <c r="I999" s="2"/>
      <c r="J999" s="2"/>
      <c r="K999" s="2"/>
      <c r="L999" s="2"/>
      <c r="M999" s="2"/>
      <c r="N999" s="2"/>
      <c r="O999" s="2"/>
      <c r="P999" s="2"/>
      <c r="Q999" s="2"/>
      <c r="R999" s="2"/>
      <c r="S999" s="2"/>
      <c r="T999" s="2"/>
      <c r="U999" s="2"/>
      <c r="V999" s="2"/>
      <c r="W999" s="2"/>
    </row>
    <row r="1000" spans="1:23">
      <c r="A1000" s="2"/>
      <c r="B1000" s="2"/>
      <c r="C1000" s="2"/>
      <c r="D1000" s="2"/>
      <c r="E1000" s="2"/>
      <c r="F1000" s="2"/>
      <c r="G1000" s="2"/>
      <c r="H1000" s="2"/>
      <c r="I1000" s="2"/>
      <c r="J1000" s="2"/>
      <c r="K1000" s="2"/>
      <c r="L1000" s="2"/>
      <c r="M1000" s="2"/>
      <c r="N1000" s="2"/>
      <c r="O1000" s="2"/>
      <c r="P1000" s="2"/>
      <c r="Q1000" s="2"/>
      <c r="R1000" s="2"/>
      <c r="S1000" s="2"/>
      <c r="T1000" s="2"/>
      <c r="U1000" s="2"/>
      <c r="V1000" s="2"/>
      <c r="W1000" s="2"/>
    </row>
    <row r="1001" spans="1:23">
      <c r="A1001" s="2"/>
      <c r="B1001" s="2"/>
      <c r="C1001" s="2"/>
      <c r="D1001" s="2"/>
      <c r="E1001" s="2"/>
      <c r="F1001" s="2"/>
      <c r="G1001" s="2"/>
      <c r="H1001" s="2"/>
      <c r="I1001" s="2"/>
      <c r="J1001" s="2"/>
      <c r="K1001" s="2"/>
      <c r="L1001" s="2"/>
      <c r="M1001" s="2"/>
      <c r="N1001" s="2"/>
      <c r="O1001" s="2"/>
      <c r="P1001" s="2"/>
      <c r="Q1001" s="2"/>
      <c r="R1001" s="2"/>
      <c r="S1001" s="2"/>
      <c r="T1001" s="2"/>
      <c r="U1001" s="2"/>
      <c r="V1001" s="2"/>
      <c r="W1001" s="2"/>
    </row>
    <row r="1002" spans="1:23">
      <c r="A1002" s="2"/>
      <c r="B1002" s="2"/>
      <c r="C1002" s="2"/>
      <c r="D1002" s="2"/>
      <c r="E1002" s="2"/>
      <c r="F1002" s="2"/>
      <c r="G1002" s="2"/>
      <c r="H1002" s="2"/>
      <c r="I1002" s="2"/>
      <c r="J1002" s="2"/>
      <c r="K1002" s="2"/>
      <c r="L1002" s="2"/>
      <c r="M1002" s="2"/>
      <c r="N1002" s="2"/>
      <c r="O1002" s="2"/>
      <c r="P1002" s="2"/>
      <c r="Q1002" s="2"/>
      <c r="R1002" s="2"/>
      <c r="S1002" s="2"/>
      <c r="T1002" s="2"/>
      <c r="U1002" s="2"/>
      <c r="V1002" s="2"/>
      <c r="W1002" s="2"/>
    </row>
    <row r="1003" spans="1:23">
      <c r="A1003" s="2"/>
      <c r="B1003" s="2"/>
      <c r="C1003" s="2"/>
      <c r="D1003" s="2"/>
      <c r="E1003" s="2"/>
      <c r="F1003" s="2"/>
      <c r="G1003" s="2"/>
      <c r="H1003" s="2"/>
      <c r="I1003" s="2"/>
      <c r="J1003" s="2"/>
      <c r="K1003" s="2"/>
      <c r="L1003" s="2"/>
      <c r="M1003" s="2"/>
      <c r="N1003" s="2"/>
      <c r="O1003" s="2"/>
      <c r="P1003" s="2"/>
      <c r="Q1003" s="2"/>
      <c r="R1003" s="2"/>
      <c r="S1003" s="2"/>
      <c r="T1003" s="2"/>
      <c r="U1003" s="2"/>
      <c r="V1003" s="2"/>
      <c r="W1003" s="2"/>
    </row>
    <row r="1004" spans="1:23">
      <c r="A1004" s="2"/>
      <c r="B1004" s="2"/>
      <c r="C1004" s="2"/>
      <c r="D1004" s="2"/>
      <c r="E1004" s="2"/>
      <c r="F1004" s="2"/>
      <c r="G1004" s="2"/>
      <c r="H1004" s="2"/>
      <c r="I1004" s="2"/>
      <c r="J1004" s="2"/>
      <c r="K1004" s="2"/>
      <c r="L1004" s="2"/>
      <c r="M1004" s="2"/>
      <c r="N1004" s="2"/>
      <c r="O1004" s="2"/>
      <c r="P1004" s="2"/>
      <c r="Q1004" s="2"/>
      <c r="R1004" s="2"/>
      <c r="S1004" s="2"/>
      <c r="T1004" s="2"/>
      <c r="U1004" s="2"/>
      <c r="V1004" s="2"/>
      <c r="W1004" s="2"/>
    </row>
    <row r="1005" spans="1:23">
      <c r="A1005" s="2"/>
      <c r="B1005" s="2"/>
      <c r="C1005" s="2"/>
      <c r="D1005" s="2"/>
      <c r="E1005" s="2"/>
      <c r="F1005" s="2"/>
      <c r="G1005" s="2"/>
      <c r="H1005" s="2"/>
      <c r="I1005" s="2"/>
      <c r="J1005" s="2"/>
      <c r="K1005" s="2"/>
      <c r="L1005" s="2"/>
      <c r="M1005" s="2"/>
      <c r="N1005" s="2"/>
      <c r="O1005" s="2"/>
      <c r="P1005" s="2"/>
      <c r="Q1005" s="2"/>
      <c r="R1005" s="2"/>
      <c r="S1005" s="2"/>
      <c r="T1005" s="2"/>
      <c r="U1005" s="2"/>
      <c r="V1005" s="2"/>
      <c r="W1005" s="2"/>
    </row>
    <row r="1006" spans="1:23">
      <c r="A1006" s="2"/>
      <c r="B1006" s="2"/>
      <c r="C1006" s="2"/>
      <c r="D1006" s="2"/>
      <c r="E1006" s="2"/>
      <c r="F1006" s="2"/>
      <c r="G1006" s="2"/>
      <c r="H1006" s="2"/>
      <c r="I1006" s="2"/>
      <c r="J1006" s="2"/>
      <c r="K1006" s="2"/>
      <c r="L1006" s="2"/>
      <c r="M1006" s="2"/>
      <c r="N1006" s="2"/>
      <c r="O1006" s="2"/>
      <c r="P1006" s="2"/>
      <c r="Q1006" s="2"/>
      <c r="R1006" s="2"/>
      <c r="S1006" s="2"/>
      <c r="T1006" s="2"/>
      <c r="U1006" s="2"/>
      <c r="V1006" s="2"/>
      <c r="W1006" s="2"/>
    </row>
    <row r="1007" spans="1:23">
      <c r="A1007" s="2"/>
      <c r="B1007" s="2"/>
      <c r="C1007" s="2"/>
      <c r="D1007" s="2"/>
      <c r="E1007" s="2"/>
      <c r="F1007" s="2"/>
      <c r="G1007" s="2"/>
      <c r="H1007" s="2"/>
      <c r="I1007" s="2"/>
      <c r="J1007" s="2"/>
      <c r="K1007" s="2"/>
      <c r="L1007" s="2"/>
      <c r="M1007" s="2"/>
      <c r="N1007" s="2"/>
      <c r="O1007" s="2"/>
      <c r="P1007" s="2"/>
      <c r="Q1007" s="2"/>
      <c r="R1007" s="2"/>
      <c r="S1007" s="2"/>
      <c r="T1007" s="2"/>
      <c r="U1007" s="2"/>
      <c r="V1007" s="2"/>
      <c r="W1007" s="2"/>
    </row>
    <row r="1008" spans="1:23">
      <c r="A1008" s="2"/>
      <c r="B1008" s="2"/>
      <c r="C1008" s="2"/>
      <c r="D1008" s="2"/>
      <c r="E1008" s="2"/>
      <c r="F1008" s="2"/>
      <c r="G1008" s="2"/>
      <c r="H1008" s="2"/>
      <c r="I1008" s="2"/>
      <c r="J1008" s="2"/>
      <c r="K1008" s="2"/>
      <c r="L1008" s="2"/>
      <c r="M1008" s="2"/>
      <c r="N1008" s="2"/>
      <c r="O1008" s="2"/>
      <c r="P1008" s="2"/>
      <c r="Q1008" s="2"/>
      <c r="R1008" s="2"/>
      <c r="S1008" s="2"/>
      <c r="T1008" s="2"/>
      <c r="U1008" s="2"/>
      <c r="V1008" s="2"/>
      <c r="W1008" s="2"/>
    </row>
    <row r="1009" spans="1:23">
      <c r="A1009" s="2"/>
      <c r="B1009" s="2"/>
      <c r="C1009" s="2"/>
      <c r="D1009" s="2"/>
      <c r="E1009" s="2"/>
      <c r="F1009" s="2"/>
      <c r="G1009" s="2"/>
      <c r="H1009" s="2"/>
      <c r="I1009" s="2"/>
      <c r="J1009" s="2"/>
      <c r="K1009" s="2"/>
      <c r="L1009" s="2"/>
      <c r="M1009" s="2"/>
      <c r="N1009" s="2"/>
      <c r="O1009" s="2"/>
      <c r="P1009" s="2"/>
      <c r="Q1009" s="2"/>
      <c r="R1009" s="2"/>
      <c r="S1009" s="2"/>
      <c r="T1009" s="2"/>
      <c r="U1009" s="2"/>
      <c r="V1009" s="2"/>
      <c r="W1009" s="2"/>
    </row>
    <row r="1010" spans="1:23">
      <c r="A1010" s="2"/>
      <c r="B1010" s="2"/>
      <c r="C1010" s="2"/>
      <c r="D1010" s="2"/>
      <c r="E1010" s="2"/>
      <c r="F1010" s="2"/>
      <c r="G1010" s="2"/>
      <c r="H1010" s="2"/>
      <c r="I1010" s="2"/>
      <c r="J1010" s="2"/>
      <c r="K1010" s="2"/>
      <c r="L1010" s="2"/>
      <c r="M1010" s="2"/>
      <c r="N1010" s="2"/>
      <c r="O1010" s="2"/>
      <c r="P1010" s="2"/>
      <c r="Q1010" s="2"/>
      <c r="R1010" s="2"/>
      <c r="S1010" s="2"/>
      <c r="T1010" s="2"/>
      <c r="U1010" s="2"/>
      <c r="V1010" s="2"/>
      <c r="W1010" s="2"/>
    </row>
    <row r="1011" spans="1:23">
      <c r="A1011" s="2"/>
      <c r="B1011" s="2"/>
      <c r="C1011" s="2"/>
      <c r="D1011" s="2"/>
      <c r="E1011" s="2"/>
      <c r="F1011" s="2"/>
      <c r="G1011" s="2"/>
      <c r="H1011" s="2"/>
      <c r="I1011" s="2"/>
      <c r="J1011" s="2"/>
      <c r="K1011" s="2"/>
      <c r="L1011" s="2"/>
      <c r="M1011" s="2"/>
      <c r="N1011" s="2"/>
      <c r="O1011" s="2"/>
      <c r="P1011" s="2"/>
      <c r="Q1011" s="2"/>
      <c r="R1011" s="2"/>
      <c r="S1011" s="2"/>
      <c r="T1011" s="2"/>
      <c r="U1011" s="2"/>
      <c r="V1011" s="2"/>
      <c r="W1011" s="2"/>
    </row>
    <row r="1012" spans="1:23">
      <c r="A1012" s="2"/>
      <c r="B1012" s="2"/>
      <c r="C1012" s="2"/>
      <c r="D1012" s="2"/>
      <c r="E1012" s="2"/>
      <c r="F1012" s="2"/>
      <c r="G1012" s="2"/>
      <c r="H1012" s="2"/>
      <c r="I1012" s="2"/>
      <c r="J1012" s="2"/>
      <c r="K1012" s="2"/>
      <c r="L1012" s="2"/>
      <c r="M1012" s="2"/>
      <c r="N1012" s="2"/>
      <c r="O1012" s="2"/>
      <c r="P1012" s="2"/>
      <c r="Q1012" s="2"/>
      <c r="R1012" s="2"/>
      <c r="S1012" s="2"/>
      <c r="T1012" s="2"/>
      <c r="U1012" s="2"/>
      <c r="V1012" s="2"/>
      <c r="W1012" s="2"/>
    </row>
    <row r="1013" spans="1:23">
      <c r="A1013" s="2"/>
      <c r="B1013" s="2"/>
      <c r="C1013" s="2"/>
      <c r="D1013" s="2"/>
      <c r="E1013" s="2"/>
      <c r="F1013" s="2"/>
      <c r="G1013" s="2"/>
      <c r="H1013" s="2"/>
      <c r="I1013" s="2"/>
      <c r="J1013" s="2"/>
      <c r="K1013" s="2"/>
      <c r="L1013" s="2"/>
      <c r="M1013" s="2"/>
      <c r="N1013" s="2"/>
      <c r="O1013" s="2"/>
      <c r="P1013" s="2"/>
      <c r="Q1013" s="2"/>
      <c r="R1013" s="2"/>
      <c r="S1013" s="2"/>
      <c r="T1013" s="2"/>
      <c r="U1013" s="2"/>
      <c r="V1013" s="2"/>
      <c r="W1013" s="2"/>
    </row>
    <row r="1014" spans="1:23">
      <c r="A1014" s="2"/>
      <c r="B1014" s="2"/>
      <c r="C1014" s="2"/>
      <c r="D1014" s="2"/>
      <c r="E1014" s="2"/>
      <c r="F1014" s="2"/>
      <c r="G1014" s="2"/>
      <c r="H1014" s="2"/>
      <c r="I1014" s="2"/>
      <c r="J1014" s="2"/>
      <c r="K1014" s="2"/>
      <c r="L1014" s="2"/>
      <c r="M1014" s="2"/>
      <c r="N1014" s="2"/>
      <c r="O1014" s="2"/>
      <c r="P1014" s="2"/>
      <c r="Q1014" s="2"/>
      <c r="R1014" s="2"/>
      <c r="S1014" s="2"/>
      <c r="T1014" s="2"/>
      <c r="U1014" s="2"/>
      <c r="V1014" s="2"/>
      <c r="W1014" s="2"/>
    </row>
    <row r="1015" spans="1:23">
      <c r="A1015" s="2"/>
      <c r="B1015" s="2"/>
      <c r="C1015" s="2"/>
      <c r="D1015" s="2"/>
      <c r="E1015" s="2"/>
      <c r="F1015" s="2"/>
      <c r="G1015" s="2"/>
      <c r="H1015" s="2"/>
      <c r="I1015" s="2"/>
      <c r="J1015" s="2"/>
      <c r="K1015" s="2"/>
      <c r="L1015" s="2"/>
      <c r="M1015" s="2"/>
      <c r="N1015" s="2"/>
      <c r="O1015" s="2"/>
      <c r="P1015" s="2"/>
      <c r="Q1015" s="2"/>
      <c r="R1015" s="2"/>
      <c r="S1015" s="2"/>
      <c r="T1015" s="2"/>
      <c r="U1015" s="2"/>
      <c r="V1015" s="2"/>
      <c r="W1015" s="2"/>
    </row>
    <row r="1016" spans="1:23">
      <c r="A1016" s="2"/>
      <c r="B1016" s="2"/>
      <c r="C1016" s="2"/>
      <c r="D1016" s="2"/>
      <c r="E1016" s="2"/>
      <c r="F1016" s="2"/>
      <c r="G1016" s="2"/>
      <c r="H1016" s="2"/>
      <c r="I1016" s="2"/>
      <c r="J1016" s="2"/>
      <c r="K1016" s="2"/>
      <c r="L1016" s="2"/>
      <c r="M1016" s="2"/>
      <c r="N1016" s="2"/>
      <c r="O1016" s="2"/>
      <c r="P1016" s="2"/>
      <c r="Q1016" s="2"/>
      <c r="R1016" s="2"/>
      <c r="S1016" s="2"/>
      <c r="T1016" s="2"/>
      <c r="U1016" s="2"/>
      <c r="V1016" s="2"/>
      <c r="W1016" s="2"/>
    </row>
    <row r="1017" spans="1:23">
      <c r="A1017" s="2"/>
      <c r="B1017" s="2"/>
      <c r="C1017" s="2"/>
      <c r="D1017" s="2"/>
      <c r="E1017" s="2"/>
      <c r="F1017" s="2"/>
      <c r="G1017" s="2"/>
      <c r="H1017" s="2"/>
      <c r="I1017" s="2"/>
      <c r="J1017" s="2"/>
      <c r="K1017" s="2"/>
      <c r="L1017" s="2"/>
      <c r="M1017" s="2"/>
      <c r="N1017" s="2"/>
      <c r="O1017" s="2"/>
      <c r="P1017" s="2"/>
      <c r="Q1017" s="2"/>
      <c r="R1017" s="2"/>
      <c r="S1017" s="2"/>
      <c r="T1017" s="2"/>
      <c r="U1017" s="2"/>
      <c r="V1017" s="2"/>
      <c r="W1017" s="2"/>
    </row>
    <row r="1018" spans="1:23">
      <c r="A1018" s="2"/>
      <c r="B1018" s="2"/>
      <c r="C1018" s="2"/>
      <c r="D1018" s="2"/>
      <c r="E1018" s="2"/>
      <c r="F1018" s="2"/>
      <c r="G1018" s="2"/>
      <c r="H1018" s="2"/>
      <c r="I1018" s="2"/>
      <c r="J1018" s="2"/>
      <c r="K1018" s="2"/>
      <c r="L1018" s="2"/>
      <c r="M1018" s="2"/>
      <c r="N1018" s="2"/>
      <c r="O1018" s="2"/>
      <c r="P1018" s="2"/>
      <c r="Q1018" s="2"/>
      <c r="R1018" s="2"/>
      <c r="S1018" s="2"/>
      <c r="T1018" s="2"/>
      <c r="U1018" s="2"/>
      <c r="V1018" s="2"/>
      <c r="W1018" s="2"/>
    </row>
    <row r="1019" spans="1:23">
      <c r="A1019" s="2"/>
      <c r="B1019" s="2"/>
      <c r="C1019" s="2"/>
      <c r="D1019" s="2"/>
      <c r="E1019" s="2"/>
      <c r="F1019" s="2"/>
      <c r="G1019" s="2"/>
      <c r="H1019" s="2"/>
      <c r="I1019" s="2"/>
      <c r="J1019" s="2"/>
      <c r="K1019" s="2"/>
      <c r="L1019" s="2"/>
      <c r="M1019" s="2"/>
      <c r="N1019" s="2"/>
      <c r="O1019" s="2"/>
      <c r="P1019" s="2"/>
      <c r="Q1019" s="2"/>
      <c r="R1019" s="2"/>
      <c r="S1019" s="2"/>
      <c r="T1019" s="2"/>
      <c r="U1019" s="2"/>
      <c r="V1019" s="2"/>
      <c r="W1019" s="2"/>
    </row>
    <row r="1020" spans="1:23">
      <c r="A1020" s="2"/>
      <c r="B1020" s="2"/>
      <c r="C1020" s="2"/>
      <c r="D1020" s="2"/>
      <c r="E1020" s="2"/>
      <c r="F1020" s="2"/>
      <c r="G1020" s="2"/>
      <c r="H1020" s="2"/>
      <c r="I1020" s="2"/>
      <c r="J1020" s="2"/>
      <c r="K1020" s="2"/>
      <c r="L1020" s="2"/>
      <c r="M1020" s="2"/>
      <c r="N1020" s="2"/>
      <c r="O1020" s="2"/>
      <c r="P1020" s="2"/>
      <c r="Q1020" s="2"/>
      <c r="R1020" s="2"/>
      <c r="S1020" s="2"/>
      <c r="T1020" s="2"/>
      <c r="U1020" s="2"/>
      <c r="V1020" s="2"/>
      <c r="W1020" s="2"/>
    </row>
    <row r="1021" spans="1:23">
      <c r="A1021" s="2"/>
      <c r="B1021" s="2"/>
      <c r="C1021" s="2"/>
      <c r="D1021" s="2"/>
      <c r="E1021" s="2"/>
      <c r="F1021" s="2"/>
      <c r="G1021" s="2"/>
      <c r="H1021" s="2"/>
      <c r="I1021" s="2"/>
      <c r="J1021" s="2"/>
      <c r="K1021" s="2"/>
      <c r="L1021" s="2"/>
      <c r="M1021" s="2"/>
      <c r="N1021" s="2"/>
      <c r="O1021" s="2"/>
      <c r="P1021" s="2"/>
      <c r="Q1021" s="2"/>
      <c r="R1021" s="2"/>
      <c r="S1021" s="2"/>
      <c r="T1021" s="2"/>
      <c r="U1021" s="2"/>
      <c r="V1021" s="2"/>
      <c r="W1021" s="2"/>
    </row>
    <row r="1022" spans="1:23">
      <c r="A1022" s="2"/>
      <c r="B1022" s="2"/>
      <c r="C1022" s="2"/>
      <c r="D1022" s="2"/>
      <c r="E1022" s="2"/>
      <c r="F1022" s="2"/>
      <c r="G1022" s="2"/>
      <c r="H1022" s="2"/>
      <c r="I1022" s="2"/>
      <c r="J1022" s="2"/>
      <c r="K1022" s="2"/>
      <c r="L1022" s="2"/>
      <c r="M1022" s="2"/>
      <c r="N1022" s="2"/>
      <c r="O1022" s="2"/>
      <c r="P1022" s="2"/>
      <c r="Q1022" s="2"/>
      <c r="R1022" s="2"/>
      <c r="S1022" s="2"/>
      <c r="T1022" s="2"/>
      <c r="U1022" s="2"/>
      <c r="V1022" s="2"/>
      <c r="W1022" s="2"/>
    </row>
    <row r="1023" spans="1:23">
      <c r="A1023" s="2"/>
      <c r="B1023" s="2"/>
      <c r="C1023" s="2"/>
      <c r="D1023" s="2"/>
      <c r="E1023" s="2"/>
      <c r="F1023" s="2"/>
      <c r="G1023" s="2"/>
      <c r="H1023" s="2"/>
      <c r="I1023" s="2"/>
      <c r="J1023" s="2"/>
      <c r="K1023" s="2"/>
      <c r="L1023" s="2"/>
      <c r="M1023" s="2"/>
      <c r="N1023" s="2"/>
      <c r="O1023" s="2"/>
      <c r="P1023" s="2"/>
      <c r="Q1023" s="2"/>
      <c r="R1023" s="2"/>
      <c r="S1023" s="2"/>
      <c r="T1023" s="2"/>
      <c r="U1023" s="2"/>
      <c r="V1023" s="2"/>
      <c r="W1023" s="2"/>
    </row>
    <row r="1024" spans="1:23">
      <c r="A1024" s="2"/>
      <c r="B1024" s="2"/>
      <c r="C1024" s="2"/>
      <c r="D1024" s="2"/>
      <c r="E1024" s="2"/>
      <c r="F1024" s="2"/>
      <c r="G1024" s="2"/>
      <c r="H1024" s="2"/>
      <c r="I1024" s="2"/>
      <c r="J1024" s="2"/>
      <c r="K1024" s="2"/>
      <c r="L1024" s="2"/>
      <c r="M1024" s="2"/>
      <c r="N1024" s="2"/>
      <c r="O1024" s="2"/>
      <c r="P1024" s="2"/>
      <c r="Q1024" s="2"/>
      <c r="R1024" s="2"/>
      <c r="S1024" s="2"/>
      <c r="T1024" s="2"/>
      <c r="U1024" s="2"/>
      <c r="V1024" s="2"/>
      <c r="W1024" s="2"/>
    </row>
    <row r="1025" spans="1:23">
      <c r="A1025" s="2"/>
      <c r="B1025" s="2"/>
      <c r="C1025" s="2"/>
      <c r="D1025" s="2"/>
      <c r="E1025" s="2"/>
      <c r="F1025" s="2"/>
      <c r="G1025" s="2"/>
      <c r="H1025" s="2"/>
      <c r="I1025" s="2"/>
      <c r="J1025" s="2"/>
      <c r="K1025" s="2"/>
      <c r="L1025" s="2"/>
      <c r="M1025" s="2"/>
      <c r="N1025" s="2"/>
      <c r="O1025" s="2"/>
      <c r="P1025" s="2"/>
      <c r="Q1025" s="2"/>
      <c r="R1025" s="2"/>
      <c r="S1025" s="2"/>
      <c r="T1025" s="2"/>
      <c r="U1025" s="2"/>
      <c r="V1025" s="2"/>
      <c r="W1025" s="2"/>
    </row>
  </sheetData>
  <sheetProtection formatCells="0" autoFilter="0"/>
  <autoFilter ref="A3:AE356" xr:uid="{00000000-0009-0000-0000-000002000000}">
    <filterColumn colId="6">
      <filters>
        <filter val="55020101"/>
      </filters>
    </filterColumn>
  </autoFilter>
  <mergeCells count="5">
    <mergeCell ref="W1:W2"/>
    <mergeCell ref="A1:F1"/>
    <mergeCell ref="G1:O1"/>
    <mergeCell ref="P1:S1"/>
    <mergeCell ref="T1:V1"/>
  </mergeCells>
  <dataValidations count="4">
    <dataValidation allowBlank="1" showErrorMessage="1" prompt="número (#)_x000a_porcentaje (%)_x000a_hectáreas (ha)_x000a_metros cuadrados (m2)_x000a_entre otras" sqref="L4:L48 L88:L107 L147:L158 L62:L71 L74:L83 L177:L182 L199:L286" xr:uid="{00000000-0002-0000-0200-000000000000}"/>
    <dataValidation allowBlank="1" showErrorMessage="1" prompt="número (#)_x005f_x000a_porcentaje (%)_x005f_x000a_hectáreas (ha)_x005f_x000a_metros cuadrados (m2)_x005f_x000a_entre otras" sqref="L134:L137 L117:L132 L108:L109 L112:L115 L139:L146" xr:uid="{00000000-0002-0000-0200-000001000000}"/>
    <dataValidation allowBlank="1" showInputMessage="1" showErrorMessage="1" prompt="número (#)_x000a_porcentaje (%)_x000a_hectáreas (ha)_x000a_metros cuadrados (m2)_x000a_entre otras" sqref="L160:L176 L185" xr:uid="{00000000-0002-0000-0200-000002000000}"/>
    <dataValidation allowBlank="1" showInputMessage="1" showErrorMessage="1" prompt="número (#)_x005f_x000a_porcentaje (%)_x005f_x000a_hectáreas (ha)_x005f_x000a_metros cuadrados (m2)_x005f_x000a_entre otras" sqref="L138" xr:uid="{00000000-0002-0000-0200-000003000000}"/>
  </dataValidations>
  <pageMargins left="0.7" right="0.7" top="0.75" bottom="0.75" header="0.3" footer="0.3"/>
  <pageSetup orientation="portrait" horizontalDpi="4294967295" verticalDpi="4294967295"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filterMode="1"/>
  <dimension ref="A1:C54"/>
  <sheetViews>
    <sheetView workbookViewId="0">
      <selection activeCell="C55" sqref="C55"/>
    </sheetView>
  </sheetViews>
  <sheetFormatPr defaultColWidth="11.42578125" defaultRowHeight="15"/>
  <sheetData>
    <row r="1" spans="1:3">
      <c r="A1" t="s">
        <v>1188</v>
      </c>
      <c r="B1" t="s">
        <v>1189</v>
      </c>
      <c r="C1" t="s">
        <v>1190</v>
      </c>
    </row>
    <row r="2" spans="1:3" hidden="1">
      <c r="A2" t="s">
        <v>297</v>
      </c>
      <c r="B2">
        <v>311945</v>
      </c>
    </row>
    <row r="3" spans="1:3" hidden="1">
      <c r="A3" t="s">
        <v>306</v>
      </c>
      <c r="B3">
        <v>5477</v>
      </c>
    </row>
    <row r="4" spans="1:3" hidden="1">
      <c r="A4" t="s">
        <v>322</v>
      </c>
      <c r="B4">
        <v>111</v>
      </c>
      <c r="C4" t="s">
        <v>1191</v>
      </c>
    </row>
    <row r="5" spans="1:3" hidden="1">
      <c r="A5" t="s">
        <v>324</v>
      </c>
      <c r="B5">
        <v>150</v>
      </c>
      <c r="C5" t="s">
        <v>1192</v>
      </c>
    </row>
    <row r="6" spans="1:3" hidden="1">
      <c r="A6" t="s">
        <v>326</v>
      </c>
      <c r="B6">
        <v>73</v>
      </c>
      <c r="C6" t="s">
        <v>1193</v>
      </c>
    </row>
    <row r="7" spans="1:3" hidden="1">
      <c r="A7" t="s">
        <v>328</v>
      </c>
      <c r="B7">
        <v>0</v>
      </c>
      <c r="C7" t="s">
        <v>1194</v>
      </c>
    </row>
    <row r="8" spans="1:3" hidden="1">
      <c r="A8" t="s">
        <v>330</v>
      </c>
      <c r="B8">
        <v>0</v>
      </c>
      <c r="C8" t="s">
        <v>1195</v>
      </c>
    </row>
    <row r="9" spans="1:3" hidden="1">
      <c r="A9" t="s">
        <v>332</v>
      </c>
      <c r="B9">
        <v>3</v>
      </c>
    </row>
    <row r="10" spans="1:3" hidden="1">
      <c r="A10" t="s">
        <v>334</v>
      </c>
      <c r="B10">
        <v>430</v>
      </c>
    </row>
    <row r="11" spans="1:3" hidden="1">
      <c r="A11" t="s">
        <v>336</v>
      </c>
      <c r="B11" t="s">
        <v>338</v>
      </c>
    </row>
    <row r="12" spans="1:3" hidden="1">
      <c r="A12" t="s">
        <v>339</v>
      </c>
      <c r="B12">
        <v>18</v>
      </c>
    </row>
    <row r="13" spans="1:3" hidden="1">
      <c r="A13" t="s">
        <v>341</v>
      </c>
      <c r="B13" t="s">
        <v>338</v>
      </c>
    </row>
    <row r="14" spans="1:3" hidden="1">
      <c r="A14" t="s">
        <v>343</v>
      </c>
      <c r="B14">
        <v>0</v>
      </c>
      <c r="C14" t="s">
        <v>1196</v>
      </c>
    </row>
    <row r="15" spans="1:3" hidden="1">
      <c r="A15" t="s">
        <v>345</v>
      </c>
      <c r="B15">
        <v>0</v>
      </c>
    </row>
    <row r="16" spans="1:3" hidden="1">
      <c r="A16" t="s">
        <v>347</v>
      </c>
      <c r="B16">
        <v>576</v>
      </c>
      <c r="C16" t="s">
        <v>1197</v>
      </c>
    </row>
    <row r="17" spans="1:3" hidden="1">
      <c r="A17" t="s">
        <v>349</v>
      </c>
      <c r="B17">
        <v>29</v>
      </c>
    </row>
    <row r="18" spans="1:3" hidden="1">
      <c r="A18" t="s">
        <v>351</v>
      </c>
      <c r="B18">
        <v>0</v>
      </c>
      <c r="C18" t="s">
        <v>1198</v>
      </c>
    </row>
    <row r="19" spans="1:3" hidden="1">
      <c r="A19" t="s">
        <v>353</v>
      </c>
      <c r="B19">
        <v>0</v>
      </c>
    </row>
    <row r="20" spans="1:3" hidden="1">
      <c r="A20" t="s">
        <v>355</v>
      </c>
      <c r="B20">
        <v>448</v>
      </c>
      <c r="C20" t="s">
        <v>1199</v>
      </c>
    </row>
    <row r="21" spans="1:3" hidden="1">
      <c r="A21" t="s">
        <v>357</v>
      </c>
      <c r="B21">
        <v>0</v>
      </c>
      <c r="C21" t="s">
        <v>1200</v>
      </c>
    </row>
    <row r="22" spans="1:3">
      <c r="A22" t="s">
        <v>361</v>
      </c>
      <c r="B22">
        <v>295</v>
      </c>
      <c r="C22" t="s">
        <v>1201</v>
      </c>
    </row>
    <row r="23" spans="1:3" hidden="1">
      <c r="A23" t="s">
        <v>363</v>
      </c>
      <c r="B23">
        <v>594</v>
      </c>
      <c r="C23" t="s">
        <v>1202</v>
      </c>
    </row>
    <row r="24" spans="1:3" hidden="1">
      <c r="A24" t="s">
        <v>365</v>
      </c>
      <c r="B24">
        <v>0</v>
      </c>
      <c r="C24" t="s">
        <v>1203</v>
      </c>
    </row>
    <row r="25" spans="1:3" hidden="1">
      <c r="A25" t="s">
        <v>369</v>
      </c>
      <c r="B25">
        <v>216</v>
      </c>
      <c r="C25" t="s">
        <v>1204</v>
      </c>
    </row>
    <row r="26" spans="1:3" hidden="1">
      <c r="A26" t="s">
        <v>371</v>
      </c>
      <c r="B26">
        <v>1021</v>
      </c>
    </row>
    <row r="27" spans="1:3" hidden="1">
      <c r="A27" t="s">
        <v>373</v>
      </c>
      <c r="B27">
        <v>85</v>
      </c>
    </row>
    <row r="28" spans="1:3" hidden="1">
      <c r="A28" t="s">
        <v>375</v>
      </c>
      <c r="B28">
        <v>0</v>
      </c>
    </row>
    <row r="29" spans="1:3" hidden="1">
      <c r="A29" t="s">
        <v>379</v>
      </c>
      <c r="B29">
        <v>0</v>
      </c>
    </row>
    <row r="30" spans="1:3" hidden="1">
      <c r="A30" t="s">
        <v>383</v>
      </c>
      <c r="B30">
        <v>2</v>
      </c>
      <c r="C30" t="s">
        <v>1205</v>
      </c>
    </row>
    <row r="31" spans="1:3" hidden="1">
      <c r="A31" t="s">
        <v>385</v>
      </c>
      <c r="B31">
        <v>0</v>
      </c>
      <c r="C31" t="s">
        <v>1206</v>
      </c>
    </row>
    <row r="32" spans="1:3" hidden="1">
      <c r="A32" t="s">
        <v>387</v>
      </c>
      <c r="B32">
        <v>12</v>
      </c>
      <c r="C32" t="s">
        <v>1207</v>
      </c>
    </row>
    <row r="33" spans="1:3" hidden="1">
      <c r="A33" t="s">
        <v>389</v>
      </c>
      <c r="B33">
        <v>11</v>
      </c>
      <c r="C33" t="s">
        <v>1208</v>
      </c>
    </row>
    <row r="34" spans="1:3" hidden="1">
      <c r="A34" t="s">
        <v>391</v>
      </c>
      <c r="B34">
        <v>34</v>
      </c>
    </row>
    <row r="35" spans="1:3" hidden="1">
      <c r="A35" t="s">
        <v>393</v>
      </c>
      <c r="B35">
        <v>17</v>
      </c>
      <c r="C35" t="s">
        <v>1209</v>
      </c>
    </row>
    <row r="36" spans="1:3" hidden="1">
      <c r="A36" t="s">
        <v>395</v>
      </c>
      <c r="B36">
        <v>2</v>
      </c>
    </row>
    <row r="37" spans="1:3" hidden="1">
      <c r="A37" t="s">
        <v>397</v>
      </c>
      <c r="B37">
        <v>0</v>
      </c>
      <c r="C37" t="s">
        <v>1210</v>
      </c>
    </row>
    <row r="38" spans="1:3" hidden="1">
      <c r="A38" t="s">
        <v>399</v>
      </c>
      <c r="B38" t="s">
        <v>338</v>
      </c>
      <c r="C38" t="s">
        <v>1200</v>
      </c>
    </row>
    <row r="39" spans="1:3" hidden="1">
      <c r="A39" t="s">
        <v>401</v>
      </c>
      <c r="B39">
        <v>0</v>
      </c>
      <c r="C39" t="s">
        <v>1200</v>
      </c>
    </row>
    <row r="40" spans="1:3" hidden="1">
      <c r="A40" t="s">
        <v>405</v>
      </c>
      <c r="B40">
        <v>0</v>
      </c>
    </row>
    <row r="41" spans="1:3" hidden="1">
      <c r="A41" t="s">
        <v>407</v>
      </c>
      <c r="B41">
        <v>29163</v>
      </c>
    </row>
    <row r="42" spans="1:3" hidden="1">
      <c r="A42" t="s">
        <v>409</v>
      </c>
      <c r="B42">
        <v>0</v>
      </c>
    </row>
    <row r="43" spans="1:3" hidden="1">
      <c r="A43" t="s">
        <v>317</v>
      </c>
    </row>
    <row r="44" spans="1:3" hidden="1">
      <c r="A44" t="s">
        <v>1072</v>
      </c>
      <c r="B44" t="s">
        <v>338</v>
      </c>
    </row>
    <row r="45" spans="1:3" hidden="1">
      <c r="A45" t="s">
        <v>1074</v>
      </c>
      <c r="B45">
        <v>0</v>
      </c>
    </row>
    <row r="46" spans="1:3" hidden="1">
      <c r="A46" t="s">
        <v>1076</v>
      </c>
      <c r="B46" t="s">
        <v>338</v>
      </c>
    </row>
    <row r="47" spans="1:3" hidden="1">
      <c r="A47" t="s">
        <v>1078</v>
      </c>
      <c r="B47" t="s">
        <v>338</v>
      </c>
    </row>
    <row r="48" spans="1:3" hidden="1">
      <c r="A48" t="s">
        <v>1080</v>
      </c>
      <c r="B48" t="s">
        <v>338</v>
      </c>
    </row>
    <row r="49" spans="1:3" hidden="1">
      <c r="A49" t="s">
        <v>1082</v>
      </c>
      <c r="B49" t="s">
        <v>338</v>
      </c>
    </row>
    <row r="50" spans="1:3" hidden="1">
      <c r="A50" t="s">
        <v>1084</v>
      </c>
      <c r="B50" t="s">
        <v>338</v>
      </c>
    </row>
    <row r="51" spans="1:3" hidden="1">
      <c r="A51" t="s">
        <v>1086</v>
      </c>
      <c r="B51" t="s">
        <v>338</v>
      </c>
    </row>
    <row r="52" spans="1:3" hidden="1">
      <c r="A52" t="s">
        <v>1088</v>
      </c>
      <c r="B52" t="s">
        <v>338</v>
      </c>
    </row>
    <row r="53" spans="1:3" hidden="1">
      <c r="A53" t="s">
        <v>1092</v>
      </c>
      <c r="B53" t="s">
        <v>338</v>
      </c>
    </row>
    <row r="54" spans="1:3" hidden="1">
      <c r="A54" t="s">
        <v>1094</v>
      </c>
      <c r="B54">
        <v>0</v>
      </c>
      <c r="C54" t="s">
        <v>1211</v>
      </c>
    </row>
  </sheetData>
  <autoFilter ref="A1:C54" xr:uid="{00000000-0009-0000-0000-000003000000}">
    <filterColumn colId="0">
      <filters>
        <filter val="52030201"/>
      </filters>
    </filterColumn>
  </autoFilter>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7005"/>
  <sheetViews>
    <sheetView zoomScaleNormal="100" workbookViewId="0">
      <selection activeCell="H3593" sqref="H3593"/>
    </sheetView>
  </sheetViews>
  <sheetFormatPr defaultColWidth="11.42578125" defaultRowHeight="15"/>
  <cols>
    <col min="1" max="1" width="17.7109375" customWidth="1"/>
    <col min="2" max="2" width="71.7109375" customWidth="1"/>
    <col min="3" max="3" width="34.42578125" customWidth="1"/>
    <col min="4" max="4" width="25.42578125" customWidth="1"/>
    <col min="5" max="5" width="9.5703125" hidden="1" customWidth="1"/>
    <col min="6" max="6" width="19.140625" customWidth="1"/>
    <col min="7" max="8" width="20.7109375" customWidth="1"/>
    <col min="9" max="9" width="23.85546875" customWidth="1"/>
  </cols>
  <sheetData>
    <row r="1" spans="1:10" ht="31.5" customHeight="1">
      <c r="A1" s="211" t="s">
        <v>1212</v>
      </c>
      <c r="B1" s="212" t="s">
        <v>1213</v>
      </c>
      <c r="C1" s="212" t="s">
        <v>1213</v>
      </c>
      <c r="D1" s="213" t="s">
        <v>1214</v>
      </c>
      <c r="E1" s="210"/>
      <c r="F1" s="210"/>
      <c r="G1" s="209"/>
      <c r="H1" s="210"/>
      <c r="I1" s="210"/>
      <c r="J1" s="120" t="s">
        <v>1215</v>
      </c>
    </row>
    <row r="2" spans="1:10" ht="63.75">
      <c r="A2" s="211"/>
      <c r="B2" s="212"/>
      <c r="C2" s="212"/>
      <c r="D2" s="214"/>
      <c r="E2" s="49" t="s">
        <v>1216</v>
      </c>
      <c r="F2" s="7" t="s">
        <v>1213</v>
      </c>
      <c r="G2" s="8"/>
      <c r="H2" s="8" t="s">
        <v>1217</v>
      </c>
      <c r="I2" s="9" t="s">
        <v>1213</v>
      </c>
    </row>
    <row r="3" spans="1:10" ht="78" customHeight="1">
      <c r="A3" s="5" t="s">
        <v>1218</v>
      </c>
      <c r="B3" s="5" t="s">
        <v>1</v>
      </c>
      <c r="C3" s="5" t="s">
        <v>1219</v>
      </c>
      <c r="D3" s="5" t="s">
        <v>1220</v>
      </c>
      <c r="E3" s="3"/>
      <c r="F3" s="4" t="s">
        <v>1221</v>
      </c>
      <c r="G3" s="6" t="s">
        <v>1222</v>
      </c>
      <c r="H3" s="6" t="s">
        <v>1223</v>
      </c>
      <c r="I3" s="48" t="s">
        <v>1224</v>
      </c>
    </row>
    <row r="4" spans="1:10" ht="30" customHeight="1">
      <c r="A4" s="24" t="s">
        <v>617</v>
      </c>
      <c r="B4" s="1" t="str">
        <f>+IF(LEN(A4)&gt;0,VLOOKUP(A4,Seguimiento_Mar_2025!G$4:H$356,2,FALSE),"")</f>
        <v>Monitoreo de la Erosión Costera en el Litoral Antioqueño realizado</v>
      </c>
      <c r="C4" s="1" t="str">
        <f>+IF(LEN(A4)&gt;0,VLOOKUP(A4,Seguimiento_Mar_2025!G$4:J$356,4,FALSE),"")</f>
        <v>DAGRAN</v>
      </c>
      <c r="D4" t="s">
        <v>1225</v>
      </c>
      <c r="E4" t="str">
        <f t="shared" ref="E4:E56" si="0">+A4&amp;D4</f>
        <v>54010201Arboletes</v>
      </c>
      <c r="F4" t="str">
        <f t="shared" ref="F4:F67" si="1">+IF(IF(LEN(E4)&gt;0,COUNTIF($E$4:$E$11183,E4),"")=1,"",IF(LEN(E4)&gt;0,COUNTIF($E$4:$E$11183,E4),""))</f>
        <v/>
      </c>
      <c r="G4">
        <v>0.25</v>
      </c>
      <c r="H4" s="2">
        <v>6.25E-2</v>
      </c>
      <c r="I4">
        <f>+ABS(SUMIF($A$4:$A$11183,A4,$H$4:$H$11183)-IF(ISERROR(VLOOKUP(A4,Seguimiento_Mar_2025!G$4:U$356,15,FALSE)),0,VLOOKUP(A4,Seguimiento_Mar_2025!G$4:U$356,15,FALSE)))</f>
        <v>0</v>
      </c>
    </row>
    <row r="5" spans="1:10">
      <c r="A5" s="24" t="s">
        <v>617</v>
      </c>
      <c r="B5" s="1" t="str">
        <f>+IF(LEN(A5)&gt;0,VLOOKUP(A5,Seguimiento_Mar_2025!G$4:H$356,2,FALSE),"")</f>
        <v>Monitoreo de la Erosión Costera en el Litoral Antioqueño realizado</v>
      </c>
      <c r="C5" s="1" t="str">
        <f>+IF(LEN(A5)&gt;0,VLOOKUP(A5,Seguimiento_Mar_2025!G$4:J$356,4,FALSE),"")</f>
        <v>DAGRAN</v>
      </c>
      <c r="D5" t="s">
        <v>1226</v>
      </c>
      <c r="E5" t="str">
        <f t="shared" si="0"/>
        <v>54010201San Juan de Urabá</v>
      </c>
      <c r="F5" t="str">
        <f t="shared" si="1"/>
        <v/>
      </c>
      <c r="G5">
        <v>0.25</v>
      </c>
      <c r="H5" s="2">
        <v>6.25E-2</v>
      </c>
      <c r="I5">
        <f>+ABS(SUMIF($A$4:$A$11183,A5,$H$4:$H$11183)-IF(ISERROR(VLOOKUP(A5,Seguimiento_Mar_2025!G$4:U$356,15,FALSE)),0,VLOOKUP(A5,Seguimiento_Mar_2025!G$4:U$356,15,FALSE)))</f>
        <v>0</v>
      </c>
    </row>
    <row r="6" spans="1:10">
      <c r="A6" s="24" t="s">
        <v>617</v>
      </c>
      <c r="B6" s="1" t="str">
        <f>+IF(LEN(A6)&gt;0,VLOOKUP(A6,Seguimiento_Mar_2025!G$4:H$356,2,FALSE),"")</f>
        <v>Monitoreo de la Erosión Costera en el Litoral Antioqueño realizado</v>
      </c>
      <c r="C6" s="1" t="str">
        <f>+IF(LEN(A6)&gt;0,VLOOKUP(A6,Seguimiento_Mar_2025!G$4:J$356,4,FALSE),"")</f>
        <v>DAGRAN</v>
      </c>
      <c r="D6" t="s">
        <v>1227</v>
      </c>
      <c r="E6" t="str">
        <f t="shared" si="0"/>
        <v>54010201Turbo</v>
      </c>
      <c r="F6" t="str">
        <f t="shared" si="1"/>
        <v/>
      </c>
      <c r="G6">
        <v>0.25</v>
      </c>
      <c r="H6" s="2">
        <v>6.25E-2</v>
      </c>
      <c r="I6">
        <f>+ABS(SUMIF($A$4:$A$11183,A6,$H$4:$H$11183)-IF(ISERROR(VLOOKUP(A6,Seguimiento_Mar_2025!G$4:U$356,15,FALSE)),0,VLOOKUP(A6,Seguimiento_Mar_2025!G$4:U$356,15,FALSE)))</f>
        <v>0</v>
      </c>
    </row>
    <row r="7" spans="1:10">
      <c r="A7" s="24" t="s">
        <v>617</v>
      </c>
      <c r="B7" s="1" t="str">
        <f>+IF(LEN(A7)&gt;0,VLOOKUP(A7,Seguimiento_Mar_2025!G$4:H$356,2,FALSE),"")</f>
        <v>Monitoreo de la Erosión Costera en el Litoral Antioqueño realizado</v>
      </c>
      <c r="C7" s="1" t="str">
        <f>+IF(LEN(A7)&gt;0,VLOOKUP(A7,Seguimiento_Mar_2025!G$4:J$356,4,FALSE),"")</f>
        <v>DAGRAN</v>
      </c>
      <c r="D7" t="s">
        <v>1228</v>
      </c>
      <c r="E7" t="str">
        <f t="shared" si="0"/>
        <v>54010201Necoclí</v>
      </c>
      <c r="F7" t="str">
        <f t="shared" si="1"/>
        <v/>
      </c>
      <c r="G7">
        <v>0.25</v>
      </c>
      <c r="H7" s="2">
        <v>6.25E-2</v>
      </c>
      <c r="I7">
        <f>+ABS(SUMIF($A$4:$A$11183,A7,$H$4:$H$11183)-IF(ISERROR(VLOOKUP(A7,Seguimiento_Mar_2025!G$4:U$356,15,FALSE)),0,VLOOKUP(A7,Seguimiento_Mar_2025!G$4:U$356,15,FALSE)))</f>
        <v>0</v>
      </c>
    </row>
    <row r="8" spans="1:10">
      <c r="A8" s="24" t="s">
        <v>650</v>
      </c>
      <c r="B8" s="1" t="str">
        <f>+IF(LEN(A8)&gt;0,VLOOKUP(A8,Seguimiento_Mar_2025!G$4:H$356,2,FALSE),"")</f>
        <v>Sistema de Alerta Temprana implementado</v>
      </c>
      <c r="C8" s="1" t="str">
        <f>+IF(LEN(A8)&gt;0,VLOOKUP(A8,Seguimiento_Mar_2025!G$4:J$356,4,FALSE),"")</f>
        <v>DAGRAN</v>
      </c>
      <c r="D8" t="s">
        <v>1229</v>
      </c>
      <c r="E8" t="str">
        <f t="shared" si="0"/>
        <v>54020201.Departamento</v>
      </c>
      <c r="F8" t="str">
        <f t="shared" si="1"/>
        <v/>
      </c>
      <c r="G8">
        <v>1</v>
      </c>
      <c r="H8" s="2">
        <v>0.25</v>
      </c>
      <c r="I8">
        <f>+ABS(SUMIF($A$4:$A$11183,A8,$H$4:$H$11183)-IF(ISERROR(VLOOKUP(A8,Seguimiento_Mar_2025!G$4:U$356,15,FALSE)),0,VLOOKUP(A8,Seguimiento_Mar_2025!G$4:U$356,15,FALSE)))</f>
        <v>0</v>
      </c>
    </row>
    <row r="9" spans="1:10">
      <c r="A9" s="24" t="s">
        <v>652</v>
      </c>
      <c r="B9" s="1" t="str">
        <f>+IF(LEN(A9)&gt;0,VLOOKUP(A9,Seguimiento_Mar_2025!G$4:H$356,2,FALSE),"")</f>
        <v>Obras de infraestructura para la reducción del riesgo de desastres realizadas</v>
      </c>
      <c r="C9" s="1" t="str">
        <f>+IF(LEN(A9)&gt;0,VLOOKUP(A9,Seguimiento_Mar_2025!G$4:J$356,4,FALSE),"")</f>
        <v>DAGRAN</v>
      </c>
      <c r="D9" t="s">
        <v>1230</v>
      </c>
      <c r="E9" t="str">
        <f t="shared" si="0"/>
        <v>54020202Amagá</v>
      </c>
      <c r="F9" t="str">
        <f t="shared" si="1"/>
        <v/>
      </c>
      <c r="G9">
        <v>1</v>
      </c>
      <c r="H9" s="2"/>
      <c r="I9">
        <f>+ABS(SUMIF($A$4:$A$11183,A9,$H$4:$H$11183)-IF(ISERROR(VLOOKUP(A9,Seguimiento_Mar_2025!G$4:U$356,15,FALSE)),0,VLOOKUP(A9,Seguimiento_Mar_2025!G$4:U$356,15,FALSE)))</f>
        <v>0</v>
      </c>
    </row>
    <row r="10" spans="1:10">
      <c r="A10" s="24" t="s">
        <v>652</v>
      </c>
      <c r="B10" s="1" t="str">
        <f>+IF(LEN(A10)&gt;0,VLOOKUP(A10,Seguimiento_Mar_2025!G$4:H$356,2,FALSE),"")</f>
        <v>Obras de infraestructura para la reducción del riesgo de desastres realizadas</v>
      </c>
      <c r="C10" s="1" t="str">
        <f>+IF(LEN(A10)&gt;0,VLOOKUP(A10,Seguimiento_Mar_2025!G$4:J$356,4,FALSE),"")</f>
        <v>DAGRAN</v>
      </c>
      <c r="D10" t="s">
        <v>1231</v>
      </c>
      <c r="E10" t="str">
        <f t="shared" si="0"/>
        <v>54020202Dabeiba</v>
      </c>
      <c r="F10" t="str">
        <f t="shared" si="1"/>
        <v/>
      </c>
      <c r="G10">
        <v>1</v>
      </c>
      <c r="H10" s="2"/>
      <c r="I10">
        <f>+ABS(SUMIF($A$4:$A$11183,A10,$H$4:$H$11183)-IF(ISERROR(VLOOKUP(A10,Seguimiento_Mar_2025!G$4:U$356,15,FALSE)),0,VLOOKUP(A10,Seguimiento_Mar_2025!G$4:U$356,15,FALSE)))</f>
        <v>0</v>
      </c>
    </row>
    <row r="11" spans="1:10">
      <c r="A11" s="24" t="s">
        <v>652</v>
      </c>
      <c r="B11" s="1" t="str">
        <f>+IF(LEN(A11)&gt;0,VLOOKUP(A11,Seguimiento_Mar_2025!G$4:H$356,2,FALSE),"")</f>
        <v>Obras de infraestructura para la reducción del riesgo de desastres realizadas</v>
      </c>
      <c r="C11" s="1" t="str">
        <f>+IF(LEN(A11)&gt;0,VLOOKUP(A11,Seguimiento_Mar_2025!G$4:J$356,4,FALSE),"")</f>
        <v>DAGRAN</v>
      </c>
      <c r="D11" t="s">
        <v>1232</v>
      </c>
      <c r="E11" t="str">
        <f t="shared" si="0"/>
        <v>54020202Vegachí</v>
      </c>
      <c r="F11" t="str">
        <f t="shared" si="1"/>
        <v/>
      </c>
      <c r="G11">
        <v>1</v>
      </c>
      <c r="H11" s="2"/>
      <c r="I11">
        <f>+ABS(SUMIF($A$4:$A$11183,A11,$H$4:$H$11183)-IF(ISERROR(VLOOKUP(A11,Seguimiento_Mar_2025!G$4:U$356,15,FALSE)),0,VLOOKUP(A11,Seguimiento_Mar_2025!G$4:U$356,15,FALSE)))</f>
        <v>0</v>
      </c>
    </row>
    <row r="12" spans="1:10">
      <c r="A12" s="24" t="s">
        <v>652</v>
      </c>
      <c r="B12" s="1" t="str">
        <f>+IF(LEN(A12)&gt;0,VLOOKUP(A12,Seguimiento_Mar_2025!G$4:H$356,2,FALSE),"")</f>
        <v>Obras de infraestructura para la reducción del riesgo de desastres realizadas</v>
      </c>
      <c r="C12" s="1" t="str">
        <f>+IF(LEN(A12)&gt;0,VLOOKUP(A12,Seguimiento_Mar_2025!G$4:J$356,4,FALSE),"")</f>
        <v>DAGRAN</v>
      </c>
      <c r="D12" t="s">
        <v>1233</v>
      </c>
      <c r="E12" t="str">
        <f t="shared" si="0"/>
        <v>54020202Zaragoza</v>
      </c>
      <c r="F12" t="str">
        <f t="shared" si="1"/>
        <v/>
      </c>
      <c r="G12">
        <v>1</v>
      </c>
      <c r="H12" s="2"/>
      <c r="I12">
        <f>+ABS(SUMIF($A$4:$A$11183,A12,$H$4:$H$11183)-IF(ISERROR(VLOOKUP(A12,Seguimiento_Mar_2025!G$4:U$356,15,FALSE)),0,VLOOKUP(A12,Seguimiento_Mar_2025!G$4:U$356,15,FALSE)))</f>
        <v>0</v>
      </c>
    </row>
    <row r="13" spans="1:10">
      <c r="A13" s="24" t="s">
        <v>652</v>
      </c>
      <c r="B13" s="1" t="str">
        <f>+IF(LEN(A13)&gt;0,VLOOKUP(A13,Seguimiento_Mar_2025!G$4:H$356,2,FALSE),"")</f>
        <v>Obras de infraestructura para la reducción del riesgo de desastres realizadas</v>
      </c>
      <c r="C13" s="1" t="str">
        <f>+IF(LEN(A13)&gt;0,VLOOKUP(A13,Seguimiento_Mar_2025!G$4:J$356,4,FALSE),"")</f>
        <v>DAGRAN</v>
      </c>
      <c r="D13" t="s">
        <v>1234</v>
      </c>
      <c r="E13" t="str">
        <f t="shared" si="0"/>
        <v>54020202Granada</v>
      </c>
      <c r="F13" t="str">
        <f t="shared" si="1"/>
        <v/>
      </c>
      <c r="G13">
        <v>1</v>
      </c>
      <c r="H13" s="2"/>
      <c r="I13">
        <f>+ABS(SUMIF($A$4:$A$11183,A13,$H$4:$H$11183)-IF(ISERROR(VLOOKUP(A13,Seguimiento_Mar_2025!G$4:U$356,15,FALSE)),0,VLOOKUP(A13,Seguimiento_Mar_2025!G$4:U$356,15,FALSE)))</f>
        <v>0</v>
      </c>
    </row>
    <row r="14" spans="1:10">
      <c r="A14" s="24" t="s">
        <v>654</v>
      </c>
      <c r="B14" s="1" t="str">
        <f>+IF(LEN(A14)&gt;0,VLOOKUP(A14,Seguimiento_Mar_2025!G$4:H$356,2,FALSE),"")</f>
        <v>Organismos de atención de emergencias equipados</v>
      </c>
      <c r="C14" s="1" t="str">
        <f>+IF(LEN(A14)&gt;0,VLOOKUP(A14,Seguimiento_Mar_2025!G$4:J$356,4,FALSE),"")</f>
        <v>DAGRAN</v>
      </c>
      <c r="D14" t="s">
        <v>1235</v>
      </c>
      <c r="E14" t="str">
        <f t="shared" si="0"/>
        <v>54020203El Santuario</v>
      </c>
      <c r="F14" t="str">
        <f t="shared" si="1"/>
        <v/>
      </c>
      <c r="G14">
        <v>1</v>
      </c>
      <c r="H14" s="2"/>
      <c r="I14">
        <f>+ABS(SUMIF($A$4:$A$11183,A14,$H$4:$H$11183)-IF(ISERROR(VLOOKUP(A14,Seguimiento_Mar_2025!G$4:U$356,15,FALSE)),0,VLOOKUP(A14,Seguimiento_Mar_2025!G$4:U$356,15,FALSE)))</f>
        <v>0</v>
      </c>
    </row>
    <row r="15" spans="1:10">
      <c r="A15" s="24" t="s">
        <v>654</v>
      </c>
      <c r="B15" s="1" t="str">
        <f>+IF(LEN(A15)&gt;0,VLOOKUP(A15,Seguimiento_Mar_2025!G$4:H$356,2,FALSE),"")</f>
        <v>Organismos de atención de emergencias equipados</v>
      </c>
      <c r="C15" s="1" t="str">
        <f>+IF(LEN(A15)&gt;0,VLOOKUP(A15,Seguimiento_Mar_2025!G$4:J$356,4,FALSE),"")</f>
        <v>DAGRAN</v>
      </c>
      <c r="D15" t="s">
        <v>1236</v>
      </c>
      <c r="E15" t="str">
        <f t="shared" si="0"/>
        <v>54020203San Jerónimo</v>
      </c>
      <c r="F15" t="str">
        <f t="shared" si="1"/>
        <v/>
      </c>
      <c r="G15">
        <v>1</v>
      </c>
      <c r="H15" s="2"/>
      <c r="I15">
        <f>+ABS(SUMIF($A$4:$A$11183,A15,$H$4:$H$11183)-IF(ISERROR(VLOOKUP(A15,Seguimiento_Mar_2025!G$4:U$356,15,FALSE)),0,VLOOKUP(A15,Seguimiento_Mar_2025!G$4:U$356,15,FALSE)))</f>
        <v>0</v>
      </c>
    </row>
    <row r="16" spans="1:10">
      <c r="A16" s="24" t="s">
        <v>654</v>
      </c>
      <c r="B16" s="1" t="str">
        <f>+IF(LEN(A16)&gt;0,VLOOKUP(A16,Seguimiento_Mar_2025!G$4:H$356,2,FALSE),"")</f>
        <v>Organismos de atención de emergencias equipados</v>
      </c>
      <c r="C16" s="1" t="str">
        <f>+IF(LEN(A16)&gt;0,VLOOKUP(A16,Seguimiento_Mar_2025!G$4:J$356,4,FALSE),"")</f>
        <v>DAGRAN</v>
      </c>
      <c r="D16" t="s">
        <v>1237</v>
      </c>
      <c r="E16" t="str">
        <f t="shared" si="0"/>
        <v>54020203Jericó</v>
      </c>
      <c r="F16" t="str">
        <f t="shared" si="1"/>
        <v/>
      </c>
      <c r="G16">
        <v>1</v>
      </c>
      <c r="H16" s="2"/>
      <c r="I16">
        <f>+ABS(SUMIF($A$4:$A$11183,A16,$H$4:$H$11183)-IF(ISERROR(VLOOKUP(A16,Seguimiento_Mar_2025!G$4:U$356,15,FALSE)),0,VLOOKUP(A16,Seguimiento_Mar_2025!G$4:U$356,15,FALSE)))</f>
        <v>0</v>
      </c>
    </row>
    <row r="17" spans="1:9">
      <c r="A17" s="24" t="s">
        <v>654</v>
      </c>
      <c r="B17" s="1" t="str">
        <f>+IF(LEN(A17)&gt;0,VLOOKUP(A17,Seguimiento_Mar_2025!G$4:H$356,2,FALSE),"")</f>
        <v>Organismos de atención de emergencias equipados</v>
      </c>
      <c r="C17" s="1" t="str">
        <f>+IF(LEN(A17)&gt;0,VLOOKUP(A17,Seguimiento_Mar_2025!G$4:J$356,4,FALSE),"")</f>
        <v>DAGRAN</v>
      </c>
      <c r="D17" t="s">
        <v>1238</v>
      </c>
      <c r="E17" t="str">
        <f t="shared" si="0"/>
        <v>54020203Ituango</v>
      </c>
      <c r="F17" t="str">
        <f t="shared" si="1"/>
        <v/>
      </c>
      <c r="G17">
        <v>1</v>
      </c>
      <c r="H17" s="2"/>
      <c r="I17">
        <f>+ABS(SUMIF($A$4:$A$11183,A17,$H$4:$H$11183)-IF(ISERROR(VLOOKUP(A17,Seguimiento_Mar_2025!G$4:U$356,15,FALSE)),0,VLOOKUP(A17,Seguimiento_Mar_2025!G$4:U$356,15,FALSE)))</f>
        <v>0</v>
      </c>
    </row>
    <row r="18" spans="1:9">
      <c r="A18" s="24" t="s">
        <v>654</v>
      </c>
      <c r="B18" s="1" t="str">
        <f>+IF(LEN(A18)&gt;0,VLOOKUP(A18,Seguimiento_Mar_2025!G$4:H$356,2,FALSE),"")</f>
        <v>Organismos de atención de emergencias equipados</v>
      </c>
      <c r="C18" s="1" t="str">
        <f>+IF(LEN(A18)&gt;0,VLOOKUP(A18,Seguimiento_Mar_2025!G$4:J$356,4,FALSE),"")</f>
        <v>DAGRAN</v>
      </c>
      <c r="D18" t="s">
        <v>1239</v>
      </c>
      <c r="E18" t="str">
        <f t="shared" si="0"/>
        <v>54020203Nechí</v>
      </c>
      <c r="F18" t="str">
        <f t="shared" si="1"/>
        <v/>
      </c>
      <c r="G18">
        <v>1</v>
      </c>
      <c r="H18" s="2"/>
      <c r="I18">
        <f>+ABS(SUMIF($A$4:$A$11183,A18,$H$4:$H$11183)-IF(ISERROR(VLOOKUP(A18,Seguimiento_Mar_2025!G$4:U$356,15,FALSE)),0,VLOOKUP(A18,Seguimiento_Mar_2025!G$4:U$356,15,FALSE)))</f>
        <v>0</v>
      </c>
    </row>
    <row r="19" spans="1:9">
      <c r="A19" s="24" t="s">
        <v>654</v>
      </c>
      <c r="B19" s="1" t="str">
        <f>+IF(LEN(A19)&gt;0,VLOOKUP(A19,Seguimiento_Mar_2025!G$4:H$356,2,FALSE),"")</f>
        <v>Organismos de atención de emergencias equipados</v>
      </c>
      <c r="C19" s="1" t="str">
        <f>+IF(LEN(A19)&gt;0,VLOOKUP(A19,Seguimiento_Mar_2025!G$4:J$356,4,FALSE),"")</f>
        <v>DAGRAN</v>
      </c>
      <c r="D19" t="s">
        <v>1240</v>
      </c>
      <c r="E19" t="str">
        <f t="shared" si="0"/>
        <v>54020203Liborina</v>
      </c>
      <c r="F19" t="str">
        <f t="shared" si="1"/>
        <v/>
      </c>
      <c r="G19">
        <v>1</v>
      </c>
      <c r="H19" s="2"/>
      <c r="I19">
        <f>+ABS(SUMIF($A$4:$A$11183,A19,$H$4:$H$11183)-IF(ISERROR(VLOOKUP(A19,Seguimiento_Mar_2025!G$4:U$356,15,FALSE)),0,VLOOKUP(A19,Seguimiento_Mar_2025!G$4:U$356,15,FALSE)))</f>
        <v>0</v>
      </c>
    </row>
    <row r="20" spans="1:9">
      <c r="A20" s="24" t="s">
        <v>654</v>
      </c>
      <c r="B20" s="1" t="str">
        <f>+IF(LEN(A20)&gt;0,VLOOKUP(A20,Seguimiento_Mar_2025!G$4:H$356,2,FALSE),"")</f>
        <v>Organismos de atención de emergencias equipados</v>
      </c>
      <c r="C20" s="1" t="str">
        <f>+IF(LEN(A20)&gt;0,VLOOKUP(A20,Seguimiento_Mar_2025!G$4:J$356,4,FALSE),"")</f>
        <v>DAGRAN</v>
      </c>
      <c r="D20" t="s">
        <v>1241</v>
      </c>
      <c r="E20" t="str">
        <f t="shared" si="0"/>
        <v>54020203Andes</v>
      </c>
      <c r="F20" t="str">
        <f t="shared" si="1"/>
        <v/>
      </c>
      <c r="G20">
        <v>1</v>
      </c>
      <c r="H20" s="2"/>
      <c r="I20">
        <f>+ABS(SUMIF($A$4:$A$11183,A20,$H$4:$H$11183)-IF(ISERROR(VLOOKUP(A20,Seguimiento_Mar_2025!G$4:U$356,15,FALSE)),0,VLOOKUP(A20,Seguimiento_Mar_2025!G$4:U$356,15,FALSE)))</f>
        <v>0</v>
      </c>
    </row>
    <row r="21" spans="1:9">
      <c r="A21" s="24" t="s">
        <v>654</v>
      </c>
      <c r="B21" s="1" t="str">
        <f>+IF(LEN(A21)&gt;0,VLOOKUP(A21,Seguimiento_Mar_2025!G$4:H$356,2,FALSE),"")</f>
        <v>Organismos de atención de emergencias equipados</v>
      </c>
      <c r="C21" s="1" t="str">
        <f>+IF(LEN(A21)&gt;0,VLOOKUP(A21,Seguimiento_Mar_2025!G$4:J$356,4,FALSE),"")</f>
        <v>DAGRAN</v>
      </c>
      <c r="D21" t="s">
        <v>1242</v>
      </c>
      <c r="E21" t="str">
        <f t="shared" si="0"/>
        <v>54020203San Carlos</v>
      </c>
      <c r="F21" t="str">
        <f t="shared" si="1"/>
        <v/>
      </c>
      <c r="G21">
        <v>1</v>
      </c>
      <c r="H21" s="2"/>
      <c r="I21">
        <f>+ABS(SUMIF($A$4:$A$11183,A21,$H$4:$H$11183)-IF(ISERROR(VLOOKUP(A21,Seguimiento_Mar_2025!G$4:U$356,15,FALSE)),0,VLOOKUP(A21,Seguimiento_Mar_2025!G$4:U$356,15,FALSE)))</f>
        <v>0</v>
      </c>
    </row>
    <row r="22" spans="1:9">
      <c r="A22" s="24" t="s">
        <v>654</v>
      </c>
      <c r="B22" s="1" t="str">
        <f>+IF(LEN(A22)&gt;0,VLOOKUP(A22,Seguimiento_Mar_2025!G$4:H$356,2,FALSE),"")</f>
        <v>Organismos de atención de emergencias equipados</v>
      </c>
      <c r="C22" s="1" t="str">
        <f>+IF(LEN(A22)&gt;0,VLOOKUP(A22,Seguimiento_Mar_2025!G$4:J$356,4,FALSE),"")</f>
        <v>DAGRAN</v>
      </c>
      <c r="D22" t="s">
        <v>1243</v>
      </c>
      <c r="E22" t="str">
        <f t="shared" si="0"/>
        <v>54020203Murindó</v>
      </c>
      <c r="F22" t="str">
        <f t="shared" si="1"/>
        <v/>
      </c>
      <c r="G22">
        <v>1</v>
      </c>
      <c r="H22" s="2"/>
      <c r="I22">
        <f>+ABS(SUMIF($A$4:$A$11183,A22,$H$4:$H$11183)-IF(ISERROR(VLOOKUP(A22,Seguimiento_Mar_2025!G$4:U$356,15,FALSE)),0,VLOOKUP(A22,Seguimiento_Mar_2025!G$4:U$356,15,FALSE)))</f>
        <v>0</v>
      </c>
    </row>
    <row r="23" spans="1:9">
      <c r="A23" s="24" t="s">
        <v>654</v>
      </c>
      <c r="B23" s="1" t="str">
        <f>+IF(LEN(A23)&gt;0,VLOOKUP(A23,Seguimiento_Mar_2025!G$4:H$356,2,FALSE),"")</f>
        <v>Organismos de atención de emergencias equipados</v>
      </c>
      <c r="C23" s="1" t="str">
        <f>+IF(LEN(A23)&gt;0,VLOOKUP(A23,Seguimiento_Mar_2025!G$4:J$356,4,FALSE),"")</f>
        <v>DAGRAN</v>
      </c>
      <c r="D23" t="s">
        <v>1244</v>
      </c>
      <c r="E23" t="str">
        <f t="shared" si="0"/>
        <v>54020203El Peñol</v>
      </c>
      <c r="F23" t="str">
        <f t="shared" si="1"/>
        <v/>
      </c>
      <c r="G23">
        <v>1</v>
      </c>
      <c r="H23" s="2"/>
      <c r="I23">
        <f>+ABS(SUMIF($A$4:$A$11183,A23,$H$4:$H$11183)-IF(ISERROR(VLOOKUP(A23,Seguimiento_Mar_2025!G$4:U$356,15,FALSE)),0,VLOOKUP(A23,Seguimiento_Mar_2025!G$4:U$356,15,FALSE)))</f>
        <v>0</v>
      </c>
    </row>
    <row r="24" spans="1:9">
      <c r="A24" s="24" t="s">
        <v>654</v>
      </c>
      <c r="B24" s="1" t="str">
        <f>+IF(LEN(A24)&gt;0,VLOOKUP(A24,Seguimiento_Mar_2025!G$4:H$356,2,FALSE),"")</f>
        <v>Organismos de atención de emergencias equipados</v>
      </c>
      <c r="C24" s="1" t="str">
        <f>+IF(LEN(A24)&gt;0,VLOOKUP(A24,Seguimiento_Mar_2025!G$4:J$356,4,FALSE),"")</f>
        <v>DAGRAN</v>
      </c>
      <c r="D24" t="s">
        <v>1245</v>
      </c>
      <c r="E24" t="str">
        <f t="shared" si="0"/>
        <v>54020203Copacabana</v>
      </c>
      <c r="F24" t="str">
        <f t="shared" si="1"/>
        <v/>
      </c>
      <c r="G24">
        <v>1</v>
      </c>
      <c r="H24" s="2"/>
      <c r="I24">
        <f>+ABS(SUMIF($A$4:$A$11183,A24,$H$4:$H$11183)-IF(ISERROR(VLOOKUP(A24,Seguimiento_Mar_2025!G$4:U$356,15,FALSE)),0,VLOOKUP(A24,Seguimiento_Mar_2025!G$4:U$356,15,FALSE)))</f>
        <v>0</v>
      </c>
    </row>
    <row r="25" spans="1:9">
      <c r="A25" s="24" t="s">
        <v>654</v>
      </c>
      <c r="B25" s="1" t="str">
        <f>+IF(LEN(A25)&gt;0,VLOOKUP(A25,Seguimiento_Mar_2025!G$4:H$356,2,FALSE),"")</f>
        <v>Organismos de atención de emergencias equipados</v>
      </c>
      <c r="C25" s="1" t="str">
        <f>+IF(LEN(A25)&gt;0,VLOOKUP(A25,Seguimiento_Mar_2025!G$4:J$356,4,FALSE),"")</f>
        <v>DAGRAN</v>
      </c>
      <c r="D25" t="s">
        <v>1246</v>
      </c>
      <c r="E25" t="str">
        <f t="shared" si="0"/>
        <v>54020203Entrerríos</v>
      </c>
      <c r="F25" t="str">
        <f t="shared" si="1"/>
        <v/>
      </c>
      <c r="G25">
        <v>1</v>
      </c>
      <c r="H25" s="2"/>
      <c r="I25">
        <f>+ABS(SUMIF($A$4:$A$11183,A25,$H$4:$H$11183)-IF(ISERROR(VLOOKUP(A25,Seguimiento_Mar_2025!G$4:U$356,15,FALSE)),0,VLOOKUP(A25,Seguimiento_Mar_2025!G$4:U$356,15,FALSE)))</f>
        <v>0</v>
      </c>
    </row>
    <row r="26" spans="1:9">
      <c r="A26" s="24" t="s">
        <v>654</v>
      </c>
      <c r="B26" s="1" t="str">
        <f>+IF(LEN(A26)&gt;0,VLOOKUP(A26,Seguimiento_Mar_2025!G$4:H$356,2,FALSE),"")</f>
        <v>Organismos de atención de emergencias equipados</v>
      </c>
      <c r="C26" s="1" t="str">
        <f>+IF(LEN(A26)&gt;0,VLOOKUP(A26,Seguimiento_Mar_2025!G$4:J$356,4,FALSE),"")</f>
        <v>DAGRAN</v>
      </c>
      <c r="D26" t="s">
        <v>1247</v>
      </c>
      <c r="E26" t="str">
        <f t="shared" si="0"/>
        <v>54020203San Rafael</v>
      </c>
      <c r="F26" t="str">
        <f t="shared" si="1"/>
        <v/>
      </c>
      <c r="G26">
        <v>1</v>
      </c>
      <c r="H26" s="2"/>
      <c r="I26">
        <f>+ABS(SUMIF($A$4:$A$11183,A26,$H$4:$H$11183)-IF(ISERROR(VLOOKUP(A26,Seguimiento_Mar_2025!G$4:U$356,15,FALSE)),0,VLOOKUP(A26,Seguimiento_Mar_2025!G$4:U$356,15,FALSE)))</f>
        <v>0</v>
      </c>
    </row>
    <row r="27" spans="1:9">
      <c r="A27" t="s">
        <v>77</v>
      </c>
      <c r="B27" s="1" t="str">
        <f>+IF(LEN(A27)&gt;0,VLOOKUP(A27,Seguimiento_Mar_2025!G$4:H$356,2,FALSE),"")</f>
        <v>Líderes indígenas asistidos técnicamente</v>
      </c>
      <c r="C27" s="1" t="str">
        <f>+IF(LEN(A27)&gt;0,VLOOKUP(A27,Seguimiento_Mar_2025!G$4:J$356,4,FALSE),"")</f>
        <v>Secretaría de Gobierno</v>
      </c>
      <c r="D27" t="s">
        <v>1248</v>
      </c>
      <c r="E27" t="str">
        <f t="shared" si="0"/>
        <v>51020401[Subregión]-Bajo Cauca</v>
      </c>
      <c r="F27" t="str">
        <f t="shared" si="1"/>
        <v/>
      </c>
      <c r="G27">
        <v>5</v>
      </c>
      <c r="H27" s="2"/>
      <c r="I27">
        <f>+ABS(SUMIF($A$4:$A$11183,A27,$H$4:$H$11183)-IF(ISERROR(VLOOKUP(A27,Seguimiento_Mar_2025!G$4:U$356,15,FALSE)),0,VLOOKUP(A27,Seguimiento_Mar_2025!G$4:U$356,15,FALSE)))</f>
        <v>4</v>
      </c>
    </row>
    <row r="28" spans="1:9">
      <c r="A28" t="s">
        <v>77</v>
      </c>
      <c r="B28" s="1" t="str">
        <f>+IF(LEN(A28)&gt;0,VLOOKUP(A28,Seguimiento_Mar_2025!G$4:H$356,2,FALSE),"")</f>
        <v>Líderes indígenas asistidos técnicamente</v>
      </c>
      <c r="C28" s="1" t="str">
        <f>+IF(LEN(A28)&gt;0,VLOOKUP(A28,Seguimiento_Mar_2025!G$4:J$356,4,FALSE),"")</f>
        <v>Secretaría de Gobierno</v>
      </c>
      <c r="D28" t="s">
        <v>1229</v>
      </c>
      <c r="E28" t="str">
        <f t="shared" si="0"/>
        <v>51020401.Departamento</v>
      </c>
      <c r="F28" t="str">
        <f t="shared" si="1"/>
        <v/>
      </c>
      <c r="G28">
        <v>1</v>
      </c>
      <c r="H28" s="2"/>
      <c r="I28">
        <f>+ABS(SUMIF($A$4:$A$11183,A28,$H$4:$H$11183)-IF(ISERROR(VLOOKUP(A28,Seguimiento_Mar_2025!G$4:U$356,15,FALSE)),0,VLOOKUP(A28,Seguimiento_Mar_2025!G$4:U$356,15,FALSE)))</f>
        <v>4</v>
      </c>
    </row>
    <row r="29" spans="1:9">
      <c r="A29" t="s">
        <v>77</v>
      </c>
      <c r="B29" s="1" t="str">
        <f>+IF(LEN(A29)&gt;0,VLOOKUP(A29,Seguimiento_Mar_2025!G$4:H$356,2,FALSE),"")</f>
        <v>Líderes indígenas asistidos técnicamente</v>
      </c>
      <c r="C29" s="1" t="str">
        <f>+IF(LEN(A29)&gt;0,VLOOKUP(A29,Seguimiento_Mar_2025!G$4:J$356,4,FALSE),"")</f>
        <v>Secretaría de Gobierno</v>
      </c>
      <c r="D29" t="s">
        <v>1249</v>
      </c>
      <c r="E29" t="str">
        <f t="shared" si="0"/>
        <v>51020401[.RI]-Nusidó</v>
      </c>
      <c r="F29" t="str">
        <f t="shared" si="1"/>
        <v/>
      </c>
      <c r="G29">
        <v>1</v>
      </c>
      <c r="H29" s="2"/>
      <c r="I29">
        <f>+ABS(SUMIF($A$4:$A$11183,A29,$H$4:$H$11183)-IF(ISERROR(VLOOKUP(A29,Seguimiento_Mar_2025!G$4:U$356,15,FALSE)),0,VLOOKUP(A29,Seguimiento_Mar_2025!G$4:U$356,15,FALSE)))</f>
        <v>4</v>
      </c>
    </row>
    <row r="30" spans="1:9">
      <c r="A30" t="s">
        <v>77</v>
      </c>
      <c r="B30" s="1" t="str">
        <f>+IF(LEN(A30)&gt;0,VLOOKUP(A30,Seguimiento_Mar_2025!G$4:H$356,2,FALSE),"")</f>
        <v>Líderes indígenas asistidos técnicamente</v>
      </c>
      <c r="C30" s="1" t="str">
        <f>+IF(LEN(A30)&gt;0,VLOOKUP(A30,Seguimiento_Mar_2025!G$4:J$356,4,FALSE),"")</f>
        <v>Secretaría de Gobierno</v>
      </c>
      <c r="D30" t="s">
        <v>1250</v>
      </c>
      <c r="E30" t="str">
        <f t="shared" si="0"/>
        <v>51020401[.RI]-Murrí Pantanos</v>
      </c>
      <c r="F30" t="str">
        <f t="shared" si="1"/>
        <v/>
      </c>
      <c r="G30">
        <v>1</v>
      </c>
      <c r="H30" s="2"/>
      <c r="I30">
        <f>+ABS(SUMIF($A$4:$A$11183,A30,$H$4:$H$11183)-IF(ISERROR(VLOOKUP(A30,Seguimiento_Mar_2025!G$4:U$356,15,FALSE)),0,VLOOKUP(A30,Seguimiento_Mar_2025!G$4:U$356,15,FALSE)))</f>
        <v>4</v>
      </c>
    </row>
    <row r="31" spans="1:9">
      <c r="A31" t="s">
        <v>77</v>
      </c>
      <c r="B31" s="1" t="str">
        <f>+IF(LEN(A31)&gt;0,VLOOKUP(A31,Seguimiento_Mar_2025!G$4:H$356,2,FALSE),"")</f>
        <v>Líderes indígenas asistidos técnicamente</v>
      </c>
      <c r="C31" s="1" t="str">
        <f>+IF(LEN(A31)&gt;0,VLOOKUP(A31,Seguimiento_Mar_2025!G$4:J$356,4,FALSE),"")</f>
        <v>Secretaría de Gobierno</v>
      </c>
      <c r="D31" t="s">
        <v>1251</v>
      </c>
      <c r="E31" t="str">
        <f t="shared" si="0"/>
        <v>51020401[.RI]-Chaquenodá Pegadó</v>
      </c>
      <c r="F31" t="str">
        <f t="shared" si="1"/>
        <v/>
      </c>
      <c r="G31">
        <v>1</v>
      </c>
      <c r="H31" s="2"/>
      <c r="I31">
        <f>+ABS(SUMIF($A$4:$A$11183,A31,$H$4:$H$11183)-IF(ISERROR(VLOOKUP(A31,Seguimiento_Mar_2025!G$4:U$356,15,FALSE)),0,VLOOKUP(A31,Seguimiento_Mar_2025!G$4:U$356,15,FALSE)))</f>
        <v>4</v>
      </c>
    </row>
    <row r="32" spans="1:9">
      <c r="A32" t="s">
        <v>77</v>
      </c>
      <c r="B32" s="1" t="str">
        <f>+IF(LEN(A32)&gt;0,VLOOKUP(A32,Seguimiento_Mar_2025!G$4:H$356,2,FALSE),"")</f>
        <v>Líderes indígenas asistidos técnicamente</v>
      </c>
      <c r="C32" s="1" t="str">
        <f>+IF(LEN(A32)&gt;0,VLOOKUP(A32,Seguimiento_Mar_2025!G$4:J$356,4,FALSE),"")</f>
        <v>Secretaría de Gobierno</v>
      </c>
      <c r="D32" t="s">
        <v>1252</v>
      </c>
      <c r="E32" t="str">
        <f t="shared" si="0"/>
        <v>51020401Urrao</v>
      </c>
      <c r="F32" t="str">
        <f t="shared" si="1"/>
        <v/>
      </c>
      <c r="G32">
        <v>1</v>
      </c>
      <c r="H32" s="2"/>
      <c r="I32">
        <f>+ABS(SUMIF($A$4:$A$11183,A32,$H$4:$H$11183)-IF(ISERROR(VLOOKUP(A32,Seguimiento_Mar_2025!G$4:U$356,15,FALSE)),0,VLOOKUP(A32,Seguimiento_Mar_2025!G$4:U$356,15,FALSE)))</f>
        <v>4</v>
      </c>
    </row>
    <row r="33" spans="1:9">
      <c r="A33" t="s">
        <v>79</v>
      </c>
      <c r="B33" s="1" t="str">
        <f>+IF(LEN(A33)&gt;0,VLOOKUP(A33,Seguimiento_Mar_2025!G$4:H$356,2,FALSE),"")</f>
        <v>Territorios indígenas formalizados o regularizados</v>
      </c>
      <c r="C33" s="1" t="str">
        <f>+IF(LEN(A33)&gt;0,VLOOKUP(A33,Seguimiento_Mar_2025!G$4:J$356,4,FALSE),"")</f>
        <v>Secretaría de Gobierno</v>
      </c>
      <c r="D33" t="s">
        <v>1253</v>
      </c>
      <c r="E33" t="str">
        <f t="shared" si="0"/>
        <v>51020402El Bagre</v>
      </c>
      <c r="F33" t="str">
        <f t="shared" si="1"/>
        <v/>
      </c>
      <c r="G33">
        <v>1</v>
      </c>
      <c r="H33" s="2"/>
      <c r="I33">
        <f>+ABS(SUMIF($A$4:$A$11183,A33,$H$4:$H$11183)-IF(ISERROR(VLOOKUP(A33,Seguimiento_Mar_2025!G$4:U$356,15,FALSE)),0,VLOOKUP(A33,Seguimiento_Mar_2025!G$4:U$356,15,FALSE)))</f>
        <v>0</v>
      </c>
    </row>
    <row r="34" spans="1:9">
      <c r="A34" t="s">
        <v>656</v>
      </c>
      <c r="B34" s="1" t="str">
        <f>+IF(LEN(A34)&gt;0,VLOOKUP(A34,Seguimiento_Mar_2025!G$4:H$356,2,FALSE),"")</f>
        <v>Cuerpos de bomberos voluntarios fortalecidos</v>
      </c>
      <c r="C34" s="1" t="str">
        <f>+IF(LEN(A34)&gt;0,VLOOKUP(A34,Seguimiento_Mar_2025!G$4:J$356,4,FALSE),"")</f>
        <v>Secretaría de Gobierno</v>
      </c>
      <c r="D34" t="s">
        <v>1229</v>
      </c>
      <c r="E34" t="str">
        <f t="shared" si="0"/>
        <v>54020204.Departamento</v>
      </c>
      <c r="F34" t="str">
        <f t="shared" si="1"/>
        <v/>
      </c>
      <c r="G34">
        <v>0</v>
      </c>
      <c r="H34" s="2"/>
      <c r="I34">
        <f>+ABS(SUMIF($A$4:$A$11183,A34,$H$4:$H$11183)-IF(ISERROR(VLOOKUP(A34,Seguimiento_Mar_2025!G$4:U$356,15,FALSE)),0,VLOOKUP(A34,Seguimiento_Mar_2025!G$4:U$356,15,FALSE)))</f>
        <v>0</v>
      </c>
    </row>
    <row r="35" spans="1:9">
      <c r="A35" t="s">
        <v>83</v>
      </c>
      <c r="B35" s="1" t="str">
        <f>+IF(LEN(A35)&gt;0,VLOOKUP(A35,Seguimiento_Mar_2025!G$4:H$356,2,FALSE),"")</f>
        <v xml:space="preserve">Comunidades afrocolombianas asesoradas y asistidas técnicamente </v>
      </c>
      <c r="C35" s="1" t="str">
        <f>+IF(LEN(A35)&gt;0,VLOOKUP(A35,Seguimiento_Mar_2025!G$4:J$356,4,FALSE),"")</f>
        <v>Secretaría de Gobierno</v>
      </c>
      <c r="D35" t="s">
        <v>1254</v>
      </c>
      <c r="E35" t="str">
        <f t="shared" si="0"/>
        <v>51020501Ciudad Bolívar</v>
      </c>
      <c r="F35" t="str">
        <f t="shared" si="1"/>
        <v/>
      </c>
      <c r="G35">
        <v>1</v>
      </c>
      <c r="H35" s="2"/>
      <c r="I35">
        <f>+ABS(SUMIF($A$4:$A$11183,A35,$H$4:$H$11183)-IF(ISERROR(VLOOKUP(A35,Seguimiento_Mar_2025!G$4:U$356,15,FALSE)),0,VLOOKUP(A35,Seguimiento_Mar_2025!G$4:U$356,15,FALSE)))</f>
        <v>0</v>
      </c>
    </row>
    <row r="36" spans="1:9">
      <c r="A36" t="s">
        <v>83</v>
      </c>
      <c r="B36" s="1" t="str">
        <f>+IF(LEN(A36)&gt;0,VLOOKUP(A36,Seguimiento_Mar_2025!G$4:H$356,2,FALSE),"")</f>
        <v xml:space="preserve">Comunidades afrocolombianas asesoradas y asistidas técnicamente </v>
      </c>
      <c r="C36" s="1" t="str">
        <f>+IF(LEN(A36)&gt;0,VLOOKUP(A36,Seguimiento_Mar_2025!G$4:J$356,4,FALSE),"")</f>
        <v>Secretaría de Gobierno</v>
      </c>
      <c r="D36" t="s">
        <v>1255</v>
      </c>
      <c r="E36" t="str">
        <f t="shared" si="0"/>
        <v>51020501Santa Fe de Antioquia</v>
      </c>
      <c r="F36" t="str">
        <f t="shared" si="1"/>
        <v/>
      </c>
      <c r="G36">
        <v>1</v>
      </c>
      <c r="H36" s="2"/>
      <c r="I36">
        <f>+ABS(SUMIF($A$4:$A$11183,A36,$H$4:$H$11183)-IF(ISERROR(VLOOKUP(A36,Seguimiento_Mar_2025!G$4:U$356,15,FALSE)),0,VLOOKUP(A36,Seguimiento_Mar_2025!G$4:U$356,15,FALSE)))</f>
        <v>0</v>
      </c>
    </row>
    <row r="37" spans="1:9">
      <c r="A37" t="s">
        <v>83</v>
      </c>
      <c r="B37" s="1" t="str">
        <f>+IF(LEN(A37)&gt;0,VLOOKUP(A37,Seguimiento_Mar_2025!G$4:H$356,2,FALSE),"")</f>
        <v xml:space="preserve">Comunidades afrocolombianas asesoradas y asistidas técnicamente </v>
      </c>
      <c r="C37" s="1" t="str">
        <f>+IF(LEN(A37)&gt;0,VLOOKUP(A37,Seguimiento_Mar_2025!G$4:J$356,4,FALSE),"")</f>
        <v>Secretaría de Gobierno</v>
      </c>
      <c r="D37" t="s">
        <v>1256</v>
      </c>
      <c r="E37" t="str">
        <f t="shared" si="0"/>
        <v>51020501Medellín</v>
      </c>
      <c r="F37" t="str">
        <f t="shared" si="1"/>
        <v/>
      </c>
      <c r="G37">
        <v>1</v>
      </c>
      <c r="H37" s="2"/>
      <c r="I37">
        <f>+ABS(SUMIF($A$4:$A$11183,A37,$H$4:$H$11183)-IF(ISERROR(VLOOKUP(A37,Seguimiento_Mar_2025!G$4:U$356,15,FALSE)),0,VLOOKUP(A37,Seguimiento_Mar_2025!G$4:U$356,15,FALSE)))</f>
        <v>0</v>
      </c>
    </row>
    <row r="38" spans="1:9">
      <c r="A38" t="s">
        <v>83</v>
      </c>
      <c r="B38" s="1" t="str">
        <f>+IF(LEN(A38)&gt;0,VLOOKUP(A38,Seguimiento_Mar_2025!G$4:H$356,2,FALSE),"")</f>
        <v xml:space="preserve">Comunidades afrocolombianas asesoradas y asistidas técnicamente </v>
      </c>
      <c r="C38" s="1" t="str">
        <f>+IF(LEN(A38)&gt;0,VLOOKUP(A38,Seguimiento_Mar_2025!G$4:J$356,4,FALSE),"")</f>
        <v>Secretaría de Gobierno</v>
      </c>
      <c r="D38" t="s">
        <v>1228</v>
      </c>
      <c r="E38" t="str">
        <f t="shared" si="0"/>
        <v>51020501Necoclí</v>
      </c>
      <c r="F38" t="str">
        <f t="shared" si="1"/>
        <v/>
      </c>
      <c r="G38">
        <v>1</v>
      </c>
      <c r="H38" s="2"/>
      <c r="I38">
        <f>+ABS(SUMIF($A$4:$A$11183,A38,$H$4:$H$11183)-IF(ISERROR(VLOOKUP(A38,Seguimiento_Mar_2025!G$4:U$356,15,FALSE)),0,VLOOKUP(A38,Seguimiento_Mar_2025!G$4:U$356,15,FALSE)))</f>
        <v>0</v>
      </c>
    </row>
    <row r="39" spans="1:9">
      <c r="A39" t="s">
        <v>83</v>
      </c>
      <c r="B39" s="1" t="str">
        <f>+IF(LEN(A39)&gt;0,VLOOKUP(A39,Seguimiento_Mar_2025!G$4:H$356,2,FALSE),"")</f>
        <v xml:space="preserve">Comunidades afrocolombianas asesoradas y asistidas técnicamente </v>
      </c>
      <c r="C39" s="1" t="str">
        <f>+IF(LEN(A39)&gt;0,VLOOKUP(A39,Seguimiento_Mar_2025!G$4:J$356,4,FALSE),"")</f>
        <v>Secretaría de Gobierno</v>
      </c>
      <c r="D39" t="s">
        <v>1257</v>
      </c>
      <c r="E39" t="str">
        <f t="shared" si="0"/>
        <v>51020501Apartadó</v>
      </c>
      <c r="F39" t="str">
        <f t="shared" si="1"/>
        <v/>
      </c>
      <c r="G39">
        <v>1</v>
      </c>
      <c r="H39" s="2"/>
      <c r="I39">
        <f>+ABS(SUMIF($A$4:$A$11183,A39,$H$4:$H$11183)-IF(ISERROR(VLOOKUP(A39,Seguimiento_Mar_2025!G$4:U$356,15,FALSE)),0,VLOOKUP(A39,Seguimiento_Mar_2025!G$4:U$356,15,FALSE)))</f>
        <v>0</v>
      </c>
    </row>
    <row r="40" spans="1:9">
      <c r="A40" t="s">
        <v>83</v>
      </c>
      <c r="B40" s="1" t="str">
        <f>+IF(LEN(A40)&gt;0,VLOOKUP(A40,Seguimiento_Mar_2025!G$4:H$356,2,FALSE),"")</f>
        <v xml:space="preserve">Comunidades afrocolombianas asesoradas y asistidas técnicamente </v>
      </c>
      <c r="C40" s="1" t="str">
        <f>+IF(LEN(A40)&gt;0,VLOOKUP(A40,Seguimiento_Mar_2025!G$4:J$356,4,FALSE),"")</f>
        <v>Secretaría de Gobierno</v>
      </c>
      <c r="D40" t="s">
        <v>1258</v>
      </c>
      <c r="E40" t="str">
        <f t="shared" si="0"/>
        <v>51020501Chigorodó</v>
      </c>
      <c r="F40" t="str">
        <f t="shared" si="1"/>
        <v/>
      </c>
      <c r="G40">
        <v>1</v>
      </c>
      <c r="H40" s="2"/>
      <c r="I40">
        <f>+ABS(SUMIF($A$4:$A$11183,A40,$H$4:$H$11183)-IF(ISERROR(VLOOKUP(A40,Seguimiento_Mar_2025!G$4:U$356,15,FALSE)),0,VLOOKUP(A40,Seguimiento_Mar_2025!G$4:U$356,15,FALSE)))</f>
        <v>0</v>
      </c>
    </row>
    <row r="41" spans="1:9">
      <c r="A41" t="s">
        <v>83</v>
      </c>
      <c r="B41" s="1" t="str">
        <f>+IF(LEN(A41)&gt;0,VLOOKUP(A41,Seguimiento_Mar_2025!G$4:H$356,2,FALSE),"")</f>
        <v xml:space="preserve">Comunidades afrocolombianas asesoradas y asistidas técnicamente </v>
      </c>
      <c r="C41" s="1" t="str">
        <f>+IF(LEN(A41)&gt;0,VLOOKUP(A41,Seguimiento_Mar_2025!G$4:J$356,4,FALSE),"")</f>
        <v>Secretaría de Gobierno</v>
      </c>
      <c r="D41" t="s">
        <v>1226</v>
      </c>
      <c r="E41" t="str">
        <f t="shared" si="0"/>
        <v>51020501San Juan de Urabá</v>
      </c>
      <c r="F41" t="str">
        <f t="shared" si="1"/>
        <v/>
      </c>
      <c r="G41">
        <v>1</v>
      </c>
      <c r="H41" s="2"/>
      <c r="I41">
        <f>+ABS(SUMIF($A$4:$A$11183,A41,$H$4:$H$11183)-IF(ISERROR(VLOOKUP(A41,Seguimiento_Mar_2025!G$4:U$356,15,FALSE)),0,VLOOKUP(A41,Seguimiento_Mar_2025!G$4:U$356,15,FALSE)))</f>
        <v>0</v>
      </c>
    </row>
    <row r="42" spans="1:9">
      <c r="A42" t="s">
        <v>83</v>
      </c>
      <c r="B42" s="1" t="str">
        <f>+IF(LEN(A42)&gt;0,VLOOKUP(A42,Seguimiento_Mar_2025!G$4:H$356,2,FALSE),"")</f>
        <v xml:space="preserve">Comunidades afrocolombianas asesoradas y asistidas técnicamente </v>
      </c>
      <c r="C42" s="1" t="str">
        <f>+IF(LEN(A42)&gt;0,VLOOKUP(A42,Seguimiento_Mar_2025!G$4:J$356,4,FALSE),"")</f>
        <v>Secretaría de Gobierno</v>
      </c>
      <c r="D42" t="s">
        <v>1259</v>
      </c>
      <c r="E42" t="str">
        <f t="shared" si="0"/>
        <v>51020501Santa Rosa de Osos</v>
      </c>
      <c r="F42" t="str">
        <f t="shared" si="1"/>
        <v/>
      </c>
      <c r="G42">
        <v>1</v>
      </c>
      <c r="H42" s="2"/>
      <c r="I42">
        <f>+ABS(SUMIF($A$4:$A$11183,A42,$H$4:$H$11183)-IF(ISERROR(VLOOKUP(A42,Seguimiento_Mar_2025!G$4:U$356,15,FALSE)),0,VLOOKUP(A42,Seguimiento_Mar_2025!G$4:U$356,15,FALSE)))</f>
        <v>0</v>
      </c>
    </row>
    <row r="43" spans="1:9">
      <c r="A43" t="s">
        <v>83</v>
      </c>
      <c r="B43" s="1" t="str">
        <f>+IF(LEN(A43)&gt;0,VLOOKUP(A43,Seguimiento_Mar_2025!G$4:H$356,2,FALSE),"")</f>
        <v xml:space="preserve">Comunidades afrocolombianas asesoradas y asistidas técnicamente </v>
      </c>
      <c r="C43" s="1" t="str">
        <f>+IF(LEN(A43)&gt;0,VLOOKUP(A43,Seguimiento_Mar_2025!G$4:J$356,4,FALSE),"")</f>
        <v>Secretaría de Gobierno</v>
      </c>
      <c r="D43" t="s">
        <v>1227</v>
      </c>
      <c r="E43" t="str">
        <f t="shared" si="0"/>
        <v>51020501Turbo</v>
      </c>
      <c r="F43" t="str">
        <f t="shared" si="1"/>
        <v/>
      </c>
      <c r="G43">
        <v>1</v>
      </c>
      <c r="H43" s="2"/>
      <c r="I43">
        <f>+ABS(SUMIF($A$4:$A$11183,A43,$H$4:$H$11183)-IF(ISERROR(VLOOKUP(A43,Seguimiento_Mar_2025!G$4:U$356,15,FALSE)),0,VLOOKUP(A43,Seguimiento_Mar_2025!G$4:U$356,15,FALSE)))</f>
        <v>0</v>
      </c>
    </row>
    <row r="44" spans="1:9">
      <c r="A44" t="s">
        <v>83</v>
      </c>
      <c r="B44" s="1" t="str">
        <f>+IF(LEN(A44)&gt;0,VLOOKUP(A44,Seguimiento_Mar_2025!G$4:H$356,2,FALSE),"")</f>
        <v xml:space="preserve">Comunidades afrocolombianas asesoradas y asistidas técnicamente </v>
      </c>
      <c r="C44" s="1" t="str">
        <f>+IF(LEN(A44)&gt;0,VLOOKUP(A44,Seguimiento_Mar_2025!G$4:J$356,4,FALSE),"")</f>
        <v>Secretaría de Gobierno</v>
      </c>
      <c r="D44" t="s">
        <v>1260</v>
      </c>
      <c r="E44" t="str">
        <f t="shared" si="0"/>
        <v>51020501Puerto Berrío</v>
      </c>
      <c r="F44" t="str">
        <f t="shared" si="1"/>
        <v/>
      </c>
      <c r="G44">
        <v>1</v>
      </c>
      <c r="H44" s="2"/>
      <c r="I44">
        <f>+ABS(SUMIF($A$4:$A$11183,A44,$H$4:$H$11183)-IF(ISERROR(VLOOKUP(A44,Seguimiento_Mar_2025!G$4:U$356,15,FALSE)),0,VLOOKUP(A44,Seguimiento_Mar_2025!G$4:U$356,15,FALSE)))</f>
        <v>0</v>
      </c>
    </row>
    <row r="45" spans="1:9" ht="30">
      <c r="A45" t="s">
        <v>87</v>
      </c>
      <c r="B45" s="1" t="str">
        <f>+IF(LEN(A45)&gt;0,VLOOKUP(A45,Seguimiento_Mar_2025!G$4:H$356,2,FALSE),"")</f>
        <v xml:space="preserve">Municipios y distritos capacitados en la implementación de estudios afrocolombianos </v>
      </c>
      <c r="C45" s="1" t="str">
        <f>+IF(LEN(A45)&gt;0,VLOOKUP(A45,Seguimiento_Mar_2025!G$4:J$356,4,FALSE),"")</f>
        <v>Secretaría de Gobierno</v>
      </c>
      <c r="D45" t="s">
        <v>1235</v>
      </c>
      <c r="E45" t="str">
        <f t="shared" si="0"/>
        <v>51020503El Santuario</v>
      </c>
      <c r="F45" t="str">
        <f t="shared" si="1"/>
        <v/>
      </c>
      <c r="G45">
        <v>1</v>
      </c>
      <c r="H45" s="2"/>
      <c r="I45">
        <f>+ABS(SUMIF($A$4:$A$11183,A45,$H$4:$H$11183)-IF(ISERROR(VLOOKUP(A45,Seguimiento_Mar_2025!G$4:U$356,15,FALSE)),0,VLOOKUP(A45,Seguimiento_Mar_2025!G$4:U$356,15,FALSE)))</f>
        <v>0</v>
      </c>
    </row>
    <row r="46" spans="1:9" ht="30">
      <c r="A46" t="s">
        <v>87</v>
      </c>
      <c r="B46" s="1" t="str">
        <f>+IF(LEN(A46)&gt;0,VLOOKUP(A46,Seguimiento_Mar_2025!G$4:H$356,2,FALSE),"")</f>
        <v xml:space="preserve">Municipios y distritos capacitados en la implementación de estudios afrocolombianos </v>
      </c>
      <c r="C46" s="1" t="str">
        <f>+IF(LEN(A46)&gt;0,VLOOKUP(A46,Seguimiento_Mar_2025!G$4:J$356,4,FALSE),"")</f>
        <v>Secretaría de Gobierno</v>
      </c>
      <c r="D46" t="s">
        <v>1227</v>
      </c>
      <c r="E46" t="str">
        <f t="shared" si="0"/>
        <v>51020503Turbo</v>
      </c>
      <c r="F46" t="str">
        <f t="shared" si="1"/>
        <v/>
      </c>
      <c r="G46">
        <v>1</v>
      </c>
      <c r="H46" s="2"/>
      <c r="I46">
        <f>+ABS(SUMIF($A$4:$A$11183,A46,$H$4:$H$11183)-IF(ISERROR(VLOOKUP(A46,Seguimiento_Mar_2025!G$4:U$356,15,FALSE)),0,VLOOKUP(A46,Seguimiento_Mar_2025!G$4:U$356,15,FALSE)))</f>
        <v>0</v>
      </c>
    </row>
    <row r="47" spans="1:9" ht="30">
      <c r="A47" t="s">
        <v>87</v>
      </c>
      <c r="B47" s="1" t="str">
        <f>+IF(LEN(A47)&gt;0,VLOOKUP(A47,Seguimiento_Mar_2025!G$4:H$356,2,FALSE),"")</f>
        <v xml:space="preserve">Municipios y distritos capacitados en la implementación de estudios afrocolombianos </v>
      </c>
      <c r="C47" s="1" t="str">
        <f>+IF(LEN(A47)&gt;0,VLOOKUP(A47,Seguimiento_Mar_2025!G$4:J$356,4,FALSE),"")</f>
        <v>Secretaría de Gobierno</v>
      </c>
      <c r="D47" t="s">
        <v>1236</v>
      </c>
      <c r="E47" t="str">
        <f t="shared" si="0"/>
        <v>51020503San Jerónimo</v>
      </c>
      <c r="F47" t="str">
        <f t="shared" si="1"/>
        <v/>
      </c>
      <c r="G47">
        <v>1</v>
      </c>
      <c r="H47" s="2"/>
      <c r="I47">
        <f>+ABS(SUMIF($A$4:$A$11183,A47,$H$4:$H$11183)-IF(ISERROR(VLOOKUP(A47,Seguimiento_Mar_2025!G$4:U$356,15,FALSE)),0,VLOOKUP(A47,Seguimiento_Mar_2025!G$4:U$356,15,FALSE)))</f>
        <v>0</v>
      </c>
    </row>
    <row r="48" spans="1:9" ht="30">
      <c r="A48" t="s">
        <v>87</v>
      </c>
      <c r="B48" s="1" t="str">
        <f>+IF(LEN(A48)&gt;0,VLOOKUP(A48,Seguimiento_Mar_2025!G$4:H$356,2,FALSE),"")</f>
        <v xml:space="preserve">Municipios y distritos capacitados en la implementación de estudios afrocolombianos </v>
      </c>
      <c r="C48" s="1" t="str">
        <f>+IF(LEN(A48)&gt;0,VLOOKUP(A48,Seguimiento_Mar_2025!G$4:J$356,4,FALSE),"")</f>
        <v>Secretaría de Gobierno</v>
      </c>
      <c r="D48" t="s">
        <v>1255</v>
      </c>
      <c r="E48" t="str">
        <f t="shared" si="0"/>
        <v>51020503Santa Fe de Antioquia</v>
      </c>
      <c r="F48" t="str">
        <f t="shared" si="1"/>
        <v/>
      </c>
      <c r="G48">
        <v>1</v>
      </c>
      <c r="H48" s="2"/>
      <c r="I48">
        <f>+ABS(SUMIF($A$4:$A$11183,A48,$H$4:$H$11183)-IF(ISERROR(VLOOKUP(A48,Seguimiento_Mar_2025!G$4:U$356,15,FALSE)),0,VLOOKUP(A48,Seguimiento_Mar_2025!G$4:U$356,15,FALSE)))</f>
        <v>0</v>
      </c>
    </row>
    <row r="49" spans="1:9" ht="30">
      <c r="A49" t="s">
        <v>87</v>
      </c>
      <c r="B49" s="1" t="str">
        <f>+IF(LEN(A49)&gt;0,VLOOKUP(A49,Seguimiento_Mar_2025!G$4:H$356,2,FALSE),"")</f>
        <v xml:space="preserve">Municipios y distritos capacitados en la implementación de estudios afrocolombianos </v>
      </c>
      <c r="C49" s="1" t="str">
        <f>+IF(LEN(A49)&gt;0,VLOOKUP(A49,Seguimiento_Mar_2025!G$4:J$356,4,FALSE),"")</f>
        <v>Secretaría de Gobierno</v>
      </c>
      <c r="D49" t="s">
        <v>1261</v>
      </c>
      <c r="E49" t="str">
        <f t="shared" si="0"/>
        <v>51020503Girardota</v>
      </c>
      <c r="F49" t="str">
        <f t="shared" si="1"/>
        <v/>
      </c>
      <c r="G49">
        <v>1</v>
      </c>
      <c r="H49" s="2"/>
      <c r="I49">
        <f>+ABS(SUMIF($A$4:$A$11183,A49,$H$4:$H$11183)-IF(ISERROR(VLOOKUP(A49,Seguimiento_Mar_2025!G$4:U$356,15,FALSE)),0,VLOOKUP(A49,Seguimiento_Mar_2025!G$4:U$356,15,FALSE)))</f>
        <v>0</v>
      </c>
    </row>
    <row r="50" spans="1:9" ht="30">
      <c r="A50" t="s">
        <v>87</v>
      </c>
      <c r="B50" s="1" t="str">
        <f>+IF(LEN(A50)&gt;0,VLOOKUP(A50,Seguimiento_Mar_2025!G$4:H$356,2,FALSE),"")</f>
        <v xml:space="preserve">Municipios y distritos capacitados en la implementación de estudios afrocolombianos </v>
      </c>
      <c r="C50" s="1" t="str">
        <f>+IF(LEN(A50)&gt;0,VLOOKUP(A50,Seguimiento_Mar_2025!G$4:J$356,4,FALSE),"")</f>
        <v>Secretaría de Gobierno</v>
      </c>
      <c r="D50" t="s">
        <v>1260</v>
      </c>
      <c r="E50" t="str">
        <f t="shared" si="0"/>
        <v>51020503Puerto Berrío</v>
      </c>
      <c r="F50" t="str">
        <f t="shared" si="1"/>
        <v/>
      </c>
      <c r="G50">
        <v>1</v>
      </c>
      <c r="H50" s="2"/>
      <c r="I50">
        <f>+ABS(SUMIF($A$4:$A$11183,A50,$H$4:$H$11183)-IF(ISERROR(VLOOKUP(A50,Seguimiento_Mar_2025!G$4:U$356,15,FALSE)),0,VLOOKUP(A50,Seguimiento_Mar_2025!G$4:U$356,15,FALSE)))</f>
        <v>0</v>
      </c>
    </row>
    <row r="51" spans="1:9" ht="30">
      <c r="A51" t="s">
        <v>87</v>
      </c>
      <c r="B51" s="1" t="str">
        <f>+IF(LEN(A51)&gt;0,VLOOKUP(A51,Seguimiento_Mar_2025!G$4:H$356,2,FALSE),"")</f>
        <v xml:space="preserve">Municipios y distritos capacitados en la implementación de estudios afrocolombianos </v>
      </c>
      <c r="C51" s="1" t="str">
        <f>+IF(LEN(A51)&gt;0,VLOOKUP(A51,Seguimiento_Mar_2025!G$4:J$356,4,FALSE),"")</f>
        <v>Secretaría de Gobierno</v>
      </c>
      <c r="D51" t="s">
        <v>1262</v>
      </c>
      <c r="E51" t="str">
        <f t="shared" si="0"/>
        <v>51020503Segovia</v>
      </c>
      <c r="F51" t="str">
        <f t="shared" si="1"/>
        <v/>
      </c>
      <c r="G51">
        <v>1</v>
      </c>
      <c r="H51" s="2"/>
      <c r="I51">
        <f>+ABS(SUMIF($A$4:$A$11183,A51,$H$4:$H$11183)-IF(ISERROR(VLOOKUP(A51,Seguimiento_Mar_2025!G$4:U$356,15,FALSE)),0,VLOOKUP(A51,Seguimiento_Mar_2025!G$4:U$356,15,FALSE)))</f>
        <v>0</v>
      </c>
    </row>
    <row r="52" spans="1:9" ht="30">
      <c r="A52" t="s">
        <v>87</v>
      </c>
      <c r="B52" s="1" t="str">
        <f>+IF(LEN(A52)&gt;0,VLOOKUP(A52,Seguimiento_Mar_2025!G$4:H$356,2,FALSE),"")</f>
        <v xml:space="preserve">Municipios y distritos capacitados en la implementación de estudios afrocolombianos </v>
      </c>
      <c r="C52" s="1" t="str">
        <f>+IF(LEN(A52)&gt;0,VLOOKUP(A52,Seguimiento_Mar_2025!G$4:J$356,4,FALSE),"")</f>
        <v>Secretaría de Gobierno</v>
      </c>
      <c r="D52" t="s">
        <v>1263</v>
      </c>
      <c r="E52" t="str">
        <f t="shared" si="0"/>
        <v>51020503Tarazá</v>
      </c>
      <c r="F52" t="str">
        <f t="shared" si="1"/>
        <v/>
      </c>
      <c r="G52">
        <v>1</v>
      </c>
      <c r="H52" s="2"/>
      <c r="I52">
        <f>+ABS(SUMIF($A$4:$A$11183,A52,$H$4:$H$11183)-IF(ISERROR(VLOOKUP(A52,Seguimiento_Mar_2025!G$4:U$356,15,FALSE)),0,VLOOKUP(A52,Seguimiento_Mar_2025!G$4:U$356,15,FALSE)))</f>
        <v>0</v>
      </c>
    </row>
    <row r="53" spans="1:9" ht="30">
      <c r="A53" t="s">
        <v>87</v>
      </c>
      <c r="B53" s="1" t="str">
        <f>+IF(LEN(A53)&gt;0,VLOOKUP(A53,Seguimiento_Mar_2025!G$4:H$356,2,FALSE),"")</f>
        <v xml:space="preserve">Municipios y distritos capacitados en la implementación de estudios afrocolombianos </v>
      </c>
      <c r="C53" s="1" t="str">
        <f>+IF(LEN(A53)&gt;0,VLOOKUP(A53,Seguimiento_Mar_2025!G$4:J$356,4,FALSE),"")</f>
        <v>Secretaría de Gobierno</v>
      </c>
      <c r="D53" t="s">
        <v>1264</v>
      </c>
      <c r="E53" t="str">
        <f t="shared" si="0"/>
        <v>51020503Cáceres</v>
      </c>
      <c r="F53" t="str">
        <f t="shared" si="1"/>
        <v/>
      </c>
      <c r="G53">
        <v>1</v>
      </c>
      <c r="H53" s="2"/>
      <c r="I53">
        <f>+ABS(SUMIF($A$4:$A$11183,A53,$H$4:$H$11183)-IF(ISERROR(VLOOKUP(A53,Seguimiento_Mar_2025!G$4:U$356,15,FALSE)),0,VLOOKUP(A53,Seguimiento_Mar_2025!G$4:U$356,15,FALSE)))</f>
        <v>0</v>
      </c>
    </row>
    <row r="54" spans="1:9" ht="30">
      <c r="A54" t="s">
        <v>87</v>
      </c>
      <c r="B54" s="1" t="str">
        <f>+IF(LEN(A54)&gt;0,VLOOKUP(A54,Seguimiento_Mar_2025!G$4:H$356,2,FALSE),"")</f>
        <v xml:space="preserve">Municipios y distritos capacitados en la implementación de estudios afrocolombianos </v>
      </c>
      <c r="C54" s="1" t="str">
        <f>+IF(LEN(A54)&gt;0,VLOOKUP(A54,Seguimiento_Mar_2025!G$4:J$356,4,FALSE),"")</f>
        <v>Secretaría de Gobierno</v>
      </c>
      <c r="D54" t="s">
        <v>1265</v>
      </c>
      <c r="E54" t="str">
        <f t="shared" si="0"/>
        <v>51020503Caucasia</v>
      </c>
      <c r="F54" t="str">
        <f t="shared" si="1"/>
        <v/>
      </c>
      <c r="G54">
        <v>1</v>
      </c>
      <c r="H54" s="2"/>
      <c r="I54">
        <f>+ABS(SUMIF($A$4:$A$11183,A54,$H$4:$H$11183)-IF(ISERROR(VLOOKUP(A54,Seguimiento_Mar_2025!G$4:U$356,15,FALSE)),0,VLOOKUP(A54,Seguimiento_Mar_2025!G$4:U$356,15,FALSE)))</f>
        <v>0</v>
      </c>
    </row>
    <row r="55" spans="1:9" ht="30">
      <c r="A55" t="s">
        <v>87</v>
      </c>
      <c r="B55" s="1" t="str">
        <f>+IF(LEN(A55)&gt;0,VLOOKUP(A55,Seguimiento_Mar_2025!G$4:H$356,2,FALSE),"")</f>
        <v xml:space="preserve">Municipios y distritos capacitados en la implementación de estudios afrocolombianos </v>
      </c>
      <c r="C55" s="1" t="str">
        <f>+IF(LEN(A55)&gt;0,VLOOKUP(A55,Seguimiento_Mar_2025!G$4:J$356,4,FALSE),"")</f>
        <v>Secretaría de Gobierno</v>
      </c>
      <c r="D55" t="s">
        <v>1239</v>
      </c>
      <c r="E55" t="str">
        <f t="shared" si="0"/>
        <v>51020503Nechí</v>
      </c>
      <c r="F55" t="str">
        <f t="shared" si="1"/>
        <v/>
      </c>
      <c r="G55">
        <v>1</v>
      </c>
      <c r="H55" s="2"/>
      <c r="I55">
        <f>+ABS(SUMIF($A$4:$A$11183,A55,$H$4:$H$11183)-IF(ISERROR(VLOOKUP(A55,Seguimiento_Mar_2025!G$4:U$356,15,FALSE)),0,VLOOKUP(A55,Seguimiento_Mar_2025!G$4:U$356,15,FALSE)))</f>
        <v>0</v>
      </c>
    </row>
    <row r="56" spans="1:9" ht="30">
      <c r="A56" t="s">
        <v>87</v>
      </c>
      <c r="B56" s="1" t="str">
        <f>+IF(LEN(A56)&gt;0,VLOOKUP(A56,Seguimiento_Mar_2025!G$4:H$356,2,FALSE),"")</f>
        <v xml:space="preserve">Municipios y distritos capacitados en la implementación de estudios afrocolombianos </v>
      </c>
      <c r="C56" s="1" t="str">
        <f>+IF(LEN(A56)&gt;0,VLOOKUP(A56,Seguimiento_Mar_2025!G$4:J$356,4,FALSE),"")</f>
        <v>Secretaría de Gobierno</v>
      </c>
      <c r="D56" t="s">
        <v>1266</v>
      </c>
      <c r="E56" t="str">
        <f t="shared" si="0"/>
        <v>51020503Carepa</v>
      </c>
      <c r="F56" t="str">
        <f t="shared" si="1"/>
        <v/>
      </c>
      <c r="G56">
        <v>1</v>
      </c>
      <c r="H56" s="2"/>
      <c r="I56">
        <f>+ABS(SUMIF($A$4:$A$11183,A56,$H$4:$H$11183)-IF(ISERROR(VLOOKUP(A56,Seguimiento_Mar_2025!G$4:U$356,15,FALSE)),0,VLOOKUP(A56,Seguimiento_Mar_2025!G$4:U$356,15,FALSE)))</f>
        <v>0</v>
      </c>
    </row>
    <row r="57" spans="1:9" ht="30">
      <c r="A57" t="s">
        <v>412</v>
      </c>
      <c r="B57" s="1" t="str">
        <f>+IF(LEN(A57)&gt;0,VLOOKUP(A57,Seguimiento_Mar_2025!G$4:H$356,2,FALSE),"")</f>
        <v>Infraestructuras culturales intervenidas</v>
      </c>
      <c r="C57" s="1" t="str">
        <f>+IF(LEN(A57)&gt;0,VLOOKUP(A57,Seguimiento_Mar_2025!G$4:J$356,4,FALSE),"")</f>
        <v>Instituto de Cultura y Patrimonio de Antioquia</v>
      </c>
      <c r="D57" t="s">
        <v>1267</v>
      </c>
      <c r="E57" t="str">
        <f t="shared" ref="E57:E120" si="2">+A57&amp;D57</f>
        <v>52030702Sonsón</v>
      </c>
      <c r="F57" t="str">
        <f t="shared" si="1"/>
        <v/>
      </c>
      <c r="G57">
        <v>1</v>
      </c>
      <c r="H57" s="2"/>
      <c r="I57">
        <f>+ABS(SUMIF($A$4:$A$11183,A57,$H$4:$H$11183)-IF(ISERROR(VLOOKUP(A57,Seguimiento_Mar_2025!G$4:U$356,15,FALSE)),0,VLOOKUP(A57,Seguimiento_Mar_2025!G$4:U$356,15,FALSE)))</f>
        <v>0</v>
      </c>
    </row>
    <row r="58" spans="1:9" ht="30">
      <c r="A58" t="s">
        <v>412</v>
      </c>
      <c r="B58" s="1" t="str">
        <f>+IF(LEN(A58)&gt;0,VLOOKUP(A58,Seguimiento_Mar_2025!G$4:H$356,2,FALSE),"")</f>
        <v>Infraestructuras culturales intervenidas</v>
      </c>
      <c r="C58" s="1" t="str">
        <f>+IF(LEN(A58)&gt;0,VLOOKUP(A58,Seguimiento_Mar_2025!G$4:J$356,4,FALSE),"")</f>
        <v>Instituto de Cultura y Patrimonio de Antioquia</v>
      </c>
      <c r="D58" t="s">
        <v>1256</v>
      </c>
      <c r="E58" t="str">
        <f t="shared" si="2"/>
        <v>52030702Medellín</v>
      </c>
      <c r="F58" t="str">
        <f t="shared" si="1"/>
        <v/>
      </c>
      <c r="G58">
        <v>1</v>
      </c>
      <c r="H58" s="2"/>
      <c r="I58">
        <f>+ABS(SUMIF($A$4:$A$11183,A58,$H$4:$H$11183)-IF(ISERROR(VLOOKUP(A58,Seguimiento_Mar_2025!G$4:U$356,15,FALSE)),0,VLOOKUP(A58,Seguimiento_Mar_2025!G$4:U$356,15,FALSE)))</f>
        <v>0</v>
      </c>
    </row>
    <row r="59" spans="1:9" ht="30">
      <c r="A59" t="s">
        <v>412</v>
      </c>
      <c r="B59" s="1" t="str">
        <f>+IF(LEN(A59)&gt;0,VLOOKUP(A59,Seguimiento_Mar_2025!G$4:H$356,2,FALSE),"")</f>
        <v>Infraestructuras culturales intervenidas</v>
      </c>
      <c r="C59" s="1" t="str">
        <f>+IF(LEN(A59)&gt;0,VLOOKUP(A59,Seguimiento_Mar_2025!G$4:J$356,4,FALSE),"")</f>
        <v>Instituto de Cultura y Patrimonio de Antioquia</v>
      </c>
      <c r="D59" t="s">
        <v>1268</v>
      </c>
      <c r="E59" t="str">
        <f t="shared" si="2"/>
        <v>52030702Puerto Triunfo</v>
      </c>
      <c r="F59" t="str">
        <f t="shared" si="1"/>
        <v/>
      </c>
      <c r="G59">
        <v>1</v>
      </c>
      <c r="H59" s="2"/>
      <c r="I59">
        <f>+ABS(SUMIF($A$4:$A$11183,A59,$H$4:$H$11183)-IF(ISERROR(VLOOKUP(A59,Seguimiento_Mar_2025!G$4:U$356,15,FALSE)),0,VLOOKUP(A59,Seguimiento_Mar_2025!G$4:U$356,15,FALSE)))</f>
        <v>0</v>
      </c>
    </row>
    <row r="60" spans="1:9" ht="30">
      <c r="A60" t="s">
        <v>412</v>
      </c>
      <c r="B60" s="1" t="str">
        <f>+IF(LEN(A60)&gt;0,VLOOKUP(A60,Seguimiento_Mar_2025!G$4:H$356,2,FALSE),"")</f>
        <v>Infraestructuras culturales intervenidas</v>
      </c>
      <c r="C60" s="1" t="str">
        <f>+IF(LEN(A60)&gt;0,VLOOKUP(A60,Seguimiento_Mar_2025!G$4:J$356,4,FALSE),"")</f>
        <v>Instituto de Cultura y Patrimonio de Antioquia</v>
      </c>
      <c r="D60" t="s">
        <v>1269</v>
      </c>
      <c r="E60" t="str">
        <f t="shared" si="2"/>
        <v>52030702Armenia</v>
      </c>
      <c r="F60" t="str">
        <f t="shared" si="1"/>
        <v/>
      </c>
      <c r="G60">
        <v>1</v>
      </c>
      <c r="H60" s="2"/>
      <c r="I60">
        <f>+ABS(SUMIF($A$4:$A$11183,A60,$H$4:$H$11183)-IF(ISERROR(VLOOKUP(A60,Seguimiento_Mar_2025!G$4:U$356,15,FALSE)),0,VLOOKUP(A60,Seguimiento_Mar_2025!G$4:U$356,15,FALSE)))</f>
        <v>0</v>
      </c>
    </row>
    <row r="61" spans="1:9" ht="30">
      <c r="A61" t="s">
        <v>412</v>
      </c>
      <c r="B61" s="1" t="str">
        <f>+IF(LEN(A61)&gt;0,VLOOKUP(A61,Seguimiento_Mar_2025!G$4:H$356,2,FALSE),"")</f>
        <v>Infraestructuras culturales intervenidas</v>
      </c>
      <c r="C61" s="1" t="str">
        <f>+IF(LEN(A61)&gt;0,VLOOKUP(A61,Seguimiento_Mar_2025!G$4:J$356,4,FALSE),"")</f>
        <v>Instituto de Cultura y Patrimonio de Antioquia</v>
      </c>
      <c r="D61" t="s">
        <v>1270</v>
      </c>
      <c r="E61" t="str">
        <f t="shared" si="2"/>
        <v>52030702Ebéjico</v>
      </c>
      <c r="F61" t="str">
        <f t="shared" si="1"/>
        <v/>
      </c>
      <c r="G61">
        <v>1</v>
      </c>
      <c r="H61" s="2"/>
      <c r="I61">
        <f>+ABS(SUMIF($A$4:$A$11183,A61,$H$4:$H$11183)-IF(ISERROR(VLOOKUP(A61,Seguimiento_Mar_2025!G$4:U$356,15,FALSE)),0,VLOOKUP(A61,Seguimiento_Mar_2025!G$4:U$356,15,FALSE)))</f>
        <v>0</v>
      </c>
    </row>
    <row r="62" spans="1:9" ht="30">
      <c r="A62" t="s">
        <v>412</v>
      </c>
      <c r="B62" s="1" t="str">
        <f>+IF(LEN(A62)&gt;0,VLOOKUP(A62,Seguimiento_Mar_2025!G$4:H$356,2,FALSE),"")</f>
        <v>Infraestructuras culturales intervenidas</v>
      </c>
      <c r="C62" s="1" t="str">
        <f>+IF(LEN(A62)&gt;0,VLOOKUP(A62,Seguimiento_Mar_2025!G$4:J$356,4,FALSE),"")</f>
        <v>Instituto de Cultura y Patrimonio de Antioquia</v>
      </c>
      <c r="D62" t="s">
        <v>1255</v>
      </c>
      <c r="E62" t="str">
        <f t="shared" si="2"/>
        <v>52030702Santa Fe de Antioquia</v>
      </c>
      <c r="F62" t="str">
        <f t="shared" si="1"/>
        <v/>
      </c>
      <c r="G62">
        <v>1</v>
      </c>
      <c r="H62" s="2"/>
      <c r="I62">
        <f>+ABS(SUMIF($A$4:$A$11183,A62,$H$4:$H$11183)-IF(ISERROR(VLOOKUP(A62,Seguimiento_Mar_2025!G$4:U$356,15,FALSE)),0,VLOOKUP(A62,Seguimiento_Mar_2025!G$4:U$356,15,FALSE)))</f>
        <v>0</v>
      </c>
    </row>
    <row r="63" spans="1:9" ht="30">
      <c r="A63" t="s">
        <v>412</v>
      </c>
      <c r="B63" s="1" t="str">
        <f>+IF(LEN(A63)&gt;0,VLOOKUP(A63,Seguimiento_Mar_2025!G$4:H$356,2,FALSE),"")</f>
        <v>Infraestructuras culturales intervenidas</v>
      </c>
      <c r="C63" s="1" t="str">
        <f>+IF(LEN(A63)&gt;0,VLOOKUP(A63,Seguimiento_Mar_2025!G$4:J$356,4,FALSE),"")</f>
        <v>Instituto de Cultura y Patrimonio de Antioquia</v>
      </c>
      <c r="D63" t="s">
        <v>1271</v>
      </c>
      <c r="E63" t="str">
        <f t="shared" si="2"/>
        <v>52030702Abejorral</v>
      </c>
      <c r="F63" t="str">
        <f t="shared" si="1"/>
        <v/>
      </c>
      <c r="G63">
        <v>1</v>
      </c>
      <c r="H63" s="2"/>
      <c r="I63">
        <f>+ABS(SUMIF($A$4:$A$11183,A63,$H$4:$H$11183)-IF(ISERROR(VLOOKUP(A63,Seguimiento_Mar_2025!G$4:U$356,15,FALSE)),0,VLOOKUP(A63,Seguimiento_Mar_2025!G$4:U$356,15,FALSE)))</f>
        <v>0</v>
      </c>
    </row>
    <row r="64" spans="1:9" ht="30">
      <c r="A64" t="s">
        <v>412</v>
      </c>
      <c r="B64" s="1" t="str">
        <f>+IF(LEN(A64)&gt;0,VLOOKUP(A64,Seguimiento_Mar_2025!G$4:H$356,2,FALSE),"")</f>
        <v>Infraestructuras culturales intervenidas</v>
      </c>
      <c r="C64" s="1" t="str">
        <f>+IF(LEN(A64)&gt;0,VLOOKUP(A64,Seguimiento_Mar_2025!G$4:J$356,4,FALSE),"")</f>
        <v>Instituto de Cultura y Patrimonio de Antioquia</v>
      </c>
      <c r="D64" t="s">
        <v>1272</v>
      </c>
      <c r="E64" t="str">
        <f t="shared" si="2"/>
        <v>52030702Betulia</v>
      </c>
      <c r="F64" t="str">
        <f t="shared" si="1"/>
        <v/>
      </c>
      <c r="G64">
        <v>1</v>
      </c>
      <c r="H64" s="2"/>
      <c r="I64">
        <f>+ABS(SUMIF($A$4:$A$11183,A64,$H$4:$H$11183)-IF(ISERROR(VLOOKUP(A64,Seguimiento_Mar_2025!G$4:U$356,15,FALSE)),0,VLOOKUP(A64,Seguimiento_Mar_2025!G$4:U$356,15,FALSE)))</f>
        <v>0</v>
      </c>
    </row>
    <row r="65" spans="1:9" ht="30">
      <c r="A65" t="s">
        <v>412</v>
      </c>
      <c r="B65" s="1" t="str">
        <f>+IF(LEN(A65)&gt;0,VLOOKUP(A65,Seguimiento_Mar_2025!G$4:H$356,2,FALSE),"")</f>
        <v>Infraestructuras culturales intervenidas</v>
      </c>
      <c r="C65" s="1" t="str">
        <f>+IF(LEN(A65)&gt;0,VLOOKUP(A65,Seguimiento_Mar_2025!G$4:J$356,4,FALSE),"")</f>
        <v>Instituto de Cultura y Patrimonio de Antioquia</v>
      </c>
      <c r="D65" t="s">
        <v>1273</v>
      </c>
      <c r="E65" t="str">
        <f t="shared" si="2"/>
        <v>52030702Caramanta</v>
      </c>
      <c r="F65" t="str">
        <f t="shared" si="1"/>
        <v/>
      </c>
      <c r="G65">
        <v>1</v>
      </c>
      <c r="H65" s="2"/>
      <c r="I65">
        <f>+ABS(SUMIF($A$4:$A$11183,A65,$H$4:$H$11183)-IF(ISERROR(VLOOKUP(A65,Seguimiento_Mar_2025!G$4:U$356,15,FALSE)),0,VLOOKUP(A65,Seguimiento_Mar_2025!G$4:U$356,15,FALSE)))</f>
        <v>0</v>
      </c>
    </row>
    <row r="66" spans="1:9" ht="30">
      <c r="A66" t="s">
        <v>412</v>
      </c>
      <c r="B66" s="1" t="str">
        <f>+IF(LEN(A66)&gt;0,VLOOKUP(A66,Seguimiento_Mar_2025!G$4:H$356,2,FALSE),"")</f>
        <v>Infraestructuras culturales intervenidas</v>
      </c>
      <c r="C66" s="1" t="str">
        <f>+IF(LEN(A66)&gt;0,VLOOKUP(A66,Seguimiento_Mar_2025!G$4:J$356,4,FALSE),"")</f>
        <v>Instituto de Cultura y Patrimonio de Antioquia</v>
      </c>
      <c r="D66" t="s">
        <v>1260</v>
      </c>
      <c r="E66" t="str">
        <f t="shared" si="2"/>
        <v>52030702Puerto Berrío</v>
      </c>
      <c r="F66" t="str">
        <f t="shared" si="1"/>
        <v/>
      </c>
      <c r="G66">
        <v>1</v>
      </c>
      <c r="H66" s="2"/>
      <c r="I66">
        <f>+ABS(SUMIF($A$4:$A$11183,A66,$H$4:$H$11183)-IF(ISERROR(VLOOKUP(A66,Seguimiento_Mar_2025!G$4:U$356,15,FALSE)),0,VLOOKUP(A66,Seguimiento_Mar_2025!G$4:U$356,15,FALSE)))</f>
        <v>0</v>
      </c>
    </row>
    <row r="67" spans="1:9" ht="30">
      <c r="A67" t="s">
        <v>412</v>
      </c>
      <c r="B67" s="1" t="str">
        <f>+IF(LEN(A67)&gt;0,VLOOKUP(A67,Seguimiento_Mar_2025!G$4:H$356,2,FALSE),"")</f>
        <v>Infraestructuras culturales intervenidas</v>
      </c>
      <c r="C67" s="1" t="str">
        <f>+IF(LEN(A67)&gt;0,VLOOKUP(A67,Seguimiento_Mar_2025!G$4:J$356,4,FALSE),"")</f>
        <v>Instituto de Cultura y Patrimonio de Antioquia</v>
      </c>
      <c r="D67" t="s">
        <v>1274</v>
      </c>
      <c r="E67" t="str">
        <f t="shared" si="2"/>
        <v>52030702Olaya</v>
      </c>
      <c r="F67" t="str">
        <f t="shared" si="1"/>
        <v/>
      </c>
      <c r="G67">
        <v>1</v>
      </c>
      <c r="H67" s="2"/>
      <c r="I67">
        <f>+ABS(SUMIF($A$4:$A$11183,A67,$H$4:$H$11183)-IF(ISERROR(VLOOKUP(A67,Seguimiento_Mar_2025!G$4:U$356,15,FALSE)),0,VLOOKUP(A67,Seguimiento_Mar_2025!G$4:U$356,15,FALSE)))</f>
        <v>0</v>
      </c>
    </row>
    <row r="68" spans="1:9" ht="30">
      <c r="A68" t="s">
        <v>416</v>
      </c>
      <c r="B68" s="1" t="str">
        <f>+IF(LEN(A68)&gt;0,VLOOKUP(A68,Seguimiento_Mar_2025!G$4:H$356,2,FALSE),"")</f>
        <v>Sedes artísticas y culturales dotadas</v>
      </c>
      <c r="C68" s="1" t="str">
        <f>+IF(LEN(A68)&gt;0,VLOOKUP(A68,Seguimiento_Mar_2025!G$4:J$356,4,FALSE),"")</f>
        <v>Instituto de Cultura y Patrimonio de Antioquia</v>
      </c>
      <c r="D68" t="s">
        <v>1275</v>
      </c>
      <c r="E68" t="str">
        <f t="shared" si="2"/>
        <v>52030704Maceo</v>
      </c>
      <c r="F68" t="str">
        <f t="shared" ref="F68:F131" si="3">+IF(IF(LEN(E68)&gt;0,COUNTIF($E$4:$E$11183,E68),"")=1,"",IF(LEN(E68)&gt;0,COUNTIF($E$4:$E$11183,E68),""))</f>
        <v/>
      </c>
      <c r="G68">
        <v>2</v>
      </c>
      <c r="H68" s="2"/>
      <c r="I68">
        <f>+ABS(SUMIF($A$4:$A$11183,A68,$H$4:$H$11183)-IF(ISERROR(VLOOKUP(A68,Seguimiento_Mar_2025!G$4:U$356,15,FALSE)),0,VLOOKUP(A68,Seguimiento_Mar_2025!G$4:U$356,15,FALSE)))</f>
        <v>0</v>
      </c>
    </row>
    <row r="69" spans="1:9" ht="30">
      <c r="A69" t="s">
        <v>416</v>
      </c>
      <c r="B69" s="1" t="str">
        <f>+IF(LEN(A69)&gt;0,VLOOKUP(A69,Seguimiento_Mar_2025!G$4:H$356,2,FALSE),"")</f>
        <v>Sedes artísticas y culturales dotadas</v>
      </c>
      <c r="C69" s="1" t="str">
        <f>+IF(LEN(A69)&gt;0,VLOOKUP(A69,Seguimiento_Mar_2025!G$4:J$356,4,FALSE),"")</f>
        <v>Instituto de Cultura y Patrimonio de Antioquia</v>
      </c>
      <c r="D69" t="s">
        <v>1276</v>
      </c>
      <c r="E69" t="str">
        <f t="shared" si="2"/>
        <v>52030704Concepción</v>
      </c>
      <c r="F69" t="str">
        <f t="shared" si="3"/>
        <v/>
      </c>
      <c r="G69">
        <v>2</v>
      </c>
      <c r="H69" s="2"/>
      <c r="I69">
        <f>+ABS(SUMIF($A$4:$A$11183,A69,$H$4:$H$11183)-IF(ISERROR(VLOOKUP(A69,Seguimiento_Mar_2025!G$4:U$356,15,FALSE)),0,VLOOKUP(A69,Seguimiento_Mar_2025!G$4:U$356,15,FALSE)))</f>
        <v>0</v>
      </c>
    </row>
    <row r="70" spans="1:9" ht="30">
      <c r="A70" t="s">
        <v>416</v>
      </c>
      <c r="B70" s="1" t="str">
        <f>+IF(LEN(A70)&gt;0,VLOOKUP(A70,Seguimiento_Mar_2025!G$4:H$356,2,FALSE),"")</f>
        <v>Sedes artísticas y culturales dotadas</v>
      </c>
      <c r="C70" s="1" t="str">
        <f>+IF(LEN(A70)&gt;0,VLOOKUP(A70,Seguimiento_Mar_2025!G$4:J$356,4,FALSE),"")</f>
        <v>Instituto de Cultura y Patrimonio de Antioquia</v>
      </c>
      <c r="D70" t="s">
        <v>1277</v>
      </c>
      <c r="E70" t="str">
        <f t="shared" si="2"/>
        <v>52030704Angelópolis</v>
      </c>
      <c r="F70" t="str">
        <f t="shared" si="3"/>
        <v/>
      </c>
      <c r="G70">
        <v>3</v>
      </c>
      <c r="H70" s="2"/>
      <c r="I70">
        <f>+ABS(SUMIF($A$4:$A$11183,A70,$H$4:$H$11183)-IF(ISERROR(VLOOKUP(A70,Seguimiento_Mar_2025!G$4:U$356,15,FALSE)),0,VLOOKUP(A70,Seguimiento_Mar_2025!G$4:U$356,15,FALSE)))</f>
        <v>0</v>
      </c>
    </row>
    <row r="71" spans="1:9" ht="30">
      <c r="A71" t="s">
        <v>416</v>
      </c>
      <c r="B71" s="1" t="str">
        <f>+IF(LEN(A71)&gt;0,VLOOKUP(A71,Seguimiento_Mar_2025!G$4:H$356,2,FALSE),"")</f>
        <v>Sedes artísticas y culturales dotadas</v>
      </c>
      <c r="C71" s="1" t="str">
        <f>+IF(LEN(A71)&gt;0,VLOOKUP(A71,Seguimiento_Mar_2025!G$4:J$356,4,FALSE),"")</f>
        <v>Instituto de Cultura y Patrimonio de Antioquia</v>
      </c>
      <c r="D71" t="s">
        <v>1278</v>
      </c>
      <c r="E71" t="str">
        <f t="shared" si="2"/>
        <v>52030704Angostura</v>
      </c>
      <c r="F71" t="str">
        <f t="shared" si="3"/>
        <v/>
      </c>
      <c r="G71">
        <v>3</v>
      </c>
      <c r="H71" s="2"/>
      <c r="I71">
        <f>+ABS(SUMIF($A$4:$A$11183,A71,$H$4:$H$11183)-IF(ISERROR(VLOOKUP(A71,Seguimiento_Mar_2025!G$4:U$356,15,FALSE)),0,VLOOKUP(A71,Seguimiento_Mar_2025!G$4:U$356,15,FALSE)))</f>
        <v>0</v>
      </c>
    </row>
    <row r="72" spans="1:9" ht="30">
      <c r="A72" t="s">
        <v>416</v>
      </c>
      <c r="B72" s="1" t="str">
        <f>+IF(LEN(A72)&gt;0,VLOOKUP(A72,Seguimiento_Mar_2025!G$4:H$356,2,FALSE),"")</f>
        <v>Sedes artísticas y culturales dotadas</v>
      </c>
      <c r="C72" s="1" t="str">
        <f>+IF(LEN(A72)&gt;0,VLOOKUP(A72,Seguimiento_Mar_2025!G$4:J$356,4,FALSE),"")</f>
        <v>Instituto de Cultura y Patrimonio de Antioquia</v>
      </c>
      <c r="D72" t="s">
        <v>1279</v>
      </c>
      <c r="E72" t="str">
        <f t="shared" si="2"/>
        <v>52030704Belmira</v>
      </c>
      <c r="F72" t="str">
        <f t="shared" si="3"/>
        <v/>
      </c>
      <c r="G72">
        <v>5</v>
      </c>
      <c r="H72" s="2"/>
      <c r="I72">
        <f>+ABS(SUMIF($A$4:$A$11183,A72,$H$4:$H$11183)-IF(ISERROR(VLOOKUP(A72,Seguimiento_Mar_2025!G$4:U$356,15,FALSE)),0,VLOOKUP(A72,Seguimiento_Mar_2025!G$4:U$356,15,FALSE)))</f>
        <v>0</v>
      </c>
    </row>
    <row r="73" spans="1:9" ht="30">
      <c r="A73" t="s">
        <v>416</v>
      </c>
      <c r="B73" s="1" t="str">
        <f>+IF(LEN(A73)&gt;0,VLOOKUP(A73,Seguimiento_Mar_2025!G$4:H$356,2,FALSE),"")</f>
        <v>Sedes artísticas y culturales dotadas</v>
      </c>
      <c r="C73" s="1" t="str">
        <f>+IF(LEN(A73)&gt;0,VLOOKUP(A73,Seguimiento_Mar_2025!G$4:J$356,4,FALSE),"")</f>
        <v>Instituto de Cultura y Patrimonio de Antioquia</v>
      </c>
      <c r="D73" t="s">
        <v>1272</v>
      </c>
      <c r="E73" t="str">
        <f t="shared" si="2"/>
        <v>52030704Betulia</v>
      </c>
      <c r="F73" t="str">
        <f t="shared" si="3"/>
        <v/>
      </c>
      <c r="G73">
        <v>4</v>
      </c>
      <c r="H73" s="2"/>
      <c r="I73">
        <f>+ABS(SUMIF($A$4:$A$11183,A73,$H$4:$H$11183)-IF(ISERROR(VLOOKUP(A73,Seguimiento_Mar_2025!G$4:U$356,15,FALSE)),0,VLOOKUP(A73,Seguimiento_Mar_2025!G$4:U$356,15,FALSE)))</f>
        <v>0</v>
      </c>
    </row>
    <row r="74" spans="1:9" ht="30">
      <c r="A74" t="s">
        <v>416</v>
      </c>
      <c r="B74" s="1" t="str">
        <f>+IF(LEN(A74)&gt;0,VLOOKUP(A74,Seguimiento_Mar_2025!G$4:H$356,2,FALSE),"")</f>
        <v>Sedes artísticas y culturales dotadas</v>
      </c>
      <c r="C74" s="1" t="str">
        <f>+IF(LEN(A74)&gt;0,VLOOKUP(A74,Seguimiento_Mar_2025!G$4:J$356,4,FALSE),"")</f>
        <v>Instituto de Cultura y Patrimonio de Antioquia</v>
      </c>
      <c r="D74" t="s">
        <v>1280</v>
      </c>
      <c r="E74" t="str">
        <f t="shared" si="2"/>
        <v>52030704Briceño</v>
      </c>
      <c r="F74" t="str">
        <f t="shared" si="3"/>
        <v/>
      </c>
      <c r="G74">
        <v>3</v>
      </c>
      <c r="H74" s="2"/>
      <c r="I74">
        <f>+ABS(SUMIF($A$4:$A$11183,A74,$H$4:$H$11183)-IF(ISERROR(VLOOKUP(A74,Seguimiento_Mar_2025!G$4:U$356,15,FALSE)),0,VLOOKUP(A74,Seguimiento_Mar_2025!G$4:U$356,15,FALSE)))</f>
        <v>0</v>
      </c>
    </row>
    <row r="75" spans="1:9" ht="30">
      <c r="A75" t="s">
        <v>416</v>
      </c>
      <c r="B75" s="1" t="str">
        <f>+IF(LEN(A75)&gt;0,VLOOKUP(A75,Seguimiento_Mar_2025!G$4:H$356,2,FALSE),"")</f>
        <v>Sedes artísticas y culturales dotadas</v>
      </c>
      <c r="C75" s="1" t="str">
        <f>+IF(LEN(A75)&gt;0,VLOOKUP(A75,Seguimiento_Mar_2025!G$4:J$356,4,FALSE),"")</f>
        <v>Instituto de Cultura y Patrimonio de Antioquia</v>
      </c>
      <c r="D75" t="s">
        <v>1264</v>
      </c>
      <c r="E75" t="str">
        <f t="shared" si="2"/>
        <v>52030704Cáceres</v>
      </c>
      <c r="F75" t="str">
        <f t="shared" si="3"/>
        <v/>
      </c>
      <c r="G75">
        <v>4</v>
      </c>
      <c r="H75" s="2"/>
      <c r="I75">
        <f>+ABS(SUMIF($A$4:$A$11183,A75,$H$4:$H$11183)-IF(ISERROR(VLOOKUP(A75,Seguimiento_Mar_2025!G$4:U$356,15,FALSE)),0,VLOOKUP(A75,Seguimiento_Mar_2025!G$4:U$356,15,FALSE)))</f>
        <v>0</v>
      </c>
    </row>
    <row r="76" spans="1:9" ht="30">
      <c r="A76" t="s">
        <v>416</v>
      </c>
      <c r="B76" s="1" t="str">
        <f>+IF(LEN(A76)&gt;0,VLOOKUP(A76,Seguimiento_Mar_2025!G$4:H$356,2,FALSE),"")</f>
        <v>Sedes artísticas y culturales dotadas</v>
      </c>
      <c r="C76" s="1" t="str">
        <f>+IF(LEN(A76)&gt;0,VLOOKUP(A76,Seguimiento_Mar_2025!G$4:J$356,4,FALSE),"")</f>
        <v>Instituto de Cultura y Patrimonio de Antioquia</v>
      </c>
      <c r="D76" t="s">
        <v>1273</v>
      </c>
      <c r="E76" t="str">
        <f t="shared" si="2"/>
        <v>52030704Caramanta</v>
      </c>
      <c r="F76" t="str">
        <f t="shared" si="3"/>
        <v/>
      </c>
      <c r="G76">
        <v>3</v>
      </c>
      <c r="H76" s="2"/>
      <c r="I76">
        <f>+ABS(SUMIF($A$4:$A$11183,A76,$H$4:$H$11183)-IF(ISERROR(VLOOKUP(A76,Seguimiento_Mar_2025!G$4:U$356,15,FALSE)),0,VLOOKUP(A76,Seguimiento_Mar_2025!G$4:U$356,15,FALSE)))</f>
        <v>0</v>
      </c>
    </row>
    <row r="77" spans="1:9" ht="30">
      <c r="A77" t="s">
        <v>416</v>
      </c>
      <c r="B77" s="1" t="str">
        <f>+IF(LEN(A77)&gt;0,VLOOKUP(A77,Seguimiento_Mar_2025!G$4:H$356,2,FALSE),"")</f>
        <v>Sedes artísticas y culturales dotadas</v>
      </c>
      <c r="C77" s="1" t="str">
        <f>+IF(LEN(A77)&gt;0,VLOOKUP(A77,Seguimiento_Mar_2025!G$4:J$356,4,FALSE),"")</f>
        <v>Instituto de Cultura y Patrimonio de Antioquia</v>
      </c>
      <c r="D77" t="s">
        <v>1281</v>
      </c>
      <c r="E77" t="str">
        <f t="shared" si="2"/>
        <v>52030704Cisneros</v>
      </c>
      <c r="F77" t="str">
        <f t="shared" si="3"/>
        <v/>
      </c>
      <c r="G77">
        <v>4</v>
      </c>
      <c r="H77" s="2"/>
      <c r="I77">
        <f>+ABS(SUMIF($A$4:$A$11183,A77,$H$4:$H$11183)-IF(ISERROR(VLOOKUP(A77,Seguimiento_Mar_2025!G$4:U$356,15,FALSE)),0,VLOOKUP(A77,Seguimiento_Mar_2025!G$4:U$356,15,FALSE)))</f>
        <v>0</v>
      </c>
    </row>
    <row r="78" spans="1:9" ht="30">
      <c r="A78" t="s">
        <v>416</v>
      </c>
      <c r="B78" s="1" t="str">
        <f>+IF(LEN(A78)&gt;0,VLOOKUP(A78,Seguimiento_Mar_2025!G$4:H$356,2,FALSE),"")</f>
        <v>Sedes artísticas y culturales dotadas</v>
      </c>
      <c r="C78" s="1" t="str">
        <f>+IF(LEN(A78)&gt;0,VLOOKUP(A78,Seguimiento_Mar_2025!G$4:J$356,4,FALSE),"")</f>
        <v>Instituto de Cultura y Patrimonio de Antioquia</v>
      </c>
      <c r="D78" t="s">
        <v>1270</v>
      </c>
      <c r="E78" t="str">
        <f t="shared" si="2"/>
        <v>52030704Ebéjico</v>
      </c>
      <c r="F78" t="str">
        <f t="shared" si="3"/>
        <v/>
      </c>
      <c r="G78">
        <v>4</v>
      </c>
      <c r="H78" s="2"/>
      <c r="I78">
        <f>+ABS(SUMIF($A$4:$A$11183,A78,$H$4:$H$11183)-IF(ISERROR(VLOOKUP(A78,Seguimiento_Mar_2025!G$4:U$356,15,FALSE)),0,VLOOKUP(A78,Seguimiento_Mar_2025!G$4:U$356,15,FALSE)))</f>
        <v>0</v>
      </c>
    </row>
    <row r="79" spans="1:9" ht="30">
      <c r="A79" t="s">
        <v>416</v>
      </c>
      <c r="B79" s="1" t="str">
        <f>+IF(LEN(A79)&gt;0,VLOOKUP(A79,Seguimiento_Mar_2025!G$4:H$356,2,FALSE),"")</f>
        <v>Sedes artísticas y culturales dotadas</v>
      </c>
      <c r="C79" s="1" t="str">
        <f>+IF(LEN(A79)&gt;0,VLOOKUP(A79,Seguimiento_Mar_2025!G$4:J$356,4,FALSE),"")</f>
        <v>Instituto de Cultura y Patrimonio de Antioquia</v>
      </c>
      <c r="D79" t="s">
        <v>1282</v>
      </c>
      <c r="E79" t="str">
        <f t="shared" si="2"/>
        <v>52030704Guadalupe</v>
      </c>
      <c r="F79" t="str">
        <f t="shared" si="3"/>
        <v/>
      </c>
      <c r="G79">
        <v>3</v>
      </c>
      <c r="H79" s="2"/>
      <c r="I79">
        <f>+ABS(SUMIF($A$4:$A$11183,A79,$H$4:$H$11183)-IF(ISERROR(VLOOKUP(A79,Seguimiento_Mar_2025!G$4:U$356,15,FALSE)),0,VLOOKUP(A79,Seguimiento_Mar_2025!G$4:U$356,15,FALSE)))</f>
        <v>0</v>
      </c>
    </row>
    <row r="80" spans="1:9" ht="30">
      <c r="A80" t="s">
        <v>416</v>
      </c>
      <c r="B80" s="1" t="str">
        <f>+IF(LEN(A80)&gt;0,VLOOKUP(A80,Seguimiento_Mar_2025!G$4:H$356,2,FALSE),"")</f>
        <v>Sedes artísticas y culturales dotadas</v>
      </c>
      <c r="C80" s="1" t="str">
        <f>+IF(LEN(A80)&gt;0,VLOOKUP(A80,Seguimiento_Mar_2025!G$4:J$356,4,FALSE),"")</f>
        <v>Instituto de Cultura y Patrimonio de Antioquia</v>
      </c>
      <c r="D80" t="s">
        <v>1283</v>
      </c>
      <c r="E80" t="str">
        <f t="shared" si="2"/>
        <v>52030704Hispania</v>
      </c>
      <c r="F80" t="str">
        <f t="shared" si="3"/>
        <v/>
      </c>
      <c r="G80">
        <v>5</v>
      </c>
      <c r="H80" s="2"/>
      <c r="I80">
        <f>+ABS(SUMIF($A$4:$A$11183,A80,$H$4:$H$11183)-IF(ISERROR(VLOOKUP(A80,Seguimiento_Mar_2025!G$4:U$356,15,FALSE)),0,VLOOKUP(A80,Seguimiento_Mar_2025!G$4:U$356,15,FALSE)))</f>
        <v>0</v>
      </c>
    </row>
    <row r="81" spans="1:9" ht="30">
      <c r="A81" t="s">
        <v>416</v>
      </c>
      <c r="B81" s="1" t="str">
        <f>+IF(LEN(A81)&gt;0,VLOOKUP(A81,Seguimiento_Mar_2025!G$4:H$356,2,FALSE),"")</f>
        <v>Sedes artísticas y culturales dotadas</v>
      </c>
      <c r="C81" s="1" t="str">
        <f>+IF(LEN(A81)&gt;0,VLOOKUP(A81,Seguimiento_Mar_2025!G$4:J$356,4,FALSE),"")</f>
        <v>Instituto de Cultura y Patrimonio de Antioquia</v>
      </c>
      <c r="D81" t="s">
        <v>1240</v>
      </c>
      <c r="E81" t="str">
        <f t="shared" si="2"/>
        <v>52030704Liborina</v>
      </c>
      <c r="F81" t="str">
        <f t="shared" si="3"/>
        <v/>
      </c>
      <c r="G81">
        <v>4</v>
      </c>
      <c r="H81" s="2"/>
      <c r="I81">
        <f>+ABS(SUMIF($A$4:$A$11183,A81,$H$4:$H$11183)-IF(ISERROR(VLOOKUP(A81,Seguimiento_Mar_2025!G$4:U$356,15,FALSE)),0,VLOOKUP(A81,Seguimiento_Mar_2025!G$4:U$356,15,FALSE)))</f>
        <v>0</v>
      </c>
    </row>
    <row r="82" spans="1:9" ht="30">
      <c r="A82" t="s">
        <v>416</v>
      </c>
      <c r="B82" s="1" t="str">
        <f>+IF(LEN(A82)&gt;0,VLOOKUP(A82,Seguimiento_Mar_2025!G$4:H$356,2,FALSE),"")</f>
        <v>Sedes artísticas y culturales dotadas</v>
      </c>
      <c r="C82" s="1" t="str">
        <f>+IF(LEN(A82)&gt;0,VLOOKUP(A82,Seguimiento_Mar_2025!G$4:J$356,4,FALSE),"")</f>
        <v>Instituto de Cultura y Patrimonio de Antioquia</v>
      </c>
      <c r="D82" t="s">
        <v>1284</v>
      </c>
      <c r="E82" t="str">
        <f t="shared" si="2"/>
        <v>52030704Montebello</v>
      </c>
      <c r="F82" t="str">
        <f t="shared" si="3"/>
        <v/>
      </c>
      <c r="G82">
        <v>4</v>
      </c>
      <c r="H82" s="2"/>
      <c r="I82">
        <f>+ABS(SUMIF($A$4:$A$11183,A82,$H$4:$H$11183)-IF(ISERROR(VLOOKUP(A82,Seguimiento_Mar_2025!G$4:U$356,15,FALSE)),0,VLOOKUP(A82,Seguimiento_Mar_2025!G$4:U$356,15,FALSE)))</f>
        <v>0</v>
      </c>
    </row>
    <row r="83" spans="1:9" ht="30">
      <c r="A83" t="s">
        <v>416</v>
      </c>
      <c r="B83" s="1" t="str">
        <f>+IF(LEN(A83)&gt;0,VLOOKUP(A83,Seguimiento_Mar_2025!G$4:H$356,2,FALSE),"")</f>
        <v>Sedes artísticas y culturales dotadas</v>
      </c>
      <c r="C83" s="1" t="str">
        <f>+IF(LEN(A83)&gt;0,VLOOKUP(A83,Seguimiento_Mar_2025!G$4:J$356,4,FALSE),"")</f>
        <v>Instituto de Cultura y Patrimonio de Antioquia</v>
      </c>
      <c r="D83" t="s">
        <v>1285</v>
      </c>
      <c r="E83" t="str">
        <f t="shared" si="2"/>
        <v>52030704Mutatá</v>
      </c>
      <c r="F83" t="str">
        <f t="shared" si="3"/>
        <v/>
      </c>
      <c r="G83">
        <v>4</v>
      </c>
      <c r="H83" s="2"/>
      <c r="I83">
        <f>+ABS(SUMIF($A$4:$A$11183,A83,$H$4:$H$11183)-IF(ISERROR(VLOOKUP(A83,Seguimiento_Mar_2025!G$4:U$356,15,FALSE)),0,VLOOKUP(A83,Seguimiento_Mar_2025!G$4:U$356,15,FALSE)))</f>
        <v>0</v>
      </c>
    </row>
    <row r="84" spans="1:9" ht="30">
      <c r="A84" t="s">
        <v>416</v>
      </c>
      <c r="B84" s="1" t="str">
        <f>+IF(LEN(A84)&gt;0,VLOOKUP(A84,Seguimiento_Mar_2025!G$4:H$356,2,FALSE),"")</f>
        <v>Sedes artísticas y culturales dotadas</v>
      </c>
      <c r="C84" s="1" t="str">
        <f>+IF(LEN(A84)&gt;0,VLOOKUP(A84,Seguimiento_Mar_2025!G$4:J$356,4,FALSE),"")</f>
        <v>Instituto de Cultura y Patrimonio de Antioquia</v>
      </c>
      <c r="D84" t="s">
        <v>1286</v>
      </c>
      <c r="E84" t="str">
        <f t="shared" si="2"/>
        <v>52030704Nariño</v>
      </c>
      <c r="F84" t="str">
        <f t="shared" si="3"/>
        <v/>
      </c>
      <c r="G84">
        <v>3</v>
      </c>
      <c r="H84" s="2"/>
      <c r="I84">
        <f>+ABS(SUMIF($A$4:$A$11183,A84,$H$4:$H$11183)-IF(ISERROR(VLOOKUP(A84,Seguimiento_Mar_2025!G$4:U$356,15,FALSE)),0,VLOOKUP(A84,Seguimiento_Mar_2025!G$4:U$356,15,FALSE)))</f>
        <v>0</v>
      </c>
    </row>
    <row r="85" spans="1:9" ht="30">
      <c r="A85" t="s">
        <v>416</v>
      </c>
      <c r="B85" s="1" t="str">
        <f>+IF(LEN(A85)&gt;0,VLOOKUP(A85,Seguimiento_Mar_2025!G$4:H$356,2,FALSE),"")</f>
        <v>Sedes artísticas y culturales dotadas</v>
      </c>
      <c r="C85" s="1" t="str">
        <f>+IF(LEN(A85)&gt;0,VLOOKUP(A85,Seguimiento_Mar_2025!G$4:J$356,4,FALSE),"")</f>
        <v>Instituto de Cultura y Patrimonio de Antioquia</v>
      </c>
      <c r="D85" t="s">
        <v>1239</v>
      </c>
      <c r="E85" t="str">
        <f t="shared" si="2"/>
        <v>52030704Nechí</v>
      </c>
      <c r="F85" t="str">
        <f t="shared" si="3"/>
        <v/>
      </c>
      <c r="G85">
        <v>3</v>
      </c>
      <c r="H85" s="2"/>
      <c r="I85">
        <f>+ABS(SUMIF($A$4:$A$11183,A85,$H$4:$H$11183)-IF(ISERROR(VLOOKUP(A85,Seguimiento_Mar_2025!G$4:U$356,15,FALSE)),0,VLOOKUP(A85,Seguimiento_Mar_2025!G$4:U$356,15,FALSE)))</f>
        <v>0</v>
      </c>
    </row>
    <row r="86" spans="1:9" ht="30">
      <c r="A86" t="s">
        <v>416</v>
      </c>
      <c r="B86" s="1" t="str">
        <f>+IF(LEN(A86)&gt;0,VLOOKUP(A86,Seguimiento_Mar_2025!G$4:H$356,2,FALSE),"")</f>
        <v>Sedes artísticas y culturales dotadas</v>
      </c>
      <c r="C86" s="1" t="str">
        <f>+IF(LEN(A86)&gt;0,VLOOKUP(A86,Seguimiento_Mar_2025!G$4:J$356,4,FALSE),"")</f>
        <v>Instituto de Cultura y Patrimonio de Antioquia</v>
      </c>
      <c r="D86" t="s">
        <v>1287</v>
      </c>
      <c r="E86" t="str">
        <f t="shared" si="2"/>
        <v>52030704Puerto Nare</v>
      </c>
      <c r="F86" t="str">
        <f t="shared" si="3"/>
        <v/>
      </c>
      <c r="G86">
        <v>3</v>
      </c>
      <c r="H86" s="2"/>
      <c r="I86">
        <f>+ABS(SUMIF($A$4:$A$11183,A86,$H$4:$H$11183)-IF(ISERROR(VLOOKUP(A86,Seguimiento_Mar_2025!G$4:U$356,15,FALSE)),0,VLOOKUP(A86,Seguimiento_Mar_2025!G$4:U$356,15,FALSE)))</f>
        <v>0</v>
      </c>
    </row>
    <row r="87" spans="1:9" ht="30">
      <c r="A87" t="s">
        <v>416</v>
      </c>
      <c r="B87" s="1" t="str">
        <f>+IF(LEN(A87)&gt;0,VLOOKUP(A87,Seguimiento_Mar_2025!G$4:H$356,2,FALSE),"")</f>
        <v>Sedes artísticas y culturales dotadas</v>
      </c>
      <c r="C87" s="1" t="str">
        <f>+IF(LEN(A87)&gt;0,VLOOKUP(A87,Seguimiento_Mar_2025!G$4:J$356,4,FALSE),"")</f>
        <v>Instituto de Cultura y Patrimonio de Antioquia</v>
      </c>
      <c r="D87" t="s">
        <v>1268</v>
      </c>
      <c r="E87" t="str">
        <f t="shared" si="2"/>
        <v>52030704Puerto Triunfo</v>
      </c>
      <c r="F87" t="str">
        <f t="shared" si="3"/>
        <v/>
      </c>
      <c r="G87">
        <v>4</v>
      </c>
      <c r="H87" s="2"/>
      <c r="I87">
        <f>+ABS(SUMIF($A$4:$A$11183,A87,$H$4:$H$11183)-IF(ISERROR(VLOOKUP(A87,Seguimiento_Mar_2025!G$4:U$356,15,FALSE)),0,VLOOKUP(A87,Seguimiento_Mar_2025!G$4:U$356,15,FALSE)))</f>
        <v>0</v>
      </c>
    </row>
    <row r="88" spans="1:9" ht="30">
      <c r="A88" t="s">
        <v>416</v>
      </c>
      <c r="B88" s="1" t="str">
        <f>+IF(LEN(A88)&gt;0,VLOOKUP(A88,Seguimiento_Mar_2025!G$4:H$356,2,FALSE),"")</f>
        <v>Sedes artísticas y culturales dotadas</v>
      </c>
      <c r="C88" s="1" t="str">
        <f>+IF(LEN(A88)&gt;0,VLOOKUP(A88,Seguimiento_Mar_2025!G$4:J$356,4,FALSE),"")</f>
        <v>Instituto de Cultura y Patrimonio de Antioquia</v>
      </c>
      <c r="D88" t="s">
        <v>1288</v>
      </c>
      <c r="E88" t="str">
        <f t="shared" si="2"/>
        <v>52030704San José de la Montaña</v>
      </c>
      <c r="F88" t="str">
        <f t="shared" si="3"/>
        <v/>
      </c>
      <c r="G88">
        <v>5</v>
      </c>
      <c r="H88" s="2"/>
      <c r="I88">
        <f>+ABS(SUMIF($A$4:$A$11183,A88,$H$4:$H$11183)-IF(ISERROR(VLOOKUP(A88,Seguimiento_Mar_2025!G$4:U$356,15,FALSE)),0,VLOOKUP(A88,Seguimiento_Mar_2025!G$4:U$356,15,FALSE)))</f>
        <v>0</v>
      </c>
    </row>
    <row r="89" spans="1:9" ht="30">
      <c r="A89" t="s">
        <v>416</v>
      </c>
      <c r="B89" s="1" t="str">
        <f>+IF(LEN(A89)&gt;0,VLOOKUP(A89,Seguimiento_Mar_2025!G$4:H$356,2,FALSE),"")</f>
        <v>Sedes artísticas y culturales dotadas</v>
      </c>
      <c r="C89" s="1" t="str">
        <f>+IF(LEN(A89)&gt;0,VLOOKUP(A89,Seguimiento_Mar_2025!G$4:J$356,4,FALSE),"")</f>
        <v>Instituto de Cultura y Patrimonio de Antioquia</v>
      </c>
      <c r="D89" t="s">
        <v>1263</v>
      </c>
      <c r="E89" t="str">
        <f t="shared" si="2"/>
        <v>52030704Tarazá</v>
      </c>
      <c r="F89" t="str">
        <f t="shared" si="3"/>
        <v/>
      </c>
      <c r="G89">
        <v>4</v>
      </c>
      <c r="H89" s="2"/>
      <c r="I89">
        <f>+ABS(SUMIF($A$4:$A$11183,A89,$H$4:$H$11183)-IF(ISERROR(VLOOKUP(A89,Seguimiento_Mar_2025!G$4:U$356,15,FALSE)),0,VLOOKUP(A89,Seguimiento_Mar_2025!G$4:U$356,15,FALSE)))</f>
        <v>0</v>
      </c>
    </row>
    <row r="90" spans="1:9" ht="30">
      <c r="A90" t="s">
        <v>416</v>
      </c>
      <c r="B90" s="1" t="str">
        <f>+IF(LEN(A90)&gt;0,VLOOKUP(A90,Seguimiento_Mar_2025!G$4:H$356,2,FALSE),"")</f>
        <v>Sedes artísticas y culturales dotadas</v>
      </c>
      <c r="C90" s="1" t="str">
        <f>+IF(LEN(A90)&gt;0,VLOOKUP(A90,Seguimiento_Mar_2025!G$4:J$356,4,FALSE),"")</f>
        <v>Instituto de Cultura y Patrimonio de Antioquia</v>
      </c>
      <c r="D90" t="s">
        <v>1289</v>
      </c>
      <c r="E90" t="str">
        <f t="shared" si="2"/>
        <v>52030704Tarso</v>
      </c>
      <c r="F90" t="str">
        <f t="shared" si="3"/>
        <v/>
      </c>
      <c r="G90">
        <v>5</v>
      </c>
      <c r="H90" s="2"/>
      <c r="I90">
        <f>+ABS(SUMIF($A$4:$A$11183,A90,$H$4:$H$11183)-IF(ISERROR(VLOOKUP(A90,Seguimiento_Mar_2025!G$4:U$356,15,FALSE)),0,VLOOKUP(A90,Seguimiento_Mar_2025!G$4:U$356,15,FALSE)))</f>
        <v>0</v>
      </c>
    </row>
    <row r="91" spans="1:9" ht="30">
      <c r="A91" t="s">
        <v>416</v>
      </c>
      <c r="B91" s="1" t="str">
        <f>+IF(LEN(A91)&gt;0,VLOOKUP(A91,Seguimiento_Mar_2025!G$4:H$356,2,FALSE),"")</f>
        <v>Sedes artísticas y culturales dotadas</v>
      </c>
      <c r="C91" s="1" t="str">
        <f>+IF(LEN(A91)&gt;0,VLOOKUP(A91,Seguimiento_Mar_2025!G$4:J$356,4,FALSE),"")</f>
        <v>Instituto de Cultura y Patrimonio de Antioquia</v>
      </c>
      <c r="D91" t="s">
        <v>1290</v>
      </c>
      <c r="E91" t="str">
        <f t="shared" si="2"/>
        <v>52030704Uramita</v>
      </c>
      <c r="F91" t="str">
        <f t="shared" si="3"/>
        <v/>
      </c>
      <c r="G91">
        <v>4</v>
      </c>
      <c r="H91" s="2"/>
      <c r="I91">
        <f>+ABS(SUMIF($A$4:$A$11183,A91,$H$4:$H$11183)-IF(ISERROR(VLOOKUP(A91,Seguimiento_Mar_2025!G$4:U$356,15,FALSE)),0,VLOOKUP(A91,Seguimiento_Mar_2025!G$4:U$356,15,FALSE)))</f>
        <v>0</v>
      </c>
    </row>
    <row r="92" spans="1:9" ht="30">
      <c r="A92" t="s">
        <v>416</v>
      </c>
      <c r="B92" s="1" t="str">
        <f>+IF(LEN(A92)&gt;0,VLOOKUP(A92,Seguimiento_Mar_2025!G$4:H$356,2,FALSE),"")</f>
        <v>Sedes artísticas y culturales dotadas</v>
      </c>
      <c r="C92" s="1" t="str">
        <f>+IF(LEN(A92)&gt;0,VLOOKUP(A92,Seguimiento_Mar_2025!G$4:J$356,4,FALSE),"")</f>
        <v>Instituto de Cultura y Patrimonio de Antioquia</v>
      </c>
      <c r="D92" t="s">
        <v>1291</v>
      </c>
      <c r="E92" t="str">
        <f t="shared" si="2"/>
        <v>52030704Vigía del Fuerte</v>
      </c>
      <c r="F92" t="str">
        <f t="shared" si="3"/>
        <v/>
      </c>
      <c r="G92">
        <v>4</v>
      </c>
      <c r="H92" s="2"/>
      <c r="I92">
        <f>+ABS(SUMIF($A$4:$A$11183,A92,$H$4:$H$11183)-IF(ISERROR(VLOOKUP(A92,Seguimiento_Mar_2025!G$4:U$356,15,FALSE)),0,VLOOKUP(A92,Seguimiento_Mar_2025!G$4:U$356,15,FALSE)))</f>
        <v>0</v>
      </c>
    </row>
    <row r="93" spans="1:9" ht="30">
      <c r="A93" t="s">
        <v>416</v>
      </c>
      <c r="B93" s="1" t="str">
        <f>+IF(LEN(A93)&gt;0,VLOOKUP(A93,Seguimiento_Mar_2025!G$4:H$356,2,FALSE),"")</f>
        <v>Sedes artísticas y culturales dotadas</v>
      </c>
      <c r="C93" s="1" t="str">
        <f>+IF(LEN(A93)&gt;0,VLOOKUP(A93,Seguimiento_Mar_2025!G$4:J$356,4,FALSE),"")</f>
        <v>Instituto de Cultura y Patrimonio de Antioquia</v>
      </c>
      <c r="D93" t="s">
        <v>1292</v>
      </c>
      <c r="E93" t="str">
        <f t="shared" si="2"/>
        <v>52030704Carolina del Príncipe</v>
      </c>
      <c r="F93" t="str">
        <f t="shared" si="3"/>
        <v/>
      </c>
      <c r="G93">
        <v>1</v>
      </c>
      <c r="H93" s="2"/>
      <c r="I93">
        <f>+ABS(SUMIF($A$4:$A$11183,A93,$H$4:$H$11183)-IF(ISERROR(VLOOKUP(A93,Seguimiento_Mar_2025!G$4:U$356,15,FALSE)),0,VLOOKUP(A93,Seguimiento_Mar_2025!G$4:U$356,15,FALSE)))</f>
        <v>0</v>
      </c>
    </row>
    <row r="94" spans="1:9" ht="30">
      <c r="A94" t="s">
        <v>416</v>
      </c>
      <c r="B94" s="1" t="str">
        <f>+IF(LEN(A94)&gt;0,VLOOKUP(A94,Seguimiento_Mar_2025!G$4:H$356,2,FALSE),"")</f>
        <v>Sedes artísticas y culturales dotadas</v>
      </c>
      <c r="C94" s="1" t="str">
        <f>+IF(LEN(A94)&gt;0,VLOOKUP(A94,Seguimiento_Mar_2025!G$4:J$356,4,FALSE),"")</f>
        <v>Instituto de Cultura y Patrimonio de Antioquia</v>
      </c>
      <c r="D94" t="s">
        <v>1293</v>
      </c>
      <c r="E94" t="str">
        <f t="shared" si="2"/>
        <v>52030704Heliconia</v>
      </c>
      <c r="F94" t="str">
        <f t="shared" si="3"/>
        <v/>
      </c>
      <c r="G94">
        <v>1</v>
      </c>
      <c r="H94" s="2"/>
      <c r="I94">
        <f>+ABS(SUMIF($A$4:$A$11183,A94,$H$4:$H$11183)-IF(ISERROR(VLOOKUP(A94,Seguimiento_Mar_2025!G$4:U$356,15,FALSE)),0,VLOOKUP(A94,Seguimiento_Mar_2025!G$4:U$356,15,FALSE)))</f>
        <v>0</v>
      </c>
    </row>
    <row r="95" spans="1:9" ht="30">
      <c r="A95" t="s">
        <v>416</v>
      </c>
      <c r="B95" s="1" t="str">
        <f>+IF(LEN(A95)&gt;0,VLOOKUP(A95,Seguimiento_Mar_2025!G$4:H$356,2,FALSE),"")</f>
        <v>Sedes artísticas y culturales dotadas</v>
      </c>
      <c r="C95" s="1" t="str">
        <f>+IF(LEN(A95)&gt;0,VLOOKUP(A95,Seguimiento_Mar_2025!G$4:J$356,4,FALSE),"")</f>
        <v>Instituto de Cultura y Patrimonio de Antioquia</v>
      </c>
      <c r="D95" t="s">
        <v>1294</v>
      </c>
      <c r="E95" t="str">
        <f t="shared" si="2"/>
        <v>52030704La Pintada</v>
      </c>
      <c r="F95" t="str">
        <f t="shared" si="3"/>
        <v/>
      </c>
      <c r="G95">
        <v>1</v>
      </c>
      <c r="H95" s="2"/>
      <c r="I95">
        <f>+ABS(SUMIF($A$4:$A$11183,A95,$H$4:$H$11183)-IF(ISERROR(VLOOKUP(A95,Seguimiento_Mar_2025!G$4:U$356,15,FALSE)),0,VLOOKUP(A95,Seguimiento_Mar_2025!G$4:U$356,15,FALSE)))</f>
        <v>0</v>
      </c>
    </row>
    <row r="96" spans="1:9" ht="30">
      <c r="A96" t="s">
        <v>416</v>
      </c>
      <c r="B96" s="1" t="str">
        <f>+IF(LEN(A96)&gt;0,VLOOKUP(A96,Seguimiento_Mar_2025!G$4:H$356,2,FALSE),"")</f>
        <v>Sedes artísticas y culturales dotadas</v>
      </c>
      <c r="C96" s="1" t="str">
        <f>+IF(LEN(A96)&gt;0,VLOOKUP(A96,Seguimiento_Mar_2025!G$4:J$356,4,FALSE),"")</f>
        <v>Instituto de Cultura y Patrimonio de Antioquia</v>
      </c>
      <c r="D96" t="s">
        <v>1295</v>
      </c>
      <c r="E96" t="str">
        <f t="shared" si="2"/>
        <v>52030704Pueblorrico</v>
      </c>
      <c r="F96" t="str">
        <f t="shared" si="3"/>
        <v/>
      </c>
      <c r="G96">
        <v>1</v>
      </c>
      <c r="H96" s="2"/>
      <c r="I96">
        <f>+ABS(SUMIF($A$4:$A$11183,A96,$H$4:$H$11183)-IF(ISERROR(VLOOKUP(A96,Seguimiento_Mar_2025!G$4:U$356,15,FALSE)),0,VLOOKUP(A96,Seguimiento_Mar_2025!G$4:U$356,15,FALSE)))</f>
        <v>0</v>
      </c>
    </row>
    <row r="97" spans="1:9" ht="30">
      <c r="A97" t="s">
        <v>416</v>
      </c>
      <c r="B97" s="1" t="str">
        <f>+IF(LEN(A97)&gt;0,VLOOKUP(A97,Seguimiento_Mar_2025!G$4:H$356,2,FALSE),"")</f>
        <v>Sedes artísticas y culturales dotadas</v>
      </c>
      <c r="C97" s="1" t="str">
        <f>+IF(LEN(A97)&gt;0,VLOOKUP(A97,Seguimiento_Mar_2025!G$4:J$356,4,FALSE),"")</f>
        <v>Instituto de Cultura y Patrimonio de Antioquia</v>
      </c>
      <c r="D97" t="s">
        <v>1296</v>
      </c>
      <c r="E97" t="str">
        <f t="shared" si="2"/>
        <v>52030704San Roque</v>
      </c>
      <c r="F97" t="str">
        <f t="shared" si="3"/>
        <v/>
      </c>
      <c r="G97">
        <v>1</v>
      </c>
      <c r="H97" s="2"/>
      <c r="I97">
        <f>+ABS(SUMIF($A$4:$A$11183,A97,$H$4:$H$11183)-IF(ISERROR(VLOOKUP(A97,Seguimiento_Mar_2025!G$4:U$356,15,FALSE)),0,VLOOKUP(A97,Seguimiento_Mar_2025!G$4:U$356,15,FALSE)))</f>
        <v>0</v>
      </c>
    </row>
    <row r="98" spans="1:9" ht="30">
      <c r="A98" t="s">
        <v>416</v>
      </c>
      <c r="B98" s="1" t="str">
        <f>+IF(LEN(A98)&gt;0,VLOOKUP(A98,Seguimiento_Mar_2025!G$4:H$356,2,FALSE),"")</f>
        <v>Sedes artísticas y culturales dotadas</v>
      </c>
      <c r="C98" s="1" t="str">
        <f>+IF(LEN(A98)&gt;0,VLOOKUP(A98,Seguimiento_Mar_2025!G$4:J$356,4,FALSE),"")</f>
        <v>Instituto de Cultura y Patrimonio de Antioquia</v>
      </c>
      <c r="D98" t="s">
        <v>1247</v>
      </c>
      <c r="E98" t="str">
        <f t="shared" si="2"/>
        <v>52030704San Rafael</v>
      </c>
      <c r="F98" t="str">
        <f t="shared" si="3"/>
        <v/>
      </c>
      <c r="G98">
        <v>1</v>
      </c>
      <c r="H98" s="2"/>
      <c r="I98">
        <f>+ABS(SUMIF($A$4:$A$11183,A98,$H$4:$H$11183)-IF(ISERROR(VLOOKUP(A98,Seguimiento_Mar_2025!G$4:U$356,15,FALSE)),0,VLOOKUP(A98,Seguimiento_Mar_2025!G$4:U$356,15,FALSE)))</f>
        <v>0</v>
      </c>
    </row>
    <row r="99" spans="1:9" ht="30">
      <c r="A99" t="s">
        <v>416</v>
      </c>
      <c r="B99" s="1" t="str">
        <f>+IF(LEN(A99)&gt;0,VLOOKUP(A99,Seguimiento_Mar_2025!G$4:H$356,2,FALSE),"")</f>
        <v>Sedes artísticas y culturales dotadas</v>
      </c>
      <c r="C99" s="1" t="str">
        <f>+IF(LEN(A99)&gt;0,VLOOKUP(A99,Seguimiento_Mar_2025!G$4:J$356,4,FALSE),"")</f>
        <v>Instituto de Cultura y Patrimonio de Antioquia</v>
      </c>
      <c r="D99" t="s">
        <v>1297</v>
      </c>
      <c r="E99" t="str">
        <f t="shared" si="2"/>
        <v>52030704Santo Domingo</v>
      </c>
      <c r="F99" t="str">
        <f t="shared" si="3"/>
        <v/>
      </c>
      <c r="G99">
        <v>1</v>
      </c>
      <c r="H99" s="2"/>
      <c r="I99">
        <f>+ABS(SUMIF($A$4:$A$11183,A99,$H$4:$H$11183)-IF(ISERROR(VLOOKUP(A99,Seguimiento_Mar_2025!G$4:U$356,15,FALSE)),0,VLOOKUP(A99,Seguimiento_Mar_2025!G$4:U$356,15,FALSE)))</f>
        <v>0</v>
      </c>
    </row>
    <row r="100" spans="1:9" ht="30">
      <c r="A100" t="s">
        <v>416</v>
      </c>
      <c r="B100" s="1" t="str">
        <f>+IF(LEN(A100)&gt;0,VLOOKUP(A100,Seguimiento_Mar_2025!G$4:H$356,2,FALSE),"")</f>
        <v>Sedes artísticas y culturales dotadas</v>
      </c>
      <c r="C100" s="1" t="str">
        <f>+IF(LEN(A100)&gt;0,VLOOKUP(A100,Seguimiento_Mar_2025!G$4:J$356,4,FALSE),"")</f>
        <v>Instituto de Cultura y Patrimonio de Antioquia</v>
      </c>
      <c r="D100" t="s">
        <v>1298</v>
      </c>
      <c r="E100" t="str">
        <f t="shared" si="2"/>
        <v>52030704San Luis</v>
      </c>
      <c r="F100" t="str">
        <f t="shared" si="3"/>
        <v/>
      </c>
      <c r="G100">
        <v>1</v>
      </c>
      <c r="H100" s="2"/>
      <c r="I100">
        <f>+ABS(SUMIF($A$4:$A$11183,A100,$H$4:$H$11183)-IF(ISERROR(VLOOKUP(A100,Seguimiento_Mar_2025!G$4:U$356,15,FALSE)),0,VLOOKUP(A100,Seguimiento_Mar_2025!G$4:U$356,15,FALSE)))</f>
        <v>0</v>
      </c>
    </row>
    <row r="101" spans="1:9" ht="30">
      <c r="A101" t="s">
        <v>416</v>
      </c>
      <c r="B101" s="1" t="str">
        <f>+IF(LEN(A101)&gt;0,VLOOKUP(A101,Seguimiento_Mar_2025!G$4:H$356,2,FALSE),"")</f>
        <v>Sedes artísticas y culturales dotadas</v>
      </c>
      <c r="C101" s="1" t="str">
        <f>+IF(LEN(A101)&gt;0,VLOOKUP(A101,Seguimiento_Mar_2025!G$4:J$356,4,FALSE),"")</f>
        <v>Instituto de Cultura y Patrimonio de Antioquia</v>
      </c>
      <c r="D101" t="s">
        <v>1274</v>
      </c>
      <c r="E101" t="str">
        <f t="shared" si="2"/>
        <v>52030704Olaya</v>
      </c>
      <c r="F101" t="str">
        <f t="shared" si="3"/>
        <v/>
      </c>
      <c r="G101">
        <v>1</v>
      </c>
      <c r="H101" s="2"/>
      <c r="I101">
        <f>+ABS(SUMIF($A$4:$A$11183,A101,$H$4:$H$11183)-IF(ISERROR(VLOOKUP(A101,Seguimiento_Mar_2025!G$4:U$356,15,FALSE)),0,VLOOKUP(A101,Seguimiento_Mar_2025!G$4:U$356,15,FALSE)))</f>
        <v>0</v>
      </c>
    </row>
    <row r="102" spans="1:9" ht="30">
      <c r="A102" t="s">
        <v>416</v>
      </c>
      <c r="B102" s="1" t="str">
        <f>+IF(LEN(A102)&gt;0,VLOOKUP(A102,Seguimiento_Mar_2025!G$4:H$356,2,FALSE),"")</f>
        <v>Sedes artísticas y culturales dotadas</v>
      </c>
      <c r="C102" s="1" t="str">
        <f>+IF(LEN(A102)&gt;0,VLOOKUP(A102,Seguimiento_Mar_2025!G$4:J$356,4,FALSE),"")</f>
        <v>Instituto de Cultura y Patrimonio de Antioquia</v>
      </c>
      <c r="D102" t="s">
        <v>1236</v>
      </c>
      <c r="E102" t="str">
        <f t="shared" si="2"/>
        <v>52030704San Jerónimo</v>
      </c>
      <c r="F102" t="str">
        <f t="shared" si="3"/>
        <v/>
      </c>
      <c r="G102">
        <v>1</v>
      </c>
      <c r="H102" s="2"/>
      <c r="I102">
        <f>+ABS(SUMIF($A$4:$A$11183,A102,$H$4:$H$11183)-IF(ISERROR(VLOOKUP(A102,Seguimiento_Mar_2025!G$4:U$356,15,FALSE)),0,VLOOKUP(A102,Seguimiento_Mar_2025!G$4:U$356,15,FALSE)))</f>
        <v>0</v>
      </c>
    </row>
    <row r="103" spans="1:9" ht="30">
      <c r="A103" t="s">
        <v>424</v>
      </c>
      <c r="B103" s="1" t="str">
        <f>+IF(LEN(A103)&gt;0,VLOOKUP(A103,Seguimiento_Mar_2025!G$4:H$356,2,FALSE),"")</f>
        <v>Entidades con programas de formación artística y cultural asistidas técnicamente</v>
      </c>
      <c r="C103" s="1" t="str">
        <f>+IF(LEN(A103)&gt;0,VLOOKUP(A103,Seguimiento_Mar_2025!G$4:J$356,4,FALSE),"")</f>
        <v>Instituto de Cultura y Patrimonio de Antioquia</v>
      </c>
      <c r="D103" t="s">
        <v>1299</v>
      </c>
      <c r="E103" t="str">
        <f t="shared" si="2"/>
        <v>52030708Caracolí</v>
      </c>
      <c r="F103" t="str">
        <f t="shared" si="3"/>
        <v/>
      </c>
      <c r="G103">
        <v>1</v>
      </c>
      <c r="H103" s="2"/>
      <c r="I103">
        <f>+ABS(SUMIF($A$4:$A$11183,A103,$H$4:$H$11183)-IF(ISERROR(VLOOKUP(A103,Seguimiento_Mar_2025!G$4:U$356,15,FALSE)),0,VLOOKUP(A103,Seguimiento_Mar_2025!G$4:U$356,15,FALSE)))</f>
        <v>0</v>
      </c>
    </row>
    <row r="104" spans="1:9" ht="30">
      <c r="A104" t="s">
        <v>424</v>
      </c>
      <c r="B104" s="1" t="str">
        <f>+IF(LEN(A104)&gt;0,VLOOKUP(A104,Seguimiento_Mar_2025!G$4:H$356,2,FALSE),"")</f>
        <v>Entidades con programas de formación artística y cultural asistidas técnicamente</v>
      </c>
      <c r="C104" s="1" t="str">
        <f>+IF(LEN(A104)&gt;0,VLOOKUP(A104,Seguimiento_Mar_2025!G$4:J$356,4,FALSE),"")</f>
        <v>Instituto de Cultura y Patrimonio de Antioquia</v>
      </c>
      <c r="D104" t="s">
        <v>1300</v>
      </c>
      <c r="E104" t="str">
        <f t="shared" si="2"/>
        <v>52030708Salgar</v>
      </c>
      <c r="F104" t="str">
        <f t="shared" si="3"/>
        <v/>
      </c>
      <c r="G104">
        <v>1</v>
      </c>
      <c r="H104" s="2"/>
      <c r="I104">
        <f>+ABS(SUMIF($A$4:$A$11183,A104,$H$4:$H$11183)-IF(ISERROR(VLOOKUP(A104,Seguimiento_Mar_2025!G$4:U$356,15,FALSE)),0,VLOOKUP(A104,Seguimiento_Mar_2025!G$4:U$356,15,FALSE)))</f>
        <v>0</v>
      </c>
    </row>
    <row r="105" spans="1:9" ht="30">
      <c r="A105" t="s">
        <v>424</v>
      </c>
      <c r="B105" s="1" t="str">
        <f>+IF(LEN(A105)&gt;0,VLOOKUP(A105,Seguimiento_Mar_2025!G$4:H$356,2,FALSE),"")</f>
        <v>Entidades con programas de formación artística y cultural asistidas técnicamente</v>
      </c>
      <c r="C105" s="1" t="str">
        <f>+IF(LEN(A105)&gt;0,VLOOKUP(A105,Seguimiento_Mar_2025!G$4:J$356,4,FALSE),"")</f>
        <v>Instituto de Cultura y Patrimonio de Antioquia</v>
      </c>
      <c r="D105" t="s">
        <v>1301</v>
      </c>
      <c r="E105" t="str">
        <f t="shared" si="2"/>
        <v>52030708Yolombó</v>
      </c>
      <c r="F105" t="str">
        <f t="shared" si="3"/>
        <v/>
      </c>
      <c r="G105">
        <v>2</v>
      </c>
      <c r="H105" s="2"/>
      <c r="I105">
        <f>+ABS(SUMIF($A$4:$A$11183,A105,$H$4:$H$11183)-IF(ISERROR(VLOOKUP(A105,Seguimiento_Mar_2025!G$4:U$356,15,FALSE)),0,VLOOKUP(A105,Seguimiento_Mar_2025!G$4:U$356,15,FALSE)))</f>
        <v>0</v>
      </c>
    </row>
    <row r="106" spans="1:9" ht="30">
      <c r="A106" t="s">
        <v>424</v>
      </c>
      <c r="B106" s="1" t="str">
        <f>+IF(LEN(A106)&gt;0,VLOOKUP(A106,Seguimiento_Mar_2025!G$4:H$356,2,FALSE),"")</f>
        <v>Entidades con programas de formación artística y cultural asistidas técnicamente</v>
      </c>
      <c r="C106" s="1" t="str">
        <f>+IF(LEN(A106)&gt;0,VLOOKUP(A106,Seguimiento_Mar_2025!G$4:J$356,4,FALSE),"")</f>
        <v>Instituto de Cultura y Patrimonio de Antioquia</v>
      </c>
      <c r="D106" t="s">
        <v>1281</v>
      </c>
      <c r="E106" t="str">
        <f t="shared" si="2"/>
        <v>52030708Cisneros</v>
      </c>
      <c r="F106" t="str">
        <f t="shared" si="3"/>
        <v/>
      </c>
      <c r="G106">
        <v>1</v>
      </c>
      <c r="H106" s="2"/>
      <c r="I106">
        <f>+ABS(SUMIF($A$4:$A$11183,A106,$H$4:$H$11183)-IF(ISERROR(VLOOKUP(A106,Seguimiento_Mar_2025!G$4:U$356,15,FALSE)),0,VLOOKUP(A106,Seguimiento_Mar_2025!G$4:U$356,15,FALSE)))</f>
        <v>0</v>
      </c>
    </row>
    <row r="107" spans="1:9" ht="30">
      <c r="A107" t="s">
        <v>424</v>
      </c>
      <c r="B107" s="1" t="str">
        <f>+IF(LEN(A107)&gt;0,VLOOKUP(A107,Seguimiento_Mar_2025!G$4:H$356,2,FALSE),"")</f>
        <v>Entidades con programas de formación artística y cultural asistidas técnicamente</v>
      </c>
      <c r="C107" s="1" t="str">
        <f>+IF(LEN(A107)&gt;0,VLOOKUP(A107,Seguimiento_Mar_2025!G$4:J$356,4,FALSE),"")</f>
        <v>Instituto de Cultura y Patrimonio de Antioquia</v>
      </c>
      <c r="D107" t="s">
        <v>1226</v>
      </c>
      <c r="E107" t="str">
        <f t="shared" si="2"/>
        <v>52030708San Juan de Urabá</v>
      </c>
      <c r="F107" t="str">
        <f t="shared" si="3"/>
        <v/>
      </c>
      <c r="G107">
        <v>1</v>
      </c>
      <c r="H107" s="2"/>
      <c r="I107">
        <f>+ABS(SUMIF($A$4:$A$11183,A107,$H$4:$H$11183)-IF(ISERROR(VLOOKUP(A107,Seguimiento_Mar_2025!G$4:U$356,15,FALSE)),0,VLOOKUP(A107,Seguimiento_Mar_2025!G$4:U$356,15,FALSE)))</f>
        <v>0</v>
      </c>
    </row>
    <row r="108" spans="1:9" ht="30">
      <c r="A108" t="s">
        <v>424</v>
      </c>
      <c r="B108" s="1" t="str">
        <f>+IF(LEN(A108)&gt;0,VLOOKUP(A108,Seguimiento_Mar_2025!G$4:H$356,2,FALSE),"")</f>
        <v>Entidades con programas de formación artística y cultural asistidas técnicamente</v>
      </c>
      <c r="C108" s="1" t="str">
        <f>+IF(LEN(A108)&gt;0,VLOOKUP(A108,Seguimiento_Mar_2025!G$4:J$356,4,FALSE),"")</f>
        <v>Instituto de Cultura y Patrimonio de Antioquia</v>
      </c>
      <c r="D108" t="s">
        <v>1241</v>
      </c>
      <c r="E108" t="str">
        <f t="shared" si="2"/>
        <v>52030708Andes</v>
      </c>
      <c r="F108" t="str">
        <f t="shared" si="3"/>
        <v/>
      </c>
      <c r="G108">
        <v>1</v>
      </c>
      <c r="H108" s="2"/>
      <c r="I108">
        <f>+ABS(SUMIF($A$4:$A$11183,A108,$H$4:$H$11183)-IF(ISERROR(VLOOKUP(A108,Seguimiento_Mar_2025!G$4:U$356,15,FALSE)),0,VLOOKUP(A108,Seguimiento_Mar_2025!G$4:U$356,15,FALSE)))</f>
        <v>0</v>
      </c>
    </row>
    <row r="109" spans="1:9" ht="30">
      <c r="A109" t="s">
        <v>424</v>
      </c>
      <c r="B109" s="1" t="str">
        <f>+IF(LEN(A109)&gt;0,VLOOKUP(A109,Seguimiento_Mar_2025!G$4:H$356,2,FALSE),"")</f>
        <v>Entidades con programas de formación artística y cultural asistidas técnicamente</v>
      </c>
      <c r="C109" s="1" t="str">
        <f>+IF(LEN(A109)&gt;0,VLOOKUP(A109,Seguimiento_Mar_2025!G$4:J$356,4,FALSE),"")</f>
        <v>Instituto de Cultura y Patrimonio de Antioquia</v>
      </c>
      <c r="D109" t="s">
        <v>1288</v>
      </c>
      <c r="E109" t="str">
        <f t="shared" si="2"/>
        <v>52030708San José de la Montaña</v>
      </c>
      <c r="F109" t="str">
        <f t="shared" si="3"/>
        <v/>
      </c>
      <c r="G109">
        <v>1</v>
      </c>
      <c r="H109" s="2"/>
      <c r="I109">
        <f>+ABS(SUMIF($A$4:$A$11183,A109,$H$4:$H$11183)-IF(ISERROR(VLOOKUP(A109,Seguimiento_Mar_2025!G$4:U$356,15,FALSE)),0,VLOOKUP(A109,Seguimiento_Mar_2025!G$4:U$356,15,FALSE)))</f>
        <v>0</v>
      </c>
    </row>
    <row r="110" spans="1:9" ht="30">
      <c r="A110" t="s">
        <v>424</v>
      </c>
      <c r="B110" s="1" t="str">
        <f>+IF(LEN(A110)&gt;0,VLOOKUP(A110,Seguimiento_Mar_2025!G$4:H$356,2,FALSE),"")</f>
        <v>Entidades con programas de formación artística y cultural asistidas técnicamente</v>
      </c>
      <c r="C110" s="1" t="str">
        <f>+IF(LEN(A110)&gt;0,VLOOKUP(A110,Seguimiento_Mar_2025!G$4:J$356,4,FALSE),"")</f>
        <v>Instituto de Cultura y Patrimonio de Antioquia</v>
      </c>
      <c r="D110" t="s">
        <v>1240</v>
      </c>
      <c r="E110" t="str">
        <f t="shared" si="2"/>
        <v>52030708Liborina</v>
      </c>
      <c r="F110" t="str">
        <f t="shared" si="3"/>
        <v/>
      </c>
      <c r="G110">
        <v>1</v>
      </c>
      <c r="H110" s="2"/>
      <c r="I110">
        <f>+ABS(SUMIF($A$4:$A$11183,A110,$H$4:$H$11183)-IF(ISERROR(VLOOKUP(A110,Seguimiento_Mar_2025!G$4:U$356,15,FALSE)),0,VLOOKUP(A110,Seguimiento_Mar_2025!G$4:U$356,15,FALSE)))</f>
        <v>0</v>
      </c>
    </row>
    <row r="111" spans="1:9" ht="30">
      <c r="A111" t="s">
        <v>424</v>
      </c>
      <c r="B111" s="1" t="str">
        <f>+IF(LEN(A111)&gt;0,VLOOKUP(A111,Seguimiento_Mar_2025!G$4:H$356,2,FALSE),"")</f>
        <v>Entidades con programas de formación artística y cultural asistidas técnicamente</v>
      </c>
      <c r="C111" s="1" t="str">
        <f>+IF(LEN(A111)&gt;0,VLOOKUP(A111,Seguimiento_Mar_2025!G$4:J$356,4,FALSE),"")</f>
        <v>Instituto de Cultura y Patrimonio de Antioquia</v>
      </c>
      <c r="D111" t="s">
        <v>1283</v>
      </c>
      <c r="E111" t="str">
        <f t="shared" si="2"/>
        <v>52030708Hispania</v>
      </c>
      <c r="F111" t="str">
        <f t="shared" si="3"/>
        <v/>
      </c>
      <c r="G111">
        <v>1</v>
      </c>
      <c r="H111" s="2"/>
      <c r="I111">
        <f>+ABS(SUMIF($A$4:$A$11183,A111,$H$4:$H$11183)-IF(ISERROR(VLOOKUP(A111,Seguimiento_Mar_2025!G$4:U$356,15,FALSE)),0,VLOOKUP(A111,Seguimiento_Mar_2025!G$4:U$356,15,FALSE)))</f>
        <v>0</v>
      </c>
    </row>
    <row r="112" spans="1:9" ht="30">
      <c r="A112" t="s">
        <v>424</v>
      </c>
      <c r="B112" s="1" t="str">
        <f>+IF(LEN(A112)&gt;0,VLOOKUP(A112,Seguimiento_Mar_2025!G$4:H$356,2,FALSE),"")</f>
        <v>Entidades con programas de formación artística y cultural asistidas técnicamente</v>
      </c>
      <c r="C112" s="1" t="str">
        <f>+IF(LEN(A112)&gt;0,VLOOKUP(A112,Seguimiento_Mar_2025!G$4:J$356,4,FALSE),"")</f>
        <v>Instituto de Cultura y Patrimonio de Antioquia</v>
      </c>
      <c r="D112" t="s">
        <v>1302</v>
      </c>
      <c r="E112" t="str">
        <f t="shared" si="2"/>
        <v>52030708San Francisco</v>
      </c>
      <c r="F112" t="str">
        <f t="shared" si="3"/>
        <v/>
      </c>
      <c r="G112">
        <v>1</v>
      </c>
      <c r="H112" s="2"/>
      <c r="I112">
        <f>+ABS(SUMIF($A$4:$A$11183,A112,$H$4:$H$11183)-IF(ISERROR(VLOOKUP(A112,Seguimiento_Mar_2025!G$4:U$356,15,FALSE)),0,VLOOKUP(A112,Seguimiento_Mar_2025!G$4:U$356,15,FALSE)))</f>
        <v>0</v>
      </c>
    </row>
    <row r="113" spans="1:9" ht="30">
      <c r="A113" t="s">
        <v>424</v>
      </c>
      <c r="B113" s="1" t="str">
        <f>+IF(LEN(A113)&gt;0,VLOOKUP(A113,Seguimiento_Mar_2025!G$4:H$356,2,FALSE),"")</f>
        <v>Entidades con programas de formación artística y cultural asistidas técnicamente</v>
      </c>
      <c r="C113" s="1" t="str">
        <f>+IF(LEN(A113)&gt;0,VLOOKUP(A113,Seguimiento_Mar_2025!G$4:J$356,4,FALSE),"")</f>
        <v>Instituto de Cultura y Patrimonio de Antioquia</v>
      </c>
      <c r="D113" t="s">
        <v>1258</v>
      </c>
      <c r="E113" t="str">
        <f t="shared" si="2"/>
        <v>52030708Chigorodó</v>
      </c>
      <c r="F113" t="str">
        <f t="shared" si="3"/>
        <v/>
      </c>
      <c r="G113">
        <v>2</v>
      </c>
      <c r="H113" s="2"/>
      <c r="I113">
        <f>+ABS(SUMIF($A$4:$A$11183,A113,$H$4:$H$11183)-IF(ISERROR(VLOOKUP(A113,Seguimiento_Mar_2025!G$4:U$356,15,FALSE)),0,VLOOKUP(A113,Seguimiento_Mar_2025!G$4:U$356,15,FALSE)))</f>
        <v>0</v>
      </c>
    </row>
    <row r="114" spans="1:9" ht="30">
      <c r="A114" t="s">
        <v>435</v>
      </c>
      <c r="B114" s="1" t="str">
        <f>+IF(LEN(A114)&gt;0,VLOOKUP(A114,Seguimiento_Mar_2025!G$4:H$356,2,FALSE),"")</f>
        <v>Planeación e investigación sobre patrimonio cultural realizada.</v>
      </c>
      <c r="C114" s="1" t="str">
        <f>+IF(LEN(A114)&gt;0,VLOOKUP(A114,Seguimiento_Mar_2025!G$4:J$356,4,FALSE),"")</f>
        <v>Instituto de Cultura y Patrimonio de Antioquia</v>
      </c>
      <c r="D114" t="s">
        <v>1256</v>
      </c>
      <c r="E114" t="str">
        <f t="shared" si="2"/>
        <v>52030901Medellín</v>
      </c>
      <c r="F114" t="str">
        <f t="shared" si="3"/>
        <v/>
      </c>
      <c r="G114">
        <v>1</v>
      </c>
      <c r="H114" s="2"/>
      <c r="I114">
        <f>+ABS(SUMIF($A$4:$A$11183,A114,$H$4:$H$11183)-IF(ISERROR(VLOOKUP(A114,Seguimiento_Mar_2025!G$4:U$356,15,FALSE)),0,VLOOKUP(A114,Seguimiento_Mar_2025!G$4:U$356,15,FALSE)))</f>
        <v>0</v>
      </c>
    </row>
    <row r="115" spans="1:9" ht="30">
      <c r="A115" t="s">
        <v>95</v>
      </c>
      <c r="B115" s="1" t="str">
        <f>+IF(LEN(A115)&gt;0,VLOOKUP(A115,Seguimiento_Mar_2025!G$4:H$356,2,FALSE),"")</f>
        <v>Grupos de apoyo de participación ciudadana para la seguridad creados y fortalecidos</v>
      </c>
      <c r="C115" s="1" t="str">
        <f>+IF(LEN(A115)&gt;0,VLOOKUP(A115,Seguimiento_Mar_2025!G$4:J$356,4,FALSE),"")</f>
        <v>Secretaría de Seguridad, Justicia y Paz</v>
      </c>
      <c r="D115" t="s">
        <v>1271</v>
      </c>
      <c r="E115" t="str">
        <f t="shared" si="2"/>
        <v>51030102Abejorral</v>
      </c>
      <c r="F115" t="str">
        <f t="shared" si="3"/>
        <v/>
      </c>
      <c r="G115">
        <v>16</v>
      </c>
      <c r="H115" s="2"/>
      <c r="I115">
        <f>+ABS(SUMIF($A$4:$A$11183,A115,$H$4:$H$11183)-IF(ISERROR(VLOOKUP(A115,Seguimiento_Mar_2025!G$4:U$356,15,FALSE)),0,VLOOKUP(A115,Seguimiento_Mar_2025!G$4:U$356,15,FALSE)))</f>
        <v>0</v>
      </c>
    </row>
    <row r="116" spans="1:9" ht="30">
      <c r="A116" t="s">
        <v>95</v>
      </c>
      <c r="B116" s="1" t="str">
        <f>+IF(LEN(A116)&gt;0,VLOOKUP(A116,Seguimiento_Mar_2025!G$4:H$356,2,FALSE),"")</f>
        <v>Grupos de apoyo de participación ciudadana para la seguridad creados y fortalecidos</v>
      </c>
      <c r="C116" s="1" t="str">
        <f>+IF(LEN(A116)&gt;0,VLOOKUP(A116,Seguimiento_Mar_2025!G$4:J$356,4,FALSE),"")</f>
        <v>Secretaría de Seguridad, Justicia y Paz</v>
      </c>
      <c r="D116" t="s">
        <v>1303</v>
      </c>
      <c r="E116" t="str">
        <f t="shared" si="2"/>
        <v>51030102Abriaquí</v>
      </c>
      <c r="F116" t="str">
        <f t="shared" si="3"/>
        <v/>
      </c>
      <c r="G116">
        <v>1</v>
      </c>
      <c r="H116" s="2"/>
      <c r="I116">
        <f>+ABS(SUMIF($A$4:$A$11183,A116,$H$4:$H$11183)-IF(ISERROR(VLOOKUP(A116,Seguimiento_Mar_2025!G$4:U$356,15,FALSE)),0,VLOOKUP(A116,Seguimiento_Mar_2025!G$4:U$356,15,FALSE)))</f>
        <v>0</v>
      </c>
    </row>
    <row r="117" spans="1:9" ht="30">
      <c r="A117" t="s">
        <v>95</v>
      </c>
      <c r="B117" s="1" t="str">
        <f>+IF(LEN(A117)&gt;0,VLOOKUP(A117,Seguimiento_Mar_2025!G$4:H$356,2,FALSE),"")</f>
        <v>Grupos de apoyo de participación ciudadana para la seguridad creados y fortalecidos</v>
      </c>
      <c r="C117" s="1" t="str">
        <f>+IF(LEN(A117)&gt;0,VLOOKUP(A117,Seguimiento_Mar_2025!G$4:J$356,4,FALSE),"")</f>
        <v>Secretaría de Seguridad, Justicia y Paz</v>
      </c>
      <c r="D117" t="s">
        <v>1304</v>
      </c>
      <c r="E117" t="str">
        <f t="shared" si="2"/>
        <v>51030102Alejandría</v>
      </c>
      <c r="F117" t="str">
        <f t="shared" si="3"/>
        <v/>
      </c>
      <c r="G117">
        <v>15</v>
      </c>
      <c r="H117" s="2"/>
      <c r="I117">
        <f>+ABS(SUMIF($A$4:$A$11183,A117,$H$4:$H$11183)-IF(ISERROR(VLOOKUP(A117,Seguimiento_Mar_2025!G$4:U$356,15,FALSE)),0,VLOOKUP(A117,Seguimiento_Mar_2025!G$4:U$356,15,FALSE)))</f>
        <v>0</v>
      </c>
    </row>
    <row r="118" spans="1:9" ht="30">
      <c r="A118" t="s">
        <v>95</v>
      </c>
      <c r="B118" s="1" t="str">
        <f>+IF(LEN(A118)&gt;0,VLOOKUP(A118,Seguimiento_Mar_2025!G$4:H$356,2,FALSE),"")</f>
        <v>Grupos de apoyo de participación ciudadana para la seguridad creados y fortalecidos</v>
      </c>
      <c r="C118" s="1" t="str">
        <f>+IF(LEN(A118)&gt;0,VLOOKUP(A118,Seguimiento_Mar_2025!G$4:J$356,4,FALSE),"")</f>
        <v>Secretaría de Seguridad, Justicia y Paz</v>
      </c>
      <c r="D118" t="s">
        <v>1230</v>
      </c>
      <c r="E118" t="str">
        <f t="shared" si="2"/>
        <v>51030102Amagá</v>
      </c>
      <c r="F118" t="str">
        <f t="shared" si="3"/>
        <v/>
      </c>
      <c r="G118">
        <v>14</v>
      </c>
      <c r="H118" s="2"/>
      <c r="I118">
        <f>+ABS(SUMIF($A$4:$A$11183,A118,$H$4:$H$11183)-IF(ISERROR(VLOOKUP(A118,Seguimiento_Mar_2025!G$4:U$356,15,FALSE)),0,VLOOKUP(A118,Seguimiento_Mar_2025!G$4:U$356,15,FALSE)))</f>
        <v>0</v>
      </c>
    </row>
    <row r="119" spans="1:9" ht="30">
      <c r="A119" t="s">
        <v>95</v>
      </c>
      <c r="B119" s="1" t="str">
        <f>+IF(LEN(A119)&gt;0,VLOOKUP(A119,Seguimiento_Mar_2025!G$4:H$356,2,FALSE),"")</f>
        <v>Grupos de apoyo de participación ciudadana para la seguridad creados y fortalecidos</v>
      </c>
      <c r="C119" s="1" t="str">
        <f>+IF(LEN(A119)&gt;0,VLOOKUP(A119,Seguimiento_Mar_2025!G$4:J$356,4,FALSE),"")</f>
        <v>Secretaría de Seguridad, Justicia y Paz</v>
      </c>
      <c r="D119" t="s">
        <v>1305</v>
      </c>
      <c r="E119" t="str">
        <f t="shared" si="2"/>
        <v>51030102Amalfi</v>
      </c>
      <c r="F119" t="str">
        <f t="shared" si="3"/>
        <v/>
      </c>
      <c r="G119">
        <v>10</v>
      </c>
      <c r="H119" s="2"/>
      <c r="I119">
        <f>+ABS(SUMIF($A$4:$A$11183,A119,$H$4:$H$11183)-IF(ISERROR(VLOOKUP(A119,Seguimiento_Mar_2025!G$4:U$356,15,FALSE)),0,VLOOKUP(A119,Seguimiento_Mar_2025!G$4:U$356,15,FALSE)))</f>
        <v>0</v>
      </c>
    </row>
    <row r="120" spans="1:9" ht="30">
      <c r="A120" t="s">
        <v>95</v>
      </c>
      <c r="B120" s="1" t="str">
        <f>+IF(LEN(A120)&gt;0,VLOOKUP(A120,Seguimiento_Mar_2025!G$4:H$356,2,FALSE),"")</f>
        <v>Grupos de apoyo de participación ciudadana para la seguridad creados y fortalecidos</v>
      </c>
      <c r="C120" s="1" t="str">
        <f>+IF(LEN(A120)&gt;0,VLOOKUP(A120,Seguimiento_Mar_2025!G$4:J$356,4,FALSE),"")</f>
        <v>Secretaría de Seguridad, Justicia y Paz</v>
      </c>
      <c r="D120" t="s">
        <v>1241</v>
      </c>
      <c r="E120" t="str">
        <f t="shared" si="2"/>
        <v>51030102Andes</v>
      </c>
      <c r="F120" t="str">
        <f t="shared" si="3"/>
        <v/>
      </c>
      <c r="G120">
        <v>15</v>
      </c>
      <c r="H120" s="2"/>
      <c r="I120">
        <f>+ABS(SUMIF($A$4:$A$11183,A120,$H$4:$H$11183)-IF(ISERROR(VLOOKUP(A120,Seguimiento_Mar_2025!G$4:U$356,15,FALSE)),0,VLOOKUP(A120,Seguimiento_Mar_2025!G$4:U$356,15,FALSE)))</f>
        <v>0</v>
      </c>
    </row>
    <row r="121" spans="1:9" ht="30">
      <c r="A121" t="s">
        <v>95</v>
      </c>
      <c r="B121" s="1" t="str">
        <f>+IF(LEN(A121)&gt;0,VLOOKUP(A121,Seguimiento_Mar_2025!G$4:H$356,2,FALSE),"")</f>
        <v>Grupos de apoyo de participación ciudadana para la seguridad creados y fortalecidos</v>
      </c>
      <c r="C121" s="1" t="str">
        <f>+IF(LEN(A121)&gt;0,VLOOKUP(A121,Seguimiento_Mar_2025!G$4:J$356,4,FALSE),"")</f>
        <v>Secretaría de Seguridad, Justicia y Paz</v>
      </c>
      <c r="D121" t="s">
        <v>1277</v>
      </c>
      <c r="E121" t="str">
        <f t="shared" ref="E121:E184" si="4">+A121&amp;D121</f>
        <v>51030102Angelópolis</v>
      </c>
      <c r="F121" t="str">
        <f t="shared" si="3"/>
        <v/>
      </c>
      <c r="G121">
        <v>5</v>
      </c>
      <c r="H121" s="2"/>
      <c r="I121">
        <f>+ABS(SUMIF($A$4:$A$11183,A121,$H$4:$H$11183)-IF(ISERROR(VLOOKUP(A121,Seguimiento_Mar_2025!G$4:U$356,15,FALSE)),0,VLOOKUP(A121,Seguimiento_Mar_2025!G$4:U$356,15,FALSE)))</f>
        <v>0</v>
      </c>
    </row>
    <row r="122" spans="1:9" ht="30">
      <c r="A122" t="s">
        <v>95</v>
      </c>
      <c r="B122" s="1" t="str">
        <f>+IF(LEN(A122)&gt;0,VLOOKUP(A122,Seguimiento_Mar_2025!G$4:H$356,2,FALSE),"")</f>
        <v>Grupos de apoyo de participación ciudadana para la seguridad creados y fortalecidos</v>
      </c>
      <c r="C122" s="1" t="str">
        <f>+IF(LEN(A122)&gt;0,VLOOKUP(A122,Seguimiento_Mar_2025!G$4:J$356,4,FALSE),"")</f>
        <v>Secretaría de Seguridad, Justicia y Paz</v>
      </c>
      <c r="D122" t="s">
        <v>1278</v>
      </c>
      <c r="E122" t="str">
        <f t="shared" si="4"/>
        <v>51030102Angostura</v>
      </c>
      <c r="F122" t="str">
        <f t="shared" si="3"/>
        <v/>
      </c>
      <c r="G122">
        <v>4</v>
      </c>
      <c r="H122" s="2"/>
      <c r="I122">
        <f>+ABS(SUMIF($A$4:$A$11183,A122,$H$4:$H$11183)-IF(ISERROR(VLOOKUP(A122,Seguimiento_Mar_2025!G$4:U$356,15,FALSE)),0,VLOOKUP(A122,Seguimiento_Mar_2025!G$4:U$356,15,FALSE)))</f>
        <v>0</v>
      </c>
    </row>
    <row r="123" spans="1:9" ht="30">
      <c r="A123" t="s">
        <v>95</v>
      </c>
      <c r="B123" s="1" t="str">
        <f>+IF(LEN(A123)&gt;0,VLOOKUP(A123,Seguimiento_Mar_2025!G$4:H$356,2,FALSE),"")</f>
        <v>Grupos de apoyo de participación ciudadana para la seguridad creados y fortalecidos</v>
      </c>
      <c r="C123" s="1" t="str">
        <f>+IF(LEN(A123)&gt;0,VLOOKUP(A123,Seguimiento_Mar_2025!G$4:J$356,4,FALSE),"")</f>
        <v>Secretaría de Seguridad, Justicia y Paz</v>
      </c>
      <c r="D123" t="s">
        <v>1306</v>
      </c>
      <c r="E123" t="str">
        <f t="shared" si="4"/>
        <v>51030102Anorí</v>
      </c>
      <c r="F123" t="str">
        <f t="shared" si="3"/>
        <v/>
      </c>
      <c r="G123">
        <v>3</v>
      </c>
      <c r="H123" s="2"/>
      <c r="I123">
        <f>+ABS(SUMIF($A$4:$A$11183,A123,$H$4:$H$11183)-IF(ISERROR(VLOOKUP(A123,Seguimiento_Mar_2025!G$4:U$356,15,FALSE)),0,VLOOKUP(A123,Seguimiento_Mar_2025!G$4:U$356,15,FALSE)))</f>
        <v>0</v>
      </c>
    </row>
    <row r="124" spans="1:9" ht="30">
      <c r="A124" t="s">
        <v>95</v>
      </c>
      <c r="B124" s="1" t="str">
        <f>+IF(LEN(A124)&gt;0,VLOOKUP(A124,Seguimiento_Mar_2025!G$4:H$356,2,FALSE),"")</f>
        <v>Grupos de apoyo de participación ciudadana para la seguridad creados y fortalecidos</v>
      </c>
      <c r="C124" s="1" t="str">
        <f>+IF(LEN(A124)&gt;0,VLOOKUP(A124,Seguimiento_Mar_2025!G$4:J$356,4,FALSE),"")</f>
        <v>Secretaría de Seguridad, Justicia y Paz</v>
      </c>
      <c r="D124" t="s">
        <v>1307</v>
      </c>
      <c r="E124" t="str">
        <f t="shared" si="4"/>
        <v>51030102Anzá</v>
      </c>
      <c r="F124" t="str">
        <f t="shared" si="3"/>
        <v/>
      </c>
      <c r="G124">
        <v>5</v>
      </c>
      <c r="H124" s="2"/>
      <c r="I124">
        <f>+ABS(SUMIF($A$4:$A$11183,A124,$H$4:$H$11183)-IF(ISERROR(VLOOKUP(A124,Seguimiento_Mar_2025!G$4:U$356,15,FALSE)),0,VLOOKUP(A124,Seguimiento_Mar_2025!G$4:U$356,15,FALSE)))</f>
        <v>0</v>
      </c>
    </row>
    <row r="125" spans="1:9" ht="30">
      <c r="A125" t="s">
        <v>95</v>
      </c>
      <c r="B125" s="1" t="str">
        <f>+IF(LEN(A125)&gt;0,VLOOKUP(A125,Seguimiento_Mar_2025!G$4:H$356,2,FALSE),"")</f>
        <v>Grupos de apoyo de participación ciudadana para la seguridad creados y fortalecidos</v>
      </c>
      <c r="C125" s="1" t="str">
        <f>+IF(LEN(A125)&gt;0,VLOOKUP(A125,Seguimiento_Mar_2025!G$4:J$356,4,FALSE),"")</f>
        <v>Secretaría de Seguridad, Justicia y Paz</v>
      </c>
      <c r="D125" t="s">
        <v>1257</v>
      </c>
      <c r="E125" t="str">
        <f t="shared" si="4"/>
        <v>51030102Apartadó</v>
      </c>
      <c r="F125" t="str">
        <f t="shared" si="3"/>
        <v/>
      </c>
      <c r="G125">
        <v>45</v>
      </c>
      <c r="H125" s="2"/>
      <c r="I125">
        <f>+ABS(SUMIF($A$4:$A$11183,A125,$H$4:$H$11183)-IF(ISERROR(VLOOKUP(A125,Seguimiento_Mar_2025!G$4:U$356,15,FALSE)),0,VLOOKUP(A125,Seguimiento_Mar_2025!G$4:U$356,15,FALSE)))</f>
        <v>0</v>
      </c>
    </row>
    <row r="126" spans="1:9" ht="30">
      <c r="A126" t="s">
        <v>95</v>
      </c>
      <c r="B126" s="1" t="str">
        <f>+IF(LEN(A126)&gt;0,VLOOKUP(A126,Seguimiento_Mar_2025!G$4:H$356,2,FALSE),"")</f>
        <v>Grupos de apoyo de participación ciudadana para la seguridad creados y fortalecidos</v>
      </c>
      <c r="C126" s="1" t="str">
        <f>+IF(LEN(A126)&gt;0,VLOOKUP(A126,Seguimiento_Mar_2025!G$4:J$356,4,FALSE),"")</f>
        <v>Secretaría de Seguridad, Justicia y Paz</v>
      </c>
      <c r="D126" t="s">
        <v>1225</v>
      </c>
      <c r="E126" t="str">
        <f t="shared" si="4"/>
        <v>51030102Arboletes</v>
      </c>
      <c r="F126" t="str">
        <f t="shared" si="3"/>
        <v/>
      </c>
      <c r="G126">
        <v>15</v>
      </c>
      <c r="H126" s="2"/>
      <c r="I126">
        <f>+ABS(SUMIF($A$4:$A$11183,A126,$H$4:$H$11183)-IF(ISERROR(VLOOKUP(A126,Seguimiento_Mar_2025!G$4:U$356,15,FALSE)),0,VLOOKUP(A126,Seguimiento_Mar_2025!G$4:U$356,15,FALSE)))</f>
        <v>0</v>
      </c>
    </row>
    <row r="127" spans="1:9" ht="30">
      <c r="A127" t="s">
        <v>95</v>
      </c>
      <c r="B127" s="1" t="str">
        <f>+IF(LEN(A127)&gt;0,VLOOKUP(A127,Seguimiento_Mar_2025!G$4:H$356,2,FALSE),"")</f>
        <v>Grupos de apoyo de participación ciudadana para la seguridad creados y fortalecidos</v>
      </c>
      <c r="C127" s="1" t="str">
        <f>+IF(LEN(A127)&gt;0,VLOOKUP(A127,Seguimiento_Mar_2025!G$4:J$356,4,FALSE),"")</f>
        <v>Secretaría de Seguridad, Justicia y Paz</v>
      </c>
      <c r="D127" t="s">
        <v>1308</v>
      </c>
      <c r="E127" t="str">
        <f t="shared" si="4"/>
        <v>51030102Argelia</v>
      </c>
      <c r="F127" t="str">
        <f t="shared" si="3"/>
        <v/>
      </c>
      <c r="G127">
        <v>3</v>
      </c>
      <c r="H127" s="2"/>
      <c r="I127">
        <f>+ABS(SUMIF($A$4:$A$11183,A127,$H$4:$H$11183)-IF(ISERROR(VLOOKUP(A127,Seguimiento_Mar_2025!G$4:U$356,15,FALSE)),0,VLOOKUP(A127,Seguimiento_Mar_2025!G$4:U$356,15,FALSE)))</f>
        <v>0</v>
      </c>
    </row>
    <row r="128" spans="1:9" ht="30">
      <c r="A128" t="s">
        <v>95</v>
      </c>
      <c r="B128" s="1" t="str">
        <f>+IF(LEN(A128)&gt;0,VLOOKUP(A128,Seguimiento_Mar_2025!G$4:H$356,2,FALSE),"")</f>
        <v>Grupos de apoyo de participación ciudadana para la seguridad creados y fortalecidos</v>
      </c>
      <c r="C128" s="1" t="str">
        <f>+IF(LEN(A128)&gt;0,VLOOKUP(A128,Seguimiento_Mar_2025!G$4:J$356,4,FALSE),"")</f>
        <v>Secretaría de Seguridad, Justicia y Paz</v>
      </c>
      <c r="D128" t="s">
        <v>1269</v>
      </c>
      <c r="E128" t="str">
        <f t="shared" si="4"/>
        <v>51030102Armenia</v>
      </c>
      <c r="F128" t="str">
        <f t="shared" si="3"/>
        <v/>
      </c>
      <c r="G128">
        <v>3</v>
      </c>
      <c r="H128" s="2"/>
      <c r="I128">
        <f>+ABS(SUMIF($A$4:$A$11183,A128,$H$4:$H$11183)-IF(ISERROR(VLOOKUP(A128,Seguimiento_Mar_2025!G$4:U$356,15,FALSE)),0,VLOOKUP(A128,Seguimiento_Mar_2025!G$4:U$356,15,FALSE)))</f>
        <v>0</v>
      </c>
    </row>
    <row r="129" spans="1:9" ht="30">
      <c r="A129" t="s">
        <v>95</v>
      </c>
      <c r="B129" s="1" t="str">
        <f>+IF(LEN(A129)&gt;0,VLOOKUP(A129,Seguimiento_Mar_2025!G$4:H$356,2,FALSE),"")</f>
        <v>Grupos de apoyo de participación ciudadana para la seguridad creados y fortalecidos</v>
      </c>
      <c r="C129" s="1" t="str">
        <f>+IF(LEN(A129)&gt;0,VLOOKUP(A129,Seguimiento_Mar_2025!G$4:J$356,4,FALSE),"")</f>
        <v>Secretaría de Seguridad, Justicia y Paz</v>
      </c>
      <c r="D129" t="s">
        <v>1309</v>
      </c>
      <c r="E129" t="str">
        <f t="shared" si="4"/>
        <v>51030102Barbosa</v>
      </c>
      <c r="F129" t="str">
        <f t="shared" si="3"/>
        <v/>
      </c>
      <c r="G129">
        <v>28</v>
      </c>
      <c r="H129" s="2"/>
      <c r="I129">
        <f>+ABS(SUMIF($A$4:$A$11183,A129,$H$4:$H$11183)-IF(ISERROR(VLOOKUP(A129,Seguimiento_Mar_2025!G$4:U$356,15,FALSE)),0,VLOOKUP(A129,Seguimiento_Mar_2025!G$4:U$356,15,FALSE)))</f>
        <v>0</v>
      </c>
    </row>
    <row r="130" spans="1:9" ht="30">
      <c r="A130" t="s">
        <v>95</v>
      </c>
      <c r="B130" s="1" t="str">
        <f>+IF(LEN(A130)&gt;0,VLOOKUP(A130,Seguimiento_Mar_2025!G$4:H$356,2,FALSE),"")</f>
        <v>Grupos de apoyo de participación ciudadana para la seguridad creados y fortalecidos</v>
      </c>
      <c r="C130" s="1" t="str">
        <f>+IF(LEN(A130)&gt;0,VLOOKUP(A130,Seguimiento_Mar_2025!G$4:J$356,4,FALSE),"")</f>
        <v>Secretaría de Seguridad, Justicia y Paz</v>
      </c>
      <c r="D130" t="s">
        <v>1310</v>
      </c>
      <c r="E130" t="str">
        <f t="shared" si="4"/>
        <v>51030102Bello</v>
      </c>
      <c r="F130" t="str">
        <f t="shared" si="3"/>
        <v/>
      </c>
      <c r="G130">
        <v>37</v>
      </c>
      <c r="H130" s="2"/>
      <c r="I130">
        <f>+ABS(SUMIF($A$4:$A$11183,A130,$H$4:$H$11183)-IF(ISERROR(VLOOKUP(A130,Seguimiento_Mar_2025!G$4:U$356,15,FALSE)),0,VLOOKUP(A130,Seguimiento_Mar_2025!G$4:U$356,15,FALSE)))</f>
        <v>0</v>
      </c>
    </row>
    <row r="131" spans="1:9" ht="30">
      <c r="A131" t="s">
        <v>95</v>
      </c>
      <c r="B131" s="1" t="str">
        <f>+IF(LEN(A131)&gt;0,VLOOKUP(A131,Seguimiento_Mar_2025!G$4:H$356,2,FALSE),"")</f>
        <v>Grupos de apoyo de participación ciudadana para la seguridad creados y fortalecidos</v>
      </c>
      <c r="C131" s="1" t="str">
        <f>+IF(LEN(A131)&gt;0,VLOOKUP(A131,Seguimiento_Mar_2025!G$4:J$356,4,FALSE),"")</f>
        <v>Secretaría de Seguridad, Justicia y Paz</v>
      </c>
      <c r="D131" t="s">
        <v>1279</v>
      </c>
      <c r="E131" t="str">
        <f t="shared" si="4"/>
        <v>51030102Belmira</v>
      </c>
      <c r="F131" t="str">
        <f t="shared" si="3"/>
        <v/>
      </c>
      <c r="G131">
        <v>5</v>
      </c>
      <c r="H131" s="2"/>
      <c r="I131">
        <f>+ABS(SUMIF($A$4:$A$11183,A131,$H$4:$H$11183)-IF(ISERROR(VLOOKUP(A131,Seguimiento_Mar_2025!G$4:U$356,15,FALSE)),0,VLOOKUP(A131,Seguimiento_Mar_2025!G$4:U$356,15,FALSE)))</f>
        <v>0</v>
      </c>
    </row>
    <row r="132" spans="1:9" ht="30">
      <c r="A132" t="s">
        <v>95</v>
      </c>
      <c r="B132" s="1" t="str">
        <f>+IF(LEN(A132)&gt;0,VLOOKUP(A132,Seguimiento_Mar_2025!G$4:H$356,2,FALSE),"")</f>
        <v>Grupos de apoyo de participación ciudadana para la seguridad creados y fortalecidos</v>
      </c>
      <c r="C132" s="1" t="str">
        <f>+IF(LEN(A132)&gt;0,VLOOKUP(A132,Seguimiento_Mar_2025!G$4:J$356,4,FALSE),"")</f>
        <v>Secretaría de Seguridad, Justicia y Paz</v>
      </c>
      <c r="D132" t="s">
        <v>1311</v>
      </c>
      <c r="E132" t="str">
        <f t="shared" si="4"/>
        <v>51030102Betania</v>
      </c>
      <c r="F132" t="str">
        <f t="shared" ref="F132:F195" si="5">+IF(IF(LEN(E132)&gt;0,COUNTIF($E$4:$E$11183,E132),"")=1,"",IF(LEN(E132)&gt;0,COUNTIF($E$4:$E$11183,E132),""))</f>
        <v/>
      </c>
      <c r="G132">
        <v>12</v>
      </c>
      <c r="H132" s="2"/>
      <c r="I132">
        <f>+ABS(SUMIF($A$4:$A$11183,A132,$H$4:$H$11183)-IF(ISERROR(VLOOKUP(A132,Seguimiento_Mar_2025!G$4:U$356,15,FALSE)),0,VLOOKUP(A132,Seguimiento_Mar_2025!G$4:U$356,15,FALSE)))</f>
        <v>0</v>
      </c>
    </row>
    <row r="133" spans="1:9" ht="30">
      <c r="A133" t="s">
        <v>95</v>
      </c>
      <c r="B133" s="1" t="str">
        <f>+IF(LEN(A133)&gt;0,VLOOKUP(A133,Seguimiento_Mar_2025!G$4:H$356,2,FALSE),"")</f>
        <v>Grupos de apoyo de participación ciudadana para la seguridad creados y fortalecidos</v>
      </c>
      <c r="C133" s="1" t="str">
        <f>+IF(LEN(A133)&gt;0,VLOOKUP(A133,Seguimiento_Mar_2025!G$4:J$356,4,FALSE),"")</f>
        <v>Secretaría de Seguridad, Justicia y Paz</v>
      </c>
      <c r="D133" t="s">
        <v>1272</v>
      </c>
      <c r="E133" t="str">
        <f t="shared" si="4"/>
        <v>51030102Betulia</v>
      </c>
      <c r="F133" t="str">
        <f t="shared" si="5"/>
        <v/>
      </c>
      <c r="G133">
        <v>10</v>
      </c>
      <c r="H133" s="2"/>
      <c r="I133">
        <f>+ABS(SUMIF($A$4:$A$11183,A133,$H$4:$H$11183)-IF(ISERROR(VLOOKUP(A133,Seguimiento_Mar_2025!G$4:U$356,15,FALSE)),0,VLOOKUP(A133,Seguimiento_Mar_2025!G$4:U$356,15,FALSE)))</f>
        <v>0</v>
      </c>
    </row>
    <row r="134" spans="1:9" ht="30">
      <c r="A134" t="s">
        <v>95</v>
      </c>
      <c r="B134" s="1" t="str">
        <f>+IF(LEN(A134)&gt;0,VLOOKUP(A134,Seguimiento_Mar_2025!G$4:H$356,2,FALSE),"")</f>
        <v>Grupos de apoyo de participación ciudadana para la seguridad creados y fortalecidos</v>
      </c>
      <c r="C134" s="1" t="str">
        <f>+IF(LEN(A134)&gt;0,VLOOKUP(A134,Seguimiento_Mar_2025!G$4:J$356,4,FALSE),"")</f>
        <v>Secretaría de Seguridad, Justicia y Paz</v>
      </c>
      <c r="D134" t="s">
        <v>1280</v>
      </c>
      <c r="E134" t="str">
        <f t="shared" si="4"/>
        <v>51030102Briceño</v>
      </c>
      <c r="F134" t="str">
        <f t="shared" si="5"/>
        <v/>
      </c>
      <c r="G134">
        <v>3</v>
      </c>
      <c r="H134" s="2"/>
      <c r="I134">
        <f>+ABS(SUMIF($A$4:$A$11183,A134,$H$4:$H$11183)-IF(ISERROR(VLOOKUP(A134,Seguimiento_Mar_2025!G$4:U$356,15,FALSE)),0,VLOOKUP(A134,Seguimiento_Mar_2025!G$4:U$356,15,FALSE)))</f>
        <v>0</v>
      </c>
    </row>
    <row r="135" spans="1:9" ht="30">
      <c r="A135" t="s">
        <v>95</v>
      </c>
      <c r="B135" s="1" t="str">
        <f>+IF(LEN(A135)&gt;0,VLOOKUP(A135,Seguimiento_Mar_2025!G$4:H$356,2,FALSE),"")</f>
        <v>Grupos de apoyo de participación ciudadana para la seguridad creados y fortalecidos</v>
      </c>
      <c r="C135" s="1" t="str">
        <f>+IF(LEN(A135)&gt;0,VLOOKUP(A135,Seguimiento_Mar_2025!G$4:J$356,4,FALSE),"")</f>
        <v>Secretaría de Seguridad, Justicia y Paz</v>
      </c>
      <c r="D135" t="s">
        <v>1312</v>
      </c>
      <c r="E135" t="str">
        <f t="shared" si="4"/>
        <v>51030102Buriticá</v>
      </c>
      <c r="F135" t="str">
        <f t="shared" si="5"/>
        <v/>
      </c>
      <c r="G135">
        <v>2</v>
      </c>
      <c r="H135" s="2"/>
      <c r="I135">
        <f>+ABS(SUMIF($A$4:$A$11183,A135,$H$4:$H$11183)-IF(ISERROR(VLOOKUP(A135,Seguimiento_Mar_2025!G$4:U$356,15,FALSE)),0,VLOOKUP(A135,Seguimiento_Mar_2025!G$4:U$356,15,FALSE)))</f>
        <v>0</v>
      </c>
    </row>
    <row r="136" spans="1:9" ht="30">
      <c r="A136" t="s">
        <v>95</v>
      </c>
      <c r="B136" s="1" t="str">
        <f>+IF(LEN(A136)&gt;0,VLOOKUP(A136,Seguimiento_Mar_2025!G$4:H$356,2,FALSE),"")</f>
        <v>Grupos de apoyo de participación ciudadana para la seguridad creados y fortalecidos</v>
      </c>
      <c r="C136" s="1" t="str">
        <f>+IF(LEN(A136)&gt;0,VLOOKUP(A136,Seguimiento_Mar_2025!G$4:J$356,4,FALSE),"")</f>
        <v>Secretaría de Seguridad, Justicia y Paz</v>
      </c>
      <c r="D136" t="s">
        <v>1264</v>
      </c>
      <c r="E136" t="str">
        <f t="shared" si="4"/>
        <v>51030102Cáceres</v>
      </c>
      <c r="F136" t="str">
        <f t="shared" si="5"/>
        <v/>
      </c>
      <c r="G136">
        <v>7</v>
      </c>
      <c r="H136" s="2"/>
      <c r="I136">
        <f>+ABS(SUMIF($A$4:$A$11183,A136,$H$4:$H$11183)-IF(ISERROR(VLOOKUP(A136,Seguimiento_Mar_2025!G$4:U$356,15,FALSE)),0,VLOOKUP(A136,Seguimiento_Mar_2025!G$4:U$356,15,FALSE)))</f>
        <v>0</v>
      </c>
    </row>
    <row r="137" spans="1:9" ht="30">
      <c r="A137" t="s">
        <v>95</v>
      </c>
      <c r="B137" s="1" t="str">
        <f>+IF(LEN(A137)&gt;0,VLOOKUP(A137,Seguimiento_Mar_2025!G$4:H$356,2,FALSE),"")</f>
        <v>Grupos de apoyo de participación ciudadana para la seguridad creados y fortalecidos</v>
      </c>
      <c r="C137" s="1" t="str">
        <f>+IF(LEN(A137)&gt;0,VLOOKUP(A137,Seguimiento_Mar_2025!G$4:J$356,4,FALSE),"")</f>
        <v>Secretaría de Seguridad, Justicia y Paz</v>
      </c>
      <c r="D137" t="s">
        <v>1313</v>
      </c>
      <c r="E137" t="str">
        <f t="shared" si="4"/>
        <v>51030102Caicedo</v>
      </c>
      <c r="F137" t="str">
        <f t="shared" si="5"/>
        <v/>
      </c>
      <c r="G137">
        <v>3</v>
      </c>
      <c r="H137" s="2"/>
      <c r="I137">
        <f>+ABS(SUMIF($A$4:$A$11183,A137,$H$4:$H$11183)-IF(ISERROR(VLOOKUP(A137,Seguimiento_Mar_2025!G$4:U$356,15,FALSE)),0,VLOOKUP(A137,Seguimiento_Mar_2025!G$4:U$356,15,FALSE)))</f>
        <v>0</v>
      </c>
    </row>
    <row r="138" spans="1:9" ht="30">
      <c r="A138" t="s">
        <v>95</v>
      </c>
      <c r="B138" s="1" t="str">
        <f>+IF(LEN(A138)&gt;0,VLOOKUP(A138,Seguimiento_Mar_2025!G$4:H$356,2,FALSE),"")</f>
        <v>Grupos de apoyo de participación ciudadana para la seguridad creados y fortalecidos</v>
      </c>
      <c r="C138" s="1" t="str">
        <f>+IF(LEN(A138)&gt;0,VLOOKUP(A138,Seguimiento_Mar_2025!G$4:J$356,4,FALSE),"")</f>
        <v>Secretaría de Seguridad, Justicia y Paz</v>
      </c>
      <c r="D138" t="s">
        <v>1314</v>
      </c>
      <c r="E138" t="str">
        <f t="shared" si="4"/>
        <v>51030102Caldas</v>
      </c>
      <c r="F138" t="str">
        <f t="shared" si="5"/>
        <v/>
      </c>
      <c r="G138">
        <v>25</v>
      </c>
      <c r="H138" s="2"/>
      <c r="I138">
        <f>+ABS(SUMIF($A$4:$A$11183,A138,$H$4:$H$11183)-IF(ISERROR(VLOOKUP(A138,Seguimiento_Mar_2025!G$4:U$356,15,FALSE)),0,VLOOKUP(A138,Seguimiento_Mar_2025!G$4:U$356,15,FALSE)))</f>
        <v>0</v>
      </c>
    </row>
    <row r="139" spans="1:9" ht="30">
      <c r="A139" t="s">
        <v>95</v>
      </c>
      <c r="B139" s="1" t="str">
        <f>+IF(LEN(A139)&gt;0,VLOOKUP(A139,Seguimiento_Mar_2025!G$4:H$356,2,FALSE),"")</f>
        <v>Grupos de apoyo de participación ciudadana para la seguridad creados y fortalecidos</v>
      </c>
      <c r="C139" s="1" t="str">
        <f>+IF(LEN(A139)&gt;0,VLOOKUP(A139,Seguimiento_Mar_2025!G$4:J$356,4,FALSE),"")</f>
        <v>Secretaría de Seguridad, Justicia y Paz</v>
      </c>
      <c r="D139" t="s">
        <v>1315</v>
      </c>
      <c r="E139" t="str">
        <f t="shared" si="4"/>
        <v>51030102Campamento</v>
      </c>
      <c r="F139" t="str">
        <f t="shared" si="5"/>
        <v/>
      </c>
      <c r="G139">
        <v>4</v>
      </c>
      <c r="H139" s="2"/>
      <c r="I139">
        <f>+ABS(SUMIF($A$4:$A$11183,A139,$H$4:$H$11183)-IF(ISERROR(VLOOKUP(A139,Seguimiento_Mar_2025!G$4:U$356,15,FALSE)),0,VLOOKUP(A139,Seguimiento_Mar_2025!G$4:U$356,15,FALSE)))</f>
        <v>0</v>
      </c>
    </row>
    <row r="140" spans="1:9" ht="30">
      <c r="A140" t="s">
        <v>95</v>
      </c>
      <c r="B140" s="1" t="str">
        <f>+IF(LEN(A140)&gt;0,VLOOKUP(A140,Seguimiento_Mar_2025!G$4:H$356,2,FALSE),"")</f>
        <v>Grupos de apoyo de participación ciudadana para la seguridad creados y fortalecidos</v>
      </c>
      <c r="C140" s="1" t="str">
        <f>+IF(LEN(A140)&gt;0,VLOOKUP(A140,Seguimiento_Mar_2025!G$4:J$356,4,FALSE),"")</f>
        <v>Secretaría de Seguridad, Justicia y Paz</v>
      </c>
      <c r="D140" t="s">
        <v>1316</v>
      </c>
      <c r="E140" t="str">
        <f t="shared" si="4"/>
        <v>51030102Cañasgordas</v>
      </c>
      <c r="F140" t="str">
        <f t="shared" si="5"/>
        <v/>
      </c>
      <c r="G140">
        <v>2</v>
      </c>
      <c r="H140" s="2"/>
      <c r="I140">
        <f>+ABS(SUMIF($A$4:$A$11183,A140,$H$4:$H$11183)-IF(ISERROR(VLOOKUP(A140,Seguimiento_Mar_2025!G$4:U$356,15,FALSE)),0,VLOOKUP(A140,Seguimiento_Mar_2025!G$4:U$356,15,FALSE)))</f>
        <v>0</v>
      </c>
    </row>
    <row r="141" spans="1:9" ht="30">
      <c r="A141" t="s">
        <v>95</v>
      </c>
      <c r="B141" s="1" t="str">
        <f>+IF(LEN(A141)&gt;0,VLOOKUP(A141,Seguimiento_Mar_2025!G$4:H$356,2,FALSE),"")</f>
        <v>Grupos de apoyo de participación ciudadana para la seguridad creados y fortalecidos</v>
      </c>
      <c r="C141" s="1" t="str">
        <f>+IF(LEN(A141)&gt;0,VLOOKUP(A141,Seguimiento_Mar_2025!G$4:J$356,4,FALSE),"")</f>
        <v>Secretaría de Seguridad, Justicia y Paz</v>
      </c>
      <c r="D141" t="s">
        <v>1299</v>
      </c>
      <c r="E141" t="str">
        <f t="shared" si="4"/>
        <v>51030102Caracolí</v>
      </c>
      <c r="F141" t="str">
        <f t="shared" si="5"/>
        <v/>
      </c>
      <c r="G141">
        <v>3</v>
      </c>
      <c r="H141" s="2"/>
      <c r="I141">
        <f>+ABS(SUMIF($A$4:$A$11183,A141,$H$4:$H$11183)-IF(ISERROR(VLOOKUP(A141,Seguimiento_Mar_2025!G$4:U$356,15,FALSE)),0,VLOOKUP(A141,Seguimiento_Mar_2025!G$4:U$356,15,FALSE)))</f>
        <v>0</v>
      </c>
    </row>
    <row r="142" spans="1:9" ht="30">
      <c r="A142" t="s">
        <v>95</v>
      </c>
      <c r="B142" s="1" t="str">
        <f>+IF(LEN(A142)&gt;0,VLOOKUP(A142,Seguimiento_Mar_2025!G$4:H$356,2,FALSE),"")</f>
        <v>Grupos de apoyo de participación ciudadana para la seguridad creados y fortalecidos</v>
      </c>
      <c r="C142" s="1" t="str">
        <f>+IF(LEN(A142)&gt;0,VLOOKUP(A142,Seguimiento_Mar_2025!G$4:J$356,4,FALSE),"")</f>
        <v>Secretaría de Seguridad, Justicia y Paz</v>
      </c>
      <c r="D142" t="s">
        <v>1273</v>
      </c>
      <c r="E142" t="str">
        <f t="shared" si="4"/>
        <v>51030102Caramanta</v>
      </c>
      <c r="F142" t="str">
        <f t="shared" si="5"/>
        <v/>
      </c>
      <c r="G142">
        <v>2</v>
      </c>
      <c r="H142" s="2"/>
      <c r="I142">
        <f>+ABS(SUMIF($A$4:$A$11183,A142,$H$4:$H$11183)-IF(ISERROR(VLOOKUP(A142,Seguimiento_Mar_2025!G$4:U$356,15,FALSE)),0,VLOOKUP(A142,Seguimiento_Mar_2025!G$4:U$356,15,FALSE)))</f>
        <v>0</v>
      </c>
    </row>
    <row r="143" spans="1:9" ht="30">
      <c r="A143" t="s">
        <v>95</v>
      </c>
      <c r="B143" s="1" t="str">
        <f>+IF(LEN(A143)&gt;0,VLOOKUP(A143,Seguimiento_Mar_2025!G$4:H$356,2,FALSE),"")</f>
        <v>Grupos de apoyo de participación ciudadana para la seguridad creados y fortalecidos</v>
      </c>
      <c r="C143" s="1" t="str">
        <f>+IF(LEN(A143)&gt;0,VLOOKUP(A143,Seguimiento_Mar_2025!G$4:J$356,4,FALSE),"")</f>
        <v>Secretaría de Seguridad, Justicia y Paz</v>
      </c>
      <c r="D143" t="s">
        <v>1266</v>
      </c>
      <c r="E143" t="str">
        <f t="shared" si="4"/>
        <v>51030102Carepa</v>
      </c>
      <c r="F143" t="str">
        <f t="shared" si="5"/>
        <v/>
      </c>
      <c r="G143">
        <v>12</v>
      </c>
      <c r="H143" s="2"/>
      <c r="I143">
        <f>+ABS(SUMIF($A$4:$A$11183,A143,$H$4:$H$11183)-IF(ISERROR(VLOOKUP(A143,Seguimiento_Mar_2025!G$4:U$356,15,FALSE)),0,VLOOKUP(A143,Seguimiento_Mar_2025!G$4:U$356,15,FALSE)))</f>
        <v>0</v>
      </c>
    </row>
    <row r="144" spans="1:9" ht="30">
      <c r="A144" t="s">
        <v>95</v>
      </c>
      <c r="B144" s="1" t="str">
        <f>+IF(LEN(A144)&gt;0,VLOOKUP(A144,Seguimiento_Mar_2025!G$4:H$356,2,FALSE),"")</f>
        <v>Grupos de apoyo de participación ciudadana para la seguridad creados y fortalecidos</v>
      </c>
      <c r="C144" s="1" t="str">
        <f>+IF(LEN(A144)&gt;0,VLOOKUP(A144,Seguimiento_Mar_2025!G$4:J$356,4,FALSE),"")</f>
        <v>Secretaría de Seguridad, Justicia y Paz</v>
      </c>
      <c r="D144" t="s">
        <v>1292</v>
      </c>
      <c r="E144" t="str">
        <f t="shared" si="4"/>
        <v>51030102Carolina del Príncipe</v>
      </c>
      <c r="F144" t="str">
        <f t="shared" si="5"/>
        <v/>
      </c>
      <c r="G144">
        <v>3</v>
      </c>
      <c r="H144" s="2"/>
      <c r="I144">
        <f>+ABS(SUMIF($A$4:$A$11183,A144,$H$4:$H$11183)-IF(ISERROR(VLOOKUP(A144,Seguimiento_Mar_2025!G$4:U$356,15,FALSE)),0,VLOOKUP(A144,Seguimiento_Mar_2025!G$4:U$356,15,FALSE)))</f>
        <v>0</v>
      </c>
    </row>
    <row r="145" spans="1:9" ht="30">
      <c r="A145" t="s">
        <v>95</v>
      </c>
      <c r="B145" s="1" t="str">
        <f>+IF(LEN(A145)&gt;0,VLOOKUP(A145,Seguimiento_Mar_2025!G$4:H$356,2,FALSE),"")</f>
        <v>Grupos de apoyo de participación ciudadana para la seguridad creados y fortalecidos</v>
      </c>
      <c r="C145" s="1" t="str">
        <f>+IF(LEN(A145)&gt;0,VLOOKUP(A145,Seguimiento_Mar_2025!G$4:J$356,4,FALSE),"")</f>
        <v>Secretaría de Seguridad, Justicia y Paz</v>
      </c>
      <c r="D145" t="s">
        <v>1265</v>
      </c>
      <c r="E145" t="str">
        <f t="shared" si="4"/>
        <v>51030102Caucasia</v>
      </c>
      <c r="F145" t="str">
        <f t="shared" si="5"/>
        <v/>
      </c>
      <c r="G145">
        <v>13</v>
      </c>
      <c r="H145" s="2"/>
      <c r="I145">
        <f>+ABS(SUMIF($A$4:$A$11183,A145,$H$4:$H$11183)-IF(ISERROR(VLOOKUP(A145,Seguimiento_Mar_2025!G$4:U$356,15,FALSE)),0,VLOOKUP(A145,Seguimiento_Mar_2025!G$4:U$356,15,FALSE)))</f>
        <v>0</v>
      </c>
    </row>
    <row r="146" spans="1:9" ht="30">
      <c r="A146" t="s">
        <v>95</v>
      </c>
      <c r="B146" s="1" t="str">
        <f>+IF(LEN(A146)&gt;0,VLOOKUP(A146,Seguimiento_Mar_2025!G$4:H$356,2,FALSE),"")</f>
        <v>Grupos de apoyo de participación ciudadana para la seguridad creados y fortalecidos</v>
      </c>
      <c r="C146" s="1" t="str">
        <f>+IF(LEN(A146)&gt;0,VLOOKUP(A146,Seguimiento_Mar_2025!G$4:J$356,4,FALSE),"")</f>
        <v>Secretaría de Seguridad, Justicia y Paz</v>
      </c>
      <c r="D146" t="s">
        <v>1258</v>
      </c>
      <c r="E146" t="str">
        <f t="shared" si="4"/>
        <v>51030102Chigorodó</v>
      </c>
      <c r="F146" t="str">
        <f t="shared" si="5"/>
        <v/>
      </c>
      <c r="G146">
        <v>10</v>
      </c>
      <c r="H146" s="2"/>
      <c r="I146">
        <f>+ABS(SUMIF($A$4:$A$11183,A146,$H$4:$H$11183)-IF(ISERROR(VLOOKUP(A146,Seguimiento_Mar_2025!G$4:U$356,15,FALSE)),0,VLOOKUP(A146,Seguimiento_Mar_2025!G$4:U$356,15,FALSE)))</f>
        <v>0</v>
      </c>
    </row>
    <row r="147" spans="1:9" ht="30">
      <c r="A147" t="s">
        <v>95</v>
      </c>
      <c r="B147" s="1" t="str">
        <f>+IF(LEN(A147)&gt;0,VLOOKUP(A147,Seguimiento_Mar_2025!G$4:H$356,2,FALSE),"")</f>
        <v>Grupos de apoyo de participación ciudadana para la seguridad creados y fortalecidos</v>
      </c>
      <c r="C147" s="1" t="str">
        <f>+IF(LEN(A147)&gt;0,VLOOKUP(A147,Seguimiento_Mar_2025!G$4:J$356,4,FALSE),"")</f>
        <v>Secretaría de Seguridad, Justicia y Paz</v>
      </c>
      <c r="D147" t="s">
        <v>1281</v>
      </c>
      <c r="E147" t="str">
        <f t="shared" si="4"/>
        <v>51030102Cisneros</v>
      </c>
      <c r="F147" t="str">
        <f t="shared" si="5"/>
        <v/>
      </c>
      <c r="G147">
        <v>4</v>
      </c>
      <c r="H147" s="2"/>
      <c r="I147">
        <f>+ABS(SUMIF($A$4:$A$11183,A147,$H$4:$H$11183)-IF(ISERROR(VLOOKUP(A147,Seguimiento_Mar_2025!G$4:U$356,15,FALSE)),0,VLOOKUP(A147,Seguimiento_Mar_2025!G$4:U$356,15,FALSE)))</f>
        <v>0</v>
      </c>
    </row>
    <row r="148" spans="1:9" ht="30">
      <c r="A148" t="s">
        <v>95</v>
      </c>
      <c r="B148" s="1" t="str">
        <f>+IF(LEN(A148)&gt;0,VLOOKUP(A148,Seguimiento_Mar_2025!G$4:H$356,2,FALSE),"")</f>
        <v>Grupos de apoyo de participación ciudadana para la seguridad creados y fortalecidos</v>
      </c>
      <c r="C148" s="1" t="str">
        <f>+IF(LEN(A148)&gt;0,VLOOKUP(A148,Seguimiento_Mar_2025!G$4:J$356,4,FALSE),"")</f>
        <v>Secretaría de Seguridad, Justicia y Paz</v>
      </c>
      <c r="D148" t="s">
        <v>1254</v>
      </c>
      <c r="E148" t="str">
        <f t="shared" si="4"/>
        <v>51030102Ciudad Bolívar</v>
      </c>
      <c r="F148" t="str">
        <f t="shared" si="5"/>
        <v/>
      </c>
      <c r="G148">
        <v>16</v>
      </c>
      <c r="H148" s="2"/>
      <c r="I148">
        <f>+ABS(SUMIF($A$4:$A$11183,A148,$H$4:$H$11183)-IF(ISERROR(VLOOKUP(A148,Seguimiento_Mar_2025!G$4:U$356,15,FALSE)),0,VLOOKUP(A148,Seguimiento_Mar_2025!G$4:U$356,15,FALSE)))</f>
        <v>0</v>
      </c>
    </row>
    <row r="149" spans="1:9" ht="30">
      <c r="A149" t="s">
        <v>95</v>
      </c>
      <c r="B149" s="1" t="str">
        <f>+IF(LEN(A149)&gt;0,VLOOKUP(A149,Seguimiento_Mar_2025!G$4:H$356,2,FALSE),"")</f>
        <v>Grupos de apoyo de participación ciudadana para la seguridad creados y fortalecidos</v>
      </c>
      <c r="C149" s="1" t="str">
        <f>+IF(LEN(A149)&gt;0,VLOOKUP(A149,Seguimiento_Mar_2025!G$4:J$356,4,FALSE),"")</f>
        <v>Secretaría de Seguridad, Justicia y Paz</v>
      </c>
      <c r="D149" t="s">
        <v>1317</v>
      </c>
      <c r="E149" t="str">
        <f t="shared" si="4"/>
        <v>51030102Cocorná</v>
      </c>
      <c r="F149" t="str">
        <f t="shared" si="5"/>
        <v/>
      </c>
      <c r="G149">
        <v>1</v>
      </c>
      <c r="H149" s="2"/>
      <c r="I149">
        <f>+ABS(SUMIF($A$4:$A$11183,A149,$H$4:$H$11183)-IF(ISERROR(VLOOKUP(A149,Seguimiento_Mar_2025!G$4:U$356,15,FALSE)),0,VLOOKUP(A149,Seguimiento_Mar_2025!G$4:U$356,15,FALSE)))</f>
        <v>0</v>
      </c>
    </row>
    <row r="150" spans="1:9" ht="30">
      <c r="A150" t="s">
        <v>95</v>
      </c>
      <c r="B150" s="1" t="str">
        <f>+IF(LEN(A150)&gt;0,VLOOKUP(A150,Seguimiento_Mar_2025!G$4:H$356,2,FALSE),"")</f>
        <v>Grupos de apoyo de participación ciudadana para la seguridad creados y fortalecidos</v>
      </c>
      <c r="C150" s="1" t="str">
        <f>+IF(LEN(A150)&gt;0,VLOOKUP(A150,Seguimiento_Mar_2025!G$4:J$356,4,FALSE),"")</f>
        <v>Secretaría de Seguridad, Justicia y Paz</v>
      </c>
      <c r="D150" t="s">
        <v>1276</v>
      </c>
      <c r="E150" t="str">
        <f t="shared" si="4"/>
        <v>51030102Concepción</v>
      </c>
      <c r="F150" t="str">
        <f t="shared" si="5"/>
        <v/>
      </c>
      <c r="G150">
        <v>5</v>
      </c>
      <c r="H150" s="2"/>
      <c r="I150">
        <f>+ABS(SUMIF($A$4:$A$11183,A150,$H$4:$H$11183)-IF(ISERROR(VLOOKUP(A150,Seguimiento_Mar_2025!G$4:U$356,15,FALSE)),0,VLOOKUP(A150,Seguimiento_Mar_2025!G$4:U$356,15,FALSE)))</f>
        <v>0</v>
      </c>
    </row>
    <row r="151" spans="1:9" ht="30">
      <c r="A151" t="s">
        <v>95</v>
      </c>
      <c r="B151" s="1" t="str">
        <f>+IF(LEN(A151)&gt;0,VLOOKUP(A151,Seguimiento_Mar_2025!G$4:H$356,2,FALSE),"")</f>
        <v>Grupos de apoyo de participación ciudadana para la seguridad creados y fortalecidos</v>
      </c>
      <c r="C151" s="1" t="str">
        <f>+IF(LEN(A151)&gt;0,VLOOKUP(A151,Seguimiento_Mar_2025!G$4:J$356,4,FALSE),"")</f>
        <v>Secretaría de Seguridad, Justicia y Paz</v>
      </c>
      <c r="D151" t="s">
        <v>1318</v>
      </c>
      <c r="E151" t="str">
        <f t="shared" si="4"/>
        <v>51030102Concordia</v>
      </c>
      <c r="F151" t="str">
        <f t="shared" si="5"/>
        <v/>
      </c>
      <c r="G151">
        <v>13</v>
      </c>
      <c r="H151" s="2"/>
      <c r="I151">
        <f>+ABS(SUMIF($A$4:$A$11183,A151,$H$4:$H$11183)-IF(ISERROR(VLOOKUP(A151,Seguimiento_Mar_2025!G$4:U$356,15,FALSE)),0,VLOOKUP(A151,Seguimiento_Mar_2025!G$4:U$356,15,FALSE)))</f>
        <v>0</v>
      </c>
    </row>
    <row r="152" spans="1:9" ht="30">
      <c r="A152" t="s">
        <v>95</v>
      </c>
      <c r="B152" s="1" t="str">
        <f>+IF(LEN(A152)&gt;0,VLOOKUP(A152,Seguimiento_Mar_2025!G$4:H$356,2,FALSE),"")</f>
        <v>Grupos de apoyo de participación ciudadana para la seguridad creados y fortalecidos</v>
      </c>
      <c r="C152" s="1" t="str">
        <f>+IF(LEN(A152)&gt;0,VLOOKUP(A152,Seguimiento_Mar_2025!G$4:J$356,4,FALSE),"")</f>
        <v>Secretaría de Seguridad, Justicia y Paz</v>
      </c>
      <c r="D152" t="s">
        <v>1245</v>
      </c>
      <c r="E152" t="str">
        <f t="shared" si="4"/>
        <v>51030102Copacabana</v>
      </c>
      <c r="F152" t="str">
        <f t="shared" si="5"/>
        <v/>
      </c>
      <c r="G152">
        <v>44</v>
      </c>
      <c r="H152" s="2"/>
      <c r="I152">
        <f>+ABS(SUMIF($A$4:$A$11183,A152,$H$4:$H$11183)-IF(ISERROR(VLOOKUP(A152,Seguimiento_Mar_2025!G$4:U$356,15,FALSE)),0,VLOOKUP(A152,Seguimiento_Mar_2025!G$4:U$356,15,FALSE)))</f>
        <v>0</v>
      </c>
    </row>
    <row r="153" spans="1:9" ht="30">
      <c r="A153" t="s">
        <v>95</v>
      </c>
      <c r="B153" s="1" t="str">
        <f>+IF(LEN(A153)&gt;0,VLOOKUP(A153,Seguimiento_Mar_2025!G$4:H$356,2,FALSE),"")</f>
        <v>Grupos de apoyo de participación ciudadana para la seguridad creados y fortalecidos</v>
      </c>
      <c r="C153" s="1" t="str">
        <f>+IF(LEN(A153)&gt;0,VLOOKUP(A153,Seguimiento_Mar_2025!G$4:J$356,4,FALSE),"")</f>
        <v>Secretaría de Seguridad, Justicia y Paz</v>
      </c>
      <c r="D153" t="s">
        <v>1231</v>
      </c>
      <c r="E153" t="str">
        <f t="shared" si="4"/>
        <v>51030102Dabeiba</v>
      </c>
      <c r="F153" t="str">
        <f t="shared" si="5"/>
        <v/>
      </c>
      <c r="G153">
        <v>6</v>
      </c>
      <c r="H153" s="2"/>
      <c r="I153">
        <f>+ABS(SUMIF($A$4:$A$11183,A153,$H$4:$H$11183)-IF(ISERROR(VLOOKUP(A153,Seguimiento_Mar_2025!G$4:U$356,15,FALSE)),0,VLOOKUP(A153,Seguimiento_Mar_2025!G$4:U$356,15,FALSE)))</f>
        <v>0</v>
      </c>
    </row>
    <row r="154" spans="1:9" ht="30">
      <c r="A154" t="s">
        <v>95</v>
      </c>
      <c r="B154" s="1" t="str">
        <f>+IF(LEN(A154)&gt;0,VLOOKUP(A154,Seguimiento_Mar_2025!G$4:H$356,2,FALSE),"")</f>
        <v>Grupos de apoyo de participación ciudadana para la seguridad creados y fortalecidos</v>
      </c>
      <c r="C154" s="1" t="str">
        <f>+IF(LEN(A154)&gt;0,VLOOKUP(A154,Seguimiento_Mar_2025!G$4:J$356,4,FALSE),"")</f>
        <v>Secretaría de Seguridad, Justicia y Paz</v>
      </c>
      <c r="D154" t="s">
        <v>1319</v>
      </c>
      <c r="E154" t="str">
        <f t="shared" si="4"/>
        <v>51030102Donmatías</v>
      </c>
      <c r="F154" t="str">
        <f t="shared" si="5"/>
        <v/>
      </c>
      <c r="G154">
        <v>4</v>
      </c>
      <c r="H154" s="2"/>
      <c r="I154">
        <f>+ABS(SUMIF($A$4:$A$11183,A154,$H$4:$H$11183)-IF(ISERROR(VLOOKUP(A154,Seguimiento_Mar_2025!G$4:U$356,15,FALSE)),0,VLOOKUP(A154,Seguimiento_Mar_2025!G$4:U$356,15,FALSE)))</f>
        <v>0</v>
      </c>
    </row>
    <row r="155" spans="1:9" ht="30">
      <c r="A155" t="s">
        <v>95</v>
      </c>
      <c r="B155" s="1" t="str">
        <f>+IF(LEN(A155)&gt;0,VLOOKUP(A155,Seguimiento_Mar_2025!G$4:H$356,2,FALSE),"")</f>
        <v>Grupos de apoyo de participación ciudadana para la seguridad creados y fortalecidos</v>
      </c>
      <c r="C155" s="1" t="str">
        <f>+IF(LEN(A155)&gt;0,VLOOKUP(A155,Seguimiento_Mar_2025!G$4:J$356,4,FALSE),"")</f>
        <v>Secretaría de Seguridad, Justicia y Paz</v>
      </c>
      <c r="D155" t="s">
        <v>1270</v>
      </c>
      <c r="E155" t="str">
        <f t="shared" si="4"/>
        <v>51030102Ebéjico</v>
      </c>
      <c r="F155" t="str">
        <f t="shared" si="5"/>
        <v/>
      </c>
      <c r="G155">
        <v>6</v>
      </c>
      <c r="H155" s="2"/>
      <c r="I155">
        <f>+ABS(SUMIF($A$4:$A$11183,A155,$H$4:$H$11183)-IF(ISERROR(VLOOKUP(A155,Seguimiento_Mar_2025!G$4:U$356,15,FALSE)),0,VLOOKUP(A155,Seguimiento_Mar_2025!G$4:U$356,15,FALSE)))</f>
        <v>0</v>
      </c>
    </row>
    <row r="156" spans="1:9" ht="30">
      <c r="A156" t="s">
        <v>95</v>
      </c>
      <c r="B156" s="1" t="str">
        <f>+IF(LEN(A156)&gt;0,VLOOKUP(A156,Seguimiento_Mar_2025!G$4:H$356,2,FALSE),"")</f>
        <v>Grupos de apoyo de participación ciudadana para la seguridad creados y fortalecidos</v>
      </c>
      <c r="C156" s="1" t="str">
        <f>+IF(LEN(A156)&gt;0,VLOOKUP(A156,Seguimiento_Mar_2025!G$4:J$356,4,FALSE),"")</f>
        <v>Secretaría de Seguridad, Justicia y Paz</v>
      </c>
      <c r="D156" t="s">
        <v>1253</v>
      </c>
      <c r="E156" t="str">
        <f t="shared" si="4"/>
        <v>51030102El Bagre</v>
      </c>
      <c r="F156" t="str">
        <f t="shared" si="5"/>
        <v/>
      </c>
      <c r="G156">
        <v>4</v>
      </c>
      <c r="H156" s="2"/>
      <c r="I156">
        <f>+ABS(SUMIF($A$4:$A$11183,A156,$H$4:$H$11183)-IF(ISERROR(VLOOKUP(A156,Seguimiento_Mar_2025!G$4:U$356,15,FALSE)),0,VLOOKUP(A156,Seguimiento_Mar_2025!G$4:U$356,15,FALSE)))</f>
        <v>0</v>
      </c>
    </row>
    <row r="157" spans="1:9" ht="30">
      <c r="A157" t="s">
        <v>95</v>
      </c>
      <c r="B157" s="1" t="str">
        <f>+IF(LEN(A157)&gt;0,VLOOKUP(A157,Seguimiento_Mar_2025!G$4:H$356,2,FALSE),"")</f>
        <v>Grupos de apoyo de participación ciudadana para la seguridad creados y fortalecidos</v>
      </c>
      <c r="C157" s="1" t="str">
        <f>+IF(LEN(A157)&gt;0,VLOOKUP(A157,Seguimiento_Mar_2025!G$4:J$356,4,FALSE),"")</f>
        <v>Secretaría de Seguridad, Justicia y Paz</v>
      </c>
      <c r="D157" t="s">
        <v>1320</v>
      </c>
      <c r="E157" t="str">
        <f t="shared" si="4"/>
        <v>51030102El Carmen de Viboral</v>
      </c>
      <c r="F157" t="str">
        <f t="shared" si="5"/>
        <v/>
      </c>
      <c r="G157">
        <v>115</v>
      </c>
      <c r="H157" s="2"/>
      <c r="I157">
        <f>+ABS(SUMIF($A$4:$A$11183,A157,$H$4:$H$11183)-IF(ISERROR(VLOOKUP(A157,Seguimiento_Mar_2025!G$4:U$356,15,FALSE)),0,VLOOKUP(A157,Seguimiento_Mar_2025!G$4:U$356,15,FALSE)))</f>
        <v>0</v>
      </c>
    </row>
    <row r="158" spans="1:9" ht="30">
      <c r="A158" t="s">
        <v>95</v>
      </c>
      <c r="B158" s="1" t="str">
        <f>+IF(LEN(A158)&gt;0,VLOOKUP(A158,Seguimiento_Mar_2025!G$4:H$356,2,FALSE),"")</f>
        <v>Grupos de apoyo de participación ciudadana para la seguridad creados y fortalecidos</v>
      </c>
      <c r="C158" s="1" t="str">
        <f>+IF(LEN(A158)&gt;0,VLOOKUP(A158,Seguimiento_Mar_2025!G$4:J$356,4,FALSE),"")</f>
        <v>Secretaría de Seguridad, Justicia y Paz</v>
      </c>
      <c r="D158" t="s">
        <v>1321</v>
      </c>
      <c r="E158" t="str">
        <f t="shared" si="4"/>
        <v>51030102El Retiro</v>
      </c>
      <c r="F158" t="str">
        <f t="shared" si="5"/>
        <v/>
      </c>
      <c r="G158">
        <v>77</v>
      </c>
      <c r="H158" s="2">
        <v>50</v>
      </c>
      <c r="I158">
        <f>+ABS(SUMIF($A$4:$A$11183,A158,$H$4:$H$11183)-IF(ISERROR(VLOOKUP(A158,Seguimiento_Mar_2025!G$4:U$356,15,FALSE)),0,VLOOKUP(A158,Seguimiento_Mar_2025!G$4:U$356,15,FALSE)))</f>
        <v>0</v>
      </c>
    </row>
    <row r="159" spans="1:9" ht="30">
      <c r="A159" t="s">
        <v>95</v>
      </c>
      <c r="B159" s="1" t="str">
        <f>+IF(LEN(A159)&gt;0,VLOOKUP(A159,Seguimiento_Mar_2025!G$4:H$356,2,FALSE),"")</f>
        <v>Grupos de apoyo de participación ciudadana para la seguridad creados y fortalecidos</v>
      </c>
      <c r="C159" s="1" t="str">
        <f>+IF(LEN(A159)&gt;0,VLOOKUP(A159,Seguimiento_Mar_2025!G$4:J$356,4,FALSE),"")</f>
        <v>Secretaría de Seguridad, Justicia y Paz</v>
      </c>
      <c r="D159" t="s">
        <v>1246</v>
      </c>
      <c r="E159" t="str">
        <f t="shared" si="4"/>
        <v>51030102Entrerríos</v>
      </c>
      <c r="F159" t="str">
        <f t="shared" si="5"/>
        <v/>
      </c>
      <c r="G159">
        <v>4</v>
      </c>
      <c r="H159" s="2"/>
      <c r="I159">
        <f>+ABS(SUMIF($A$4:$A$11183,A159,$H$4:$H$11183)-IF(ISERROR(VLOOKUP(A159,Seguimiento_Mar_2025!G$4:U$356,15,FALSE)),0,VLOOKUP(A159,Seguimiento_Mar_2025!G$4:U$356,15,FALSE)))</f>
        <v>0</v>
      </c>
    </row>
    <row r="160" spans="1:9" ht="30">
      <c r="A160" t="s">
        <v>95</v>
      </c>
      <c r="B160" s="1" t="str">
        <f>+IF(LEN(A160)&gt;0,VLOOKUP(A160,Seguimiento_Mar_2025!G$4:H$356,2,FALSE),"")</f>
        <v>Grupos de apoyo de participación ciudadana para la seguridad creados y fortalecidos</v>
      </c>
      <c r="C160" s="1" t="str">
        <f>+IF(LEN(A160)&gt;0,VLOOKUP(A160,Seguimiento_Mar_2025!G$4:J$356,4,FALSE),"")</f>
        <v>Secretaría de Seguridad, Justicia y Paz</v>
      </c>
      <c r="D160" t="s">
        <v>1322</v>
      </c>
      <c r="E160" t="str">
        <f t="shared" si="4"/>
        <v>51030102Envigado</v>
      </c>
      <c r="F160" t="str">
        <f t="shared" si="5"/>
        <v/>
      </c>
      <c r="G160">
        <v>35</v>
      </c>
      <c r="H160" s="2"/>
      <c r="I160">
        <f>+ABS(SUMIF($A$4:$A$11183,A160,$H$4:$H$11183)-IF(ISERROR(VLOOKUP(A160,Seguimiento_Mar_2025!G$4:U$356,15,FALSE)),0,VLOOKUP(A160,Seguimiento_Mar_2025!G$4:U$356,15,FALSE)))</f>
        <v>0</v>
      </c>
    </row>
    <row r="161" spans="1:9" ht="30">
      <c r="A161" t="s">
        <v>95</v>
      </c>
      <c r="B161" s="1" t="str">
        <f>+IF(LEN(A161)&gt;0,VLOOKUP(A161,Seguimiento_Mar_2025!G$4:H$356,2,FALSE),"")</f>
        <v>Grupos de apoyo de participación ciudadana para la seguridad creados y fortalecidos</v>
      </c>
      <c r="C161" s="1" t="str">
        <f>+IF(LEN(A161)&gt;0,VLOOKUP(A161,Seguimiento_Mar_2025!G$4:J$356,4,FALSE),"")</f>
        <v>Secretaría de Seguridad, Justicia y Paz</v>
      </c>
      <c r="D161" t="s">
        <v>1323</v>
      </c>
      <c r="E161" t="str">
        <f t="shared" si="4"/>
        <v>51030102Fredonia</v>
      </c>
      <c r="F161" t="str">
        <f t="shared" si="5"/>
        <v/>
      </c>
      <c r="G161">
        <v>30</v>
      </c>
      <c r="H161" s="2"/>
      <c r="I161">
        <f>+ABS(SUMIF($A$4:$A$11183,A161,$H$4:$H$11183)-IF(ISERROR(VLOOKUP(A161,Seguimiento_Mar_2025!G$4:U$356,15,FALSE)),0,VLOOKUP(A161,Seguimiento_Mar_2025!G$4:U$356,15,FALSE)))</f>
        <v>0</v>
      </c>
    </row>
    <row r="162" spans="1:9" ht="30">
      <c r="A162" t="s">
        <v>95</v>
      </c>
      <c r="B162" s="1" t="str">
        <f>+IF(LEN(A162)&gt;0,VLOOKUP(A162,Seguimiento_Mar_2025!G$4:H$356,2,FALSE),"")</f>
        <v>Grupos de apoyo de participación ciudadana para la seguridad creados y fortalecidos</v>
      </c>
      <c r="C162" s="1" t="str">
        <f>+IF(LEN(A162)&gt;0,VLOOKUP(A162,Seguimiento_Mar_2025!G$4:J$356,4,FALSE),"")</f>
        <v>Secretaría de Seguridad, Justicia y Paz</v>
      </c>
      <c r="D162" t="s">
        <v>1324</v>
      </c>
      <c r="E162" t="str">
        <f t="shared" si="4"/>
        <v>51030102Frontino</v>
      </c>
      <c r="F162" t="str">
        <f t="shared" si="5"/>
        <v/>
      </c>
      <c r="G162">
        <v>3</v>
      </c>
      <c r="H162" s="2"/>
      <c r="I162">
        <f>+ABS(SUMIF($A$4:$A$11183,A162,$H$4:$H$11183)-IF(ISERROR(VLOOKUP(A162,Seguimiento_Mar_2025!G$4:U$356,15,FALSE)),0,VLOOKUP(A162,Seguimiento_Mar_2025!G$4:U$356,15,FALSE)))</f>
        <v>0</v>
      </c>
    </row>
    <row r="163" spans="1:9" ht="30">
      <c r="A163" t="s">
        <v>95</v>
      </c>
      <c r="B163" s="1" t="str">
        <f>+IF(LEN(A163)&gt;0,VLOOKUP(A163,Seguimiento_Mar_2025!G$4:H$356,2,FALSE),"")</f>
        <v>Grupos de apoyo de participación ciudadana para la seguridad creados y fortalecidos</v>
      </c>
      <c r="C163" s="1" t="str">
        <f>+IF(LEN(A163)&gt;0,VLOOKUP(A163,Seguimiento_Mar_2025!G$4:J$356,4,FALSE),"")</f>
        <v>Secretaría de Seguridad, Justicia y Paz</v>
      </c>
      <c r="D163" t="s">
        <v>1325</v>
      </c>
      <c r="E163" t="str">
        <f t="shared" si="4"/>
        <v>51030102Giraldo</v>
      </c>
      <c r="F163" t="str">
        <f t="shared" si="5"/>
        <v/>
      </c>
      <c r="G163">
        <v>2</v>
      </c>
      <c r="H163" s="2"/>
      <c r="I163">
        <f>+ABS(SUMIF($A$4:$A$11183,A163,$H$4:$H$11183)-IF(ISERROR(VLOOKUP(A163,Seguimiento_Mar_2025!G$4:U$356,15,FALSE)),0,VLOOKUP(A163,Seguimiento_Mar_2025!G$4:U$356,15,FALSE)))</f>
        <v>0</v>
      </c>
    </row>
    <row r="164" spans="1:9" ht="30">
      <c r="A164" t="s">
        <v>95</v>
      </c>
      <c r="B164" s="1" t="str">
        <f>+IF(LEN(A164)&gt;0,VLOOKUP(A164,Seguimiento_Mar_2025!G$4:H$356,2,FALSE),"")</f>
        <v>Grupos de apoyo de participación ciudadana para la seguridad creados y fortalecidos</v>
      </c>
      <c r="C164" s="1" t="str">
        <f>+IF(LEN(A164)&gt;0,VLOOKUP(A164,Seguimiento_Mar_2025!G$4:J$356,4,FALSE),"")</f>
        <v>Secretaría de Seguridad, Justicia y Paz</v>
      </c>
      <c r="D164" t="s">
        <v>1261</v>
      </c>
      <c r="E164" t="str">
        <f t="shared" si="4"/>
        <v>51030102Girardota</v>
      </c>
      <c r="F164" t="str">
        <f t="shared" si="5"/>
        <v/>
      </c>
      <c r="G164">
        <v>64</v>
      </c>
      <c r="H164" s="2"/>
      <c r="I164">
        <f>+ABS(SUMIF($A$4:$A$11183,A164,$H$4:$H$11183)-IF(ISERROR(VLOOKUP(A164,Seguimiento_Mar_2025!G$4:U$356,15,FALSE)),0,VLOOKUP(A164,Seguimiento_Mar_2025!G$4:U$356,15,FALSE)))</f>
        <v>0</v>
      </c>
    </row>
    <row r="165" spans="1:9" ht="30">
      <c r="A165" t="s">
        <v>95</v>
      </c>
      <c r="B165" s="1" t="str">
        <f>+IF(LEN(A165)&gt;0,VLOOKUP(A165,Seguimiento_Mar_2025!G$4:H$356,2,FALSE),"")</f>
        <v>Grupos de apoyo de participación ciudadana para la seguridad creados y fortalecidos</v>
      </c>
      <c r="C165" s="1" t="str">
        <f>+IF(LEN(A165)&gt;0,VLOOKUP(A165,Seguimiento_Mar_2025!G$4:J$356,4,FALSE),"")</f>
        <v>Secretaría de Seguridad, Justicia y Paz</v>
      </c>
      <c r="D165" t="s">
        <v>1326</v>
      </c>
      <c r="E165" t="str">
        <f t="shared" si="4"/>
        <v>51030102Gómez Plata</v>
      </c>
      <c r="F165" t="str">
        <f t="shared" si="5"/>
        <v/>
      </c>
      <c r="G165">
        <v>5</v>
      </c>
      <c r="H165" s="2"/>
      <c r="I165">
        <f>+ABS(SUMIF($A$4:$A$11183,A165,$H$4:$H$11183)-IF(ISERROR(VLOOKUP(A165,Seguimiento_Mar_2025!G$4:U$356,15,FALSE)),0,VLOOKUP(A165,Seguimiento_Mar_2025!G$4:U$356,15,FALSE)))</f>
        <v>0</v>
      </c>
    </row>
    <row r="166" spans="1:9" ht="30">
      <c r="A166" t="s">
        <v>95</v>
      </c>
      <c r="B166" s="1" t="str">
        <f>+IF(LEN(A166)&gt;0,VLOOKUP(A166,Seguimiento_Mar_2025!G$4:H$356,2,FALSE),"")</f>
        <v>Grupos de apoyo de participación ciudadana para la seguridad creados y fortalecidos</v>
      </c>
      <c r="C166" s="1" t="str">
        <f>+IF(LEN(A166)&gt;0,VLOOKUP(A166,Seguimiento_Mar_2025!G$4:J$356,4,FALSE),"")</f>
        <v>Secretaría de Seguridad, Justicia y Paz</v>
      </c>
      <c r="D166" t="s">
        <v>1234</v>
      </c>
      <c r="E166" t="str">
        <f t="shared" si="4"/>
        <v>51030102Granada</v>
      </c>
      <c r="F166" t="str">
        <f t="shared" si="5"/>
        <v/>
      </c>
      <c r="G166">
        <v>3</v>
      </c>
      <c r="H166" s="2"/>
      <c r="I166">
        <f>+ABS(SUMIF($A$4:$A$11183,A166,$H$4:$H$11183)-IF(ISERROR(VLOOKUP(A166,Seguimiento_Mar_2025!G$4:U$356,15,FALSE)),0,VLOOKUP(A166,Seguimiento_Mar_2025!G$4:U$356,15,FALSE)))</f>
        <v>0</v>
      </c>
    </row>
    <row r="167" spans="1:9" ht="30">
      <c r="A167" t="s">
        <v>95</v>
      </c>
      <c r="B167" s="1" t="str">
        <f>+IF(LEN(A167)&gt;0,VLOOKUP(A167,Seguimiento_Mar_2025!G$4:H$356,2,FALSE),"")</f>
        <v>Grupos de apoyo de participación ciudadana para la seguridad creados y fortalecidos</v>
      </c>
      <c r="C167" s="1" t="str">
        <f>+IF(LEN(A167)&gt;0,VLOOKUP(A167,Seguimiento_Mar_2025!G$4:J$356,4,FALSE),"")</f>
        <v>Secretaría de Seguridad, Justicia y Paz</v>
      </c>
      <c r="D167" t="s">
        <v>1282</v>
      </c>
      <c r="E167" t="str">
        <f t="shared" si="4"/>
        <v>51030102Guadalupe</v>
      </c>
      <c r="F167" t="str">
        <f t="shared" si="5"/>
        <v/>
      </c>
      <c r="G167">
        <v>3</v>
      </c>
      <c r="H167" s="2"/>
      <c r="I167">
        <f>+ABS(SUMIF($A$4:$A$11183,A167,$H$4:$H$11183)-IF(ISERROR(VLOOKUP(A167,Seguimiento_Mar_2025!G$4:U$356,15,FALSE)),0,VLOOKUP(A167,Seguimiento_Mar_2025!G$4:U$356,15,FALSE)))</f>
        <v>0</v>
      </c>
    </row>
    <row r="168" spans="1:9" ht="30">
      <c r="A168" t="s">
        <v>95</v>
      </c>
      <c r="B168" s="1" t="str">
        <f>+IF(LEN(A168)&gt;0,VLOOKUP(A168,Seguimiento_Mar_2025!G$4:H$356,2,FALSE),"")</f>
        <v>Grupos de apoyo de participación ciudadana para la seguridad creados y fortalecidos</v>
      </c>
      <c r="C168" s="1" t="str">
        <f>+IF(LEN(A168)&gt;0,VLOOKUP(A168,Seguimiento_Mar_2025!G$4:J$356,4,FALSE),"")</f>
        <v>Secretaría de Seguridad, Justicia y Paz</v>
      </c>
      <c r="D168" t="s">
        <v>1327</v>
      </c>
      <c r="E168" t="str">
        <f t="shared" si="4"/>
        <v>51030102Guarne</v>
      </c>
      <c r="F168" t="str">
        <f t="shared" si="5"/>
        <v/>
      </c>
      <c r="G168">
        <v>69</v>
      </c>
      <c r="H168" s="2"/>
      <c r="I168">
        <f>+ABS(SUMIF($A$4:$A$11183,A168,$H$4:$H$11183)-IF(ISERROR(VLOOKUP(A168,Seguimiento_Mar_2025!G$4:U$356,15,FALSE)),0,VLOOKUP(A168,Seguimiento_Mar_2025!G$4:U$356,15,FALSE)))</f>
        <v>0</v>
      </c>
    </row>
    <row r="169" spans="1:9" ht="30">
      <c r="A169" t="s">
        <v>95</v>
      </c>
      <c r="B169" s="1" t="str">
        <f>+IF(LEN(A169)&gt;0,VLOOKUP(A169,Seguimiento_Mar_2025!G$4:H$356,2,FALSE),"")</f>
        <v>Grupos de apoyo de participación ciudadana para la seguridad creados y fortalecidos</v>
      </c>
      <c r="C169" s="1" t="str">
        <f>+IF(LEN(A169)&gt;0,VLOOKUP(A169,Seguimiento_Mar_2025!G$4:J$356,4,FALSE),"")</f>
        <v>Secretaría de Seguridad, Justicia y Paz</v>
      </c>
      <c r="D169" t="s">
        <v>1328</v>
      </c>
      <c r="E169" t="str">
        <f t="shared" si="4"/>
        <v>51030102Guatapé</v>
      </c>
      <c r="F169" t="str">
        <f t="shared" si="5"/>
        <v/>
      </c>
      <c r="G169">
        <v>6</v>
      </c>
      <c r="H169" s="2"/>
      <c r="I169">
        <f>+ABS(SUMIF($A$4:$A$11183,A169,$H$4:$H$11183)-IF(ISERROR(VLOOKUP(A169,Seguimiento_Mar_2025!G$4:U$356,15,FALSE)),0,VLOOKUP(A169,Seguimiento_Mar_2025!G$4:U$356,15,FALSE)))</f>
        <v>0</v>
      </c>
    </row>
    <row r="170" spans="1:9" ht="30">
      <c r="A170" t="s">
        <v>95</v>
      </c>
      <c r="B170" s="1" t="str">
        <f>+IF(LEN(A170)&gt;0,VLOOKUP(A170,Seguimiento_Mar_2025!G$4:H$356,2,FALSE),"")</f>
        <v>Grupos de apoyo de participación ciudadana para la seguridad creados y fortalecidos</v>
      </c>
      <c r="C170" s="1" t="str">
        <f>+IF(LEN(A170)&gt;0,VLOOKUP(A170,Seguimiento_Mar_2025!G$4:J$356,4,FALSE),"")</f>
        <v>Secretaría de Seguridad, Justicia y Paz</v>
      </c>
      <c r="D170" t="s">
        <v>1293</v>
      </c>
      <c r="E170" t="str">
        <f t="shared" si="4"/>
        <v>51030102Heliconia</v>
      </c>
      <c r="F170" t="str">
        <f t="shared" si="5"/>
        <v/>
      </c>
      <c r="G170">
        <v>2</v>
      </c>
      <c r="H170" s="2"/>
      <c r="I170">
        <f>+ABS(SUMIF($A$4:$A$11183,A170,$H$4:$H$11183)-IF(ISERROR(VLOOKUP(A170,Seguimiento_Mar_2025!G$4:U$356,15,FALSE)),0,VLOOKUP(A170,Seguimiento_Mar_2025!G$4:U$356,15,FALSE)))</f>
        <v>0</v>
      </c>
    </row>
    <row r="171" spans="1:9" ht="30">
      <c r="A171" t="s">
        <v>95</v>
      </c>
      <c r="B171" s="1" t="str">
        <f>+IF(LEN(A171)&gt;0,VLOOKUP(A171,Seguimiento_Mar_2025!G$4:H$356,2,FALSE),"")</f>
        <v>Grupos de apoyo de participación ciudadana para la seguridad creados y fortalecidos</v>
      </c>
      <c r="C171" s="1" t="str">
        <f>+IF(LEN(A171)&gt;0,VLOOKUP(A171,Seguimiento_Mar_2025!G$4:J$356,4,FALSE),"")</f>
        <v>Secretaría de Seguridad, Justicia y Paz</v>
      </c>
      <c r="D171" t="s">
        <v>1283</v>
      </c>
      <c r="E171" t="str">
        <f t="shared" si="4"/>
        <v>51030102Hispania</v>
      </c>
      <c r="F171" t="str">
        <f t="shared" si="5"/>
        <v/>
      </c>
      <c r="G171">
        <v>5</v>
      </c>
      <c r="H171" s="2"/>
      <c r="I171">
        <f>+ABS(SUMIF($A$4:$A$11183,A171,$H$4:$H$11183)-IF(ISERROR(VLOOKUP(A171,Seguimiento_Mar_2025!G$4:U$356,15,FALSE)),0,VLOOKUP(A171,Seguimiento_Mar_2025!G$4:U$356,15,FALSE)))</f>
        <v>0</v>
      </c>
    </row>
    <row r="172" spans="1:9" ht="30">
      <c r="A172" t="s">
        <v>95</v>
      </c>
      <c r="B172" s="1" t="str">
        <f>+IF(LEN(A172)&gt;0,VLOOKUP(A172,Seguimiento_Mar_2025!G$4:H$356,2,FALSE),"")</f>
        <v>Grupos de apoyo de participación ciudadana para la seguridad creados y fortalecidos</v>
      </c>
      <c r="C172" s="1" t="str">
        <f>+IF(LEN(A172)&gt;0,VLOOKUP(A172,Seguimiento_Mar_2025!G$4:J$356,4,FALSE),"")</f>
        <v>Secretaría de Seguridad, Justicia y Paz</v>
      </c>
      <c r="D172" t="s">
        <v>1329</v>
      </c>
      <c r="E172" t="str">
        <f t="shared" si="4"/>
        <v>51030102Itagüí</v>
      </c>
      <c r="F172" t="str">
        <f t="shared" si="5"/>
        <v/>
      </c>
      <c r="G172">
        <v>63</v>
      </c>
      <c r="H172" s="2"/>
      <c r="I172">
        <f>+ABS(SUMIF($A$4:$A$11183,A172,$H$4:$H$11183)-IF(ISERROR(VLOOKUP(A172,Seguimiento_Mar_2025!G$4:U$356,15,FALSE)),0,VLOOKUP(A172,Seguimiento_Mar_2025!G$4:U$356,15,FALSE)))</f>
        <v>0</v>
      </c>
    </row>
    <row r="173" spans="1:9" ht="30">
      <c r="A173" t="s">
        <v>95</v>
      </c>
      <c r="B173" s="1" t="str">
        <f>+IF(LEN(A173)&gt;0,VLOOKUP(A173,Seguimiento_Mar_2025!G$4:H$356,2,FALSE),"")</f>
        <v>Grupos de apoyo de participación ciudadana para la seguridad creados y fortalecidos</v>
      </c>
      <c r="C173" s="1" t="str">
        <f>+IF(LEN(A173)&gt;0,VLOOKUP(A173,Seguimiento_Mar_2025!G$4:J$356,4,FALSE),"")</f>
        <v>Secretaría de Seguridad, Justicia y Paz</v>
      </c>
      <c r="D173" t="s">
        <v>1238</v>
      </c>
      <c r="E173" t="str">
        <f t="shared" si="4"/>
        <v>51030102Ituango</v>
      </c>
      <c r="F173" t="str">
        <f t="shared" si="5"/>
        <v/>
      </c>
      <c r="G173">
        <v>5</v>
      </c>
      <c r="H173" s="2"/>
      <c r="I173">
        <f>+ABS(SUMIF($A$4:$A$11183,A173,$H$4:$H$11183)-IF(ISERROR(VLOOKUP(A173,Seguimiento_Mar_2025!G$4:U$356,15,FALSE)),0,VLOOKUP(A173,Seguimiento_Mar_2025!G$4:U$356,15,FALSE)))</f>
        <v>0</v>
      </c>
    </row>
    <row r="174" spans="1:9" ht="30">
      <c r="A174" t="s">
        <v>95</v>
      </c>
      <c r="B174" s="1" t="str">
        <f>+IF(LEN(A174)&gt;0,VLOOKUP(A174,Seguimiento_Mar_2025!G$4:H$356,2,FALSE),"")</f>
        <v>Grupos de apoyo de participación ciudadana para la seguridad creados y fortalecidos</v>
      </c>
      <c r="C174" s="1" t="str">
        <f>+IF(LEN(A174)&gt;0,VLOOKUP(A174,Seguimiento_Mar_2025!G$4:J$356,4,FALSE),"")</f>
        <v>Secretaría de Seguridad, Justicia y Paz</v>
      </c>
      <c r="D174" t="s">
        <v>1330</v>
      </c>
      <c r="E174" t="str">
        <f t="shared" si="4"/>
        <v>51030102Jardín</v>
      </c>
      <c r="F174" t="str">
        <f t="shared" si="5"/>
        <v/>
      </c>
      <c r="G174">
        <v>4</v>
      </c>
      <c r="H174" s="2"/>
      <c r="I174">
        <f>+ABS(SUMIF($A$4:$A$11183,A174,$H$4:$H$11183)-IF(ISERROR(VLOOKUP(A174,Seguimiento_Mar_2025!G$4:U$356,15,FALSE)),0,VLOOKUP(A174,Seguimiento_Mar_2025!G$4:U$356,15,FALSE)))</f>
        <v>0</v>
      </c>
    </row>
    <row r="175" spans="1:9" ht="30">
      <c r="A175" t="s">
        <v>95</v>
      </c>
      <c r="B175" s="1" t="str">
        <f>+IF(LEN(A175)&gt;0,VLOOKUP(A175,Seguimiento_Mar_2025!G$4:H$356,2,FALSE),"")</f>
        <v>Grupos de apoyo de participación ciudadana para la seguridad creados y fortalecidos</v>
      </c>
      <c r="C175" s="1" t="str">
        <f>+IF(LEN(A175)&gt;0,VLOOKUP(A175,Seguimiento_Mar_2025!G$4:J$356,4,FALSE),"")</f>
        <v>Secretaría de Seguridad, Justicia y Paz</v>
      </c>
      <c r="D175" t="s">
        <v>1237</v>
      </c>
      <c r="E175" t="str">
        <f t="shared" si="4"/>
        <v>51030102Jericó</v>
      </c>
      <c r="F175" t="str">
        <f t="shared" si="5"/>
        <v/>
      </c>
      <c r="G175">
        <v>4</v>
      </c>
      <c r="H175" s="2"/>
      <c r="I175">
        <f>+ABS(SUMIF($A$4:$A$11183,A175,$H$4:$H$11183)-IF(ISERROR(VLOOKUP(A175,Seguimiento_Mar_2025!G$4:U$356,15,FALSE)),0,VLOOKUP(A175,Seguimiento_Mar_2025!G$4:U$356,15,FALSE)))</f>
        <v>0</v>
      </c>
    </row>
    <row r="176" spans="1:9" ht="30">
      <c r="A176" t="s">
        <v>95</v>
      </c>
      <c r="B176" s="1" t="str">
        <f>+IF(LEN(A176)&gt;0,VLOOKUP(A176,Seguimiento_Mar_2025!G$4:H$356,2,FALSE),"")</f>
        <v>Grupos de apoyo de participación ciudadana para la seguridad creados y fortalecidos</v>
      </c>
      <c r="C176" s="1" t="str">
        <f>+IF(LEN(A176)&gt;0,VLOOKUP(A176,Seguimiento_Mar_2025!G$4:J$356,4,FALSE),"")</f>
        <v>Secretaría de Seguridad, Justicia y Paz</v>
      </c>
      <c r="D176" t="s">
        <v>1331</v>
      </c>
      <c r="E176" t="str">
        <f t="shared" si="4"/>
        <v>51030102La Ceja del Tambo</v>
      </c>
      <c r="F176" t="str">
        <f t="shared" si="5"/>
        <v/>
      </c>
      <c r="G176">
        <v>14</v>
      </c>
      <c r="H176" s="2"/>
      <c r="I176">
        <f>+ABS(SUMIF($A$4:$A$11183,A176,$H$4:$H$11183)-IF(ISERROR(VLOOKUP(A176,Seguimiento_Mar_2025!G$4:U$356,15,FALSE)),0,VLOOKUP(A176,Seguimiento_Mar_2025!G$4:U$356,15,FALSE)))</f>
        <v>0</v>
      </c>
    </row>
    <row r="177" spans="1:9" ht="30">
      <c r="A177" t="s">
        <v>95</v>
      </c>
      <c r="B177" s="1" t="str">
        <f>+IF(LEN(A177)&gt;0,VLOOKUP(A177,Seguimiento_Mar_2025!G$4:H$356,2,FALSE),"")</f>
        <v>Grupos de apoyo de participación ciudadana para la seguridad creados y fortalecidos</v>
      </c>
      <c r="C177" s="1" t="str">
        <f>+IF(LEN(A177)&gt;0,VLOOKUP(A177,Seguimiento_Mar_2025!G$4:J$356,4,FALSE),"")</f>
        <v>Secretaría de Seguridad, Justicia y Paz</v>
      </c>
      <c r="D177" t="s">
        <v>1332</v>
      </c>
      <c r="E177" t="str">
        <f t="shared" si="4"/>
        <v>51030102La Estrella</v>
      </c>
      <c r="F177" t="str">
        <f t="shared" si="5"/>
        <v/>
      </c>
      <c r="G177">
        <v>45</v>
      </c>
      <c r="H177" s="2"/>
      <c r="I177">
        <f>+ABS(SUMIF($A$4:$A$11183,A177,$H$4:$H$11183)-IF(ISERROR(VLOOKUP(A177,Seguimiento_Mar_2025!G$4:U$356,15,FALSE)),0,VLOOKUP(A177,Seguimiento_Mar_2025!G$4:U$356,15,FALSE)))</f>
        <v>0</v>
      </c>
    </row>
    <row r="178" spans="1:9" ht="30">
      <c r="A178" t="s">
        <v>95</v>
      </c>
      <c r="B178" s="1" t="str">
        <f>+IF(LEN(A178)&gt;0,VLOOKUP(A178,Seguimiento_Mar_2025!G$4:H$356,2,FALSE),"")</f>
        <v>Grupos de apoyo de participación ciudadana para la seguridad creados y fortalecidos</v>
      </c>
      <c r="C178" s="1" t="str">
        <f>+IF(LEN(A178)&gt;0,VLOOKUP(A178,Seguimiento_Mar_2025!G$4:J$356,4,FALSE),"")</f>
        <v>Secretaría de Seguridad, Justicia y Paz</v>
      </c>
      <c r="D178" t="s">
        <v>1294</v>
      </c>
      <c r="E178" t="str">
        <f t="shared" si="4"/>
        <v>51030102La Pintada</v>
      </c>
      <c r="F178" t="str">
        <f t="shared" si="5"/>
        <v/>
      </c>
      <c r="G178">
        <v>3</v>
      </c>
      <c r="H178" s="2"/>
      <c r="I178">
        <f>+ABS(SUMIF($A$4:$A$11183,A178,$H$4:$H$11183)-IF(ISERROR(VLOOKUP(A178,Seguimiento_Mar_2025!G$4:U$356,15,FALSE)),0,VLOOKUP(A178,Seguimiento_Mar_2025!G$4:U$356,15,FALSE)))</f>
        <v>0</v>
      </c>
    </row>
    <row r="179" spans="1:9" ht="30">
      <c r="A179" t="s">
        <v>95</v>
      </c>
      <c r="B179" s="1" t="str">
        <f>+IF(LEN(A179)&gt;0,VLOOKUP(A179,Seguimiento_Mar_2025!G$4:H$356,2,FALSE),"")</f>
        <v>Grupos de apoyo de participación ciudadana para la seguridad creados y fortalecidos</v>
      </c>
      <c r="C179" s="1" t="str">
        <f>+IF(LEN(A179)&gt;0,VLOOKUP(A179,Seguimiento_Mar_2025!G$4:J$356,4,FALSE),"")</f>
        <v>Secretaría de Seguridad, Justicia y Paz</v>
      </c>
      <c r="D179" t="s">
        <v>1333</v>
      </c>
      <c r="E179" t="str">
        <f t="shared" si="4"/>
        <v>51030102La Unión</v>
      </c>
      <c r="F179" t="str">
        <f t="shared" si="5"/>
        <v/>
      </c>
      <c r="G179">
        <v>7</v>
      </c>
      <c r="H179" s="2"/>
      <c r="I179">
        <f>+ABS(SUMIF($A$4:$A$11183,A179,$H$4:$H$11183)-IF(ISERROR(VLOOKUP(A179,Seguimiento_Mar_2025!G$4:U$356,15,FALSE)),0,VLOOKUP(A179,Seguimiento_Mar_2025!G$4:U$356,15,FALSE)))</f>
        <v>0</v>
      </c>
    </row>
    <row r="180" spans="1:9" ht="30">
      <c r="A180" t="s">
        <v>95</v>
      </c>
      <c r="B180" s="1" t="str">
        <f>+IF(LEN(A180)&gt;0,VLOOKUP(A180,Seguimiento_Mar_2025!G$4:H$356,2,FALSE),"")</f>
        <v>Grupos de apoyo de participación ciudadana para la seguridad creados y fortalecidos</v>
      </c>
      <c r="C180" s="1" t="str">
        <f>+IF(LEN(A180)&gt;0,VLOOKUP(A180,Seguimiento_Mar_2025!G$4:J$356,4,FALSE),"")</f>
        <v>Secretaría de Seguridad, Justicia y Paz</v>
      </c>
      <c r="D180" t="s">
        <v>1240</v>
      </c>
      <c r="E180" t="str">
        <f t="shared" si="4"/>
        <v>51030102Liborina</v>
      </c>
      <c r="F180" t="str">
        <f t="shared" si="5"/>
        <v/>
      </c>
      <c r="G180">
        <v>3</v>
      </c>
      <c r="H180" s="2"/>
      <c r="I180">
        <f>+ABS(SUMIF($A$4:$A$11183,A180,$H$4:$H$11183)-IF(ISERROR(VLOOKUP(A180,Seguimiento_Mar_2025!G$4:U$356,15,FALSE)),0,VLOOKUP(A180,Seguimiento_Mar_2025!G$4:U$356,15,FALSE)))</f>
        <v>0</v>
      </c>
    </row>
    <row r="181" spans="1:9" ht="30">
      <c r="A181" t="s">
        <v>95</v>
      </c>
      <c r="B181" s="1" t="str">
        <f>+IF(LEN(A181)&gt;0,VLOOKUP(A181,Seguimiento_Mar_2025!G$4:H$356,2,FALSE),"")</f>
        <v>Grupos de apoyo de participación ciudadana para la seguridad creados y fortalecidos</v>
      </c>
      <c r="C181" s="1" t="str">
        <f>+IF(LEN(A181)&gt;0,VLOOKUP(A181,Seguimiento_Mar_2025!G$4:J$356,4,FALSE),"")</f>
        <v>Secretaría de Seguridad, Justicia y Paz</v>
      </c>
      <c r="D181" t="s">
        <v>1275</v>
      </c>
      <c r="E181" t="str">
        <f t="shared" si="4"/>
        <v>51030102Maceo</v>
      </c>
      <c r="F181" t="str">
        <f t="shared" si="5"/>
        <v/>
      </c>
      <c r="G181">
        <v>8</v>
      </c>
      <c r="H181" s="2"/>
      <c r="I181">
        <f>+ABS(SUMIF($A$4:$A$11183,A181,$H$4:$H$11183)-IF(ISERROR(VLOOKUP(A181,Seguimiento_Mar_2025!G$4:U$356,15,FALSE)),0,VLOOKUP(A181,Seguimiento_Mar_2025!G$4:U$356,15,FALSE)))</f>
        <v>0</v>
      </c>
    </row>
    <row r="182" spans="1:9" ht="30">
      <c r="A182" t="s">
        <v>95</v>
      </c>
      <c r="B182" s="1" t="str">
        <f>+IF(LEN(A182)&gt;0,VLOOKUP(A182,Seguimiento_Mar_2025!G$4:H$356,2,FALSE),"")</f>
        <v>Grupos de apoyo de participación ciudadana para la seguridad creados y fortalecidos</v>
      </c>
      <c r="C182" s="1" t="str">
        <f>+IF(LEN(A182)&gt;0,VLOOKUP(A182,Seguimiento_Mar_2025!G$4:J$356,4,FALSE),"")</f>
        <v>Secretaría de Seguridad, Justicia y Paz</v>
      </c>
      <c r="D182" t="s">
        <v>1334</v>
      </c>
      <c r="E182" t="str">
        <f t="shared" si="4"/>
        <v>51030102Marinilla</v>
      </c>
      <c r="F182" t="str">
        <f t="shared" si="5"/>
        <v/>
      </c>
      <c r="G182">
        <v>19</v>
      </c>
      <c r="H182" s="2"/>
      <c r="I182">
        <f>+ABS(SUMIF($A$4:$A$11183,A182,$H$4:$H$11183)-IF(ISERROR(VLOOKUP(A182,Seguimiento_Mar_2025!G$4:U$356,15,FALSE)),0,VLOOKUP(A182,Seguimiento_Mar_2025!G$4:U$356,15,FALSE)))</f>
        <v>0</v>
      </c>
    </row>
    <row r="183" spans="1:9" ht="30">
      <c r="A183" t="s">
        <v>95</v>
      </c>
      <c r="B183" s="1" t="str">
        <f>+IF(LEN(A183)&gt;0,VLOOKUP(A183,Seguimiento_Mar_2025!G$4:H$356,2,FALSE),"")</f>
        <v>Grupos de apoyo de participación ciudadana para la seguridad creados y fortalecidos</v>
      </c>
      <c r="C183" s="1" t="str">
        <f>+IF(LEN(A183)&gt;0,VLOOKUP(A183,Seguimiento_Mar_2025!G$4:J$356,4,FALSE),"")</f>
        <v>Secretaría de Seguridad, Justicia y Paz</v>
      </c>
      <c r="D183" t="s">
        <v>1256</v>
      </c>
      <c r="E183" t="str">
        <f t="shared" si="4"/>
        <v>51030102Medellín</v>
      </c>
      <c r="F183" t="str">
        <f t="shared" si="5"/>
        <v/>
      </c>
      <c r="G183">
        <v>669</v>
      </c>
      <c r="H183" s="2"/>
      <c r="I183">
        <f>+ABS(SUMIF($A$4:$A$11183,A183,$H$4:$H$11183)-IF(ISERROR(VLOOKUP(A183,Seguimiento_Mar_2025!G$4:U$356,15,FALSE)),0,VLOOKUP(A183,Seguimiento_Mar_2025!G$4:U$356,15,FALSE)))</f>
        <v>0</v>
      </c>
    </row>
    <row r="184" spans="1:9" ht="30">
      <c r="A184" t="s">
        <v>95</v>
      </c>
      <c r="B184" s="1" t="str">
        <f>+IF(LEN(A184)&gt;0,VLOOKUP(A184,Seguimiento_Mar_2025!G$4:H$356,2,FALSE),"")</f>
        <v>Grupos de apoyo de participación ciudadana para la seguridad creados y fortalecidos</v>
      </c>
      <c r="C184" s="1" t="str">
        <f>+IF(LEN(A184)&gt;0,VLOOKUP(A184,Seguimiento_Mar_2025!G$4:J$356,4,FALSE),"")</f>
        <v>Secretaría de Seguridad, Justicia y Paz</v>
      </c>
      <c r="D184" t="s">
        <v>1284</v>
      </c>
      <c r="E184" t="str">
        <f t="shared" si="4"/>
        <v>51030102Montebello</v>
      </c>
      <c r="F184" t="str">
        <f t="shared" si="5"/>
        <v/>
      </c>
      <c r="G184">
        <v>4</v>
      </c>
      <c r="H184" s="2"/>
      <c r="I184">
        <f>+ABS(SUMIF($A$4:$A$11183,A184,$H$4:$H$11183)-IF(ISERROR(VLOOKUP(A184,Seguimiento_Mar_2025!G$4:U$356,15,FALSE)),0,VLOOKUP(A184,Seguimiento_Mar_2025!G$4:U$356,15,FALSE)))</f>
        <v>0</v>
      </c>
    </row>
    <row r="185" spans="1:9" ht="30">
      <c r="A185" t="s">
        <v>95</v>
      </c>
      <c r="B185" s="1" t="str">
        <f>+IF(LEN(A185)&gt;0,VLOOKUP(A185,Seguimiento_Mar_2025!G$4:H$356,2,FALSE),"")</f>
        <v>Grupos de apoyo de participación ciudadana para la seguridad creados y fortalecidos</v>
      </c>
      <c r="C185" s="1" t="str">
        <f>+IF(LEN(A185)&gt;0,VLOOKUP(A185,Seguimiento_Mar_2025!G$4:J$356,4,FALSE),"")</f>
        <v>Secretaría de Seguridad, Justicia y Paz</v>
      </c>
      <c r="D185" t="s">
        <v>1285</v>
      </c>
      <c r="E185" t="str">
        <f t="shared" ref="E185:E248" si="6">+A185&amp;D185</f>
        <v>51030102Mutatá</v>
      </c>
      <c r="F185" t="str">
        <f t="shared" si="5"/>
        <v/>
      </c>
      <c r="G185">
        <v>5</v>
      </c>
      <c r="H185" s="2"/>
      <c r="I185">
        <f>+ABS(SUMIF($A$4:$A$11183,A185,$H$4:$H$11183)-IF(ISERROR(VLOOKUP(A185,Seguimiento_Mar_2025!G$4:U$356,15,FALSE)),0,VLOOKUP(A185,Seguimiento_Mar_2025!G$4:U$356,15,FALSE)))</f>
        <v>0</v>
      </c>
    </row>
    <row r="186" spans="1:9" ht="30">
      <c r="A186" t="s">
        <v>95</v>
      </c>
      <c r="B186" s="1" t="str">
        <f>+IF(LEN(A186)&gt;0,VLOOKUP(A186,Seguimiento_Mar_2025!G$4:H$356,2,FALSE),"")</f>
        <v>Grupos de apoyo de participación ciudadana para la seguridad creados y fortalecidos</v>
      </c>
      <c r="C186" s="1" t="str">
        <f>+IF(LEN(A186)&gt;0,VLOOKUP(A186,Seguimiento_Mar_2025!G$4:J$356,4,FALSE),"")</f>
        <v>Secretaría de Seguridad, Justicia y Paz</v>
      </c>
      <c r="D186" t="s">
        <v>1286</v>
      </c>
      <c r="E186" t="str">
        <f t="shared" si="6"/>
        <v>51030102Nariño</v>
      </c>
      <c r="F186" t="str">
        <f t="shared" si="5"/>
        <v/>
      </c>
      <c r="G186">
        <v>9</v>
      </c>
      <c r="H186" s="2"/>
      <c r="I186">
        <f>+ABS(SUMIF($A$4:$A$11183,A186,$H$4:$H$11183)-IF(ISERROR(VLOOKUP(A186,Seguimiento_Mar_2025!G$4:U$356,15,FALSE)),0,VLOOKUP(A186,Seguimiento_Mar_2025!G$4:U$356,15,FALSE)))</f>
        <v>0</v>
      </c>
    </row>
    <row r="187" spans="1:9" ht="30">
      <c r="A187" t="s">
        <v>95</v>
      </c>
      <c r="B187" s="1" t="str">
        <f>+IF(LEN(A187)&gt;0,VLOOKUP(A187,Seguimiento_Mar_2025!G$4:H$356,2,FALSE),"")</f>
        <v>Grupos de apoyo de participación ciudadana para la seguridad creados y fortalecidos</v>
      </c>
      <c r="C187" s="1" t="str">
        <f>+IF(LEN(A187)&gt;0,VLOOKUP(A187,Seguimiento_Mar_2025!G$4:J$356,4,FALSE),"")</f>
        <v>Secretaría de Seguridad, Justicia y Paz</v>
      </c>
      <c r="D187" t="s">
        <v>1239</v>
      </c>
      <c r="E187" t="str">
        <f t="shared" si="6"/>
        <v>51030102Nechí</v>
      </c>
      <c r="F187" t="str">
        <f t="shared" si="5"/>
        <v/>
      </c>
      <c r="G187">
        <v>5</v>
      </c>
      <c r="H187" s="2"/>
      <c r="I187">
        <f>+ABS(SUMIF($A$4:$A$11183,A187,$H$4:$H$11183)-IF(ISERROR(VLOOKUP(A187,Seguimiento_Mar_2025!G$4:U$356,15,FALSE)),0,VLOOKUP(A187,Seguimiento_Mar_2025!G$4:U$356,15,FALSE)))</f>
        <v>0</v>
      </c>
    </row>
    <row r="188" spans="1:9" ht="30">
      <c r="A188" t="s">
        <v>95</v>
      </c>
      <c r="B188" s="1" t="str">
        <f>+IF(LEN(A188)&gt;0,VLOOKUP(A188,Seguimiento_Mar_2025!G$4:H$356,2,FALSE),"")</f>
        <v>Grupos de apoyo de participación ciudadana para la seguridad creados y fortalecidos</v>
      </c>
      <c r="C188" s="1" t="str">
        <f>+IF(LEN(A188)&gt;0,VLOOKUP(A188,Seguimiento_Mar_2025!G$4:J$356,4,FALSE),"")</f>
        <v>Secretaría de Seguridad, Justicia y Paz</v>
      </c>
      <c r="D188" t="s">
        <v>1228</v>
      </c>
      <c r="E188" t="str">
        <f t="shared" si="6"/>
        <v>51030102Necoclí</v>
      </c>
      <c r="F188" t="str">
        <f t="shared" si="5"/>
        <v/>
      </c>
      <c r="G188">
        <v>4</v>
      </c>
      <c r="H188" s="2"/>
      <c r="I188">
        <f>+ABS(SUMIF($A$4:$A$11183,A188,$H$4:$H$11183)-IF(ISERROR(VLOOKUP(A188,Seguimiento_Mar_2025!G$4:U$356,15,FALSE)),0,VLOOKUP(A188,Seguimiento_Mar_2025!G$4:U$356,15,FALSE)))</f>
        <v>0</v>
      </c>
    </row>
    <row r="189" spans="1:9" ht="30">
      <c r="A189" t="s">
        <v>95</v>
      </c>
      <c r="B189" s="1" t="str">
        <f>+IF(LEN(A189)&gt;0,VLOOKUP(A189,Seguimiento_Mar_2025!G$4:H$356,2,FALSE),"")</f>
        <v>Grupos de apoyo de participación ciudadana para la seguridad creados y fortalecidos</v>
      </c>
      <c r="C189" s="1" t="str">
        <f>+IF(LEN(A189)&gt;0,VLOOKUP(A189,Seguimiento_Mar_2025!G$4:J$356,4,FALSE),"")</f>
        <v>Secretaría de Seguridad, Justicia y Paz</v>
      </c>
      <c r="D189" t="s">
        <v>1244</v>
      </c>
      <c r="E189" t="str">
        <f t="shared" si="6"/>
        <v>51030102El Peñol</v>
      </c>
      <c r="F189" t="str">
        <f t="shared" si="5"/>
        <v/>
      </c>
      <c r="G189">
        <v>5</v>
      </c>
      <c r="H189" s="2"/>
      <c r="I189">
        <f>+ABS(SUMIF($A$4:$A$11183,A189,$H$4:$H$11183)-IF(ISERROR(VLOOKUP(A189,Seguimiento_Mar_2025!G$4:U$356,15,FALSE)),0,VLOOKUP(A189,Seguimiento_Mar_2025!G$4:U$356,15,FALSE)))</f>
        <v>0</v>
      </c>
    </row>
    <row r="190" spans="1:9" ht="30">
      <c r="A190" t="s">
        <v>95</v>
      </c>
      <c r="B190" s="1" t="str">
        <f>+IF(LEN(A190)&gt;0,VLOOKUP(A190,Seguimiento_Mar_2025!G$4:H$356,2,FALSE),"")</f>
        <v>Grupos de apoyo de participación ciudadana para la seguridad creados y fortalecidos</v>
      </c>
      <c r="C190" s="1" t="str">
        <f>+IF(LEN(A190)&gt;0,VLOOKUP(A190,Seguimiento_Mar_2025!G$4:J$356,4,FALSE),"")</f>
        <v>Secretaría de Seguridad, Justicia y Paz</v>
      </c>
      <c r="D190" t="s">
        <v>1335</v>
      </c>
      <c r="E190" t="str">
        <f t="shared" si="6"/>
        <v>51030102Peque</v>
      </c>
      <c r="F190" t="str">
        <f t="shared" si="5"/>
        <v/>
      </c>
      <c r="G190">
        <v>1</v>
      </c>
      <c r="H190" s="2"/>
      <c r="I190">
        <f>+ABS(SUMIF($A$4:$A$11183,A190,$H$4:$H$11183)-IF(ISERROR(VLOOKUP(A190,Seguimiento_Mar_2025!G$4:U$356,15,FALSE)),0,VLOOKUP(A190,Seguimiento_Mar_2025!G$4:U$356,15,FALSE)))</f>
        <v>0</v>
      </c>
    </row>
    <row r="191" spans="1:9" ht="30">
      <c r="A191" t="s">
        <v>95</v>
      </c>
      <c r="B191" s="1" t="str">
        <f>+IF(LEN(A191)&gt;0,VLOOKUP(A191,Seguimiento_Mar_2025!G$4:H$356,2,FALSE),"")</f>
        <v>Grupos de apoyo de participación ciudadana para la seguridad creados y fortalecidos</v>
      </c>
      <c r="C191" s="1" t="str">
        <f>+IF(LEN(A191)&gt;0,VLOOKUP(A191,Seguimiento_Mar_2025!G$4:J$356,4,FALSE),"")</f>
        <v>Secretaría de Seguridad, Justicia y Paz</v>
      </c>
      <c r="D191" t="s">
        <v>1295</v>
      </c>
      <c r="E191" t="str">
        <f t="shared" si="6"/>
        <v>51030102Pueblorrico</v>
      </c>
      <c r="F191" t="str">
        <f t="shared" si="5"/>
        <v/>
      </c>
      <c r="G191">
        <v>2</v>
      </c>
      <c r="H191" s="2"/>
      <c r="I191">
        <f>+ABS(SUMIF($A$4:$A$11183,A191,$H$4:$H$11183)-IF(ISERROR(VLOOKUP(A191,Seguimiento_Mar_2025!G$4:U$356,15,FALSE)),0,VLOOKUP(A191,Seguimiento_Mar_2025!G$4:U$356,15,FALSE)))</f>
        <v>0</v>
      </c>
    </row>
    <row r="192" spans="1:9" ht="30">
      <c r="A192" t="s">
        <v>95</v>
      </c>
      <c r="B192" s="1" t="str">
        <f>+IF(LEN(A192)&gt;0,VLOOKUP(A192,Seguimiento_Mar_2025!G$4:H$356,2,FALSE),"")</f>
        <v>Grupos de apoyo de participación ciudadana para la seguridad creados y fortalecidos</v>
      </c>
      <c r="C192" s="1" t="str">
        <f>+IF(LEN(A192)&gt;0,VLOOKUP(A192,Seguimiento_Mar_2025!G$4:J$356,4,FALSE),"")</f>
        <v>Secretaría de Seguridad, Justicia y Paz</v>
      </c>
      <c r="D192" t="s">
        <v>1260</v>
      </c>
      <c r="E192" t="str">
        <f t="shared" si="6"/>
        <v>51030102Puerto Berrío</v>
      </c>
      <c r="F192" t="str">
        <f t="shared" si="5"/>
        <v/>
      </c>
      <c r="G192">
        <v>15</v>
      </c>
      <c r="H192" s="2"/>
      <c r="I192">
        <f>+ABS(SUMIF($A$4:$A$11183,A192,$H$4:$H$11183)-IF(ISERROR(VLOOKUP(A192,Seguimiento_Mar_2025!G$4:U$356,15,FALSE)),0,VLOOKUP(A192,Seguimiento_Mar_2025!G$4:U$356,15,FALSE)))</f>
        <v>0</v>
      </c>
    </row>
    <row r="193" spans="1:9" ht="30">
      <c r="A193" t="s">
        <v>95</v>
      </c>
      <c r="B193" s="1" t="str">
        <f>+IF(LEN(A193)&gt;0,VLOOKUP(A193,Seguimiento_Mar_2025!G$4:H$356,2,FALSE),"")</f>
        <v>Grupos de apoyo de participación ciudadana para la seguridad creados y fortalecidos</v>
      </c>
      <c r="C193" s="1" t="str">
        <f>+IF(LEN(A193)&gt;0,VLOOKUP(A193,Seguimiento_Mar_2025!G$4:J$356,4,FALSE),"")</f>
        <v>Secretaría de Seguridad, Justicia y Paz</v>
      </c>
      <c r="D193" t="s">
        <v>1287</v>
      </c>
      <c r="E193" t="str">
        <f t="shared" si="6"/>
        <v>51030102Puerto Nare</v>
      </c>
      <c r="F193" t="str">
        <f t="shared" si="5"/>
        <v/>
      </c>
      <c r="G193">
        <v>6</v>
      </c>
      <c r="H193" s="2"/>
      <c r="I193">
        <f>+ABS(SUMIF($A$4:$A$11183,A193,$H$4:$H$11183)-IF(ISERROR(VLOOKUP(A193,Seguimiento_Mar_2025!G$4:U$356,15,FALSE)),0,VLOOKUP(A193,Seguimiento_Mar_2025!G$4:U$356,15,FALSE)))</f>
        <v>0</v>
      </c>
    </row>
    <row r="194" spans="1:9" ht="30">
      <c r="A194" t="s">
        <v>95</v>
      </c>
      <c r="B194" s="1" t="str">
        <f>+IF(LEN(A194)&gt;0,VLOOKUP(A194,Seguimiento_Mar_2025!G$4:H$356,2,FALSE),"")</f>
        <v>Grupos de apoyo de participación ciudadana para la seguridad creados y fortalecidos</v>
      </c>
      <c r="C194" s="1" t="str">
        <f>+IF(LEN(A194)&gt;0,VLOOKUP(A194,Seguimiento_Mar_2025!G$4:J$356,4,FALSE),"")</f>
        <v>Secretaría de Seguridad, Justicia y Paz</v>
      </c>
      <c r="D194" t="s">
        <v>1268</v>
      </c>
      <c r="E194" t="str">
        <f t="shared" si="6"/>
        <v>51030102Puerto Triunfo</v>
      </c>
      <c r="F194" t="str">
        <f t="shared" si="5"/>
        <v/>
      </c>
      <c r="G194">
        <v>19</v>
      </c>
      <c r="H194" s="2"/>
      <c r="I194">
        <f>+ABS(SUMIF($A$4:$A$11183,A194,$H$4:$H$11183)-IF(ISERROR(VLOOKUP(A194,Seguimiento_Mar_2025!G$4:U$356,15,FALSE)),0,VLOOKUP(A194,Seguimiento_Mar_2025!G$4:U$356,15,FALSE)))</f>
        <v>0</v>
      </c>
    </row>
    <row r="195" spans="1:9" ht="30">
      <c r="A195" t="s">
        <v>95</v>
      </c>
      <c r="B195" s="1" t="str">
        <f>+IF(LEN(A195)&gt;0,VLOOKUP(A195,Seguimiento_Mar_2025!G$4:H$356,2,FALSE),"")</f>
        <v>Grupos de apoyo de participación ciudadana para la seguridad creados y fortalecidos</v>
      </c>
      <c r="C195" s="1" t="str">
        <f>+IF(LEN(A195)&gt;0,VLOOKUP(A195,Seguimiento_Mar_2025!G$4:J$356,4,FALSE),"")</f>
        <v>Secretaría de Seguridad, Justicia y Paz</v>
      </c>
      <c r="D195" t="s">
        <v>1336</v>
      </c>
      <c r="E195" t="str">
        <f t="shared" si="6"/>
        <v>51030102Remedios</v>
      </c>
      <c r="F195" t="str">
        <f t="shared" si="5"/>
        <v/>
      </c>
      <c r="G195">
        <v>14</v>
      </c>
      <c r="H195" s="2"/>
      <c r="I195">
        <f>+ABS(SUMIF($A$4:$A$11183,A195,$H$4:$H$11183)-IF(ISERROR(VLOOKUP(A195,Seguimiento_Mar_2025!G$4:U$356,15,FALSE)),0,VLOOKUP(A195,Seguimiento_Mar_2025!G$4:U$356,15,FALSE)))</f>
        <v>0</v>
      </c>
    </row>
    <row r="196" spans="1:9" ht="30">
      <c r="A196" t="s">
        <v>95</v>
      </c>
      <c r="B196" s="1" t="str">
        <f>+IF(LEN(A196)&gt;0,VLOOKUP(A196,Seguimiento_Mar_2025!G$4:H$356,2,FALSE),"")</f>
        <v>Grupos de apoyo de participación ciudadana para la seguridad creados y fortalecidos</v>
      </c>
      <c r="C196" s="1" t="str">
        <f>+IF(LEN(A196)&gt;0,VLOOKUP(A196,Seguimiento_Mar_2025!G$4:J$356,4,FALSE),"")</f>
        <v>Secretaría de Seguridad, Justicia y Paz</v>
      </c>
      <c r="D196" t="s">
        <v>1337</v>
      </c>
      <c r="E196" t="str">
        <f t="shared" si="6"/>
        <v>51030102Rionegro</v>
      </c>
      <c r="F196" t="str">
        <f t="shared" ref="F196:F259" si="7">+IF(IF(LEN(E196)&gt;0,COUNTIF($E$4:$E$11183,E196),"")=1,"",IF(LEN(E196)&gt;0,COUNTIF($E$4:$E$11183,E196),""))</f>
        <v/>
      </c>
      <c r="G196">
        <v>187</v>
      </c>
      <c r="H196" s="2"/>
      <c r="I196">
        <f>+ABS(SUMIF($A$4:$A$11183,A196,$H$4:$H$11183)-IF(ISERROR(VLOOKUP(A196,Seguimiento_Mar_2025!G$4:U$356,15,FALSE)),0,VLOOKUP(A196,Seguimiento_Mar_2025!G$4:U$356,15,FALSE)))</f>
        <v>0</v>
      </c>
    </row>
    <row r="197" spans="1:9" ht="30">
      <c r="A197" t="s">
        <v>95</v>
      </c>
      <c r="B197" s="1" t="str">
        <f>+IF(LEN(A197)&gt;0,VLOOKUP(A197,Seguimiento_Mar_2025!G$4:H$356,2,FALSE),"")</f>
        <v>Grupos de apoyo de participación ciudadana para la seguridad creados y fortalecidos</v>
      </c>
      <c r="C197" s="1" t="str">
        <f>+IF(LEN(A197)&gt;0,VLOOKUP(A197,Seguimiento_Mar_2025!G$4:J$356,4,FALSE),"")</f>
        <v>Secretaría de Seguridad, Justicia y Paz</v>
      </c>
      <c r="D197" t="s">
        <v>1338</v>
      </c>
      <c r="E197" t="str">
        <f t="shared" si="6"/>
        <v>51030102Sabanalarga</v>
      </c>
      <c r="F197" t="str">
        <f t="shared" si="7"/>
        <v/>
      </c>
      <c r="G197">
        <v>2</v>
      </c>
      <c r="H197" s="2"/>
      <c r="I197">
        <f>+ABS(SUMIF($A$4:$A$11183,A197,$H$4:$H$11183)-IF(ISERROR(VLOOKUP(A197,Seguimiento_Mar_2025!G$4:U$356,15,FALSE)),0,VLOOKUP(A197,Seguimiento_Mar_2025!G$4:U$356,15,FALSE)))</f>
        <v>0</v>
      </c>
    </row>
    <row r="198" spans="1:9" ht="30">
      <c r="A198" t="s">
        <v>95</v>
      </c>
      <c r="B198" s="1" t="str">
        <f>+IF(LEN(A198)&gt;0,VLOOKUP(A198,Seguimiento_Mar_2025!G$4:H$356,2,FALSE),"")</f>
        <v>Grupos de apoyo de participación ciudadana para la seguridad creados y fortalecidos</v>
      </c>
      <c r="C198" s="1" t="str">
        <f>+IF(LEN(A198)&gt;0,VLOOKUP(A198,Seguimiento_Mar_2025!G$4:J$356,4,FALSE),"")</f>
        <v>Secretaría de Seguridad, Justicia y Paz</v>
      </c>
      <c r="D198" t="s">
        <v>1339</v>
      </c>
      <c r="E198" t="str">
        <f t="shared" si="6"/>
        <v>51030102Sabaneta</v>
      </c>
      <c r="F198" t="str">
        <f t="shared" si="7"/>
        <v/>
      </c>
      <c r="G198">
        <v>52</v>
      </c>
      <c r="H198" s="2"/>
      <c r="I198">
        <f>+ABS(SUMIF($A$4:$A$11183,A198,$H$4:$H$11183)-IF(ISERROR(VLOOKUP(A198,Seguimiento_Mar_2025!G$4:U$356,15,FALSE)),0,VLOOKUP(A198,Seguimiento_Mar_2025!G$4:U$356,15,FALSE)))</f>
        <v>0</v>
      </c>
    </row>
    <row r="199" spans="1:9" ht="30">
      <c r="A199" t="s">
        <v>95</v>
      </c>
      <c r="B199" s="1" t="str">
        <f>+IF(LEN(A199)&gt;0,VLOOKUP(A199,Seguimiento_Mar_2025!G$4:H$356,2,FALSE),"")</f>
        <v>Grupos de apoyo de participación ciudadana para la seguridad creados y fortalecidos</v>
      </c>
      <c r="C199" s="1" t="str">
        <f>+IF(LEN(A199)&gt;0,VLOOKUP(A199,Seguimiento_Mar_2025!G$4:J$356,4,FALSE),"")</f>
        <v>Secretaría de Seguridad, Justicia y Paz</v>
      </c>
      <c r="D199" t="s">
        <v>1300</v>
      </c>
      <c r="E199" t="str">
        <f t="shared" si="6"/>
        <v>51030102Salgar</v>
      </c>
      <c r="F199" t="str">
        <f t="shared" si="7"/>
        <v/>
      </c>
      <c r="G199">
        <v>8</v>
      </c>
      <c r="H199" s="2"/>
      <c r="I199">
        <f>+ABS(SUMIF($A$4:$A$11183,A199,$H$4:$H$11183)-IF(ISERROR(VLOOKUP(A199,Seguimiento_Mar_2025!G$4:U$356,15,FALSE)),0,VLOOKUP(A199,Seguimiento_Mar_2025!G$4:U$356,15,FALSE)))</f>
        <v>0</v>
      </c>
    </row>
    <row r="200" spans="1:9" ht="30">
      <c r="A200" t="s">
        <v>95</v>
      </c>
      <c r="B200" s="1" t="str">
        <f>+IF(LEN(A200)&gt;0,VLOOKUP(A200,Seguimiento_Mar_2025!G$4:H$356,2,FALSE),"")</f>
        <v>Grupos de apoyo de participación ciudadana para la seguridad creados y fortalecidos</v>
      </c>
      <c r="C200" s="1" t="str">
        <f>+IF(LEN(A200)&gt;0,VLOOKUP(A200,Seguimiento_Mar_2025!G$4:J$356,4,FALSE),"")</f>
        <v>Secretaría de Seguridad, Justicia y Paz</v>
      </c>
      <c r="D200" t="s">
        <v>1340</v>
      </c>
      <c r="E200" t="str">
        <f t="shared" si="6"/>
        <v>51030102San Andrés de Cuerquia</v>
      </c>
      <c r="F200" t="str">
        <f t="shared" si="7"/>
        <v/>
      </c>
      <c r="G200">
        <v>3</v>
      </c>
      <c r="H200" s="2"/>
      <c r="I200">
        <f>+ABS(SUMIF($A$4:$A$11183,A200,$H$4:$H$11183)-IF(ISERROR(VLOOKUP(A200,Seguimiento_Mar_2025!G$4:U$356,15,FALSE)),0,VLOOKUP(A200,Seguimiento_Mar_2025!G$4:U$356,15,FALSE)))</f>
        <v>0</v>
      </c>
    </row>
    <row r="201" spans="1:9" ht="30">
      <c r="A201" t="s">
        <v>95</v>
      </c>
      <c r="B201" s="1" t="str">
        <f>+IF(LEN(A201)&gt;0,VLOOKUP(A201,Seguimiento_Mar_2025!G$4:H$356,2,FALSE),"")</f>
        <v>Grupos de apoyo de participación ciudadana para la seguridad creados y fortalecidos</v>
      </c>
      <c r="C201" s="1" t="str">
        <f>+IF(LEN(A201)&gt;0,VLOOKUP(A201,Seguimiento_Mar_2025!G$4:J$356,4,FALSE),"")</f>
        <v>Secretaría de Seguridad, Justicia y Paz</v>
      </c>
      <c r="D201" t="s">
        <v>1242</v>
      </c>
      <c r="E201" t="str">
        <f t="shared" si="6"/>
        <v>51030102San Carlos</v>
      </c>
      <c r="F201" t="str">
        <f t="shared" si="7"/>
        <v/>
      </c>
      <c r="G201">
        <v>7</v>
      </c>
      <c r="H201" s="2"/>
      <c r="I201">
        <f>+ABS(SUMIF($A$4:$A$11183,A201,$H$4:$H$11183)-IF(ISERROR(VLOOKUP(A201,Seguimiento_Mar_2025!G$4:U$356,15,FALSE)),0,VLOOKUP(A201,Seguimiento_Mar_2025!G$4:U$356,15,FALSE)))</f>
        <v>0</v>
      </c>
    </row>
    <row r="202" spans="1:9" ht="30">
      <c r="A202" t="s">
        <v>95</v>
      </c>
      <c r="B202" s="1" t="str">
        <f>+IF(LEN(A202)&gt;0,VLOOKUP(A202,Seguimiento_Mar_2025!G$4:H$356,2,FALSE),"")</f>
        <v>Grupos de apoyo de participación ciudadana para la seguridad creados y fortalecidos</v>
      </c>
      <c r="C202" s="1" t="str">
        <f>+IF(LEN(A202)&gt;0,VLOOKUP(A202,Seguimiento_Mar_2025!G$4:J$356,4,FALSE),"")</f>
        <v>Secretaría de Seguridad, Justicia y Paz</v>
      </c>
      <c r="D202" t="s">
        <v>1302</v>
      </c>
      <c r="E202" t="str">
        <f t="shared" si="6"/>
        <v>51030102San Francisco</v>
      </c>
      <c r="F202" t="str">
        <f t="shared" si="7"/>
        <v/>
      </c>
      <c r="G202">
        <v>3</v>
      </c>
      <c r="H202" s="2"/>
      <c r="I202">
        <f>+ABS(SUMIF($A$4:$A$11183,A202,$H$4:$H$11183)-IF(ISERROR(VLOOKUP(A202,Seguimiento_Mar_2025!G$4:U$356,15,FALSE)),0,VLOOKUP(A202,Seguimiento_Mar_2025!G$4:U$356,15,FALSE)))</f>
        <v>0</v>
      </c>
    </row>
    <row r="203" spans="1:9" ht="30">
      <c r="A203" t="s">
        <v>95</v>
      </c>
      <c r="B203" s="1" t="str">
        <f>+IF(LEN(A203)&gt;0,VLOOKUP(A203,Seguimiento_Mar_2025!G$4:H$356,2,FALSE),"")</f>
        <v>Grupos de apoyo de participación ciudadana para la seguridad creados y fortalecidos</v>
      </c>
      <c r="C203" s="1" t="str">
        <f>+IF(LEN(A203)&gt;0,VLOOKUP(A203,Seguimiento_Mar_2025!G$4:J$356,4,FALSE),"")</f>
        <v>Secretaría de Seguridad, Justicia y Paz</v>
      </c>
      <c r="D203" t="s">
        <v>1236</v>
      </c>
      <c r="E203" t="str">
        <f t="shared" si="6"/>
        <v>51030102San Jerónimo</v>
      </c>
      <c r="F203" t="str">
        <f t="shared" si="7"/>
        <v/>
      </c>
      <c r="G203">
        <v>7</v>
      </c>
      <c r="H203" s="2"/>
      <c r="I203">
        <f>+ABS(SUMIF($A$4:$A$11183,A203,$H$4:$H$11183)-IF(ISERROR(VLOOKUP(A203,Seguimiento_Mar_2025!G$4:U$356,15,FALSE)),0,VLOOKUP(A203,Seguimiento_Mar_2025!G$4:U$356,15,FALSE)))</f>
        <v>0</v>
      </c>
    </row>
    <row r="204" spans="1:9" ht="30">
      <c r="A204" t="s">
        <v>95</v>
      </c>
      <c r="B204" s="1" t="str">
        <f>+IF(LEN(A204)&gt;0,VLOOKUP(A204,Seguimiento_Mar_2025!G$4:H$356,2,FALSE),"")</f>
        <v>Grupos de apoyo de participación ciudadana para la seguridad creados y fortalecidos</v>
      </c>
      <c r="C204" s="1" t="str">
        <f>+IF(LEN(A204)&gt;0,VLOOKUP(A204,Seguimiento_Mar_2025!G$4:J$356,4,FALSE),"")</f>
        <v>Secretaría de Seguridad, Justicia y Paz</v>
      </c>
      <c r="D204" t="s">
        <v>1288</v>
      </c>
      <c r="E204" t="str">
        <f t="shared" si="6"/>
        <v>51030102San José de la Montaña</v>
      </c>
      <c r="F204" t="str">
        <f t="shared" si="7"/>
        <v/>
      </c>
      <c r="G204">
        <v>3</v>
      </c>
      <c r="H204" s="2"/>
      <c r="I204">
        <f>+ABS(SUMIF($A$4:$A$11183,A204,$H$4:$H$11183)-IF(ISERROR(VLOOKUP(A204,Seguimiento_Mar_2025!G$4:U$356,15,FALSE)),0,VLOOKUP(A204,Seguimiento_Mar_2025!G$4:U$356,15,FALSE)))</f>
        <v>0</v>
      </c>
    </row>
    <row r="205" spans="1:9" ht="30">
      <c r="A205" t="s">
        <v>95</v>
      </c>
      <c r="B205" s="1" t="str">
        <f>+IF(LEN(A205)&gt;0,VLOOKUP(A205,Seguimiento_Mar_2025!G$4:H$356,2,FALSE),"")</f>
        <v>Grupos de apoyo de participación ciudadana para la seguridad creados y fortalecidos</v>
      </c>
      <c r="C205" s="1" t="str">
        <f>+IF(LEN(A205)&gt;0,VLOOKUP(A205,Seguimiento_Mar_2025!G$4:J$356,4,FALSE),"")</f>
        <v>Secretaría de Seguridad, Justicia y Paz</v>
      </c>
      <c r="D205" t="s">
        <v>1226</v>
      </c>
      <c r="E205" t="str">
        <f t="shared" si="6"/>
        <v>51030102San Juan de Urabá</v>
      </c>
      <c r="F205" t="str">
        <f t="shared" si="7"/>
        <v/>
      </c>
      <c r="G205">
        <v>4</v>
      </c>
      <c r="H205" s="2"/>
      <c r="I205">
        <f>+ABS(SUMIF($A$4:$A$11183,A205,$H$4:$H$11183)-IF(ISERROR(VLOOKUP(A205,Seguimiento_Mar_2025!G$4:U$356,15,FALSE)),0,VLOOKUP(A205,Seguimiento_Mar_2025!G$4:U$356,15,FALSE)))</f>
        <v>0</v>
      </c>
    </row>
    <row r="206" spans="1:9" ht="30">
      <c r="A206" t="s">
        <v>95</v>
      </c>
      <c r="B206" s="1" t="str">
        <f>+IF(LEN(A206)&gt;0,VLOOKUP(A206,Seguimiento_Mar_2025!G$4:H$356,2,FALSE),"")</f>
        <v>Grupos de apoyo de participación ciudadana para la seguridad creados y fortalecidos</v>
      </c>
      <c r="C206" s="1" t="str">
        <f>+IF(LEN(A206)&gt;0,VLOOKUP(A206,Seguimiento_Mar_2025!G$4:J$356,4,FALSE),"")</f>
        <v>Secretaría de Seguridad, Justicia y Paz</v>
      </c>
      <c r="D206" t="s">
        <v>1298</v>
      </c>
      <c r="E206" t="str">
        <f t="shared" si="6"/>
        <v>51030102San Luis</v>
      </c>
      <c r="F206" t="str">
        <f t="shared" si="7"/>
        <v/>
      </c>
      <c r="G206">
        <v>3</v>
      </c>
      <c r="H206" s="2"/>
      <c r="I206">
        <f>+ABS(SUMIF($A$4:$A$11183,A206,$H$4:$H$11183)-IF(ISERROR(VLOOKUP(A206,Seguimiento_Mar_2025!G$4:U$356,15,FALSE)),0,VLOOKUP(A206,Seguimiento_Mar_2025!G$4:U$356,15,FALSE)))</f>
        <v>0</v>
      </c>
    </row>
    <row r="207" spans="1:9" ht="30">
      <c r="A207" t="s">
        <v>95</v>
      </c>
      <c r="B207" s="1" t="str">
        <f>+IF(LEN(A207)&gt;0,VLOOKUP(A207,Seguimiento_Mar_2025!G$4:H$356,2,FALSE),"")</f>
        <v>Grupos de apoyo de participación ciudadana para la seguridad creados y fortalecidos</v>
      </c>
      <c r="C207" s="1" t="str">
        <f>+IF(LEN(A207)&gt;0,VLOOKUP(A207,Seguimiento_Mar_2025!G$4:J$356,4,FALSE),"")</f>
        <v>Secretaría de Seguridad, Justicia y Paz</v>
      </c>
      <c r="D207" t="s">
        <v>1341</v>
      </c>
      <c r="E207" t="str">
        <f t="shared" si="6"/>
        <v>51030102San Pedro de los Milagros</v>
      </c>
      <c r="F207" t="str">
        <f t="shared" si="7"/>
        <v/>
      </c>
      <c r="G207">
        <v>4</v>
      </c>
      <c r="H207" s="2"/>
      <c r="I207">
        <f>+ABS(SUMIF($A$4:$A$11183,A207,$H$4:$H$11183)-IF(ISERROR(VLOOKUP(A207,Seguimiento_Mar_2025!G$4:U$356,15,FALSE)),0,VLOOKUP(A207,Seguimiento_Mar_2025!G$4:U$356,15,FALSE)))</f>
        <v>0</v>
      </c>
    </row>
    <row r="208" spans="1:9" ht="30">
      <c r="A208" t="s">
        <v>95</v>
      </c>
      <c r="B208" s="1" t="str">
        <f>+IF(LEN(A208)&gt;0,VLOOKUP(A208,Seguimiento_Mar_2025!G$4:H$356,2,FALSE),"")</f>
        <v>Grupos de apoyo de participación ciudadana para la seguridad creados y fortalecidos</v>
      </c>
      <c r="C208" s="1" t="str">
        <f>+IF(LEN(A208)&gt;0,VLOOKUP(A208,Seguimiento_Mar_2025!G$4:J$356,4,FALSE),"")</f>
        <v>Secretaría de Seguridad, Justicia y Paz</v>
      </c>
      <c r="D208" t="s">
        <v>1342</v>
      </c>
      <c r="E208" t="str">
        <f t="shared" si="6"/>
        <v>51030102San Pedro de Urabá</v>
      </c>
      <c r="F208" t="str">
        <f t="shared" si="7"/>
        <v/>
      </c>
      <c r="G208">
        <v>5</v>
      </c>
      <c r="H208" s="2"/>
      <c r="I208">
        <f>+ABS(SUMIF($A$4:$A$11183,A208,$H$4:$H$11183)-IF(ISERROR(VLOOKUP(A208,Seguimiento_Mar_2025!G$4:U$356,15,FALSE)),0,VLOOKUP(A208,Seguimiento_Mar_2025!G$4:U$356,15,FALSE)))</f>
        <v>0</v>
      </c>
    </row>
    <row r="209" spans="1:9" ht="30">
      <c r="A209" t="s">
        <v>95</v>
      </c>
      <c r="B209" s="1" t="str">
        <f>+IF(LEN(A209)&gt;0,VLOOKUP(A209,Seguimiento_Mar_2025!G$4:H$356,2,FALSE),"")</f>
        <v>Grupos de apoyo de participación ciudadana para la seguridad creados y fortalecidos</v>
      </c>
      <c r="C209" s="1" t="str">
        <f>+IF(LEN(A209)&gt;0,VLOOKUP(A209,Seguimiento_Mar_2025!G$4:J$356,4,FALSE),"")</f>
        <v>Secretaría de Seguridad, Justicia y Paz</v>
      </c>
      <c r="D209" t="s">
        <v>1247</v>
      </c>
      <c r="E209" t="str">
        <f t="shared" si="6"/>
        <v>51030102San Rafael</v>
      </c>
      <c r="F209" t="str">
        <f t="shared" si="7"/>
        <v/>
      </c>
      <c r="G209">
        <v>2</v>
      </c>
      <c r="H209" s="2"/>
      <c r="I209">
        <f>+ABS(SUMIF($A$4:$A$11183,A209,$H$4:$H$11183)-IF(ISERROR(VLOOKUP(A209,Seguimiento_Mar_2025!G$4:U$356,15,FALSE)),0,VLOOKUP(A209,Seguimiento_Mar_2025!G$4:U$356,15,FALSE)))</f>
        <v>0</v>
      </c>
    </row>
    <row r="210" spans="1:9" ht="30">
      <c r="A210" t="s">
        <v>95</v>
      </c>
      <c r="B210" s="1" t="str">
        <f>+IF(LEN(A210)&gt;0,VLOOKUP(A210,Seguimiento_Mar_2025!G$4:H$356,2,FALSE),"")</f>
        <v>Grupos de apoyo de participación ciudadana para la seguridad creados y fortalecidos</v>
      </c>
      <c r="C210" s="1" t="str">
        <f>+IF(LEN(A210)&gt;0,VLOOKUP(A210,Seguimiento_Mar_2025!G$4:J$356,4,FALSE),"")</f>
        <v>Secretaría de Seguridad, Justicia y Paz</v>
      </c>
      <c r="D210" t="s">
        <v>1296</v>
      </c>
      <c r="E210" t="str">
        <f t="shared" si="6"/>
        <v>51030102San Roque</v>
      </c>
      <c r="F210" t="str">
        <f t="shared" si="7"/>
        <v/>
      </c>
      <c r="G210">
        <v>13</v>
      </c>
      <c r="H210" s="2"/>
      <c r="I210">
        <f>+ABS(SUMIF($A$4:$A$11183,A210,$H$4:$H$11183)-IF(ISERROR(VLOOKUP(A210,Seguimiento_Mar_2025!G$4:U$356,15,FALSE)),0,VLOOKUP(A210,Seguimiento_Mar_2025!G$4:U$356,15,FALSE)))</f>
        <v>0</v>
      </c>
    </row>
    <row r="211" spans="1:9" ht="30">
      <c r="A211" t="s">
        <v>95</v>
      </c>
      <c r="B211" s="1" t="str">
        <f>+IF(LEN(A211)&gt;0,VLOOKUP(A211,Seguimiento_Mar_2025!G$4:H$356,2,FALSE),"")</f>
        <v>Grupos de apoyo de participación ciudadana para la seguridad creados y fortalecidos</v>
      </c>
      <c r="C211" s="1" t="str">
        <f>+IF(LEN(A211)&gt;0,VLOOKUP(A211,Seguimiento_Mar_2025!G$4:J$356,4,FALSE),"")</f>
        <v>Secretaría de Seguridad, Justicia y Paz</v>
      </c>
      <c r="D211" t="s">
        <v>1343</v>
      </c>
      <c r="E211" t="str">
        <f t="shared" si="6"/>
        <v>51030102San Vicente Ferrer</v>
      </c>
      <c r="F211" t="str">
        <f t="shared" si="7"/>
        <v/>
      </c>
      <c r="G211">
        <v>8</v>
      </c>
      <c r="H211" s="2"/>
      <c r="I211">
        <f>+ABS(SUMIF($A$4:$A$11183,A211,$H$4:$H$11183)-IF(ISERROR(VLOOKUP(A211,Seguimiento_Mar_2025!G$4:U$356,15,FALSE)),0,VLOOKUP(A211,Seguimiento_Mar_2025!G$4:U$356,15,FALSE)))</f>
        <v>0</v>
      </c>
    </row>
    <row r="212" spans="1:9" ht="30">
      <c r="A212" t="s">
        <v>95</v>
      </c>
      <c r="B212" s="1" t="str">
        <f>+IF(LEN(A212)&gt;0,VLOOKUP(A212,Seguimiento_Mar_2025!G$4:H$356,2,FALSE),"")</f>
        <v>Grupos de apoyo de participación ciudadana para la seguridad creados y fortalecidos</v>
      </c>
      <c r="C212" s="1" t="str">
        <f>+IF(LEN(A212)&gt;0,VLOOKUP(A212,Seguimiento_Mar_2025!G$4:J$356,4,FALSE),"")</f>
        <v>Secretaría de Seguridad, Justicia y Paz</v>
      </c>
      <c r="D212" t="s">
        <v>1344</v>
      </c>
      <c r="E212" t="str">
        <f t="shared" si="6"/>
        <v>51030102Santa Bárbara</v>
      </c>
      <c r="F212" t="str">
        <f t="shared" si="7"/>
        <v/>
      </c>
      <c r="G212">
        <v>7</v>
      </c>
      <c r="H212" s="2"/>
      <c r="I212">
        <f>+ABS(SUMIF($A$4:$A$11183,A212,$H$4:$H$11183)-IF(ISERROR(VLOOKUP(A212,Seguimiento_Mar_2025!G$4:U$356,15,FALSE)),0,VLOOKUP(A212,Seguimiento_Mar_2025!G$4:U$356,15,FALSE)))</f>
        <v>0</v>
      </c>
    </row>
    <row r="213" spans="1:9" ht="30">
      <c r="A213" t="s">
        <v>95</v>
      </c>
      <c r="B213" s="1" t="str">
        <f>+IF(LEN(A213)&gt;0,VLOOKUP(A213,Seguimiento_Mar_2025!G$4:H$356,2,FALSE),"")</f>
        <v>Grupos de apoyo de participación ciudadana para la seguridad creados y fortalecidos</v>
      </c>
      <c r="C213" s="1" t="str">
        <f>+IF(LEN(A213)&gt;0,VLOOKUP(A213,Seguimiento_Mar_2025!G$4:J$356,4,FALSE),"")</f>
        <v>Secretaría de Seguridad, Justicia y Paz</v>
      </c>
      <c r="D213" t="s">
        <v>1255</v>
      </c>
      <c r="E213" t="str">
        <f t="shared" si="6"/>
        <v>51030102Santa Fe de Antioquia</v>
      </c>
      <c r="F213" t="str">
        <f t="shared" si="7"/>
        <v/>
      </c>
      <c r="G213">
        <v>10</v>
      </c>
      <c r="H213" s="2"/>
      <c r="I213">
        <f>+ABS(SUMIF($A$4:$A$11183,A213,$H$4:$H$11183)-IF(ISERROR(VLOOKUP(A213,Seguimiento_Mar_2025!G$4:U$356,15,FALSE)),0,VLOOKUP(A213,Seguimiento_Mar_2025!G$4:U$356,15,FALSE)))</f>
        <v>0</v>
      </c>
    </row>
    <row r="214" spans="1:9" ht="30">
      <c r="A214" t="s">
        <v>95</v>
      </c>
      <c r="B214" s="1" t="str">
        <f>+IF(LEN(A214)&gt;0,VLOOKUP(A214,Seguimiento_Mar_2025!G$4:H$356,2,FALSE),"")</f>
        <v>Grupos de apoyo de participación ciudadana para la seguridad creados y fortalecidos</v>
      </c>
      <c r="C214" s="1" t="str">
        <f>+IF(LEN(A214)&gt;0,VLOOKUP(A214,Seguimiento_Mar_2025!G$4:J$356,4,FALSE),"")</f>
        <v>Secretaría de Seguridad, Justicia y Paz</v>
      </c>
      <c r="D214" t="s">
        <v>1259</v>
      </c>
      <c r="E214" t="str">
        <f t="shared" si="6"/>
        <v>51030102Santa Rosa de Osos</v>
      </c>
      <c r="F214" t="str">
        <f t="shared" si="7"/>
        <v/>
      </c>
      <c r="G214">
        <v>8</v>
      </c>
      <c r="H214" s="2"/>
      <c r="I214">
        <f>+ABS(SUMIF($A$4:$A$11183,A214,$H$4:$H$11183)-IF(ISERROR(VLOOKUP(A214,Seguimiento_Mar_2025!G$4:U$356,15,FALSE)),0,VLOOKUP(A214,Seguimiento_Mar_2025!G$4:U$356,15,FALSE)))</f>
        <v>0</v>
      </c>
    </row>
    <row r="215" spans="1:9" ht="30">
      <c r="A215" t="s">
        <v>95</v>
      </c>
      <c r="B215" s="1" t="str">
        <f>+IF(LEN(A215)&gt;0,VLOOKUP(A215,Seguimiento_Mar_2025!G$4:H$356,2,FALSE),"")</f>
        <v>Grupos de apoyo de participación ciudadana para la seguridad creados y fortalecidos</v>
      </c>
      <c r="C215" s="1" t="str">
        <f>+IF(LEN(A215)&gt;0,VLOOKUP(A215,Seguimiento_Mar_2025!G$4:J$356,4,FALSE),"")</f>
        <v>Secretaría de Seguridad, Justicia y Paz</v>
      </c>
      <c r="D215" t="s">
        <v>1297</v>
      </c>
      <c r="E215" t="str">
        <f t="shared" si="6"/>
        <v>51030102Santo Domingo</v>
      </c>
      <c r="F215" t="str">
        <f t="shared" si="7"/>
        <v/>
      </c>
      <c r="G215">
        <v>8</v>
      </c>
      <c r="H215" s="2"/>
      <c r="I215">
        <f>+ABS(SUMIF($A$4:$A$11183,A215,$H$4:$H$11183)-IF(ISERROR(VLOOKUP(A215,Seguimiento_Mar_2025!G$4:U$356,15,FALSE)),0,VLOOKUP(A215,Seguimiento_Mar_2025!G$4:U$356,15,FALSE)))</f>
        <v>0</v>
      </c>
    </row>
    <row r="216" spans="1:9" ht="30">
      <c r="A216" t="s">
        <v>95</v>
      </c>
      <c r="B216" s="1" t="str">
        <f>+IF(LEN(A216)&gt;0,VLOOKUP(A216,Seguimiento_Mar_2025!G$4:H$356,2,FALSE),"")</f>
        <v>Grupos de apoyo de participación ciudadana para la seguridad creados y fortalecidos</v>
      </c>
      <c r="C216" s="1" t="str">
        <f>+IF(LEN(A216)&gt;0,VLOOKUP(A216,Seguimiento_Mar_2025!G$4:J$356,4,FALSE),"")</f>
        <v>Secretaría de Seguridad, Justicia y Paz</v>
      </c>
      <c r="D216" t="s">
        <v>1235</v>
      </c>
      <c r="E216" t="str">
        <f t="shared" si="6"/>
        <v>51030102El Santuario</v>
      </c>
      <c r="F216" t="str">
        <f t="shared" si="7"/>
        <v/>
      </c>
      <c r="G216">
        <v>64</v>
      </c>
      <c r="H216" s="2"/>
      <c r="I216">
        <f>+ABS(SUMIF($A$4:$A$11183,A216,$H$4:$H$11183)-IF(ISERROR(VLOOKUP(A216,Seguimiento_Mar_2025!G$4:U$356,15,FALSE)),0,VLOOKUP(A216,Seguimiento_Mar_2025!G$4:U$356,15,FALSE)))</f>
        <v>0</v>
      </c>
    </row>
    <row r="217" spans="1:9" ht="30">
      <c r="A217" t="s">
        <v>95</v>
      </c>
      <c r="B217" s="1" t="str">
        <f>+IF(LEN(A217)&gt;0,VLOOKUP(A217,Seguimiento_Mar_2025!G$4:H$356,2,FALSE),"")</f>
        <v>Grupos de apoyo de participación ciudadana para la seguridad creados y fortalecidos</v>
      </c>
      <c r="C217" s="1" t="str">
        <f>+IF(LEN(A217)&gt;0,VLOOKUP(A217,Seguimiento_Mar_2025!G$4:J$356,4,FALSE),"")</f>
        <v>Secretaría de Seguridad, Justicia y Paz</v>
      </c>
      <c r="D217" t="s">
        <v>1262</v>
      </c>
      <c r="E217" t="str">
        <f t="shared" si="6"/>
        <v>51030102Segovia</v>
      </c>
      <c r="F217" t="str">
        <f t="shared" si="7"/>
        <v/>
      </c>
      <c r="G217">
        <v>12</v>
      </c>
      <c r="H217" s="2"/>
      <c r="I217">
        <f>+ABS(SUMIF($A$4:$A$11183,A217,$H$4:$H$11183)-IF(ISERROR(VLOOKUP(A217,Seguimiento_Mar_2025!G$4:U$356,15,FALSE)),0,VLOOKUP(A217,Seguimiento_Mar_2025!G$4:U$356,15,FALSE)))</f>
        <v>0</v>
      </c>
    </row>
    <row r="218" spans="1:9" ht="30">
      <c r="A218" t="s">
        <v>95</v>
      </c>
      <c r="B218" s="1" t="str">
        <f>+IF(LEN(A218)&gt;0,VLOOKUP(A218,Seguimiento_Mar_2025!G$4:H$356,2,FALSE),"")</f>
        <v>Grupos de apoyo de participación ciudadana para la seguridad creados y fortalecidos</v>
      </c>
      <c r="C218" s="1" t="str">
        <f>+IF(LEN(A218)&gt;0,VLOOKUP(A218,Seguimiento_Mar_2025!G$4:J$356,4,FALSE),"")</f>
        <v>Secretaría de Seguridad, Justicia y Paz</v>
      </c>
      <c r="D218" t="s">
        <v>1267</v>
      </c>
      <c r="E218" t="str">
        <f t="shared" si="6"/>
        <v>51030102Sonsón</v>
      </c>
      <c r="F218" t="str">
        <f t="shared" si="7"/>
        <v/>
      </c>
      <c r="G218">
        <v>11</v>
      </c>
      <c r="H218" s="2"/>
      <c r="I218">
        <f>+ABS(SUMIF($A$4:$A$11183,A218,$H$4:$H$11183)-IF(ISERROR(VLOOKUP(A218,Seguimiento_Mar_2025!G$4:U$356,15,FALSE)),0,VLOOKUP(A218,Seguimiento_Mar_2025!G$4:U$356,15,FALSE)))</f>
        <v>0</v>
      </c>
    </row>
    <row r="219" spans="1:9" ht="30">
      <c r="A219" t="s">
        <v>95</v>
      </c>
      <c r="B219" s="1" t="str">
        <f>+IF(LEN(A219)&gt;0,VLOOKUP(A219,Seguimiento_Mar_2025!G$4:H$356,2,FALSE),"")</f>
        <v>Grupos de apoyo de participación ciudadana para la seguridad creados y fortalecidos</v>
      </c>
      <c r="C219" s="1" t="str">
        <f>+IF(LEN(A219)&gt;0,VLOOKUP(A219,Seguimiento_Mar_2025!G$4:J$356,4,FALSE),"")</f>
        <v>Secretaría de Seguridad, Justicia y Paz</v>
      </c>
      <c r="D219" t="s">
        <v>1345</v>
      </c>
      <c r="E219" t="str">
        <f t="shared" si="6"/>
        <v>51030102Sopetrán</v>
      </c>
      <c r="F219" t="str">
        <f t="shared" si="7"/>
        <v/>
      </c>
      <c r="G219">
        <v>4</v>
      </c>
      <c r="H219" s="2"/>
      <c r="I219">
        <f>+ABS(SUMIF($A$4:$A$11183,A219,$H$4:$H$11183)-IF(ISERROR(VLOOKUP(A219,Seguimiento_Mar_2025!G$4:U$356,15,FALSE)),0,VLOOKUP(A219,Seguimiento_Mar_2025!G$4:U$356,15,FALSE)))</f>
        <v>0</v>
      </c>
    </row>
    <row r="220" spans="1:9" ht="30">
      <c r="A220" t="s">
        <v>95</v>
      </c>
      <c r="B220" s="1" t="str">
        <f>+IF(LEN(A220)&gt;0,VLOOKUP(A220,Seguimiento_Mar_2025!G$4:H$356,2,FALSE),"")</f>
        <v>Grupos de apoyo de participación ciudadana para la seguridad creados y fortalecidos</v>
      </c>
      <c r="C220" s="1" t="str">
        <f>+IF(LEN(A220)&gt;0,VLOOKUP(A220,Seguimiento_Mar_2025!G$4:J$356,4,FALSE),"")</f>
        <v>Secretaría de Seguridad, Justicia y Paz</v>
      </c>
      <c r="D220" t="s">
        <v>1346</v>
      </c>
      <c r="E220" t="str">
        <f t="shared" si="6"/>
        <v>51030102Támesis</v>
      </c>
      <c r="F220" t="str">
        <f t="shared" si="7"/>
        <v/>
      </c>
      <c r="G220">
        <v>13</v>
      </c>
      <c r="H220" s="2"/>
      <c r="I220">
        <f>+ABS(SUMIF($A$4:$A$11183,A220,$H$4:$H$11183)-IF(ISERROR(VLOOKUP(A220,Seguimiento_Mar_2025!G$4:U$356,15,FALSE)),0,VLOOKUP(A220,Seguimiento_Mar_2025!G$4:U$356,15,FALSE)))</f>
        <v>0</v>
      </c>
    </row>
    <row r="221" spans="1:9" ht="30">
      <c r="A221" t="s">
        <v>95</v>
      </c>
      <c r="B221" s="1" t="str">
        <f>+IF(LEN(A221)&gt;0,VLOOKUP(A221,Seguimiento_Mar_2025!G$4:H$356,2,FALSE),"")</f>
        <v>Grupos de apoyo de participación ciudadana para la seguridad creados y fortalecidos</v>
      </c>
      <c r="C221" s="1" t="str">
        <f>+IF(LEN(A221)&gt;0,VLOOKUP(A221,Seguimiento_Mar_2025!G$4:J$356,4,FALSE),"")</f>
        <v>Secretaría de Seguridad, Justicia y Paz</v>
      </c>
      <c r="D221" t="s">
        <v>1263</v>
      </c>
      <c r="E221" t="str">
        <f t="shared" si="6"/>
        <v>51030102Tarazá</v>
      </c>
      <c r="F221" t="str">
        <f t="shared" si="7"/>
        <v/>
      </c>
      <c r="G221">
        <v>3</v>
      </c>
      <c r="H221" s="2"/>
      <c r="I221">
        <f>+ABS(SUMIF($A$4:$A$11183,A221,$H$4:$H$11183)-IF(ISERROR(VLOOKUP(A221,Seguimiento_Mar_2025!G$4:U$356,15,FALSE)),0,VLOOKUP(A221,Seguimiento_Mar_2025!G$4:U$356,15,FALSE)))</f>
        <v>0</v>
      </c>
    </row>
    <row r="222" spans="1:9" ht="30">
      <c r="A222" t="s">
        <v>95</v>
      </c>
      <c r="B222" s="1" t="str">
        <f>+IF(LEN(A222)&gt;0,VLOOKUP(A222,Seguimiento_Mar_2025!G$4:H$356,2,FALSE),"")</f>
        <v>Grupos de apoyo de participación ciudadana para la seguridad creados y fortalecidos</v>
      </c>
      <c r="C222" s="1" t="str">
        <f>+IF(LEN(A222)&gt;0,VLOOKUP(A222,Seguimiento_Mar_2025!G$4:J$356,4,FALSE),"")</f>
        <v>Secretaría de Seguridad, Justicia y Paz</v>
      </c>
      <c r="D222" t="s">
        <v>1289</v>
      </c>
      <c r="E222" t="str">
        <f t="shared" si="6"/>
        <v>51030102Tarso</v>
      </c>
      <c r="F222" t="str">
        <f t="shared" si="7"/>
        <v/>
      </c>
      <c r="G222">
        <v>4</v>
      </c>
      <c r="H222" s="2"/>
      <c r="I222">
        <f>+ABS(SUMIF($A$4:$A$11183,A222,$H$4:$H$11183)-IF(ISERROR(VLOOKUP(A222,Seguimiento_Mar_2025!G$4:U$356,15,FALSE)),0,VLOOKUP(A222,Seguimiento_Mar_2025!G$4:U$356,15,FALSE)))</f>
        <v>0</v>
      </c>
    </row>
    <row r="223" spans="1:9" ht="30">
      <c r="A223" t="s">
        <v>95</v>
      </c>
      <c r="B223" s="1" t="str">
        <f>+IF(LEN(A223)&gt;0,VLOOKUP(A223,Seguimiento_Mar_2025!G$4:H$356,2,FALSE),"")</f>
        <v>Grupos de apoyo de participación ciudadana para la seguridad creados y fortalecidos</v>
      </c>
      <c r="C223" s="1" t="str">
        <f>+IF(LEN(A223)&gt;0,VLOOKUP(A223,Seguimiento_Mar_2025!G$4:J$356,4,FALSE),"")</f>
        <v>Secretaría de Seguridad, Justicia y Paz</v>
      </c>
      <c r="D223" t="s">
        <v>1347</v>
      </c>
      <c r="E223" t="str">
        <f t="shared" si="6"/>
        <v>51030102Titiribí</v>
      </c>
      <c r="F223" t="str">
        <f t="shared" si="7"/>
        <v/>
      </c>
      <c r="G223">
        <v>12</v>
      </c>
      <c r="H223" s="2"/>
      <c r="I223">
        <f>+ABS(SUMIF($A$4:$A$11183,A223,$H$4:$H$11183)-IF(ISERROR(VLOOKUP(A223,Seguimiento_Mar_2025!G$4:U$356,15,FALSE)),0,VLOOKUP(A223,Seguimiento_Mar_2025!G$4:U$356,15,FALSE)))</f>
        <v>0</v>
      </c>
    </row>
    <row r="224" spans="1:9" ht="30">
      <c r="A224" t="s">
        <v>95</v>
      </c>
      <c r="B224" s="1" t="str">
        <f>+IF(LEN(A224)&gt;0,VLOOKUP(A224,Seguimiento_Mar_2025!G$4:H$356,2,FALSE),"")</f>
        <v>Grupos de apoyo de participación ciudadana para la seguridad creados y fortalecidos</v>
      </c>
      <c r="C224" s="1" t="str">
        <f>+IF(LEN(A224)&gt;0,VLOOKUP(A224,Seguimiento_Mar_2025!G$4:J$356,4,FALSE),"")</f>
        <v>Secretaría de Seguridad, Justicia y Paz</v>
      </c>
      <c r="D224" t="s">
        <v>1348</v>
      </c>
      <c r="E224" t="str">
        <f t="shared" si="6"/>
        <v>51030102Toledo</v>
      </c>
      <c r="F224" t="str">
        <f t="shared" si="7"/>
        <v/>
      </c>
      <c r="G224">
        <v>6</v>
      </c>
      <c r="H224" s="2"/>
      <c r="I224">
        <f>+ABS(SUMIF($A$4:$A$11183,A224,$H$4:$H$11183)-IF(ISERROR(VLOOKUP(A224,Seguimiento_Mar_2025!G$4:U$356,15,FALSE)),0,VLOOKUP(A224,Seguimiento_Mar_2025!G$4:U$356,15,FALSE)))</f>
        <v>0</v>
      </c>
    </row>
    <row r="225" spans="1:9" ht="30">
      <c r="A225" t="s">
        <v>95</v>
      </c>
      <c r="B225" s="1" t="str">
        <f>+IF(LEN(A225)&gt;0,VLOOKUP(A225,Seguimiento_Mar_2025!G$4:H$356,2,FALSE),"")</f>
        <v>Grupos de apoyo de participación ciudadana para la seguridad creados y fortalecidos</v>
      </c>
      <c r="C225" s="1" t="str">
        <f>+IF(LEN(A225)&gt;0,VLOOKUP(A225,Seguimiento_Mar_2025!G$4:J$356,4,FALSE),"")</f>
        <v>Secretaría de Seguridad, Justicia y Paz</v>
      </c>
      <c r="D225" t="s">
        <v>1227</v>
      </c>
      <c r="E225" t="str">
        <f t="shared" si="6"/>
        <v>51030102Turbo</v>
      </c>
      <c r="F225" t="str">
        <f t="shared" si="7"/>
        <v/>
      </c>
      <c r="G225">
        <v>17</v>
      </c>
      <c r="H225" s="2"/>
      <c r="I225">
        <f>+ABS(SUMIF($A$4:$A$11183,A225,$H$4:$H$11183)-IF(ISERROR(VLOOKUP(A225,Seguimiento_Mar_2025!G$4:U$356,15,FALSE)),0,VLOOKUP(A225,Seguimiento_Mar_2025!G$4:U$356,15,FALSE)))</f>
        <v>0</v>
      </c>
    </row>
    <row r="226" spans="1:9" ht="30">
      <c r="A226" t="s">
        <v>95</v>
      </c>
      <c r="B226" s="1" t="str">
        <f>+IF(LEN(A226)&gt;0,VLOOKUP(A226,Seguimiento_Mar_2025!G$4:H$356,2,FALSE),"")</f>
        <v>Grupos de apoyo de participación ciudadana para la seguridad creados y fortalecidos</v>
      </c>
      <c r="C226" s="1" t="str">
        <f>+IF(LEN(A226)&gt;0,VLOOKUP(A226,Seguimiento_Mar_2025!G$4:J$356,4,FALSE),"")</f>
        <v>Secretaría de Seguridad, Justicia y Paz</v>
      </c>
      <c r="D226" t="s">
        <v>1290</v>
      </c>
      <c r="E226" t="str">
        <f t="shared" si="6"/>
        <v>51030102Uramita</v>
      </c>
      <c r="F226" t="str">
        <f t="shared" si="7"/>
        <v/>
      </c>
      <c r="G226">
        <v>1</v>
      </c>
      <c r="H226" s="2"/>
      <c r="I226">
        <f>+ABS(SUMIF($A$4:$A$11183,A226,$H$4:$H$11183)-IF(ISERROR(VLOOKUP(A226,Seguimiento_Mar_2025!G$4:U$356,15,FALSE)),0,VLOOKUP(A226,Seguimiento_Mar_2025!G$4:U$356,15,FALSE)))</f>
        <v>0</v>
      </c>
    </row>
    <row r="227" spans="1:9" ht="30">
      <c r="A227" t="s">
        <v>95</v>
      </c>
      <c r="B227" s="1" t="str">
        <f>+IF(LEN(A227)&gt;0,VLOOKUP(A227,Seguimiento_Mar_2025!G$4:H$356,2,FALSE),"")</f>
        <v>Grupos de apoyo de participación ciudadana para la seguridad creados y fortalecidos</v>
      </c>
      <c r="C227" s="1" t="str">
        <f>+IF(LEN(A227)&gt;0,VLOOKUP(A227,Seguimiento_Mar_2025!G$4:J$356,4,FALSE),"")</f>
        <v>Secretaría de Seguridad, Justicia y Paz</v>
      </c>
      <c r="D227" t="s">
        <v>1252</v>
      </c>
      <c r="E227" t="str">
        <f t="shared" si="6"/>
        <v>51030102Urrao</v>
      </c>
      <c r="F227" t="str">
        <f t="shared" si="7"/>
        <v/>
      </c>
      <c r="G227">
        <v>12</v>
      </c>
      <c r="H227" s="2"/>
      <c r="I227">
        <f>+ABS(SUMIF($A$4:$A$11183,A227,$H$4:$H$11183)-IF(ISERROR(VLOOKUP(A227,Seguimiento_Mar_2025!G$4:U$356,15,FALSE)),0,VLOOKUP(A227,Seguimiento_Mar_2025!G$4:U$356,15,FALSE)))</f>
        <v>0</v>
      </c>
    </row>
    <row r="228" spans="1:9" ht="30">
      <c r="A228" t="s">
        <v>95</v>
      </c>
      <c r="B228" s="1" t="str">
        <f>+IF(LEN(A228)&gt;0,VLOOKUP(A228,Seguimiento_Mar_2025!G$4:H$356,2,FALSE),"")</f>
        <v>Grupos de apoyo de participación ciudadana para la seguridad creados y fortalecidos</v>
      </c>
      <c r="C228" s="1" t="str">
        <f>+IF(LEN(A228)&gt;0,VLOOKUP(A228,Seguimiento_Mar_2025!G$4:J$356,4,FALSE),"")</f>
        <v>Secretaría de Seguridad, Justicia y Paz</v>
      </c>
      <c r="D228" t="s">
        <v>1349</v>
      </c>
      <c r="E228" t="str">
        <f t="shared" si="6"/>
        <v>51030102Valdivia</v>
      </c>
      <c r="F228" t="str">
        <f t="shared" si="7"/>
        <v/>
      </c>
      <c r="G228">
        <v>3</v>
      </c>
      <c r="H228" s="2"/>
      <c r="I228">
        <f>+ABS(SUMIF($A$4:$A$11183,A228,$H$4:$H$11183)-IF(ISERROR(VLOOKUP(A228,Seguimiento_Mar_2025!G$4:U$356,15,FALSE)),0,VLOOKUP(A228,Seguimiento_Mar_2025!G$4:U$356,15,FALSE)))</f>
        <v>0</v>
      </c>
    </row>
    <row r="229" spans="1:9" ht="30">
      <c r="A229" t="s">
        <v>95</v>
      </c>
      <c r="B229" s="1" t="str">
        <f>+IF(LEN(A229)&gt;0,VLOOKUP(A229,Seguimiento_Mar_2025!G$4:H$356,2,FALSE),"")</f>
        <v>Grupos de apoyo de participación ciudadana para la seguridad creados y fortalecidos</v>
      </c>
      <c r="C229" s="1" t="str">
        <f>+IF(LEN(A229)&gt;0,VLOOKUP(A229,Seguimiento_Mar_2025!G$4:J$356,4,FALSE),"")</f>
        <v>Secretaría de Seguridad, Justicia y Paz</v>
      </c>
      <c r="D229" t="s">
        <v>1350</v>
      </c>
      <c r="E229" t="str">
        <f t="shared" si="6"/>
        <v>51030102Valparaíso</v>
      </c>
      <c r="F229" t="str">
        <f t="shared" si="7"/>
        <v/>
      </c>
      <c r="G229">
        <v>3</v>
      </c>
      <c r="H229" s="2"/>
      <c r="I229">
        <f>+ABS(SUMIF($A$4:$A$11183,A229,$H$4:$H$11183)-IF(ISERROR(VLOOKUP(A229,Seguimiento_Mar_2025!G$4:U$356,15,FALSE)),0,VLOOKUP(A229,Seguimiento_Mar_2025!G$4:U$356,15,FALSE)))</f>
        <v>0</v>
      </c>
    </row>
    <row r="230" spans="1:9" ht="30">
      <c r="A230" t="s">
        <v>95</v>
      </c>
      <c r="B230" s="1" t="str">
        <f>+IF(LEN(A230)&gt;0,VLOOKUP(A230,Seguimiento_Mar_2025!G$4:H$356,2,FALSE),"")</f>
        <v>Grupos de apoyo de participación ciudadana para la seguridad creados y fortalecidos</v>
      </c>
      <c r="C230" s="1" t="str">
        <f>+IF(LEN(A230)&gt;0,VLOOKUP(A230,Seguimiento_Mar_2025!G$4:J$356,4,FALSE),"")</f>
        <v>Secretaría de Seguridad, Justicia y Paz</v>
      </c>
      <c r="D230" t="s">
        <v>1232</v>
      </c>
      <c r="E230" t="str">
        <f t="shared" si="6"/>
        <v>51030102Vegachí</v>
      </c>
      <c r="F230" t="str">
        <f t="shared" si="7"/>
        <v/>
      </c>
      <c r="G230">
        <v>7</v>
      </c>
      <c r="H230" s="2"/>
      <c r="I230">
        <f>+ABS(SUMIF($A$4:$A$11183,A230,$H$4:$H$11183)-IF(ISERROR(VLOOKUP(A230,Seguimiento_Mar_2025!G$4:U$356,15,FALSE)),0,VLOOKUP(A230,Seguimiento_Mar_2025!G$4:U$356,15,FALSE)))</f>
        <v>0</v>
      </c>
    </row>
    <row r="231" spans="1:9" ht="30">
      <c r="A231" t="s">
        <v>95</v>
      </c>
      <c r="B231" s="1" t="str">
        <f>+IF(LEN(A231)&gt;0,VLOOKUP(A231,Seguimiento_Mar_2025!G$4:H$356,2,FALSE),"")</f>
        <v>Grupos de apoyo de participación ciudadana para la seguridad creados y fortalecidos</v>
      </c>
      <c r="C231" s="1" t="str">
        <f>+IF(LEN(A231)&gt;0,VLOOKUP(A231,Seguimiento_Mar_2025!G$4:J$356,4,FALSE),"")</f>
        <v>Secretaría de Seguridad, Justicia y Paz</v>
      </c>
      <c r="D231" t="s">
        <v>1351</v>
      </c>
      <c r="E231" t="str">
        <f t="shared" si="6"/>
        <v>51030102Venecia</v>
      </c>
      <c r="F231" t="str">
        <f t="shared" si="7"/>
        <v/>
      </c>
      <c r="G231">
        <v>16</v>
      </c>
      <c r="H231" s="2"/>
      <c r="I231">
        <f>+ABS(SUMIF($A$4:$A$11183,A231,$H$4:$H$11183)-IF(ISERROR(VLOOKUP(A231,Seguimiento_Mar_2025!G$4:U$356,15,FALSE)),0,VLOOKUP(A231,Seguimiento_Mar_2025!G$4:U$356,15,FALSE)))</f>
        <v>0</v>
      </c>
    </row>
    <row r="232" spans="1:9" ht="30">
      <c r="A232" t="s">
        <v>95</v>
      </c>
      <c r="B232" s="1" t="str">
        <f>+IF(LEN(A232)&gt;0,VLOOKUP(A232,Seguimiento_Mar_2025!G$4:H$356,2,FALSE),"")</f>
        <v>Grupos de apoyo de participación ciudadana para la seguridad creados y fortalecidos</v>
      </c>
      <c r="C232" s="1" t="str">
        <f>+IF(LEN(A232)&gt;0,VLOOKUP(A232,Seguimiento_Mar_2025!G$4:J$356,4,FALSE),"")</f>
        <v>Secretaría de Seguridad, Justicia y Paz</v>
      </c>
      <c r="D232" t="s">
        <v>1352</v>
      </c>
      <c r="E232" t="str">
        <f t="shared" si="6"/>
        <v>51030102Yalí</v>
      </c>
      <c r="F232" t="str">
        <f t="shared" si="7"/>
        <v/>
      </c>
      <c r="G232">
        <v>2</v>
      </c>
      <c r="H232" s="2"/>
      <c r="I232">
        <f>+ABS(SUMIF($A$4:$A$11183,A232,$H$4:$H$11183)-IF(ISERROR(VLOOKUP(A232,Seguimiento_Mar_2025!G$4:U$356,15,FALSE)),0,VLOOKUP(A232,Seguimiento_Mar_2025!G$4:U$356,15,FALSE)))</f>
        <v>0</v>
      </c>
    </row>
    <row r="233" spans="1:9" ht="30">
      <c r="A233" t="s">
        <v>95</v>
      </c>
      <c r="B233" s="1" t="str">
        <f>+IF(LEN(A233)&gt;0,VLOOKUP(A233,Seguimiento_Mar_2025!G$4:H$356,2,FALSE),"")</f>
        <v>Grupos de apoyo de participación ciudadana para la seguridad creados y fortalecidos</v>
      </c>
      <c r="C233" s="1" t="str">
        <f>+IF(LEN(A233)&gt;0,VLOOKUP(A233,Seguimiento_Mar_2025!G$4:J$356,4,FALSE),"")</f>
        <v>Secretaría de Seguridad, Justicia y Paz</v>
      </c>
      <c r="D233" t="s">
        <v>1353</v>
      </c>
      <c r="E233" t="str">
        <f t="shared" si="6"/>
        <v>51030102Yarumal</v>
      </c>
      <c r="F233" t="str">
        <f t="shared" si="7"/>
        <v/>
      </c>
      <c r="G233">
        <v>9</v>
      </c>
      <c r="H233" s="2"/>
      <c r="I233">
        <f>+ABS(SUMIF($A$4:$A$11183,A233,$H$4:$H$11183)-IF(ISERROR(VLOOKUP(A233,Seguimiento_Mar_2025!G$4:U$356,15,FALSE)),0,VLOOKUP(A233,Seguimiento_Mar_2025!G$4:U$356,15,FALSE)))</f>
        <v>0</v>
      </c>
    </row>
    <row r="234" spans="1:9" ht="30">
      <c r="A234" t="s">
        <v>95</v>
      </c>
      <c r="B234" s="1" t="str">
        <f>+IF(LEN(A234)&gt;0,VLOOKUP(A234,Seguimiento_Mar_2025!G$4:H$356,2,FALSE),"")</f>
        <v>Grupos de apoyo de participación ciudadana para la seguridad creados y fortalecidos</v>
      </c>
      <c r="C234" s="1" t="str">
        <f>+IF(LEN(A234)&gt;0,VLOOKUP(A234,Seguimiento_Mar_2025!G$4:J$356,4,FALSE),"")</f>
        <v>Secretaría de Seguridad, Justicia y Paz</v>
      </c>
      <c r="D234" t="s">
        <v>1301</v>
      </c>
      <c r="E234" t="str">
        <f t="shared" si="6"/>
        <v>51030102Yolombó</v>
      </c>
      <c r="F234" t="str">
        <f t="shared" si="7"/>
        <v/>
      </c>
      <c r="G234">
        <v>4</v>
      </c>
      <c r="H234" s="2"/>
      <c r="I234">
        <f>+ABS(SUMIF($A$4:$A$11183,A234,$H$4:$H$11183)-IF(ISERROR(VLOOKUP(A234,Seguimiento_Mar_2025!G$4:U$356,15,FALSE)),0,VLOOKUP(A234,Seguimiento_Mar_2025!G$4:U$356,15,FALSE)))</f>
        <v>0</v>
      </c>
    </row>
    <row r="235" spans="1:9" ht="30">
      <c r="A235" t="s">
        <v>95</v>
      </c>
      <c r="B235" s="1" t="str">
        <f>+IF(LEN(A235)&gt;0,VLOOKUP(A235,Seguimiento_Mar_2025!G$4:H$356,2,FALSE),"")</f>
        <v>Grupos de apoyo de participación ciudadana para la seguridad creados y fortalecidos</v>
      </c>
      <c r="C235" s="1" t="str">
        <f>+IF(LEN(A235)&gt;0,VLOOKUP(A235,Seguimiento_Mar_2025!G$4:J$356,4,FALSE),"")</f>
        <v>Secretaría de Seguridad, Justicia y Paz</v>
      </c>
      <c r="D235" t="s">
        <v>1354</v>
      </c>
      <c r="E235" t="str">
        <f t="shared" si="6"/>
        <v>51030102Yondó</v>
      </c>
      <c r="F235" t="str">
        <f t="shared" si="7"/>
        <v/>
      </c>
      <c r="G235">
        <v>2</v>
      </c>
      <c r="H235" s="2"/>
      <c r="I235">
        <f>+ABS(SUMIF($A$4:$A$11183,A235,$H$4:$H$11183)-IF(ISERROR(VLOOKUP(A235,Seguimiento_Mar_2025!G$4:U$356,15,FALSE)),0,VLOOKUP(A235,Seguimiento_Mar_2025!G$4:U$356,15,FALSE)))</f>
        <v>0</v>
      </c>
    </row>
    <row r="236" spans="1:9" ht="30">
      <c r="A236" t="s">
        <v>95</v>
      </c>
      <c r="B236" s="1" t="str">
        <f>+IF(LEN(A236)&gt;0,VLOOKUP(A236,Seguimiento_Mar_2025!G$4:H$356,2,FALSE),"")</f>
        <v>Grupos de apoyo de participación ciudadana para la seguridad creados y fortalecidos</v>
      </c>
      <c r="C236" s="1" t="str">
        <f>+IF(LEN(A236)&gt;0,VLOOKUP(A236,Seguimiento_Mar_2025!G$4:J$356,4,FALSE),"")</f>
        <v>Secretaría de Seguridad, Justicia y Paz</v>
      </c>
      <c r="D236" t="s">
        <v>1233</v>
      </c>
      <c r="E236" t="str">
        <f t="shared" si="6"/>
        <v>51030102Zaragoza</v>
      </c>
      <c r="F236" t="str">
        <f t="shared" si="7"/>
        <v/>
      </c>
      <c r="G236">
        <v>3</v>
      </c>
      <c r="H236" s="2"/>
      <c r="I236">
        <f>+ABS(SUMIF($A$4:$A$11183,A236,$H$4:$H$11183)-IF(ISERROR(VLOOKUP(A236,Seguimiento_Mar_2025!G$4:U$356,15,FALSE)),0,VLOOKUP(A236,Seguimiento_Mar_2025!G$4:U$356,15,FALSE)))</f>
        <v>0</v>
      </c>
    </row>
    <row r="237" spans="1:9" ht="30">
      <c r="A237" t="s">
        <v>97</v>
      </c>
      <c r="B237" s="1" t="str">
        <f>+IF(LEN(A237)&gt;0,VLOOKUP(A237,Seguimiento_Mar_2025!G$4:H$356,2,FALSE),"")</f>
        <v>Estrategia en sitio para la recuperación de espacios-Casas de vicio</v>
      </c>
      <c r="C237" s="1" t="str">
        <f>+IF(LEN(A237)&gt;0,VLOOKUP(A237,Seguimiento_Mar_2025!G$4:J$356,4,FALSE),"")</f>
        <v>Secretaría de Seguridad, Justicia y Paz</v>
      </c>
      <c r="D237" t="s">
        <v>1230</v>
      </c>
      <c r="E237" t="str">
        <f t="shared" si="6"/>
        <v>51030103Amagá</v>
      </c>
      <c r="F237" t="str">
        <f t="shared" si="7"/>
        <v/>
      </c>
      <c r="G237">
        <v>18</v>
      </c>
      <c r="H237" s="2"/>
      <c r="I237">
        <f>+ABS(SUMIF($A$4:$A$11183,A237,$H$4:$H$11183)-IF(ISERROR(VLOOKUP(A237,Seguimiento_Mar_2025!G$4:U$356,15,FALSE)),0,VLOOKUP(A237,Seguimiento_Mar_2025!G$4:U$356,15,FALSE)))</f>
        <v>0</v>
      </c>
    </row>
    <row r="238" spans="1:9" ht="30">
      <c r="A238" t="s">
        <v>97</v>
      </c>
      <c r="B238" s="1" t="str">
        <f>+IF(LEN(A238)&gt;0,VLOOKUP(A238,Seguimiento_Mar_2025!G$4:H$356,2,FALSE),"")</f>
        <v>Estrategia en sitio para la recuperación de espacios-Casas de vicio</v>
      </c>
      <c r="C238" s="1" t="str">
        <f>+IF(LEN(A238)&gt;0,VLOOKUP(A238,Seguimiento_Mar_2025!G$4:J$356,4,FALSE),"")</f>
        <v>Secretaría de Seguridad, Justicia y Paz</v>
      </c>
      <c r="D238" t="s">
        <v>1245</v>
      </c>
      <c r="E238" t="str">
        <f t="shared" si="6"/>
        <v>51030103Copacabana</v>
      </c>
      <c r="F238" t="str">
        <f t="shared" si="7"/>
        <v/>
      </c>
      <c r="G238">
        <v>2</v>
      </c>
      <c r="H238" s="2"/>
      <c r="I238">
        <f>+ABS(SUMIF($A$4:$A$11183,A238,$H$4:$H$11183)-IF(ISERROR(VLOOKUP(A238,Seguimiento_Mar_2025!G$4:U$356,15,FALSE)),0,VLOOKUP(A238,Seguimiento_Mar_2025!G$4:U$356,15,FALSE)))</f>
        <v>0</v>
      </c>
    </row>
    <row r="239" spans="1:9" ht="30">
      <c r="A239" t="s">
        <v>103</v>
      </c>
      <c r="B239" s="1" t="str">
        <f>+IF(LEN(A239)&gt;0,VLOOKUP(A239,Seguimiento_Mar_2025!G$4:H$356,2,FALSE),"")</f>
        <v>Cámaras implementadas, fortalecidas e integradas al SIES</v>
      </c>
      <c r="C239" s="1" t="str">
        <f>+IF(LEN(A239)&gt;0,VLOOKUP(A239,Seguimiento_Mar_2025!G$4:J$356,4,FALSE),"")</f>
        <v>Secretaría de Seguridad, Justicia y Paz</v>
      </c>
      <c r="D239" t="s">
        <v>1304</v>
      </c>
      <c r="E239" t="str">
        <f t="shared" si="6"/>
        <v>51030201Alejandría</v>
      </c>
      <c r="F239" t="str">
        <f t="shared" si="7"/>
        <v/>
      </c>
      <c r="G239">
        <v>4</v>
      </c>
      <c r="H239" s="2"/>
      <c r="I239">
        <f>+ABS(SUMIF($A$4:$A$11183,A239,$H$4:$H$11183)-IF(ISERROR(VLOOKUP(A239,Seguimiento_Mar_2025!G$4:U$356,15,FALSE)),0,VLOOKUP(A239,Seguimiento_Mar_2025!G$4:U$356,15,FALSE)))</f>
        <v>0</v>
      </c>
    </row>
    <row r="240" spans="1:9" ht="30">
      <c r="A240" t="s">
        <v>103</v>
      </c>
      <c r="B240" s="1" t="str">
        <f>+IF(LEN(A240)&gt;0,VLOOKUP(A240,Seguimiento_Mar_2025!G$4:H$356,2,FALSE),"")</f>
        <v>Cámaras implementadas, fortalecidas e integradas al SIES</v>
      </c>
      <c r="C240" s="1" t="str">
        <f>+IF(LEN(A240)&gt;0,VLOOKUP(A240,Seguimiento_Mar_2025!G$4:J$356,4,FALSE),"")</f>
        <v>Secretaría de Seguridad, Justicia y Paz</v>
      </c>
      <c r="D240" t="s">
        <v>1230</v>
      </c>
      <c r="E240" t="str">
        <f t="shared" si="6"/>
        <v>51030201Amagá</v>
      </c>
      <c r="F240" t="str">
        <f t="shared" si="7"/>
        <v/>
      </c>
      <c r="G240">
        <v>4</v>
      </c>
      <c r="H240" s="2">
        <v>1</v>
      </c>
      <c r="I240">
        <f>+ABS(SUMIF($A$4:$A$11183,A240,$H$4:$H$11183)-IF(ISERROR(VLOOKUP(A240,Seguimiento_Mar_2025!G$4:U$356,15,FALSE)),0,VLOOKUP(A240,Seguimiento_Mar_2025!G$4:U$356,15,FALSE)))</f>
        <v>0</v>
      </c>
    </row>
    <row r="241" spans="1:9" ht="30">
      <c r="A241" t="s">
        <v>103</v>
      </c>
      <c r="B241" s="1" t="str">
        <f>+IF(LEN(A241)&gt;0,VLOOKUP(A241,Seguimiento_Mar_2025!G$4:H$356,2,FALSE),"")</f>
        <v>Cámaras implementadas, fortalecidas e integradas al SIES</v>
      </c>
      <c r="C241" s="1" t="str">
        <f>+IF(LEN(A241)&gt;0,VLOOKUP(A241,Seguimiento_Mar_2025!G$4:J$356,4,FALSE),"")</f>
        <v>Secretaría de Seguridad, Justicia y Paz</v>
      </c>
      <c r="D241" t="s">
        <v>1305</v>
      </c>
      <c r="E241" t="str">
        <f t="shared" si="6"/>
        <v>51030201Amalfi</v>
      </c>
      <c r="F241" t="str">
        <f t="shared" si="7"/>
        <v/>
      </c>
      <c r="G241">
        <v>56</v>
      </c>
      <c r="H241" s="2">
        <v>3</v>
      </c>
      <c r="I241">
        <f>+ABS(SUMIF($A$4:$A$11183,A241,$H$4:$H$11183)-IF(ISERROR(VLOOKUP(A241,Seguimiento_Mar_2025!G$4:U$356,15,FALSE)),0,VLOOKUP(A241,Seguimiento_Mar_2025!G$4:U$356,15,FALSE)))</f>
        <v>0</v>
      </c>
    </row>
    <row r="242" spans="1:9" ht="30">
      <c r="A242" t="s">
        <v>103</v>
      </c>
      <c r="B242" s="1" t="str">
        <f>+IF(LEN(A242)&gt;0,VLOOKUP(A242,Seguimiento_Mar_2025!G$4:H$356,2,FALSE),"")</f>
        <v>Cámaras implementadas, fortalecidas e integradas al SIES</v>
      </c>
      <c r="C242" s="1" t="str">
        <f>+IF(LEN(A242)&gt;0,VLOOKUP(A242,Seguimiento_Mar_2025!G$4:J$356,4,FALSE),"")</f>
        <v>Secretaría de Seguridad, Justicia y Paz</v>
      </c>
      <c r="D242" t="s">
        <v>1241</v>
      </c>
      <c r="E242" t="str">
        <f t="shared" si="6"/>
        <v>51030201Andes</v>
      </c>
      <c r="F242" t="str">
        <f t="shared" si="7"/>
        <v/>
      </c>
      <c r="G242">
        <v>16</v>
      </c>
      <c r="H242" s="2">
        <v>11</v>
      </c>
      <c r="I242">
        <f>+ABS(SUMIF($A$4:$A$11183,A242,$H$4:$H$11183)-IF(ISERROR(VLOOKUP(A242,Seguimiento_Mar_2025!G$4:U$356,15,FALSE)),0,VLOOKUP(A242,Seguimiento_Mar_2025!G$4:U$356,15,FALSE)))</f>
        <v>0</v>
      </c>
    </row>
    <row r="243" spans="1:9" ht="30">
      <c r="A243" t="s">
        <v>103</v>
      </c>
      <c r="B243" s="1" t="str">
        <f>+IF(LEN(A243)&gt;0,VLOOKUP(A243,Seguimiento_Mar_2025!G$4:H$356,2,FALSE),"")</f>
        <v>Cámaras implementadas, fortalecidas e integradas al SIES</v>
      </c>
      <c r="C243" s="1" t="str">
        <f>+IF(LEN(A243)&gt;0,VLOOKUP(A243,Seguimiento_Mar_2025!G$4:J$356,4,FALSE),"")</f>
        <v>Secretaría de Seguridad, Justicia y Paz</v>
      </c>
      <c r="D243" t="s">
        <v>1277</v>
      </c>
      <c r="E243" t="str">
        <f t="shared" si="6"/>
        <v>51030201Angelópolis</v>
      </c>
      <c r="F243" t="str">
        <f t="shared" si="7"/>
        <v/>
      </c>
      <c r="G243">
        <v>14</v>
      </c>
      <c r="H243" s="2"/>
      <c r="I243">
        <f>+ABS(SUMIF($A$4:$A$11183,A243,$H$4:$H$11183)-IF(ISERROR(VLOOKUP(A243,Seguimiento_Mar_2025!G$4:U$356,15,FALSE)),0,VLOOKUP(A243,Seguimiento_Mar_2025!G$4:U$356,15,FALSE)))</f>
        <v>0</v>
      </c>
    </row>
    <row r="244" spans="1:9" ht="30">
      <c r="A244" t="s">
        <v>103</v>
      </c>
      <c r="B244" s="1" t="str">
        <f>+IF(LEN(A244)&gt;0,VLOOKUP(A244,Seguimiento_Mar_2025!G$4:H$356,2,FALSE),"")</f>
        <v>Cámaras implementadas, fortalecidas e integradas al SIES</v>
      </c>
      <c r="C244" s="1" t="str">
        <f>+IF(LEN(A244)&gt;0,VLOOKUP(A244,Seguimiento_Mar_2025!G$4:J$356,4,FALSE),"")</f>
        <v>Secretaría de Seguridad, Justicia y Paz</v>
      </c>
      <c r="D244" t="s">
        <v>1278</v>
      </c>
      <c r="E244" t="str">
        <f t="shared" si="6"/>
        <v>51030201Angostura</v>
      </c>
      <c r="F244" t="str">
        <f t="shared" si="7"/>
        <v/>
      </c>
      <c r="G244">
        <v>4</v>
      </c>
      <c r="H244" s="2">
        <v>20</v>
      </c>
      <c r="I244">
        <f>+ABS(SUMIF($A$4:$A$11183,A244,$H$4:$H$11183)-IF(ISERROR(VLOOKUP(A244,Seguimiento_Mar_2025!G$4:U$356,15,FALSE)),0,VLOOKUP(A244,Seguimiento_Mar_2025!G$4:U$356,15,FALSE)))</f>
        <v>0</v>
      </c>
    </row>
    <row r="245" spans="1:9" ht="30">
      <c r="A245" t="s">
        <v>103</v>
      </c>
      <c r="B245" s="1" t="str">
        <f>+IF(LEN(A245)&gt;0,VLOOKUP(A245,Seguimiento_Mar_2025!G$4:H$356,2,FALSE),"")</f>
        <v>Cámaras implementadas, fortalecidas e integradas al SIES</v>
      </c>
      <c r="C245" s="1" t="str">
        <f>+IF(LEN(A245)&gt;0,VLOOKUP(A245,Seguimiento_Mar_2025!G$4:J$356,4,FALSE),"")</f>
        <v>Secretaría de Seguridad, Justicia y Paz</v>
      </c>
      <c r="D245" t="s">
        <v>1306</v>
      </c>
      <c r="E245" t="str">
        <f t="shared" si="6"/>
        <v>51030201Anorí</v>
      </c>
      <c r="F245" t="str">
        <f t="shared" si="7"/>
        <v/>
      </c>
      <c r="G245">
        <v>35</v>
      </c>
      <c r="H245" s="2"/>
      <c r="I245">
        <f>+ABS(SUMIF($A$4:$A$11183,A245,$H$4:$H$11183)-IF(ISERROR(VLOOKUP(A245,Seguimiento_Mar_2025!G$4:U$356,15,FALSE)),0,VLOOKUP(A245,Seguimiento_Mar_2025!G$4:U$356,15,FALSE)))</f>
        <v>0</v>
      </c>
    </row>
    <row r="246" spans="1:9" ht="30">
      <c r="A246" t="s">
        <v>103</v>
      </c>
      <c r="B246" s="1" t="str">
        <f>+IF(LEN(A246)&gt;0,VLOOKUP(A246,Seguimiento_Mar_2025!G$4:H$356,2,FALSE),"")</f>
        <v>Cámaras implementadas, fortalecidas e integradas al SIES</v>
      </c>
      <c r="C246" s="1" t="str">
        <f>+IF(LEN(A246)&gt;0,VLOOKUP(A246,Seguimiento_Mar_2025!G$4:J$356,4,FALSE),"")</f>
        <v>Secretaría de Seguridad, Justicia y Paz</v>
      </c>
      <c r="D246" t="s">
        <v>1307</v>
      </c>
      <c r="E246" t="str">
        <f t="shared" si="6"/>
        <v>51030201Anzá</v>
      </c>
      <c r="F246" t="str">
        <f t="shared" si="7"/>
        <v/>
      </c>
      <c r="G246">
        <v>5</v>
      </c>
      <c r="H246" s="2"/>
      <c r="I246">
        <f>+ABS(SUMIF($A$4:$A$11183,A246,$H$4:$H$11183)-IF(ISERROR(VLOOKUP(A246,Seguimiento_Mar_2025!G$4:U$356,15,FALSE)),0,VLOOKUP(A246,Seguimiento_Mar_2025!G$4:U$356,15,FALSE)))</f>
        <v>0</v>
      </c>
    </row>
    <row r="247" spans="1:9" ht="30">
      <c r="A247" t="s">
        <v>103</v>
      </c>
      <c r="B247" s="1" t="str">
        <f>+IF(LEN(A247)&gt;0,VLOOKUP(A247,Seguimiento_Mar_2025!G$4:H$356,2,FALSE),"")</f>
        <v>Cámaras implementadas, fortalecidas e integradas al SIES</v>
      </c>
      <c r="C247" s="1" t="str">
        <f>+IF(LEN(A247)&gt;0,VLOOKUP(A247,Seguimiento_Mar_2025!G$4:J$356,4,FALSE),"")</f>
        <v>Secretaría de Seguridad, Justicia y Paz</v>
      </c>
      <c r="D247" t="s">
        <v>1257</v>
      </c>
      <c r="E247" t="str">
        <f t="shared" si="6"/>
        <v>51030201Apartadó</v>
      </c>
      <c r="F247" t="str">
        <f t="shared" si="7"/>
        <v/>
      </c>
      <c r="G247">
        <v>50</v>
      </c>
      <c r="H247" s="2">
        <v>3</v>
      </c>
      <c r="I247">
        <f>+ABS(SUMIF($A$4:$A$11183,A247,$H$4:$H$11183)-IF(ISERROR(VLOOKUP(A247,Seguimiento_Mar_2025!G$4:U$356,15,FALSE)),0,VLOOKUP(A247,Seguimiento_Mar_2025!G$4:U$356,15,FALSE)))</f>
        <v>0</v>
      </c>
    </row>
    <row r="248" spans="1:9" ht="30">
      <c r="A248" t="s">
        <v>103</v>
      </c>
      <c r="B248" s="1" t="str">
        <f>+IF(LEN(A248)&gt;0,VLOOKUP(A248,Seguimiento_Mar_2025!G$4:H$356,2,FALSE),"")</f>
        <v>Cámaras implementadas, fortalecidas e integradas al SIES</v>
      </c>
      <c r="C248" s="1" t="str">
        <f>+IF(LEN(A248)&gt;0,VLOOKUP(A248,Seguimiento_Mar_2025!G$4:J$356,4,FALSE),"")</f>
        <v>Secretaría de Seguridad, Justicia y Paz</v>
      </c>
      <c r="D248" t="s">
        <v>1225</v>
      </c>
      <c r="E248" t="str">
        <f t="shared" si="6"/>
        <v>51030201Arboletes</v>
      </c>
      <c r="F248" t="str">
        <f t="shared" si="7"/>
        <v/>
      </c>
      <c r="G248">
        <v>4</v>
      </c>
      <c r="H248" s="2"/>
      <c r="I248">
        <f>+ABS(SUMIF($A$4:$A$11183,A248,$H$4:$H$11183)-IF(ISERROR(VLOOKUP(A248,Seguimiento_Mar_2025!G$4:U$356,15,FALSE)),0,VLOOKUP(A248,Seguimiento_Mar_2025!G$4:U$356,15,FALSE)))</f>
        <v>0</v>
      </c>
    </row>
    <row r="249" spans="1:9" ht="30">
      <c r="A249" t="s">
        <v>103</v>
      </c>
      <c r="B249" s="1" t="str">
        <f>+IF(LEN(A249)&gt;0,VLOOKUP(A249,Seguimiento_Mar_2025!G$4:H$356,2,FALSE),"")</f>
        <v>Cámaras implementadas, fortalecidas e integradas al SIES</v>
      </c>
      <c r="C249" s="1" t="str">
        <f>+IF(LEN(A249)&gt;0,VLOOKUP(A249,Seguimiento_Mar_2025!G$4:J$356,4,FALSE),"")</f>
        <v>Secretaría de Seguridad, Justicia y Paz</v>
      </c>
      <c r="D249" t="s">
        <v>1308</v>
      </c>
      <c r="E249" t="str">
        <f t="shared" ref="E249:E312" si="8">+A249&amp;D249</f>
        <v>51030201Argelia</v>
      </c>
      <c r="F249" t="str">
        <f t="shared" si="7"/>
        <v/>
      </c>
      <c r="G249">
        <v>4</v>
      </c>
      <c r="H249" s="2"/>
      <c r="I249">
        <f>+ABS(SUMIF($A$4:$A$11183,A249,$H$4:$H$11183)-IF(ISERROR(VLOOKUP(A249,Seguimiento_Mar_2025!G$4:U$356,15,FALSE)),0,VLOOKUP(A249,Seguimiento_Mar_2025!G$4:U$356,15,FALSE)))</f>
        <v>0</v>
      </c>
    </row>
    <row r="250" spans="1:9" ht="30">
      <c r="A250" t="s">
        <v>103</v>
      </c>
      <c r="B250" s="1" t="str">
        <f>+IF(LEN(A250)&gt;0,VLOOKUP(A250,Seguimiento_Mar_2025!G$4:H$356,2,FALSE),"")</f>
        <v>Cámaras implementadas, fortalecidas e integradas al SIES</v>
      </c>
      <c r="C250" s="1" t="str">
        <f>+IF(LEN(A250)&gt;0,VLOOKUP(A250,Seguimiento_Mar_2025!G$4:J$356,4,FALSE),"")</f>
        <v>Secretaría de Seguridad, Justicia y Paz</v>
      </c>
      <c r="D250" t="s">
        <v>1310</v>
      </c>
      <c r="E250" t="str">
        <f t="shared" si="8"/>
        <v>51030201Bello</v>
      </c>
      <c r="F250" t="str">
        <f t="shared" si="7"/>
        <v/>
      </c>
      <c r="G250">
        <v>201</v>
      </c>
      <c r="H250" s="2">
        <v>12</v>
      </c>
      <c r="I250">
        <f>+ABS(SUMIF($A$4:$A$11183,A250,$H$4:$H$11183)-IF(ISERROR(VLOOKUP(A250,Seguimiento_Mar_2025!G$4:U$356,15,FALSE)),0,VLOOKUP(A250,Seguimiento_Mar_2025!G$4:U$356,15,FALSE)))</f>
        <v>0</v>
      </c>
    </row>
    <row r="251" spans="1:9" ht="30">
      <c r="A251" t="s">
        <v>103</v>
      </c>
      <c r="B251" s="1" t="str">
        <f>+IF(LEN(A251)&gt;0,VLOOKUP(A251,Seguimiento_Mar_2025!G$4:H$356,2,FALSE),"")</f>
        <v>Cámaras implementadas, fortalecidas e integradas al SIES</v>
      </c>
      <c r="C251" s="1" t="str">
        <f>+IF(LEN(A251)&gt;0,VLOOKUP(A251,Seguimiento_Mar_2025!G$4:J$356,4,FALSE),"")</f>
        <v>Secretaría de Seguridad, Justicia y Paz</v>
      </c>
      <c r="D251" t="s">
        <v>1311</v>
      </c>
      <c r="E251" t="str">
        <f t="shared" si="8"/>
        <v>51030201Betania</v>
      </c>
      <c r="F251" t="str">
        <f t="shared" si="7"/>
        <v/>
      </c>
      <c r="G251">
        <v>5</v>
      </c>
      <c r="H251" s="2">
        <v>2</v>
      </c>
      <c r="I251">
        <f>+ABS(SUMIF($A$4:$A$11183,A251,$H$4:$H$11183)-IF(ISERROR(VLOOKUP(A251,Seguimiento_Mar_2025!G$4:U$356,15,FALSE)),0,VLOOKUP(A251,Seguimiento_Mar_2025!G$4:U$356,15,FALSE)))</f>
        <v>0</v>
      </c>
    </row>
    <row r="252" spans="1:9" ht="30">
      <c r="A252" t="s">
        <v>103</v>
      </c>
      <c r="B252" s="1" t="str">
        <f>+IF(LEN(A252)&gt;0,VLOOKUP(A252,Seguimiento_Mar_2025!G$4:H$356,2,FALSE),"")</f>
        <v>Cámaras implementadas, fortalecidas e integradas al SIES</v>
      </c>
      <c r="C252" s="1" t="str">
        <f>+IF(LEN(A252)&gt;0,VLOOKUP(A252,Seguimiento_Mar_2025!G$4:J$356,4,FALSE),"")</f>
        <v>Secretaría de Seguridad, Justicia y Paz</v>
      </c>
      <c r="D252" t="s">
        <v>1272</v>
      </c>
      <c r="E252" t="str">
        <f t="shared" si="8"/>
        <v>51030201Betulia</v>
      </c>
      <c r="F252" t="str">
        <f t="shared" si="7"/>
        <v/>
      </c>
      <c r="G252">
        <v>5</v>
      </c>
      <c r="H252" s="2">
        <v>2</v>
      </c>
      <c r="I252">
        <f>+ABS(SUMIF($A$4:$A$11183,A252,$H$4:$H$11183)-IF(ISERROR(VLOOKUP(A252,Seguimiento_Mar_2025!G$4:U$356,15,FALSE)),0,VLOOKUP(A252,Seguimiento_Mar_2025!G$4:U$356,15,FALSE)))</f>
        <v>0</v>
      </c>
    </row>
    <row r="253" spans="1:9" ht="30">
      <c r="A253" t="s">
        <v>103</v>
      </c>
      <c r="B253" s="1" t="str">
        <f>+IF(LEN(A253)&gt;0,VLOOKUP(A253,Seguimiento_Mar_2025!G$4:H$356,2,FALSE),"")</f>
        <v>Cámaras implementadas, fortalecidas e integradas al SIES</v>
      </c>
      <c r="C253" s="1" t="str">
        <f>+IF(LEN(A253)&gt;0,VLOOKUP(A253,Seguimiento_Mar_2025!G$4:J$356,4,FALSE),"")</f>
        <v>Secretaría de Seguridad, Justicia y Paz</v>
      </c>
      <c r="D253" t="s">
        <v>1312</v>
      </c>
      <c r="E253" t="str">
        <f t="shared" si="8"/>
        <v>51030201Buriticá</v>
      </c>
      <c r="F253" t="str">
        <f t="shared" si="7"/>
        <v/>
      </c>
      <c r="G253">
        <v>4</v>
      </c>
      <c r="H253" s="2"/>
      <c r="I253">
        <f>+ABS(SUMIF($A$4:$A$11183,A253,$H$4:$H$11183)-IF(ISERROR(VLOOKUP(A253,Seguimiento_Mar_2025!G$4:U$356,15,FALSE)),0,VLOOKUP(A253,Seguimiento_Mar_2025!G$4:U$356,15,FALSE)))</f>
        <v>0</v>
      </c>
    </row>
    <row r="254" spans="1:9" ht="30">
      <c r="A254" t="s">
        <v>103</v>
      </c>
      <c r="B254" s="1" t="str">
        <f>+IF(LEN(A254)&gt;0,VLOOKUP(A254,Seguimiento_Mar_2025!G$4:H$356,2,FALSE),"")</f>
        <v>Cámaras implementadas, fortalecidas e integradas al SIES</v>
      </c>
      <c r="C254" s="1" t="str">
        <f>+IF(LEN(A254)&gt;0,VLOOKUP(A254,Seguimiento_Mar_2025!G$4:J$356,4,FALSE),"")</f>
        <v>Secretaría de Seguridad, Justicia y Paz</v>
      </c>
      <c r="D254" t="s">
        <v>1264</v>
      </c>
      <c r="E254" t="str">
        <f t="shared" si="8"/>
        <v>51030201Cáceres</v>
      </c>
      <c r="F254" t="str">
        <f t="shared" si="7"/>
        <v/>
      </c>
      <c r="G254">
        <v>4</v>
      </c>
      <c r="H254" s="2"/>
      <c r="I254">
        <f>+ABS(SUMIF($A$4:$A$11183,A254,$H$4:$H$11183)-IF(ISERROR(VLOOKUP(A254,Seguimiento_Mar_2025!G$4:U$356,15,FALSE)),0,VLOOKUP(A254,Seguimiento_Mar_2025!G$4:U$356,15,FALSE)))</f>
        <v>0</v>
      </c>
    </row>
    <row r="255" spans="1:9" ht="30">
      <c r="A255" t="s">
        <v>103</v>
      </c>
      <c r="B255" s="1" t="str">
        <f>+IF(LEN(A255)&gt;0,VLOOKUP(A255,Seguimiento_Mar_2025!G$4:H$356,2,FALSE),"")</f>
        <v>Cámaras implementadas, fortalecidas e integradas al SIES</v>
      </c>
      <c r="C255" s="1" t="str">
        <f>+IF(LEN(A255)&gt;0,VLOOKUP(A255,Seguimiento_Mar_2025!G$4:J$356,4,FALSE),"")</f>
        <v>Secretaría de Seguridad, Justicia y Paz</v>
      </c>
      <c r="D255" t="s">
        <v>1313</v>
      </c>
      <c r="E255" t="str">
        <f t="shared" si="8"/>
        <v>51030201Caicedo</v>
      </c>
      <c r="F255" t="str">
        <f t="shared" si="7"/>
        <v/>
      </c>
      <c r="G255">
        <v>5</v>
      </c>
      <c r="H255" s="2">
        <v>2</v>
      </c>
      <c r="I255">
        <f>+ABS(SUMIF($A$4:$A$11183,A255,$H$4:$H$11183)-IF(ISERROR(VLOOKUP(A255,Seguimiento_Mar_2025!G$4:U$356,15,FALSE)),0,VLOOKUP(A255,Seguimiento_Mar_2025!G$4:U$356,15,FALSE)))</f>
        <v>0</v>
      </c>
    </row>
    <row r="256" spans="1:9" ht="30">
      <c r="A256" t="s">
        <v>103</v>
      </c>
      <c r="B256" s="1" t="str">
        <f>+IF(LEN(A256)&gt;0,VLOOKUP(A256,Seguimiento_Mar_2025!G$4:H$356,2,FALSE),"")</f>
        <v>Cámaras implementadas, fortalecidas e integradas al SIES</v>
      </c>
      <c r="C256" s="1" t="str">
        <f>+IF(LEN(A256)&gt;0,VLOOKUP(A256,Seguimiento_Mar_2025!G$4:J$356,4,FALSE),"")</f>
        <v>Secretaría de Seguridad, Justicia y Paz</v>
      </c>
      <c r="D256" t="s">
        <v>1314</v>
      </c>
      <c r="E256" t="str">
        <f t="shared" si="8"/>
        <v>51030201Caldas</v>
      </c>
      <c r="F256" t="str">
        <f t="shared" si="7"/>
        <v/>
      </c>
      <c r="G256">
        <v>40</v>
      </c>
      <c r="H256" s="2">
        <v>26</v>
      </c>
      <c r="I256">
        <f>+ABS(SUMIF($A$4:$A$11183,A256,$H$4:$H$11183)-IF(ISERROR(VLOOKUP(A256,Seguimiento_Mar_2025!G$4:U$356,15,FALSE)),0,VLOOKUP(A256,Seguimiento_Mar_2025!G$4:U$356,15,FALSE)))</f>
        <v>0</v>
      </c>
    </row>
    <row r="257" spans="1:9" ht="30">
      <c r="A257" t="s">
        <v>103</v>
      </c>
      <c r="B257" s="1" t="str">
        <f>+IF(LEN(A257)&gt;0,VLOOKUP(A257,Seguimiento_Mar_2025!G$4:H$356,2,FALSE),"")</f>
        <v>Cámaras implementadas, fortalecidas e integradas al SIES</v>
      </c>
      <c r="C257" s="1" t="str">
        <f>+IF(LEN(A257)&gt;0,VLOOKUP(A257,Seguimiento_Mar_2025!G$4:J$356,4,FALSE),"")</f>
        <v>Secretaría de Seguridad, Justicia y Paz</v>
      </c>
      <c r="D257" t="s">
        <v>1315</v>
      </c>
      <c r="E257" t="str">
        <f t="shared" si="8"/>
        <v>51030201Campamento</v>
      </c>
      <c r="F257" t="str">
        <f t="shared" si="7"/>
        <v/>
      </c>
      <c r="G257">
        <v>28</v>
      </c>
      <c r="H257" s="2">
        <v>1</v>
      </c>
      <c r="I257">
        <f>+ABS(SUMIF($A$4:$A$11183,A257,$H$4:$H$11183)-IF(ISERROR(VLOOKUP(A257,Seguimiento_Mar_2025!G$4:U$356,15,FALSE)),0,VLOOKUP(A257,Seguimiento_Mar_2025!G$4:U$356,15,FALSE)))</f>
        <v>0</v>
      </c>
    </row>
    <row r="258" spans="1:9" ht="30">
      <c r="A258" t="s">
        <v>103</v>
      </c>
      <c r="B258" s="1" t="str">
        <f>+IF(LEN(A258)&gt;0,VLOOKUP(A258,Seguimiento_Mar_2025!G$4:H$356,2,FALSE),"")</f>
        <v>Cámaras implementadas, fortalecidas e integradas al SIES</v>
      </c>
      <c r="C258" s="1" t="str">
        <f>+IF(LEN(A258)&gt;0,VLOOKUP(A258,Seguimiento_Mar_2025!G$4:J$356,4,FALSE),"")</f>
        <v>Secretaría de Seguridad, Justicia y Paz</v>
      </c>
      <c r="D258" t="s">
        <v>1316</v>
      </c>
      <c r="E258" t="str">
        <f t="shared" si="8"/>
        <v>51030201Cañasgordas</v>
      </c>
      <c r="F258" t="str">
        <f t="shared" si="7"/>
        <v/>
      </c>
      <c r="G258">
        <v>4</v>
      </c>
      <c r="H258" s="2"/>
      <c r="I258">
        <f>+ABS(SUMIF($A$4:$A$11183,A258,$H$4:$H$11183)-IF(ISERROR(VLOOKUP(A258,Seguimiento_Mar_2025!G$4:U$356,15,FALSE)),0,VLOOKUP(A258,Seguimiento_Mar_2025!G$4:U$356,15,FALSE)))</f>
        <v>0</v>
      </c>
    </row>
    <row r="259" spans="1:9" ht="30">
      <c r="A259" t="s">
        <v>103</v>
      </c>
      <c r="B259" s="1" t="str">
        <f>+IF(LEN(A259)&gt;0,VLOOKUP(A259,Seguimiento_Mar_2025!G$4:H$356,2,FALSE),"")</f>
        <v>Cámaras implementadas, fortalecidas e integradas al SIES</v>
      </c>
      <c r="C259" s="1" t="str">
        <f>+IF(LEN(A259)&gt;0,VLOOKUP(A259,Seguimiento_Mar_2025!G$4:J$356,4,FALSE),"")</f>
        <v>Secretaría de Seguridad, Justicia y Paz</v>
      </c>
      <c r="D259" t="s">
        <v>1299</v>
      </c>
      <c r="E259" t="str">
        <f t="shared" si="8"/>
        <v>51030201Caracolí</v>
      </c>
      <c r="F259" t="str">
        <f t="shared" si="7"/>
        <v/>
      </c>
      <c r="G259">
        <v>4</v>
      </c>
      <c r="H259" s="2"/>
      <c r="I259">
        <f>+ABS(SUMIF($A$4:$A$11183,A259,$H$4:$H$11183)-IF(ISERROR(VLOOKUP(A259,Seguimiento_Mar_2025!G$4:U$356,15,FALSE)),0,VLOOKUP(A259,Seguimiento_Mar_2025!G$4:U$356,15,FALSE)))</f>
        <v>0</v>
      </c>
    </row>
    <row r="260" spans="1:9" ht="30">
      <c r="A260" t="s">
        <v>103</v>
      </c>
      <c r="B260" s="1" t="str">
        <f>+IF(LEN(A260)&gt;0,VLOOKUP(A260,Seguimiento_Mar_2025!G$4:H$356,2,FALSE),"")</f>
        <v>Cámaras implementadas, fortalecidas e integradas al SIES</v>
      </c>
      <c r="C260" s="1" t="str">
        <f>+IF(LEN(A260)&gt;0,VLOOKUP(A260,Seguimiento_Mar_2025!G$4:J$356,4,FALSE),"")</f>
        <v>Secretaría de Seguridad, Justicia y Paz</v>
      </c>
      <c r="D260" t="s">
        <v>1265</v>
      </c>
      <c r="E260" t="str">
        <f t="shared" si="8"/>
        <v>51030201Caucasia</v>
      </c>
      <c r="F260" t="str">
        <f t="shared" ref="F260:F323" si="9">+IF(IF(LEN(E260)&gt;0,COUNTIF($E$4:$E$11183,E260),"")=1,"",IF(LEN(E260)&gt;0,COUNTIF($E$4:$E$11183,E260),""))</f>
        <v/>
      </c>
      <c r="G260">
        <v>40</v>
      </c>
      <c r="H260" s="2">
        <v>8</v>
      </c>
      <c r="I260">
        <f>+ABS(SUMIF($A$4:$A$11183,A260,$H$4:$H$11183)-IF(ISERROR(VLOOKUP(A260,Seguimiento_Mar_2025!G$4:U$356,15,FALSE)),0,VLOOKUP(A260,Seguimiento_Mar_2025!G$4:U$356,15,FALSE)))</f>
        <v>0</v>
      </c>
    </row>
    <row r="261" spans="1:9" ht="30">
      <c r="A261" t="s">
        <v>103</v>
      </c>
      <c r="B261" s="1" t="str">
        <f>+IF(LEN(A261)&gt;0,VLOOKUP(A261,Seguimiento_Mar_2025!G$4:H$356,2,FALSE),"")</f>
        <v>Cámaras implementadas, fortalecidas e integradas al SIES</v>
      </c>
      <c r="C261" s="1" t="str">
        <f>+IF(LEN(A261)&gt;0,VLOOKUP(A261,Seguimiento_Mar_2025!G$4:J$356,4,FALSE),"")</f>
        <v>Secretaría de Seguridad, Justicia y Paz</v>
      </c>
      <c r="D261" t="s">
        <v>1258</v>
      </c>
      <c r="E261" t="str">
        <f t="shared" si="8"/>
        <v>51030201Chigorodó</v>
      </c>
      <c r="F261" t="str">
        <f t="shared" si="9"/>
        <v/>
      </c>
      <c r="G261">
        <v>16</v>
      </c>
      <c r="H261" s="2"/>
      <c r="I261">
        <f>+ABS(SUMIF($A$4:$A$11183,A261,$H$4:$H$11183)-IF(ISERROR(VLOOKUP(A261,Seguimiento_Mar_2025!G$4:U$356,15,FALSE)),0,VLOOKUP(A261,Seguimiento_Mar_2025!G$4:U$356,15,FALSE)))</f>
        <v>0</v>
      </c>
    </row>
    <row r="262" spans="1:9" ht="30">
      <c r="A262" t="s">
        <v>103</v>
      </c>
      <c r="B262" s="1" t="str">
        <f>+IF(LEN(A262)&gt;0,VLOOKUP(A262,Seguimiento_Mar_2025!G$4:H$356,2,FALSE),"")</f>
        <v>Cámaras implementadas, fortalecidas e integradas al SIES</v>
      </c>
      <c r="C262" s="1" t="str">
        <f>+IF(LEN(A262)&gt;0,VLOOKUP(A262,Seguimiento_Mar_2025!G$4:J$356,4,FALSE),"")</f>
        <v>Secretaría de Seguridad, Justicia y Paz</v>
      </c>
      <c r="D262" t="s">
        <v>1281</v>
      </c>
      <c r="E262" t="str">
        <f t="shared" si="8"/>
        <v>51030201Cisneros</v>
      </c>
      <c r="F262" t="str">
        <f t="shared" si="9"/>
        <v/>
      </c>
      <c r="G262">
        <v>27</v>
      </c>
      <c r="H262" s="2">
        <v>2</v>
      </c>
      <c r="I262">
        <f>+ABS(SUMIF($A$4:$A$11183,A262,$H$4:$H$11183)-IF(ISERROR(VLOOKUP(A262,Seguimiento_Mar_2025!G$4:U$356,15,FALSE)),0,VLOOKUP(A262,Seguimiento_Mar_2025!G$4:U$356,15,FALSE)))</f>
        <v>0</v>
      </c>
    </row>
    <row r="263" spans="1:9" ht="30">
      <c r="A263" t="s">
        <v>103</v>
      </c>
      <c r="B263" s="1" t="str">
        <f>+IF(LEN(A263)&gt;0,VLOOKUP(A263,Seguimiento_Mar_2025!G$4:H$356,2,FALSE),"")</f>
        <v>Cámaras implementadas, fortalecidas e integradas al SIES</v>
      </c>
      <c r="C263" s="1" t="str">
        <f>+IF(LEN(A263)&gt;0,VLOOKUP(A263,Seguimiento_Mar_2025!G$4:J$356,4,FALSE),"")</f>
        <v>Secretaría de Seguridad, Justicia y Paz</v>
      </c>
      <c r="D263" t="s">
        <v>1254</v>
      </c>
      <c r="E263" t="str">
        <f t="shared" si="8"/>
        <v>51030201Ciudad Bolívar</v>
      </c>
      <c r="F263" t="str">
        <f t="shared" si="9"/>
        <v/>
      </c>
      <c r="G263">
        <v>20</v>
      </c>
      <c r="H263" s="2"/>
      <c r="I263">
        <f>+ABS(SUMIF($A$4:$A$11183,A263,$H$4:$H$11183)-IF(ISERROR(VLOOKUP(A263,Seguimiento_Mar_2025!G$4:U$356,15,FALSE)),0,VLOOKUP(A263,Seguimiento_Mar_2025!G$4:U$356,15,FALSE)))</f>
        <v>0</v>
      </c>
    </row>
    <row r="264" spans="1:9" ht="30">
      <c r="A264" t="s">
        <v>103</v>
      </c>
      <c r="B264" s="1" t="str">
        <f>+IF(LEN(A264)&gt;0,VLOOKUP(A264,Seguimiento_Mar_2025!G$4:H$356,2,FALSE),"")</f>
        <v>Cámaras implementadas, fortalecidas e integradas al SIES</v>
      </c>
      <c r="C264" s="1" t="str">
        <f>+IF(LEN(A264)&gt;0,VLOOKUP(A264,Seguimiento_Mar_2025!G$4:J$356,4,FALSE),"")</f>
        <v>Secretaría de Seguridad, Justicia y Paz</v>
      </c>
      <c r="D264" t="s">
        <v>1317</v>
      </c>
      <c r="E264" t="str">
        <f t="shared" si="8"/>
        <v>51030201Cocorná</v>
      </c>
      <c r="F264" t="str">
        <f t="shared" si="9"/>
        <v/>
      </c>
      <c r="G264">
        <v>18</v>
      </c>
      <c r="H264" s="2"/>
      <c r="I264">
        <f>+ABS(SUMIF($A$4:$A$11183,A264,$H$4:$H$11183)-IF(ISERROR(VLOOKUP(A264,Seguimiento_Mar_2025!G$4:U$356,15,FALSE)),0,VLOOKUP(A264,Seguimiento_Mar_2025!G$4:U$356,15,FALSE)))</f>
        <v>0</v>
      </c>
    </row>
    <row r="265" spans="1:9" ht="30">
      <c r="A265" t="s">
        <v>103</v>
      </c>
      <c r="B265" s="1" t="str">
        <f>+IF(LEN(A265)&gt;0,VLOOKUP(A265,Seguimiento_Mar_2025!G$4:H$356,2,FALSE),"")</f>
        <v>Cámaras implementadas, fortalecidas e integradas al SIES</v>
      </c>
      <c r="C265" s="1" t="str">
        <f>+IF(LEN(A265)&gt;0,VLOOKUP(A265,Seguimiento_Mar_2025!G$4:J$356,4,FALSE),"")</f>
        <v>Secretaría de Seguridad, Justicia y Paz</v>
      </c>
      <c r="D265" t="s">
        <v>1318</v>
      </c>
      <c r="E265" t="str">
        <f t="shared" si="8"/>
        <v>51030201Concordia</v>
      </c>
      <c r="F265" t="str">
        <f t="shared" si="9"/>
        <v/>
      </c>
      <c r="G265">
        <v>7</v>
      </c>
      <c r="H265" s="2">
        <v>7</v>
      </c>
      <c r="I265">
        <f>+ABS(SUMIF($A$4:$A$11183,A265,$H$4:$H$11183)-IF(ISERROR(VLOOKUP(A265,Seguimiento_Mar_2025!G$4:U$356,15,FALSE)),0,VLOOKUP(A265,Seguimiento_Mar_2025!G$4:U$356,15,FALSE)))</f>
        <v>0</v>
      </c>
    </row>
    <row r="266" spans="1:9" ht="30">
      <c r="A266" t="s">
        <v>103</v>
      </c>
      <c r="B266" s="1" t="str">
        <f>+IF(LEN(A266)&gt;0,VLOOKUP(A266,Seguimiento_Mar_2025!G$4:H$356,2,FALSE),"")</f>
        <v>Cámaras implementadas, fortalecidas e integradas al SIES</v>
      </c>
      <c r="C266" s="1" t="str">
        <f>+IF(LEN(A266)&gt;0,VLOOKUP(A266,Seguimiento_Mar_2025!G$4:J$356,4,FALSE),"")</f>
        <v>Secretaría de Seguridad, Justicia y Paz</v>
      </c>
      <c r="D266" t="s">
        <v>1231</v>
      </c>
      <c r="E266" t="str">
        <f t="shared" si="8"/>
        <v>51030201Dabeiba</v>
      </c>
      <c r="F266" t="str">
        <f t="shared" si="9"/>
        <v/>
      </c>
      <c r="G266">
        <v>2</v>
      </c>
      <c r="H266" s="2">
        <v>3</v>
      </c>
      <c r="I266">
        <f>+ABS(SUMIF($A$4:$A$11183,A266,$H$4:$H$11183)-IF(ISERROR(VLOOKUP(A266,Seguimiento_Mar_2025!G$4:U$356,15,FALSE)),0,VLOOKUP(A266,Seguimiento_Mar_2025!G$4:U$356,15,FALSE)))</f>
        <v>0</v>
      </c>
    </row>
    <row r="267" spans="1:9" ht="30">
      <c r="A267" t="s">
        <v>103</v>
      </c>
      <c r="B267" s="1" t="str">
        <f>+IF(LEN(A267)&gt;0,VLOOKUP(A267,Seguimiento_Mar_2025!G$4:H$356,2,FALSE),"")</f>
        <v>Cámaras implementadas, fortalecidas e integradas al SIES</v>
      </c>
      <c r="C267" s="1" t="str">
        <f>+IF(LEN(A267)&gt;0,VLOOKUP(A267,Seguimiento_Mar_2025!G$4:J$356,4,FALSE),"")</f>
        <v>Secretaría de Seguridad, Justicia y Paz</v>
      </c>
      <c r="D267" t="s">
        <v>1319</v>
      </c>
      <c r="E267" t="str">
        <f t="shared" si="8"/>
        <v>51030201Donmatías</v>
      </c>
      <c r="F267" t="str">
        <f t="shared" si="9"/>
        <v/>
      </c>
      <c r="G267">
        <v>22</v>
      </c>
      <c r="H267" s="2">
        <v>31</v>
      </c>
      <c r="I267">
        <f>+ABS(SUMIF($A$4:$A$11183,A267,$H$4:$H$11183)-IF(ISERROR(VLOOKUP(A267,Seguimiento_Mar_2025!G$4:U$356,15,FALSE)),0,VLOOKUP(A267,Seguimiento_Mar_2025!G$4:U$356,15,FALSE)))</f>
        <v>0</v>
      </c>
    </row>
    <row r="268" spans="1:9" ht="30">
      <c r="A268" t="s">
        <v>103</v>
      </c>
      <c r="B268" s="1" t="str">
        <f>+IF(LEN(A268)&gt;0,VLOOKUP(A268,Seguimiento_Mar_2025!G$4:H$356,2,FALSE),"")</f>
        <v>Cámaras implementadas, fortalecidas e integradas al SIES</v>
      </c>
      <c r="C268" s="1" t="str">
        <f>+IF(LEN(A268)&gt;0,VLOOKUP(A268,Seguimiento_Mar_2025!G$4:J$356,4,FALSE),"")</f>
        <v>Secretaría de Seguridad, Justicia y Paz</v>
      </c>
      <c r="D268" t="s">
        <v>1253</v>
      </c>
      <c r="E268" t="str">
        <f t="shared" si="8"/>
        <v>51030201El Bagre</v>
      </c>
      <c r="F268" t="str">
        <f t="shared" si="9"/>
        <v/>
      </c>
      <c r="G268">
        <v>5</v>
      </c>
      <c r="H268" s="2"/>
      <c r="I268">
        <f>+ABS(SUMIF($A$4:$A$11183,A268,$H$4:$H$11183)-IF(ISERROR(VLOOKUP(A268,Seguimiento_Mar_2025!G$4:U$356,15,FALSE)),0,VLOOKUP(A268,Seguimiento_Mar_2025!G$4:U$356,15,FALSE)))</f>
        <v>0</v>
      </c>
    </row>
    <row r="269" spans="1:9" ht="30">
      <c r="A269" t="s">
        <v>103</v>
      </c>
      <c r="B269" s="1" t="str">
        <f>+IF(LEN(A269)&gt;0,VLOOKUP(A269,Seguimiento_Mar_2025!G$4:H$356,2,FALSE),"")</f>
        <v>Cámaras implementadas, fortalecidas e integradas al SIES</v>
      </c>
      <c r="C269" s="1" t="str">
        <f>+IF(LEN(A269)&gt;0,VLOOKUP(A269,Seguimiento_Mar_2025!G$4:J$356,4,FALSE),"")</f>
        <v>Secretaría de Seguridad, Justicia y Paz</v>
      </c>
      <c r="D269" t="s">
        <v>1355</v>
      </c>
      <c r="E269" t="str">
        <f t="shared" si="8"/>
        <v>51030201El Carmen De Viboral</v>
      </c>
      <c r="F269" t="str">
        <f t="shared" si="9"/>
        <v/>
      </c>
      <c r="G269">
        <v>69</v>
      </c>
      <c r="H269" s="2">
        <v>1</v>
      </c>
      <c r="I269">
        <f>+ABS(SUMIF($A$4:$A$11183,A269,$H$4:$H$11183)-IF(ISERROR(VLOOKUP(A269,Seguimiento_Mar_2025!G$4:U$356,15,FALSE)),0,VLOOKUP(A269,Seguimiento_Mar_2025!G$4:U$356,15,FALSE)))</f>
        <v>0</v>
      </c>
    </row>
    <row r="270" spans="1:9" ht="30">
      <c r="A270" t="s">
        <v>103</v>
      </c>
      <c r="B270" s="1" t="str">
        <f>+IF(LEN(A270)&gt;0,VLOOKUP(A270,Seguimiento_Mar_2025!G$4:H$356,2,FALSE),"")</f>
        <v>Cámaras implementadas, fortalecidas e integradas al SIES</v>
      </c>
      <c r="C270" s="1" t="str">
        <f>+IF(LEN(A270)&gt;0,VLOOKUP(A270,Seguimiento_Mar_2025!G$4:J$356,4,FALSE),"")</f>
        <v>Secretaría de Seguridad, Justicia y Paz</v>
      </c>
      <c r="D270" t="s">
        <v>1244</v>
      </c>
      <c r="E270" t="str">
        <f t="shared" si="8"/>
        <v>51030201El Peñol</v>
      </c>
      <c r="F270" t="str">
        <f t="shared" si="9"/>
        <v/>
      </c>
      <c r="G270">
        <v>7</v>
      </c>
      <c r="H270" s="2">
        <v>16</v>
      </c>
      <c r="I270">
        <f>+ABS(SUMIF($A$4:$A$11183,A270,$H$4:$H$11183)-IF(ISERROR(VLOOKUP(A270,Seguimiento_Mar_2025!G$4:U$356,15,FALSE)),0,VLOOKUP(A270,Seguimiento_Mar_2025!G$4:U$356,15,FALSE)))</f>
        <v>0</v>
      </c>
    </row>
    <row r="271" spans="1:9" ht="30">
      <c r="A271" t="s">
        <v>103</v>
      </c>
      <c r="B271" s="1" t="str">
        <f>+IF(LEN(A271)&gt;0,VLOOKUP(A271,Seguimiento_Mar_2025!G$4:H$356,2,FALSE),"")</f>
        <v>Cámaras implementadas, fortalecidas e integradas al SIES</v>
      </c>
      <c r="C271" s="1" t="str">
        <f>+IF(LEN(A271)&gt;0,VLOOKUP(A271,Seguimiento_Mar_2025!G$4:J$356,4,FALSE),"")</f>
        <v>Secretaría de Seguridad, Justicia y Paz</v>
      </c>
      <c r="D271" t="s">
        <v>1235</v>
      </c>
      <c r="E271" t="str">
        <f t="shared" si="8"/>
        <v>51030201El Santuario</v>
      </c>
      <c r="F271" t="str">
        <f t="shared" si="9"/>
        <v/>
      </c>
      <c r="G271">
        <v>7</v>
      </c>
      <c r="H271" s="2">
        <v>205</v>
      </c>
      <c r="I271">
        <f>+ABS(SUMIF($A$4:$A$11183,A271,$H$4:$H$11183)-IF(ISERROR(VLOOKUP(A271,Seguimiento_Mar_2025!G$4:U$356,15,FALSE)),0,VLOOKUP(A271,Seguimiento_Mar_2025!G$4:U$356,15,FALSE)))</f>
        <v>0</v>
      </c>
    </row>
    <row r="272" spans="1:9" ht="30">
      <c r="A272" t="s">
        <v>103</v>
      </c>
      <c r="B272" s="1" t="str">
        <f>+IF(LEN(A272)&gt;0,VLOOKUP(A272,Seguimiento_Mar_2025!G$4:H$356,2,FALSE),"")</f>
        <v>Cámaras implementadas, fortalecidas e integradas al SIES</v>
      </c>
      <c r="C272" s="1" t="str">
        <f>+IF(LEN(A272)&gt;0,VLOOKUP(A272,Seguimiento_Mar_2025!G$4:J$356,4,FALSE),"")</f>
        <v>Secretaría de Seguridad, Justicia y Paz</v>
      </c>
      <c r="D272" t="s">
        <v>1246</v>
      </c>
      <c r="E272" t="str">
        <f t="shared" si="8"/>
        <v>51030201Entrerríos</v>
      </c>
      <c r="F272" t="str">
        <f t="shared" si="9"/>
        <v/>
      </c>
      <c r="G272">
        <v>18</v>
      </c>
      <c r="H272" s="2">
        <v>2</v>
      </c>
      <c r="I272">
        <f>+ABS(SUMIF($A$4:$A$11183,A272,$H$4:$H$11183)-IF(ISERROR(VLOOKUP(A272,Seguimiento_Mar_2025!G$4:U$356,15,FALSE)),0,VLOOKUP(A272,Seguimiento_Mar_2025!G$4:U$356,15,FALSE)))</f>
        <v>0</v>
      </c>
    </row>
    <row r="273" spans="1:9" ht="30">
      <c r="A273" t="s">
        <v>103</v>
      </c>
      <c r="B273" s="1" t="str">
        <f>+IF(LEN(A273)&gt;0,VLOOKUP(A273,Seguimiento_Mar_2025!G$4:H$356,2,FALSE),"")</f>
        <v>Cámaras implementadas, fortalecidas e integradas al SIES</v>
      </c>
      <c r="C273" s="1" t="str">
        <f>+IF(LEN(A273)&gt;0,VLOOKUP(A273,Seguimiento_Mar_2025!G$4:J$356,4,FALSE),"")</f>
        <v>Secretaría de Seguridad, Justicia y Paz</v>
      </c>
      <c r="D273" t="s">
        <v>1323</v>
      </c>
      <c r="E273" t="str">
        <f t="shared" si="8"/>
        <v>51030201Fredonia</v>
      </c>
      <c r="F273" t="str">
        <f t="shared" si="9"/>
        <v/>
      </c>
      <c r="G273">
        <v>40</v>
      </c>
      <c r="H273" s="2"/>
      <c r="I273">
        <f>+ABS(SUMIF($A$4:$A$11183,A273,$H$4:$H$11183)-IF(ISERROR(VLOOKUP(A273,Seguimiento_Mar_2025!G$4:U$356,15,FALSE)),0,VLOOKUP(A273,Seguimiento_Mar_2025!G$4:U$356,15,FALSE)))</f>
        <v>0</v>
      </c>
    </row>
    <row r="274" spans="1:9" ht="30">
      <c r="A274" t="s">
        <v>103</v>
      </c>
      <c r="B274" s="1" t="str">
        <f>+IF(LEN(A274)&gt;0,VLOOKUP(A274,Seguimiento_Mar_2025!G$4:H$356,2,FALSE),"")</f>
        <v>Cámaras implementadas, fortalecidas e integradas al SIES</v>
      </c>
      <c r="C274" s="1" t="str">
        <f>+IF(LEN(A274)&gt;0,VLOOKUP(A274,Seguimiento_Mar_2025!G$4:J$356,4,FALSE),"")</f>
        <v>Secretaría de Seguridad, Justicia y Paz</v>
      </c>
      <c r="D274" t="s">
        <v>1325</v>
      </c>
      <c r="E274" t="str">
        <f t="shared" si="8"/>
        <v>51030201Giraldo</v>
      </c>
      <c r="F274" t="str">
        <f t="shared" si="9"/>
        <v/>
      </c>
      <c r="G274">
        <v>9</v>
      </c>
      <c r="H274" s="2">
        <v>3</v>
      </c>
      <c r="I274">
        <f>+ABS(SUMIF($A$4:$A$11183,A274,$H$4:$H$11183)-IF(ISERROR(VLOOKUP(A274,Seguimiento_Mar_2025!G$4:U$356,15,FALSE)),0,VLOOKUP(A274,Seguimiento_Mar_2025!G$4:U$356,15,FALSE)))</f>
        <v>0</v>
      </c>
    </row>
    <row r="275" spans="1:9" ht="30">
      <c r="A275" t="s">
        <v>103</v>
      </c>
      <c r="B275" s="1" t="str">
        <f>+IF(LEN(A275)&gt;0,VLOOKUP(A275,Seguimiento_Mar_2025!G$4:H$356,2,FALSE),"")</f>
        <v>Cámaras implementadas, fortalecidas e integradas al SIES</v>
      </c>
      <c r="C275" s="1" t="str">
        <f>+IF(LEN(A275)&gt;0,VLOOKUP(A275,Seguimiento_Mar_2025!G$4:J$356,4,FALSE),"")</f>
        <v>Secretaría de Seguridad, Justicia y Paz</v>
      </c>
      <c r="D275" t="s">
        <v>1261</v>
      </c>
      <c r="E275" t="str">
        <f t="shared" si="8"/>
        <v>51030201Girardota</v>
      </c>
      <c r="F275" t="str">
        <f t="shared" si="9"/>
        <v/>
      </c>
      <c r="G275">
        <v>148</v>
      </c>
      <c r="H275" s="2"/>
      <c r="I275">
        <f>+ABS(SUMIF($A$4:$A$11183,A275,$H$4:$H$11183)-IF(ISERROR(VLOOKUP(A275,Seguimiento_Mar_2025!G$4:U$356,15,FALSE)),0,VLOOKUP(A275,Seguimiento_Mar_2025!G$4:U$356,15,FALSE)))</f>
        <v>0</v>
      </c>
    </row>
    <row r="276" spans="1:9" ht="30">
      <c r="A276" t="s">
        <v>103</v>
      </c>
      <c r="B276" s="1" t="str">
        <f>+IF(LEN(A276)&gt;0,VLOOKUP(A276,Seguimiento_Mar_2025!G$4:H$356,2,FALSE),"")</f>
        <v>Cámaras implementadas, fortalecidas e integradas al SIES</v>
      </c>
      <c r="C276" s="1" t="str">
        <f>+IF(LEN(A276)&gt;0,VLOOKUP(A276,Seguimiento_Mar_2025!G$4:J$356,4,FALSE),"")</f>
        <v>Secretaría de Seguridad, Justicia y Paz</v>
      </c>
      <c r="D276" t="s">
        <v>1327</v>
      </c>
      <c r="E276" t="str">
        <f t="shared" si="8"/>
        <v>51030201Guarne</v>
      </c>
      <c r="F276" t="str">
        <f t="shared" si="9"/>
        <v/>
      </c>
      <c r="G276">
        <v>43</v>
      </c>
      <c r="H276" s="2">
        <v>11</v>
      </c>
      <c r="I276">
        <f>+ABS(SUMIF($A$4:$A$11183,A276,$H$4:$H$11183)-IF(ISERROR(VLOOKUP(A276,Seguimiento_Mar_2025!G$4:U$356,15,FALSE)),0,VLOOKUP(A276,Seguimiento_Mar_2025!G$4:U$356,15,FALSE)))</f>
        <v>0</v>
      </c>
    </row>
    <row r="277" spans="1:9" ht="30">
      <c r="A277" t="s">
        <v>103</v>
      </c>
      <c r="B277" s="1" t="str">
        <f>+IF(LEN(A277)&gt;0,VLOOKUP(A277,Seguimiento_Mar_2025!G$4:H$356,2,FALSE),"")</f>
        <v>Cámaras implementadas, fortalecidas e integradas al SIES</v>
      </c>
      <c r="C277" s="1" t="str">
        <f>+IF(LEN(A277)&gt;0,VLOOKUP(A277,Seguimiento_Mar_2025!G$4:J$356,4,FALSE),"")</f>
        <v>Secretaría de Seguridad, Justicia y Paz</v>
      </c>
      <c r="D277" t="s">
        <v>1238</v>
      </c>
      <c r="E277" t="str">
        <f t="shared" si="8"/>
        <v>51030201Ituango</v>
      </c>
      <c r="F277" t="str">
        <f t="shared" si="9"/>
        <v/>
      </c>
      <c r="G277">
        <v>13</v>
      </c>
      <c r="H277" s="2"/>
      <c r="I277">
        <f>+ABS(SUMIF($A$4:$A$11183,A277,$H$4:$H$11183)-IF(ISERROR(VLOOKUP(A277,Seguimiento_Mar_2025!G$4:U$356,15,FALSE)),0,VLOOKUP(A277,Seguimiento_Mar_2025!G$4:U$356,15,FALSE)))</f>
        <v>0</v>
      </c>
    </row>
    <row r="278" spans="1:9" ht="30">
      <c r="A278" t="s">
        <v>103</v>
      </c>
      <c r="B278" s="1" t="str">
        <f>+IF(LEN(A278)&gt;0,VLOOKUP(A278,Seguimiento_Mar_2025!G$4:H$356,2,FALSE),"")</f>
        <v>Cámaras implementadas, fortalecidas e integradas al SIES</v>
      </c>
      <c r="C278" s="1" t="str">
        <f>+IF(LEN(A278)&gt;0,VLOOKUP(A278,Seguimiento_Mar_2025!G$4:J$356,4,FALSE),"")</f>
        <v>Secretaría de Seguridad, Justicia y Paz</v>
      </c>
      <c r="D278" t="s">
        <v>1330</v>
      </c>
      <c r="E278" t="str">
        <f t="shared" si="8"/>
        <v>51030201Jardín</v>
      </c>
      <c r="F278" t="str">
        <f t="shared" si="9"/>
        <v/>
      </c>
      <c r="G278">
        <v>7</v>
      </c>
      <c r="H278" s="2"/>
      <c r="I278">
        <f>+ABS(SUMIF($A$4:$A$11183,A278,$H$4:$H$11183)-IF(ISERROR(VLOOKUP(A278,Seguimiento_Mar_2025!G$4:U$356,15,FALSE)),0,VLOOKUP(A278,Seguimiento_Mar_2025!G$4:U$356,15,FALSE)))</f>
        <v>0</v>
      </c>
    </row>
    <row r="279" spans="1:9" ht="30">
      <c r="A279" t="s">
        <v>103</v>
      </c>
      <c r="B279" s="1" t="str">
        <f>+IF(LEN(A279)&gt;0,VLOOKUP(A279,Seguimiento_Mar_2025!G$4:H$356,2,FALSE),"")</f>
        <v>Cámaras implementadas, fortalecidas e integradas al SIES</v>
      </c>
      <c r="C279" s="1" t="str">
        <f>+IF(LEN(A279)&gt;0,VLOOKUP(A279,Seguimiento_Mar_2025!G$4:J$356,4,FALSE),"")</f>
        <v>Secretaría de Seguridad, Justicia y Paz</v>
      </c>
      <c r="D279" t="s">
        <v>1237</v>
      </c>
      <c r="E279" t="str">
        <f t="shared" si="8"/>
        <v>51030201Jericó</v>
      </c>
      <c r="F279" t="str">
        <f t="shared" si="9"/>
        <v/>
      </c>
      <c r="G279">
        <v>9</v>
      </c>
      <c r="H279" s="2"/>
      <c r="I279">
        <f>+ABS(SUMIF($A$4:$A$11183,A279,$H$4:$H$11183)-IF(ISERROR(VLOOKUP(A279,Seguimiento_Mar_2025!G$4:U$356,15,FALSE)),0,VLOOKUP(A279,Seguimiento_Mar_2025!G$4:U$356,15,FALSE)))</f>
        <v>0</v>
      </c>
    </row>
    <row r="280" spans="1:9" ht="30">
      <c r="A280" t="s">
        <v>103</v>
      </c>
      <c r="B280" s="1" t="str">
        <f>+IF(LEN(A280)&gt;0,VLOOKUP(A280,Seguimiento_Mar_2025!G$4:H$356,2,FALSE),"")</f>
        <v>Cámaras implementadas, fortalecidas e integradas al SIES</v>
      </c>
      <c r="C280" s="1" t="str">
        <f>+IF(LEN(A280)&gt;0,VLOOKUP(A280,Seguimiento_Mar_2025!G$4:J$356,4,FALSE),"")</f>
        <v>Secretaría de Seguridad, Justicia y Paz</v>
      </c>
      <c r="D280" t="s">
        <v>1356</v>
      </c>
      <c r="E280" t="str">
        <f t="shared" si="8"/>
        <v>51030201La Ceja</v>
      </c>
      <c r="F280" t="str">
        <f t="shared" si="9"/>
        <v/>
      </c>
      <c r="G280">
        <v>86</v>
      </c>
      <c r="H280" s="2">
        <v>1</v>
      </c>
      <c r="I280">
        <f>+ABS(SUMIF($A$4:$A$11183,A280,$H$4:$H$11183)-IF(ISERROR(VLOOKUP(A280,Seguimiento_Mar_2025!G$4:U$356,15,FALSE)),0,VLOOKUP(A280,Seguimiento_Mar_2025!G$4:U$356,15,FALSE)))</f>
        <v>0</v>
      </c>
    </row>
    <row r="281" spans="1:9" ht="30">
      <c r="A281" t="s">
        <v>103</v>
      </c>
      <c r="B281" s="1" t="str">
        <f>+IF(LEN(A281)&gt;0,VLOOKUP(A281,Seguimiento_Mar_2025!G$4:H$356,2,FALSE),"")</f>
        <v>Cámaras implementadas, fortalecidas e integradas al SIES</v>
      </c>
      <c r="C281" s="1" t="str">
        <f>+IF(LEN(A281)&gt;0,VLOOKUP(A281,Seguimiento_Mar_2025!G$4:J$356,4,FALSE),"")</f>
        <v>Secretaría de Seguridad, Justicia y Paz</v>
      </c>
      <c r="D281" t="s">
        <v>1294</v>
      </c>
      <c r="E281" t="str">
        <f t="shared" si="8"/>
        <v>51030201La Pintada</v>
      </c>
      <c r="F281" t="str">
        <f t="shared" si="9"/>
        <v/>
      </c>
      <c r="G281">
        <v>24</v>
      </c>
      <c r="H281" s="2"/>
      <c r="I281">
        <f>+ABS(SUMIF($A$4:$A$11183,A281,$H$4:$H$11183)-IF(ISERROR(VLOOKUP(A281,Seguimiento_Mar_2025!G$4:U$356,15,FALSE)),0,VLOOKUP(A281,Seguimiento_Mar_2025!G$4:U$356,15,FALSE)))</f>
        <v>0</v>
      </c>
    </row>
    <row r="282" spans="1:9" ht="30">
      <c r="A282" t="s">
        <v>103</v>
      </c>
      <c r="B282" s="1" t="str">
        <f>+IF(LEN(A282)&gt;0,VLOOKUP(A282,Seguimiento_Mar_2025!G$4:H$356,2,FALSE),"")</f>
        <v>Cámaras implementadas, fortalecidas e integradas al SIES</v>
      </c>
      <c r="C282" s="1" t="str">
        <f>+IF(LEN(A282)&gt;0,VLOOKUP(A282,Seguimiento_Mar_2025!G$4:J$356,4,FALSE),"")</f>
        <v>Secretaría de Seguridad, Justicia y Paz</v>
      </c>
      <c r="D282" t="s">
        <v>1333</v>
      </c>
      <c r="E282" t="str">
        <f t="shared" si="8"/>
        <v>51030201La Unión</v>
      </c>
      <c r="F282" t="str">
        <f t="shared" si="9"/>
        <v/>
      </c>
      <c r="G282">
        <v>5</v>
      </c>
      <c r="H282" s="2"/>
      <c r="I282">
        <f>+ABS(SUMIF($A$4:$A$11183,A282,$H$4:$H$11183)-IF(ISERROR(VLOOKUP(A282,Seguimiento_Mar_2025!G$4:U$356,15,FALSE)),0,VLOOKUP(A282,Seguimiento_Mar_2025!G$4:U$356,15,FALSE)))</f>
        <v>0</v>
      </c>
    </row>
    <row r="283" spans="1:9" ht="30">
      <c r="A283" t="s">
        <v>103</v>
      </c>
      <c r="B283" s="1" t="str">
        <f>+IF(LEN(A283)&gt;0,VLOOKUP(A283,Seguimiento_Mar_2025!G$4:H$356,2,FALSE),"")</f>
        <v>Cámaras implementadas, fortalecidas e integradas al SIES</v>
      </c>
      <c r="C283" s="1" t="str">
        <f>+IF(LEN(A283)&gt;0,VLOOKUP(A283,Seguimiento_Mar_2025!G$4:J$356,4,FALSE),"")</f>
        <v>Secretaría de Seguridad, Justicia y Paz</v>
      </c>
      <c r="D283" t="s">
        <v>1275</v>
      </c>
      <c r="E283" t="str">
        <f t="shared" si="8"/>
        <v>51030201Maceo</v>
      </c>
      <c r="F283" t="str">
        <f t="shared" si="9"/>
        <v/>
      </c>
      <c r="G283">
        <v>4</v>
      </c>
      <c r="H283" s="2">
        <v>6</v>
      </c>
      <c r="I283">
        <f>+ABS(SUMIF($A$4:$A$11183,A283,$H$4:$H$11183)-IF(ISERROR(VLOOKUP(A283,Seguimiento_Mar_2025!G$4:U$356,15,FALSE)),0,VLOOKUP(A283,Seguimiento_Mar_2025!G$4:U$356,15,FALSE)))</f>
        <v>0</v>
      </c>
    </row>
    <row r="284" spans="1:9" ht="30">
      <c r="A284" t="s">
        <v>103</v>
      </c>
      <c r="B284" s="1" t="str">
        <f>+IF(LEN(A284)&gt;0,VLOOKUP(A284,Seguimiento_Mar_2025!G$4:H$356,2,FALSE),"")</f>
        <v>Cámaras implementadas, fortalecidas e integradas al SIES</v>
      </c>
      <c r="C284" s="1" t="str">
        <f>+IF(LEN(A284)&gt;0,VLOOKUP(A284,Seguimiento_Mar_2025!G$4:J$356,4,FALSE),"")</f>
        <v>Secretaría de Seguridad, Justicia y Paz</v>
      </c>
      <c r="D284" t="s">
        <v>1334</v>
      </c>
      <c r="E284" t="str">
        <f t="shared" si="8"/>
        <v>51030201Marinilla</v>
      </c>
      <c r="F284" t="str">
        <f t="shared" si="9"/>
        <v/>
      </c>
      <c r="G284">
        <v>38</v>
      </c>
      <c r="H284" s="2">
        <v>3</v>
      </c>
      <c r="I284">
        <f>+ABS(SUMIF($A$4:$A$11183,A284,$H$4:$H$11183)-IF(ISERROR(VLOOKUP(A284,Seguimiento_Mar_2025!G$4:U$356,15,FALSE)),0,VLOOKUP(A284,Seguimiento_Mar_2025!G$4:U$356,15,FALSE)))</f>
        <v>0</v>
      </c>
    </row>
    <row r="285" spans="1:9" ht="30">
      <c r="A285" t="s">
        <v>103</v>
      </c>
      <c r="B285" s="1" t="str">
        <f>+IF(LEN(A285)&gt;0,VLOOKUP(A285,Seguimiento_Mar_2025!G$4:H$356,2,FALSE),"")</f>
        <v>Cámaras implementadas, fortalecidas e integradas al SIES</v>
      </c>
      <c r="C285" s="1" t="str">
        <f>+IF(LEN(A285)&gt;0,VLOOKUP(A285,Seguimiento_Mar_2025!G$4:J$356,4,FALSE),"")</f>
        <v>Secretaría de Seguridad, Justicia y Paz</v>
      </c>
      <c r="D285" t="s">
        <v>1284</v>
      </c>
      <c r="E285" t="str">
        <f t="shared" si="8"/>
        <v>51030201Montebello</v>
      </c>
      <c r="F285" t="str">
        <f t="shared" si="9"/>
        <v/>
      </c>
      <c r="G285">
        <v>11</v>
      </c>
      <c r="H285" s="2"/>
      <c r="I285">
        <f>+ABS(SUMIF($A$4:$A$11183,A285,$H$4:$H$11183)-IF(ISERROR(VLOOKUP(A285,Seguimiento_Mar_2025!G$4:U$356,15,FALSE)),0,VLOOKUP(A285,Seguimiento_Mar_2025!G$4:U$356,15,FALSE)))</f>
        <v>0</v>
      </c>
    </row>
    <row r="286" spans="1:9" ht="30">
      <c r="A286" t="s">
        <v>103</v>
      </c>
      <c r="B286" s="1" t="str">
        <f>+IF(LEN(A286)&gt;0,VLOOKUP(A286,Seguimiento_Mar_2025!G$4:H$356,2,FALSE),"")</f>
        <v>Cámaras implementadas, fortalecidas e integradas al SIES</v>
      </c>
      <c r="C286" s="1" t="str">
        <f>+IF(LEN(A286)&gt;0,VLOOKUP(A286,Seguimiento_Mar_2025!G$4:J$356,4,FALSE),"")</f>
        <v>Secretaría de Seguridad, Justicia y Paz</v>
      </c>
      <c r="D286" t="s">
        <v>1239</v>
      </c>
      <c r="E286" t="str">
        <f t="shared" si="8"/>
        <v>51030201Nechí</v>
      </c>
      <c r="F286" t="str">
        <f t="shared" si="9"/>
        <v/>
      </c>
      <c r="G286">
        <v>5</v>
      </c>
      <c r="H286" s="2"/>
      <c r="I286">
        <f>+ABS(SUMIF($A$4:$A$11183,A286,$H$4:$H$11183)-IF(ISERROR(VLOOKUP(A286,Seguimiento_Mar_2025!G$4:U$356,15,FALSE)),0,VLOOKUP(A286,Seguimiento_Mar_2025!G$4:U$356,15,FALSE)))</f>
        <v>0</v>
      </c>
    </row>
    <row r="287" spans="1:9" ht="30">
      <c r="A287" t="s">
        <v>103</v>
      </c>
      <c r="B287" s="1" t="str">
        <f>+IF(LEN(A287)&gt;0,VLOOKUP(A287,Seguimiento_Mar_2025!G$4:H$356,2,FALSE),"")</f>
        <v>Cámaras implementadas, fortalecidas e integradas al SIES</v>
      </c>
      <c r="C287" s="1" t="str">
        <f>+IF(LEN(A287)&gt;0,VLOOKUP(A287,Seguimiento_Mar_2025!G$4:J$356,4,FALSE),"")</f>
        <v>Secretaría de Seguridad, Justicia y Paz</v>
      </c>
      <c r="D287" t="s">
        <v>1335</v>
      </c>
      <c r="E287" t="str">
        <f t="shared" si="8"/>
        <v>51030201Peque</v>
      </c>
      <c r="F287" t="str">
        <f t="shared" si="9"/>
        <v/>
      </c>
      <c r="G287">
        <v>1</v>
      </c>
      <c r="H287" s="2"/>
      <c r="I287">
        <f>+ABS(SUMIF($A$4:$A$11183,A287,$H$4:$H$11183)-IF(ISERROR(VLOOKUP(A287,Seguimiento_Mar_2025!G$4:U$356,15,FALSE)),0,VLOOKUP(A287,Seguimiento_Mar_2025!G$4:U$356,15,FALSE)))</f>
        <v>0</v>
      </c>
    </row>
    <row r="288" spans="1:9" ht="30">
      <c r="A288" t="s">
        <v>103</v>
      </c>
      <c r="B288" s="1" t="str">
        <f>+IF(LEN(A288)&gt;0,VLOOKUP(A288,Seguimiento_Mar_2025!G$4:H$356,2,FALSE),"")</f>
        <v>Cámaras implementadas, fortalecidas e integradas al SIES</v>
      </c>
      <c r="C288" s="1" t="str">
        <f>+IF(LEN(A288)&gt;0,VLOOKUP(A288,Seguimiento_Mar_2025!G$4:J$356,4,FALSE),"")</f>
        <v>Secretaría de Seguridad, Justicia y Paz</v>
      </c>
      <c r="D288" t="s">
        <v>1295</v>
      </c>
      <c r="E288" t="str">
        <f t="shared" si="8"/>
        <v>51030201Pueblorrico</v>
      </c>
      <c r="F288" t="str">
        <f t="shared" si="9"/>
        <v/>
      </c>
      <c r="G288">
        <v>15</v>
      </c>
      <c r="H288" s="2">
        <v>5</v>
      </c>
      <c r="I288">
        <f>+ABS(SUMIF($A$4:$A$11183,A288,$H$4:$H$11183)-IF(ISERROR(VLOOKUP(A288,Seguimiento_Mar_2025!G$4:U$356,15,FALSE)),0,VLOOKUP(A288,Seguimiento_Mar_2025!G$4:U$356,15,FALSE)))</f>
        <v>0</v>
      </c>
    </row>
    <row r="289" spans="1:9" ht="30">
      <c r="A289" t="s">
        <v>103</v>
      </c>
      <c r="B289" s="1" t="str">
        <f>+IF(LEN(A289)&gt;0,VLOOKUP(A289,Seguimiento_Mar_2025!G$4:H$356,2,FALSE),"")</f>
        <v>Cámaras implementadas, fortalecidas e integradas al SIES</v>
      </c>
      <c r="C289" s="1" t="str">
        <f>+IF(LEN(A289)&gt;0,VLOOKUP(A289,Seguimiento_Mar_2025!G$4:J$356,4,FALSE),"")</f>
        <v>Secretaría de Seguridad, Justicia y Paz</v>
      </c>
      <c r="D289" t="s">
        <v>1260</v>
      </c>
      <c r="E289" t="str">
        <f t="shared" si="8"/>
        <v>51030201Puerto Berrío</v>
      </c>
      <c r="F289" t="str">
        <f t="shared" si="9"/>
        <v/>
      </c>
      <c r="G289">
        <v>8</v>
      </c>
      <c r="H289" s="2">
        <v>6</v>
      </c>
      <c r="I289">
        <f>+ABS(SUMIF($A$4:$A$11183,A289,$H$4:$H$11183)-IF(ISERROR(VLOOKUP(A289,Seguimiento_Mar_2025!G$4:U$356,15,FALSE)),0,VLOOKUP(A289,Seguimiento_Mar_2025!G$4:U$356,15,FALSE)))</f>
        <v>0</v>
      </c>
    </row>
    <row r="290" spans="1:9" ht="30">
      <c r="A290" t="s">
        <v>103</v>
      </c>
      <c r="B290" s="1" t="str">
        <f>+IF(LEN(A290)&gt;0,VLOOKUP(A290,Seguimiento_Mar_2025!G$4:H$356,2,FALSE),"")</f>
        <v>Cámaras implementadas, fortalecidas e integradas al SIES</v>
      </c>
      <c r="C290" s="1" t="str">
        <f>+IF(LEN(A290)&gt;0,VLOOKUP(A290,Seguimiento_Mar_2025!G$4:J$356,4,FALSE),"")</f>
        <v>Secretaría de Seguridad, Justicia y Paz</v>
      </c>
      <c r="D290" t="s">
        <v>1287</v>
      </c>
      <c r="E290" t="str">
        <f t="shared" si="8"/>
        <v>51030201Puerto Nare</v>
      </c>
      <c r="F290" t="str">
        <f t="shared" si="9"/>
        <v/>
      </c>
      <c r="G290">
        <v>4</v>
      </c>
      <c r="H290" s="2"/>
      <c r="I290">
        <f>+ABS(SUMIF($A$4:$A$11183,A290,$H$4:$H$11183)-IF(ISERROR(VLOOKUP(A290,Seguimiento_Mar_2025!G$4:U$356,15,FALSE)),0,VLOOKUP(A290,Seguimiento_Mar_2025!G$4:U$356,15,FALSE)))</f>
        <v>0</v>
      </c>
    </row>
    <row r="291" spans="1:9" ht="30">
      <c r="A291" t="s">
        <v>103</v>
      </c>
      <c r="B291" s="1" t="str">
        <f>+IF(LEN(A291)&gt;0,VLOOKUP(A291,Seguimiento_Mar_2025!G$4:H$356,2,FALSE),"")</f>
        <v>Cámaras implementadas, fortalecidas e integradas al SIES</v>
      </c>
      <c r="C291" s="1" t="str">
        <f>+IF(LEN(A291)&gt;0,VLOOKUP(A291,Seguimiento_Mar_2025!G$4:J$356,4,FALSE),"")</f>
        <v>Secretaría de Seguridad, Justicia y Paz</v>
      </c>
      <c r="D291" t="s">
        <v>1268</v>
      </c>
      <c r="E291" t="str">
        <f t="shared" si="8"/>
        <v>51030201Puerto Triunfo</v>
      </c>
      <c r="F291" t="str">
        <f t="shared" si="9"/>
        <v/>
      </c>
      <c r="G291">
        <v>4</v>
      </c>
      <c r="H291" s="2"/>
      <c r="I291">
        <f>+ABS(SUMIF($A$4:$A$11183,A291,$H$4:$H$11183)-IF(ISERROR(VLOOKUP(A291,Seguimiento_Mar_2025!G$4:U$356,15,FALSE)),0,VLOOKUP(A291,Seguimiento_Mar_2025!G$4:U$356,15,FALSE)))</f>
        <v>0</v>
      </c>
    </row>
    <row r="292" spans="1:9" ht="30">
      <c r="A292" t="s">
        <v>103</v>
      </c>
      <c r="B292" s="1" t="str">
        <f>+IF(LEN(A292)&gt;0,VLOOKUP(A292,Seguimiento_Mar_2025!G$4:H$356,2,FALSE),"")</f>
        <v>Cámaras implementadas, fortalecidas e integradas al SIES</v>
      </c>
      <c r="C292" s="1" t="str">
        <f>+IF(LEN(A292)&gt;0,VLOOKUP(A292,Seguimiento_Mar_2025!G$4:J$356,4,FALSE),"")</f>
        <v>Secretaría de Seguridad, Justicia y Paz</v>
      </c>
      <c r="D292" t="s">
        <v>1336</v>
      </c>
      <c r="E292" t="str">
        <f t="shared" si="8"/>
        <v>51030201Remedios</v>
      </c>
      <c r="F292" t="str">
        <f t="shared" si="9"/>
        <v/>
      </c>
      <c r="G292">
        <v>9</v>
      </c>
      <c r="H292" s="2">
        <v>14</v>
      </c>
      <c r="I292">
        <f>+ABS(SUMIF($A$4:$A$11183,A292,$H$4:$H$11183)-IF(ISERROR(VLOOKUP(A292,Seguimiento_Mar_2025!G$4:U$356,15,FALSE)),0,VLOOKUP(A292,Seguimiento_Mar_2025!G$4:U$356,15,FALSE)))</f>
        <v>0</v>
      </c>
    </row>
    <row r="293" spans="1:9" ht="30">
      <c r="A293" t="s">
        <v>103</v>
      </c>
      <c r="B293" s="1" t="str">
        <f>+IF(LEN(A293)&gt;0,VLOOKUP(A293,Seguimiento_Mar_2025!G$4:H$356,2,FALSE),"")</f>
        <v>Cámaras implementadas, fortalecidas e integradas al SIES</v>
      </c>
      <c r="C293" s="1" t="str">
        <f>+IF(LEN(A293)&gt;0,VLOOKUP(A293,Seguimiento_Mar_2025!G$4:J$356,4,FALSE),"")</f>
        <v>Secretaría de Seguridad, Justicia y Paz</v>
      </c>
      <c r="D293" t="s">
        <v>1337</v>
      </c>
      <c r="E293" t="str">
        <f t="shared" si="8"/>
        <v>51030201Rionegro</v>
      </c>
      <c r="F293" t="str">
        <f t="shared" si="9"/>
        <v/>
      </c>
      <c r="G293">
        <v>74</v>
      </c>
      <c r="H293" s="2">
        <v>267</v>
      </c>
      <c r="I293">
        <f>+ABS(SUMIF($A$4:$A$11183,A293,$H$4:$H$11183)-IF(ISERROR(VLOOKUP(A293,Seguimiento_Mar_2025!G$4:U$356,15,FALSE)),0,VLOOKUP(A293,Seguimiento_Mar_2025!G$4:U$356,15,FALSE)))</f>
        <v>0</v>
      </c>
    </row>
    <row r="294" spans="1:9" ht="30">
      <c r="A294" t="s">
        <v>103</v>
      </c>
      <c r="B294" s="1" t="str">
        <f>+IF(LEN(A294)&gt;0,VLOOKUP(A294,Seguimiento_Mar_2025!G$4:H$356,2,FALSE),"")</f>
        <v>Cámaras implementadas, fortalecidas e integradas al SIES</v>
      </c>
      <c r="C294" s="1" t="str">
        <f>+IF(LEN(A294)&gt;0,VLOOKUP(A294,Seguimiento_Mar_2025!G$4:J$356,4,FALSE),"")</f>
        <v>Secretaría de Seguridad, Justicia y Paz</v>
      </c>
      <c r="D294" t="s">
        <v>1338</v>
      </c>
      <c r="E294" t="str">
        <f t="shared" si="8"/>
        <v>51030201Sabanalarga</v>
      </c>
      <c r="F294" t="str">
        <f t="shared" si="9"/>
        <v/>
      </c>
      <c r="G294">
        <v>1</v>
      </c>
      <c r="H294" s="2"/>
      <c r="I294">
        <f>+ABS(SUMIF($A$4:$A$11183,A294,$H$4:$H$11183)-IF(ISERROR(VLOOKUP(A294,Seguimiento_Mar_2025!G$4:U$356,15,FALSE)),0,VLOOKUP(A294,Seguimiento_Mar_2025!G$4:U$356,15,FALSE)))</f>
        <v>0</v>
      </c>
    </row>
    <row r="295" spans="1:9" ht="30">
      <c r="A295" t="s">
        <v>103</v>
      </c>
      <c r="B295" s="1" t="str">
        <f>+IF(LEN(A295)&gt;0,VLOOKUP(A295,Seguimiento_Mar_2025!G$4:H$356,2,FALSE),"")</f>
        <v>Cámaras implementadas, fortalecidas e integradas al SIES</v>
      </c>
      <c r="C295" s="1" t="str">
        <f>+IF(LEN(A295)&gt;0,VLOOKUP(A295,Seguimiento_Mar_2025!G$4:J$356,4,FALSE),"")</f>
        <v>Secretaría de Seguridad, Justicia y Paz</v>
      </c>
      <c r="D295" t="s">
        <v>1300</v>
      </c>
      <c r="E295" t="str">
        <f t="shared" si="8"/>
        <v>51030201Salgar</v>
      </c>
      <c r="F295" t="str">
        <f t="shared" si="9"/>
        <v/>
      </c>
      <c r="G295">
        <v>7</v>
      </c>
      <c r="H295" s="2"/>
      <c r="I295">
        <f>+ABS(SUMIF($A$4:$A$11183,A295,$H$4:$H$11183)-IF(ISERROR(VLOOKUP(A295,Seguimiento_Mar_2025!G$4:U$356,15,FALSE)),0,VLOOKUP(A295,Seguimiento_Mar_2025!G$4:U$356,15,FALSE)))</f>
        <v>0</v>
      </c>
    </row>
    <row r="296" spans="1:9" ht="30">
      <c r="A296" t="s">
        <v>103</v>
      </c>
      <c r="B296" s="1" t="str">
        <f>+IF(LEN(A296)&gt;0,VLOOKUP(A296,Seguimiento_Mar_2025!G$4:H$356,2,FALSE),"")</f>
        <v>Cámaras implementadas, fortalecidas e integradas al SIES</v>
      </c>
      <c r="C296" s="1" t="str">
        <f>+IF(LEN(A296)&gt;0,VLOOKUP(A296,Seguimiento_Mar_2025!G$4:J$356,4,FALSE),"")</f>
        <v>Secretaría de Seguridad, Justicia y Paz</v>
      </c>
      <c r="D296" t="s">
        <v>1357</v>
      </c>
      <c r="E296" t="str">
        <f t="shared" si="8"/>
        <v>51030201San Andrés De Cuerquia</v>
      </c>
      <c r="F296" t="str">
        <f t="shared" si="9"/>
        <v/>
      </c>
      <c r="G296">
        <v>9</v>
      </c>
      <c r="H296" s="2"/>
      <c r="I296">
        <f>+ABS(SUMIF($A$4:$A$11183,A296,$H$4:$H$11183)-IF(ISERROR(VLOOKUP(A296,Seguimiento_Mar_2025!G$4:U$356,15,FALSE)),0,VLOOKUP(A296,Seguimiento_Mar_2025!G$4:U$356,15,FALSE)))</f>
        <v>0</v>
      </c>
    </row>
    <row r="297" spans="1:9" ht="30">
      <c r="A297" t="s">
        <v>103</v>
      </c>
      <c r="B297" s="1" t="str">
        <f>+IF(LEN(A297)&gt;0,VLOOKUP(A297,Seguimiento_Mar_2025!G$4:H$356,2,FALSE),"")</f>
        <v>Cámaras implementadas, fortalecidas e integradas al SIES</v>
      </c>
      <c r="C297" s="1" t="str">
        <f>+IF(LEN(A297)&gt;0,VLOOKUP(A297,Seguimiento_Mar_2025!G$4:J$356,4,FALSE),"")</f>
        <v>Secretaría de Seguridad, Justicia y Paz</v>
      </c>
      <c r="D297" t="s">
        <v>1242</v>
      </c>
      <c r="E297" t="str">
        <f t="shared" si="8"/>
        <v>51030201San Carlos</v>
      </c>
      <c r="F297" t="str">
        <f t="shared" si="9"/>
        <v/>
      </c>
      <c r="G297">
        <v>4</v>
      </c>
      <c r="H297" s="2"/>
      <c r="I297">
        <f>+ABS(SUMIF($A$4:$A$11183,A297,$H$4:$H$11183)-IF(ISERROR(VLOOKUP(A297,Seguimiento_Mar_2025!G$4:U$356,15,FALSE)),0,VLOOKUP(A297,Seguimiento_Mar_2025!G$4:U$356,15,FALSE)))</f>
        <v>0</v>
      </c>
    </row>
    <row r="298" spans="1:9" ht="30">
      <c r="A298" t="s">
        <v>103</v>
      </c>
      <c r="B298" s="1" t="str">
        <f>+IF(LEN(A298)&gt;0,VLOOKUP(A298,Seguimiento_Mar_2025!G$4:H$356,2,FALSE),"")</f>
        <v>Cámaras implementadas, fortalecidas e integradas al SIES</v>
      </c>
      <c r="C298" s="1" t="str">
        <f>+IF(LEN(A298)&gt;0,VLOOKUP(A298,Seguimiento_Mar_2025!G$4:J$356,4,FALSE),"")</f>
        <v>Secretaría de Seguridad, Justicia y Paz</v>
      </c>
      <c r="D298" t="s">
        <v>1302</v>
      </c>
      <c r="E298" t="str">
        <f t="shared" si="8"/>
        <v>51030201San Francisco</v>
      </c>
      <c r="F298" t="str">
        <f t="shared" si="9"/>
        <v/>
      </c>
      <c r="G298">
        <v>1</v>
      </c>
      <c r="H298" s="2"/>
      <c r="I298">
        <f>+ABS(SUMIF($A$4:$A$11183,A298,$H$4:$H$11183)-IF(ISERROR(VLOOKUP(A298,Seguimiento_Mar_2025!G$4:U$356,15,FALSE)),0,VLOOKUP(A298,Seguimiento_Mar_2025!G$4:U$356,15,FALSE)))</f>
        <v>0</v>
      </c>
    </row>
    <row r="299" spans="1:9" ht="30">
      <c r="A299" t="s">
        <v>103</v>
      </c>
      <c r="B299" s="1" t="str">
        <f>+IF(LEN(A299)&gt;0,VLOOKUP(A299,Seguimiento_Mar_2025!G$4:H$356,2,FALSE),"")</f>
        <v>Cámaras implementadas, fortalecidas e integradas al SIES</v>
      </c>
      <c r="C299" s="1" t="str">
        <f>+IF(LEN(A299)&gt;0,VLOOKUP(A299,Seguimiento_Mar_2025!G$4:J$356,4,FALSE),"")</f>
        <v>Secretaría de Seguridad, Justicia y Paz</v>
      </c>
      <c r="D299" t="s">
        <v>1236</v>
      </c>
      <c r="E299" t="str">
        <f t="shared" si="8"/>
        <v>51030201San Jerónimo</v>
      </c>
      <c r="F299" t="str">
        <f t="shared" si="9"/>
        <v/>
      </c>
      <c r="G299">
        <v>13</v>
      </c>
      <c r="H299" s="2">
        <v>2</v>
      </c>
      <c r="I299">
        <f>+ABS(SUMIF($A$4:$A$11183,A299,$H$4:$H$11183)-IF(ISERROR(VLOOKUP(A299,Seguimiento_Mar_2025!G$4:U$356,15,FALSE)),0,VLOOKUP(A299,Seguimiento_Mar_2025!G$4:U$356,15,FALSE)))</f>
        <v>0</v>
      </c>
    </row>
    <row r="300" spans="1:9" ht="30">
      <c r="A300" t="s">
        <v>103</v>
      </c>
      <c r="B300" s="1" t="str">
        <f>+IF(LEN(A300)&gt;0,VLOOKUP(A300,Seguimiento_Mar_2025!G$4:H$356,2,FALSE),"")</f>
        <v>Cámaras implementadas, fortalecidas e integradas al SIES</v>
      </c>
      <c r="C300" s="1" t="str">
        <f>+IF(LEN(A300)&gt;0,VLOOKUP(A300,Seguimiento_Mar_2025!G$4:J$356,4,FALSE),"")</f>
        <v>Secretaría de Seguridad, Justicia y Paz</v>
      </c>
      <c r="D300" t="s">
        <v>1358</v>
      </c>
      <c r="E300" t="str">
        <f t="shared" si="8"/>
        <v>51030201San José De La Montaña</v>
      </c>
      <c r="F300" t="str">
        <f t="shared" si="9"/>
        <v/>
      </c>
      <c r="G300">
        <v>4</v>
      </c>
      <c r="H300" s="2"/>
      <c r="I300">
        <f>+ABS(SUMIF($A$4:$A$11183,A300,$H$4:$H$11183)-IF(ISERROR(VLOOKUP(A300,Seguimiento_Mar_2025!G$4:U$356,15,FALSE)),0,VLOOKUP(A300,Seguimiento_Mar_2025!G$4:U$356,15,FALSE)))</f>
        <v>0</v>
      </c>
    </row>
    <row r="301" spans="1:9" ht="30">
      <c r="A301" t="s">
        <v>103</v>
      </c>
      <c r="B301" s="1" t="str">
        <f>+IF(LEN(A301)&gt;0,VLOOKUP(A301,Seguimiento_Mar_2025!G$4:H$356,2,FALSE),"")</f>
        <v>Cámaras implementadas, fortalecidas e integradas al SIES</v>
      </c>
      <c r="C301" s="1" t="str">
        <f>+IF(LEN(A301)&gt;0,VLOOKUP(A301,Seguimiento_Mar_2025!G$4:J$356,4,FALSE),"")</f>
        <v>Secretaría de Seguridad, Justicia y Paz</v>
      </c>
      <c r="D301" t="s">
        <v>1359</v>
      </c>
      <c r="E301" t="str">
        <f t="shared" si="8"/>
        <v>51030201San Juan De Urabá</v>
      </c>
      <c r="F301" t="str">
        <f t="shared" si="9"/>
        <v/>
      </c>
      <c r="G301">
        <v>1</v>
      </c>
      <c r="H301" s="2"/>
      <c r="I301">
        <f>+ABS(SUMIF($A$4:$A$11183,A301,$H$4:$H$11183)-IF(ISERROR(VLOOKUP(A301,Seguimiento_Mar_2025!G$4:U$356,15,FALSE)),0,VLOOKUP(A301,Seguimiento_Mar_2025!G$4:U$356,15,FALSE)))</f>
        <v>0</v>
      </c>
    </row>
    <row r="302" spans="1:9" ht="30">
      <c r="A302" t="s">
        <v>103</v>
      </c>
      <c r="B302" s="1" t="str">
        <f>+IF(LEN(A302)&gt;0,VLOOKUP(A302,Seguimiento_Mar_2025!G$4:H$356,2,FALSE),"")</f>
        <v>Cámaras implementadas, fortalecidas e integradas al SIES</v>
      </c>
      <c r="C302" s="1" t="str">
        <f>+IF(LEN(A302)&gt;0,VLOOKUP(A302,Seguimiento_Mar_2025!G$4:J$356,4,FALSE),"")</f>
        <v>Secretaría de Seguridad, Justicia y Paz</v>
      </c>
      <c r="D302" t="s">
        <v>1298</v>
      </c>
      <c r="E302" t="str">
        <f t="shared" si="8"/>
        <v>51030201San Luis</v>
      </c>
      <c r="F302" t="str">
        <f t="shared" si="9"/>
        <v/>
      </c>
      <c r="G302">
        <v>4</v>
      </c>
      <c r="H302" s="2"/>
      <c r="I302">
        <f>+ABS(SUMIF($A$4:$A$11183,A302,$H$4:$H$11183)-IF(ISERROR(VLOOKUP(A302,Seguimiento_Mar_2025!G$4:U$356,15,FALSE)),0,VLOOKUP(A302,Seguimiento_Mar_2025!G$4:U$356,15,FALSE)))</f>
        <v>0</v>
      </c>
    </row>
    <row r="303" spans="1:9" ht="30">
      <c r="A303" t="s">
        <v>103</v>
      </c>
      <c r="B303" s="1" t="str">
        <f>+IF(LEN(A303)&gt;0,VLOOKUP(A303,Seguimiento_Mar_2025!G$4:H$356,2,FALSE),"")</f>
        <v>Cámaras implementadas, fortalecidas e integradas al SIES</v>
      </c>
      <c r="C303" s="1" t="str">
        <f>+IF(LEN(A303)&gt;0,VLOOKUP(A303,Seguimiento_Mar_2025!G$4:J$356,4,FALSE),"")</f>
        <v>Secretaría de Seguridad, Justicia y Paz</v>
      </c>
      <c r="D303" t="s">
        <v>1341</v>
      </c>
      <c r="E303" t="str">
        <f t="shared" si="8"/>
        <v>51030201San Pedro de los Milagros</v>
      </c>
      <c r="F303" t="str">
        <f t="shared" si="9"/>
        <v/>
      </c>
      <c r="G303">
        <v>3</v>
      </c>
      <c r="H303" s="2">
        <v>2</v>
      </c>
      <c r="I303">
        <f>+ABS(SUMIF($A$4:$A$11183,A303,$H$4:$H$11183)-IF(ISERROR(VLOOKUP(A303,Seguimiento_Mar_2025!G$4:U$356,15,FALSE)),0,VLOOKUP(A303,Seguimiento_Mar_2025!G$4:U$356,15,FALSE)))</f>
        <v>0</v>
      </c>
    </row>
    <row r="304" spans="1:9" ht="30">
      <c r="A304" t="s">
        <v>103</v>
      </c>
      <c r="B304" s="1" t="str">
        <f>+IF(LEN(A304)&gt;0,VLOOKUP(A304,Seguimiento_Mar_2025!G$4:H$356,2,FALSE),"")</f>
        <v>Cámaras implementadas, fortalecidas e integradas al SIES</v>
      </c>
      <c r="C304" s="1" t="str">
        <f>+IF(LEN(A304)&gt;0,VLOOKUP(A304,Seguimiento_Mar_2025!G$4:J$356,4,FALSE),"")</f>
        <v>Secretaría de Seguridad, Justicia y Paz</v>
      </c>
      <c r="D304" t="s">
        <v>1247</v>
      </c>
      <c r="E304" t="str">
        <f t="shared" si="8"/>
        <v>51030201San Rafael</v>
      </c>
      <c r="F304" t="str">
        <f t="shared" si="9"/>
        <v/>
      </c>
      <c r="G304">
        <v>5</v>
      </c>
      <c r="H304" s="2"/>
      <c r="I304">
        <f>+ABS(SUMIF($A$4:$A$11183,A304,$H$4:$H$11183)-IF(ISERROR(VLOOKUP(A304,Seguimiento_Mar_2025!G$4:U$356,15,FALSE)),0,VLOOKUP(A304,Seguimiento_Mar_2025!G$4:U$356,15,FALSE)))</f>
        <v>0</v>
      </c>
    </row>
    <row r="305" spans="1:9" ht="30">
      <c r="A305" t="s">
        <v>103</v>
      </c>
      <c r="B305" s="1" t="str">
        <f>+IF(LEN(A305)&gt;0,VLOOKUP(A305,Seguimiento_Mar_2025!G$4:H$356,2,FALSE),"")</f>
        <v>Cámaras implementadas, fortalecidas e integradas al SIES</v>
      </c>
      <c r="C305" s="1" t="str">
        <f>+IF(LEN(A305)&gt;0,VLOOKUP(A305,Seguimiento_Mar_2025!G$4:J$356,4,FALSE),"")</f>
        <v>Secretaría de Seguridad, Justicia y Paz</v>
      </c>
      <c r="D305" t="s">
        <v>1296</v>
      </c>
      <c r="E305" t="str">
        <f t="shared" si="8"/>
        <v>51030201San Roque</v>
      </c>
      <c r="F305" t="str">
        <f t="shared" si="9"/>
        <v/>
      </c>
      <c r="G305">
        <v>2</v>
      </c>
      <c r="H305" s="2">
        <v>9</v>
      </c>
      <c r="I305">
        <f>+ABS(SUMIF($A$4:$A$11183,A305,$H$4:$H$11183)-IF(ISERROR(VLOOKUP(A305,Seguimiento_Mar_2025!G$4:U$356,15,FALSE)),0,VLOOKUP(A305,Seguimiento_Mar_2025!G$4:U$356,15,FALSE)))</f>
        <v>0</v>
      </c>
    </row>
    <row r="306" spans="1:9" ht="30">
      <c r="A306" t="s">
        <v>103</v>
      </c>
      <c r="B306" s="1" t="str">
        <f>+IF(LEN(A306)&gt;0,VLOOKUP(A306,Seguimiento_Mar_2025!G$4:H$356,2,FALSE),"")</f>
        <v>Cámaras implementadas, fortalecidas e integradas al SIES</v>
      </c>
      <c r="C306" s="1" t="str">
        <f>+IF(LEN(A306)&gt;0,VLOOKUP(A306,Seguimiento_Mar_2025!G$4:J$356,4,FALSE),"")</f>
        <v>Secretaría de Seguridad, Justicia y Paz</v>
      </c>
      <c r="D306" t="s">
        <v>1360</v>
      </c>
      <c r="E306" t="str">
        <f t="shared" si="8"/>
        <v>51030201San Vicente</v>
      </c>
      <c r="F306" t="str">
        <f t="shared" si="9"/>
        <v/>
      </c>
      <c r="G306">
        <v>24</v>
      </c>
      <c r="H306" s="2">
        <v>2</v>
      </c>
      <c r="I306">
        <f>+ABS(SUMIF($A$4:$A$11183,A306,$H$4:$H$11183)-IF(ISERROR(VLOOKUP(A306,Seguimiento_Mar_2025!G$4:U$356,15,FALSE)),0,VLOOKUP(A306,Seguimiento_Mar_2025!G$4:U$356,15,FALSE)))</f>
        <v>0</v>
      </c>
    </row>
    <row r="307" spans="1:9" ht="30">
      <c r="A307" t="s">
        <v>103</v>
      </c>
      <c r="B307" s="1" t="str">
        <f>+IF(LEN(A307)&gt;0,VLOOKUP(A307,Seguimiento_Mar_2025!G$4:H$356,2,FALSE),"")</f>
        <v>Cámaras implementadas, fortalecidas e integradas al SIES</v>
      </c>
      <c r="C307" s="1" t="str">
        <f>+IF(LEN(A307)&gt;0,VLOOKUP(A307,Seguimiento_Mar_2025!G$4:J$356,4,FALSE),"")</f>
        <v>Secretaría de Seguridad, Justicia y Paz</v>
      </c>
      <c r="D307" t="s">
        <v>1344</v>
      </c>
      <c r="E307" t="str">
        <f t="shared" si="8"/>
        <v>51030201Santa Bárbara</v>
      </c>
      <c r="F307" t="str">
        <f t="shared" si="9"/>
        <v/>
      </c>
      <c r="G307">
        <v>4</v>
      </c>
      <c r="H307" s="2">
        <v>2</v>
      </c>
      <c r="I307">
        <f>+ABS(SUMIF($A$4:$A$11183,A307,$H$4:$H$11183)-IF(ISERROR(VLOOKUP(A307,Seguimiento_Mar_2025!G$4:U$356,15,FALSE)),0,VLOOKUP(A307,Seguimiento_Mar_2025!G$4:U$356,15,FALSE)))</f>
        <v>0</v>
      </c>
    </row>
    <row r="308" spans="1:9" ht="30">
      <c r="A308" t="s">
        <v>103</v>
      </c>
      <c r="B308" s="1" t="str">
        <f>+IF(LEN(A308)&gt;0,VLOOKUP(A308,Seguimiento_Mar_2025!G$4:H$356,2,FALSE),"")</f>
        <v>Cámaras implementadas, fortalecidas e integradas al SIES</v>
      </c>
      <c r="C308" s="1" t="str">
        <f>+IF(LEN(A308)&gt;0,VLOOKUP(A308,Seguimiento_Mar_2025!G$4:J$356,4,FALSE),"")</f>
        <v>Secretaría de Seguridad, Justicia y Paz</v>
      </c>
      <c r="D308" t="s">
        <v>1361</v>
      </c>
      <c r="E308" t="str">
        <f t="shared" si="8"/>
        <v>51030201Santa Fe De Antioquia</v>
      </c>
      <c r="F308" t="str">
        <f t="shared" si="9"/>
        <v/>
      </c>
      <c r="G308">
        <v>2</v>
      </c>
      <c r="H308" s="2">
        <v>2</v>
      </c>
      <c r="I308">
        <f>+ABS(SUMIF($A$4:$A$11183,A308,$H$4:$H$11183)-IF(ISERROR(VLOOKUP(A308,Seguimiento_Mar_2025!G$4:U$356,15,FALSE)),0,VLOOKUP(A308,Seguimiento_Mar_2025!G$4:U$356,15,FALSE)))</f>
        <v>0</v>
      </c>
    </row>
    <row r="309" spans="1:9" ht="30">
      <c r="A309" t="s">
        <v>103</v>
      </c>
      <c r="B309" s="1" t="str">
        <f>+IF(LEN(A309)&gt;0,VLOOKUP(A309,Seguimiento_Mar_2025!G$4:H$356,2,FALSE),"")</f>
        <v>Cámaras implementadas, fortalecidas e integradas al SIES</v>
      </c>
      <c r="C309" s="1" t="str">
        <f>+IF(LEN(A309)&gt;0,VLOOKUP(A309,Seguimiento_Mar_2025!G$4:J$356,4,FALSE),"")</f>
        <v>Secretaría de Seguridad, Justicia y Paz</v>
      </c>
      <c r="D309" t="s">
        <v>1362</v>
      </c>
      <c r="E309" t="str">
        <f t="shared" si="8"/>
        <v>51030201Santa Rosa De Osos</v>
      </c>
      <c r="F309" t="str">
        <f t="shared" si="9"/>
        <v/>
      </c>
      <c r="G309">
        <v>63</v>
      </c>
      <c r="H309" s="2"/>
      <c r="I309">
        <f>+ABS(SUMIF($A$4:$A$11183,A309,$H$4:$H$11183)-IF(ISERROR(VLOOKUP(A309,Seguimiento_Mar_2025!G$4:U$356,15,FALSE)),0,VLOOKUP(A309,Seguimiento_Mar_2025!G$4:U$356,15,FALSE)))</f>
        <v>0</v>
      </c>
    </row>
    <row r="310" spans="1:9" ht="30">
      <c r="A310" t="s">
        <v>103</v>
      </c>
      <c r="B310" s="1" t="str">
        <f>+IF(LEN(A310)&gt;0,VLOOKUP(A310,Seguimiento_Mar_2025!G$4:H$356,2,FALSE),"")</f>
        <v>Cámaras implementadas, fortalecidas e integradas al SIES</v>
      </c>
      <c r="C310" s="1" t="str">
        <f>+IF(LEN(A310)&gt;0,VLOOKUP(A310,Seguimiento_Mar_2025!G$4:J$356,4,FALSE),"")</f>
        <v>Secretaría de Seguridad, Justicia y Paz</v>
      </c>
      <c r="D310" t="s">
        <v>1297</v>
      </c>
      <c r="E310" t="str">
        <f t="shared" si="8"/>
        <v>51030201Santo Domingo</v>
      </c>
      <c r="F310" t="str">
        <f t="shared" si="9"/>
        <v/>
      </c>
      <c r="G310">
        <v>19</v>
      </c>
      <c r="H310" s="2"/>
      <c r="I310">
        <f>+ABS(SUMIF($A$4:$A$11183,A310,$H$4:$H$11183)-IF(ISERROR(VLOOKUP(A310,Seguimiento_Mar_2025!G$4:U$356,15,FALSE)),0,VLOOKUP(A310,Seguimiento_Mar_2025!G$4:U$356,15,FALSE)))</f>
        <v>0</v>
      </c>
    </row>
    <row r="311" spans="1:9" ht="30">
      <c r="A311" t="s">
        <v>103</v>
      </c>
      <c r="B311" s="1" t="str">
        <f>+IF(LEN(A311)&gt;0,VLOOKUP(A311,Seguimiento_Mar_2025!G$4:H$356,2,FALSE),"")</f>
        <v>Cámaras implementadas, fortalecidas e integradas al SIES</v>
      </c>
      <c r="C311" s="1" t="str">
        <f>+IF(LEN(A311)&gt;0,VLOOKUP(A311,Seguimiento_Mar_2025!G$4:J$356,4,FALSE),"")</f>
        <v>Secretaría de Seguridad, Justicia y Paz</v>
      </c>
      <c r="D311" t="s">
        <v>1262</v>
      </c>
      <c r="E311" t="str">
        <f t="shared" si="8"/>
        <v>51030201Segovia</v>
      </c>
      <c r="F311" t="str">
        <f t="shared" si="9"/>
        <v/>
      </c>
      <c r="G311">
        <v>24</v>
      </c>
      <c r="H311" s="2">
        <v>8</v>
      </c>
      <c r="I311">
        <f>+ABS(SUMIF($A$4:$A$11183,A311,$H$4:$H$11183)-IF(ISERROR(VLOOKUP(A311,Seguimiento_Mar_2025!G$4:U$356,15,FALSE)),0,VLOOKUP(A311,Seguimiento_Mar_2025!G$4:U$356,15,FALSE)))</f>
        <v>0</v>
      </c>
    </row>
    <row r="312" spans="1:9" ht="30">
      <c r="A312" t="s">
        <v>103</v>
      </c>
      <c r="B312" s="1" t="str">
        <f>+IF(LEN(A312)&gt;0,VLOOKUP(A312,Seguimiento_Mar_2025!G$4:H$356,2,FALSE),"")</f>
        <v>Cámaras implementadas, fortalecidas e integradas al SIES</v>
      </c>
      <c r="C312" s="1" t="str">
        <f>+IF(LEN(A312)&gt;0,VLOOKUP(A312,Seguimiento_Mar_2025!G$4:J$356,4,FALSE),"")</f>
        <v>Secretaría de Seguridad, Justicia y Paz</v>
      </c>
      <c r="D312" t="s">
        <v>1267</v>
      </c>
      <c r="E312" t="str">
        <f t="shared" si="8"/>
        <v>51030201Sonsón</v>
      </c>
      <c r="F312" t="str">
        <f t="shared" si="9"/>
        <v/>
      </c>
      <c r="G312">
        <v>13</v>
      </c>
      <c r="H312" s="2"/>
      <c r="I312">
        <f>+ABS(SUMIF($A$4:$A$11183,A312,$H$4:$H$11183)-IF(ISERROR(VLOOKUP(A312,Seguimiento_Mar_2025!G$4:U$356,15,FALSE)),0,VLOOKUP(A312,Seguimiento_Mar_2025!G$4:U$356,15,FALSE)))</f>
        <v>0</v>
      </c>
    </row>
    <row r="313" spans="1:9" ht="30">
      <c r="A313" t="s">
        <v>103</v>
      </c>
      <c r="B313" s="1" t="str">
        <f>+IF(LEN(A313)&gt;0,VLOOKUP(A313,Seguimiento_Mar_2025!G$4:H$356,2,FALSE),"")</f>
        <v>Cámaras implementadas, fortalecidas e integradas al SIES</v>
      </c>
      <c r="C313" s="1" t="str">
        <f>+IF(LEN(A313)&gt;0,VLOOKUP(A313,Seguimiento_Mar_2025!G$4:J$356,4,FALSE),"")</f>
        <v>Secretaría de Seguridad, Justicia y Paz</v>
      </c>
      <c r="D313" t="s">
        <v>1345</v>
      </c>
      <c r="E313" t="str">
        <f t="shared" ref="E313:E376" si="10">+A313&amp;D313</f>
        <v>51030201Sopetrán</v>
      </c>
      <c r="F313" t="str">
        <f t="shared" si="9"/>
        <v/>
      </c>
      <c r="G313">
        <v>14</v>
      </c>
      <c r="H313" s="2">
        <v>5</v>
      </c>
      <c r="I313">
        <f>+ABS(SUMIF($A$4:$A$11183,A313,$H$4:$H$11183)-IF(ISERROR(VLOOKUP(A313,Seguimiento_Mar_2025!G$4:U$356,15,FALSE)),0,VLOOKUP(A313,Seguimiento_Mar_2025!G$4:U$356,15,FALSE)))</f>
        <v>0</v>
      </c>
    </row>
    <row r="314" spans="1:9" ht="30">
      <c r="A314" t="s">
        <v>103</v>
      </c>
      <c r="B314" s="1" t="str">
        <f>+IF(LEN(A314)&gt;0,VLOOKUP(A314,Seguimiento_Mar_2025!G$4:H$356,2,FALSE),"")</f>
        <v>Cámaras implementadas, fortalecidas e integradas al SIES</v>
      </c>
      <c r="C314" s="1" t="str">
        <f>+IF(LEN(A314)&gt;0,VLOOKUP(A314,Seguimiento_Mar_2025!G$4:J$356,4,FALSE),"")</f>
        <v>Secretaría de Seguridad, Justicia y Paz</v>
      </c>
      <c r="D314" t="s">
        <v>1346</v>
      </c>
      <c r="E314" t="str">
        <f t="shared" si="10"/>
        <v>51030201Támesis</v>
      </c>
      <c r="F314" t="str">
        <f t="shared" si="9"/>
        <v/>
      </c>
      <c r="G314">
        <v>4</v>
      </c>
      <c r="H314" s="2">
        <v>2</v>
      </c>
      <c r="I314">
        <f>+ABS(SUMIF($A$4:$A$11183,A314,$H$4:$H$11183)-IF(ISERROR(VLOOKUP(A314,Seguimiento_Mar_2025!G$4:U$356,15,FALSE)),0,VLOOKUP(A314,Seguimiento_Mar_2025!G$4:U$356,15,FALSE)))</f>
        <v>0</v>
      </c>
    </row>
    <row r="315" spans="1:9" ht="30">
      <c r="A315" t="s">
        <v>103</v>
      </c>
      <c r="B315" s="1" t="str">
        <f>+IF(LEN(A315)&gt;0,VLOOKUP(A315,Seguimiento_Mar_2025!G$4:H$356,2,FALSE),"")</f>
        <v>Cámaras implementadas, fortalecidas e integradas al SIES</v>
      </c>
      <c r="C315" s="1" t="str">
        <f>+IF(LEN(A315)&gt;0,VLOOKUP(A315,Seguimiento_Mar_2025!G$4:J$356,4,FALSE),"")</f>
        <v>Secretaría de Seguridad, Justicia y Paz</v>
      </c>
      <c r="D315" t="s">
        <v>1263</v>
      </c>
      <c r="E315" t="str">
        <f t="shared" si="10"/>
        <v>51030201Tarazá</v>
      </c>
      <c r="F315" t="str">
        <f t="shared" si="9"/>
        <v/>
      </c>
      <c r="G315">
        <v>2</v>
      </c>
      <c r="H315" s="2"/>
      <c r="I315">
        <f>+ABS(SUMIF($A$4:$A$11183,A315,$H$4:$H$11183)-IF(ISERROR(VLOOKUP(A315,Seguimiento_Mar_2025!G$4:U$356,15,FALSE)),0,VLOOKUP(A315,Seguimiento_Mar_2025!G$4:U$356,15,FALSE)))</f>
        <v>0</v>
      </c>
    </row>
    <row r="316" spans="1:9" ht="30">
      <c r="A316" t="s">
        <v>103</v>
      </c>
      <c r="B316" s="1" t="str">
        <f>+IF(LEN(A316)&gt;0,VLOOKUP(A316,Seguimiento_Mar_2025!G$4:H$356,2,FALSE),"")</f>
        <v>Cámaras implementadas, fortalecidas e integradas al SIES</v>
      </c>
      <c r="C316" s="1" t="str">
        <f>+IF(LEN(A316)&gt;0,VLOOKUP(A316,Seguimiento_Mar_2025!G$4:J$356,4,FALSE),"")</f>
        <v>Secretaría de Seguridad, Justicia y Paz</v>
      </c>
      <c r="D316" t="s">
        <v>1347</v>
      </c>
      <c r="E316" t="str">
        <f t="shared" si="10"/>
        <v>51030201Titiribí</v>
      </c>
      <c r="F316" t="str">
        <f t="shared" si="9"/>
        <v/>
      </c>
      <c r="G316">
        <v>13</v>
      </c>
      <c r="H316" s="2"/>
      <c r="I316">
        <f>+ABS(SUMIF($A$4:$A$11183,A316,$H$4:$H$11183)-IF(ISERROR(VLOOKUP(A316,Seguimiento_Mar_2025!G$4:U$356,15,FALSE)),0,VLOOKUP(A316,Seguimiento_Mar_2025!G$4:U$356,15,FALSE)))</f>
        <v>0</v>
      </c>
    </row>
    <row r="317" spans="1:9" ht="30">
      <c r="A317" t="s">
        <v>103</v>
      </c>
      <c r="B317" s="1" t="str">
        <f>+IF(LEN(A317)&gt;0,VLOOKUP(A317,Seguimiento_Mar_2025!G$4:H$356,2,FALSE),"")</f>
        <v>Cámaras implementadas, fortalecidas e integradas al SIES</v>
      </c>
      <c r="C317" s="1" t="str">
        <f>+IF(LEN(A317)&gt;0,VLOOKUP(A317,Seguimiento_Mar_2025!G$4:J$356,4,FALSE),"")</f>
        <v>Secretaría de Seguridad, Justicia y Paz</v>
      </c>
      <c r="D317" t="s">
        <v>1348</v>
      </c>
      <c r="E317" t="str">
        <f t="shared" si="10"/>
        <v>51030201Toledo</v>
      </c>
      <c r="F317" t="str">
        <f t="shared" si="9"/>
        <v/>
      </c>
      <c r="G317">
        <v>7</v>
      </c>
      <c r="H317" s="2"/>
      <c r="I317">
        <f>+ABS(SUMIF($A$4:$A$11183,A317,$H$4:$H$11183)-IF(ISERROR(VLOOKUP(A317,Seguimiento_Mar_2025!G$4:U$356,15,FALSE)),0,VLOOKUP(A317,Seguimiento_Mar_2025!G$4:U$356,15,FALSE)))</f>
        <v>0</v>
      </c>
    </row>
    <row r="318" spans="1:9" ht="30">
      <c r="A318" t="s">
        <v>103</v>
      </c>
      <c r="B318" s="1" t="str">
        <f>+IF(LEN(A318)&gt;0,VLOOKUP(A318,Seguimiento_Mar_2025!G$4:H$356,2,FALSE),"")</f>
        <v>Cámaras implementadas, fortalecidas e integradas al SIES</v>
      </c>
      <c r="C318" s="1" t="str">
        <f>+IF(LEN(A318)&gt;0,VLOOKUP(A318,Seguimiento_Mar_2025!G$4:J$356,4,FALSE),"")</f>
        <v>Secretaría de Seguridad, Justicia y Paz</v>
      </c>
      <c r="D318" t="s">
        <v>1227</v>
      </c>
      <c r="E318" t="str">
        <f t="shared" si="10"/>
        <v>51030201Turbo</v>
      </c>
      <c r="F318" t="str">
        <f t="shared" si="9"/>
        <v/>
      </c>
      <c r="G318">
        <v>5</v>
      </c>
      <c r="H318" s="2">
        <v>20</v>
      </c>
      <c r="I318">
        <f>+ABS(SUMIF($A$4:$A$11183,A318,$H$4:$H$11183)-IF(ISERROR(VLOOKUP(A318,Seguimiento_Mar_2025!G$4:U$356,15,FALSE)),0,VLOOKUP(A318,Seguimiento_Mar_2025!G$4:U$356,15,FALSE)))</f>
        <v>0</v>
      </c>
    </row>
    <row r="319" spans="1:9" ht="30">
      <c r="A319" t="s">
        <v>103</v>
      </c>
      <c r="B319" s="1" t="str">
        <f>+IF(LEN(A319)&gt;0,VLOOKUP(A319,Seguimiento_Mar_2025!G$4:H$356,2,FALSE),"")</f>
        <v>Cámaras implementadas, fortalecidas e integradas al SIES</v>
      </c>
      <c r="C319" s="1" t="str">
        <f>+IF(LEN(A319)&gt;0,VLOOKUP(A319,Seguimiento_Mar_2025!G$4:J$356,4,FALSE),"")</f>
        <v>Secretaría de Seguridad, Justicia y Paz</v>
      </c>
      <c r="D319" t="s">
        <v>1290</v>
      </c>
      <c r="E319" t="str">
        <f t="shared" si="10"/>
        <v>51030201Uramita</v>
      </c>
      <c r="F319" t="str">
        <f t="shared" si="9"/>
        <v/>
      </c>
      <c r="G319">
        <v>3</v>
      </c>
      <c r="H319" s="2"/>
      <c r="I319">
        <f>+ABS(SUMIF($A$4:$A$11183,A319,$H$4:$H$11183)-IF(ISERROR(VLOOKUP(A319,Seguimiento_Mar_2025!G$4:U$356,15,FALSE)),0,VLOOKUP(A319,Seguimiento_Mar_2025!G$4:U$356,15,FALSE)))</f>
        <v>0</v>
      </c>
    </row>
    <row r="320" spans="1:9" ht="30">
      <c r="A320" t="s">
        <v>103</v>
      </c>
      <c r="B320" s="1" t="str">
        <f>+IF(LEN(A320)&gt;0,VLOOKUP(A320,Seguimiento_Mar_2025!G$4:H$356,2,FALSE),"")</f>
        <v>Cámaras implementadas, fortalecidas e integradas al SIES</v>
      </c>
      <c r="C320" s="1" t="str">
        <f>+IF(LEN(A320)&gt;0,VLOOKUP(A320,Seguimiento_Mar_2025!G$4:J$356,4,FALSE),"")</f>
        <v>Secretaría de Seguridad, Justicia y Paz</v>
      </c>
      <c r="D320" t="s">
        <v>1252</v>
      </c>
      <c r="E320" t="str">
        <f t="shared" si="10"/>
        <v>51030201Urrao</v>
      </c>
      <c r="F320" t="str">
        <f t="shared" si="9"/>
        <v/>
      </c>
      <c r="G320">
        <v>5</v>
      </c>
      <c r="H320" s="2">
        <v>2</v>
      </c>
      <c r="I320">
        <f>+ABS(SUMIF($A$4:$A$11183,A320,$H$4:$H$11183)-IF(ISERROR(VLOOKUP(A320,Seguimiento_Mar_2025!G$4:U$356,15,FALSE)),0,VLOOKUP(A320,Seguimiento_Mar_2025!G$4:U$356,15,FALSE)))</f>
        <v>0</v>
      </c>
    </row>
    <row r="321" spans="1:9" ht="30">
      <c r="A321" t="s">
        <v>103</v>
      </c>
      <c r="B321" s="1" t="str">
        <f>+IF(LEN(A321)&gt;0,VLOOKUP(A321,Seguimiento_Mar_2025!G$4:H$356,2,FALSE),"")</f>
        <v>Cámaras implementadas, fortalecidas e integradas al SIES</v>
      </c>
      <c r="C321" s="1" t="str">
        <f>+IF(LEN(A321)&gt;0,VLOOKUP(A321,Seguimiento_Mar_2025!G$4:J$356,4,FALSE),"")</f>
        <v>Secretaría de Seguridad, Justicia y Paz</v>
      </c>
      <c r="D321" t="s">
        <v>1349</v>
      </c>
      <c r="E321" t="str">
        <f t="shared" si="10"/>
        <v>51030201Valdivia</v>
      </c>
      <c r="F321" t="str">
        <f t="shared" si="9"/>
        <v/>
      </c>
      <c r="G321">
        <v>4</v>
      </c>
      <c r="H321" s="2"/>
      <c r="I321">
        <f>+ABS(SUMIF($A$4:$A$11183,A321,$H$4:$H$11183)-IF(ISERROR(VLOOKUP(A321,Seguimiento_Mar_2025!G$4:U$356,15,FALSE)),0,VLOOKUP(A321,Seguimiento_Mar_2025!G$4:U$356,15,FALSE)))</f>
        <v>0</v>
      </c>
    </row>
    <row r="322" spans="1:9" ht="30">
      <c r="A322" t="s">
        <v>103</v>
      </c>
      <c r="B322" s="1" t="str">
        <f>+IF(LEN(A322)&gt;0,VLOOKUP(A322,Seguimiento_Mar_2025!G$4:H$356,2,FALSE),"")</f>
        <v>Cámaras implementadas, fortalecidas e integradas al SIES</v>
      </c>
      <c r="C322" s="1" t="str">
        <f>+IF(LEN(A322)&gt;0,VLOOKUP(A322,Seguimiento_Mar_2025!G$4:J$356,4,FALSE),"")</f>
        <v>Secretaría de Seguridad, Justicia y Paz</v>
      </c>
      <c r="D322" t="s">
        <v>1350</v>
      </c>
      <c r="E322" t="str">
        <f t="shared" si="10"/>
        <v>51030201Valparaíso</v>
      </c>
      <c r="F322" t="str">
        <f t="shared" si="9"/>
        <v/>
      </c>
      <c r="G322">
        <v>4</v>
      </c>
      <c r="H322" s="2">
        <v>12</v>
      </c>
      <c r="I322">
        <f>+ABS(SUMIF($A$4:$A$11183,A322,$H$4:$H$11183)-IF(ISERROR(VLOOKUP(A322,Seguimiento_Mar_2025!G$4:U$356,15,FALSE)),0,VLOOKUP(A322,Seguimiento_Mar_2025!G$4:U$356,15,FALSE)))</f>
        <v>0</v>
      </c>
    </row>
    <row r="323" spans="1:9" ht="30">
      <c r="A323" t="s">
        <v>103</v>
      </c>
      <c r="B323" s="1" t="str">
        <f>+IF(LEN(A323)&gt;0,VLOOKUP(A323,Seguimiento_Mar_2025!G$4:H$356,2,FALSE),"")</f>
        <v>Cámaras implementadas, fortalecidas e integradas al SIES</v>
      </c>
      <c r="C323" s="1" t="str">
        <f>+IF(LEN(A323)&gt;0,VLOOKUP(A323,Seguimiento_Mar_2025!G$4:J$356,4,FALSE),"")</f>
        <v>Secretaría de Seguridad, Justicia y Paz</v>
      </c>
      <c r="D323" t="s">
        <v>1232</v>
      </c>
      <c r="E323" t="str">
        <f t="shared" si="10"/>
        <v>51030201Vegachí</v>
      </c>
      <c r="F323" t="str">
        <f t="shared" si="9"/>
        <v/>
      </c>
      <c r="G323">
        <v>4</v>
      </c>
      <c r="H323" s="2">
        <v>5</v>
      </c>
      <c r="I323">
        <f>+ABS(SUMIF($A$4:$A$11183,A323,$H$4:$H$11183)-IF(ISERROR(VLOOKUP(A323,Seguimiento_Mar_2025!G$4:U$356,15,FALSE)),0,VLOOKUP(A323,Seguimiento_Mar_2025!G$4:U$356,15,FALSE)))</f>
        <v>0</v>
      </c>
    </row>
    <row r="324" spans="1:9" ht="30">
      <c r="A324" t="s">
        <v>103</v>
      </c>
      <c r="B324" s="1" t="str">
        <f>+IF(LEN(A324)&gt;0,VLOOKUP(A324,Seguimiento_Mar_2025!G$4:H$356,2,FALSE),"")</f>
        <v>Cámaras implementadas, fortalecidas e integradas al SIES</v>
      </c>
      <c r="C324" s="1" t="str">
        <f>+IF(LEN(A324)&gt;0,VLOOKUP(A324,Seguimiento_Mar_2025!G$4:J$356,4,FALSE),"")</f>
        <v>Secretaría de Seguridad, Justicia y Paz</v>
      </c>
      <c r="D324" t="s">
        <v>1351</v>
      </c>
      <c r="E324" t="str">
        <f t="shared" si="10"/>
        <v>51030201Venecia</v>
      </c>
      <c r="F324" t="str">
        <f t="shared" ref="F324:F387" si="11">+IF(IF(LEN(E324)&gt;0,COUNTIF($E$4:$E$11183,E324),"")=1,"",IF(LEN(E324)&gt;0,COUNTIF($E$4:$E$11183,E324),""))</f>
        <v/>
      </c>
      <c r="G324">
        <v>13</v>
      </c>
      <c r="H324" s="2"/>
      <c r="I324">
        <f>+ABS(SUMIF($A$4:$A$11183,A324,$H$4:$H$11183)-IF(ISERROR(VLOOKUP(A324,Seguimiento_Mar_2025!G$4:U$356,15,FALSE)),0,VLOOKUP(A324,Seguimiento_Mar_2025!G$4:U$356,15,FALSE)))</f>
        <v>0</v>
      </c>
    </row>
    <row r="325" spans="1:9" ht="30">
      <c r="A325" t="s">
        <v>103</v>
      </c>
      <c r="B325" s="1" t="str">
        <f>+IF(LEN(A325)&gt;0,VLOOKUP(A325,Seguimiento_Mar_2025!G$4:H$356,2,FALSE),"")</f>
        <v>Cámaras implementadas, fortalecidas e integradas al SIES</v>
      </c>
      <c r="C325" s="1" t="str">
        <f>+IF(LEN(A325)&gt;0,VLOOKUP(A325,Seguimiento_Mar_2025!G$4:J$356,4,FALSE),"")</f>
        <v>Secretaría de Seguridad, Justicia y Paz</v>
      </c>
      <c r="D325" t="s">
        <v>1353</v>
      </c>
      <c r="E325" t="str">
        <f t="shared" si="10"/>
        <v>51030201Yarumal</v>
      </c>
      <c r="F325" t="str">
        <f t="shared" si="11"/>
        <v/>
      </c>
      <c r="G325">
        <v>45</v>
      </c>
      <c r="H325" s="2">
        <v>9</v>
      </c>
      <c r="I325">
        <f>+ABS(SUMIF($A$4:$A$11183,A325,$H$4:$H$11183)-IF(ISERROR(VLOOKUP(A325,Seguimiento_Mar_2025!G$4:U$356,15,FALSE)),0,VLOOKUP(A325,Seguimiento_Mar_2025!G$4:U$356,15,FALSE)))</f>
        <v>0</v>
      </c>
    </row>
    <row r="326" spans="1:9" ht="30">
      <c r="A326" t="s">
        <v>103</v>
      </c>
      <c r="B326" s="1" t="str">
        <f>+IF(LEN(A326)&gt;0,VLOOKUP(A326,Seguimiento_Mar_2025!G$4:H$356,2,FALSE),"")</f>
        <v>Cámaras implementadas, fortalecidas e integradas al SIES</v>
      </c>
      <c r="C326" s="1" t="str">
        <f>+IF(LEN(A326)&gt;0,VLOOKUP(A326,Seguimiento_Mar_2025!G$4:J$356,4,FALSE),"")</f>
        <v>Secretaría de Seguridad, Justicia y Paz</v>
      </c>
      <c r="D326" t="s">
        <v>1301</v>
      </c>
      <c r="E326" t="str">
        <f t="shared" si="10"/>
        <v>51030201Yolombó</v>
      </c>
      <c r="F326" t="str">
        <f t="shared" si="11"/>
        <v/>
      </c>
      <c r="G326">
        <v>5</v>
      </c>
      <c r="H326" s="2"/>
      <c r="I326">
        <f>+ABS(SUMIF($A$4:$A$11183,A326,$H$4:$H$11183)-IF(ISERROR(VLOOKUP(A326,Seguimiento_Mar_2025!G$4:U$356,15,FALSE)),0,VLOOKUP(A326,Seguimiento_Mar_2025!G$4:U$356,15,FALSE)))</f>
        <v>0</v>
      </c>
    </row>
    <row r="327" spans="1:9" ht="30">
      <c r="A327" t="s">
        <v>103</v>
      </c>
      <c r="B327" s="1" t="str">
        <f>+IF(LEN(A327)&gt;0,VLOOKUP(A327,Seguimiento_Mar_2025!G$4:H$356,2,FALSE),"")</f>
        <v>Cámaras implementadas, fortalecidas e integradas al SIES</v>
      </c>
      <c r="C327" s="1" t="str">
        <f>+IF(LEN(A327)&gt;0,VLOOKUP(A327,Seguimiento_Mar_2025!G$4:J$356,4,FALSE),"")</f>
        <v>Secretaría de Seguridad, Justicia y Paz</v>
      </c>
      <c r="D327" t="s">
        <v>1354</v>
      </c>
      <c r="E327" t="str">
        <f t="shared" si="10"/>
        <v>51030201Yondó</v>
      </c>
      <c r="F327" t="str">
        <f t="shared" si="11"/>
        <v/>
      </c>
      <c r="G327">
        <v>1</v>
      </c>
      <c r="H327" s="2">
        <v>13</v>
      </c>
      <c r="I327">
        <f>+ABS(SUMIF($A$4:$A$11183,A327,$H$4:$H$11183)-IF(ISERROR(VLOOKUP(A327,Seguimiento_Mar_2025!G$4:U$356,15,FALSE)),0,VLOOKUP(A327,Seguimiento_Mar_2025!G$4:U$356,15,FALSE)))</f>
        <v>0</v>
      </c>
    </row>
    <row r="328" spans="1:9" ht="30">
      <c r="A328" t="s">
        <v>103</v>
      </c>
      <c r="B328" s="1" t="str">
        <f>+IF(LEN(A328)&gt;0,VLOOKUP(A328,Seguimiento_Mar_2025!G$4:H$356,2,FALSE),"")</f>
        <v>Cámaras implementadas, fortalecidas e integradas al SIES</v>
      </c>
      <c r="C328" s="1" t="str">
        <f>+IF(LEN(A328)&gt;0,VLOOKUP(A328,Seguimiento_Mar_2025!G$4:J$356,4,FALSE),"")</f>
        <v>Secretaría de Seguridad, Justicia y Paz</v>
      </c>
      <c r="D328" t="s">
        <v>1233</v>
      </c>
      <c r="E328" t="str">
        <f t="shared" si="10"/>
        <v>51030201Zaragoza</v>
      </c>
      <c r="F328" t="str">
        <f t="shared" si="11"/>
        <v/>
      </c>
      <c r="G328">
        <v>5</v>
      </c>
      <c r="H328" s="2"/>
      <c r="I328">
        <f>+ABS(SUMIF($A$4:$A$11183,A328,$H$4:$H$11183)-IF(ISERROR(VLOOKUP(A328,Seguimiento_Mar_2025!G$4:U$356,15,FALSE)),0,VLOOKUP(A328,Seguimiento_Mar_2025!G$4:U$356,15,FALSE)))</f>
        <v>0</v>
      </c>
    </row>
    <row r="329" spans="1:9" ht="30">
      <c r="A329" t="s">
        <v>116</v>
      </c>
      <c r="B329" s="1" t="str">
        <f>+IF(LEN(A329)&gt;0,VLOOKUP(A329,Seguimiento_Mar_2025!G$4:H$356,2,FALSE),"")</f>
        <v>Estrategias de intervención integral  para la prevención del delito implementada</v>
      </c>
      <c r="C329" s="1" t="str">
        <f>+IF(LEN(A329)&gt;0,VLOOKUP(A329,Seguimiento_Mar_2025!G$4:J$356,4,FALSE),"")</f>
        <v>Secretaría de Seguridad, Justicia y Paz</v>
      </c>
      <c r="D329" t="s">
        <v>1305</v>
      </c>
      <c r="E329" t="str">
        <f t="shared" si="10"/>
        <v>51030304Amalfi</v>
      </c>
      <c r="F329" t="str">
        <f t="shared" si="11"/>
        <v/>
      </c>
      <c r="G329">
        <v>1</v>
      </c>
      <c r="H329" s="2"/>
      <c r="I329">
        <f>+ABS(SUMIF($A$4:$A$11183,A329,$H$4:$H$11183)-IF(ISERROR(VLOOKUP(A329,Seguimiento_Mar_2025!G$4:U$356,15,FALSE)),0,VLOOKUP(A329,Seguimiento_Mar_2025!G$4:U$356,15,FALSE)))</f>
        <v>0</v>
      </c>
    </row>
    <row r="330" spans="1:9" ht="30">
      <c r="A330" t="s">
        <v>116</v>
      </c>
      <c r="B330" s="1" t="str">
        <f>+IF(LEN(A330)&gt;0,VLOOKUP(A330,Seguimiento_Mar_2025!G$4:H$356,2,FALSE),"")</f>
        <v>Estrategias de intervención integral  para la prevención del delito implementada</v>
      </c>
      <c r="C330" s="1" t="str">
        <f>+IF(LEN(A330)&gt;0,VLOOKUP(A330,Seguimiento_Mar_2025!G$4:J$356,4,FALSE),"")</f>
        <v>Secretaría de Seguridad, Justicia y Paz</v>
      </c>
      <c r="D330" t="s">
        <v>1241</v>
      </c>
      <c r="E330" t="str">
        <f t="shared" si="10"/>
        <v>51030304Andes</v>
      </c>
      <c r="F330" t="str">
        <f t="shared" si="11"/>
        <v/>
      </c>
      <c r="G330">
        <v>1</v>
      </c>
      <c r="H330" s="2"/>
      <c r="I330">
        <f>+ABS(SUMIF($A$4:$A$11183,A330,$H$4:$H$11183)-IF(ISERROR(VLOOKUP(A330,Seguimiento_Mar_2025!G$4:U$356,15,FALSE)),0,VLOOKUP(A330,Seguimiento_Mar_2025!G$4:U$356,15,FALSE)))</f>
        <v>0</v>
      </c>
    </row>
    <row r="331" spans="1:9" ht="30">
      <c r="A331" t="s">
        <v>116</v>
      </c>
      <c r="B331" s="1" t="str">
        <f>+IF(LEN(A331)&gt;0,VLOOKUP(A331,Seguimiento_Mar_2025!G$4:H$356,2,FALSE),"")</f>
        <v>Estrategias de intervención integral  para la prevención del delito implementada</v>
      </c>
      <c r="C331" s="1" t="str">
        <f>+IF(LEN(A331)&gt;0,VLOOKUP(A331,Seguimiento_Mar_2025!G$4:J$356,4,FALSE),"")</f>
        <v>Secretaría de Seguridad, Justicia y Paz</v>
      </c>
      <c r="D331" t="s">
        <v>1306</v>
      </c>
      <c r="E331" t="str">
        <f t="shared" si="10"/>
        <v>51030304Anorí</v>
      </c>
      <c r="F331" t="str">
        <f t="shared" si="11"/>
        <v/>
      </c>
      <c r="G331">
        <v>1</v>
      </c>
      <c r="H331" s="2"/>
      <c r="I331">
        <f>+ABS(SUMIF($A$4:$A$11183,A331,$H$4:$H$11183)-IF(ISERROR(VLOOKUP(A331,Seguimiento_Mar_2025!G$4:U$356,15,FALSE)),0,VLOOKUP(A331,Seguimiento_Mar_2025!G$4:U$356,15,FALSE)))</f>
        <v>0</v>
      </c>
    </row>
    <row r="332" spans="1:9" ht="30">
      <c r="A332" t="s">
        <v>116</v>
      </c>
      <c r="B332" s="1" t="str">
        <f>+IF(LEN(A332)&gt;0,VLOOKUP(A332,Seguimiento_Mar_2025!G$4:H$356,2,FALSE),"")</f>
        <v>Estrategias de intervención integral  para la prevención del delito implementada</v>
      </c>
      <c r="C332" s="1" t="str">
        <f>+IF(LEN(A332)&gt;0,VLOOKUP(A332,Seguimiento_Mar_2025!G$4:J$356,4,FALSE),"")</f>
        <v>Secretaría de Seguridad, Justicia y Paz</v>
      </c>
      <c r="D332" t="s">
        <v>1257</v>
      </c>
      <c r="E332" t="str">
        <f t="shared" si="10"/>
        <v>51030304Apartadó</v>
      </c>
      <c r="F332" t="str">
        <f t="shared" si="11"/>
        <v/>
      </c>
      <c r="G332">
        <v>1</v>
      </c>
      <c r="H332" s="2"/>
      <c r="I332">
        <f>+ABS(SUMIF($A$4:$A$11183,A332,$H$4:$H$11183)-IF(ISERROR(VLOOKUP(A332,Seguimiento_Mar_2025!G$4:U$356,15,FALSE)),0,VLOOKUP(A332,Seguimiento_Mar_2025!G$4:U$356,15,FALSE)))</f>
        <v>0</v>
      </c>
    </row>
    <row r="333" spans="1:9" ht="30">
      <c r="A333" t="s">
        <v>116</v>
      </c>
      <c r="B333" s="1" t="str">
        <f>+IF(LEN(A333)&gt;0,VLOOKUP(A333,Seguimiento_Mar_2025!G$4:H$356,2,FALSE),"")</f>
        <v>Estrategias de intervención integral  para la prevención del delito implementada</v>
      </c>
      <c r="C333" s="1" t="str">
        <f>+IF(LEN(A333)&gt;0,VLOOKUP(A333,Seguimiento_Mar_2025!G$4:J$356,4,FALSE),"")</f>
        <v>Secretaría de Seguridad, Justicia y Paz</v>
      </c>
      <c r="D333" t="s">
        <v>1310</v>
      </c>
      <c r="E333" t="str">
        <f t="shared" si="10"/>
        <v>51030304Bello</v>
      </c>
      <c r="F333" t="str">
        <f t="shared" si="11"/>
        <v/>
      </c>
      <c r="G333">
        <v>1</v>
      </c>
      <c r="H333" s="2"/>
      <c r="I333">
        <f>+ABS(SUMIF($A$4:$A$11183,A333,$H$4:$H$11183)-IF(ISERROR(VLOOKUP(A333,Seguimiento_Mar_2025!G$4:U$356,15,FALSE)),0,VLOOKUP(A333,Seguimiento_Mar_2025!G$4:U$356,15,FALSE)))</f>
        <v>0</v>
      </c>
    </row>
    <row r="334" spans="1:9" ht="30">
      <c r="A334" t="s">
        <v>116</v>
      </c>
      <c r="B334" s="1" t="str">
        <f>+IF(LEN(A334)&gt;0,VLOOKUP(A334,Seguimiento_Mar_2025!G$4:H$356,2,FALSE),"")</f>
        <v>Estrategias de intervención integral  para la prevención del delito implementada</v>
      </c>
      <c r="C334" s="1" t="str">
        <f>+IF(LEN(A334)&gt;0,VLOOKUP(A334,Seguimiento_Mar_2025!G$4:J$356,4,FALSE),"")</f>
        <v>Secretaría de Seguridad, Justicia y Paz</v>
      </c>
      <c r="D334" t="s">
        <v>1264</v>
      </c>
      <c r="E334" t="str">
        <f t="shared" si="10"/>
        <v>51030304Cáceres</v>
      </c>
      <c r="F334" t="str">
        <f t="shared" si="11"/>
        <v/>
      </c>
      <c r="G334">
        <v>1</v>
      </c>
      <c r="H334" s="2"/>
      <c r="I334">
        <f>+ABS(SUMIF($A$4:$A$11183,A334,$H$4:$H$11183)-IF(ISERROR(VLOOKUP(A334,Seguimiento_Mar_2025!G$4:U$356,15,FALSE)),0,VLOOKUP(A334,Seguimiento_Mar_2025!G$4:U$356,15,FALSE)))</f>
        <v>0</v>
      </c>
    </row>
    <row r="335" spans="1:9" ht="30">
      <c r="A335" t="s">
        <v>116</v>
      </c>
      <c r="B335" s="1" t="str">
        <f>+IF(LEN(A335)&gt;0,VLOOKUP(A335,Seguimiento_Mar_2025!G$4:H$356,2,FALSE),"")</f>
        <v>Estrategias de intervención integral  para la prevención del delito implementada</v>
      </c>
      <c r="C335" s="1" t="str">
        <f>+IF(LEN(A335)&gt;0,VLOOKUP(A335,Seguimiento_Mar_2025!G$4:J$356,4,FALSE),"")</f>
        <v>Secretaría de Seguridad, Justicia y Paz</v>
      </c>
      <c r="D335" t="s">
        <v>1265</v>
      </c>
      <c r="E335" t="str">
        <f t="shared" si="10"/>
        <v>51030304Caucasia</v>
      </c>
      <c r="F335" t="str">
        <f t="shared" si="11"/>
        <v/>
      </c>
      <c r="G335">
        <v>1</v>
      </c>
      <c r="H335" s="2">
        <v>1</v>
      </c>
      <c r="I335">
        <f>+ABS(SUMIF($A$4:$A$11183,A335,$H$4:$H$11183)-IF(ISERROR(VLOOKUP(A335,Seguimiento_Mar_2025!G$4:U$356,15,FALSE)),0,VLOOKUP(A335,Seguimiento_Mar_2025!G$4:U$356,15,FALSE)))</f>
        <v>0</v>
      </c>
    </row>
    <row r="336" spans="1:9" ht="30">
      <c r="A336" t="s">
        <v>116</v>
      </c>
      <c r="B336" s="1" t="str">
        <f>+IF(LEN(A336)&gt;0,VLOOKUP(A336,Seguimiento_Mar_2025!G$4:H$356,2,FALSE),"")</f>
        <v>Estrategias de intervención integral  para la prevención del delito implementada</v>
      </c>
      <c r="C336" s="1" t="str">
        <f>+IF(LEN(A336)&gt;0,VLOOKUP(A336,Seguimiento_Mar_2025!G$4:J$356,4,FALSE),"")</f>
        <v>Secretaría de Seguridad, Justicia y Paz</v>
      </c>
      <c r="D336" t="s">
        <v>1254</v>
      </c>
      <c r="E336" t="str">
        <f t="shared" si="10"/>
        <v>51030304Ciudad Bolívar</v>
      </c>
      <c r="F336" t="str">
        <f t="shared" si="11"/>
        <v/>
      </c>
      <c r="G336">
        <v>1</v>
      </c>
      <c r="H336" s="2"/>
      <c r="I336">
        <f>+ABS(SUMIF($A$4:$A$11183,A336,$H$4:$H$11183)-IF(ISERROR(VLOOKUP(A336,Seguimiento_Mar_2025!G$4:U$356,15,FALSE)),0,VLOOKUP(A336,Seguimiento_Mar_2025!G$4:U$356,15,FALSE)))</f>
        <v>0</v>
      </c>
    </row>
    <row r="337" spans="1:9" ht="30">
      <c r="A337" t="s">
        <v>116</v>
      </c>
      <c r="B337" s="1" t="str">
        <f>+IF(LEN(A337)&gt;0,VLOOKUP(A337,Seguimiento_Mar_2025!G$4:H$356,2,FALSE),"")</f>
        <v>Estrategias de intervención integral  para la prevención del delito implementada</v>
      </c>
      <c r="C337" s="1" t="str">
        <f>+IF(LEN(A337)&gt;0,VLOOKUP(A337,Seguimiento_Mar_2025!G$4:J$356,4,FALSE),"")</f>
        <v>Secretaría de Seguridad, Justicia y Paz</v>
      </c>
      <c r="D337" t="s">
        <v>1253</v>
      </c>
      <c r="E337" t="str">
        <f t="shared" si="10"/>
        <v>51030304El Bagre</v>
      </c>
      <c r="F337" t="str">
        <f t="shared" si="11"/>
        <v/>
      </c>
      <c r="G337">
        <v>1</v>
      </c>
      <c r="H337" s="2"/>
      <c r="I337">
        <f>+ABS(SUMIF($A$4:$A$11183,A337,$H$4:$H$11183)-IF(ISERROR(VLOOKUP(A337,Seguimiento_Mar_2025!G$4:U$356,15,FALSE)),0,VLOOKUP(A337,Seguimiento_Mar_2025!G$4:U$356,15,FALSE)))</f>
        <v>0</v>
      </c>
    </row>
    <row r="338" spans="1:9" ht="30">
      <c r="A338" t="s">
        <v>116</v>
      </c>
      <c r="B338" s="1" t="str">
        <f>+IF(LEN(A338)&gt;0,VLOOKUP(A338,Seguimiento_Mar_2025!G$4:H$356,2,FALSE),"")</f>
        <v>Estrategias de intervención integral  para la prevención del delito implementada</v>
      </c>
      <c r="C338" s="1" t="str">
        <f>+IF(LEN(A338)&gt;0,VLOOKUP(A338,Seguimiento_Mar_2025!G$4:J$356,4,FALSE),"")</f>
        <v>Secretaría de Seguridad, Justicia y Paz</v>
      </c>
      <c r="D338" t="s">
        <v>1244</v>
      </c>
      <c r="E338" t="str">
        <f t="shared" si="10"/>
        <v>51030304El Peñol</v>
      </c>
      <c r="F338" t="str">
        <f t="shared" si="11"/>
        <v/>
      </c>
      <c r="G338">
        <v>1</v>
      </c>
      <c r="H338" s="2"/>
      <c r="I338">
        <f>+ABS(SUMIF($A$4:$A$11183,A338,$H$4:$H$11183)-IF(ISERROR(VLOOKUP(A338,Seguimiento_Mar_2025!G$4:U$356,15,FALSE)),0,VLOOKUP(A338,Seguimiento_Mar_2025!G$4:U$356,15,FALSE)))</f>
        <v>0</v>
      </c>
    </row>
    <row r="339" spans="1:9" ht="30">
      <c r="A339" t="s">
        <v>116</v>
      </c>
      <c r="B339" s="1" t="str">
        <f>+IF(LEN(A339)&gt;0,VLOOKUP(A339,Seguimiento_Mar_2025!G$4:H$356,2,FALSE),"")</f>
        <v>Estrategias de intervención integral  para la prevención del delito implementada</v>
      </c>
      <c r="C339" s="1" t="str">
        <f>+IF(LEN(A339)&gt;0,VLOOKUP(A339,Seguimiento_Mar_2025!G$4:J$356,4,FALSE),"")</f>
        <v>Secretaría de Seguridad, Justicia y Paz</v>
      </c>
      <c r="D339" t="s">
        <v>1235</v>
      </c>
      <c r="E339" t="str">
        <f t="shared" si="10"/>
        <v>51030304El Santuario</v>
      </c>
      <c r="F339" t="str">
        <f t="shared" si="11"/>
        <v/>
      </c>
      <c r="G339">
        <v>1</v>
      </c>
      <c r="H339" s="2"/>
      <c r="I339">
        <f>+ABS(SUMIF($A$4:$A$11183,A339,$H$4:$H$11183)-IF(ISERROR(VLOOKUP(A339,Seguimiento_Mar_2025!G$4:U$356,15,FALSE)),0,VLOOKUP(A339,Seguimiento_Mar_2025!G$4:U$356,15,FALSE)))</f>
        <v>0</v>
      </c>
    </row>
    <row r="340" spans="1:9" ht="30">
      <c r="A340" t="s">
        <v>116</v>
      </c>
      <c r="B340" s="1" t="str">
        <f>+IF(LEN(A340)&gt;0,VLOOKUP(A340,Seguimiento_Mar_2025!G$4:H$356,2,FALSE),"")</f>
        <v>Estrategias de intervención integral  para la prevención del delito implementada</v>
      </c>
      <c r="C340" s="1" t="str">
        <f>+IF(LEN(A340)&gt;0,VLOOKUP(A340,Seguimiento_Mar_2025!G$4:J$356,4,FALSE),"")</f>
        <v>Secretaría de Seguridad, Justicia y Paz</v>
      </c>
      <c r="D340" t="s">
        <v>1327</v>
      </c>
      <c r="E340" t="str">
        <f t="shared" si="10"/>
        <v>51030304Guarne</v>
      </c>
      <c r="F340" t="str">
        <f t="shared" si="11"/>
        <v/>
      </c>
      <c r="G340">
        <v>1</v>
      </c>
      <c r="H340" s="2"/>
      <c r="I340">
        <f>+ABS(SUMIF($A$4:$A$11183,A340,$H$4:$H$11183)-IF(ISERROR(VLOOKUP(A340,Seguimiento_Mar_2025!G$4:U$356,15,FALSE)),0,VLOOKUP(A340,Seguimiento_Mar_2025!G$4:U$356,15,FALSE)))</f>
        <v>0</v>
      </c>
    </row>
    <row r="341" spans="1:9" ht="30">
      <c r="A341" t="s">
        <v>116</v>
      </c>
      <c r="B341" s="1" t="str">
        <f>+IF(LEN(A341)&gt;0,VLOOKUP(A341,Seguimiento_Mar_2025!G$4:H$356,2,FALSE),"")</f>
        <v>Estrategias de intervención integral  para la prevención del delito implementada</v>
      </c>
      <c r="C341" s="1" t="str">
        <f>+IF(LEN(A341)&gt;0,VLOOKUP(A341,Seguimiento_Mar_2025!G$4:J$356,4,FALSE),"")</f>
        <v>Secretaría de Seguridad, Justicia y Paz</v>
      </c>
      <c r="D341" t="s">
        <v>1283</v>
      </c>
      <c r="E341" t="str">
        <f t="shared" si="10"/>
        <v>51030304Hispania</v>
      </c>
      <c r="F341" t="str">
        <f t="shared" si="11"/>
        <v/>
      </c>
      <c r="G341">
        <v>1</v>
      </c>
      <c r="H341" s="2"/>
      <c r="I341">
        <f>+ABS(SUMIF($A$4:$A$11183,A341,$H$4:$H$11183)-IF(ISERROR(VLOOKUP(A341,Seguimiento_Mar_2025!G$4:U$356,15,FALSE)),0,VLOOKUP(A341,Seguimiento_Mar_2025!G$4:U$356,15,FALSE)))</f>
        <v>0</v>
      </c>
    </row>
    <row r="342" spans="1:9" ht="30">
      <c r="A342" t="s">
        <v>116</v>
      </c>
      <c r="B342" s="1" t="str">
        <f>+IF(LEN(A342)&gt;0,VLOOKUP(A342,Seguimiento_Mar_2025!G$4:H$356,2,FALSE),"")</f>
        <v>Estrategias de intervención integral  para la prevención del delito implementada</v>
      </c>
      <c r="C342" s="1" t="str">
        <f>+IF(LEN(A342)&gt;0,VLOOKUP(A342,Seguimiento_Mar_2025!G$4:J$356,4,FALSE),"")</f>
        <v>Secretaría de Seguridad, Justicia y Paz</v>
      </c>
      <c r="D342" t="s">
        <v>1334</v>
      </c>
      <c r="E342" t="str">
        <f t="shared" si="10"/>
        <v>51030304Marinilla</v>
      </c>
      <c r="F342" t="str">
        <f t="shared" si="11"/>
        <v/>
      </c>
      <c r="G342">
        <v>1</v>
      </c>
      <c r="H342" s="2"/>
      <c r="I342">
        <f>+ABS(SUMIF($A$4:$A$11183,A342,$H$4:$H$11183)-IF(ISERROR(VLOOKUP(A342,Seguimiento_Mar_2025!G$4:U$356,15,FALSE)),0,VLOOKUP(A342,Seguimiento_Mar_2025!G$4:U$356,15,FALSE)))</f>
        <v>0</v>
      </c>
    </row>
    <row r="343" spans="1:9" ht="30">
      <c r="A343" t="s">
        <v>116</v>
      </c>
      <c r="B343" s="1" t="str">
        <f>+IF(LEN(A343)&gt;0,VLOOKUP(A343,Seguimiento_Mar_2025!G$4:H$356,2,FALSE),"")</f>
        <v>Estrategias de intervención integral  para la prevención del delito implementada</v>
      </c>
      <c r="C343" s="1" t="str">
        <f>+IF(LEN(A343)&gt;0,VLOOKUP(A343,Seguimiento_Mar_2025!G$4:J$356,4,FALSE),"")</f>
        <v>Secretaría de Seguridad, Justicia y Paz</v>
      </c>
      <c r="D343" t="s">
        <v>1228</v>
      </c>
      <c r="E343" t="str">
        <f t="shared" si="10"/>
        <v>51030304Necoclí</v>
      </c>
      <c r="F343" t="str">
        <f t="shared" si="11"/>
        <v/>
      </c>
      <c r="G343">
        <v>1</v>
      </c>
      <c r="H343" s="2"/>
      <c r="I343">
        <f>+ABS(SUMIF($A$4:$A$11183,A343,$H$4:$H$11183)-IF(ISERROR(VLOOKUP(A343,Seguimiento_Mar_2025!G$4:U$356,15,FALSE)),0,VLOOKUP(A343,Seguimiento_Mar_2025!G$4:U$356,15,FALSE)))</f>
        <v>0</v>
      </c>
    </row>
    <row r="344" spans="1:9" ht="30">
      <c r="A344" t="s">
        <v>116</v>
      </c>
      <c r="B344" s="1" t="str">
        <f>+IF(LEN(A344)&gt;0,VLOOKUP(A344,Seguimiento_Mar_2025!G$4:H$356,2,FALSE),"")</f>
        <v>Estrategias de intervención integral  para la prevención del delito implementada</v>
      </c>
      <c r="C344" s="1" t="str">
        <f>+IF(LEN(A344)&gt;0,VLOOKUP(A344,Seguimiento_Mar_2025!G$4:J$356,4,FALSE),"")</f>
        <v>Secretaría de Seguridad, Justicia y Paz</v>
      </c>
      <c r="D344" t="s">
        <v>1295</v>
      </c>
      <c r="E344" t="str">
        <f t="shared" si="10"/>
        <v>51030304Pueblorrico</v>
      </c>
      <c r="F344" t="str">
        <f t="shared" si="11"/>
        <v/>
      </c>
      <c r="G344">
        <v>1</v>
      </c>
      <c r="H344" s="2"/>
      <c r="I344">
        <f>+ABS(SUMIF($A$4:$A$11183,A344,$H$4:$H$11183)-IF(ISERROR(VLOOKUP(A344,Seguimiento_Mar_2025!G$4:U$356,15,FALSE)),0,VLOOKUP(A344,Seguimiento_Mar_2025!G$4:U$356,15,FALSE)))</f>
        <v>0</v>
      </c>
    </row>
    <row r="345" spans="1:9" ht="30">
      <c r="A345" t="s">
        <v>116</v>
      </c>
      <c r="B345" s="1" t="str">
        <f>+IF(LEN(A345)&gt;0,VLOOKUP(A345,Seguimiento_Mar_2025!G$4:H$356,2,FALSE),"")</f>
        <v>Estrategias de intervención integral  para la prevención del delito implementada</v>
      </c>
      <c r="C345" s="1" t="str">
        <f>+IF(LEN(A345)&gt;0,VLOOKUP(A345,Seguimiento_Mar_2025!G$4:J$356,4,FALSE),"")</f>
        <v>Secretaría de Seguridad, Justicia y Paz</v>
      </c>
      <c r="D345" t="s">
        <v>1260</v>
      </c>
      <c r="E345" t="str">
        <f t="shared" si="10"/>
        <v>51030304Puerto Berrío</v>
      </c>
      <c r="F345" t="str">
        <f t="shared" si="11"/>
        <v/>
      </c>
      <c r="G345">
        <v>1</v>
      </c>
      <c r="H345" s="2"/>
      <c r="I345">
        <f>+ABS(SUMIF($A$4:$A$11183,A345,$H$4:$H$11183)-IF(ISERROR(VLOOKUP(A345,Seguimiento_Mar_2025!G$4:U$356,15,FALSE)),0,VLOOKUP(A345,Seguimiento_Mar_2025!G$4:U$356,15,FALSE)))</f>
        <v>0</v>
      </c>
    </row>
    <row r="346" spans="1:9" ht="30">
      <c r="A346" t="s">
        <v>116</v>
      </c>
      <c r="B346" s="1" t="str">
        <f>+IF(LEN(A346)&gt;0,VLOOKUP(A346,Seguimiento_Mar_2025!G$4:H$356,2,FALSE),"")</f>
        <v>Estrategias de intervención integral  para la prevención del delito implementada</v>
      </c>
      <c r="C346" s="1" t="str">
        <f>+IF(LEN(A346)&gt;0,VLOOKUP(A346,Seguimiento_Mar_2025!G$4:J$356,4,FALSE),"")</f>
        <v>Secretaría de Seguridad, Justicia y Paz</v>
      </c>
      <c r="D346" t="s">
        <v>1287</v>
      </c>
      <c r="E346" t="str">
        <f t="shared" si="10"/>
        <v>51030304Puerto Nare</v>
      </c>
      <c r="F346" t="str">
        <f t="shared" si="11"/>
        <v/>
      </c>
      <c r="G346">
        <v>1</v>
      </c>
      <c r="H346" s="2"/>
      <c r="I346">
        <f>+ABS(SUMIF($A$4:$A$11183,A346,$H$4:$H$11183)-IF(ISERROR(VLOOKUP(A346,Seguimiento_Mar_2025!G$4:U$356,15,FALSE)),0,VLOOKUP(A346,Seguimiento_Mar_2025!G$4:U$356,15,FALSE)))</f>
        <v>0</v>
      </c>
    </row>
    <row r="347" spans="1:9" ht="30">
      <c r="A347" t="s">
        <v>116</v>
      </c>
      <c r="B347" s="1" t="str">
        <f>+IF(LEN(A347)&gt;0,VLOOKUP(A347,Seguimiento_Mar_2025!G$4:H$356,2,FALSE),"")</f>
        <v>Estrategias de intervención integral  para la prevención del delito implementada</v>
      </c>
      <c r="C347" s="1" t="str">
        <f>+IF(LEN(A347)&gt;0,VLOOKUP(A347,Seguimiento_Mar_2025!G$4:J$356,4,FALSE),"")</f>
        <v>Secretaría de Seguridad, Justicia y Paz</v>
      </c>
      <c r="D347" t="s">
        <v>1336</v>
      </c>
      <c r="E347" t="str">
        <f t="shared" si="10"/>
        <v>51030304Remedios</v>
      </c>
      <c r="F347" t="str">
        <f t="shared" si="11"/>
        <v/>
      </c>
      <c r="G347">
        <v>1</v>
      </c>
      <c r="H347" s="2"/>
      <c r="I347">
        <f>+ABS(SUMIF($A$4:$A$11183,A347,$H$4:$H$11183)-IF(ISERROR(VLOOKUP(A347,Seguimiento_Mar_2025!G$4:U$356,15,FALSE)),0,VLOOKUP(A347,Seguimiento_Mar_2025!G$4:U$356,15,FALSE)))</f>
        <v>0</v>
      </c>
    </row>
    <row r="348" spans="1:9" ht="30">
      <c r="A348" t="s">
        <v>116</v>
      </c>
      <c r="B348" s="1" t="str">
        <f>+IF(LEN(A348)&gt;0,VLOOKUP(A348,Seguimiento_Mar_2025!G$4:H$356,2,FALSE),"")</f>
        <v>Estrategias de intervención integral  para la prevención del delito implementada</v>
      </c>
      <c r="C348" s="1" t="str">
        <f>+IF(LEN(A348)&gt;0,VLOOKUP(A348,Seguimiento_Mar_2025!G$4:J$356,4,FALSE),"")</f>
        <v>Secretaría de Seguridad, Justicia y Paz</v>
      </c>
      <c r="D348" t="s">
        <v>1337</v>
      </c>
      <c r="E348" t="str">
        <f t="shared" si="10"/>
        <v>51030304Rionegro</v>
      </c>
      <c r="F348" t="str">
        <f t="shared" si="11"/>
        <v/>
      </c>
      <c r="G348">
        <v>1</v>
      </c>
      <c r="H348" s="2"/>
      <c r="I348">
        <f>+ABS(SUMIF($A$4:$A$11183,A348,$H$4:$H$11183)-IF(ISERROR(VLOOKUP(A348,Seguimiento_Mar_2025!G$4:U$356,15,FALSE)),0,VLOOKUP(A348,Seguimiento_Mar_2025!G$4:U$356,15,FALSE)))</f>
        <v>0</v>
      </c>
    </row>
    <row r="349" spans="1:9" ht="30">
      <c r="A349" t="s">
        <v>116</v>
      </c>
      <c r="B349" s="1" t="str">
        <f>+IF(LEN(A349)&gt;0,VLOOKUP(A349,Seguimiento_Mar_2025!G$4:H$356,2,FALSE),"")</f>
        <v>Estrategias de intervención integral  para la prevención del delito implementada</v>
      </c>
      <c r="C349" s="1" t="str">
        <f>+IF(LEN(A349)&gt;0,VLOOKUP(A349,Seguimiento_Mar_2025!G$4:J$356,4,FALSE),"")</f>
        <v>Secretaría de Seguridad, Justicia y Paz</v>
      </c>
      <c r="D349" t="s">
        <v>1300</v>
      </c>
      <c r="E349" t="str">
        <f t="shared" si="10"/>
        <v>51030304Salgar</v>
      </c>
      <c r="F349" t="str">
        <f t="shared" si="11"/>
        <v/>
      </c>
      <c r="G349">
        <v>1</v>
      </c>
      <c r="H349" s="2"/>
      <c r="I349">
        <f>+ABS(SUMIF($A$4:$A$11183,A349,$H$4:$H$11183)-IF(ISERROR(VLOOKUP(A349,Seguimiento_Mar_2025!G$4:U$356,15,FALSE)),0,VLOOKUP(A349,Seguimiento_Mar_2025!G$4:U$356,15,FALSE)))</f>
        <v>0</v>
      </c>
    </row>
    <row r="350" spans="1:9" ht="30">
      <c r="A350" t="s">
        <v>116</v>
      </c>
      <c r="B350" s="1" t="str">
        <f>+IF(LEN(A350)&gt;0,VLOOKUP(A350,Seguimiento_Mar_2025!G$4:H$356,2,FALSE),"")</f>
        <v>Estrategias de intervención integral  para la prevención del delito implementada</v>
      </c>
      <c r="C350" s="1" t="str">
        <f>+IF(LEN(A350)&gt;0,VLOOKUP(A350,Seguimiento_Mar_2025!G$4:J$356,4,FALSE),"")</f>
        <v>Secretaría de Seguridad, Justicia y Paz</v>
      </c>
      <c r="D350" t="s">
        <v>1262</v>
      </c>
      <c r="E350" t="str">
        <f t="shared" si="10"/>
        <v>51030304Segovia</v>
      </c>
      <c r="F350" t="str">
        <f t="shared" si="11"/>
        <v/>
      </c>
      <c r="G350">
        <v>1</v>
      </c>
      <c r="H350" s="2"/>
      <c r="I350">
        <f>+ABS(SUMIF($A$4:$A$11183,A350,$H$4:$H$11183)-IF(ISERROR(VLOOKUP(A350,Seguimiento_Mar_2025!G$4:U$356,15,FALSE)),0,VLOOKUP(A350,Seguimiento_Mar_2025!G$4:U$356,15,FALSE)))</f>
        <v>0</v>
      </c>
    </row>
    <row r="351" spans="1:9" ht="30">
      <c r="A351" t="s">
        <v>116</v>
      </c>
      <c r="B351" s="1" t="str">
        <f>+IF(LEN(A351)&gt;0,VLOOKUP(A351,Seguimiento_Mar_2025!G$4:H$356,2,FALSE),"")</f>
        <v>Estrategias de intervención integral  para la prevención del delito implementada</v>
      </c>
      <c r="C351" s="1" t="str">
        <f>+IF(LEN(A351)&gt;0,VLOOKUP(A351,Seguimiento_Mar_2025!G$4:J$356,4,FALSE),"")</f>
        <v>Secretaría de Seguridad, Justicia y Paz</v>
      </c>
      <c r="D351" t="s">
        <v>1363</v>
      </c>
      <c r="E351" t="str">
        <f t="shared" si="10"/>
        <v xml:space="preserve">51030304Sonsón </v>
      </c>
      <c r="F351" t="str">
        <f t="shared" si="11"/>
        <v/>
      </c>
      <c r="G351">
        <v>1</v>
      </c>
      <c r="H351" s="2"/>
      <c r="I351">
        <f>+ABS(SUMIF($A$4:$A$11183,A351,$H$4:$H$11183)-IF(ISERROR(VLOOKUP(A351,Seguimiento_Mar_2025!G$4:U$356,15,FALSE)),0,VLOOKUP(A351,Seguimiento_Mar_2025!G$4:U$356,15,FALSE)))</f>
        <v>0</v>
      </c>
    </row>
    <row r="352" spans="1:9" ht="30">
      <c r="A352" t="s">
        <v>116</v>
      </c>
      <c r="B352" s="1" t="str">
        <f>+IF(LEN(A352)&gt;0,VLOOKUP(A352,Seguimiento_Mar_2025!G$4:H$356,2,FALSE),"")</f>
        <v>Estrategias de intervención integral  para la prevención del delito implementada</v>
      </c>
      <c r="C352" s="1" t="str">
        <f>+IF(LEN(A352)&gt;0,VLOOKUP(A352,Seguimiento_Mar_2025!G$4:J$356,4,FALSE),"")</f>
        <v>Secretaría de Seguridad, Justicia y Paz</v>
      </c>
      <c r="D352" t="s">
        <v>1227</v>
      </c>
      <c r="E352" t="str">
        <f t="shared" si="10"/>
        <v>51030304Turbo</v>
      </c>
      <c r="F352" t="str">
        <f t="shared" si="11"/>
        <v/>
      </c>
      <c r="G352">
        <v>1</v>
      </c>
      <c r="H352" s="2"/>
      <c r="I352">
        <f>+ABS(SUMIF($A$4:$A$11183,A352,$H$4:$H$11183)-IF(ISERROR(VLOOKUP(A352,Seguimiento_Mar_2025!G$4:U$356,15,FALSE)),0,VLOOKUP(A352,Seguimiento_Mar_2025!G$4:U$356,15,FALSE)))</f>
        <v>0</v>
      </c>
    </row>
    <row r="353" spans="1:9" ht="30">
      <c r="A353" t="s">
        <v>116</v>
      </c>
      <c r="B353" s="1" t="str">
        <f>+IF(LEN(A353)&gt;0,VLOOKUP(A353,Seguimiento_Mar_2025!G$4:H$356,2,FALSE),"")</f>
        <v>Estrategias de intervención integral  para la prevención del delito implementada</v>
      </c>
      <c r="C353" s="1" t="str">
        <f>+IF(LEN(A353)&gt;0,VLOOKUP(A353,Seguimiento_Mar_2025!G$4:J$356,4,FALSE),"")</f>
        <v>Secretaría de Seguridad, Justicia y Paz</v>
      </c>
      <c r="D353" t="s">
        <v>1364</v>
      </c>
      <c r="E353" t="str">
        <f t="shared" si="10"/>
        <v xml:space="preserve">51030304Yarumal </v>
      </c>
      <c r="F353" t="str">
        <f t="shared" si="11"/>
        <v/>
      </c>
      <c r="G353">
        <v>1</v>
      </c>
      <c r="H353" s="2"/>
      <c r="I353">
        <f>+ABS(SUMIF($A$4:$A$11183,A353,$H$4:$H$11183)-IF(ISERROR(VLOOKUP(A353,Seguimiento_Mar_2025!G$4:U$356,15,FALSE)),0,VLOOKUP(A353,Seguimiento_Mar_2025!G$4:U$356,15,FALSE)))</f>
        <v>0</v>
      </c>
    </row>
    <row r="354" spans="1:9" ht="30">
      <c r="A354" t="s">
        <v>116</v>
      </c>
      <c r="B354" s="1" t="str">
        <f>+IF(LEN(A354)&gt;0,VLOOKUP(A354,Seguimiento_Mar_2025!G$4:H$356,2,FALSE),"")</f>
        <v>Estrategias de intervención integral  para la prevención del delito implementada</v>
      </c>
      <c r="C354" s="1" t="str">
        <f>+IF(LEN(A354)&gt;0,VLOOKUP(A354,Seguimiento_Mar_2025!G$4:J$356,4,FALSE),"")</f>
        <v>Secretaría de Seguridad, Justicia y Paz</v>
      </c>
      <c r="D354" t="s">
        <v>1354</v>
      </c>
      <c r="E354" t="str">
        <f t="shared" si="10"/>
        <v>51030304Yondó</v>
      </c>
      <c r="F354" t="str">
        <f t="shared" si="11"/>
        <v/>
      </c>
      <c r="G354">
        <v>1</v>
      </c>
      <c r="H354" s="2"/>
      <c r="I354">
        <f>+ABS(SUMIF($A$4:$A$11183,A354,$H$4:$H$11183)-IF(ISERROR(VLOOKUP(A354,Seguimiento_Mar_2025!G$4:U$356,15,FALSE)),0,VLOOKUP(A354,Seguimiento_Mar_2025!G$4:U$356,15,FALSE)))</f>
        <v>0</v>
      </c>
    </row>
    <row r="355" spans="1:9" ht="30">
      <c r="A355" t="s">
        <v>118</v>
      </c>
      <c r="B355" s="1" t="str">
        <f>+IF(LEN(A355)&gt;0,VLOOKUP(A355,Seguimiento_Mar_2025!G$4:H$356,2,FALSE),"")</f>
        <v>Escuadrones Militares y Policiales Antioquia Segura (EMPAS) dotados</v>
      </c>
      <c r="C355" s="1" t="str">
        <f>+IF(LEN(A355)&gt;0,VLOOKUP(A355,Seguimiento_Mar_2025!G$4:J$356,4,FALSE),"")</f>
        <v>Secretaría de Seguridad, Justicia y Paz</v>
      </c>
      <c r="D355" t="s">
        <v>1365</v>
      </c>
      <c r="E355" t="str">
        <f t="shared" si="10"/>
        <v>51030305[Subregión]-Urabá</v>
      </c>
      <c r="F355" t="str">
        <f t="shared" si="11"/>
        <v/>
      </c>
      <c r="G355">
        <v>1</v>
      </c>
      <c r="H355" s="2"/>
      <c r="I355">
        <f>+ABS(SUMIF($A$4:$A$11183,A355,$H$4:$H$11183)-IF(ISERROR(VLOOKUP(A355,Seguimiento_Mar_2025!G$4:U$356,15,FALSE)),0,VLOOKUP(A355,Seguimiento_Mar_2025!G$4:U$356,15,FALSE)))</f>
        <v>0</v>
      </c>
    </row>
    <row r="356" spans="1:9" ht="30">
      <c r="A356" t="s">
        <v>118</v>
      </c>
      <c r="B356" s="1" t="str">
        <f>+IF(LEN(A356)&gt;0,VLOOKUP(A356,Seguimiento_Mar_2025!G$4:H$356,2,FALSE),"")</f>
        <v>Escuadrones Militares y Policiales Antioquia Segura (EMPAS) dotados</v>
      </c>
      <c r="C356" s="1" t="str">
        <f>+IF(LEN(A356)&gt;0,VLOOKUP(A356,Seguimiento_Mar_2025!G$4:J$356,4,FALSE),"")</f>
        <v>Secretaría de Seguridad, Justicia y Paz</v>
      </c>
      <c r="D356" t="s">
        <v>1366</v>
      </c>
      <c r="E356" t="str">
        <f t="shared" si="10"/>
        <v>51030305[Subregión]-Oriente</v>
      </c>
      <c r="F356" t="str">
        <f t="shared" si="11"/>
        <v/>
      </c>
      <c r="G356">
        <v>1</v>
      </c>
      <c r="H356" s="2"/>
      <c r="I356">
        <f>+ABS(SUMIF($A$4:$A$11183,A356,$H$4:$H$11183)-IF(ISERROR(VLOOKUP(A356,Seguimiento_Mar_2025!G$4:U$356,15,FALSE)),0,VLOOKUP(A356,Seguimiento_Mar_2025!G$4:U$356,15,FALSE)))</f>
        <v>0</v>
      </c>
    </row>
    <row r="357" spans="1:9" ht="30">
      <c r="A357" t="s">
        <v>118</v>
      </c>
      <c r="B357" s="1" t="str">
        <f>+IF(LEN(A357)&gt;0,VLOOKUP(A357,Seguimiento_Mar_2025!G$4:H$356,2,FALSE),"")</f>
        <v>Escuadrones Militares y Policiales Antioquia Segura (EMPAS) dotados</v>
      </c>
      <c r="C357" s="1" t="str">
        <f>+IF(LEN(A357)&gt;0,VLOOKUP(A357,Seguimiento_Mar_2025!G$4:J$356,4,FALSE),"")</f>
        <v>Secretaría de Seguridad, Justicia y Paz</v>
      </c>
      <c r="D357" t="s">
        <v>1367</v>
      </c>
      <c r="E357" t="str">
        <f t="shared" si="10"/>
        <v>51030305[Subregión]-Suroeste</v>
      </c>
      <c r="F357" t="str">
        <f t="shared" si="11"/>
        <v/>
      </c>
      <c r="G357">
        <v>1</v>
      </c>
      <c r="H357" s="2"/>
      <c r="I357">
        <f>+ABS(SUMIF($A$4:$A$11183,A357,$H$4:$H$11183)-IF(ISERROR(VLOOKUP(A357,Seguimiento_Mar_2025!G$4:U$356,15,FALSE)),0,VLOOKUP(A357,Seguimiento_Mar_2025!G$4:U$356,15,FALSE)))</f>
        <v>0</v>
      </c>
    </row>
    <row r="358" spans="1:9" ht="30">
      <c r="A358" t="s">
        <v>118</v>
      </c>
      <c r="B358" s="1" t="str">
        <f>+IF(LEN(A358)&gt;0,VLOOKUP(A358,Seguimiento_Mar_2025!G$4:H$356,2,FALSE),"")</f>
        <v>Escuadrones Militares y Policiales Antioquia Segura (EMPAS) dotados</v>
      </c>
      <c r="C358" s="1" t="str">
        <f>+IF(LEN(A358)&gt;0,VLOOKUP(A358,Seguimiento_Mar_2025!G$4:J$356,4,FALSE),"")</f>
        <v>Secretaría de Seguridad, Justicia y Paz</v>
      </c>
      <c r="D358" t="s">
        <v>1368</v>
      </c>
      <c r="E358" t="str">
        <f t="shared" si="10"/>
        <v>51030305[Subregión]-Occidente</v>
      </c>
      <c r="F358" t="str">
        <f t="shared" si="11"/>
        <v/>
      </c>
      <c r="G358">
        <v>1</v>
      </c>
      <c r="H358" s="2"/>
      <c r="I358">
        <f>+ABS(SUMIF($A$4:$A$11183,A358,$H$4:$H$11183)-IF(ISERROR(VLOOKUP(A358,Seguimiento_Mar_2025!G$4:U$356,15,FALSE)),0,VLOOKUP(A358,Seguimiento_Mar_2025!G$4:U$356,15,FALSE)))</f>
        <v>0</v>
      </c>
    </row>
    <row r="359" spans="1:9" ht="30">
      <c r="A359" t="s">
        <v>118</v>
      </c>
      <c r="B359" s="1" t="str">
        <f>+IF(LEN(A359)&gt;0,VLOOKUP(A359,Seguimiento_Mar_2025!G$4:H$356,2,FALSE),"")</f>
        <v>Escuadrones Militares y Policiales Antioquia Segura (EMPAS) dotados</v>
      </c>
      <c r="C359" s="1" t="str">
        <f>+IF(LEN(A359)&gt;0,VLOOKUP(A359,Seguimiento_Mar_2025!G$4:J$356,4,FALSE),"")</f>
        <v>Secretaría de Seguridad, Justicia y Paz</v>
      </c>
      <c r="D359" t="s">
        <v>1369</v>
      </c>
      <c r="E359" t="str">
        <f t="shared" si="10"/>
        <v>51030305[Subregión]-Valle de Aburrá</v>
      </c>
      <c r="F359" t="str">
        <f t="shared" si="11"/>
        <v/>
      </c>
      <c r="G359">
        <v>1</v>
      </c>
      <c r="H359" s="2"/>
      <c r="I359">
        <f>+ABS(SUMIF($A$4:$A$11183,A359,$H$4:$H$11183)-IF(ISERROR(VLOOKUP(A359,Seguimiento_Mar_2025!G$4:U$356,15,FALSE)),0,VLOOKUP(A359,Seguimiento_Mar_2025!G$4:U$356,15,FALSE)))</f>
        <v>0</v>
      </c>
    </row>
    <row r="360" spans="1:9" ht="30">
      <c r="A360" t="s">
        <v>124</v>
      </c>
      <c r="B360" s="1" t="str">
        <f>+IF(LEN(A360)&gt;0,VLOOKUP(A360,Seguimiento_Mar_2025!G$4:H$356,2,FALSE),"")</f>
        <v>Instancias territoriales asistidas técnicamente en aspectos relacionados con la convivencia ciudadana</v>
      </c>
      <c r="C360" s="1" t="str">
        <f>+IF(LEN(A360)&gt;0,VLOOKUP(A360,Seguimiento_Mar_2025!G$4:J$356,4,FALSE),"")</f>
        <v>Secretaría de Seguridad, Justicia y Paz</v>
      </c>
      <c r="D360" t="s">
        <v>1365</v>
      </c>
      <c r="E360" t="str">
        <f t="shared" si="10"/>
        <v>51030308[Subregión]-Urabá</v>
      </c>
      <c r="F360" t="str">
        <f t="shared" si="11"/>
        <v/>
      </c>
      <c r="G360">
        <v>1</v>
      </c>
      <c r="H360" s="2"/>
      <c r="I360">
        <f>+ABS(SUMIF($A$4:$A$11183,A360,$H$4:$H$11183)-IF(ISERROR(VLOOKUP(A360,Seguimiento_Mar_2025!G$4:U$356,15,FALSE)),0,VLOOKUP(A360,Seguimiento_Mar_2025!G$4:U$356,15,FALSE)))</f>
        <v>4</v>
      </c>
    </row>
    <row r="361" spans="1:9" ht="30">
      <c r="A361" t="s">
        <v>124</v>
      </c>
      <c r="B361" s="1" t="str">
        <f>+IF(LEN(A361)&gt;0,VLOOKUP(A361,Seguimiento_Mar_2025!G$4:H$356,2,FALSE),"")</f>
        <v>Instancias territoriales asistidas técnicamente en aspectos relacionados con la convivencia ciudadana</v>
      </c>
      <c r="C361" s="1" t="str">
        <f>+IF(LEN(A361)&gt;0,VLOOKUP(A361,Seguimiento_Mar_2025!G$4:J$356,4,FALSE),"")</f>
        <v>Secretaría de Seguridad, Justicia y Paz</v>
      </c>
      <c r="D361" t="s">
        <v>1366</v>
      </c>
      <c r="E361" t="str">
        <f t="shared" si="10"/>
        <v>51030308[Subregión]-Oriente</v>
      </c>
      <c r="F361" t="str">
        <f t="shared" si="11"/>
        <v/>
      </c>
      <c r="G361">
        <v>1</v>
      </c>
      <c r="H361" s="2"/>
      <c r="I361">
        <f>+ABS(SUMIF($A$4:$A$11183,A361,$H$4:$H$11183)-IF(ISERROR(VLOOKUP(A361,Seguimiento_Mar_2025!G$4:U$356,15,FALSE)),0,VLOOKUP(A361,Seguimiento_Mar_2025!G$4:U$356,15,FALSE)))</f>
        <v>4</v>
      </c>
    </row>
    <row r="362" spans="1:9" ht="30">
      <c r="A362" t="s">
        <v>124</v>
      </c>
      <c r="B362" s="1" t="str">
        <f>+IF(LEN(A362)&gt;0,VLOOKUP(A362,Seguimiento_Mar_2025!G$4:H$356,2,FALSE),"")</f>
        <v>Instancias territoriales asistidas técnicamente en aspectos relacionados con la convivencia ciudadana</v>
      </c>
      <c r="C362" s="1" t="str">
        <f>+IF(LEN(A362)&gt;0,VLOOKUP(A362,Seguimiento_Mar_2025!G$4:J$356,4,FALSE),"")</f>
        <v>Secretaría de Seguridad, Justicia y Paz</v>
      </c>
      <c r="D362" t="s">
        <v>1368</v>
      </c>
      <c r="E362" t="str">
        <f t="shared" si="10"/>
        <v>51030308[Subregión]-Occidente</v>
      </c>
      <c r="F362" t="str">
        <f t="shared" si="11"/>
        <v/>
      </c>
      <c r="G362">
        <v>1</v>
      </c>
      <c r="H362" s="2"/>
      <c r="I362">
        <f>+ABS(SUMIF($A$4:$A$11183,A362,$H$4:$H$11183)-IF(ISERROR(VLOOKUP(A362,Seguimiento_Mar_2025!G$4:U$356,15,FALSE)),0,VLOOKUP(A362,Seguimiento_Mar_2025!G$4:U$356,15,FALSE)))</f>
        <v>4</v>
      </c>
    </row>
    <row r="363" spans="1:9" ht="30">
      <c r="A363" t="s">
        <v>124</v>
      </c>
      <c r="B363" s="1" t="str">
        <f>+IF(LEN(A363)&gt;0,VLOOKUP(A363,Seguimiento_Mar_2025!G$4:H$356,2,FALSE),"")</f>
        <v>Instancias territoriales asistidas técnicamente en aspectos relacionados con la convivencia ciudadana</v>
      </c>
      <c r="C363" s="1" t="str">
        <f>+IF(LEN(A363)&gt;0,VLOOKUP(A363,Seguimiento_Mar_2025!G$4:J$356,4,FALSE),"")</f>
        <v>Secretaría de Seguridad, Justicia y Paz</v>
      </c>
      <c r="D363" t="s">
        <v>1370</v>
      </c>
      <c r="E363" t="str">
        <f t="shared" si="10"/>
        <v>51030308[Subregión]-Norte</v>
      </c>
      <c r="F363" t="str">
        <f t="shared" si="11"/>
        <v/>
      </c>
      <c r="G363">
        <v>1</v>
      </c>
      <c r="H363" s="2"/>
      <c r="I363">
        <f>+ABS(SUMIF($A$4:$A$11183,A363,$H$4:$H$11183)-IF(ISERROR(VLOOKUP(A363,Seguimiento_Mar_2025!G$4:U$356,15,FALSE)),0,VLOOKUP(A363,Seguimiento_Mar_2025!G$4:U$356,15,FALSE)))</f>
        <v>4</v>
      </c>
    </row>
    <row r="364" spans="1:9" ht="30">
      <c r="A364" t="s">
        <v>139</v>
      </c>
      <c r="B364" s="1" t="str">
        <f>+IF(LEN(A364)&gt;0,VLOOKUP(A364,Seguimiento_Mar_2025!G$4:H$356,2,FALSE),"")</f>
        <v>Municipios apoyados con agentes de tránsito</v>
      </c>
      <c r="C364" s="1" t="str">
        <f>+IF(LEN(A364)&gt;0,VLOOKUP(A364,Seguimiento_Mar_2025!G$4:J$356,4,FALSE),"")</f>
        <v>Secretaría de Seguridad, Justicia y Paz</v>
      </c>
      <c r="D364" t="s">
        <v>1271</v>
      </c>
      <c r="E364" t="str">
        <f t="shared" si="10"/>
        <v>51030502Abejorral</v>
      </c>
      <c r="F364" t="str">
        <f t="shared" si="11"/>
        <v/>
      </c>
      <c r="G364">
        <v>1</v>
      </c>
      <c r="H364" s="2"/>
      <c r="I364">
        <f>+ABS(SUMIF($A$4:$A$11183,A364,$H$4:$H$11183)-IF(ISERROR(VLOOKUP(A364,Seguimiento_Mar_2025!G$4:U$356,15,FALSE)),0,VLOOKUP(A364,Seguimiento_Mar_2025!G$4:U$356,15,FALSE)))</f>
        <v>0</v>
      </c>
    </row>
    <row r="365" spans="1:9" ht="30">
      <c r="A365" t="s">
        <v>139</v>
      </c>
      <c r="B365" s="1" t="str">
        <f>+IF(LEN(A365)&gt;0,VLOOKUP(A365,Seguimiento_Mar_2025!G$4:H$356,2,FALSE),"")</f>
        <v>Municipios apoyados con agentes de tránsito</v>
      </c>
      <c r="C365" s="1" t="str">
        <f>+IF(LEN(A365)&gt;0,VLOOKUP(A365,Seguimiento_Mar_2025!G$4:J$356,4,FALSE),"")</f>
        <v>Secretaría de Seguridad, Justicia y Paz</v>
      </c>
      <c r="D365" t="s">
        <v>1277</v>
      </c>
      <c r="E365" t="str">
        <f t="shared" si="10"/>
        <v>51030502Angelópolis</v>
      </c>
      <c r="F365" t="str">
        <f t="shared" si="11"/>
        <v/>
      </c>
      <c r="G365">
        <v>1</v>
      </c>
      <c r="H365" s="2">
        <v>1</v>
      </c>
      <c r="I365">
        <f>+ABS(SUMIF($A$4:$A$11183,A365,$H$4:$H$11183)-IF(ISERROR(VLOOKUP(A365,Seguimiento_Mar_2025!G$4:U$356,15,FALSE)),0,VLOOKUP(A365,Seguimiento_Mar_2025!G$4:U$356,15,FALSE)))</f>
        <v>0</v>
      </c>
    </row>
    <row r="366" spans="1:9" ht="30">
      <c r="A366" t="s">
        <v>139</v>
      </c>
      <c r="B366" s="1" t="str">
        <f>+IF(LEN(A366)&gt;0,VLOOKUP(A366,Seguimiento_Mar_2025!G$4:H$356,2,FALSE),"")</f>
        <v>Municipios apoyados con agentes de tránsito</v>
      </c>
      <c r="C366" s="1" t="str">
        <f>+IF(LEN(A366)&gt;0,VLOOKUP(A366,Seguimiento_Mar_2025!G$4:J$356,4,FALSE),"")</f>
        <v>Secretaría de Seguridad, Justicia y Paz</v>
      </c>
      <c r="D366" t="s">
        <v>1306</v>
      </c>
      <c r="E366" t="str">
        <f t="shared" si="10"/>
        <v>51030502Anorí</v>
      </c>
      <c r="F366" t="str">
        <f t="shared" si="11"/>
        <v/>
      </c>
      <c r="G366">
        <v>1</v>
      </c>
      <c r="H366" s="2">
        <v>1</v>
      </c>
      <c r="I366">
        <f>+ABS(SUMIF($A$4:$A$11183,A366,$H$4:$H$11183)-IF(ISERROR(VLOOKUP(A366,Seguimiento_Mar_2025!G$4:U$356,15,FALSE)),0,VLOOKUP(A366,Seguimiento_Mar_2025!G$4:U$356,15,FALSE)))</f>
        <v>0</v>
      </c>
    </row>
    <row r="367" spans="1:9" ht="30">
      <c r="A367" t="s">
        <v>139</v>
      </c>
      <c r="B367" s="1" t="str">
        <f>+IF(LEN(A367)&gt;0,VLOOKUP(A367,Seguimiento_Mar_2025!G$4:H$356,2,FALSE),"")</f>
        <v>Municipios apoyados con agentes de tránsito</v>
      </c>
      <c r="C367" s="1" t="str">
        <f>+IF(LEN(A367)&gt;0,VLOOKUP(A367,Seguimiento_Mar_2025!G$4:J$356,4,FALSE),"")</f>
        <v>Secretaría de Seguridad, Justicia y Paz</v>
      </c>
      <c r="D367" t="s">
        <v>1279</v>
      </c>
      <c r="E367" t="str">
        <f t="shared" si="10"/>
        <v>51030502Belmira</v>
      </c>
      <c r="F367" t="str">
        <f t="shared" si="11"/>
        <v/>
      </c>
      <c r="G367">
        <v>1</v>
      </c>
      <c r="H367" s="2">
        <v>1</v>
      </c>
      <c r="I367">
        <f>+ABS(SUMIF($A$4:$A$11183,A367,$H$4:$H$11183)-IF(ISERROR(VLOOKUP(A367,Seguimiento_Mar_2025!G$4:U$356,15,FALSE)),0,VLOOKUP(A367,Seguimiento_Mar_2025!G$4:U$356,15,FALSE)))</f>
        <v>0</v>
      </c>
    </row>
    <row r="368" spans="1:9" ht="30">
      <c r="A368" t="s">
        <v>139</v>
      </c>
      <c r="B368" s="1" t="str">
        <f>+IF(LEN(A368)&gt;0,VLOOKUP(A368,Seguimiento_Mar_2025!G$4:H$356,2,FALSE),"")</f>
        <v>Municipios apoyados con agentes de tránsito</v>
      </c>
      <c r="C368" s="1" t="str">
        <f>+IF(LEN(A368)&gt;0,VLOOKUP(A368,Seguimiento_Mar_2025!G$4:J$356,4,FALSE),"")</f>
        <v>Secretaría de Seguridad, Justicia y Paz</v>
      </c>
      <c r="D368" t="s">
        <v>1311</v>
      </c>
      <c r="E368" t="str">
        <f t="shared" si="10"/>
        <v>51030502Betania</v>
      </c>
      <c r="F368" t="str">
        <f t="shared" si="11"/>
        <v/>
      </c>
      <c r="G368">
        <v>1</v>
      </c>
      <c r="H368" s="2">
        <v>1</v>
      </c>
      <c r="I368">
        <f>+ABS(SUMIF($A$4:$A$11183,A368,$H$4:$H$11183)-IF(ISERROR(VLOOKUP(A368,Seguimiento_Mar_2025!G$4:U$356,15,FALSE)),0,VLOOKUP(A368,Seguimiento_Mar_2025!G$4:U$356,15,FALSE)))</f>
        <v>0</v>
      </c>
    </row>
    <row r="369" spans="1:9" ht="30">
      <c r="A369" t="s">
        <v>139</v>
      </c>
      <c r="B369" s="1" t="str">
        <f>+IF(LEN(A369)&gt;0,VLOOKUP(A369,Seguimiento_Mar_2025!G$4:H$356,2,FALSE),"")</f>
        <v>Municipios apoyados con agentes de tránsito</v>
      </c>
      <c r="C369" s="1" t="str">
        <f>+IF(LEN(A369)&gt;0,VLOOKUP(A369,Seguimiento_Mar_2025!G$4:J$356,4,FALSE),"")</f>
        <v>Secretaría de Seguridad, Justicia y Paz</v>
      </c>
      <c r="D369" t="s">
        <v>1312</v>
      </c>
      <c r="E369" t="str">
        <f t="shared" si="10"/>
        <v>51030502Buriticá</v>
      </c>
      <c r="F369" t="str">
        <f t="shared" si="11"/>
        <v/>
      </c>
      <c r="G369">
        <v>1</v>
      </c>
      <c r="H369" s="2">
        <v>1</v>
      </c>
      <c r="I369">
        <f>+ABS(SUMIF($A$4:$A$11183,A369,$H$4:$H$11183)-IF(ISERROR(VLOOKUP(A369,Seguimiento_Mar_2025!G$4:U$356,15,FALSE)),0,VLOOKUP(A369,Seguimiento_Mar_2025!G$4:U$356,15,FALSE)))</f>
        <v>0</v>
      </c>
    </row>
    <row r="370" spans="1:9" ht="30">
      <c r="A370" t="s">
        <v>139</v>
      </c>
      <c r="B370" s="1" t="str">
        <f>+IF(LEN(A370)&gt;0,VLOOKUP(A370,Seguimiento_Mar_2025!G$4:H$356,2,FALSE),"")</f>
        <v>Municipios apoyados con agentes de tránsito</v>
      </c>
      <c r="C370" s="1" t="str">
        <f>+IF(LEN(A370)&gt;0,VLOOKUP(A370,Seguimiento_Mar_2025!G$4:J$356,4,FALSE),"")</f>
        <v>Secretaría de Seguridad, Justicia y Paz</v>
      </c>
      <c r="D370" t="s">
        <v>1313</v>
      </c>
      <c r="E370" t="str">
        <f t="shared" si="10"/>
        <v>51030502Caicedo</v>
      </c>
      <c r="F370" t="str">
        <f t="shared" si="11"/>
        <v/>
      </c>
      <c r="G370">
        <v>1</v>
      </c>
      <c r="H370" s="2"/>
      <c r="I370">
        <f>+ABS(SUMIF($A$4:$A$11183,A370,$H$4:$H$11183)-IF(ISERROR(VLOOKUP(A370,Seguimiento_Mar_2025!G$4:U$356,15,FALSE)),0,VLOOKUP(A370,Seguimiento_Mar_2025!G$4:U$356,15,FALSE)))</f>
        <v>0</v>
      </c>
    </row>
    <row r="371" spans="1:9" ht="30">
      <c r="A371" t="s">
        <v>139</v>
      </c>
      <c r="B371" s="1" t="str">
        <f>+IF(LEN(A371)&gt;0,VLOOKUP(A371,Seguimiento_Mar_2025!G$4:H$356,2,FALSE),"")</f>
        <v>Municipios apoyados con agentes de tránsito</v>
      </c>
      <c r="C371" s="1" t="str">
        <f>+IF(LEN(A371)&gt;0,VLOOKUP(A371,Seguimiento_Mar_2025!G$4:J$356,4,FALSE),"")</f>
        <v>Secretaría de Seguridad, Justicia y Paz</v>
      </c>
      <c r="D371" t="s">
        <v>1315</v>
      </c>
      <c r="E371" t="str">
        <f t="shared" si="10"/>
        <v>51030502Campamento</v>
      </c>
      <c r="F371" t="str">
        <f t="shared" si="11"/>
        <v/>
      </c>
      <c r="G371">
        <v>1</v>
      </c>
      <c r="H371" s="2">
        <v>1</v>
      </c>
      <c r="I371">
        <f>+ABS(SUMIF($A$4:$A$11183,A371,$H$4:$H$11183)-IF(ISERROR(VLOOKUP(A371,Seguimiento_Mar_2025!G$4:U$356,15,FALSE)),0,VLOOKUP(A371,Seguimiento_Mar_2025!G$4:U$356,15,FALSE)))</f>
        <v>0</v>
      </c>
    </row>
    <row r="372" spans="1:9" ht="30">
      <c r="A372" t="s">
        <v>139</v>
      </c>
      <c r="B372" s="1" t="str">
        <f>+IF(LEN(A372)&gt;0,VLOOKUP(A372,Seguimiento_Mar_2025!G$4:H$356,2,FALSE),"")</f>
        <v>Municipios apoyados con agentes de tránsito</v>
      </c>
      <c r="C372" s="1" t="str">
        <f>+IF(LEN(A372)&gt;0,VLOOKUP(A372,Seguimiento_Mar_2025!G$4:J$356,4,FALSE),"")</f>
        <v>Secretaría de Seguridad, Justicia y Paz</v>
      </c>
      <c r="D372" t="s">
        <v>1316</v>
      </c>
      <c r="E372" t="str">
        <f t="shared" si="10"/>
        <v>51030502Cañasgordas</v>
      </c>
      <c r="F372" t="str">
        <f t="shared" si="11"/>
        <v/>
      </c>
      <c r="G372">
        <v>1</v>
      </c>
      <c r="H372" s="2">
        <v>1</v>
      </c>
      <c r="I372">
        <f>+ABS(SUMIF($A$4:$A$11183,A372,$H$4:$H$11183)-IF(ISERROR(VLOOKUP(A372,Seguimiento_Mar_2025!G$4:U$356,15,FALSE)),0,VLOOKUP(A372,Seguimiento_Mar_2025!G$4:U$356,15,FALSE)))</f>
        <v>0</v>
      </c>
    </row>
    <row r="373" spans="1:9" ht="30">
      <c r="A373" t="s">
        <v>139</v>
      </c>
      <c r="B373" s="1" t="str">
        <f>+IF(LEN(A373)&gt;0,VLOOKUP(A373,Seguimiento_Mar_2025!G$4:H$356,2,FALSE),"")</f>
        <v>Municipios apoyados con agentes de tránsito</v>
      </c>
      <c r="C373" s="1" t="str">
        <f>+IF(LEN(A373)&gt;0,VLOOKUP(A373,Seguimiento_Mar_2025!G$4:J$356,4,FALSE),"")</f>
        <v>Secretaría de Seguridad, Justicia y Paz</v>
      </c>
      <c r="D373" t="s">
        <v>1299</v>
      </c>
      <c r="E373" t="str">
        <f t="shared" si="10"/>
        <v>51030502Caracolí</v>
      </c>
      <c r="F373" t="str">
        <f t="shared" si="11"/>
        <v/>
      </c>
      <c r="G373">
        <v>1</v>
      </c>
      <c r="H373" s="2">
        <v>1</v>
      </c>
      <c r="I373">
        <f>+ABS(SUMIF($A$4:$A$11183,A373,$H$4:$H$11183)-IF(ISERROR(VLOOKUP(A373,Seguimiento_Mar_2025!G$4:U$356,15,FALSE)),0,VLOOKUP(A373,Seguimiento_Mar_2025!G$4:U$356,15,FALSE)))</f>
        <v>0</v>
      </c>
    </row>
    <row r="374" spans="1:9" ht="30">
      <c r="A374" t="s">
        <v>139</v>
      </c>
      <c r="B374" s="1" t="str">
        <f>+IF(LEN(A374)&gt;0,VLOOKUP(A374,Seguimiento_Mar_2025!G$4:H$356,2,FALSE),"")</f>
        <v>Municipios apoyados con agentes de tránsito</v>
      </c>
      <c r="C374" s="1" t="str">
        <f>+IF(LEN(A374)&gt;0,VLOOKUP(A374,Seguimiento_Mar_2025!G$4:J$356,4,FALSE),"")</f>
        <v>Secretaría de Seguridad, Justicia y Paz</v>
      </c>
      <c r="D374" t="s">
        <v>1292</v>
      </c>
      <c r="E374" t="str">
        <f t="shared" si="10"/>
        <v>51030502Carolina del Príncipe</v>
      </c>
      <c r="F374" t="str">
        <f t="shared" si="11"/>
        <v/>
      </c>
      <c r="G374">
        <v>1</v>
      </c>
      <c r="H374" s="2"/>
      <c r="I374">
        <f>+ABS(SUMIF($A$4:$A$11183,A374,$H$4:$H$11183)-IF(ISERROR(VLOOKUP(A374,Seguimiento_Mar_2025!G$4:U$356,15,FALSE)),0,VLOOKUP(A374,Seguimiento_Mar_2025!G$4:U$356,15,FALSE)))</f>
        <v>0</v>
      </c>
    </row>
    <row r="375" spans="1:9" ht="30">
      <c r="A375" t="s">
        <v>139</v>
      </c>
      <c r="B375" s="1" t="str">
        <f>+IF(LEN(A375)&gt;0,VLOOKUP(A375,Seguimiento_Mar_2025!G$4:H$356,2,FALSE),"")</f>
        <v>Municipios apoyados con agentes de tránsito</v>
      </c>
      <c r="C375" s="1" t="str">
        <f>+IF(LEN(A375)&gt;0,VLOOKUP(A375,Seguimiento_Mar_2025!G$4:J$356,4,FALSE),"")</f>
        <v>Secretaría de Seguridad, Justicia y Paz</v>
      </c>
      <c r="D375" t="s">
        <v>1318</v>
      </c>
      <c r="E375" t="str">
        <f t="shared" si="10"/>
        <v>51030502Concordia</v>
      </c>
      <c r="F375" t="str">
        <f t="shared" si="11"/>
        <v/>
      </c>
      <c r="G375">
        <v>1</v>
      </c>
      <c r="H375" s="2">
        <v>1</v>
      </c>
      <c r="I375">
        <f>+ABS(SUMIF($A$4:$A$11183,A375,$H$4:$H$11183)-IF(ISERROR(VLOOKUP(A375,Seguimiento_Mar_2025!G$4:U$356,15,FALSE)),0,VLOOKUP(A375,Seguimiento_Mar_2025!G$4:U$356,15,FALSE)))</f>
        <v>0</v>
      </c>
    </row>
    <row r="376" spans="1:9" ht="30">
      <c r="A376" t="s">
        <v>139</v>
      </c>
      <c r="B376" s="1" t="str">
        <f>+IF(LEN(A376)&gt;0,VLOOKUP(A376,Seguimiento_Mar_2025!G$4:H$356,2,FALSE),"")</f>
        <v>Municipios apoyados con agentes de tránsito</v>
      </c>
      <c r="C376" s="1" t="str">
        <f>+IF(LEN(A376)&gt;0,VLOOKUP(A376,Seguimiento_Mar_2025!G$4:J$356,4,FALSE),"")</f>
        <v>Secretaría de Seguridad, Justicia y Paz</v>
      </c>
      <c r="D376" t="s">
        <v>1231</v>
      </c>
      <c r="E376" t="str">
        <f t="shared" si="10"/>
        <v>51030502Dabeiba</v>
      </c>
      <c r="F376" t="str">
        <f t="shared" si="11"/>
        <v/>
      </c>
      <c r="G376">
        <v>1</v>
      </c>
      <c r="H376" s="2"/>
      <c r="I376">
        <f>+ABS(SUMIF($A$4:$A$11183,A376,$H$4:$H$11183)-IF(ISERROR(VLOOKUP(A376,Seguimiento_Mar_2025!G$4:U$356,15,FALSE)),0,VLOOKUP(A376,Seguimiento_Mar_2025!G$4:U$356,15,FALSE)))</f>
        <v>0</v>
      </c>
    </row>
    <row r="377" spans="1:9" ht="30">
      <c r="A377" t="s">
        <v>139</v>
      </c>
      <c r="B377" s="1" t="str">
        <f>+IF(LEN(A377)&gt;0,VLOOKUP(A377,Seguimiento_Mar_2025!G$4:H$356,2,FALSE),"")</f>
        <v>Municipios apoyados con agentes de tránsito</v>
      </c>
      <c r="C377" s="1" t="str">
        <f>+IF(LEN(A377)&gt;0,VLOOKUP(A377,Seguimiento_Mar_2025!G$4:J$356,4,FALSE),"")</f>
        <v>Secretaría de Seguridad, Justicia y Paz</v>
      </c>
      <c r="D377" t="s">
        <v>1321</v>
      </c>
      <c r="E377" t="str">
        <f t="shared" ref="E377:E440" si="12">+A377&amp;D377</f>
        <v>51030502El Retiro</v>
      </c>
      <c r="F377" t="str">
        <f t="shared" si="11"/>
        <v/>
      </c>
      <c r="G377">
        <v>1</v>
      </c>
      <c r="H377" s="2"/>
      <c r="I377">
        <f>+ABS(SUMIF($A$4:$A$11183,A377,$H$4:$H$11183)-IF(ISERROR(VLOOKUP(A377,Seguimiento_Mar_2025!G$4:U$356,15,FALSE)),0,VLOOKUP(A377,Seguimiento_Mar_2025!G$4:U$356,15,FALSE)))</f>
        <v>0</v>
      </c>
    </row>
    <row r="378" spans="1:9" ht="30">
      <c r="A378" t="s">
        <v>139</v>
      </c>
      <c r="B378" s="1" t="str">
        <f>+IF(LEN(A378)&gt;0,VLOOKUP(A378,Seguimiento_Mar_2025!G$4:H$356,2,FALSE),"")</f>
        <v>Municipios apoyados con agentes de tránsito</v>
      </c>
      <c r="C378" s="1" t="str">
        <f>+IF(LEN(A378)&gt;0,VLOOKUP(A378,Seguimiento_Mar_2025!G$4:J$356,4,FALSE),"")</f>
        <v>Secretaría de Seguridad, Justicia y Paz</v>
      </c>
      <c r="D378" t="s">
        <v>1323</v>
      </c>
      <c r="E378" t="str">
        <f t="shared" si="12"/>
        <v>51030502Fredonia</v>
      </c>
      <c r="F378" t="str">
        <f t="shared" si="11"/>
        <v/>
      </c>
      <c r="G378">
        <v>1</v>
      </c>
      <c r="H378" s="2">
        <v>1</v>
      </c>
      <c r="I378">
        <f>+ABS(SUMIF($A$4:$A$11183,A378,$H$4:$H$11183)-IF(ISERROR(VLOOKUP(A378,Seguimiento_Mar_2025!G$4:U$356,15,FALSE)),0,VLOOKUP(A378,Seguimiento_Mar_2025!G$4:U$356,15,FALSE)))</f>
        <v>0</v>
      </c>
    </row>
    <row r="379" spans="1:9" ht="30">
      <c r="A379" t="s">
        <v>139</v>
      </c>
      <c r="B379" s="1" t="str">
        <f>+IF(LEN(A379)&gt;0,VLOOKUP(A379,Seguimiento_Mar_2025!G$4:H$356,2,FALSE),"")</f>
        <v>Municipios apoyados con agentes de tránsito</v>
      </c>
      <c r="C379" s="1" t="str">
        <f>+IF(LEN(A379)&gt;0,VLOOKUP(A379,Seguimiento_Mar_2025!G$4:J$356,4,FALSE),"")</f>
        <v>Secretaría de Seguridad, Justicia y Paz</v>
      </c>
      <c r="D379" t="s">
        <v>1325</v>
      </c>
      <c r="E379" t="str">
        <f t="shared" si="12"/>
        <v>51030502Giraldo</v>
      </c>
      <c r="F379" t="str">
        <f t="shared" si="11"/>
        <v/>
      </c>
      <c r="G379">
        <v>1</v>
      </c>
      <c r="H379" s="2">
        <v>1</v>
      </c>
      <c r="I379">
        <f>+ABS(SUMIF($A$4:$A$11183,A379,$H$4:$H$11183)-IF(ISERROR(VLOOKUP(A379,Seguimiento_Mar_2025!G$4:U$356,15,FALSE)),0,VLOOKUP(A379,Seguimiento_Mar_2025!G$4:U$356,15,FALSE)))</f>
        <v>0</v>
      </c>
    </row>
    <row r="380" spans="1:9" ht="30">
      <c r="A380" t="s">
        <v>139</v>
      </c>
      <c r="B380" s="1" t="str">
        <f>+IF(LEN(A380)&gt;0,VLOOKUP(A380,Seguimiento_Mar_2025!G$4:H$356,2,FALSE),"")</f>
        <v>Municipios apoyados con agentes de tránsito</v>
      </c>
      <c r="C380" s="1" t="str">
        <f>+IF(LEN(A380)&gt;0,VLOOKUP(A380,Seguimiento_Mar_2025!G$4:J$356,4,FALSE),"")</f>
        <v>Secretaría de Seguridad, Justicia y Paz</v>
      </c>
      <c r="D380" t="s">
        <v>1326</v>
      </c>
      <c r="E380" t="str">
        <f t="shared" si="12"/>
        <v>51030502Gómez Plata</v>
      </c>
      <c r="F380" t="str">
        <f t="shared" si="11"/>
        <v/>
      </c>
      <c r="G380">
        <v>1</v>
      </c>
      <c r="H380" s="2"/>
      <c r="I380">
        <f>+ABS(SUMIF($A$4:$A$11183,A380,$H$4:$H$11183)-IF(ISERROR(VLOOKUP(A380,Seguimiento_Mar_2025!G$4:U$356,15,FALSE)),0,VLOOKUP(A380,Seguimiento_Mar_2025!G$4:U$356,15,FALSE)))</f>
        <v>0</v>
      </c>
    </row>
    <row r="381" spans="1:9" ht="30">
      <c r="A381" t="s">
        <v>139</v>
      </c>
      <c r="B381" s="1" t="str">
        <f>+IF(LEN(A381)&gt;0,VLOOKUP(A381,Seguimiento_Mar_2025!G$4:H$356,2,FALSE),"")</f>
        <v>Municipios apoyados con agentes de tránsito</v>
      </c>
      <c r="C381" s="1" t="str">
        <f>+IF(LEN(A381)&gt;0,VLOOKUP(A381,Seguimiento_Mar_2025!G$4:J$356,4,FALSE),"")</f>
        <v>Secretaría de Seguridad, Justicia y Paz</v>
      </c>
      <c r="D381" t="s">
        <v>1283</v>
      </c>
      <c r="E381" t="str">
        <f t="shared" si="12"/>
        <v>51030502Hispania</v>
      </c>
      <c r="F381" t="str">
        <f t="shared" si="11"/>
        <v/>
      </c>
      <c r="G381">
        <v>1</v>
      </c>
      <c r="H381" s="2">
        <v>1</v>
      </c>
      <c r="I381">
        <f>+ABS(SUMIF($A$4:$A$11183,A381,$H$4:$H$11183)-IF(ISERROR(VLOOKUP(A381,Seguimiento_Mar_2025!G$4:U$356,15,FALSE)),0,VLOOKUP(A381,Seguimiento_Mar_2025!G$4:U$356,15,FALSE)))</f>
        <v>0</v>
      </c>
    </row>
    <row r="382" spans="1:9" ht="30">
      <c r="A382" t="s">
        <v>139</v>
      </c>
      <c r="B382" s="1" t="str">
        <f>+IF(LEN(A382)&gt;0,VLOOKUP(A382,Seguimiento_Mar_2025!G$4:H$356,2,FALSE),"")</f>
        <v>Municipios apoyados con agentes de tránsito</v>
      </c>
      <c r="C382" s="1" t="str">
        <f>+IF(LEN(A382)&gt;0,VLOOKUP(A382,Seguimiento_Mar_2025!G$4:J$356,4,FALSE),"")</f>
        <v>Secretaría de Seguridad, Justicia y Paz</v>
      </c>
      <c r="D382" t="s">
        <v>1330</v>
      </c>
      <c r="E382" t="str">
        <f t="shared" si="12"/>
        <v>51030502Jardín</v>
      </c>
      <c r="F382" t="str">
        <f t="shared" si="11"/>
        <v/>
      </c>
      <c r="G382">
        <v>1</v>
      </c>
      <c r="H382" s="2">
        <v>1</v>
      </c>
      <c r="I382">
        <f>+ABS(SUMIF($A$4:$A$11183,A382,$H$4:$H$11183)-IF(ISERROR(VLOOKUP(A382,Seguimiento_Mar_2025!G$4:U$356,15,FALSE)),0,VLOOKUP(A382,Seguimiento_Mar_2025!G$4:U$356,15,FALSE)))</f>
        <v>0</v>
      </c>
    </row>
    <row r="383" spans="1:9" ht="30">
      <c r="A383" t="s">
        <v>139</v>
      </c>
      <c r="B383" s="1" t="str">
        <f>+IF(LEN(A383)&gt;0,VLOOKUP(A383,Seguimiento_Mar_2025!G$4:H$356,2,FALSE),"")</f>
        <v>Municipios apoyados con agentes de tránsito</v>
      </c>
      <c r="C383" s="1" t="str">
        <f>+IF(LEN(A383)&gt;0,VLOOKUP(A383,Seguimiento_Mar_2025!G$4:J$356,4,FALSE),"")</f>
        <v>Secretaría de Seguridad, Justicia y Paz</v>
      </c>
      <c r="D383" t="s">
        <v>1240</v>
      </c>
      <c r="E383" t="str">
        <f t="shared" si="12"/>
        <v>51030502Liborina</v>
      </c>
      <c r="F383" t="str">
        <f t="shared" si="11"/>
        <v/>
      </c>
      <c r="G383">
        <v>1</v>
      </c>
      <c r="H383" s="2"/>
      <c r="I383">
        <f>+ABS(SUMIF($A$4:$A$11183,A383,$H$4:$H$11183)-IF(ISERROR(VLOOKUP(A383,Seguimiento_Mar_2025!G$4:U$356,15,FALSE)),0,VLOOKUP(A383,Seguimiento_Mar_2025!G$4:U$356,15,FALSE)))</f>
        <v>0</v>
      </c>
    </row>
    <row r="384" spans="1:9" ht="30">
      <c r="A384" t="s">
        <v>139</v>
      </c>
      <c r="B384" s="1" t="str">
        <f>+IF(LEN(A384)&gt;0,VLOOKUP(A384,Seguimiento_Mar_2025!G$4:H$356,2,FALSE),"")</f>
        <v>Municipios apoyados con agentes de tránsito</v>
      </c>
      <c r="C384" s="1" t="str">
        <f>+IF(LEN(A384)&gt;0,VLOOKUP(A384,Seguimiento_Mar_2025!G$4:J$356,4,FALSE),"")</f>
        <v>Secretaría de Seguridad, Justicia y Paz</v>
      </c>
      <c r="D384" t="s">
        <v>1239</v>
      </c>
      <c r="E384" t="str">
        <f t="shared" si="12"/>
        <v>51030502Nechí</v>
      </c>
      <c r="F384" t="str">
        <f t="shared" si="11"/>
        <v/>
      </c>
      <c r="G384">
        <v>1</v>
      </c>
      <c r="H384" s="2">
        <v>1</v>
      </c>
      <c r="I384">
        <f>+ABS(SUMIF($A$4:$A$11183,A384,$H$4:$H$11183)-IF(ISERROR(VLOOKUP(A384,Seguimiento_Mar_2025!G$4:U$356,15,FALSE)),0,VLOOKUP(A384,Seguimiento_Mar_2025!G$4:U$356,15,FALSE)))</f>
        <v>0</v>
      </c>
    </row>
    <row r="385" spans="1:9" ht="30">
      <c r="A385" t="s">
        <v>139</v>
      </c>
      <c r="B385" s="1" t="str">
        <f>+IF(LEN(A385)&gt;0,VLOOKUP(A385,Seguimiento_Mar_2025!G$4:H$356,2,FALSE),"")</f>
        <v>Municipios apoyados con agentes de tránsito</v>
      </c>
      <c r="C385" s="1" t="str">
        <f>+IF(LEN(A385)&gt;0,VLOOKUP(A385,Seguimiento_Mar_2025!G$4:J$356,4,FALSE),"")</f>
        <v>Secretaría de Seguridad, Justicia y Paz</v>
      </c>
      <c r="D385" t="s">
        <v>1336</v>
      </c>
      <c r="E385" t="str">
        <f t="shared" si="12"/>
        <v>51030502Remedios</v>
      </c>
      <c r="F385" t="str">
        <f t="shared" si="11"/>
        <v/>
      </c>
      <c r="G385">
        <v>1</v>
      </c>
      <c r="H385" s="2"/>
      <c r="I385">
        <f>+ABS(SUMIF($A$4:$A$11183,A385,$H$4:$H$11183)-IF(ISERROR(VLOOKUP(A385,Seguimiento_Mar_2025!G$4:U$356,15,FALSE)),0,VLOOKUP(A385,Seguimiento_Mar_2025!G$4:U$356,15,FALSE)))</f>
        <v>0</v>
      </c>
    </row>
    <row r="386" spans="1:9" ht="30">
      <c r="A386" t="s">
        <v>139</v>
      </c>
      <c r="B386" s="1" t="str">
        <f>+IF(LEN(A386)&gt;0,VLOOKUP(A386,Seguimiento_Mar_2025!G$4:H$356,2,FALSE),"")</f>
        <v>Municipios apoyados con agentes de tránsito</v>
      </c>
      <c r="C386" s="1" t="str">
        <f>+IF(LEN(A386)&gt;0,VLOOKUP(A386,Seguimiento_Mar_2025!G$4:J$356,4,FALSE),"")</f>
        <v>Secretaría de Seguridad, Justicia y Paz</v>
      </c>
      <c r="D386" t="s">
        <v>1340</v>
      </c>
      <c r="E386" t="str">
        <f t="shared" si="12"/>
        <v>51030502San Andrés de Cuerquia</v>
      </c>
      <c r="F386" t="str">
        <f t="shared" si="11"/>
        <v/>
      </c>
      <c r="G386">
        <v>1</v>
      </c>
      <c r="H386" s="2">
        <v>1</v>
      </c>
      <c r="I386">
        <f>+ABS(SUMIF($A$4:$A$11183,A386,$H$4:$H$11183)-IF(ISERROR(VLOOKUP(A386,Seguimiento_Mar_2025!G$4:U$356,15,FALSE)),0,VLOOKUP(A386,Seguimiento_Mar_2025!G$4:U$356,15,FALSE)))</f>
        <v>0</v>
      </c>
    </row>
    <row r="387" spans="1:9" ht="30">
      <c r="A387" t="s">
        <v>139</v>
      </c>
      <c r="B387" s="1" t="str">
        <f>+IF(LEN(A387)&gt;0,VLOOKUP(A387,Seguimiento_Mar_2025!G$4:H$356,2,FALSE),"")</f>
        <v>Municipios apoyados con agentes de tránsito</v>
      </c>
      <c r="C387" s="1" t="str">
        <f>+IF(LEN(A387)&gt;0,VLOOKUP(A387,Seguimiento_Mar_2025!G$4:J$356,4,FALSE),"")</f>
        <v>Secretaría de Seguridad, Justicia y Paz</v>
      </c>
      <c r="D387" t="s">
        <v>1236</v>
      </c>
      <c r="E387" t="str">
        <f t="shared" si="12"/>
        <v>51030502San Jerónimo</v>
      </c>
      <c r="F387" t="str">
        <f t="shared" si="11"/>
        <v/>
      </c>
      <c r="G387">
        <v>1</v>
      </c>
      <c r="H387" s="2">
        <v>1</v>
      </c>
      <c r="I387">
        <f>+ABS(SUMIF($A$4:$A$11183,A387,$H$4:$H$11183)-IF(ISERROR(VLOOKUP(A387,Seguimiento_Mar_2025!G$4:U$356,15,FALSE)),0,VLOOKUP(A387,Seguimiento_Mar_2025!G$4:U$356,15,FALSE)))</f>
        <v>0</v>
      </c>
    </row>
    <row r="388" spans="1:9" ht="30">
      <c r="A388" t="s">
        <v>139</v>
      </c>
      <c r="B388" s="1" t="str">
        <f>+IF(LEN(A388)&gt;0,VLOOKUP(A388,Seguimiento_Mar_2025!G$4:H$356,2,FALSE),"")</f>
        <v>Municipios apoyados con agentes de tránsito</v>
      </c>
      <c r="C388" s="1" t="str">
        <f>+IF(LEN(A388)&gt;0,VLOOKUP(A388,Seguimiento_Mar_2025!G$4:J$356,4,FALSE),"")</f>
        <v>Secretaría de Seguridad, Justicia y Paz</v>
      </c>
      <c r="D388" t="s">
        <v>1296</v>
      </c>
      <c r="E388" t="str">
        <f t="shared" si="12"/>
        <v>51030502San Roque</v>
      </c>
      <c r="F388" t="str">
        <f t="shared" ref="F388:F451" si="13">+IF(IF(LEN(E388)&gt;0,COUNTIF($E$4:$E$11183,E388),"")=1,"",IF(LEN(E388)&gt;0,COUNTIF($E$4:$E$11183,E388),""))</f>
        <v/>
      </c>
      <c r="G388">
        <v>1</v>
      </c>
      <c r="H388" s="2">
        <v>1</v>
      </c>
      <c r="I388">
        <f>+ABS(SUMIF($A$4:$A$11183,A388,$H$4:$H$11183)-IF(ISERROR(VLOOKUP(A388,Seguimiento_Mar_2025!G$4:U$356,15,FALSE)),0,VLOOKUP(A388,Seguimiento_Mar_2025!G$4:U$356,15,FALSE)))</f>
        <v>0</v>
      </c>
    </row>
    <row r="389" spans="1:9" ht="30">
      <c r="A389" t="s">
        <v>139</v>
      </c>
      <c r="B389" s="1" t="str">
        <f>+IF(LEN(A389)&gt;0,VLOOKUP(A389,Seguimiento_Mar_2025!G$4:H$356,2,FALSE),"")</f>
        <v>Municipios apoyados con agentes de tránsito</v>
      </c>
      <c r="C389" s="1" t="str">
        <f>+IF(LEN(A389)&gt;0,VLOOKUP(A389,Seguimiento_Mar_2025!G$4:J$356,4,FALSE),"")</f>
        <v>Secretaría de Seguridad, Justicia y Paz</v>
      </c>
      <c r="D389" t="s">
        <v>1346</v>
      </c>
      <c r="E389" t="str">
        <f t="shared" si="12"/>
        <v>51030502Támesis</v>
      </c>
      <c r="F389" t="str">
        <f t="shared" si="13"/>
        <v/>
      </c>
      <c r="G389">
        <v>1</v>
      </c>
      <c r="H389" s="2">
        <v>1</v>
      </c>
      <c r="I389">
        <f>+ABS(SUMIF($A$4:$A$11183,A389,$H$4:$H$11183)-IF(ISERROR(VLOOKUP(A389,Seguimiento_Mar_2025!G$4:U$356,15,FALSE)),0,VLOOKUP(A389,Seguimiento_Mar_2025!G$4:U$356,15,FALSE)))</f>
        <v>0</v>
      </c>
    </row>
    <row r="390" spans="1:9" ht="30">
      <c r="A390" t="s">
        <v>139</v>
      </c>
      <c r="B390" s="1" t="str">
        <f>+IF(LEN(A390)&gt;0,VLOOKUP(A390,Seguimiento_Mar_2025!G$4:H$356,2,FALSE),"")</f>
        <v>Municipios apoyados con agentes de tránsito</v>
      </c>
      <c r="C390" s="1" t="str">
        <f>+IF(LEN(A390)&gt;0,VLOOKUP(A390,Seguimiento_Mar_2025!G$4:J$356,4,FALSE),"")</f>
        <v>Secretaría de Seguridad, Justicia y Paz</v>
      </c>
      <c r="D390" t="s">
        <v>1347</v>
      </c>
      <c r="E390" t="str">
        <f t="shared" si="12"/>
        <v>51030502Titiribí</v>
      </c>
      <c r="F390" t="str">
        <f t="shared" si="13"/>
        <v/>
      </c>
      <c r="G390">
        <v>1</v>
      </c>
      <c r="H390" s="2"/>
      <c r="I390">
        <f>+ABS(SUMIF($A$4:$A$11183,A390,$H$4:$H$11183)-IF(ISERROR(VLOOKUP(A390,Seguimiento_Mar_2025!G$4:U$356,15,FALSE)),0,VLOOKUP(A390,Seguimiento_Mar_2025!G$4:U$356,15,FALSE)))</f>
        <v>0</v>
      </c>
    </row>
    <row r="391" spans="1:9" ht="30">
      <c r="A391" t="s">
        <v>139</v>
      </c>
      <c r="B391" s="1" t="str">
        <f>+IF(LEN(A391)&gt;0,VLOOKUP(A391,Seguimiento_Mar_2025!G$4:H$356,2,FALSE),"")</f>
        <v>Municipios apoyados con agentes de tránsito</v>
      </c>
      <c r="C391" s="1" t="str">
        <f>+IF(LEN(A391)&gt;0,VLOOKUP(A391,Seguimiento_Mar_2025!G$4:J$356,4,FALSE),"")</f>
        <v>Secretaría de Seguridad, Justicia y Paz</v>
      </c>
      <c r="D391" t="s">
        <v>1233</v>
      </c>
      <c r="E391" t="str">
        <f t="shared" si="12"/>
        <v>51030502Zaragoza</v>
      </c>
      <c r="F391" t="str">
        <f t="shared" si="13"/>
        <v/>
      </c>
      <c r="G391">
        <v>1</v>
      </c>
      <c r="H391" s="2">
        <v>1</v>
      </c>
      <c r="I391">
        <f>+ABS(SUMIF($A$4:$A$11183,A391,$H$4:$H$11183)-IF(ISERROR(VLOOKUP(A391,Seguimiento_Mar_2025!G$4:U$356,15,FALSE)),0,VLOOKUP(A391,Seguimiento_Mar_2025!G$4:U$356,15,FALSE)))</f>
        <v>0</v>
      </c>
    </row>
    <row r="392" spans="1:9" ht="30">
      <c r="A392" t="s">
        <v>35</v>
      </c>
      <c r="B392" s="1" t="str">
        <f>+IF(LEN(A392)&gt;0,VLOOKUP(A392,Seguimiento_Mar_2025!G$4:H$356,2,FALSE),"")</f>
        <v>Consejos de paz acompañados para su fortalecimiento</v>
      </c>
      <c r="C392" s="1" t="str">
        <f>+IF(LEN(A392)&gt;0,VLOOKUP(A392,Seguimiento_Mar_2025!G$4:J$356,4,FALSE),"")</f>
        <v>Secretaría de Seguridad, Justicia y Paz</v>
      </c>
      <c r="D392" t="s">
        <v>1304</v>
      </c>
      <c r="E392" t="str">
        <f t="shared" si="12"/>
        <v>51010201Alejandría</v>
      </c>
      <c r="F392" t="str">
        <f t="shared" si="13"/>
        <v/>
      </c>
      <c r="G392">
        <v>1</v>
      </c>
      <c r="H392" s="2"/>
      <c r="I392">
        <f>+ABS(SUMIF($A$4:$A$11183,A392,$H$4:$H$11183)-IF(ISERROR(VLOOKUP(A392,Seguimiento_Mar_2025!G$4:U$356,15,FALSE)),0,VLOOKUP(A392,Seguimiento_Mar_2025!G$4:U$356,15,FALSE)))</f>
        <v>0</v>
      </c>
    </row>
    <row r="393" spans="1:9" ht="30">
      <c r="A393" t="s">
        <v>35</v>
      </c>
      <c r="B393" s="1" t="str">
        <f>+IF(LEN(A393)&gt;0,VLOOKUP(A393,Seguimiento_Mar_2025!G$4:H$356,2,FALSE),"")</f>
        <v>Consejos de paz acompañados para su fortalecimiento</v>
      </c>
      <c r="C393" s="1" t="str">
        <f>+IF(LEN(A393)&gt;0,VLOOKUP(A393,Seguimiento_Mar_2025!G$4:J$356,4,FALSE),"")</f>
        <v>Secretaría de Seguridad, Justicia y Paz</v>
      </c>
      <c r="D393" t="s">
        <v>1305</v>
      </c>
      <c r="E393" t="str">
        <f t="shared" si="12"/>
        <v>51010201Amalfi</v>
      </c>
      <c r="F393" t="str">
        <f t="shared" si="13"/>
        <v/>
      </c>
      <c r="G393">
        <v>1</v>
      </c>
      <c r="H393" s="2"/>
      <c r="I393">
        <f>+ABS(SUMIF($A$4:$A$11183,A393,$H$4:$H$11183)-IF(ISERROR(VLOOKUP(A393,Seguimiento_Mar_2025!G$4:U$356,15,FALSE)),0,VLOOKUP(A393,Seguimiento_Mar_2025!G$4:U$356,15,FALSE)))</f>
        <v>0</v>
      </c>
    </row>
    <row r="394" spans="1:9" ht="30">
      <c r="A394" t="s">
        <v>35</v>
      </c>
      <c r="B394" s="1" t="str">
        <f>+IF(LEN(A394)&gt;0,VLOOKUP(A394,Seguimiento_Mar_2025!G$4:H$356,2,FALSE),"")</f>
        <v>Consejos de paz acompañados para su fortalecimiento</v>
      </c>
      <c r="C394" s="1" t="str">
        <f>+IF(LEN(A394)&gt;0,VLOOKUP(A394,Seguimiento_Mar_2025!G$4:J$356,4,FALSE),"")</f>
        <v>Secretaría de Seguridad, Justicia y Paz</v>
      </c>
      <c r="D394" t="s">
        <v>1241</v>
      </c>
      <c r="E394" t="str">
        <f t="shared" si="12"/>
        <v>51010201Andes</v>
      </c>
      <c r="F394" t="str">
        <f t="shared" si="13"/>
        <v/>
      </c>
      <c r="G394">
        <v>1</v>
      </c>
      <c r="H394" s="2"/>
      <c r="I394">
        <f>+ABS(SUMIF($A$4:$A$11183,A394,$H$4:$H$11183)-IF(ISERROR(VLOOKUP(A394,Seguimiento_Mar_2025!G$4:U$356,15,FALSE)),0,VLOOKUP(A394,Seguimiento_Mar_2025!G$4:U$356,15,FALSE)))</f>
        <v>0</v>
      </c>
    </row>
    <row r="395" spans="1:9" ht="30">
      <c r="A395" t="s">
        <v>35</v>
      </c>
      <c r="B395" s="1" t="str">
        <f>+IF(LEN(A395)&gt;0,VLOOKUP(A395,Seguimiento_Mar_2025!G$4:H$356,2,FALSE),"")</f>
        <v>Consejos de paz acompañados para su fortalecimiento</v>
      </c>
      <c r="C395" s="1" t="str">
        <f>+IF(LEN(A395)&gt;0,VLOOKUP(A395,Seguimiento_Mar_2025!G$4:J$356,4,FALSE),"")</f>
        <v>Secretaría de Seguridad, Justicia y Paz</v>
      </c>
      <c r="D395" t="s">
        <v>1257</v>
      </c>
      <c r="E395" t="str">
        <f t="shared" si="12"/>
        <v>51010201Apartadó</v>
      </c>
      <c r="F395" t="str">
        <f t="shared" si="13"/>
        <v/>
      </c>
      <c r="G395">
        <v>1</v>
      </c>
      <c r="H395" s="2"/>
      <c r="I395">
        <f>+ABS(SUMIF($A$4:$A$11183,A395,$H$4:$H$11183)-IF(ISERROR(VLOOKUP(A395,Seguimiento_Mar_2025!G$4:U$356,15,FALSE)),0,VLOOKUP(A395,Seguimiento_Mar_2025!G$4:U$356,15,FALSE)))</f>
        <v>0</v>
      </c>
    </row>
    <row r="396" spans="1:9" ht="30">
      <c r="A396" t="s">
        <v>35</v>
      </c>
      <c r="B396" s="1" t="str">
        <f>+IF(LEN(A396)&gt;0,VLOOKUP(A396,Seguimiento_Mar_2025!G$4:H$356,2,FALSE),"")</f>
        <v>Consejos de paz acompañados para su fortalecimiento</v>
      </c>
      <c r="C396" s="1" t="str">
        <f>+IF(LEN(A396)&gt;0,VLOOKUP(A396,Seguimiento_Mar_2025!G$4:J$356,4,FALSE),"")</f>
        <v>Secretaría de Seguridad, Justicia y Paz</v>
      </c>
      <c r="D396" t="s">
        <v>1280</v>
      </c>
      <c r="E396" t="str">
        <f t="shared" si="12"/>
        <v>51010201Briceño</v>
      </c>
      <c r="F396" t="str">
        <f t="shared" si="13"/>
        <v/>
      </c>
      <c r="G396">
        <v>1</v>
      </c>
      <c r="H396" s="2"/>
      <c r="I396">
        <f>+ABS(SUMIF($A$4:$A$11183,A396,$H$4:$H$11183)-IF(ISERROR(VLOOKUP(A396,Seguimiento_Mar_2025!G$4:U$356,15,FALSE)),0,VLOOKUP(A396,Seguimiento_Mar_2025!G$4:U$356,15,FALSE)))</f>
        <v>0</v>
      </c>
    </row>
    <row r="397" spans="1:9" ht="30">
      <c r="A397" t="s">
        <v>35</v>
      </c>
      <c r="B397" s="1" t="str">
        <f>+IF(LEN(A397)&gt;0,VLOOKUP(A397,Seguimiento_Mar_2025!G$4:H$356,2,FALSE),"")</f>
        <v>Consejos de paz acompañados para su fortalecimiento</v>
      </c>
      <c r="C397" s="1" t="str">
        <f>+IF(LEN(A397)&gt;0,VLOOKUP(A397,Seguimiento_Mar_2025!G$4:J$356,4,FALSE),"")</f>
        <v>Secretaría de Seguridad, Justicia y Paz</v>
      </c>
      <c r="D397" t="s">
        <v>1264</v>
      </c>
      <c r="E397" t="str">
        <f t="shared" si="12"/>
        <v>51010201Cáceres</v>
      </c>
      <c r="F397" t="str">
        <f t="shared" si="13"/>
        <v/>
      </c>
      <c r="G397">
        <v>1</v>
      </c>
      <c r="H397" s="2"/>
      <c r="I397">
        <f>+ABS(SUMIF($A$4:$A$11183,A397,$H$4:$H$11183)-IF(ISERROR(VLOOKUP(A397,Seguimiento_Mar_2025!G$4:U$356,15,FALSE)),0,VLOOKUP(A397,Seguimiento_Mar_2025!G$4:U$356,15,FALSE)))</f>
        <v>0</v>
      </c>
    </row>
    <row r="398" spans="1:9" ht="30">
      <c r="A398" t="s">
        <v>35</v>
      </c>
      <c r="B398" s="1" t="str">
        <f>+IF(LEN(A398)&gt;0,VLOOKUP(A398,Seguimiento_Mar_2025!G$4:H$356,2,FALSE),"")</f>
        <v>Consejos de paz acompañados para su fortalecimiento</v>
      </c>
      <c r="C398" s="1" t="str">
        <f>+IF(LEN(A398)&gt;0,VLOOKUP(A398,Seguimiento_Mar_2025!G$4:J$356,4,FALSE),"")</f>
        <v>Secretaría de Seguridad, Justicia y Paz</v>
      </c>
      <c r="D398" t="s">
        <v>1313</v>
      </c>
      <c r="E398" t="str">
        <f t="shared" si="12"/>
        <v>51010201Caicedo</v>
      </c>
      <c r="F398" t="str">
        <f t="shared" si="13"/>
        <v/>
      </c>
      <c r="G398">
        <v>1</v>
      </c>
      <c r="H398" s="2"/>
      <c r="I398">
        <f>+ABS(SUMIF($A$4:$A$11183,A398,$H$4:$H$11183)-IF(ISERROR(VLOOKUP(A398,Seguimiento_Mar_2025!G$4:U$356,15,FALSE)),0,VLOOKUP(A398,Seguimiento_Mar_2025!G$4:U$356,15,FALSE)))</f>
        <v>0</v>
      </c>
    </row>
    <row r="399" spans="1:9" ht="30">
      <c r="A399" t="s">
        <v>35</v>
      </c>
      <c r="B399" s="1" t="str">
        <f>+IF(LEN(A399)&gt;0,VLOOKUP(A399,Seguimiento_Mar_2025!G$4:H$356,2,FALSE),"")</f>
        <v>Consejos de paz acompañados para su fortalecimiento</v>
      </c>
      <c r="C399" s="1" t="str">
        <f>+IF(LEN(A399)&gt;0,VLOOKUP(A399,Seguimiento_Mar_2025!G$4:J$356,4,FALSE),"")</f>
        <v>Secretaría de Seguridad, Justicia y Paz</v>
      </c>
      <c r="D399" t="s">
        <v>1314</v>
      </c>
      <c r="E399" t="str">
        <f t="shared" si="12"/>
        <v>51010201Caldas</v>
      </c>
      <c r="F399" t="str">
        <f t="shared" si="13"/>
        <v/>
      </c>
      <c r="G399">
        <v>1</v>
      </c>
      <c r="H399" s="2"/>
      <c r="I399">
        <f>+ABS(SUMIF($A$4:$A$11183,A399,$H$4:$H$11183)-IF(ISERROR(VLOOKUP(A399,Seguimiento_Mar_2025!G$4:U$356,15,FALSE)),0,VLOOKUP(A399,Seguimiento_Mar_2025!G$4:U$356,15,FALSE)))</f>
        <v>0</v>
      </c>
    </row>
    <row r="400" spans="1:9" ht="30">
      <c r="A400" t="s">
        <v>35</v>
      </c>
      <c r="B400" s="1" t="str">
        <f>+IF(LEN(A400)&gt;0,VLOOKUP(A400,Seguimiento_Mar_2025!G$4:H$356,2,FALSE),"")</f>
        <v>Consejos de paz acompañados para su fortalecimiento</v>
      </c>
      <c r="C400" s="1" t="str">
        <f>+IF(LEN(A400)&gt;0,VLOOKUP(A400,Seguimiento_Mar_2025!G$4:J$356,4,FALSE),"")</f>
        <v>Secretaría de Seguridad, Justicia y Paz</v>
      </c>
      <c r="D400" t="s">
        <v>1266</v>
      </c>
      <c r="E400" t="str">
        <f t="shared" si="12"/>
        <v>51010201Carepa</v>
      </c>
      <c r="F400" t="str">
        <f t="shared" si="13"/>
        <v/>
      </c>
      <c r="G400">
        <v>1</v>
      </c>
      <c r="H400" s="2"/>
      <c r="I400">
        <f>+ABS(SUMIF($A$4:$A$11183,A400,$H$4:$H$11183)-IF(ISERROR(VLOOKUP(A400,Seguimiento_Mar_2025!G$4:U$356,15,FALSE)),0,VLOOKUP(A400,Seguimiento_Mar_2025!G$4:U$356,15,FALSE)))</f>
        <v>0</v>
      </c>
    </row>
    <row r="401" spans="1:9" ht="30">
      <c r="A401" t="s">
        <v>35</v>
      </c>
      <c r="B401" s="1" t="str">
        <f>+IF(LEN(A401)&gt;0,VLOOKUP(A401,Seguimiento_Mar_2025!G$4:H$356,2,FALSE),"")</f>
        <v>Consejos de paz acompañados para su fortalecimiento</v>
      </c>
      <c r="C401" s="1" t="str">
        <f>+IF(LEN(A401)&gt;0,VLOOKUP(A401,Seguimiento_Mar_2025!G$4:J$356,4,FALSE),"")</f>
        <v>Secretaría de Seguridad, Justicia y Paz</v>
      </c>
      <c r="D401" t="s">
        <v>1265</v>
      </c>
      <c r="E401" t="str">
        <f t="shared" si="12"/>
        <v>51010201Caucasia</v>
      </c>
      <c r="F401" t="str">
        <f t="shared" si="13"/>
        <v/>
      </c>
      <c r="G401">
        <v>1</v>
      </c>
      <c r="H401" s="2"/>
      <c r="I401">
        <f>+ABS(SUMIF($A$4:$A$11183,A401,$H$4:$H$11183)-IF(ISERROR(VLOOKUP(A401,Seguimiento_Mar_2025!G$4:U$356,15,FALSE)),0,VLOOKUP(A401,Seguimiento_Mar_2025!G$4:U$356,15,FALSE)))</f>
        <v>0</v>
      </c>
    </row>
    <row r="402" spans="1:9" ht="30">
      <c r="A402" t="s">
        <v>35</v>
      </c>
      <c r="B402" s="1" t="str">
        <f>+IF(LEN(A402)&gt;0,VLOOKUP(A402,Seguimiento_Mar_2025!G$4:H$356,2,FALSE),"")</f>
        <v>Consejos de paz acompañados para su fortalecimiento</v>
      </c>
      <c r="C402" s="1" t="str">
        <f>+IF(LEN(A402)&gt;0,VLOOKUP(A402,Seguimiento_Mar_2025!G$4:J$356,4,FALSE),"")</f>
        <v>Secretaría de Seguridad, Justicia y Paz</v>
      </c>
      <c r="D402" t="s">
        <v>1258</v>
      </c>
      <c r="E402" t="str">
        <f t="shared" si="12"/>
        <v>51010201Chigorodó</v>
      </c>
      <c r="F402" t="str">
        <f t="shared" si="13"/>
        <v/>
      </c>
      <c r="G402">
        <v>1</v>
      </c>
      <c r="H402" s="2"/>
      <c r="I402">
        <f>+ABS(SUMIF($A$4:$A$11183,A402,$H$4:$H$11183)-IF(ISERROR(VLOOKUP(A402,Seguimiento_Mar_2025!G$4:U$356,15,FALSE)),0,VLOOKUP(A402,Seguimiento_Mar_2025!G$4:U$356,15,FALSE)))</f>
        <v>0</v>
      </c>
    </row>
    <row r="403" spans="1:9" ht="30">
      <c r="A403" t="s">
        <v>35</v>
      </c>
      <c r="B403" s="1" t="str">
        <f>+IF(LEN(A403)&gt;0,VLOOKUP(A403,Seguimiento_Mar_2025!G$4:H$356,2,FALSE),"")</f>
        <v>Consejos de paz acompañados para su fortalecimiento</v>
      </c>
      <c r="C403" s="1" t="str">
        <f>+IF(LEN(A403)&gt;0,VLOOKUP(A403,Seguimiento_Mar_2025!G$4:J$356,4,FALSE),"")</f>
        <v>Secretaría de Seguridad, Justicia y Paz</v>
      </c>
      <c r="D403" t="s">
        <v>1253</v>
      </c>
      <c r="E403" t="str">
        <f t="shared" si="12"/>
        <v>51010201El Bagre</v>
      </c>
      <c r="F403" t="str">
        <f t="shared" si="13"/>
        <v/>
      </c>
      <c r="G403">
        <v>1</v>
      </c>
      <c r="H403" s="2"/>
      <c r="I403">
        <f>+ABS(SUMIF($A$4:$A$11183,A403,$H$4:$H$11183)-IF(ISERROR(VLOOKUP(A403,Seguimiento_Mar_2025!G$4:U$356,15,FALSE)),0,VLOOKUP(A403,Seguimiento_Mar_2025!G$4:U$356,15,FALSE)))</f>
        <v>0</v>
      </c>
    </row>
    <row r="404" spans="1:9" ht="30">
      <c r="A404" t="s">
        <v>35</v>
      </c>
      <c r="B404" s="1" t="str">
        <f>+IF(LEN(A404)&gt;0,VLOOKUP(A404,Seguimiento_Mar_2025!G$4:H$356,2,FALSE),"")</f>
        <v>Consejos de paz acompañados para su fortalecimiento</v>
      </c>
      <c r="C404" s="1" t="str">
        <f>+IF(LEN(A404)&gt;0,VLOOKUP(A404,Seguimiento_Mar_2025!G$4:J$356,4,FALSE),"")</f>
        <v>Secretaría de Seguridad, Justicia y Paz</v>
      </c>
      <c r="D404" t="s">
        <v>1320</v>
      </c>
      <c r="E404" t="str">
        <f t="shared" si="12"/>
        <v>51010201El Carmen de Viboral</v>
      </c>
      <c r="F404" t="str">
        <f t="shared" si="13"/>
        <v/>
      </c>
      <c r="G404">
        <v>1</v>
      </c>
      <c r="H404" s="2"/>
      <c r="I404">
        <f>+ABS(SUMIF($A$4:$A$11183,A404,$H$4:$H$11183)-IF(ISERROR(VLOOKUP(A404,Seguimiento_Mar_2025!G$4:U$356,15,FALSE)),0,VLOOKUP(A404,Seguimiento_Mar_2025!G$4:U$356,15,FALSE)))</f>
        <v>0</v>
      </c>
    </row>
    <row r="405" spans="1:9" ht="30">
      <c r="A405" t="s">
        <v>35</v>
      </c>
      <c r="B405" s="1" t="str">
        <f>+IF(LEN(A405)&gt;0,VLOOKUP(A405,Seguimiento_Mar_2025!G$4:H$356,2,FALSE),"")</f>
        <v>Consejos de paz acompañados para su fortalecimiento</v>
      </c>
      <c r="C405" s="1" t="str">
        <f>+IF(LEN(A405)&gt;0,VLOOKUP(A405,Seguimiento_Mar_2025!G$4:J$356,4,FALSE),"")</f>
        <v>Secretaría de Seguridad, Justicia y Paz</v>
      </c>
      <c r="D405" t="s">
        <v>1244</v>
      </c>
      <c r="E405" t="str">
        <f t="shared" si="12"/>
        <v>51010201El Peñol</v>
      </c>
      <c r="F405" t="str">
        <f t="shared" si="13"/>
        <v/>
      </c>
      <c r="G405">
        <v>1</v>
      </c>
      <c r="H405" s="2"/>
      <c r="I405">
        <f>+ABS(SUMIF($A$4:$A$11183,A405,$H$4:$H$11183)-IF(ISERROR(VLOOKUP(A405,Seguimiento_Mar_2025!G$4:U$356,15,FALSE)),0,VLOOKUP(A405,Seguimiento_Mar_2025!G$4:U$356,15,FALSE)))</f>
        <v>0</v>
      </c>
    </row>
    <row r="406" spans="1:9" ht="30">
      <c r="A406" t="s">
        <v>35</v>
      </c>
      <c r="B406" s="1" t="str">
        <f>+IF(LEN(A406)&gt;0,VLOOKUP(A406,Seguimiento_Mar_2025!G$4:H$356,2,FALSE),"")</f>
        <v>Consejos de paz acompañados para su fortalecimiento</v>
      </c>
      <c r="C406" s="1" t="str">
        <f>+IF(LEN(A406)&gt;0,VLOOKUP(A406,Seguimiento_Mar_2025!G$4:J$356,4,FALSE),"")</f>
        <v>Secretaría de Seguridad, Justicia y Paz</v>
      </c>
      <c r="D406" t="s">
        <v>1321</v>
      </c>
      <c r="E406" t="str">
        <f t="shared" si="12"/>
        <v>51010201El Retiro</v>
      </c>
      <c r="F406" t="str">
        <f t="shared" si="13"/>
        <v/>
      </c>
      <c r="G406">
        <v>1</v>
      </c>
      <c r="H406" s="2"/>
      <c r="I406">
        <f>+ABS(SUMIF($A$4:$A$11183,A406,$H$4:$H$11183)-IF(ISERROR(VLOOKUP(A406,Seguimiento_Mar_2025!G$4:U$356,15,FALSE)),0,VLOOKUP(A406,Seguimiento_Mar_2025!G$4:U$356,15,FALSE)))</f>
        <v>0</v>
      </c>
    </row>
    <row r="407" spans="1:9" ht="30">
      <c r="A407" t="s">
        <v>35</v>
      </c>
      <c r="B407" s="1" t="str">
        <f>+IF(LEN(A407)&gt;0,VLOOKUP(A407,Seguimiento_Mar_2025!G$4:H$356,2,FALSE),"")</f>
        <v>Consejos de paz acompañados para su fortalecimiento</v>
      </c>
      <c r="C407" s="1" t="str">
        <f>+IF(LEN(A407)&gt;0,VLOOKUP(A407,Seguimiento_Mar_2025!G$4:J$356,4,FALSE),"")</f>
        <v>Secretaría de Seguridad, Justicia y Paz</v>
      </c>
      <c r="D407" t="s">
        <v>1327</v>
      </c>
      <c r="E407" t="str">
        <f t="shared" si="12"/>
        <v>51010201Guarne</v>
      </c>
      <c r="F407" t="str">
        <f t="shared" si="13"/>
        <v/>
      </c>
      <c r="G407">
        <v>1</v>
      </c>
      <c r="H407" s="2"/>
      <c r="I407">
        <f>+ABS(SUMIF($A$4:$A$11183,A407,$H$4:$H$11183)-IF(ISERROR(VLOOKUP(A407,Seguimiento_Mar_2025!G$4:U$356,15,FALSE)),0,VLOOKUP(A407,Seguimiento_Mar_2025!G$4:U$356,15,FALSE)))</f>
        <v>0</v>
      </c>
    </row>
    <row r="408" spans="1:9" ht="30">
      <c r="A408" t="s">
        <v>35</v>
      </c>
      <c r="B408" s="1" t="str">
        <f>+IF(LEN(A408)&gt;0,VLOOKUP(A408,Seguimiento_Mar_2025!G$4:H$356,2,FALSE),"")</f>
        <v>Consejos de paz acompañados para su fortalecimiento</v>
      </c>
      <c r="C408" s="1" t="str">
        <f>+IF(LEN(A408)&gt;0,VLOOKUP(A408,Seguimiento_Mar_2025!G$4:J$356,4,FALSE),"")</f>
        <v>Secretaría de Seguridad, Justicia y Paz</v>
      </c>
      <c r="D408" t="s">
        <v>1238</v>
      </c>
      <c r="E408" t="str">
        <f t="shared" si="12"/>
        <v>51010201Ituango</v>
      </c>
      <c r="F408" t="str">
        <f t="shared" si="13"/>
        <v/>
      </c>
      <c r="G408">
        <v>1</v>
      </c>
      <c r="H408" s="2"/>
      <c r="I408">
        <f>+ABS(SUMIF($A$4:$A$11183,A408,$H$4:$H$11183)-IF(ISERROR(VLOOKUP(A408,Seguimiento_Mar_2025!G$4:U$356,15,FALSE)),0,VLOOKUP(A408,Seguimiento_Mar_2025!G$4:U$356,15,FALSE)))</f>
        <v>0</v>
      </c>
    </row>
    <row r="409" spans="1:9" ht="30">
      <c r="A409" t="s">
        <v>35</v>
      </c>
      <c r="B409" s="1" t="str">
        <f>+IF(LEN(A409)&gt;0,VLOOKUP(A409,Seguimiento_Mar_2025!G$4:H$356,2,FALSE),"")</f>
        <v>Consejos de paz acompañados para su fortalecimiento</v>
      </c>
      <c r="C409" s="1" t="str">
        <f>+IF(LEN(A409)&gt;0,VLOOKUP(A409,Seguimiento_Mar_2025!G$4:J$356,4,FALSE),"")</f>
        <v>Secretaría de Seguridad, Justicia y Paz</v>
      </c>
      <c r="D409" t="s">
        <v>1275</v>
      </c>
      <c r="E409" t="str">
        <f t="shared" si="12"/>
        <v>51010201Maceo</v>
      </c>
      <c r="F409" t="str">
        <f t="shared" si="13"/>
        <v/>
      </c>
      <c r="G409">
        <v>1</v>
      </c>
      <c r="H409" s="2"/>
      <c r="I409">
        <f>+ABS(SUMIF($A$4:$A$11183,A409,$H$4:$H$11183)-IF(ISERROR(VLOOKUP(A409,Seguimiento_Mar_2025!G$4:U$356,15,FALSE)),0,VLOOKUP(A409,Seguimiento_Mar_2025!G$4:U$356,15,FALSE)))</f>
        <v>0</v>
      </c>
    </row>
    <row r="410" spans="1:9" ht="30">
      <c r="A410" t="s">
        <v>35</v>
      </c>
      <c r="B410" s="1" t="str">
        <f>+IF(LEN(A410)&gt;0,VLOOKUP(A410,Seguimiento_Mar_2025!G$4:H$356,2,FALSE),"")</f>
        <v>Consejos de paz acompañados para su fortalecimiento</v>
      </c>
      <c r="C410" s="1" t="str">
        <f>+IF(LEN(A410)&gt;0,VLOOKUP(A410,Seguimiento_Mar_2025!G$4:J$356,4,FALSE),"")</f>
        <v>Secretaría de Seguridad, Justicia y Paz</v>
      </c>
      <c r="D410" t="s">
        <v>1256</v>
      </c>
      <c r="E410" t="str">
        <f t="shared" si="12"/>
        <v>51010201Medellín</v>
      </c>
      <c r="F410" t="str">
        <f t="shared" si="13"/>
        <v/>
      </c>
      <c r="G410">
        <v>1</v>
      </c>
      <c r="H410" s="2"/>
      <c r="I410">
        <f>+ABS(SUMIF($A$4:$A$11183,A410,$H$4:$H$11183)-IF(ISERROR(VLOOKUP(A410,Seguimiento_Mar_2025!G$4:U$356,15,FALSE)),0,VLOOKUP(A410,Seguimiento_Mar_2025!G$4:U$356,15,FALSE)))</f>
        <v>0</v>
      </c>
    </row>
    <row r="411" spans="1:9" ht="30">
      <c r="A411" t="s">
        <v>35</v>
      </c>
      <c r="B411" s="1" t="str">
        <f>+IF(LEN(A411)&gt;0,VLOOKUP(A411,Seguimiento_Mar_2025!G$4:H$356,2,FALSE),"")</f>
        <v>Consejos de paz acompañados para su fortalecimiento</v>
      </c>
      <c r="C411" s="1" t="str">
        <f>+IF(LEN(A411)&gt;0,VLOOKUP(A411,Seguimiento_Mar_2025!G$4:J$356,4,FALSE),"")</f>
        <v>Secretaría de Seguridad, Justicia y Paz</v>
      </c>
      <c r="D411" t="s">
        <v>1239</v>
      </c>
      <c r="E411" t="str">
        <f t="shared" si="12"/>
        <v>51010201Nechí</v>
      </c>
      <c r="F411" t="str">
        <f t="shared" si="13"/>
        <v/>
      </c>
      <c r="G411">
        <v>1</v>
      </c>
      <c r="H411" s="2"/>
      <c r="I411">
        <f>+ABS(SUMIF($A$4:$A$11183,A411,$H$4:$H$11183)-IF(ISERROR(VLOOKUP(A411,Seguimiento_Mar_2025!G$4:U$356,15,FALSE)),0,VLOOKUP(A411,Seguimiento_Mar_2025!G$4:U$356,15,FALSE)))</f>
        <v>0</v>
      </c>
    </row>
    <row r="412" spans="1:9" ht="30">
      <c r="A412" t="s">
        <v>35</v>
      </c>
      <c r="B412" s="1" t="str">
        <f>+IF(LEN(A412)&gt;0,VLOOKUP(A412,Seguimiento_Mar_2025!G$4:H$356,2,FALSE),"")</f>
        <v>Consejos de paz acompañados para su fortalecimiento</v>
      </c>
      <c r="C412" s="1" t="str">
        <f>+IF(LEN(A412)&gt;0,VLOOKUP(A412,Seguimiento_Mar_2025!G$4:J$356,4,FALSE),"")</f>
        <v>Secretaría de Seguridad, Justicia y Paz</v>
      </c>
      <c r="D412" t="s">
        <v>1228</v>
      </c>
      <c r="E412" t="str">
        <f t="shared" si="12"/>
        <v>51010201Necoclí</v>
      </c>
      <c r="F412" t="str">
        <f t="shared" si="13"/>
        <v/>
      </c>
      <c r="G412">
        <v>1</v>
      </c>
      <c r="H412" s="2"/>
      <c r="I412">
        <f>+ABS(SUMIF($A$4:$A$11183,A412,$H$4:$H$11183)-IF(ISERROR(VLOOKUP(A412,Seguimiento_Mar_2025!G$4:U$356,15,FALSE)),0,VLOOKUP(A412,Seguimiento_Mar_2025!G$4:U$356,15,FALSE)))</f>
        <v>0</v>
      </c>
    </row>
    <row r="413" spans="1:9" ht="30">
      <c r="A413" t="s">
        <v>35</v>
      </c>
      <c r="B413" s="1" t="str">
        <f>+IF(LEN(A413)&gt;0,VLOOKUP(A413,Seguimiento_Mar_2025!G$4:H$356,2,FALSE),"")</f>
        <v>Consejos de paz acompañados para su fortalecimiento</v>
      </c>
      <c r="C413" s="1" t="str">
        <f>+IF(LEN(A413)&gt;0,VLOOKUP(A413,Seguimiento_Mar_2025!G$4:J$356,4,FALSE),"")</f>
        <v>Secretaría de Seguridad, Justicia y Paz</v>
      </c>
      <c r="D413" t="s">
        <v>1260</v>
      </c>
      <c r="E413" t="str">
        <f t="shared" si="12"/>
        <v>51010201Puerto Berrío</v>
      </c>
      <c r="F413" t="str">
        <f t="shared" si="13"/>
        <v/>
      </c>
      <c r="G413">
        <v>1</v>
      </c>
      <c r="H413" s="2"/>
      <c r="I413">
        <f>+ABS(SUMIF($A$4:$A$11183,A413,$H$4:$H$11183)-IF(ISERROR(VLOOKUP(A413,Seguimiento_Mar_2025!G$4:U$356,15,FALSE)),0,VLOOKUP(A413,Seguimiento_Mar_2025!G$4:U$356,15,FALSE)))</f>
        <v>0</v>
      </c>
    </row>
    <row r="414" spans="1:9" ht="30">
      <c r="A414" t="s">
        <v>35</v>
      </c>
      <c r="B414" s="1" t="str">
        <f>+IF(LEN(A414)&gt;0,VLOOKUP(A414,Seguimiento_Mar_2025!G$4:H$356,2,FALSE),"")</f>
        <v>Consejos de paz acompañados para su fortalecimiento</v>
      </c>
      <c r="C414" s="1" t="str">
        <f>+IF(LEN(A414)&gt;0,VLOOKUP(A414,Seguimiento_Mar_2025!G$4:J$356,4,FALSE),"")</f>
        <v>Secretaría de Seguridad, Justicia y Paz</v>
      </c>
      <c r="D414" t="s">
        <v>1336</v>
      </c>
      <c r="E414" t="str">
        <f t="shared" si="12"/>
        <v>51010201Remedios</v>
      </c>
      <c r="F414" t="str">
        <f t="shared" si="13"/>
        <v/>
      </c>
      <c r="G414">
        <v>1</v>
      </c>
      <c r="H414" s="2"/>
      <c r="I414">
        <f>+ABS(SUMIF($A$4:$A$11183,A414,$H$4:$H$11183)-IF(ISERROR(VLOOKUP(A414,Seguimiento_Mar_2025!G$4:U$356,15,FALSE)),0,VLOOKUP(A414,Seguimiento_Mar_2025!G$4:U$356,15,FALSE)))</f>
        <v>0</v>
      </c>
    </row>
    <row r="415" spans="1:9" ht="30">
      <c r="A415" t="s">
        <v>35</v>
      </c>
      <c r="B415" s="1" t="str">
        <f>+IF(LEN(A415)&gt;0,VLOOKUP(A415,Seguimiento_Mar_2025!G$4:H$356,2,FALSE),"")</f>
        <v>Consejos de paz acompañados para su fortalecimiento</v>
      </c>
      <c r="C415" s="1" t="str">
        <f>+IF(LEN(A415)&gt;0,VLOOKUP(A415,Seguimiento_Mar_2025!G$4:J$356,4,FALSE),"")</f>
        <v>Secretaría de Seguridad, Justicia y Paz</v>
      </c>
      <c r="D415" t="s">
        <v>1337</v>
      </c>
      <c r="E415" t="str">
        <f t="shared" si="12"/>
        <v>51010201Rionegro</v>
      </c>
      <c r="F415" t="str">
        <f t="shared" si="13"/>
        <v/>
      </c>
      <c r="G415">
        <v>1</v>
      </c>
      <c r="H415" s="2"/>
      <c r="I415">
        <f>+ABS(SUMIF($A$4:$A$11183,A415,$H$4:$H$11183)-IF(ISERROR(VLOOKUP(A415,Seguimiento_Mar_2025!G$4:U$356,15,FALSE)),0,VLOOKUP(A415,Seguimiento_Mar_2025!G$4:U$356,15,FALSE)))</f>
        <v>0</v>
      </c>
    </row>
    <row r="416" spans="1:9" ht="30">
      <c r="A416" t="s">
        <v>35</v>
      </c>
      <c r="B416" s="1" t="str">
        <f>+IF(LEN(A416)&gt;0,VLOOKUP(A416,Seguimiento_Mar_2025!G$4:H$356,2,FALSE),"")</f>
        <v>Consejos de paz acompañados para su fortalecimiento</v>
      </c>
      <c r="C416" s="1" t="str">
        <f>+IF(LEN(A416)&gt;0,VLOOKUP(A416,Seguimiento_Mar_2025!G$4:J$356,4,FALSE),"")</f>
        <v>Secretaría de Seguridad, Justicia y Paz</v>
      </c>
      <c r="D416" t="s">
        <v>1342</v>
      </c>
      <c r="E416" t="str">
        <f t="shared" si="12"/>
        <v>51010201San Pedro de Urabá</v>
      </c>
      <c r="F416" t="str">
        <f t="shared" si="13"/>
        <v/>
      </c>
      <c r="G416">
        <v>1</v>
      </c>
      <c r="H416" s="2"/>
      <c r="I416">
        <f>+ABS(SUMIF($A$4:$A$11183,A416,$H$4:$H$11183)-IF(ISERROR(VLOOKUP(A416,Seguimiento_Mar_2025!G$4:U$356,15,FALSE)),0,VLOOKUP(A416,Seguimiento_Mar_2025!G$4:U$356,15,FALSE)))</f>
        <v>0</v>
      </c>
    </row>
    <row r="417" spans="1:9" ht="30">
      <c r="A417" t="s">
        <v>35</v>
      </c>
      <c r="B417" s="1" t="str">
        <f>+IF(LEN(A417)&gt;0,VLOOKUP(A417,Seguimiento_Mar_2025!G$4:H$356,2,FALSE),"")</f>
        <v>Consejos de paz acompañados para su fortalecimiento</v>
      </c>
      <c r="C417" s="1" t="str">
        <f>+IF(LEN(A417)&gt;0,VLOOKUP(A417,Seguimiento_Mar_2025!G$4:J$356,4,FALSE),"")</f>
        <v>Secretaría de Seguridad, Justicia y Paz</v>
      </c>
      <c r="D417" t="s">
        <v>1247</v>
      </c>
      <c r="E417" t="str">
        <f t="shared" si="12"/>
        <v>51010201San Rafael</v>
      </c>
      <c r="F417" t="str">
        <f t="shared" si="13"/>
        <v/>
      </c>
      <c r="G417">
        <v>1</v>
      </c>
      <c r="H417" s="2"/>
      <c r="I417">
        <f>+ABS(SUMIF($A$4:$A$11183,A417,$H$4:$H$11183)-IF(ISERROR(VLOOKUP(A417,Seguimiento_Mar_2025!G$4:U$356,15,FALSE)),0,VLOOKUP(A417,Seguimiento_Mar_2025!G$4:U$356,15,FALSE)))</f>
        <v>0</v>
      </c>
    </row>
    <row r="418" spans="1:9" ht="30">
      <c r="A418" t="s">
        <v>35</v>
      </c>
      <c r="B418" s="1" t="str">
        <f>+IF(LEN(A418)&gt;0,VLOOKUP(A418,Seguimiento_Mar_2025!G$4:H$356,2,FALSE),"")</f>
        <v>Consejos de paz acompañados para su fortalecimiento</v>
      </c>
      <c r="C418" s="1" t="str">
        <f>+IF(LEN(A418)&gt;0,VLOOKUP(A418,Seguimiento_Mar_2025!G$4:J$356,4,FALSE),"")</f>
        <v>Secretaría de Seguridad, Justicia y Paz</v>
      </c>
      <c r="D418" t="s">
        <v>1344</v>
      </c>
      <c r="E418" t="str">
        <f t="shared" si="12"/>
        <v>51010201Santa Bárbara</v>
      </c>
      <c r="F418" t="str">
        <f t="shared" si="13"/>
        <v/>
      </c>
      <c r="G418">
        <v>1</v>
      </c>
      <c r="H418" s="2"/>
      <c r="I418">
        <f>+ABS(SUMIF($A$4:$A$11183,A418,$H$4:$H$11183)-IF(ISERROR(VLOOKUP(A418,Seguimiento_Mar_2025!G$4:U$356,15,FALSE)),0,VLOOKUP(A418,Seguimiento_Mar_2025!G$4:U$356,15,FALSE)))</f>
        <v>0</v>
      </c>
    </row>
    <row r="419" spans="1:9" ht="30">
      <c r="A419" t="s">
        <v>35</v>
      </c>
      <c r="B419" s="1" t="str">
        <f>+IF(LEN(A419)&gt;0,VLOOKUP(A419,Seguimiento_Mar_2025!G$4:H$356,2,FALSE),"")</f>
        <v>Consejos de paz acompañados para su fortalecimiento</v>
      </c>
      <c r="C419" s="1" t="str">
        <f>+IF(LEN(A419)&gt;0,VLOOKUP(A419,Seguimiento_Mar_2025!G$4:J$356,4,FALSE),"")</f>
        <v>Secretaría de Seguridad, Justicia y Paz</v>
      </c>
      <c r="D419" t="s">
        <v>1262</v>
      </c>
      <c r="E419" t="str">
        <f t="shared" si="12"/>
        <v>51010201Segovia</v>
      </c>
      <c r="F419" t="str">
        <f t="shared" si="13"/>
        <v/>
      </c>
      <c r="G419">
        <v>1</v>
      </c>
      <c r="H419" s="2"/>
      <c r="I419">
        <f>+ABS(SUMIF($A$4:$A$11183,A419,$H$4:$H$11183)-IF(ISERROR(VLOOKUP(A419,Seguimiento_Mar_2025!G$4:U$356,15,FALSE)),0,VLOOKUP(A419,Seguimiento_Mar_2025!G$4:U$356,15,FALSE)))</f>
        <v>0</v>
      </c>
    </row>
    <row r="420" spans="1:9" ht="30">
      <c r="A420" t="s">
        <v>35</v>
      </c>
      <c r="B420" s="1" t="str">
        <f>+IF(LEN(A420)&gt;0,VLOOKUP(A420,Seguimiento_Mar_2025!G$4:H$356,2,FALSE),"")</f>
        <v>Consejos de paz acompañados para su fortalecimiento</v>
      </c>
      <c r="C420" s="1" t="str">
        <f>+IF(LEN(A420)&gt;0,VLOOKUP(A420,Seguimiento_Mar_2025!G$4:J$356,4,FALSE),"")</f>
        <v>Secretaría de Seguridad, Justicia y Paz</v>
      </c>
      <c r="D420" t="s">
        <v>1263</v>
      </c>
      <c r="E420" t="str">
        <f t="shared" si="12"/>
        <v>51010201Tarazá</v>
      </c>
      <c r="F420" t="str">
        <f t="shared" si="13"/>
        <v/>
      </c>
      <c r="G420">
        <v>1</v>
      </c>
      <c r="H420" s="2"/>
      <c r="I420">
        <f>+ABS(SUMIF($A$4:$A$11183,A420,$H$4:$H$11183)-IF(ISERROR(VLOOKUP(A420,Seguimiento_Mar_2025!G$4:U$356,15,FALSE)),0,VLOOKUP(A420,Seguimiento_Mar_2025!G$4:U$356,15,FALSE)))</f>
        <v>0</v>
      </c>
    </row>
    <row r="421" spans="1:9" ht="30">
      <c r="A421" t="s">
        <v>35</v>
      </c>
      <c r="B421" s="1" t="str">
        <f>+IF(LEN(A421)&gt;0,VLOOKUP(A421,Seguimiento_Mar_2025!G$4:H$356,2,FALSE),"")</f>
        <v>Consejos de paz acompañados para su fortalecimiento</v>
      </c>
      <c r="C421" s="1" t="str">
        <f>+IF(LEN(A421)&gt;0,VLOOKUP(A421,Seguimiento_Mar_2025!G$4:J$356,4,FALSE),"")</f>
        <v>Secretaría de Seguridad, Justicia y Paz</v>
      </c>
      <c r="D421" t="s">
        <v>1290</v>
      </c>
      <c r="E421" t="str">
        <f t="shared" si="12"/>
        <v>51010201Uramita</v>
      </c>
      <c r="F421" t="str">
        <f t="shared" si="13"/>
        <v/>
      </c>
      <c r="G421">
        <v>1</v>
      </c>
      <c r="H421" s="2"/>
      <c r="I421">
        <f>+ABS(SUMIF($A$4:$A$11183,A421,$H$4:$H$11183)-IF(ISERROR(VLOOKUP(A421,Seguimiento_Mar_2025!G$4:U$356,15,FALSE)),0,VLOOKUP(A421,Seguimiento_Mar_2025!G$4:U$356,15,FALSE)))</f>
        <v>0</v>
      </c>
    </row>
    <row r="422" spans="1:9" ht="30">
      <c r="A422" t="s">
        <v>35</v>
      </c>
      <c r="B422" s="1" t="str">
        <f>+IF(LEN(A422)&gt;0,VLOOKUP(A422,Seguimiento_Mar_2025!G$4:H$356,2,FALSE),"")</f>
        <v>Consejos de paz acompañados para su fortalecimiento</v>
      </c>
      <c r="C422" s="1" t="str">
        <f>+IF(LEN(A422)&gt;0,VLOOKUP(A422,Seguimiento_Mar_2025!G$4:J$356,4,FALSE),"")</f>
        <v>Secretaría de Seguridad, Justicia y Paz</v>
      </c>
      <c r="D422" t="s">
        <v>1252</v>
      </c>
      <c r="E422" t="str">
        <f t="shared" si="12"/>
        <v>51010201Urrao</v>
      </c>
      <c r="F422" t="str">
        <f t="shared" si="13"/>
        <v/>
      </c>
      <c r="G422">
        <v>1</v>
      </c>
      <c r="H422" s="2"/>
      <c r="I422">
        <f>+ABS(SUMIF($A$4:$A$11183,A422,$H$4:$H$11183)-IF(ISERROR(VLOOKUP(A422,Seguimiento_Mar_2025!G$4:U$356,15,FALSE)),0,VLOOKUP(A422,Seguimiento_Mar_2025!G$4:U$356,15,FALSE)))</f>
        <v>0</v>
      </c>
    </row>
    <row r="423" spans="1:9" ht="30">
      <c r="A423" t="s">
        <v>35</v>
      </c>
      <c r="B423" s="1" t="str">
        <f>+IF(LEN(A423)&gt;0,VLOOKUP(A423,Seguimiento_Mar_2025!G$4:H$356,2,FALSE),"")</f>
        <v>Consejos de paz acompañados para su fortalecimiento</v>
      </c>
      <c r="C423" s="1" t="str">
        <f>+IF(LEN(A423)&gt;0,VLOOKUP(A423,Seguimiento_Mar_2025!G$4:J$356,4,FALSE),"")</f>
        <v>Secretaría de Seguridad, Justicia y Paz</v>
      </c>
      <c r="D423" t="s">
        <v>1349</v>
      </c>
      <c r="E423" t="str">
        <f t="shared" si="12"/>
        <v>51010201Valdivia</v>
      </c>
      <c r="F423" t="str">
        <f t="shared" si="13"/>
        <v/>
      </c>
      <c r="G423">
        <v>1</v>
      </c>
      <c r="H423" s="2"/>
      <c r="I423">
        <f>+ABS(SUMIF($A$4:$A$11183,A423,$H$4:$H$11183)-IF(ISERROR(VLOOKUP(A423,Seguimiento_Mar_2025!G$4:U$356,15,FALSE)),0,VLOOKUP(A423,Seguimiento_Mar_2025!G$4:U$356,15,FALSE)))</f>
        <v>0</v>
      </c>
    </row>
    <row r="424" spans="1:9" ht="30">
      <c r="A424" t="s">
        <v>35</v>
      </c>
      <c r="B424" s="1" t="str">
        <f>+IF(LEN(A424)&gt;0,VLOOKUP(A424,Seguimiento_Mar_2025!G$4:H$356,2,FALSE),"")</f>
        <v>Consejos de paz acompañados para su fortalecimiento</v>
      </c>
      <c r="C424" s="1" t="str">
        <f>+IF(LEN(A424)&gt;0,VLOOKUP(A424,Seguimiento_Mar_2025!G$4:J$356,4,FALSE),"")</f>
        <v>Secretaría de Seguridad, Justicia y Paz</v>
      </c>
      <c r="D424" t="s">
        <v>1352</v>
      </c>
      <c r="E424" t="str">
        <f t="shared" si="12"/>
        <v>51010201Yalí</v>
      </c>
      <c r="F424" t="str">
        <f t="shared" si="13"/>
        <v/>
      </c>
      <c r="G424">
        <v>1</v>
      </c>
      <c r="H424" s="2"/>
      <c r="I424">
        <f>+ABS(SUMIF($A$4:$A$11183,A424,$H$4:$H$11183)-IF(ISERROR(VLOOKUP(A424,Seguimiento_Mar_2025!G$4:U$356,15,FALSE)),0,VLOOKUP(A424,Seguimiento_Mar_2025!G$4:U$356,15,FALSE)))</f>
        <v>0</v>
      </c>
    </row>
    <row r="425" spans="1:9" ht="30">
      <c r="A425" t="s">
        <v>35</v>
      </c>
      <c r="B425" s="1" t="str">
        <f>+IF(LEN(A425)&gt;0,VLOOKUP(A425,Seguimiento_Mar_2025!G$4:H$356,2,FALSE),"")</f>
        <v>Consejos de paz acompañados para su fortalecimiento</v>
      </c>
      <c r="C425" s="1" t="str">
        <f>+IF(LEN(A425)&gt;0,VLOOKUP(A425,Seguimiento_Mar_2025!G$4:J$356,4,FALSE),"")</f>
        <v>Secretaría de Seguridad, Justicia y Paz</v>
      </c>
      <c r="D425" t="s">
        <v>1354</v>
      </c>
      <c r="E425" t="str">
        <f t="shared" si="12"/>
        <v>51010201Yondó</v>
      </c>
      <c r="F425" t="str">
        <f t="shared" si="13"/>
        <v/>
      </c>
      <c r="G425">
        <v>1</v>
      </c>
      <c r="H425" s="2"/>
      <c r="I425">
        <f>+ABS(SUMIF($A$4:$A$11183,A425,$H$4:$H$11183)-IF(ISERROR(VLOOKUP(A425,Seguimiento_Mar_2025!G$4:U$356,15,FALSE)),0,VLOOKUP(A425,Seguimiento_Mar_2025!G$4:U$356,15,FALSE)))</f>
        <v>0</v>
      </c>
    </row>
    <row r="426" spans="1:9" ht="30">
      <c r="A426" t="s">
        <v>35</v>
      </c>
      <c r="B426" s="1" t="str">
        <f>+IF(LEN(A426)&gt;0,VLOOKUP(A426,Seguimiento_Mar_2025!G$4:H$356,2,FALSE),"")</f>
        <v>Consejos de paz acompañados para su fortalecimiento</v>
      </c>
      <c r="C426" s="1" t="str">
        <f>+IF(LEN(A426)&gt;0,VLOOKUP(A426,Seguimiento_Mar_2025!G$4:J$356,4,FALSE),"")</f>
        <v>Secretaría de Seguridad, Justicia y Paz</v>
      </c>
      <c r="D426" t="s">
        <v>1233</v>
      </c>
      <c r="E426" t="str">
        <f t="shared" si="12"/>
        <v>51010201Zaragoza</v>
      </c>
      <c r="F426" t="str">
        <f t="shared" si="13"/>
        <v/>
      </c>
      <c r="G426">
        <v>1</v>
      </c>
      <c r="H426" s="2"/>
      <c r="I426">
        <f>+ABS(SUMIF($A$4:$A$11183,A426,$H$4:$H$11183)-IF(ISERROR(VLOOKUP(A426,Seguimiento_Mar_2025!G$4:U$356,15,FALSE)),0,VLOOKUP(A426,Seguimiento_Mar_2025!G$4:U$356,15,FALSE)))</f>
        <v>0</v>
      </c>
    </row>
    <row r="427" spans="1:9" ht="30">
      <c r="A427" t="s">
        <v>43</v>
      </c>
      <c r="B427" s="1" t="str">
        <f>+IF(LEN(A427)&gt;0,VLOOKUP(A427,Seguimiento_Mar_2025!G$4:H$356,2,FALSE),"")</f>
        <v>Comités de libertad religiosa y de cultos fortalecidos</v>
      </c>
      <c r="C427" s="1" t="str">
        <f>+IF(LEN(A427)&gt;0,VLOOKUP(A427,Seguimiento_Mar_2025!G$4:J$356,4,FALSE),"")</f>
        <v>Secretaría de Seguridad, Justicia y Paz</v>
      </c>
      <c r="D427" t="s">
        <v>1257</v>
      </c>
      <c r="E427" t="str">
        <f t="shared" si="12"/>
        <v>51010204Apartadó</v>
      </c>
      <c r="F427" t="str">
        <f t="shared" si="13"/>
        <v/>
      </c>
      <c r="G427">
        <v>1</v>
      </c>
      <c r="H427" s="2"/>
      <c r="I427">
        <f>+ABS(SUMIF($A$4:$A$11183,A427,$H$4:$H$11183)-IF(ISERROR(VLOOKUP(A427,Seguimiento_Mar_2025!G$4:U$356,15,FALSE)),0,VLOOKUP(A427,Seguimiento_Mar_2025!G$4:U$356,15,FALSE)))</f>
        <v>0</v>
      </c>
    </row>
    <row r="428" spans="1:9" ht="30">
      <c r="A428" t="s">
        <v>43</v>
      </c>
      <c r="B428" s="1" t="str">
        <f>+IF(LEN(A428)&gt;0,VLOOKUP(A428,Seguimiento_Mar_2025!G$4:H$356,2,FALSE),"")</f>
        <v>Comités de libertad religiosa y de cultos fortalecidos</v>
      </c>
      <c r="C428" s="1" t="str">
        <f>+IF(LEN(A428)&gt;0,VLOOKUP(A428,Seguimiento_Mar_2025!G$4:J$356,4,FALSE),"")</f>
        <v>Secretaría de Seguridad, Justicia y Paz</v>
      </c>
      <c r="D428" t="s">
        <v>1310</v>
      </c>
      <c r="E428" t="str">
        <f t="shared" si="12"/>
        <v>51010204Bello</v>
      </c>
      <c r="F428" t="str">
        <f t="shared" si="13"/>
        <v/>
      </c>
      <c r="G428">
        <v>1</v>
      </c>
      <c r="H428" s="2"/>
      <c r="I428">
        <f>+ABS(SUMIF($A$4:$A$11183,A428,$H$4:$H$11183)-IF(ISERROR(VLOOKUP(A428,Seguimiento_Mar_2025!G$4:U$356,15,FALSE)),0,VLOOKUP(A428,Seguimiento_Mar_2025!G$4:U$356,15,FALSE)))</f>
        <v>0</v>
      </c>
    </row>
    <row r="429" spans="1:9" ht="30">
      <c r="A429" t="s">
        <v>43</v>
      </c>
      <c r="B429" s="1" t="str">
        <f>+IF(LEN(A429)&gt;0,VLOOKUP(A429,Seguimiento_Mar_2025!G$4:H$356,2,FALSE),"")</f>
        <v>Comités de libertad religiosa y de cultos fortalecidos</v>
      </c>
      <c r="C429" s="1" t="str">
        <f>+IF(LEN(A429)&gt;0,VLOOKUP(A429,Seguimiento_Mar_2025!G$4:J$356,4,FALSE),"")</f>
        <v>Secretaría de Seguridad, Justicia y Paz</v>
      </c>
      <c r="D429" t="s">
        <v>1322</v>
      </c>
      <c r="E429" t="str">
        <f t="shared" si="12"/>
        <v>51010204Envigado</v>
      </c>
      <c r="F429" t="str">
        <f t="shared" si="13"/>
        <v/>
      </c>
      <c r="G429">
        <v>1</v>
      </c>
      <c r="H429" s="2"/>
      <c r="I429">
        <f>+ABS(SUMIF($A$4:$A$11183,A429,$H$4:$H$11183)-IF(ISERROR(VLOOKUP(A429,Seguimiento_Mar_2025!G$4:U$356,15,FALSE)),0,VLOOKUP(A429,Seguimiento_Mar_2025!G$4:U$356,15,FALSE)))</f>
        <v>0</v>
      </c>
    </row>
    <row r="430" spans="1:9" ht="30">
      <c r="A430" t="s">
        <v>43</v>
      </c>
      <c r="B430" s="1" t="str">
        <f>+IF(LEN(A430)&gt;0,VLOOKUP(A430,Seguimiento_Mar_2025!G$4:H$356,2,FALSE),"")</f>
        <v>Comités de libertad religiosa y de cultos fortalecidos</v>
      </c>
      <c r="C430" s="1" t="str">
        <f>+IF(LEN(A430)&gt;0,VLOOKUP(A430,Seguimiento_Mar_2025!G$4:J$356,4,FALSE),"")</f>
        <v>Secretaría de Seguridad, Justicia y Paz</v>
      </c>
      <c r="D430" t="s">
        <v>1256</v>
      </c>
      <c r="E430" t="str">
        <f t="shared" si="12"/>
        <v>51010204Medellín</v>
      </c>
      <c r="F430" t="str">
        <f t="shared" si="13"/>
        <v/>
      </c>
      <c r="G430">
        <v>1</v>
      </c>
      <c r="H430" s="2"/>
      <c r="I430">
        <f>+ABS(SUMIF($A$4:$A$11183,A430,$H$4:$H$11183)-IF(ISERROR(VLOOKUP(A430,Seguimiento_Mar_2025!G$4:U$356,15,FALSE)),0,VLOOKUP(A430,Seguimiento_Mar_2025!G$4:U$356,15,FALSE)))</f>
        <v>0</v>
      </c>
    </row>
    <row r="431" spans="1:9" ht="30">
      <c r="A431" t="s">
        <v>49</v>
      </c>
      <c r="B431" s="1" t="str">
        <f>+IF(LEN(A431)&gt;0,VLOOKUP(A431,Seguimiento_Mar_2025!G$4:H$356,2,FALSE),"")</f>
        <v>Municipios PDET y ZOMAC  asistidos técnicamente o asesorados para acceso a oferta pública o privada</v>
      </c>
      <c r="C431" s="1" t="str">
        <f>+IF(LEN(A431)&gt;0,VLOOKUP(A431,Seguimiento_Mar_2025!G$4:J$356,4,FALSE),"")</f>
        <v>Secretaría de Seguridad, Justicia y Paz</v>
      </c>
      <c r="D431" t="s">
        <v>1257</v>
      </c>
      <c r="E431" t="str">
        <f t="shared" si="12"/>
        <v>51020101Apartadó</v>
      </c>
      <c r="F431" t="str">
        <f t="shared" si="13"/>
        <v/>
      </c>
      <c r="G431">
        <v>1</v>
      </c>
      <c r="H431" s="2"/>
      <c r="I431">
        <f>+ABS(SUMIF($A$4:$A$11183,A431,$H$4:$H$11183)-IF(ISERROR(VLOOKUP(A431,Seguimiento_Mar_2025!G$4:U$356,15,FALSE)),0,VLOOKUP(A431,Seguimiento_Mar_2025!G$4:U$356,15,FALSE)))</f>
        <v>0</v>
      </c>
    </row>
    <row r="432" spans="1:9" ht="30">
      <c r="A432" t="s">
        <v>49</v>
      </c>
      <c r="B432" s="1" t="str">
        <f>+IF(LEN(A432)&gt;0,VLOOKUP(A432,Seguimiento_Mar_2025!G$4:H$356,2,FALSE),"")</f>
        <v>Municipios PDET y ZOMAC  asistidos técnicamente o asesorados para acceso a oferta pública o privada</v>
      </c>
      <c r="C432" s="1" t="str">
        <f>+IF(LEN(A432)&gt;0,VLOOKUP(A432,Seguimiento_Mar_2025!G$4:J$356,4,FALSE),"")</f>
        <v>Secretaría de Seguridad, Justicia y Paz</v>
      </c>
      <c r="D432" t="s">
        <v>1313</v>
      </c>
      <c r="E432" t="str">
        <f t="shared" si="12"/>
        <v>51020101Caicedo</v>
      </c>
      <c r="F432" t="str">
        <f t="shared" si="13"/>
        <v/>
      </c>
      <c r="G432">
        <v>1</v>
      </c>
      <c r="H432" s="2"/>
      <c r="I432">
        <f>+ABS(SUMIF($A$4:$A$11183,A432,$H$4:$H$11183)-IF(ISERROR(VLOOKUP(A432,Seguimiento_Mar_2025!G$4:U$356,15,FALSE)),0,VLOOKUP(A432,Seguimiento_Mar_2025!G$4:U$356,15,FALSE)))</f>
        <v>0</v>
      </c>
    </row>
    <row r="433" spans="1:9" ht="30">
      <c r="A433" t="s">
        <v>49</v>
      </c>
      <c r="B433" s="1" t="str">
        <f>+IF(LEN(A433)&gt;0,VLOOKUP(A433,Seguimiento_Mar_2025!G$4:H$356,2,FALSE),"")</f>
        <v>Municipios PDET y ZOMAC  asistidos técnicamente o asesorados para acceso a oferta pública o privada</v>
      </c>
      <c r="C433" s="1" t="str">
        <f>+IF(LEN(A433)&gt;0,VLOOKUP(A433,Seguimiento_Mar_2025!G$4:J$356,4,FALSE),"")</f>
        <v>Secretaría de Seguridad, Justicia y Paz</v>
      </c>
      <c r="D433" t="s">
        <v>1266</v>
      </c>
      <c r="E433" t="str">
        <f t="shared" si="12"/>
        <v>51020101Carepa</v>
      </c>
      <c r="F433" t="str">
        <f t="shared" si="13"/>
        <v/>
      </c>
      <c r="G433">
        <v>1</v>
      </c>
      <c r="H433" s="2"/>
      <c r="I433">
        <f>+ABS(SUMIF($A$4:$A$11183,A433,$H$4:$H$11183)-IF(ISERROR(VLOOKUP(A433,Seguimiento_Mar_2025!G$4:U$356,15,FALSE)),0,VLOOKUP(A433,Seguimiento_Mar_2025!G$4:U$356,15,FALSE)))</f>
        <v>0</v>
      </c>
    </row>
    <row r="434" spans="1:9" ht="30">
      <c r="A434" t="s">
        <v>49</v>
      </c>
      <c r="B434" s="1" t="str">
        <f>+IF(LEN(A434)&gt;0,VLOOKUP(A434,Seguimiento_Mar_2025!G$4:H$356,2,FALSE),"")</f>
        <v>Municipios PDET y ZOMAC  asistidos técnicamente o asesorados para acceso a oferta pública o privada</v>
      </c>
      <c r="C434" s="1" t="str">
        <f>+IF(LEN(A434)&gt;0,VLOOKUP(A434,Seguimiento_Mar_2025!G$4:J$356,4,FALSE),"")</f>
        <v>Secretaría de Seguridad, Justicia y Paz</v>
      </c>
      <c r="D434" t="s">
        <v>1258</v>
      </c>
      <c r="E434" t="str">
        <f t="shared" si="12"/>
        <v>51020101Chigorodó</v>
      </c>
      <c r="F434" t="str">
        <f t="shared" si="13"/>
        <v/>
      </c>
      <c r="G434">
        <v>1</v>
      </c>
      <c r="H434" s="2"/>
      <c r="I434">
        <f>+ABS(SUMIF($A$4:$A$11183,A434,$H$4:$H$11183)-IF(ISERROR(VLOOKUP(A434,Seguimiento_Mar_2025!G$4:U$356,15,FALSE)),0,VLOOKUP(A434,Seguimiento_Mar_2025!G$4:U$356,15,FALSE)))</f>
        <v>0</v>
      </c>
    </row>
    <row r="435" spans="1:9" ht="30">
      <c r="A435" t="s">
        <v>49</v>
      </c>
      <c r="B435" s="1" t="str">
        <f>+IF(LEN(A435)&gt;0,VLOOKUP(A435,Seguimiento_Mar_2025!G$4:H$356,2,FALSE),"")</f>
        <v>Municipios PDET y ZOMAC  asistidos técnicamente o asesorados para acceso a oferta pública o privada</v>
      </c>
      <c r="C435" s="1" t="str">
        <f>+IF(LEN(A435)&gt;0,VLOOKUP(A435,Seguimiento_Mar_2025!G$4:J$356,4,FALSE),"")</f>
        <v>Secretaría de Seguridad, Justicia y Paz</v>
      </c>
      <c r="D435" t="s">
        <v>1231</v>
      </c>
      <c r="E435" t="str">
        <f t="shared" si="12"/>
        <v>51020101Dabeiba</v>
      </c>
      <c r="F435" t="str">
        <f t="shared" si="13"/>
        <v/>
      </c>
      <c r="G435">
        <v>1</v>
      </c>
      <c r="H435" s="2"/>
      <c r="I435">
        <f>+ABS(SUMIF($A$4:$A$11183,A435,$H$4:$H$11183)-IF(ISERROR(VLOOKUP(A435,Seguimiento_Mar_2025!G$4:U$356,15,FALSE)),0,VLOOKUP(A435,Seguimiento_Mar_2025!G$4:U$356,15,FALSE)))</f>
        <v>0</v>
      </c>
    </row>
    <row r="436" spans="1:9" ht="30">
      <c r="A436" t="s">
        <v>49</v>
      </c>
      <c r="B436" s="1" t="str">
        <f>+IF(LEN(A436)&gt;0,VLOOKUP(A436,Seguimiento_Mar_2025!G$4:H$356,2,FALSE),"")</f>
        <v>Municipios PDET y ZOMAC  asistidos técnicamente o asesorados para acceso a oferta pública o privada</v>
      </c>
      <c r="C436" s="1" t="str">
        <f>+IF(LEN(A436)&gt;0,VLOOKUP(A436,Seguimiento_Mar_2025!G$4:J$356,4,FALSE),"")</f>
        <v>Secretaría de Seguridad, Justicia y Paz</v>
      </c>
      <c r="D436" t="s">
        <v>1285</v>
      </c>
      <c r="E436" t="str">
        <f t="shared" si="12"/>
        <v>51020101Mutatá</v>
      </c>
      <c r="F436" t="str">
        <f t="shared" si="13"/>
        <v/>
      </c>
      <c r="G436">
        <v>1</v>
      </c>
      <c r="H436" s="2"/>
      <c r="I436">
        <f>+ABS(SUMIF($A$4:$A$11183,A436,$H$4:$H$11183)-IF(ISERROR(VLOOKUP(A436,Seguimiento_Mar_2025!G$4:U$356,15,FALSE)),0,VLOOKUP(A436,Seguimiento_Mar_2025!G$4:U$356,15,FALSE)))</f>
        <v>0</v>
      </c>
    </row>
    <row r="437" spans="1:9" ht="30">
      <c r="A437" t="s">
        <v>49</v>
      </c>
      <c r="B437" s="1" t="str">
        <f>+IF(LEN(A437)&gt;0,VLOOKUP(A437,Seguimiento_Mar_2025!G$4:H$356,2,FALSE),"")</f>
        <v>Municipios PDET y ZOMAC  asistidos técnicamente o asesorados para acceso a oferta pública o privada</v>
      </c>
      <c r="C437" s="1" t="str">
        <f>+IF(LEN(A437)&gt;0,VLOOKUP(A437,Seguimiento_Mar_2025!G$4:J$356,4,FALSE),"")</f>
        <v>Secretaría de Seguridad, Justicia y Paz</v>
      </c>
      <c r="D437" t="s">
        <v>1228</v>
      </c>
      <c r="E437" t="str">
        <f t="shared" si="12"/>
        <v>51020101Necoclí</v>
      </c>
      <c r="F437" t="str">
        <f t="shared" si="13"/>
        <v/>
      </c>
      <c r="G437">
        <v>1</v>
      </c>
      <c r="H437" s="2"/>
      <c r="I437">
        <f>+ABS(SUMIF($A$4:$A$11183,A437,$H$4:$H$11183)-IF(ISERROR(VLOOKUP(A437,Seguimiento_Mar_2025!G$4:U$356,15,FALSE)),0,VLOOKUP(A437,Seguimiento_Mar_2025!G$4:U$356,15,FALSE)))</f>
        <v>0</v>
      </c>
    </row>
    <row r="438" spans="1:9" ht="30">
      <c r="A438" t="s">
        <v>49</v>
      </c>
      <c r="B438" s="1" t="str">
        <f>+IF(LEN(A438)&gt;0,VLOOKUP(A438,Seguimiento_Mar_2025!G$4:H$356,2,FALSE),"")</f>
        <v>Municipios PDET y ZOMAC  asistidos técnicamente o asesorados para acceso a oferta pública o privada</v>
      </c>
      <c r="C438" s="1" t="str">
        <f>+IF(LEN(A438)&gt;0,VLOOKUP(A438,Seguimiento_Mar_2025!G$4:J$356,4,FALSE),"")</f>
        <v>Secretaría de Seguridad, Justicia y Paz</v>
      </c>
      <c r="D438" t="s">
        <v>1336</v>
      </c>
      <c r="E438" t="str">
        <f t="shared" si="12"/>
        <v>51020101Remedios</v>
      </c>
      <c r="F438" t="str">
        <f t="shared" si="13"/>
        <v/>
      </c>
      <c r="G438">
        <v>1</v>
      </c>
      <c r="H438" s="2"/>
      <c r="I438">
        <f>+ABS(SUMIF($A$4:$A$11183,A438,$H$4:$H$11183)-IF(ISERROR(VLOOKUP(A438,Seguimiento_Mar_2025!G$4:U$356,15,FALSE)),0,VLOOKUP(A438,Seguimiento_Mar_2025!G$4:U$356,15,FALSE)))</f>
        <v>0</v>
      </c>
    </row>
    <row r="439" spans="1:9" ht="30">
      <c r="A439" t="s">
        <v>49</v>
      </c>
      <c r="B439" s="1" t="str">
        <f>+IF(LEN(A439)&gt;0,VLOOKUP(A439,Seguimiento_Mar_2025!G$4:H$356,2,FALSE),"")</f>
        <v>Municipios PDET y ZOMAC  asistidos técnicamente o asesorados para acceso a oferta pública o privada</v>
      </c>
      <c r="C439" s="1" t="str">
        <f>+IF(LEN(A439)&gt;0,VLOOKUP(A439,Seguimiento_Mar_2025!G$4:J$356,4,FALSE),"")</f>
        <v>Secretaría de Seguridad, Justicia y Paz</v>
      </c>
      <c r="D439" t="s">
        <v>1342</v>
      </c>
      <c r="E439" t="str">
        <f t="shared" si="12"/>
        <v>51020101San Pedro de Urabá</v>
      </c>
      <c r="F439" t="str">
        <f t="shared" si="13"/>
        <v/>
      </c>
      <c r="G439">
        <v>1</v>
      </c>
      <c r="H439" s="2"/>
      <c r="I439">
        <f>+ABS(SUMIF($A$4:$A$11183,A439,$H$4:$H$11183)-IF(ISERROR(VLOOKUP(A439,Seguimiento_Mar_2025!G$4:U$356,15,FALSE)),0,VLOOKUP(A439,Seguimiento_Mar_2025!G$4:U$356,15,FALSE)))</f>
        <v>0</v>
      </c>
    </row>
    <row r="440" spans="1:9" ht="30">
      <c r="A440" t="s">
        <v>49</v>
      </c>
      <c r="B440" s="1" t="str">
        <f>+IF(LEN(A440)&gt;0,VLOOKUP(A440,Seguimiento_Mar_2025!G$4:H$356,2,FALSE),"")</f>
        <v>Municipios PDET y ZOMAC  asistidos técnicamente o asesorados para acceso a oferta pública o privada</v>
      </c>
      <c r="C440" s="1" t="str">
        <f>+IF(LEN(A440)&gt;0,VLOOKUP(A440,Seguimiento_Mar_2025!G$4:J$356,4,FALSE),"")</f>
        <v>Secretaría de Seguridad, Justicia y Paz</v>
      </c>
      <c r="D440" t="s">
        <v>1263</v>
      </c>
      <c r="E440" t="str">
        <f t="shared" si="12"/>
        <v>51020101Tarazá</v>
      </c>
      <c r="F440" t="str">
        <f t="shared" si="13"/>
        <v/>
      </c>
      <c r="G440">
        <v>1</v>
      </c>
      <c r="H440" s="2"/>
      <c r="I440">
        <f>+ABS(SUMIF($A$4:$A$11183,A440,$H$4:$H$11183)-IF(ISERROR(VLOOKUP(A440,Seguimiento_Mar_2025!G$4:U$356,15,FALSE)),0,VLOOKUP(A440,Seguimiento_Mar_2025!G$4:U$356,15,FALSE)))</f>
        <v>0</v>
      </c>
    </row>
    <row r="441" spans="1:9" ht="30">
      <c r="A441" t="s">
        <v>49</v>
      </c>
      <c r="B441" s="1" t="str">
        <f>+IF(LEN(A441)&gt;0,VLOOKUP(A441,Seguimiento_Mar_2025!G$4:H$356,2,FALSE),"")</f>
        <v>Municipios PDET y ZOMAC  asistidos técnicamente o asesorados para acceso a oferta pública o privada</v>
      </c>
      <c r="C441" s="1" t="str">
        <f>+IF(LEN(A441)&gt;0,VLOOKUP(A441,Seguimiento_Mar_2025!G$4:J$356,4,FALSE),"")</f>
        <v>Secretaría de Seguridad, Justicia y Paz</v>
      </c>
      <c r="D441" t="s">
        <v>1227</v>
      </c>
      <c r="E441" t="str">
        <f t="shared" ref="E441:E504" si="14">+A441&amp;D441</f>
        <v>51020101Turbo</v>
      </c>
      <c r="F441" t="str">
        <f t="shared" si="13"/>
        <v/>
      </c>
      <c r="G441">
        <v>1</v>
      </c>
      <c r="H441" s="2"/>
      <c r="I441">
        <f>+ABS(SUMIF($A$4:$A$11183,A441,$H$4:$H$11183)-IF(ISERROR(VLOOKUP(A441,Seguimiento_Mar_2025!G$4:U$356,15,FALSE)),0,VLOOKUP(A441,Seguimiento_Mar_2025!G$4:U$356,15,FALSE)))</f>
        <v>0</v>
      </c>
    </row>
    <row r="442" spans="1:9" ht="30">
      <c r="A442" t="s">
        <v>49</v>
      </c>
      <c r="B442" s="1" t="str">
        <f>+IF(LEN(A442)&gt;0,VLOOKUP(A442,Seguimiento_Mar_2025!G$4:H$356,2,FALSE),"")</f>
        <v>Municipios PDET y ZOMAC  asistidos técnicamente o asesorados para acceso a oferta pública o privada</v>
      </c>
      <c r="C442" s="1" t="str">
        <f>+IF(LEN(A442)&gt;0,VLOOKUP(A442,Seguimiento_Mar_2025!G$4:J$356,4,FALSE),"")</f>
        <v>Secretaría de Seguridad, Justicia y Paz</v>
      </c>
      <c r="D442" t="s">
        <v>1252</v>
      </c>
      <c r="E442" t="str">
        <f t="shared" si="14"/>
        <v>51020101Urrao</v>
      </c>
      <c r="F442" t="str">
        <f t="shared" si="13"/>
        <v/>
      </c>
      <c r="G442">
        <v>1</v>
      </c>
      <c r="H442" s="2"/>
      <c r="I442">
        <f>+ABS(SUMIF($A$4:$A$11183,A442,$H$4:$H$11183)-IF(ISERROR(VLOOKUP(A442,Seguimiento_Mar_2025!G$4:U$356,15,FALSE)),0,VLOOKUP(A442,Seguimiento_Mar_2025!G$4:U$356,15,FALSE)))</f>
        <v>0</v>
      </c>
    </row>
    <row r="443" spans="1:9" ht="30">
      <c r="A443" t="s">
        <v>49</v>
      </c>
      <c r="B443" s="1" t="str">
        <f>+IF(LEN(A443)&gt;0,VLOOKUP(A443,Seguimiento_Mar_2025!G$4:H$356,2,FALSE),"")</f>
        <v>Municipios PDET y ZOMAC  asistidos técnicamente o asesorados para acceso a oferta pública o privada</v>
      </c>
      <c r="C443" s="1" t="str">
        <f>+IF(LEN(A443)&gt;0,VLOOKUP(A443,Seguimiento_Mar_2025!G$4:J$356,4,FALSE),"")</f>
        <v>Secretaría de Seguridad, Justicia y Paz</v>
      </c>
      <c r="D443" t="s">
        <v>1353</v>
      </c>
      <c r="E443" t="str">
        <f t="shared" si="14"/>
        <v>51020101Yarumal</v>
      </c>
      <c r="F443" t="str">
        <f t="shared" si="13"/>
        <v/>
      </c>
      <c r="G443">
        <v>1</v>
      </c>
      <c r="H443" s="2"/>
      <c r="I443">
        <f>+ABS(SUMIF($A$4:$A$11183,A443,$H$4:$H$11183)-IF(ISERROR(VLOOKUP(A443,Seguimiento_Mar_2025!G$4:U$356,15,FALSE)),0,VLOOKUP(A443,Seguimiento_Mar_2025!G$4:U$356,15,FALSE)))</f>
        <v>0</v>
      </c>
    </row>
    <row r="444" spans="1:9" ht="30">
      <c r="A444" t="s">
        <v>49</v>
      </c>
      <c r="B444" s="1" t="str">
        <f>+IF(LEN(A444)&gt;0,VLOOKUP(A444,Seguimiento_Mar_2025!G$4:H$356,2,FALSE),"")</f>
        <v>Municipios PDET y ZOMAC  asistidos técnicamente o asesorados para acceso a oferta pública o privada</v>
      </c>
      <c r="C444" s="1" t="str">
        <f>+IF(LEN(A444)&gt;0,VLOOKUP(A444,Seguimiento_Mar_2025!G$4:J$356,4,FALSE),"")</f>
        <v>Secretaría de Seguridad, Justicia y Paz</v>
      </c>
      <c r="D444" t="s">
        <v>1354</v>
      </c>
      <c r="E444" t="str">
        <f t="shared" si="14"/>
        <v>51020101Yondó</v>
      </c>
      <c r="F444" t="str">
        <f t="shared" si="13"/>
        <v/>
      </c>
      <c r="G444">
        <v>1</v>
      </c>
      <c r="H444" s="2"/>
      <c r="I444">
        <f>+ABS(SUMIF($A$4:$A$11183,A444,$H$4:$H$11183)-IF(ISERROR(VLOOKUP(A444,Seguimiento_Mar_2025!G$4:U$356,15,FALSE)),0,VLOOKUP(A444,Seguimiento_Mar_2025!G$4:U$356,15,FALSE)))</f>
        <v>0</v>
      </c>
    </row>
    <row r="445" spans="1:9" ht="30">
      <c r="A445" t="s">
        <v>61</v>
      </c>
      <c r="B445" s="1" t="str">
        <f>+IF(LEN(A445)&gt;0,VLOOKUP(A445,Seguimiento_Mar_2025!G$4:H$356,2,FALSE),"")</f>
        <v>Entidades asistidas técnicamente para su fortalecimiento en la implementación de la Ley 1448 de 2011 (Ley de Víctimas)</v>
      </c>
      <c r="C445" s="1" t="str">
        <f>+IF(LEN(A445)&gt;0,VLOOKUP(A445,Seguimiento_Mar_2025!G$4:J$356,4,FALSE),"")</f>
        <v>Secretaría de Seguridad, Justicia y Paz</v>
      </c>
      <c r="D445" t="s">
        <v>1241</v>
      </c>
      <c r="E445" t="str">
        <f t="shared" si="14"/>
        <v>51020201Andes</v>
      </c>
      <c r="F445" t="str">
        <f t="shared" si="13"/>
        <v/>
      </c>
      <c r="G445">
        <v>1</v>
      </c>
      <c r="H445" s="2"/>
      <c r="I445">
        <f>+ABS(SUMIF($A$4:$A$11183,A445,$H$4:$H$11183)-IF(ISERROR(VLOOKUP(A445,Seguimiento_Mar_2025!G$4:U$356,15,FALSE)),0,VLOOKUP(A445,Seguimiento_Mar_2025!G$4:U$356,15,FALSE)))</f>
        <v>0</v>
      </c>
    </row>
    <row r="446" spans="1:9" ht="30">
      <c r="A446" t="s">
        <v>61</v>
      </c>
      <c r="B446" s="1" t="str">
        <f>+IF(LEN(A446)&gt;0,VLOOKUP(A446,Seguimiento_Mar_2025!G$4:H$356,2,FALSE),"")</f>
        <v>Entidades asistidas técnicamente para su fortalecimiento en la implementación de la Ley 1448 de 2011 (Ley de Víctimas)</v>
      </c>
      <c r="C446" s="1" t="str">
        <f>+IF(LEN(A446)&gt;0,VLOOKUP(A446,Seguimiento_Mar_2025!G$4:J$356,4,FALSE),"")</f>
        <v>Secretaría de Seguridad, Justicia y Paz</v>
      </c>
      <c r="D446" t="s">
        <v>1280</v>
      </c>
      <c r="E446" t="str">
        <f t="shared" si="14"/>
        <v>51020201Briceño</v>
      </c>
      <c r="F446" t="str">
        <f t="shared" si="13"/>
        <v/>
      </c>
      <c r="G446">
        <v>1</v>
      </c>
      <c r="H446" s="2"/>
      <c r="I446">
        <f>+ABS(SUMIF($A$4:$A$11183,A446,$H$4:$H$11183)-IF(ISERROR(VLOOKUP(A446,Seguimiento_Mar_2025!G$4:U$356,15,FALSE)),0,VLOOKUP(A446,Seguimiento_Mar_2025!G$4:U$356,15,FALSE)))</f>
        <v>0</v>
      </c>
    </row>
    <row r="447" spans="1:9" ht="30">
      <c r="A447" t="s">
        <v>61</v>
      </c>
      <c r="B447" s="1" t="str">
        <f>+IF(LEN(A447)&gt;0,VLOOKUP(A447,Seguimiento_Mar_2025!G$4:H$356,2,FALSE),"")</f>
        <v>Entidades asistidas técnicamente para su fortalecimiento en la implementación de la Ley 1448 de 2011 (Ley de Víctimas)</v>
      </c>
      <c r="C447" s="1" t="str">
        <f>+IF(LEN(A447)&gt;0,VLOOKUP(A447,Seguimiento_Mar_2025!G$4:J$356,4,FALSE),"")</f>
        <v>Secretaría de Seguridad, Justicia y Paz</v>
      </c>
      <c r="D447" t="s">
        <v>1253</v>
      </c>
      <c r="E447" t="str">
        <f t="shared" si="14"/>
        <v>51020201El Bagre</v>
      </c>
      <c r="F447" t="str">
        <f t="shared" si="13"/>
        <v/>
      </c>
      <c r="G447">
        <v>1</v>
      </c>
      <c r="H447" s="2"/>
      <c r="I447">
        <f>+ABS(SUMIF($A$4:$A$11183,A447,$H$4:$H$11183)-IF(ISERROR(VLOOKUP(A447,Seguimiento_Mar_2025!G$4:U$356,15,FALSE)),0,VLOOKUP(A447,Seguimiento_Mar_2025!G$4:U$356,15,FALSE)))</f>
        <v>0</v>
      </c>
    </row>
    <row r="448" spans="1:9" ht="30">
      <c r="A448" t="s">
        <v>61</v>
      </c>
      <c r="B448" s="1" t="str">
        <f>+IF(LEN(A448)&gt;0,VLOOKUP(A448,Seguimiento_Mar_2025!G$4:H$356,2,FALSE),"")</f>
        <v>Entidades asistidas técnicamente para su fortalecimiento en la implementación de la Ley 1448 de 2011 (Ley de Víctimas)</v>
      </c>
      <c r="C448" s="1" t="str">
        <f>+IF(LEN(A448)&gt;0,VLOOKUP(A448,Seguimiento_Mar_2025!G$4:J$356,4,FALSE),"")</f>
        <v>Secretaría de Seguridad, Justicia y Paz</v>
      </c>
      <c r="D448" t="s">
        <v>1238</v>
      </c>
      <c r="E448" t="str">
        <f t="shared" si="14"/>
        <v>51020201Ituango</v>
      </c>
      <c r="F448" t="str">
        <f t="shared" si="13"/>
        <v/>
      </c>
      <c r="G448">
        <v>1</v>
      </c>
      <c r="H448" s="2"/>
      <c r="I448">
        <f>+ABS(SUMIF($A$4:$A$11183,A448,$H$4:$H$11183)-IF(ISERROR(VLOOKUP(A448,Seguimiento_Mar_2025!G$4:U$356,15,FALSE)),0,VLOOKUP(A448,Seguimiento_Mar_2025!G$4:U$356,15,FALSE)))</f>
        <v>0</v>
      </c>
    </row>
    <row r="449" spans="1:9" ht="30">
      <c r="A449" t="s">
        <v>61</v>
      </c>
      <c r="B449" s="1" t="str">
        <f>+IF(LEN(A449)&gt;0,VLOOKUP(A449,Seguimiento_Mar_2025!G$4:H$356,2,FALSE),"")</f>
        <v>Entidades asistidas técnicamente para su fortalecimiento en la implementación de la Ley 1448 de 2011 (Ley de Víctimas)</v>
      </c>
      <c r="C449" s="1" t="str">
        <f>+IF(LEN(A449)&gt;0,VLOOKUP(A449,Seguimiento_Mar_2025!G$4:J$356,4,FALSE),"")</f>
        <v>Secretaría de Seguridad, Justicia y Paz</v>
      </c>
      <c r="D449" t="s">
        <v>1336</v>
      </c>
      <c r="E449" t="str">
        <f t="shared" si="14"/>
        <v>51020201Remedios</v>
      </c>
      <c r="F449" t="str">
        <f t="shared" si="13"/>
        <v/>
      </c>
      <c r="G449">
        <v>1</v>
      </c>
      <c r="H449" s="2"/>
      <c r="I449">
        <f>+ABS(SUMIF($A$4:$A$11183,A449,$H$4:$H$11183)-IF(ISERROR(VLOOKUP(A449,Seguimiento_Mar_2025!G$4:U$356,15,FALSE)),0,VLOOKUP(A449,Seguimiento_Mar_2025!G$4:U$356,15,FALSE)))</f>
        <v>0</v>
      </c>
    </row>
    <row r="450" spans="1:9" ht="30">
      <c r="A450" t="s">
        <v>61</v>
      </c>
      <c r="B450" s="1" t="str">
        <f>+IF(LEN(A450)&gt;0,VLOOKUP(A450,Seguimiento_Mar_2025!G$4:H$356,2,FALSE),"")</f>
        <v>Entidades asistidas técnicamente para su fortalecimiento en la implementación de la Ley 1448 de 2011 (Ley de Víctimas)</v>
      </c>
      <c r="C450" s="1" t="str">
        <f>+IF(LEN(A450)&gt;0,VLOOKUP(A450,Seguimiento_Mar_2025!G$4:J$356,4,FALSE),"")</f>
        <v>Secretaría de Seguridad, Justicia y Paz</v>
      </c>
      <c r="D450" t="s">
        <v>1226</v>
      </c>
      <c r="E450" t="str">
        <f t="shared" si="14"/>
        <v>51020201San Juan de Urabá</v>
      </c>
      <c r="F450" t="str">
        <f t="shared" si="13"/>
        <v/>
      </c>
      <c r="G450">
        <v>1</v>
      </c>
      <c r="H450" s="2"/>
      <c r="I450">
        <f>+ABS(SUMIF($A$4:$A$11183,A450,$H$4:$H$11183)-IF(ISERROR(VLOOKUP(A450,Seguimiento_Mar_2025!G$4:U$356,15,FALSE)),0,VLOOKUP(A450,Seguimiento_Mar_2025!G$4:U$356,15,FALSE)))</f>
        <v>0</v>
      </c>
    </row>
    <row r="451" spans="1:9" ht="30">
      <c r="A451" t="s">
        <v>61</v>
      </c>
      <c r="B451" s="1" t="str">
        <f>+IF(LEN(A451)&gt;0,VLOOKUP(A451,Seguimiento_Mar_2025!G$4:H$356,2,FALSE),"")</f>
        <v>Entidades asistidas técnicamente para su fortalecimiento en la implementación de la Ley 1448 de 2011 (Ley de Víctimas)</v>
      </c>
      <c r="C451" s="1" t="str">
        <f>+IF(LEN(A451)&gt;0,VLOOKUP(A451,Seguimiento_Mar_2025!G$4:J$356,4,FALSE),"")</f>
        <v>Secretaría de Seguridad, Justicia y Paz</v>
      </c>
      <c r="D451" t="s">
        <v>1247</v>
      </c>
      <c r="E451" t="str">
        <f t="shared" si="14"/>
        <v>51020201San Rafael</v>
      </c>
      <c r="F451" t="str">
        <f t="shared" si="13"/>
        <v/>
      </c>
      <c r="G451">
        <v>1</v>
      </c>
      <c r="H451" s="2"/>
      <c r="I451">
        <f>+ABS(SUMIF($A$4:$A$11183,A451,$H$4:$H$11183)-IF(ISERROR(VLOOKUP(A451,Seguimiento_Mar_2025!G$4:U$356,15,FALSE)),0,VLOOKUP(A451,Seguimiento_Mar_2025!G$4:U$356,15,FALSE)))</f>
        <v>0</v>
      </c>
    </row>
    <row r="452" spans="1:9" ht="30">
      <c r="A452" t="s">
        <v>61</v>
      </c>
      <c r="B452" s="1" t="str">
        <f>+IF(LEN(A452)&gt;0,VLOOKUP(A452,Seguimiento_Mar_2025!G$4:H$356,2,FALSE),"")</f>
        <v>Entidades asistidas técnicamente para su fortalecimiento en la implementación de la Ley 1448 de 2011 (Ley de Víctimas)</v>
      </c>
      <c r="C452" s="1" t="str">
        <f>+IF(LEN(A452)&gt;0,VLOOKUP(A452,Seguimiento_Mar_2025!G$4:J$356,4,FALSE),"")</f>
        <v>Secretaría de Seguridad, Justicia y Paz</v>
      </c>
      <c r="D452" t="s">
        <v>1262</v>
      </c>
      <c r="E452" t="str">
        <f t="shared" si="14"/>
        <v>51020201Segovia</v>
      </c>
      <c r="F452" t="str">
        <f t="shared" ref="F452:F515" si="15">+IF(IF(LEN(E452)&gt;0,COUNTIF($E$4:$E$11183,E452),"")=1,"",IF(LEN(E452)&gt;0,COUNTIF($E$4:$E$11183,E452),""))</f>
        <v/>
      </c>
      <c r="G452">
        <v>1</v>
      </c>
      <c r="H452" s="2"/>
      <c r="I452">
        <f>+ABS(SUMIF($A$4:$A$11183,A452,$H$4:$H$11183)-IF(ISERROR(VLOOKUP(A452,Seguimiento_Mar_2025!G$4:U$356,15,FALSE)),0,VLOOKUP(A452,Seguimiento_Mar_2025!G$4:U$356,15,FALSE)))</f>
        <v>0</v>
      </c>
    </row>
    <row r="453" spans="1:9" ht="30">
      <c r="A453" t="s">
        <v>61</v>
      </c>
      <c r="B453" s="1" t="str">
        <f>+IF(LEN(A453)&gt;0,VLOOKUP(A453,Seguimiento_Mar_2025!G$4:H$356,2,FALSE),"")</f>
        <v>Entidades asistidas técnicamente para su fortalecimiento en la implementación de la Ley 1448 de 2011 (Ley de Víctimas)</v>
      </c>
      <c r="C453" s="1" t="str">
        <f>+IF(LEN(A453)&gt;0,VLOOKUP(A453,Seguimiento_Mar_2025!G$4:J$356,4,FALSE),"")</f>
        <v>Secretaría de Seguridad, Justicia y Paz</v>
      </c>
      <c r="D453" t="s">
        <v>1263</v>
      </c>
      <c r="E453" t="str">
        <f t="shared" si="14"/>
        <v>51020201Tarazá</v>
      </c>
      <c r="F453" t="str">
        <f t="shared" si="15"/>
        <v/>
      </c>
      <c r="G453">
        <v>1</v>
      </c>
      <c r="H453" s="2"/>
      <c r="I453">
        <f>+ABS(SUMIF($A$4:$A$11183,A453,$H$4:$H$11183)-IF(ISERROR(VLOOKUP(A453,Seguimiento_Mar_2025!G$4:U$356,15,FALSE)),0,VLOOKUP(A453,Seguimiento_Mar_2025!G$4:U$356,15,FALSE)))</f>
        <v>0</v>
      </c>
    </row>
    <row r="454" spans="1:9" ht="30">
      <c r="A454" t="s">
        <v>61</v>
      </c>
      <c r="B454" s="1" t="str">
        <f>+IF(LEN(A454)&gt;0,VLOOKUP(A454,Seguimiento_Mar_2025!G$4:H$356,2,FALSE),"")</f>
        <v>Entidades asistidas técnicamente para su fortalecimiento en la implementación de la Ley 1448 de 2011 (Ley de Víctimas)</v>
      </c>
      <c r="C454" s="1" t="str">
        <f>+IF(LEN(A454)&gt;0,VLOOKUP(A454,Seguimiento_Mar_2025!G$4:J$356,4,FALSE),"")</f>
        <v>Secretaría de Seguridad, Justicia y Paz</v>
      </c>
      <c r="D454" t="s">
        <v>1227</v>
      </c>
      <c r="E454" t="str">
        <f t="shared" si="14"/>
        <v>51020201Turbo</v>
      </c>
      <c r="F454" t="str">
        <f t="shared" si="15"/>
        <v/>
      </c>
      <c r="G454">
        <v>1</v>
      </c>
      <c r="H454" s="2"/>
      <c r="I454">
        <f>+ABS(SUMIF($A$4:$A$11183,A454,$H$4:$H$11183)-IF(ISERROR(VLOOKUP(A454,Seguimiento_Mar_2025!G$4:U$356,15,FALSE)),0,VLOOKUP(A454,Seguimiento_Mar_2025!G$4:U$356,15,FALSE)))</f>
        <v>0</v>
      </c>
    </row>
    <row r="455" spans="1:9" ht="30">
      <c r="A455" t="s">
        <v>61</v>
      </c>
      <c r="B455" s="1" t="str">
        <f>+IF(LEN(A455)&gt;0,VLOOKUP(A455,Seguimiento_Mar_2025!G$4:H$356,2,FALSE),"")</f>
        <v>Entidades asistidas técnicamente para su fortalecimiento en la implementación de la Ley 1448 de 2011 (Ley de Víctimas)</v>
      </c>
      <c r="C455" s="1" t="str">
        <f>+IF(LEN(A455)&gt;0,VLOOKUP(A455,Seguimiento_Mar_2025!G$4:J$356,4,FALSE),"")</f>
        <v>Secretaría de Seguridad, Justicia y Paz</v>
      </c>
      <c r="D455" t="s">
        <v>1354</v>
      </c>
      <c r="E455" t="str">
        <f t="shared" si="14"/>
        <v>51020201Yondó</v>
      </c>
      <c r="F455" t="str">
        <f t="shared" si="15"/>
        <v/>
      </c>
      <c r="G455">
        <v>1</v>
      </c>
      <c r="H455" s="2"/>
      <c r="I455">
        <f>+ABS(SUMIF($A$4:$A$11183,A455,$H$4:$H$11183)-IF(ISERROR(VLOOKUP(A455,Seguimiento_Mar_2025!G$4:U$356,15,FALSE)),0,VLOOKUP(A455,Seguimiento_Mar_2025!G$4:U$356,15,FALSE)))</f>
        <v>0</v>
      </c>
    </row>
    <row r="456" spans="1:9" ht="30">
      <c r="A456" t="s">
        <v>61</v>
      </c>
      <c r="B456" s="1" t="str">
        <f>+IF(LEN(A456)&gt;0,VLOOKUP(A456,Seguimiento_Mar_2025!G$4:H$356,2,FALSE),"")</f>
        <v>Entidades asistidas técnicamente para su fortalecimiento en la implementación de la Ley 1448 de 2011 (Ley de Víctimas)</v>
      </c>
      <c r="C456" s="1" t="str">
        <f>+IF(LEN(A456)&gt;0,VLOOKUP(A456,Seguimiento_Mar_2025!G$4:J$356,4,FALSE),"")</f>
        <v>Secretaría de Seguridad, Justicia y Paz</v>
      </c>
      <c r="D456" t="s">
        <v>1233</v>
      </c>
      <c r="E456" t="str">
        <f t="shared" si="14"/>
        <v>51020201Zaragoza</v>
      </c>
      <c r="F456" t="str">
        <f t="shared" si="15"/>
        <v/>
      </c>
      <c r="G456">
        <v>1</v>
      </c>
      <c r="H456" s="2"/>
      <c r="I456">
        <f>+ABS(SUMIF($A$4:$A$11183,A456,$H$4:$H$11183)-IF(ISERROR(VLOOKUP(A456,Seguimiento_Mar_2025!G$4:U$356,15,FALSE)),0,VLOOKUP(A456,Seguimiento_Mar_2025!G$4:U$356,15,FALSE)))</f>
        <v>0</v>
      </c>
    </row>
    <row r="457" spans="1:9" ht="30">
      <c r="A457" t="s">
        <v>67</v>
      </c>
      <c r="B457" s="1" t="str">
        <f>+IF(LEN(A457)&gt;0,VLOOKUP(A457,Seguimiento_Mar_2025!G$4:H$356,2,FALSE),"")</f>
        <v>Municipios asistidos técnicamente en herramientas y rutas para la protección y garantía de derechos de la población migrante</v>
      </c>
      <c r="C457" s="1" t="str">
        <f>+IF(LEN(A457)&gt;0,VLOOKUP(A457,Seguimiento_Mar_2025!G$4:J$356,4,FALSE),"")</f>
        <v>Secretaría de Seguridad, Justicia y Paz</v>
      </c>
      <c r="D457" t="s">
        <v>1257</v>
      </c>
      <c r="E457" t="str">
        <f t="shared" si="14"/>
        <v>51020301Apartadó</v>
      </c>
      <c r="F457" t="str">
        <f t="shared" si="15"/>
        <v/>
      </c>
      <c r="G457">
        <v>1</v>
      </c>
      <c r="H457" s="2"/>
      <c r="I457">
        <f>+ABS(SUMIF($A$4:$A$11183,A457,$H$4:$H$11183)-IF(ISERROR(VLOOKUP(A457,Seguimiento_Mar_2025!G$4:U$356,15,FALSE)),0,VLOOKUP(A457,Seguimiento_Mar_2025!G$4:U$356,15,FALSE)))</f>
        <v>0</v>
      </c>
    </row>
    <row r="458" spans="1:9" ht="30">
      <c r="A458" t="s">
        <v>67</v>
      </c>
      <c r="B458" s="1" t="str">
        <f>+IF(LEN(A458)&gt;0,VLOOKUP(A458,Seguimiento_Mar_2025!G$4:H$356,2,FALSE),"")</f>
        <v>Municipios asistidos técnicamente en herramientas y rutas para la protección y garantía de derechos de la población migrante</v>
      </c>
      <c r="C458" s="1" t="str">
        <f>+IF(LEN(A458)&gt;0,VLOOKUP(A458,Seguimiento_Mar_2025!G$4:J$356,4,FALSE),"")</f>
        <v>Secretaría de Seguridad, Justicia y Paz</v>
      </c>
      <c r="D458" t="s">
        <v>1266</v>
      </c>
      <c r="E458" t="str">
        <f t="shared" si="14"/>
        <v>51020301Carepa</v>
      </c>
      <c r="F458" t="str">
        <f t="shared" si="15"/>
        <v/>
      </c>
      <c r="G458">
        <v>1</v>
      </c>
      <c r="H458" s="2"/>
      <c r="I458">
        <f>+ABS(SUMIF($A$4:$A$11183,A458,$H$4:$H$11183)-IF(ISERROR(VLOOKUP(A458,Seguimiento_Mar_2025!G$4:U$356,15,FALSE)),0,VLOOKUP(A458,Seguimiento_Mar_2025!G$4:U$356,15,FALSE)))</f>
        <v>0</v>
      </c>
    </row>
    <row r="459" spans="1:9" ht="30">
      <c r="A459" t="s">
        <v>67</v>
      </c>
      <c r="B459" s="1" t="str">
        <f>+IF(LEN(A459)&gt;0,VLOOKUP(A459,Seguimiento_Mar_2025!G$4:H$356,2,FALSE),"")</f>
        <v>Municipios asistidos técnicamente en herramientas y rutas para la protección y garantía de derechos de la población migrante</v>
      </c>
      <c r="C459" s="1" t="str">
        <f>+IF(LEN(A459)&gt;0,VLOOKUP(A459,Seguimiento_Mar_2025!G$4:J$356,4,FALSE),"")</f>
        <v>Secretaría de Seguridad, Justicia y Paz</v>
      </c>
      <c r="D459" t="s">
        <v>1258</v>
      </c>
      <c r="E459" t="str">
        <f t="shared" si="14"/>
        <v>51020301Chigorodó</v>
      </c>
      <c r="F459" t="str">
        <f t="shared" si="15"/>
        <v/>
      </c>
      <c r="G459">
        <v>1</v>
      </c>
      <c r="H459" s="2"/>
      <c r="I459">
        <f>+ABS(SUMIF($A$4:$A$11183,A459,$H$4:$H$11183)-IF(ISERROR(VLOOKUP(A459,Seguimiento_Mar_2025!G$4:U$356,15,FALSE)),0,VLOOKUP(A459,Seguimiento_Mar_2025!G$4:U$356,15,FALSE)))</f>
        <v>0</v>
      </c>
    </row>
    <row r="460" spans="1:9" ht="30">
      <c r="A460" t="s">
        <v>67</v>
      </c>
      <c r="B460" s="1" t="str">
        <f>+IF(LEN(A460)&gt;0,VLOOKUP(A460,Seguimiento_Mar_2025!G$4:H$356,2,FALSE),"")</f>
        <v>Municipios asistidos técnicamente en herramientas y rutas para la protección y garantía de derechos de la población migrante</v>
      </c>
      <c r="C460" s="1" t="str">
        <f>+IF(LEN(A460)&gt;0,VLOOKUP(A460,Seguimiento_Mar_2025!G$4:J$356,4,FALSE),"")</f>
        <v>Secretaría de Seguridad, Justicia y Paz</v>
      </c>
      <c r="D460" t="s">
        <v>1320</v>
      </c>
      <c r="E460" t="str">
        <f t="shared" si="14"/>
        <v>51020301El Carmen de Viboral</v>
      </c>
      <c r="F460" t="str">
        <f t="shared" si="15"/>
        <v/>
      </c>
      <c r="G460">
        <v>1</v>
      </c>
      <c r="H460" s="2"/>
      <c r="I460">
        <f>+ABS(SUMIF($A$4:$A$11183,A460,$H$4:$H$11183)-IF(ISERROR(VLOOKUP(A460,Seguimiento_Mar_2025!G$4:U$356,15,FALSE)),0,VLOOKUP(A460,Seguimiento_Mar_2025!G$4:U$356,15,FALSE)))</f>
        <v>0</v>
      </c>
    </row>
    <row r="461" spans="1:9" ht="30">
      <c r="A461" t="s">
        <v>67</v>
      </c>
      <c r="B461" s="1" t="str">
        <f>+IF(LEN(A461)&gt;0,VLOOKUP(A461,Seguimiento_Mar_2025!G$4:H$356,2,FALSE),"")</f>
        <v>Municipios asistidos técnicamente en herramientas y rutas para la protección y garantía de derechos de la población migrante</v>
      </c>
      <c r="C461" s="1" t="str">
        <f>+IF(LEN(A461)&gt;0,VLOOKUP(A461,Seguimiento_Mar_2025!G$4:J$356,4,FALSE),"")</f>
        <v>Secretaría de Seguridad, Justicia y Paz</v>
      </c>
      <c r="D461" t="s">
        <v>1244</v>
      </c>
      <c r="E461" t="str">
        <f t="shared" si="14"/>
        <v>51020301El Peñol</v>
      </c>
      <c r="F461" t="str">
        <f t="shared" si="15"/>
        <v/>
      </c>
      <c r="G461">
        <v>1</v>
      </c>
      <c r="H461" s="2"/>
      <c r="I461">
        <f>+ABS(SUMIF($A$4:$A$11183,A461,$H$4:$H$11183)-IF(ISERROR(VLOOKUP(A461,Seguimiento_Mar_2025!G$4:U$356,15,FALSE)),0,VLOOKUP(A461,Seguimiento_Mar_2025!G$4:U$356,15,FALSE)))</f>
        <v>0</v>
      </c>
    </row>
    <row r="462" spans="1:9" ht="30">
      <c r="A462" t="s">
        <v>67</v>
      </c>
      <c r="B462" s="1" t="str">
        <f>+IF(LEN(A462)&gt;0,VLOOKUP(A462,Seguimiento_Mar_2025!G$4:H$356,2,FALSE),"")</f>
        <v>Municipios asistidos técnicamente en herramientas y rutas para la protección y garantía de derechos de la población migrante</v>
      </c>
      <c r="C462" s="1" t="str">
        <f>+IF(LEN(A462)&gt;0,VLOOKUP(A462,Seguimiento_Mar_2025!G$4:J$356,4,FALSE),"")</f>
        <v>Secretaría de Seguridad, Justicia y Paz</v>
      </c>
      <c r="D462" t="s">
        <v>1327</v>
      </c>
      <c r="E462" t="str">
        <f t="shared" si="14"/>
        <v>51020301Guarne</v>
      </c>
      <c r="F462" t="str">
        <f t="shared" si="15"/>
        <v/>
      </c>
      <c r="G462">
        <v>1</v>
      </c>
      <c r="H462" s="2"/>
      <c r="I462">
        <f>+ABS(SUMIF($A$4:$A$11183,A462,$H$4:$H$11183)-IF(ISERROR(VLOOKUP(A462,Seguimiento_Mar_2025!G$4:U$356,15,FALSE)),0,VLOOKUP(A462,Seguimiento_Mar_2025!G$4:U$356,15,FALSE)))</f>
        <v>0</v>
      </c>
    </row>
    <row r="463" spans="1:9" ht="30">
      <c r="A463" t="s">
        <v>67</v>
      </c>
      <c r="B463" s="1" t="str">
        <f>+IF(LEN(A463)&gt;0,VLOOKUP(A463,Seguimiento_Mar_2025!G$4:H$356,2,FALSE),"")</f>
        <v>Municipios asistidos técnicamente en herramientas y rutas para la protección y garantía de derechos de la población migrante</v>
      </c>
      <c r="C463" s="1" t="str">
        <f>+IF(LEN(A463)&gt;0,VLOOKUP(A463,Seguimiento_Mar_2025!G$4:J$356,4,FALSE),"")</f>
        <v>Secretaría de Seguridad, Justicia y Paz</v>
      </c>
      <c r="D463" t="s">
        <v>1238</v>
      </c>
      <c r="E463" t="str">
        <f t="shared" si="14"/>
        <v>51020301Ituango</v>
      </c>
      <c r="F463" t="str">
        <f t="shared" si="15"/>
        <v/>
      </c>
      <c r="G463">
        <v>1</v>
      </c>
      <c r="H463" s="2"/>
      <c r="I463">
        <f>+ABS(SUMIF($A$4:$A$11183,A463,$H$4:$H$11183)-IF(ISERROR(VLOOKUP(A463,Seguimiento_Mar_2025!G$4:U$356,15,FALSE)),0,VLOOKUP(A463,Seguimiento_Mar_2025!G$4:U$356,15,FALSE)))</f>
        <v>0</v>
      </c>
    </row>
    <row r="464" spans="1:9" ht="30">
      <c r="A464" t="s">
        <v>67</v>
      </c>
      <c r="B464" s="1" t="str">
        <f>+IF(LEN(A464)&gt;0,VLOOKUP(A464,Seguimiento_Mar_2025!G$4:H$356,2,FALSE),"")</f>
        <v>Municipios asistidos técnicamente en herramientas y rutas para la protección y garantía de derechos de la población migrante</v>
      </c>
      <c r="C464" s="1" t="str">
        <f>+IF(LEN(A464)&gt;0,VLOOKUP(A464,Seguimiento_Mar_2025!G$4:J$356,4,FALSE),"")</f>
        <v>Secretaría de Seguridad, Justicia y Paz</v>
      </c>
      <c r="D464" t="s">
        <v>1256</v>
      </c>
      <c r="E464" t="str">
        <f t="shared" si="14"/>
        <v>51020301Medellín</v>
      </c>
      <c r="F464" t="str">
        <f t="shared" si="15"/>
        <v/>
      </c>
      <c r="G464">
        <v>1</v>
      </c>
      <c r="H464" s="2"/>
      <c r="I464">
        <f>+ABS(SUMIF($A$4:$A$11183,A464,$H$4:$H$11183)-IF(ISERROR(VLOOKUP(A464,Seguimiento_Mar_2025!G$4:U$356,15,FALSE)),0,VLOOKUP(A464,Seguimiento_Mar_2025!G$4:U$356,15,FALSE)))</f>
        <v>0</v>
      </c>
    </row>
    <row r="465" spans="1:9" ht="30">
      <c r="A465" t="s">
        <v>67</v>
      </c>
      <c r="B465" s="1" t="str">
        <f>+IF(LEN(A465)&gt;0,VLOOKUP(A465,Seguimiento_Mar_2025!G$4:H$356,2,FALSE),"")</f>
        <v>Municipios asistidos técnicamente en herramientas y rutas para la protección y garantía de derechos de la población migrante</v>
      </c>
      <c r="C465" s="1" t="str">
        <f>+IF(LEN(A465)&gt;0,VLOOKUP(A465,Seguimiento_Mar_2025!G$4:J$356,4,FALSE),"")</f>
        <v>Secretaría de Seguridad, Justicia y Paz</v>
      </c>
      <c r="D465" t="s">
        <v>1285</v>
      </c>
      <c r="E465" t="str">
        <f t="shared" si="14"/>
        <v>51020301Mutatá</v>
      </c>
      <c r="F465" t="str">
        <f t="shared" si="15"/>
        <v/>
      </c>
      <c r="G465">
        <v>1</v>
      </c>
      <c r="H465" s="2"/>
      <c r="I465">
        <f>+ABS(SUMIF($A$4:$A$11183,A465,$H$4:$H$11183)-IF(ISERROR(VLOOKUP(A465,Seguimiento_Mar_2025!G$4:U$356,15,FALSE)),0,VLOOKUP(A465,Seguimiento_Mar_2025!G$4:U$356,15,FALSE)))</f>
        <v>0</v>
      </c>
    </row>
    <row r="466" spans="1:9" ht="30">
      <c r="A466" t="s">
        <v>67</v>
      </c>
      <c r="B466" s="1" t="str">
        <f>+IF(LEN(A466)&gt;0,VLOOKUP(A466,Seguimiento_Mar_2025!G$4:H$356,2,FALSE),"")</f>
        <v>Municipios asistidos técnicamente en herramientas y rutas para la protección y garantía de derechos de la población migrante</v>
      </c>
      <c r="C466" s="1" t="str">
        <f>+IF(LEN(A466)&gt;0,VLOOKUP(A466,Seguimiento_Mar_2025!G$4:J$356,4,FALSE),"")</f>
        <v>Secretaría de Seguridad, Justicia y Paz</v>
      </c>
      <c r="D466" t="s">
        <v>1260</v>
      </c>
      <c r="E466" t="str">
        <f t="shared" si="14"/>
        <v>51020301Puerto Berrío</v>
      </c>
      <c r="F466" t="str">
        <f t="shared" si="15"/>
        <v/>
      </c>
      <c r="G466">
        <v>1</v>
      </c>
      <c r="H466" s="2"/>
      <c r="I466">
        <f>+ABS(SUMIF($A$4:$A$11183,A466,$H$4:$H$11183)-IF(ISERROR(VLOOKUP(A466,Seguimiento_Mar_2025!G$4:U$356,15,FALSE)),0,VLOOKUP(A466,Seguimiento_Mar_2025!G$4:U$356,15,FALSE)))</f>
        <v>0</v>
      </c>
    </row>
    <row r="467" spans="1:9" ht="30">
      <c r="A467" t="s">
        <v>67</v>
      </c>
      <c r="B467" s="1" t="str">
        <f>+IF(LEN(A467)&gt;0,VLOOKUP(A467,Seguimiento_Mar_2025!G$4:H$356,2,FALSE),"")</f>
        <v>Municipios asistidos técnicamente en herramientas y rutas para la protección y garantía de derechos de la población migrante</v>
      </c>
      <c r="C467" s="1" t="str">
        <f>+IF(LEN(A467)&gt;0,VLOOKUP(A467,Seguimiento_Mar_2025!G$4:J$356,4,FALSE),"")</f>
        <v>Secretaría de Seguridad, Justicia y Paz</v>
      </c>
      <c r="D467" t="s">
        <v>1336</v>
      </c>
      <c r="E467" t="str">
        <f t="shared" si="14"/>
        <v>51020301Remedios</v>
      </c>
      <c r="F467" t="str">
        <f t="shared" si="15"/>
        <v/>
      </c>
      <c r="G467">
        <v>1</v>
      </c>
      <c r="H467" s="2"/>
      <c r="I467">
        <f>+ABS(SUMIF($A$4:$A$11183,A467,$H$4:$H$11183)-IF(ISERROR(VLOOKUP(A467,Seguimiento_Mar_2025!G$4:U$356,15,FALSE)),0,VLOOKUP(A467,Seguimiento_Mar_2025!G$4:U$356,15,FALSE)))</f>
        <v>0</v>
      </c>
    </row>
    <row r="468" spans="1:9" ht="30">
      <c r="A468" t="s">
        <v>67</v>
      </c>
      <c r="B468" s="1" t="str">
        <f>+IF(LEN(A468)&gt;0,VLOOKUP(A468,Seguimiento_Mar_2025!G$4:H$356,2,FALSE),"")</f>
        <v>Municipios asistidos técnicamente en herramientas y rutas para la protección y garantía de derechos de la población migrante</v>
      </c>
      <c r="C468" s="1" t="str">
        <f>+IF(LEN(A468)&gt;0,VLOOKUP(A468,Seguimiento_Mar_2025!G$4:J$356,4,FALSE),"")</f>
        <v>Secretaría de Seguridad, Justicia y Paz</v>
      </c>
      <c r="D468" t="s">
        <v>1252</v>
      </c>
      <c r="E468" t="str">
        <f t="shared" si="14"/>
        <v>51020301Urrao</v>
      </c>
      <c r="F468" t="str">
        <f t="shared" si="15"/>
        <v/>
      </c>
      <c r="G468">
        <v>1</v>
      </c>
      <c r="H468" s="2"/>
      <c r="I468">
        <f>+ABS(SUMIF($A$4:$A$11183,A468,$H$4:$H$11183)-IF(ISERROR(VLOOKUP(A468,Seguimiento_Mar_2025!G$4:U$356,15,FALSE)),0,VLOOKUP(A468,Seguimiento_Mar_2025!G$4:U$356,15,FALSE)))</f>
        <v>0</v>
      </c>
    </row>
    <row r="469" spans="1:9" ht="30">
      <c r="A469" t="s">
        <v>71</v>
      </c>
      <c r="B469" s="1" t="str">
        <f>+IF(LEN(A469)&gt;0,VLOOKUP(A469,Seguimiento_Mar_2025!G$4:H$356,2,FALSE),"")</f>
        <v>Municipios asistidos técnicamente para la implementación de la política pública de DDHH, sus rutas de atención y cofinanciación de proyectos</v>
      </c>
      <c r="C469" s="1" t="str">
        <f>+IF(LEN(A469)&gt;0,VLOOKUP(A469,Seguimiento_Mar_2025!G$4:J$356,4,FALSE),"")</f>
        <v>Secretaría de Seguridad, Justicia y Paz</v>
      </c>
      <c r="D469" t="s">
        <v>1230</v>
      </c>
      <c r="E469" t="str">
        <f t="shared" si="14"/>
        <v>51020303Amagá</v>
      </c>
      <c r="F469" t="str">
        <f t="shared" si="15"/>
        <v/>
      </c>
      <c r="G469">
        <v>1</v>
      </c>
      <c r="H469" s="2"/>
      <c r="I469">
        <f>+ABS(SUMIF($A$4:$A$11183,A469,$H$4:$H$11183)-IF(ISERROR(VLOOKUP(A469,Seguimiento_Mar_2025!G$4:U$356,15,FALSE)),0,VLOOKUP(A469,Seguimiento_Mar_2025!G$4:U$356,15,FALSE)))</f>
        <v>0</v>
      </c>
    </row>
    <row r="470" spans="1:9" ht="30">
      <c r="A470" t="s">
        <v>71</v>
      </c>
      <c r="B470" s="1" t="str">
        <f>+IF(LEN(A470)&gt;0,VLOOKUP(A470,Seguimiento_Mar_2025!G$4:H$356,2,FALSE),"")</f>
        <v>Municipios asistidos técnicamente para la implementación de la política pública de DDHH, sus rutas de atención y cofinanciación de proyectos</v>
      </c>
      <c r="C470" s="1" t="str">
        <f>+IF(LEN(A470)&gt;0,VLOOKUP(A470,Seguimiento_Mar_2025!G$4:J$356,4,FALSE),"")</f>
        <v>Secretaría de Seguridad, Justicia y Paz</v>
      </c>
      <c r="D470" t="s">
        <v>1305</v>
      </c>
      <c r="E470" t="str">
        <f t="shared" si="14"/>
        <v>51020303Amalfi</v>
      </c>
      <c r="F470" t="str">
        <f t="shared" si="15"/>
        <v/>
      </c>
      <c r="G470">
        <v>1</v>
      </c>
      <c r="H470" s="2"/>
      <c r="I470">
        <f>+ABS(SUMIF($A$4:$A$11183,A470,$H$4:$H$11183)-IF(ISERROR(VLOOKUP(A470,Seguimiento_Mar_2025!G$4:U$356,15,FALSE)),0,VLOOKUP(A470,Seguimiento_Mar_2025!G$4:U$356,15,FALSE)))</f>
        <v>0</v>
      </c>
    </row>
    <row r="471" spans="1:9" ht="30">
      <c r="A471" t="s">
        <v>71</v>
      </c>
      <c r="B471" s="1" t="str">
        <f>+IF(LEN(A471)&gt;0,VLOOKUP(A471,Seguimiento_Mar_2025!G$4:H$356,2,FALSE),"")</f>
        <v>Municipios asistidos técnicamente para la implementación de la política pública de DDHH, sus rutas de atención y cofinanciación de proyectos</v>
      </c>
      <c r="C471" s="1" t="str">
        <f>+IF(LEN(A471)&gt;0,VLOOKUP(A471,Seguimiento_Mar_2025!G$4:J$356,4,FALSE),"")</f>
        <v>Secretaría de Seguridad, Justicia y Paz</v>
      </c>
      <c r="D471" t="s">
        <v>1241</v>
      </c>
      <c r="E471" t="str">
        <f t="shared" si="14"/>
        <v>51020303Andes</v>
      </c>
      <c r="F471" t="str">
        <f t="shared" si="15"/>
        <v/>
      </c>
      <c r="G471">
        <v>1</v>
      </c>
      <c r="H471" s="2"/>
      <c r="I471">
        <f>+ABS(SUMIF($A$4:$A$11183,A471,$H$4:$H$11183)-IF(ISERROR(VLOOKUP(A471,Seguimiento_Mar_2025!G$4:U$356,15,FALSE)),0,VLOOKUP(A471,Seguimiento_Mar_2025!G$4:U$356,15,FALSE)))</f>
        <v>0</v>
      </c>
    </row>
    <row r="472" spans="1:9" ht="30">
      <c r="A472" t="s">
        <v>71</v>
      </c>
      <c r="B472" s="1" t="str">
        <f>+IF(LEN(A472)&gt;0,VLOOKUP(A472,Seguimiento_Mar_2025!G$4:H$356,2,FALSE),"")</f>
        <v>Municipios asistidos técnicamente para la implementación de la política pública de DDHH, sus rutas de atención y cofinanciación de proyectos</v>
      </c>
      <c r="C472" s="1" t="str">
        <f>+IF(LEN(A472)&gt;0,VLOOKUP(A472,Seguimiento_Mar_2025!G$4:J$356,4,FALSE),"")</f>
        <v>Secretaría de Seguridad, Justicia y Paz</v>
      </c>
      <c r="D472" t="s">
        <v>1277</v>
      </c>
      <c r="E472" t="str">
        <f t="shared" si="14"/>
        <v>51020303Angelópolis</v>
      </c>
      <c r="F472" t="str">
        <f t="shared" si="15"/>
        <v/>
      </c>
      <c r="G472">
        <v>1</v>
      </c>
      <c r="H472" s="2"/>
      <c r="I472">
        <f>+ABS(SUMIF($A$4:$A$11183,A472,$H$4:$H$11183)-IF(ISERROR(VLOOKUP(A472,Seguimiento_Mar_2025!G$4:U$356,15,FALSE)),0,VLOOKUP(A472,Seguimiento_Mar_2025!G$4:U$356,15,FALSE)))</f>
        <v>0</v>
      </c>
    </row>
    <row r="473" spans="1:9" ht="30">
      <c r="A473" t="s">
        <v>71</v>
      </c>
      <c r="B473" s="1" t="str">
        <f>+IF(LEN(A473)&gt;0,VLOOKUP(A473,Seguimiento_Mar_2025!G$4:H$356,2,FALSE),"")</f>
        <v>Municipios asistidos técnicamente para la implementación de la política pública de DDHH, sus rutas de atención y cofinanciación de proyectos</v>
      </c>
      <c r="C473" s="1" t="str">
        <f>+IF(LEN(A473)&gt;0,VLOOKUP(A473,Seguimiento_Mar_2025!G$4:J$356,4,FALSE),"")</f>
        <v>Secretaría de Seguridad, Justicia y Paz</v>
      </c>
      <c r="D473" t="s">
        <v>1278</v>
      </c>
      <c r="E473" t="str">
        <f t="shared" si="14"/>
        <v>51020303Angostura</v>
      </c>
      <c r="F473" t="str">
        <f t="shared" si="15"/>
        <v/>
      </c>
      <c r="G473">
        <v>1</v>
      </c>
      <c r="H473" s="2"/>
      <c r="I473">
        <f>+ABS(SUMIF($A$4:$A$11183,A473,$H$4:$H$11183)-IF(ISERROR(VLOOKUP(A473,Seguimiento_Mar_2025!G$4:U$356,15,FALSE)),0,VLOOKUP(A473,Seguimiento_Mar_2025!G$4:U$356,15,FALSE)))</f>
        <v>0</v>
      </c>
    </row>
    <row r="474" spans="1:9" ht="30">
      <c r="A474" t="s">
        <v>71</v>
      </c>
      <c r="B474" s="1" t="str">
        <f>+IF(LEN(A474)&gt;0,VLOOKUP(A474,Seguimiento_Mar_2025!G$4:H$356,2,FALSE),"")</f>
        <v>Municipios asistidos técnicamente para la implementación de la política pública de DDHH, sus rutas de atención y cofinanciación de proyectos</v>
      </c>
      <c r="C474" s="1" t="str">
        <f>+IF(LEN(A474)&gt;0,VLOOKUP(A474,Seguimiento_Mar_2025!G$4:J$356,4,FALSE),"")</f>
        <v>Secretaría de Seguridad, Justicia y Paz</v>
      </c>
      <c r="D474" t="s">
        <v>1257</v>
      </c>
      <c r="E474" t="str">
        <f t="shared" si="14"/>
        <v>51020303Apartadó</v>
      </c>
      <c r="F474" t="str">
        <f t="shared" si="15"/>
        <v/>
      </c>
      <c r="G474">
        <v>1</v>
      </c>
      <c r="H474" s="2"/>
      <c r="I474">
        <f>+ABS(SUMIF($A$4:$A$11183,A474,$H$4:$H$11183)-IF(ISERROR(VLOOKUP(A474,Seguimiento_Mar_2025!G$4:U$356,15,FALSE)),0,VLOOKUP(A474,Seguimiento_Mar_2025!G$4:U$356,15,FALSE)))</f>
        <v>0</v>
      </c>
    </row>
    <row r="475" spans="1:9" ht="30">
      <c r="A475" t="s">
        <v>71</v>
      </c>
      <c r="B475" s="1" t="str">
        <f>+IF(LEN(A475)&gt;0,VLOOKUP(A475,Seguimiento_Mar_2025!G$4:H$356,2,FALSE),"")</f>
        <v>Municipios asistidos técnicamente para la implementación de la política pública de DDHH, sus rutas de atención y cofinanciación de proyectos</v>
      </c>
      <c r="C475" s="1" t="str">
        <f>+IF(LEN(A475)&gt;0,VLOOKUP(A475,Seguimiento_Mar_2025!G$4:J$356,4,FALSE),"")</f>
        <v>Secretaría de Seguridad, Justicia y Paz</v>
      </c>
      <c r="D475" t="s">
        <v>1225</v>
      </c>
      <c r="E475" t="str">
        <f t="shared" si="14"/>
        <v>51020303Arboletes</v>
      </c>
      <c r="F475" t="str">
        <f t="shared" si="15"/>
        <v/>
      </c>
      <c r="G475">
        <v>1</v>
      </c>
      <c r="H475" s="2"/>
      <c r="I475">
        <f>+ABS(SUMIF($A$4:$A$11183,A475,$H$4:$H$11183)-IF(ISERROR(VLOOKUP(A475,Seguimiento_Mar_2025!G$4:U$356,15,FALSE)),0,VLOOKUP(A475,Seguimiento_Mar_2025!G$4:U$356,15,FALSE)))</f>
        <v>0</v>
      </c>
    </row>
    <row r="476" spans="1:9" ht="30">
      <c r="A476" t="s">
        <v>71</v>
      </c>
      <c r="B476" s="1" t="str">
        <f>+IF(LEN(A476)&gt;0,VLOOKUP(A476,Seguimiento_Mar_2025!G$4:H$356,2,FALSE),"")</f>
        <v>Municipios asistidos técnicamente para la implementación de la política pública de DDHH, sus rutas de atención y cofinanciación de proyectos</v>
      </c>
      <c r="C476" s="1" t="str">
        <f>+IF(LEN(A476)&gt;0,VLOOKUP(A476,Seguimiento_Mar_2025!G$4:J$356,4,FALSE),"")</f>
        <v>Secretaría de Seguridad, Justicia y Paz</v>
      </c>
      <c r="D476" t="s">
        <v>1272</v>
      </c>
      <c r="E476" t="str">
        <f t="shared" si="14"/>
        <v>51020303Betulia</v>
      </c>
      <c r="F476" t="str">
        <f t="shared" si="15"/>
        <v/>
      </c>
      <c r="G476">
        <v>1</v>
      </c>
      <c r="H476" s="2"/>
      <c r="I476">
        <f>+ABS(SUMIF($A$4:$A$11183,A476,$H$4:$H$11183)-IF(ISERROR(VLOOKUP(A476,Seguimiento_Mar_2025!G$4:U$356,15,FALSE)),0,VLOOKUP(A476,Seguimiento_Mar_2025!G$4:U$356,15,FALSE)))</f>
        <v>0</v>
      </c>
    </row>
    <row r="477" spans="1:9" ht="30">
      <c r="A477" t="s">
        <v>71</v>
      </c>
      <c r="B477" s="1" t="str">
        <f>+IF(LEN(A477)&gt;0,VLOOKUP(A477,Seguimiento_Mar_2025!G$4:H$356,2,FALSE),"")</f>
        <v>Municipios asistidos técnicamente para la implementación de la política pública de DDHH, sus rutas de atención y cofinanciación de proyectos</v>
      </c>
      <c r="C477" s="1" t="str">
        <f>+IF(LEN(A477)&gt;0,VLOOKUP(A477,Seguimiento_Mar_2025!G$4:J$356,4,FALSE),"")</f>
        <v>Secretaría de Seguridad, Justicia y Paz</v>
      </c>
      <c r="D477" t="s">
        <v>1312</v>
      </c>
      <c r="E477" t="str">
        <f t="shared" si="14"/>
        <v>51020303Buriticá</v>
      </c>
      <c r="F477" t="str">
        <f t="shared" si="15"/>
        <v/>
      </c>
      <c r="G477">
        <v>1</v>
      </c>
      <c r="H477" s="2"/>
      <c r="I477">
        <f>+ABS(SUMIF($A$4:$A$11183,A477,$H$4:$H$11183)-IF(ISERROR(VLOOKUP(A477,Seguimiento_Mar_2025!G$4:U$356,15,FALSE)),0,VLOOKUP(A477,Seguimiento_Mar_2025!G$4:U$356,15,FALSE)))</f>
        <v>0</v>
      </c>
    </row>
    <row r="478" spans="1:9" ht="30">
      <c r="A478" t="s">
        <v>71</v>
      </c>
      <c r="B478" s="1" t="str">
        <f>+IF(LEN(A478)&gt;0,VLOOKUP(A478,Seguimiento_Mar_2025!G$4:H$356,2,FALSE),"")</f>
        <v>Municipios asistidos técnicamente para la implementación de la política pública de DDHH, sus rutas de atención y cofinanciación de proyectos</v>
      </c>
      <c r="C478" s="1" t="str">
        <f>+IF(LEN(A478)&gt;0,VLOOKUP(A478,Seguimiento_Mar_2025!G$4:J$356,4,FALSE),"")</f>
        <v>Secretaría de Seguridad, Justicia y Paz</v>
      </c>
      <c r="D478" t="s">
        <v>1315</v>
      </c>
      <c r="E478" t="str">
        <f t="shared" si="14"/>
        <v>51020303Campamento</v>
      </c>
      <c r="F478" t="str">
        <f t="shared" si="15"/>
        <v/>
      </c>
      <c r="G478">
        <v>1</v>
      </c>
      <c r="H478" s="2"/>
      <c r="I478">
        <f>+ABS(SUMIF($A$4:$A$11183,A478,$H$4:$H$11183)-IF(ISERROR(VLOOKUP(A478,Seguimiento_Mar_2025!G$4:U$356,15,FALSE)),0,VLOOKUP(A478,Seguimiento_Mar_2025!G$4:U$356,15,FALSE)))</f>
        <v>0</v>
      </c>
    </row>
    <row r="479" spans="1:9" ht="30">
      <c r="A479" t="s">
        <v>71</v>
      </c>
      <c r="B479" s="1" t="str">
        <f>+IF(LEN(A479)&gt;0,VLOOKUP(A479,Seguimiento_Mar_2025!G$4:H$356,2,FALSE),"")</f>
        <v>Municipios asistidos técnicamente para la implementación de la política pública de DDHH, sus rutas de atención y cofinanciación de proyectos</v>
      </c>
      <c r="C479" s="1" t="str">
        <f>+IF(LEN(A479)&gt;0,VLOOKUP(A479,Seguimiento_Mar_2025!G$4:J$356,4,FALSE),"")</f>
        <v>Secretaría de Seguridad, Justicia y Paz</v>
      </c>
      <c r="D479" t="s">
        <v>1316</v>
      </c>
      <c r="E479" t="str">
        <f t="shared" si="14"/>
        <v>51020303Cañasgordas</v>
      </c>
      <c r="F479" t="str">
        <f t="shared" si="15"/>
        <v/>
      </c>
      <c r="G479">
        <v>1</v>
      </c>
      <c r="H479" s="2"/>
      <c r="I479">
        <f>+ABS(SUMIF($A$4:$A$11183,A479,$H$4:$H$11183)-IF(ISERROR(VLOOKUP(A479,Seguimiento_Mar_2025!G$4:U$356,15,FALSE)),0,VLOOKUP(A479,Seguimiento_Mar_2025!G$4:U$356,15,FALSE)))</f>
        <v>0</v>
      </c>
    </row>
    <row r="480" spans="1:9" ht="30">
      <c r="A480" t="s">
        <v>71</v>
      </c>
      <c r="B480" s="1" t="str">
        <f>+IF(LEN(A480)&gt;0,VLOOKUP(A480,Seguimiento_Mar_2025!G$4:H$356,2,FALSE),"")</f>
        <v>Municipios asistidos técnicamente para la implementación de la política pública de DDHH, sus rutas de atención y cofinanciación de proyectos</v>
      </c>
      <c r="C480" s="1" t="str">
        <f>+IF(LEN(A480)&gt;0,VLOOKUP(A480,Seguimiento_Mar_2025!G$4:J$356,4,FALSE),"")</f>
        <v>Secretaría de Seguridad, Justicia y Paz</v>
      </c>
      <c r="D480" t="s">
        <v>1299</v>
      </c>
      <c r="E480" t="str">
        <f t="shared" si="14"/>
        <v>51020303Caracolí</v>
      </c>
      <c r="F480" t="str">
        <f t="shared" si="15"/>
        <v/>
      </c>
      <c r="G480">
        <v>1</v>
      </c>
      <c r="H480" s="2"/>
      <c r="I480">
        <f>+ABS(SUMIF($A$4:$A$11183,A480,$H$4:$H$11183)-IF(ISERROR(VLOOKUP(A480,Seguimiento_Mar_2025!G$4:U$356,15,FALSE)),0,VLOOKUP(A480,Seguimiento_Mar_2025!G$4:U$356,15,FALSE)))</f>
        <v>0</v>
      </c>
    </row>
    <row r="481" spans="1:9" ht="30">
      <c r="A481" t="s">
        <v>71</v>
      </c>
      <c r="B481" s="1" t="str">
        <f>+IF(LEN(A481)&gt;0,VLOOKUP(A481,Seguimiento_Mar_2025!G$4:H$356,2,FALSE),"")</f>
        <v>Municipios asistidos técnicamente para la implementación de la política pública de DDHH, sus rutas de atención y cofinanciación de proyectos</v>
      </c>
      <c r="C481" s="1" t="str">
        <f>+IF(LEN(A481)&gt;0,VLOOKUP(A481,Seguimiento_Mar_2025!G$4:J$356,4,FALSE),"")</f>
        <v>Secretaría de Seguridad, Justicia y Paz</v>
      </c>
      <c r="D481" t="s">
        <v>1266</v>
      </c>
      <c r="E481" t="str">
        <f t="shared" si="14"/>
        <v>51020303Carepa</v>
      </c>
      <c r="F481" t="str">
        <f t="shared" si="15"/>
        <v/>
      </c>
      <c r="G481">
        <v>1</v>
      </c>
      <c r="H481" s="2"/>
      <c r="I481">
        <f>+ABS(SUMIF($A$4:$A$11183,A481,$H$4:$H$11183)-IF(ISERROR(VLOOKUP(A481,Seguimiento_Mar_2025!G$4:U$356,15,FALSE)),0,VLOOKUP(A481,Seguimiento_Mar_2025!G$4:U$356,15,FALSE)))</f>
        <v>0</v>
      </c>
    </row>
    <row r="482" spans="1:9" ht="30">
      <c r="A482" t="s">
        <v>71</v>
      </c>
      <c r="B482" s="1" t="str">
        <f>+IF(LEN(A482)&gt;0,VLOOKUP(A482,Seguimiento_Mar_2025!G$4:H$356,2,FALSE),"")</f>
        <v>Municipios asistidos técnicamente para la implementación de la política pública de DDHH, sus rutas de atención y cofinanciación de proyectos</v>
      </c>
      <c r="C482" s="1" t="str">
        <f>+IF(LEN(A482)&gt;0,VLOOKUP(A482,Seguimiento_Mar_2025!G$4:J$356,4,FALSE),"")</f>
        <v>Secretaría de Seguridad, Justicia y Paz</v>
      </c>
      <c r="D482" t="s">
        <v>1258</v>
      </c>
      <c r="E482" t="str">
        <f t="shared" si="14"/>
        <v>51020303Chigorodó</v>
      </c>
      <c r="F482" t="str">
        <f t="shared" si="15"/>
        <v/>
      </c>
      <c r="G482">
        <v>1</v>
      </c>
      <c r="H482" s="2"/>
      <c r="I482">
        <f>+ABS(SUMIF($A$4:$A$11183,A482,$H$4:$H$11183)-IF(ISERROR(VLOOKUP(A482,Seguimiento_Mar_2025!G$4:U$356,15,FALSE)),0,VLOOKUP(A482,Seguimiento_Mar_2025!G$4:U$356,15,FALSE)))</f>
        <v>0</v>
      </c>
    </row>
    <row r="483" spans="1:9" ht="30">
      <c r="A483" t="s">
        <v>71</v>
      </c>
      <c r="B483" s="1" t="str">
        <f>+IF(LEN(A483)&gt;0,VLOOKUP(A483,Seguimiento_Mar_2025!G$4:H$356,2,FALSE),"")</f>
        <v>Municipios asistidos técnicamente para la implementación de la política pública de DDHH, sus rutas de atención y cofinanciación de proyectos</v>
      </c>
      <c r="C483" s="1" t="str">
        <f>+IF(LEN(A483)&gt;0,VLOOKUP(A483,Seguimiento_Mar_2025!G$4:J$356,4,FALSE),"")</f>
        <v>Secretaría de Seguridad, Justicia y Paz</v>
      </c>
      <c r="D483" t="s">
        <v>1254</v>
      </c>
      <c r="E483" t="str">
        <f t="shared" si="14"/>
        <v>51020303Ciudad Bolívar</v>
      </c>
      <c r="F483" t="str">
        <f t="shared" si="15"/>
        <v/>
      </c>
      <c r="G483">
        <v>1</v>
      </c>
      <c r="H483" s="2"/>
      <c r="I483">
        <f>+ABS(SUMIF($A$4:$A$11183,A483,$H$4:$H$11183)-IF(ISERROR(VLOOKUP(A483,Seguimiento_Mar_2025!G$4:U$356,15,FALSE)),0,VLOOKUP(A483,Seguimiento_Mar_2025!G$4:U$356,15,FALSE)))</f>
        <v>0</v>
      </c>
    </row>
    <row r="484" spans="1:9" ht="30">
      <c r="A484" t="s">
        <v>71</v>
      </c>
      <c r="B484" s="1" t="str">
        <f>+IF(LEN(A484)&gt;0,VLOOKUP(A484,Seguimiento_Mar_2025!G$4:H$356,2,FALSE),"")</f>
        <v>Municipios asistidos técnicamente para la implementación de la política pública de DDHH, sus rutas de atención y cofinanciación de proyectos</v>
      </c>
      <c r="C484" s="1" t="str">
        <f>+IF(LEN(A484)&gt;0,VLOOKUP(A484,Seguimiento_Mar_2025!G$4:J$356,4,FALSE),"")</f>
        <v>Secretaría de Seguridad, Justicia y Paz</v>
      </c>
      <c r="D484" t="s">
        <v>1318</v>
      </c>
      <c r="E484" t="str">
        <f t="shared" si="14"/>
        <v>51020303Concordia</v>
      </c>
      <c r="F484" t="str">
        <f t="shared" si="15"/>
        <v/>
      </c>
      <c r="G484">
        <v>1</v>
      </c>
      <c r="H484" s="2"/>
      <c r="I484">
        <f>+ABS(SUMIF($A$4:$A$11183,A484,$H$4:$H$11183)-IF(ISERROR(VLOOKUP(A484,Seguimiento_Mar_2025!G$4:U$356,15,FALSE)),0,VLOOKUP(A484,Seguimiento_Mar_2025!G$4:U$356,15,FALSE)))</f>
        <v>0</v>
      </c>
    </row>
    <row r="485" spans="1:9" ht="30">
      <c r="A485" t="s">
        <v>71</v>
      </c>
      <c r="B485" s="1" t="str">
        <f>+IF(LEN(A485)&gt;0,VLOOKUP(A485,Seguimiento_Mar_2025!G$4:H$356,2,FALSE),"")</f>
        <v>Municipios asistidos técnicamente para la implementación de la política pública de DDHH, sus rutas de atención y cofinanciación de proyectos</v>
      </c>
      <c r="C485" s="1" t="str">
        <f>+IF(LEN(A485)&gt;0,VLOOKUP(A485,Seguimiento_Mar_2025!G$4:J$356,4,FALSE),"")</f>
        <v>Secretaría de Seguridad, Justicia y Paz</v>
      </c>
      <c r="D485" t="s">
        <v>1231</v>
      </c>
      <c r="E485" t="str">
        <f t="shared" si="14"/>
        <v>51020303Dabeiba</v>
      </c>
      <c r="F485" t="str">
        <f t="shared" si="15"/>
        <v/>
      </c>
      <c r="G485">
        <v>1</v>
      </c>
      <c r="H485" s="2"/>
      <c r="I485">
        <f>+ABS(SUMIF($A$4:$A$11183,A485,$H$4:$H$11183)-IF(ISERROR(VLOOKUP(A485,Seguimiento_Mar_2025!G$4:U$356,15,FALSE)),0,VLOOKUP(A485,Seguimiento_Mar_2025!G$4:U$356,15,FALSE)))</f>
        <v>0</v>
      </c>
    </row>
    <row r="486" spans="1:9" ht="30">
      <c r="A486" t="s">
        <v>71</v>
      </c>
      <c r="B486" s="1" t="str">
        <f>+IF(LEN(A486)&gt;0,VLOOKUP(A486,Seguimiento_Mar_2025!G$4:H$356,2,FALSE),"")</f>
        <v>Municipios asistidos técnicamente para la implementación de la política pública de DDHH, sus rutas de atención y cofinanciación de proyectos</v>
      </c>
      <c r="C486" s="1" t="str">
        <f>+IF(LEN(A486)&gt;0,VLOOKUP(A486,Seguimiento_Mar_2025!G$4:J$356,4,FALSE),"")</f>
        <v>Secretaría de Seguridad, Justicia y Paz</v>
      </c>
      <c r="D486" t="s">
        <v>1323</v>
      </c>
      <c r="E486" t="str">
        <f t="shared" si="14"/>
        <v>51020303Fredonia</v>
      </c>
      <c r="F486" t="str">
        <f t="shared" si="15"/>
        <v/>
      </c>
      <c r="G486">
        <v>1</v>
      </c>
      <c r="H486" s="2"/>
      <c r="I486">
        <f>+ABS(SUMIF($A$4:$A$11183,A486,$H$4:$H$11183)-IF(ISERROR(VLOOKUP(A486,Seguimiento_Mar_2025!G$4:U$356,15,FALSE)),0,VLOOKUP(A486,Seguimiento_Mar_2025!G$4:U$356,15,FALSE)))</f>
        <v>0</v>
      </c>
    </row>
    <row r="487" spans="1:9" ht="30">
      <c r="A487" t="s">
        <v>71</v>
      </c>
      <c r="B487" s="1" t="str">
        <f>+IF(LEN(A487)&gt;0,VLOOKUP(A487,Seguimiento_Mar_2025!G$4:H$356,2,FALSE),"")</f>
        <v>Municipios asistidos técnicamente para la implementación de la política pública de DDHH, sus rutas de atención y cofinanciación de proyectos</v>
      </c>
      <c r="C487" s="1" t="str">
        <f>+IF(LEN(A487)&gt;0,VLOOKUP(A487,Seguimiento_Mar_2025!G$4:J$356,4,FALSE),"")</f>
        <v>Secretaría de Seguridad, Justicia y Paz</v>
      </c>
      <c r="D487" t="s">
        <v>1324</v>
      </c>
      <c r="E487" t="str">
        <f t="shared" si="14"/>
        <v>51020303Frontino</v>
      </c>
      <c r="F487" t="str">
        <f t="shared" si="15"/>
        <v/>
      </c>
      <c r="G487">
        <v>1</v>
      </c>
      <c r="H487" s="2"/>
      <c r="I487">
        <f>+ABS(SUMIF($A$4:$A$11183,A487,$H$4:$H$11183)-IF(ISERROR(VLOOKUP(A487,Seguimiento_Mar_2025!G$4:U$356,15,FALSE)),0,VLOOKUP(A487,Seguimiento_Mar_2025!G$4:U$356,15,FALSE)))</f>
        <v>0</v>
      </c>
    </row>
    <row r="488" spans="1:9" ht="30">
      <c r="A488" t="s">
        <v>71</v>
      </c>
      <c r="B488" s="1" t="str">
        <f>+IF(LEN(A488)&gt;0,VLOOKUP(A488,Seguimiento_Mar_2025!G$4:H$356,2,FALSE),"")</f>
        <v>Municipios asistidos técnicamente para la implementación de la política pública de DDHH, sus rutas de atención y cofinanciación de proyectos</v>
      </c>
      <c r="C488" s="1" t="str">
        <f>+IF(LEN(A488)&gt;0,VLOOKUP(A488,Seguimiento_Mar_2025!G$4:J$356,4,FALSE),"")</f>
        <v>Secretaría de Seguridad, Justicia y Paz</v>
      </c>
      <c r="D488" t="s">
        <v>1283</v>
      </c>
      <c r="E488" t="str">
        <f t="shared" si="14"/>
        <v>51020303Hispania</v>
      </c>
      <c r="F488" t="str">
        <f t="shared" si="15"/>
        <v/>
      </c>
      <c r="G488">
        <v>1</v>
      </c>
      <c r="H488" s="2"/>
      <c r="I488">
        <f>+ABS(SUMIF($A$4:$A$11183,A488,$H$4:$H$11183)-IF(ISERROR(VLOOKUP(A488,Seguimiento_Mar_2025!G$4:U$356,15,FALSE)),0,VLOOKUP(A488,Seguimiento_Mar_2025!G$4:U$356,15,FALSE)))</f>
        <v>0</v>
      </c>
    </row>
    <row r="489" spans="1:9" ht="30">
      <c r="A489" t="s">
        <v>71</v>
      </c>
      <c r="B489" s="1" t="str">
        <f>+IF(LEN(A489)&gt;0,VLOOKUP(A489,Seguimiento_Mar_2025!G$4:H$356,2,FALSE),"")</f>
        <v>Municipios asistidos técnicamente para la implementación de la política pública de DDHH, sus rutas de atención y cofinanciación de proyectos</v>
      </c>
      <c r="C489" s="1" t="str">
        <f>+IF(LEN(A489)&gt;0,VLOOKUP(A489,Seguimiento_Mar_2025!G$4:J$356,4,FALSE),"")</f>
        <v>Secretaría de Seguridad, Justicia y Paz</v>
      </c>
      <c r="D489" t="s">
        <v>1275</v>
      </c>
      <c r="E489" t="str">
        <f t="shared" si="14"/>
        <v>51020303Maceo</v>
      </c>
      <c r="F489" t="str">
        <f t="shared" si="15"/>
        <v/>
      </c>
      <c r="G489">
        <v>1</v>
      </c>
      <c r="H489" s="2"/>
      <c r="I489">
        <f>+ABS(SUMIF($A$4:$A$11183,A489,$H$4:$H$11183)-IF(ISERROR(VLOOKUP(A489,Seguimiento_Mar_2025!G$4:U$356,15,FALSE)),0,VLOOKUP(A489,Seguimiento_Mar_2025!G$4:U$356,15,FALSE)))</f>
        <v>0</v>
      </c>
    </row>
    <row r="490" spans="1:9" ht="30">
      <c r="A490" t="s">
        <v>71</v>
      </c>
      <c r="B490" s="1" t="str">
        <f>+IF(LEN(A490)&gt;0,VLOOKUP(A490,Seguimiento_Mar_2025!G$4:H$356,2,FALSE),"")</f>
        <v>Municipios asistidos técnicamente para la implementación de la política pública de DDHH, sus rutas de atención y cofinanciación de proyectos</v>
      </c>
      <c r="C490" s="1" t="str">
        <f>+IF(LEN(A490)&gt;0,VLOOKUP(A490,Seguimiento_Mar_2025!G$4:J$356,4,FALSE),"")</f>
        <v>Secretaría de Seguridad, Justicia y Paz</v>
      </c>
      <c r="D490" t="s">
        <v>1243</v>
      </c>
      <c r="E490" t="str">
        <f t="shared" si="14"/>
        <v>51020303Murindó</v>
      </c>
      <c r="F490" t="str">
        <f t="shared" si="15"/>
        <v/>
      </c>
      <c r="G490">
        <v>1</v>
      </c>
      <c r="H490" s="2"/>
      <c r="I490">
        <f>+ABS(SUMIF($A$4:$A$11183,A490,$H$4:$H$11183)-IF(ISERROR(VLOOKUP(A490,Seguimiento_Mar_2025!G$4:U$356,15,FALSE)),0,VLOOKUP(A490,Seguimiento_Mar_2025!G$4:U$356,15,FALSE)))</f>
        <v>0</v>
      </c>
    </row>
    <row r="491" spans="1:9" ht="30">
      <c r="A491" t="s">
        <v>71</v>
      </c>
      <c r="B491" s="1" t="str">
        <f>+IF(LEN(A491)&gt;0,VLOOKUP(A491,Seguimiento_Mar_2025!G$4:H$356,2,FALSE),"")</f>
        <v>Municipios asistidos técnicamente para la implementación de la política pública de DDHH, sus rutas de atención y cofinanciación de proyectos</v>
      </c>
      <c r="C491" s="1" t="str">
        <f>+IF(LEN(A491)&gt;0,VLOOKUP(A491,Seguimiento_Mar_2025!G$4:J$356,4,FALSE),"")</f>
        <v>Secretaría de Seguridad, Justicia y Paz</v>
      </c>
      <c r="D491" t="s">
        <v>1260</v>
      </c>
      <c r="E491" t="str">
        <f t="shared" si="14"/>
        <v>51020303Puerto Berrío</v>
      </c>
      <c r="F491" t="str">
        <f t="shared" si="15"/>
        <v/>
      </c>
      <c r="G491">
        <v>1</v>
      </c>
      <c r="H491" s="2"/>
      <c r="I491">
        <f>+ABS(SUMIF($A$4:$A$11183,A491,$H$4:$H$11183)-IF(ISERROR(VLOOKUP(A491,Seguimiento_Mar_2025!G$4:U$356,15,FALSE)),0,VLOOKUP(A491,Seguimiento_Mar_2025!G$4:U$356,15,FALSE)))</f>
        <v>0</v>
      </c>
    </row>
    <row r="492" spans="1:9" ht="30">
      <c r="A492" t="s">
        <v>71</v>
      </c>
      <c r="B492" s="1" t="str">
        <f>+IF(LEN(A492)&gt;0,VLOOKUP(A492,Seguimiento_Mar_2025!G$4:H$356,2,FALSE),"")</f>
        <v>Municipios asistidos técnicamente para la implementación de la política pública de DDHH, sus rutas de atención y cofinanciación de proyectos</v>
      </c>
      <c r="C492" s="1" t="str">
        <f>+IF(LEN(A492)&gt;0,VLOOKUP(A492,Seguimiento_Mar_2025!G$4:J$356,4,FALSE),"")</f>
        <v>Secretaría de Seguridad, Justicia y Paz</v>
      </c>
      <c r="D492" t="s">
        <v>1287</v>
      </c>
      <c r="E492" t="str">
        <f t="shared" si="14"/>
        <v>51020303Puerto Nare</v>
      </c>
      <c r="F492" t="str">
        <f t="shared" si="15"/>
        <v/>
      </c>
      <c r="G492">
        <v>1</v>
      </c>
      <c r="H492" s="2"/>
      <c r="I492">
        <f>+ABS(SUMIF($A$4:$A$11183,A492,$H$4:$H$11183)-IF(ISERROR(VLOOKUP(A492,Seguimiento_Mar_2025!G$4:U$356,15,FALSE)),0,VLOOKUP(A492,Seguimiento_Mar_2025!G$4:U$356,15,FALSE)))</f>
        <v>0</v>
      </c>
    </row>
    <row r="493" spans="1:9" ht="30">
      <c r="A493" t="s">
        <v>71</v>
      </c>
      <c r="B493" s="1" t="str">
        <f>+IF(LEN(A493)&gt;0,VLOOKUP(A493,Seguimiento_Mar_2025!G$4:H$356,2,FALSE),"")</f>
        <v>Municipios asistidos técnicamente para la implementación de la política pública de DDHH, sus rutas de atención y cofinanciación de proyectos</v>
      </c>
      <c r="C493" s="1" t="str">
        <f>+IF(LEN(A493)&gt;0,VLOOKUP(A493,Seguimiento_Mar_2025!G$4:J$356,4,FALSE),"")</f>
        <v>Secretaría de Seguridad, Justicia y Paz</v>
      </c>
      <c r="D493" t="s">
        <v>1336</v>
      </c>
      <c r="E493" t="str">
        <f t="shared" si="14"/>
        <v>51020303Remedios</v>
      </c>
      <c r="F493" t="str">
        <f t="shared" si="15"/>
        <v/>
      </c>
      <c r="G493">
        <v>1</v>
      </c>
      <c r="H493" s="2"/>
      <c r="I493">
        <f>+ABS(SUMIF($A$4:$A$11183,A493,$H$4:$H$11183)-IF(ISERROR(VLOOKUP(A493,Seguimiento_Mar_2025!G$4:U$356,15,FALSE)),0,VLOOKUP(A493,Seguimiento_Mar_2025!G$4:U$356,15,FALSE)))</f>
        <v>0</v>
      </c>
    </row>
    <row r="494" spans="1:9" ht="30">
      <c r="A494" t="s">
        <v>71</v>
      </c>
      <c r="B494" s="1" t="str">
        <f>+IF(LEN(A494)&gt;0,VLOOKUP(A494,Seguimiento_Mar_2025!G$4:H$356,2,FALSE),"")</f>
        <v>Municipios asistidos técnicamente para la implementación de la política pública de DDHH, sus rutas de atención y cofinanciación de proyectos</v>
      </c>
      <c r="C494" s="1" t="str">
        <f>+IF(LEN(A494)&gt;0,VLOOKUP(A494,Seguimiento_Mar_2025!G$4:J$356,4,FALSE),"")</f>
        <v>Secretaría de Seguridad, Justicia y Paz</v>
      </c>
      <c r="D494" t="s">
        <v>1338</v>
      </c>
      <c r="E494" t="str">
        <f t="shared" si="14"/>
        <v>51020303Sabanalarga</v>
      </c>
      <c r="F494" t="str">
        <f t="shared" si="15"/>
        <v/>
      </c>
      <c r="G494">
        <v>1</v>
      </c>
      <c r="H494" s="2"/>
      <c r="I494">
        <f>+ABS(SUMIF($A$4:$A$11183,A494,$H$4:$H$11183)-IF(ISERROR(VLOOKUP(A494,Seguimiento_Mar_2025!G$4:U$356,15,FALSE)),0,VLOOKUP(A494,Seguimiento_Mar_2025!G$4:U$356,15,FALSE)))</f>
        <v>0</v>
      </c>
    </row>
    <row r="495" spans="1:9" ht="30">
      <c r="A495" t="s">
        <v>71</v>
      </c>
      <c r="B495" s="1" t="str">
        <f>+IF(LEN(A495)&gt;0,VLOOKUP(A495,Seguimiento_Mar_2025!G$4:H$356,2,FALSE),"")</f>
        <v>Municipios asistidos técnicamente para la implementación de la política pública de DDHH, sus rutas de atención y cofinanciación de proyectos</v>
      </c>
      <c r="C495" s="1" t="str">
        <f>+IF(LEN(A495)&gt;0,VLOOKUP(A495,Seguimiento_Mar_2025!G$4:J$356,4,FALSE),"")</f>
        <v>Secretaría de Seguridad, Justicia y Paz</v>
      </c>
      <c r="D495" t="s">
        <v>1300</v>
      </c>
      <c r="E495" t="str">
        <f t="shared" si="14"/>
        <v>51020303Salgar</v>
      </c>
      <c r="F495" t="str">
        <f t="shared" si="15"/>
        <v/>
      </c>
      <c r="G495">
        <v>1</v>
      </c>
      <c r="H495" s="2"/>
      <c r="I495">
        <f>+ABS(SUMIF($A$4:$A$11183,A495,$H$4:$H$11183)-IF(ISERROR(VLOOKUP(A495,Seguimiento_Mar_2025!G$4:U$356,15,FALSE)),0,VLOOKUP(A495,Seguimiento_Mar_2025!G$4:U$356,15,FALSE)))</f>
        <v>0</v>
      </c>
    </row>
    <row r="496" spans="1:9" ht="30">
      <c r="A496" t="s">
        <v>71</v>
      </c>
      <c r="B496" s="1" t="str">
        <f>+IF(LEN(A496)&gt;0,VLOOKUP(A496,Seguimiento_Mar_2025!G$4:H$356,2,FALSE),"")</f>
        <v>Municipios asistidos técnicamente para la implementación de la política pública de DDHH, sus rutas de atención y cofinanciación de proyectos</v>
      </c>
      <c r="C496" s="1" t="str">
        <f>+IF(LEN(A496)&gt;0,VLOOKUP(A496,Seguimiento_Mar_2025!G$4:J$356,4,FALSE),"")</f>
        <v>Secretaría de Seguridad, Justicia y Paz</v>
      </c>
      <c r="D496" t="s">
        <v>1340</v>
      </c>
      <c r="E496" t="str">
        <f t="shared" si="14"/>
        <v>51020303San Andrés de Cuerquia</v>
      </c>
      <c r="F496" t="str">
        <f t="shared" si="15"/>
        <v/>
      </c>
      <c r="G496">
        <v>1</v>
      </c>
      <c r="H496" s="2"/>
      <c r="I496">
        <f>+ABS(SUMIF($A$4:$A$11183,A496,$H$4:$H$11183)-IF(ISERROR(VLOOKUP(A496,Seguimiento_Mar_2025!G$4:U$356,15,FALSE)),0,VLOOKUP(A496,Seguimiento_Mar_2025!G$4:U$356,15,FALSE)))</f>
        <v>0</v>
      </c>
    </row>
    <row r="497" spans="1:9" ht="30">
      <c r="A497" t="s">
        <v>71</v>
      </c>
      <c r="B497" s="1" t="str">
        <f>+IF(LEN(A497)&gt;0,VLOOKUP(A497,Seguimiento_Mar_2025!G$4:H$356,2,FALSE),"")</f>
        <v>Municipios asistidos técnicamente para la implementación de la política pública de DDHH, sus rutas de atención y cofinanciación de proyectos</v>
      </c>
      <c r="C497" s="1" t="str">
        <f>+IF(LEN(A497)&gt;0,VLOOKUP(A497,Seguimiento_Mar_2025!G$4:J$356,4,FALSE),"")</f>
        <v>Secretaría de Seguridad, Justicia y Paz</v>
      </c>
      <c r="D497" t="s">
        <v>1226</v>
      </c>
      <c r="E497" t="str">
        <f t="shared" si="14"/>
        <v>51020303San Juan de Urabá</v>
      </c>
      <c r="F497" t="str">
        <f t="shared" si="15"/>
        <v/>
      </c>
      <c r="G497">
        <v>1</v>
      </c>
      <c r="H497" s="2"/>
      <c r="I497">
        <f>+ABS(SUMIF($A$4:$A$11183,A497,$H$4:$H$11183)-IF(ISERROR(VLOOKUP(A497,Seguimiento_Mar_2025!G$4:U$356,15,FALSE)),0,VLOOKUP(A497,Seguimiento_Mar_2025!G$4:U$356,15,FALSE)))</f>
        <v>0</v>
      </c>
    </row>
    <row r="498" spans="1:9" ht="30">
      <c r="A498" t="s">
        <v>71</v>
      </c>
      <c r="B498" s="1" t="str">
        <f>+IF(LEN(A498)&gt;0,VLOOKUP(A498,Seguimiento_Mar_2025!G$4:H$356,2,FALSE),"")</f>
        <v>Municipios asistidos técnicamente para la implementación de la política pública de DDHH, sus rutas de atención y cofinanciación de proyectos</v>
      </c>
      <c r="C498" s="1" t="str">
        <f>+IF(LEN(A498)&gt;0,VLOOKUP(A498,Seguimiento_Mar_2025!G$4:J$356,4,FALSE),"")</f>
        <v>Secretaría de Seguridad, Justicia y Paz</v>
      </c>
      <c r="D498" t="s">
        <v>1296</v>
      </c>
      <c r="E498" t="str">
        <f t="shared" si="14"/>
        <v>51020303San Roque</v>
      </c>
      <c r="F498" t="str">
        <f t="shared" si="15"/>
        <v/>
      </c>
      <c r="G498">
        <v>1</v>
      </c>
      <c r="H498" s="2"/>
      <c r="I498">
        <f>+ABS(SUMIF($A$4:$A$11183,A498,$H$4:$H$11183)-IF(ISERROR(VLOOKUP(A498,Seguimiento_Mar_2025!G$4:U$356,15,FALSE)),0,VLOOKUP(A498,Seguimiento_Mar_2025!G$4:U$356,15,FALSE)))</f>
        <v>0</v>
      </c>
    </row>
    <row r="499" spans="1:9" ht="30">
      <c r="A499" t="s">
        <v>71</v>
      </c>
      <c r="B499" s="1" t="str">
        <f>+IF(LEN(A499)&gt;0,VLOOKUP(A499,Seguimiento_Mar_2025!G$4:H$356,2,FALSE),"")</f>
        <v>Municipios asistidos técnicamente para la implementación de la política pública de DDHH, sus rutas de atención y cofinanciación de proyectos</v>
      </c>
      <c r="C499" s="1" t="str">
        <f>+IF(LEN(A499)&gt;0,VLOOKUP(A499,Seguimiento_Mar_2025!G$4:J$356,4,FALSE),"")</f>
        <v>Secretaría de Seguridad, Justicia y Paz</v>
      </c>
      <c r="D499" t="s">
        <v>1262</v>
      </c>
      <c r="E499" t="str">
        <f t="shared" si="14"/>
        <v>51020303Segovia</v>
      </c>
      <c r="F499" t="str">
        <f t="shared" si="15"/>
        <v/>
      </c>
      <c r="G499">
        <v>1</v>
      </c>
      <c r="H499" s="2"/>
      <c r="I499">
        <f>+ABS(SUMIF($A$4:$A$11183,A499,$H$4:$H$11183)-IF(ISERROR(VLOOKUP(A499,Seguimiento_Mar_2025!G$4:U$356,15,FALSE)),0,VLOOKUP(A499,Seguimiento_Mar_2025!G$4:U$356,15,FALSE)))</f>
        <v>0</v>
      </c>
    </row>
    <row r="500" spans="1:9" ht="30">
      <c r="A500" t="s">
        <v>71</v>
      </c>
      <c r="B500" s="1" t="str">
        <f>+IF(LEN(A500)&gt;0,VLOOKUP(A500,Seguimiento_Mar_2025!G$4:H$356,2,FALSE),"")</f>
        <v>Municipios asistidos técnicamente para la implementación de la política pública de DDHH, sus rutas de atención y cofinanciación de proyectos</v>
      </c>
      <c r="C500" s="1" t="str">
        <f>+IF(LEN(A500)&gt;0,VLOOKUP(A500,Seguimiento_Mar_2025!G$4:J$356,4,FALSE),"")</f>
        <v>Secretaría de Seguridad, Justicia y Paz</v>
      </c>
      <c r="D500" t="s">
        <v>1227</v>
      </c>
      <c r="E500" t="str">
        <f t="shared" si="14"/>
        <v>51020303Turbo</v>
      </c>
      <c r="F500" t="str">
        <f t="shared" si="15"/>
        <v/>
      </c>
      <c r="G500">
        <v>1</v>
      </c>
      <c r="H500" s="2"/>
      <c r="I500">
        <f>+ABS(SUMIF($A$4:$A$11183,A500,$H$4:$H$11183)-IF(ISERROR(VLOOKUP(A500,Seguimiento_Mar_2025!G$4:U$356,15,FALSE)),0,VLOOKUP(A500,Seguimiento_Mar_2025!G$4:U$356,15,FALSE)))</f>
        <v>0</v>
      </c>
    </row>
    <row r="501" spans="1:9" ht="30">
      <c r="A501" t="s">
        <v>71</v>
      </c>
      <c r="B501" s="1" t="str">
        <f>+IF(LEN(A501)&gt;0,VLOOKUP(A501,Seguimiento_Mar_2025!G$4:H$356,2,FALSE),"")</f>
        <v>Municipios asistidos técnicamente para la implementación de la política pública de DDHH, sus rutas de atención y cofinanciación de proyectos</v>
      </c>
      <c r="C501" s="1" t="str">
        <f>+IF(LEN(A501)&gt;0,VLOOKUP(A501,Seguimiento_Mar_2025!G$4:J$356,4,FALSE),"")</f>
        <v>Secretaría de Seguridad, Justicia y Paz</v>
      </c>
      <c r="D501" t="s">
        <v>1290</v>
      </c>
      <c r="E501" t="str">
        <f t="shared" si="14"/>
        <v>51020303Uramita</v>
      </c>
      <c r="F501" t="str">
        <f t="shared" si="15"/>
        <v/>
      </c>
      <c r="G501">
        <v>1</v>
      </c>
      <c r="H501" s="2"/>
      <c r="I501">
        <f>+ABS(SUMIF($A$4:$A$11183,A501,$H$4:$H$11183)-IF(ISERROR(VLOOKUP(A501,Seguimiento_Mar_2025!G$4:U$356,15,FALSE)),0,VLOOKUP(A501,Seguimiento_Mar_2025!G$4:U$356,15,FALSE)))</f>
        <v>0</v>
      </c>
    </row>
    <row r="502" spans="1:9" ht="30">
      <c r="A502" t="s">
        <v>71</v>
      </c>
      <c r="B502" s="1" t="str">
        <f>+IF(LEN(A502)&gt;0,VLOOKUP(A502,Seguimiento_Mar_2025!G$4:H$356,2,FALSE),"")</f>
        <v>Municipios asistidos técnicamente para la implementación de la política pública de DDHH, sus rutas de atención y cofinanciación de proyectos</v>
      </c>
      <c r="C502" s="1" t="str">
        <f>+IF(LEN(A502)&gt;0,VLOOKUP(A502,Seguimiento_Mar_2025!G$4:J$356,4,FALSE),"")</f>
        <v>Secretaría de Seguridad, Justicia y Paz</v>
      </c>
      <c r="D502" t="s">
        <v>1232</v>
      </c>
      <c r="E502" t="str">
        <f t="shared" si="14"/>
        <v>51020303Vegachí</v>
      </c>
      <c r="F502" t="str">
        <f t="shared" si="15"/>
        <v/>
      </c>
      <c r="G502">
        <v>1</v>
      </c>
      <c r="H502" s="2"/>
      <c r="I502">
        <f>+ABS(SUMIF($A$4:$A$11183,A502,$H$4:$H$11183)-IF(ISERROR(VLOOKUP(A502,Seguimiento_Mar_2025!G$4:U$356,15,FALSE)),0,VLOOKUP(A502,Seguimiento_Mar_2025!G$4:U$356,15,FALSE)))</f>
        <v>0</v>
      </c>
    </row>
    <row r="503" spans="1:9" ht="30">
      <c r="A503" t="s">
        <v>71</v>
      </c>
      <c r="B503" s="1" t="str">
        <f>+IF(LEN(A503)&gt;0,VLOOKUP(A503,Seguimiento_Mar_2025!G$4:H$356,2,FALSE),"")</f>
        <v>Municipios asistidos técnicamente para la implementación de la política pública de DDHH, sus rutas de atención y cofinanciación de proyectos</v>
      </c>
      <c r="C503" s="1" t="str">
        <f>+IF(LEN(A503)&gt;0,VLOOKUP(A503,Seguimiento_Mar_2025!G$4:J$356,4,FALSE),"")</f>
        <v>Secretaría de Seguridad, Justicia y Paz</v>
      </c>
      <c r="D503" t="s">
        <v>1353</v>
      </c>
      <c r="E503" t="str">
        <f t="shared" si="14"/>
        <v>51020303Yarumal</v>
      </c>
      <c r="F503" t="str">
        <f t="shared" si="15"/>
        <v/>
      </c>
      <c r="G503">
        <v>1</v>
      </c>
      <c r="H503" s="2"/>
      <c r="I503">
        <f>+ABS(SUMIF($A$4:$A$11183,A503,$H$4:$H$11183)-IF(ISERROR(VLOOKUP(A503,Seguimiento_Mar_2025!G$4:U$356,15,FALSE)),0,VLOOKUP(A503,Seguimiento_Mar_2025!G$4:U$356,15,FALSE)))</f>
        <v>0</v>
      </c>
    </row>
    <row r="504" spans="1:9" ht="30">
      <c r="A504" t="s">
        <v>71</v>
      </c>
      <c r="B504" s="1" t="str">
        <f>+IF(LEN(A504)&gt;0,VLOOKUP(A504,Seguimiento_Mar_2025!G$4:H$356,2,FALSE),"")</f>
        <v>Municipios asistidos técnicamente para la implementación de la política pública de DDHH, sus rutas de atención y cofinanciación de proyectos</v>
      </c>
      <c r="C504" s="1" t="str">
        <f>+IF(LEN(A504)&gt;0,VLOOKUP(A504,Seguimiento_Mar_2025!G$4:J$356,4,FALSE),"")</f>
        <v>Secretaría de Seguridad, Justicia y Paz</v>
      </c>
      <c r="D504" t="s">
        <v>1354</v>
      </c>
      <c r="E504" t="str">
        <f t="shared" si="14"/>
        <v>51020303Yondó</v>
      </c>
      <c r="F504" t="str">
        <f t="shared" si="15"/>
        <v/>
      </c>
      <c r="G504">
        <v>1</v>
      </c>
      <c r="H504" s="2"/>
      <c r="I504">
        <f>+ABS(SUMIF($A$4:$A$11183,A504,$H$4:$H$11183)-IF(ISERROR(VLOOKUP(A504,Seguimiento_Mar_2025!G$4:U$356,15,FALSE)),0,VLOOKUP(A504,Seguimiento_Mar_2025!G$4:U$356,15,FALSE)))</f>
        <v>0</v>
      </c>
    </row>
    <row r="505" spans="1:9" ht="30">
      <c r="A505" t="s">
        <v>73</v>
      </c>
      <c r="B505" s="1" t="str">
        <f>+IF(LEN(A505)&gt;0,VLOOKUP(A505,Seguimiento_Mar_2025!G$4:H$356,2,FALSE),"")</f>
        <v>Proyectos cofinanciados para el desarrollo de programas sociales en el marco de la garantía del derecho a la libertad religiosa</v>
      </c>
      <c r="C505" s="1" t="str">
        <f>+IF(LEN(A505)&gt;0,VLOOKUP(A505,Seguimiento_Mar_2025!G$4:J$356,4,FALSE),"")</f>
        <v>Secretaría de Seguridad, Justicia y Paz</v>
      </c>
      <c r="D505" t="s">
        <v>1257</v>
      </c>
      <c r="E505" t="str">
        <f t="shared" ref="E505:E568" si="16">+A505&amp;D505</f>
        <v>51020304Apartadó</v>
      </c>
      <c r="F505" t="str">
        <f t="shared" si="15"/>
        <v/>
      </c>
      <c r="G505">
        <v>1</v>
      </c>
      <c r="H505" s="2"/>
      <c r="I505">
        <f>+ABS(SUMIF($A$4:$A$11183,A505,$H$4:$H$11183)-IF(ISERROR(VLOOKUP(A505,Seguimiento_Mar_2025!G$4:U$356,15,FALSE)),0,VLOOKUP(A505,Seguimiento_Mar_2025!G$4:U$356,15,FALSE)))</f>
        <v>0</v>
      </c>
    </row>
    <row r="506" spans="1:9" ht="30">
      <c r="A506" t="s">
        <v>73</v>
      </c>
      <c r="B506" s="1" t="str">
        <f>+IF(LEN(A506)&gt;0,VLOOKUP(A506,Seguimiento_Mar_2025!G$4:H$356,2,FALSE),"")</f>
        <v>Proyectos cofinanciados para el desarrollo de programas sociales en el marco de la garantía del derecho a la libertad religiosa</v>
      </c>
      <c r="C506" s="1" t="str">
        <f>+IF(LEN(A506)&gt;0,VLOOKUP(A506,Seguimiento_Mar_2025!G$4:J$356,4,FALSE),"")</f>
        <v>Secretaría de Seguridad, Justicia y Paz</v>
      </c>
      <c r="D506" t="s">
        <v>1256</v>
      </c>
      <c r="E506" t="str">
        <f t="shared" si="16"/>
        <v>51020304Medellín</v>
      </c>
      <c r="F506" t="str">
        <f t="shared" si="15"/>
        <v/>
      </c>
      <c r="G506">
        <v>1</v>
      </c>
      <c r="H506" s="2"/>
      <c r="I506">
        <f>+ABS(SUMIF($A$4:$A$11183,A506,$H$4:$H$11183)-IF(ISERROR(VLOOKUP(A506,Seguimiento_Mar_2025!G$4:U$356,15,FALSE)),0,VLOOKUP(A506,Seguimiento_Mar_2025!G$4:U$356,15,FALSE)))</f>
        <v>0</v>
      </c>
    </row>
    <row r="507" spans="1:9" ht="30">
      <c r="A507" t="s">
        <v>51</v>
      </c>
      <c r="B507" s="1" t="str">
        <f>+IF(LEN(A507)&gt;0,VLOOKUP(A507,Seguimiento_Mar_2025!G$4:H$356,2,FALSE),"")</f>
        <v>Personas acompañadas en la búsqueda de personas desaparecidas.</v>
      </c>
      <c r="C507" s="1" t="str">
        <f>+IF(LEN(A507)&gt;0,VLOOKUP(A507,Seguimiento_Mar_2025!G$4:J$356,4,FALSE),"")</f>
        <v>Secretaría de Seguridad, Justicia y Paz</v>
      </c>
      <c r="D507" t="s">
        <v>1257</v>
      </c>
      <c r="E507" t="str">
        <f t="shared" si="16"/>
        <v>51020102Apartadó</v>
      </c>
      <c r="F507" t="str">
        <f t="shared" si="15"/>
        <v/>
      </c>
      <c r="G507">
        <v>55</v>
      </c>
      <c r="H507" s="2"/>
      <c r="I507">
        <f>+ABS(SUMIF($A$4:$A$11183,A507,$H$4:$H$11183)-IF(ISERROR(VLOOKUP(A507,Seguimiento_Mar_2025!G$4:U$356,15,FALSE)),0,VLOOKUP(A507,Seguimiento_Mar_2025!G$4:U$356,15,FALSE)))</f>
        <v>0</v>
      </c>
    </row>
    <row r="508" spans="1:9" ht="30">
      <c r="A508" t="s">
        <v>51</v>
      </c>
      <c r="B508" s="1" t="str">
        <f>+IF(LEN(A508)&gt;0,VLOOKUP(A508,Seguimiento_Mar_2025!G$4:H$356,2,FALSE),"")</f>
        <v>Personas acompañadas en la búsqueda de personas desaparecidas.</v>
      </c>
      <c r="C508" s="1" t="str">
        <f>+IF(LEN(A508)&gt;0,VLOOKUP(A508,Seguimiento_Mar_2025!G$4:J$356,4,FALSE),"")</f>
        <v>Secretaría de Seguridad, Justicia y Paz</v>
      </c>
      <c r="D508" t="s">
        <v>1310</v>
      </c>
      <c r="E508" t="str">
        <f t="shared" si="16"/>
        <v>51020102Bello</v>
      </c>
      <c r="F508" t="str">
        <f t="shared" si="15"/>
        <v/>
      </c>
      <c r="G508">
        <v>4</v>
      </c>
      <c r="H508" s="2"/>
      <c r="I508">
        <f>+ABS(SUMIF($A$4:$A$11183,A508,$H$4:$H$11183)-IF(ISERROR(VLOOKUP(A508,Seguimiento_Mar_2025!G$4:U$356,15,FALSE)),0,VLOOKUP(A508,Seguimiento_Mar_2025!G$4:U$356,15,FALSE)))</f>
        <v>0</v>
      </c>
    </row>
    <row r="509" spans="1:9" ht="30">
      <c r="A509" t="s">
        <v>51</v>
      </c>
      <c r="B509" s="1" t="str">
        <f>+IF(LEN(A509)&gt;0,VLOOKUP(A509,Seguimiento_Mar_2025!G$4:H$356,2,FALSE),"")</f>
        <v>Personas acompañadas en la búsqueda de personas desaparecidas.</v>
      </c>
      <c r="C509" s="1" t="str">
        <f>+IF(LEN(A509)&gt;0,VLOOKUP(A509,Seguimiento_Mar_2025!G$4:J$356,4,FALSE),"")</f>
        <v>Secretaría de Seguridad, Justicia y Paz</v>
      </c>
      <c r="D509" t="s">
        <v>1314</v>
      </c>
      <c r="E509" t="str">
        <f t="shared" si="16"/>
        <v>51020102Caldas</v>
      </c>
      <c r="F509" t="str">
        <f t="shared" si="15"/>
        <v/>
      </c>
      <c r="G509">
        <v>1</v>
      </c>
      <c r="H509" s="2"/>
      <c r="I509">
        <f>+ABS(SUMIF($A$4:$A$11183,A509,$H$4:$H$11183)-IF(ISERROR(VLOOKUP(A509,Seguimiento_Mar_2025!G$4:U$356,15,FALSE)),0,VLOOKUP(A509,Seguimiento_Mar_2025!G$4:U$356,15,FALSE)))</f>
        <v>0</v>
      </c>
    </row>
    <row r="510" spans="1:9" ht="30">
      <c r="A510" t="s">
        <v>51</v>
      </c>
      <c r="B510" s="1" t="str">
        <f>+IF(LEN(A510)&gt;0,VLOOKUP(A510,Seguimiento_Mar_2025!G$4:H$356,2,FALSE),"")</f>
        <v>Personas acompañadas en la búsqueda de personas desaparecidas.</v>
      </c>
      <c r="C510" s="1" t="str">
        <f>+IF(LEN(A510)&gt;0,VLOOKUP(A510,Seguimiento_Mar_2025!G$4:J$356,4,FALSE),"")</f>
        <v>Secretaría de Seguridad, Justicia y Paz</v>
      </c>
      <c r="D510" t="s">
        <v>1266</v>
      </c>
      <c r="E510" t="str">
        <f t="shared" si="16"/>
        <v>51020102Carepa</v>
      </c>
      <c r="F510" t="str">
        <f t="shared" si="15"/>
        <v/>
      </c>
      <c r="G510">
        <v>1</v>
      </c>
      <c r="H510" s="2"/>
      <c r="I510">
        <f>+ABS(SUMIF($A$4:$A$11183,A510,$H$4:$H$11183)-IF(ISERROR(VLOOKUP(A510,Seguimiento_Mar_2025!G$4:U$356,15,FALSE)),0,VLOOKUP(A510,Seguimiento_Mar_2025!G$4:U$356,15,FALSE)))</f>
        <v>0</v>
      </c>
    </row>
    <row r="511" spans="1:9" ht="30">
      <c r="A511" t="s">
        <v>51</v>
      </c>
      <c r="B511" s="1" t="str">
        <f>+IF(LEN(A511)&gt;0,VLOOKUP(A511,Seguimiento_Mar_2025!G$4:H$356,2,FALSE),"")</f>
        <v>Personas acompañadas en la búsqueda de personas desaparecidas.</v>
      </c>
      <c r="C511" s="1" t="str">
        <f>+IF(LEN(A511)&gt;0,VLOOKUP(A511,Seguimiento_Mar_2025!G$4:J$356,4,FALSE),"")</f>
        <v>Secretaría de Seguridad, Justicia y Paz</v>
      </c>
      <c r="D511" t="s">
        <v>1317</v>
      </c>
      <c r="E511" t="str">
        <f t="shared" si="16"/>
        <v>51020102Cocorná</v>
      </c>
      <c r="F511" t="str">
        <f t="shared" si="15"/>
        <v/>
      </c>
      <c r="G511">
        <v>2</v>
      </c>
      <c r="H511" s="2"/>
      <c r="I511">
        <f>+ABS(SUMIF($A$4:$A$11183,A511,$H$4:$H$11183)-IF(ISERROR(VLOOKUP(A511,Seguimiento_Mar_2025!G$4:U$356,15,FALSE)),0,VLOOKUP(A511,Seguimiento_Mar_2025!G$4:U$356,15,FALSE)))</f>
        <v>0</v>
      </c>
    </row>
    <row r="512" spans="1:9" ht="30">
      <c r="A512" t="s">
        <v>51</v>
      </c>
      <c r="B512" s="1" t="str">
        <f>+IF(LEN(A512)&gt;0,VLOOKUP(A512,Seguimiento_Mar_2025!G$4:H$356,2,FALSE),"")</f>
        <v>Personas acompañadas en la búsqueda de personas desaparecidas.</v>
      </c>
      <c r="C512" s="1" t="str">
        <f>+IF(LEN(A512)&gt;0,VLOOKUP(A512,Seguimiento_Mar_2025!G$4:J$356,4,FALSE),"")</f>
        <v>Secretaría de Seguridad, Justicia y Paz</v>
      </c>
      <c r="D512" t="s">
        <v>1320</v>
      </c>
      <c r="E512" t="str">
        <f t="shared" si="16"/>
        <v>51020102El Carmen de Viboral</v>
      </c>
      <c r="F512" t="str">
        <f t="shared" si="15"/>
        <v/>
      </c>
      <c r="G512">
        <v>1</v>
      </c>
      <c r="H512" s="2"/>
      <c r="I512">
        <f>+ABS(SUMIF($A$4:$A$11183,A512,$H$4:$H$11183)-IF(ISERROR(VLOOKUP(A512,Seguimiento_Mar_2025!G$4:U$356,15,FALSE)),0,VLOOKUP(A512,Seguimiento_Mar_2025!G$4:U$356,15,FALSE)))</f>
        <v>0</v>
      </c>
    </row>
    <row r="513" spans="1:9" ht="30">
      <c r="A513" t="s">
        <v>51</v>
      </c>
      <c r="B513" s="1" t="str">
        <f>+IF(LEN(A513)&gt;0,VLOOKUP(A513,Seguimiento_Mar_2025!G$4:H$356,2,FALSE),"")</f>
        <v>Personas acompañadas en la búsqueda de personas desaparecidas.</v>
      </c>
      <c r="C513" s="1" t="str">
        <f>+IF(LEN(A513)&gt;0,VLOOKUP(A513,Seguimiento_Mar_2025!G$4:J$356,4,FALSE),"")</f>
        <v>Secretaría de Seguridad, Justicia y Paz</v>
      </c>
      <c r="D513" t="s">
        <v>1235</v>
      </c>
      <c r="E513" t="str">
        <f t="shared" si="16"/>
        <v>51020102El Santuario</v>
      </c>
      <c r="F513" t="str">
        <f t="shared" si="15"/>
        <v/>
      </c>
      <c r="G513">
        <v>1</v>
      </c>
      <c r="H513" s="2"/>
      <c r="I513">
        <f>+ABS(SUMIF($A$4:$A$11183,A513,$H$4:$H$11183)-IF(ISERROR(VLOOKUP(A513,Seguimiento_Mar_2025!G$4:U$356,15,FALSE)),0,VLOOKUP(A513,Seguimiento_Mar_2025!G$4:U$356,15,FALSE)))</f>
        <v>0</v>
      </c>
    </row>
    <row r="514" spans="1:9" ht="30">
      <c r="A514" t="s">
        <v>51</v>
      </c>
      <c r="B514" s="1" t="str">
        <f>+IF(LEN(A514)&gt;0,VLOOKUP(A514,Seguimiento_Mar_2025!G$4:H$356,2,FALSE),"")</f>
        <v>Personas acompañadas en la búsqueda de personas desaparecidas.</v>
      </c>
      <c r="C514" s="1" t="str">
        <f>+IF(LEN(A514)&gt;0,VLOOKUP(A514,Seguimiento_Mar_2025!G$4:J$356,4,FALSE),"")</f>
        <v>Secretaría de Seguridad, Justicia y Paz</v>
      </c>
      <c r="D514" t="s">
        <v>1234</v>
      </c>
      <c r="E514" t="str">
        <f t="shared" si="16"/>
        <v>51020102Granada</v>
      </c>
      <c r="F514" t="str">
        <f t="shared" si="15"/>
        <v/>
      </c>
      <c r="G514">
        <v>2</v>
      </c>
      <c r="H514" s="2"/>
      <c r="I514">
        <f>+ABS(SUMIF($A$4:$A$11183,A514,$H$4:$H$11183)-IF(ISERROR(VLOOKUP(A514,Seguimiento_Mar_2025!G$4:U$356,15,FALSE)),0,VLOOKUP(A514,Seguimiento_Mar_2025!G$4:U$356,15,FALSE)))</f>
        <v>0</v>
      </c>
    </row>
    <row r="515" spans="1:9" ht="30">
      <c r="A515" t="s">
        <v>51</v>
      </c>
      <c r="B515" s="1" t="str">
        <f>+IF(LEN(A515)&gt;0,VLOOKUP(A515,Seguimiento_Mar_2025!G$4:H$356,2,FALSE),"")</f>
        <v>Personas acompañadas en la búsqueda de personas desaparecidas.</v>
      </c>
      <c r="C515" s="1" t="str">
        <f>+IF(LEN(A515)&gt;0,VLOOKUP(A515,Seguimiento_Mar_2025!G$4:J$356,4,FALSE),"")</f>
        <v>Secretaría de Seguridad, Justicia y Paz</v>
      </c>
      <c r="D515" t="s">
        <v>1256</v>
      </c>
      <c r="E515" t="str">
        <f t="shared" si="16"/>
        <v>51020102Medellín</v>
      </c>
      <c r="F515" t="str">
        <f t="shared" si="15"/>
        <v/>
      </c>
      <c r="G515">
        <v>31</v>
      </c>
      <c r="H515" s="2"/>
      <c r="I515">
        <f>+ABS(SUMIF($A$4:$A$11183,A515,$H$4:$H$11183)-IF(ISERROR(VLOOKUP(A515,Seguimiento_Mar_2025!G$4:U$356,15,FALSE)),0,VLOOKUP(A515,Seguimiento_Mar_2025!G$4:U$356,15,FALSE)))</f>
        <v>0</v>
      </c>
    </row>
    <row r="516" spans="1:9" ht="30">
      <c r="A516" t="s">
        <v>51</v>
      </c>
      <c r="B516" s="1" t="str">
        <f>+IF(LEN(A516)&gt;0,VLOOKUP(A516,Seguimiento_Mar_2025!G$4:H$356,2,FALSE),"")</f>
        <v>Personas acompañadas en la búsqueda de personas desaparecidas.</v>
      </c>
      <c r="C516" s="1" t="str">
        <f>+IF(LEN(A516)&gt;0,VLOOKUP(A516,Seguimiento_Mar_2025!G$4:J$356,4,FALSE),"")</f>
        <v>Secretaría de Seguridad, Justicia y Paz</v>
      </c>
      <c r="D516" t="s">
        <v>1336</v>
      </c>
      <c r="E516" t="str">
        <f t="shared" si="16"/>
        <v>51020102Remedios</v>
      </c>
      <c r="F516" t="str">
        <f t="shared" ref="F516:F579" si="17">+IF(IF(LEN(E516)&gt;0,COUNTIF($E$4:$E$11183,E516),"")=1,"",IF(LEN(E516)&gt;0,COUNTIF($E$4:$E$11183,E516),""))</f>
        <v/>
      </c>
      <c r="G516">
        <v>1</v>
      </c>
      <c r="H516" s="2"/>
      <c r="I516">
        <f>+ABS(SUMIF($A$4:$A$11183,A516,$H$4:$H$11183)-IF(ISERROR(VLOOKUP(A516,Seguimiento_Mar_2025!G$4:U$356,15,FALSE)),0,VLOOKUP(A516,Seguimiento_Mar_2025!G$4:U$356,15,FALSE)))</f>
        <v>0</v>
      </c>
    </row>
    <row r="517" spans="1:9" ht="30">
      <c r="A517" t="s">
        <v>51</v>
      </c>
      <c r="B517" s="1" t="str">
        <f>+IF(LEN(A517)&gt;0,VLOOKUP(A517,Seguimiento_Mar_2025!G$4:H$356,2,FALSE),"")</f>
        <v>Personas acompañadas en la búsqueda de personas desaparecidas.</v>
      </c>
      <c r="C517" s="1" t="str">
        <f>+IF(LEN(A517)&gt;0,VLOOKUP(A517,Seguimiento_Mar_2025!G$4:J$356,4,FALSE),"")</f>
        <v>Secretaría de Seguridad, Justicia y Paz</v>
      </c>
      <c r="D517" t="s">
        <v>1339</v>
      </c>
      <c r="E517" t="str">
        <f t="shared" si="16"/>
        <v>51020102Sabaneta</v>
      </c>
      <c r="F517" t="str">
        <f t="shared" si="17"/>
        <v/>
      </c>
      <c r="G517">
        <v>1</v>
      </c>
      <c r="H517" s="2"/>
      <c r="I517">
        <f>+ABS(SUMIF($A$4:$A$11183,A517,$H$4:$H$11183)-IF(ISERROR(VLOOKUP(A517,Seguimiento_Mar_2025!G$4:U$356,15,FALSE)),0,VLOOKUP(A517,Seguimiento_Mar_2025!G$4:U$356,15,FALSE)))</f>
        <v>0</v>
      </c>
    </row>
    <row r="518" spans="1:9" ht="30">
      <c r="A518" t="s">
        <v>51</v>
      </c>
      <c r="B518" s="1" t="str">
        <f>+IF(LEN(A518)&gt;0,VLOOKUP(A518,Seguimiento_Mar_2025!G$4:H$356,2,FALSE),"")</f>
        <v>Personas acompañadas en la búsqueda de personas desaparecidas.</v>
      </c>
      <c r="C518" s="1" t="str">
        <f>+IF(LEN(A518)&gt;0,VLOOKUP(A518,Seguimiento_Mar_2025!G$4:J$356,4,FALSE),"")</f>
        <v>Secretaría de Seguridad, Justicia y Paz</v>
      </c>
      <c r="D518" t="s">
        <v>1242</v>
      </c>
      <c r="E518" t="str">
        <f t="shared" si="16"/>
        <v>51020102San Carlos</v>
      </c>
      <c r="F518" t="str">
        <f t="shared" si="17"/>
        <v/>
      </c>
      <c r="G518">
        <v>2</v>
      </c>
      <c r="H518" s="2"/>
      <c r="I518">
        <f>+ABS(SUMIF($A$4:$A$11183,A518,$H$4:$H$11183)-IF(ISERROR(VLOOKUP(A518,Seguimiento_Mar_2025!G$4:U$356,15,FALSE)),0,VLOOKUP(A518,Seguimiento_Mar_2025!G$4:U$356,15,FALSE)))</f>
        <v>0</v>
      </c>
    </row>
    <row r="519" spans="1:9" ht="30">
      <c r="A519" t="s">
        <v>51</v>
      </c>
      <c r="B519" s="1" t="str">
        <f>+IF(LEN(A519)&gt;0,VLOOKUP(A519,Seguimiento_Mar_2025!G$4:H$356,2,FALSE),"")</f>
        <v>Personas acompañadas en la búsqueda de personas desaparecidas.</v>
      </c>
      <c r="C519" s="1" t="str">
        <f>+IF(LEN(A519)&gt;0,VLOOKUP(A519,Seguimiento_Mar_2025!G$4:J$356,4,FALSE),"")</f>
        <v>Secretaría de Seguridad, Justicia y Paz</v>
      </c>
      <c r="D519" t="s">
        <v>1342</v>
      </c>
      <c r="E519" t="str">
        <f t="shared" si="16"/>
        <v>51020102San Pedro de Urabá</v>
      </c>
      <c r="F519" t="str">
        <f t="shared" si="17"/>
        <v/>
      </c>
      <c r="G519">
        <v>44</v>
      </c>
      <c r="H519" s="2"/>
      <c r="I519">
        <f>+ABS(SUMIF($A$4:$A$11183,A519,$H$4:$H$11183)-IF(ISERROR(VLOOKUP(A519,Seguimiento_Mar_2025!G$4:U$356,15,FALSE)),0,VLOOKUP(A519,Seguimiento_Mar_2025!G$4:U$356,15,FALSE)))</f>
        <v>0</v>
      </c>
    </row>
    <row r="520" spans="1:9" ht="30">
      <c r="A520" t="s">
        <v>51</v>
      </c>
      <c r="B520" s="1" t="str">
        <f>+IF(LEN(A520)&gt;0,VLOOKUP(A520,Seguimiento_Mar_2025!G$4:H$356,2,FALSE),"")</f>
        <v>Personas acompañadas en la búsqueda de personas desaparecidas.</v>
      </c>
      <c r="C520" s="1" t="str">
        <f>+IF(LEN(A520)&gt;0,VLOOKUP(A520,Seguimiento_Mar_2025!G$4:J$356,4,FALSE),"")</f>
        <v>Secretaría de Seguridad, Justicia y Paz</v>
      </c>
      <c r="D520" t="s">
        <v>1247</v>
      </c>
      <c r="E520" t="str">
        <f t="shared" si="16"/>
        <v>51020102San Rafael</v>
      </c>
      <c r="F520" t="str">
        <f t="shared" si="17"/>
        <v/>
      </c>
      <c r="G520">
        <v>10</v>
      </c>
      <c r="H520" s="2"/>
      <c r="I520">
        <f>+ABS(SUMIF($A$4:$A$11183,A520,$H$4:$H$11183)-IF(ISERROR(VLOOKUP(A520,Seguimiento_Mar_2025!G$4:U$356,15,FALSE)),0,VLOOKUP(A520,Seguimiento_Mar_2025!G$4:U$356,15,FALSE)))</f>
        <v>0</v>
      </c>
    </row>
    <row r="521" spans="1:9" ht="30">
      <c r="A521" t="s">
        <v>51</v>
      </c>
      <c r="B521" s="1" t="str">
        <f>+IF(LEN(A521)&gt;0,VLOOKUP(A521,Seguimiento_Mar_2025!G$4:H$356,2,FALSE),"")</f>
        <v>Personas acompañadas en la búsqueda de personas desaparecidas.</v>
      </c>
      <c r="C521" s="1" t="str">
        <f>+IF(LEN(A521)&gt;0,VLOOKUP(A521,Seguimiento_Mar_2025!G$4:J$356,4,FALSE),"")</f>
        <v>Secretaría de Seguridad, Justicia y Paz</v>
      </c>
      <c r="D521" t="s">
        <v>1344</v>
      </c>
      <c r="E521" t="str">
        <f t="shared" si="16"/>
        <v>51020102Santa Bárbara</v>
      </c>
      <c r="F521" t="str">
        <f t="shared" si="17"/>
        <v/>
      </c>
      <c r="G521">
        <v>1</v>
      </c>
      <c r="H521" s="2"/>
      <c r="I521">
        <f>+ABS(SUMIF($A$4:$A$11183,A521,$H$4:$H$11183)-IF(ISERROR(VLOOKUP(A521,Seguimiento_Mar_2025!G$4:U$356,15,FALSE)),0,VLOOKUP(A521,Seguimiento_Mar_2025!G$4:U$356,15,FALSE)))</f>
        <v>0</v>
      </c>
    </row>
    <row r="522" spans="1:9" ht="30">
      <c r="A522" t="s">
        <v>51</v>
      </c>
      <c r="B522" s="1" t="str">
        <f>+IF(LEN(A522)&gt;0,VLOOKUP(A522,Seguimiento_Mar_2025!G$4:H$356,2,FALSE),"")</f>
        <v>Personas acompañadas en la búsqueda de personas desaparecidas.</v>
      </c>
      <c r="C522" s="1" t="str">
        <f>+IF(LEN(A522)&gt;0,VLOOKUP(A522,Seguimiento_Mar_2025!G$4:J$356,4,FALSE),"")</f>
        <v>Secretaría de Seguridad, Justicia y Paz</v>
      </c>
      <c r="D522" t="s">
        <v>1263</v>
      </c>
      <c r="E522" t="str">
        <f t="shared" si="16"/>
        <v>51020102Tarazá</v>
      </c>
      <c r="F522" t="str">
        <f t="shared" si="17"/>
        <v/>
      </c>
      <c r="G522">
        <v>19</v>
      </c>
      <c r="H522" s="2"/>
      <c r="I522">
        <f>+ABS(SUMIF($A$4:$A$11183,A522,$H$4:$H$11183)-IF(ISERROR(VLOOKUP(A522,Seguimiento_Mar_2025!G$4:U$356,15,FALSE)),0,VLOOKUP(A522,Seguimiento_Mar_2025!G$4:U$356,15,FALSE)))</f>
        <v>0</v>
      </c>
    </row>
    <row r="523" spans="1:9" ht="30">
      <c r="A523" t="s">
        <v>51</v>
      </c>
      <c r="B523" s="1" t="str">
        <f>+IF(LEN(A523)&gt;0,VLOOKUP(A523,Seguimiento_Mar_2025!G$4:H$356,2,FALSE),"")</f>
        <v>Personas acompañadas en la búsqueda de personas desaparecidas.</v>
      </c>
      <c r="C523" s="1" t="str">
        <f>+IF(LEN(A523)&gt;0,VLOOKUP(A523,Seguimiento_Mar_2025!G$4:J$356,4,FALSE),"")</f>
        <v>Secretaría de Seguridad, Justicia y Paz</v>
      </c>
      <c r="D523" t="s">
        <v>1227</v>
      </c>
      <c r="E523" t="str">
        <f t="shared" si="16"/>
        <v>51020102Turbo</v>
      </c>
      <c r="F523" t="str">
        <f t="shared" si="17"/>
        <v/>
      </c>
      <c r="G523">
        <v>2</v>
      </c>
      <c r="H523" s="2"/>
      <c r="I523">
        <f>+ABS(SUMIF($A$4:$A$11183,A523,$H$4:$H$11183)-IF(ISERROR(VLOOKUP(A523,Seguimiento_Mar_2025!G$4:U$356,15,FALSE)),0,VLOOKUP(A523,Seguimiento_Mar_2025!G$4:U$356,15,FALSE)))</f>
        <v>0</v>
      </c>
    </row>
    <row r="524" spans="1:9" ht="30">
      <c r="A524" t="s">
        <v>51</v>
      </c>
      <c r="B524" s="1" t="str">
        <f>+IF(LEN(A524)&gt;0,VLOOKUP(A524,Seguimiento_Mar_2025!G$4:H$356,2,FALSE),"")</f>
        <v>Personas acompañadas en la búsqueda de personas desaparecidas.</v>
      </c>
      <c r="C524" s="1" t="str">
        <f>+IF(LEN(A524)&gt;0,VLOOKUP(A524,Seguimiento_Mar_2025!G$4:J$356,4,FALSE),"")</f>
        <v>Secretaría de Seguridad, Justicia y Paz</v>
      </c>
      <c r="D524" t="s">
        <v>1232</v>
      </c>
      <c r="E524" t="str">
        <f t="shared" si="16"/>
        <v>51020102Vegachí</v>
      </c>
      <c r="F524" t="str">
        <f t="shared" si="17"/>
        <v/>
      </c>
      <c r="G524">
        <v>2</v>
      </c>
      <c r="H524" s="2"/>
      <c r="I524">
        <f>+ABS(SUMIF($A$4:$A$11183,A524,$H$4:$H$11183)-IF(ISERROR(VLOOKUP(A524,Seguimiento_Mar_2025!G$4:U$356,15,FALSE)),0,VLOOKUP(A524,Seguimiento_Mar_2025!G$4:U$356,15,FALSE)))</f>
        <v>0</v>
      </c>
    </row>
    <row r="525" spans="1:9" ht="30">
      <c r="A525" t="s">
        <v>51</v>
      </c>
      <c r="B525" s="1" t="str">
        <f>+IF(LEN(A525)&gt;0,VLOOKUP(A525,Seguimiento_Mar_2025!G$4:H$356,2,FALSE),"")</f>
        <v>Personas acompañadas en la búsqueda de personas desaparecidas.</v>
      </c>
      <c r="C525" s="1" t="str">
        <f>+IF(LEN(A525)&gt;0,VLOOKUP(A525,Seguimiento_Mar_2025!G$4:J$356,4,FALSE),"")</f>
        <v>Secretaría de Seguridad, Justicia y Paz</v>
      </c>
      <c r="D525" t="s">
        <v>1229</v>
      </c>
      <c r="E525" t="str">
        <f t="shared" si="16"/>
        <v>51020102.Departamento</v>
      </c>
      <c r="F525" t="str">
        <f t="shared" si="17"/>
        <v/>
      </c>
      <c r="G525">
        <v>70</v>
      </c>
      <c r="H525" s="2"/>
      <c r="I525">
        <f>+ABS(SUMIF($A$4:$A$11183,A525,$H$4:$H$11183)-IF(ISERROR(VLOOKUP(A525,Seguimiento_Mar_2025!G$4:U$356,15,FALSE)),0,VLOOKUP(A525,Seguimiento_Mar_2025!G$4:U$356,15,FALSE)))</f>
        <v>0</v>
      </c>
    </row>
    <row r="526" spans="1:9">
      <c r="A526" t="s">
        <v>796</v>
      </c>
      <c r="B526" s="1" t="str">
        <f>+IF(LEN(A526)&gt;0,VLOOKUP(A526,Seguimiento_Mar_2025!G$4:H$356,2,FALSE),"")</f>
        <v>Entidades territoriales asistidas fiscal y financieramente</v>
      </c>
      <c r="C526" s="1" t="str">
        <f>+IF(LEN(A526)&gt;0,VLOOKUP(A526,Seguimiento_Mar_2025!G$4:J$356,4,FALSE),"")</f>
        <v>Secretaría de Hacienda</v>
      </c>
      <c r="D526" t="s">
        <v>1271</v>
      </c>
      <c r="E526" t="str">
        <f t="shared" si="16"/>
        <v>55030201Abejorral</v>
      </c>
      <c r="F526" t="str">
        <f t="shared" si="17"/>
        <v/>
      </c>
      <c r="G526">
        <v>1</v>
      </c>
      <c r="H526" s="2">
        <v>1</v>
      </c>
      <c r="I526">
        <f>+ABS(SUMIF($A$4:$A$11183,A526,$H$4:$H$11183)-IF(ISERROR(VLOOKUP(A526,Seguimiento_Mar_2025!G$4:U$356,15,FALSE)),0,VLOOKUP(A526,Seguimiento_Mar_2025!G$4:U$356,15,FALSE)))</f>
        <v>0</v>
      </c>
    </row>
    <row r="527" spans="1:9">
      <c r="A527" t="s">
        <v>796</v>
      </c>
      <c r="B527" s="1" t="str">
        <f>+IF(LEN(A527)&gt;0,VLOOKUP(A527,Seguimiento_Mar_2025!G$4:H$356,2,FALSE),"")</f>
        <v>Entidades territoriales asistidas fiscal y financieramente</v>
      </c>
      <c r="C527" s="1" t="str">
        <f>+IF(LEN(A527)&gt;0,VLOOKUP(A527,Seguimiento_Mar_2025!G$4:J$356,4,FALSE),"")</f>
        <v>Secretaría de Hacienda</v>
      </c>
      <c r="D527" t="s">
        <v>1230</v>
      </c>
      <c r="E527" t="str">
        <f t="shared" si="16"/>
        <v>55030201Amagá</v>
      </c>
      <c r="F527" t="str">
        <f t="shared" si="17"/>
        <v/>
      </c>
      <c r="G527">
        <v>1</v>
      </c>
      <c r="H527" s="2"/>
      <c r="I527">
        <f>+ABS(SUMIF($A$4:$A$11183,A527,$H$4:$H$11183)-IF(ISERROR(VLOOKUP(A527,Seguimiento_Mar_2025!G$4:U$356,15,FALSE)),0,VLOOKUP(A527,Seguimiento_Mar_2025!G$4:U$356,15,FALSE)))</f>
        <v>0</v>
      </c>
    </row>
    <row r="528" spans="1:9">
      <c r="A528" t="s">
        <v>796</v>
      </c>
      <c r="B528" s="1" t="str">
        <f>+IF(LEN(A528)&gt;0,VLOOKUP(A528,Seguimiento_Mar_2025!G$4:H$356,2,FALSE),"")</f>
        <v>Entidades territoriales asistidas fiscal y financieramente</v>
      </c>
      <c r="C528" s="1" t="str">
        <f>+IF(LEN(A528)&gt;0,VLOOKUP(A528,Seguimiento_Mar_2025!G$4:J$356,4,FALSE),"")</f>
        <v>Secretaría de Hacienda</v>
      </c>
      <c r="D528" t="s">
        <v>1305</v>
      </c>
      <c r="E528" t="str">
        <f t="shared" si="16"/>
        <v>55030201Amalfi</v>
      </c>
      <c r="F528" t="str">
        <f t="shared" si="17"/>
        <v/>
      </c>
      <c r="G528">
        <v>1</v>
      </c>
      <c r="H528" s="2">
        <v>1</v>
      </c>
      <c r="I528">
        <f>+ABS(SUMIF($A$4:$A$11183,A528,$H$4:$H$11183)-IF(ISERROR(VLOOKUP(A528,Seguimiento_Mar_2025!G$4:U$356,15,FALSE)),0,VLOOKUP(A528,Seguimiento_Mar_2025!G$4:U$356,15,FALSE)))</f>
        <v>0</v>
      </c>
    </row>
    <row r="529" spans="1:9">
      <c r="A529" t="s">
        <v>796</v>
      </c>
      <c r="B529" s="1" t="str">
        <f>+IF(LEN(A529)&gt;0,VLOOKUP(A529,Seguimiento_Mar_2025!G$4:H$356,2,FALSE),"")</f>
        <v>Entidades territoriales asistidas fiscal y financieramente</v>
      </c>
      <c r="C529" s="1" t="str">
        <f>+IF(LEN(A529)&gt;0,VLOOKUP(A529,Seguimiento_Mar_2025!G$4:J$356,4,FALSE),"")</f>
        <v>Secretaría de Hacienda</v>
      </c>
      <c r="D529" t="s">
        <v>1241</v>
      </c>
      <c r="E529" t="str">
        <f t="shared" si="16"/>
        <v>55030201Andes</v>
      </c>
      <c r="F529" t="str">
        <f t="shared" si="17"/>
        <v/>
      </c>
      <c r="G529">
        <v>1</v>
      </c>
      <c r="H529" s="2"/>
      <c r="I529">
        <f>+ABS(SUMIF($A$4:$A$11183,A529,$H$4:$H$11183)-IF(ISERROR(VLOOKUP(A529,Seguimiento_Mar_2025!G$4:U$356,15,FALSE)),0,VLOOKUP(A529,Seguimiento_Mar_2025!G$4:U$356,15,FALSE)))</f>
        <v>0</v>
      </c>
    </row>
    <row r="530" spans="1:9">
      <c r="A530" t="s">
        <v>796</v>
      </c>
      <c r="B530" s="1" t="str">
        <f>+IF(LEN(A530)&gt;0,VLOOKUP(A530,Seguimiento_Mar_2025!G$4:H$356,2,FALSE),"")</f>
        <v>Entidades territoriales asistidas fiscal y financieramente</v>
      </c>
      <c r="C530" s="1" t="str">
        <f>+IF(LEN(A530)&gt;0,VLOOKUP(A530,Seguimiento_Mar_2025!G$4:J$356,4,FALSE),"")</f>
        <v>Secretaría de Hacienda</v>
      </c>
      <c r="D530" t="s">
        <v>1277</v>
      </c>
      <c r="E530" t="str">
        <f t="shared" si="16"/>
        <v>55030201Angelópolis</v>
      </c>
      <c r="F530" t="str">
        <f t="shared" si="17"/>
        <v/>
      </c>
      <c r="G530">
        <v>1</v>
      </c>
      <c r="H530" s="2"/>
      <c r="I530">
        <f>+ABS(SUMIF($A$4:$A$11183,A530,$H$4:$H$11183)-IF(ISERROR(VLOOKUP(A530,Seguimiento_Mar_2025!G$4:U$356,15,FALSE)),0,VLOOKUP(A530,Seguimiento_Mar_2025!G$4:U$356,15,FALSE)))</f>
        <v>0</v>
      </c>
    </row>
    <row r="531" spans="1:9">
      <c r="A531" t="s">
        <v>796</v>
      </c>
      <c r="B531" s="1" t="str">
        <f>+IF(LEN(A531)&gt;0,VLOOKUP(A531,Seguimiento_Mar_2025!G$4:H$356,2,FALSE),"")</f>
        <v>Entidades territoriales asistidas fiscal y financieramente</v>
      </c>
      <c r="C531" s="1" t="str">
        <f>+IF(LEN(A531)&gt;0,VLOOKUP(A531,Seguimiento_Mar_2025!G$4:J$356,4,FALSE),"")</f>
        <v>Secretaría de Hacienda</v>
      </c>
      <c r="D531" t="s">
        <v>1278</v>
      </c>
      <c r="E531" t="str">
        <f t="shared" si="16"/>
        <v>55030201Angostura</v>
      </c>
      <c r="F531" t="str">
        <f t="shared" si="17"/>
        <v/>
      </c>
      <c r="G531">
        <v>1</v>
      </c>
      <c r="H531" s="2"/>
      <c r="I531">
        <f>+ABS(SUMIF($A$4:$A$11183,A531,$H$4:$H$11183)-IF(ISERROR(VLOOKUP(A531,Seguimiento_Mar_2025!G$4:U$356,15,FALSE)),0,VLOOKUP(A531,Seguimiento_Mar_2025!G$4:U$356,15,FALSE)))</f>
        <v>0</v>
      </c>
    </row>
    <row r="532" spans="1:9">
      <c r="A532" t="s">
        <v>796</v>
      </c>
      <c r="B532" s="1" t="str">
        <f>+IF(LEN(A532)&gt;0,VLOOKUP(A532,Seguimiento_Mar_2025!G$4:H$356,2,FALSE),"")</f>
        <v>Entidades territoriales asistidas fiscal y financieramente</v>
      </c>
      <c r="C532" s="1" t="str">
        <f>+IF(LEN(A532)&gt;0,VLOOKUP(A532,Seguimiento_Mar_2025!G$4:J$356,4,FALSE),"")</f>
        <v>Secretaría de Hacienda</v>
      </c>
      <c r="D532" t="s">
        <v>1306</v>
      </c>
      <c r="E532" t="str">
        <f t="shared" si="16"/>
        <v>55030201Anorí</v>
      </c>
      <c r="F532" t="str">
        <f t="shared" si="17"/>
        <v/>
      </c>
      <c r="G532">
        <v>1</v>
      </c>
      <c r="H532" s="2"/>
      <c r="I532">
        <f>+ABS(SUMIF($A$4:$A$11183,A532,$H$4:$H$11183)-IF(ISERROR(VLOOKUP(A532,Seguimiento_Mar_2025!G$4:U$356,15,FALSE)),0,VLOOKUP(A532,Seguimiento_Mar_2025!G$4:U$356,15,FALSE)))</f>
        <v>0</v>
      </c>
    </row>
    <row r="533" spans="1:9">
      <c r="A533" t="s">
        <v>796</v>
      </c>
      <c r="B533" s="1" t="str">
        <f>+IF(LEN(A533)&gt;0,VLOOKUP(A533,Seguimiento_Mar_2025!G$4:H$356,2,FALSE),"")</f>
        <v>Entidades territoriales asistidas fiscal y financieramente</v>
      </c>
      <c r="C533" s="1" t="str">
        <f>+IF(LEN(A533)&gt;0,VLOOKUP(A533,Seguimiento_Mar_2025!G$4:J$356,4,FALSE),"")</f>
        <v>Secretaría de Hacienda</v>
      </c>
      <c r="D533" t="s">
        <v>1257</v>
      </c>
      <c r="E533" t="str">
        <f t="shared" si="16"/>
        <v>55030201Apartadó</v>
      </c>
      <c r="F533" t="str">
        <f t="shared" si="17"/>
        <v/>
      </c>
      <c r="G533">
        <v>1</v>
      </c>
      <c r="H533" s="2"/>
      <c r="I533">
        <f>+ABS(SUMIF($A$4:$A$11183,A533,$H$4:$H$11183)-IF(ISERROR(VLOOKUP(A533,Seguimiento_Mar_2025!G$4:U$356,15,FALSE)),0,VLOOKUP(A533,Seguimiento_Mar_2025!G$4:U$356,15,FALSE)))</f>
        <v>0</v>
      </c>
    </row>
    <row r="534" spans="1:9">
      <c r="A534" t="s">
        <v>796</v>
      </c>
      <c r="B534" s="1" t="str">
        <f>+IF(LEN(A534)&gt;0,VLOOKUP(A534,Seguimiento_Mar_2025!G$4:H$356,2,FALSE),"")</f>
        <v>Entidades territoriales asistidas fiscal y financieramente</v>
      </c>
      <c r="C534" s="1" t="str">
        <f>+IF(LEN(A534)&gt;0,VLOOKUP(A534,Seguimiento_Mar_2025!G$4:J$356,4,FALSE),"")</f>
        <v>Secretaría de Hacienda</v>
      </c>
      <c r="D534" t="s">
        <v>1225</v>
      </c>
      <c r="E534" t="str">
        <f t="shared" si="16"/>
        <v>55030201Arboletes</v>
      </c>
      <c r="F534" t="str">
        <f t="shared" si="17"/>
        <v/>
      </c>
      <c r="G534">
        <v>1</v>
      </c>
      <c r="H534" s="2"/>
      <c r="I534">
        <f>+ABS(SUMIF($A$4:$A$11183,A534,$H$4:$H$11183)-IF(ISERROR(VLOOKUP(A534,Seguimiento_Mar_2025!G$4:U$356,15,FALSE)),0,VLOOKUP(A534,Seguimiento_Mar_2025!G$4:U$356,15,FALSE)))</f>
        <v>0</v>
      </c>
    </row>
    <row r="535" spans="1:9">
      <c r="A535" t="s">
        <v>796</v>
      </c>
      <c r="B535" s="1" t="str">
        <f>+IF(LEN(A535)&gt;0,VLOOKUP(A535,Seguimiento_Mar_2025!G$4:H$356,2,FALSE),"")</f>
        <v>Entidades territoriales asistidas fiscal y financieramente</v>
      </c>
      <c r="C535" s="1" t="str">
        <f>+IF(LEN(A535)&gt;0,VLOOKUP(A535,Seguimiento_Mar_2025!G$4:J$356,4,FALSE),"")</f>
        <v>Secretaría de Hacienda</v>
      </c>
      <c r="D535" t="s">
        <v>1308</v>
      </c>
      <c r="E535" t="str">
        <f t="shared" si="16"/>
        <v>55030201Argelia</v>
      </c>
      <c r="F535" t="str">
        <f t="shared" si="17"/>
        <v/>
      </c>
      <c r="G535">
        <v>1</v>
      </c>
      <c r="H535" s="2"/>
      <c r="I535">
        <f>+ABS(SUMIF($A$4:$A$11183,A535,$H$4:$H$11183)-IF(ISERROR(VLOOKUP(A535,Seguimiento_Mar_2025!G$4:U$356,15,FALSE)),0,VLOOKUP(A535,Seguimiento_Mar_2025!G$4:U$356,15,FALSE)))</f>
        <v>0</v>
      </c>
    </row>
    <row r="536" spans="1:9">
      <c r="A536" t="s">
        <v>796</v>
      </c>
      <c r="B536" s="1" t="str">
        <f>+IF(LEN(A536)&gt;0,VLOOKUP(A536,Seguimiento_Mar_2025!G$4:H$356,2,FALSE),"")</f>
        <v>Entidades territoriales asistidas fiscal y financieramente</v>
      </c>
      <c r="C536" s="1" t="str">
        <f>+IF(LEN(A536)&gt;0,VLOOKUP(A536,Seguimiento_Mar_2025!G$4:J$356,4,FALSE),"")</f>
        <v>Secretaría de Hacienda</v>
      </c>
      <c r="D536" t="s">
        <v>1309</v>
      </c>
      <c r="E536" t="str">
        <f t="shared" si="16"/>
        <v>55030201Barbosa</v>
      </c>
      <c r="F536" t="str">
        <f t="shared" si="17"/>
        <v/>
      </c>
      <c r="G536">
        <v>1</v>
      </c>
      <c r="H536" s="2"/>
      <c r="I536">
        <f>+ABS(SUMIF($A$4:$A$11183,A536,$H$4:$H$11183)-IF(ISERROR(VLOOKUP(A536,Seguimiento_Mar_2025!G$4:U$356,15,FALSE)),0,VLOOKUP(A536,Seguimiento_Mar_2025!G$4:U$356,15,FALSE)))</f>
        <v>0</v>
      </c>
    </row>
    <row r="537" spans="1:9">
      <c r="A537" t="s">
        <v>796</v>
      </c>
      <c r="B537" s="1" t="str">
        <f>+IF(LEN(A537)&gt;0,VLOOKUP(A537,Seguimiento_Mar_2025!G$4:H$356,2,FALSE),"")</f>
        <v>Entidades territoriales asistidas fiscal y financieramente</v>
      </c>
      <c r="C537" s="1" t="str">
        <f>+IF(LEN(A537)&gt;0,VLOOKUP(A537,Seguimiento_Mar_2025!G$4:J$356,4,FALSE),"")</f>
        <v>Secretaría de Hacienda</v>
      </c>
      <c r="D537" t="s">
        <v>1310</v>
      </c>
      <c r="E537" t="str">
        <f t="shared" si="16"/>
        <v>55030201Bello</v>
      </c>
      <c r="F537" t="str">
        <f t="shared" si="17"/>
        <v/>
      </c>
      <c r="G537">
        <v>1</v>
      </c>
      <c r="H537" s="2"/>
      <c r="I537">
        <f>+ABS(SUMIF($A$4:$A$11183,A537,$H$4:$H$11183)-IF(ISERROR(VLOOKUP(A537,Seguimiento_Mar_2025!G$4:U$356,15,FALSE)),0,VLOOKUP(A537,Seguimiento_Mar_2025!G$4:U$356,15,FALSE)))</f>
        <v>0</v>
      </c>
    </row>
    <row r="538" spans="1:9">
      <c r="A538" t="s">
        <v>796</v>
      </c>
      <c r="B538" s="1" t="str">
        <f>+IF(LEN(A538)&gt;0,VLOOKUP(A538,Seguimiento_Mar_2025!G$4:H$356,2,FALSE),"")</f>
        <v>Entidades territoriales asistidas fiscal y financieramente</v>
      </c>
      <c r="C538" s="1" t="str">
        <f>+IF(LEN(A538)&gt;0,VLOOKUP(A538,Seguimiento_Mar_2025!G$4:J$356,4,FALSE),"")</f>
        <v>Secretaría de Hacienda</v>
      </c>
      <c r="D538" t="s">
        <v>1279</v>
      </c>
      <c r="E538" t="str">
        <f t="shared" si="16"/>
        <v>55030201Belmira</v>
      </c>
      <c r="F538" t="str">
        <f t="shared" si="17"/>
        <v/>
      </c>
      <c r="G538">
        <v>1</v>
      </c>
      <c r="H538" s="2"/>
      <c r="I538">
        <f>+ABS(SUMIF($A$4:$A$11183,A538,$H$4:$H$11183)-IF(ISERROR(VLOOKUP(A538,Seguimiento_Mar_2025!G$4:U$356,15,FALSE)),0,VLOOKUP(A538,Seguimiento_Mar_2025!G$4:U$356,15,FALSE)))</f>
        <v>0</v>
      </c>
    </row>
    <row r="539" spans="1:9">
      <c r="A539" t="s">
        <v>796</v>
      </c>
      <c r="B539" s="1" t="str">
        <f>+IF(LEN(A539)&gt;0,VLOOKUP(A539,Seguimiento_Mar_2025!G$4:H$356,2,FALSE),"")</f>
        <v>Entidades territoriales asistidas fiscal y financieramente</v>
      </c>
      <c r="C539" s="1" t="str">
        <f>+IF(LEN(A539)&gt;0,VLOOKUP(A539,Seguimiento_Mar_2025!G$4:J$356,4,FALSE),"")</f>
        <v>Secretaría de Hacienda</v>
      </c>
      <c r="D539" t="s">
        <v>1311</v>
      </c>
      <c r="E539" t="str">
        <f t="shared" si="16"/>
        <v>55030201Betania</v>
      </c>
      <c r="F539" t="str">
        <f t="shared" si="17"/>
        <v/>
      </c>
      <c r="G539">
        <v>1</v>
      </c>
      <c r="H539" s="2">
        <v>1</v>
      </c>
      <c r="I539">
        <f>+ABS(SUMIF($A$4:$A$11183,A539,$H$4:$H$11183)-IF(ISERROR(VLOOKUP(A539,Seguimiento_Mar_2025!G$4:U$356,15,FALSE)),0,VLOOKUP(A539,Seguimiento_Mar_2025!G$4:U$356,15,FALSE)))</f>
        <v>0</v>
      </c>
    </row>
    <row r="540" spans="1:9">
      <c r="A540" t="s">
        <v>796</v>
      </c>
      <c r="B540" s="1" t="str">
        <f>+IF(LEN(A540)&gt;0,VLOOKUP(A540,Seguimiento_Mar_2025!G$4:H$356,2,FALSE),"")</f>
        <v>Entidades territoriales asistidas fiscal y financieramente</v>
      </c>
      <c r="C540" s="1" t="str">
        <f>+IF(LEN(A540)&gt;0,VLOOKUP(A540,Seguimiento_Mar_2025!G$4:J$356,4,FALSE),"")</f>
        <v>Secretaría de Hacienda</v>
      </c>
      <c r="D540" t="s">
        <v>1314</v>
      </c>
      <c r="E540" t="str">
        <f t="shared" si="16"/>
        <v>55030201Caldas</v>
      </c>
      <c r="F540" t="str">
        <f t="shared" si="17"/>
        <v/>
      </c>
      <c r="G540">
        <v>1</v>
      </c>
      <c r="H540" s="2"/>
      <c r="I540">
        <f>+ABS(SUMIF($A$4:$A$11183,A540,$H$4:$H$11183)-IF(ISERROR(VLOOKUP(A540,Seguimiento_Mar_2025!G$4:U$356,15,FALSE)),0,VLOOKUP(A540,Seguimiento_Mar_2025!G$4:U$356,15,FALSE)))</f>
        <v>0</v>
      </c>
    </row>
    <row r="541" spans="1:9">
      <c r="A541" t="s">
        <v>796</v>
      </c>
      <c r="B541" s="1" t="str">
        <f>+IF(LEN(A541)&gt;0,VLOOKUP(A541,Seguimiento_Mar_2025!G$4:H$356,2,FALSE),"")</f>
        <v>Entidades territoriales asistidas fiscal y financieramente</v>
      </c>
      <c r="C541" s="1" t="str">
        <f>+IF(LEN(A541)&gt;0,VLOOKUP(A541,Seguimiento_Mar_2025!G$4:J$356,4,FALSE),"")</f>
        <v>Secretaría de Hacienda</v>
      </c>
      <c r="D541" t="s">
        <v>1266</v>
      </c>
      <c r="E541" t="str">
        <f t="shared" si="16"/>
        <v>55030201Carepa</v>
      </c>
      <c r="F541" t="str">
        <f t="shared" si="17"/>
        <v/>
      </c>
      <c r="G541">
        <v>1</v>
      </c>
      <c r="H541" s="2">
        <v>1</v>
      </c>
      <c r="I541">
        <f>+ABS(SUMIF($A$4:$A$11183,A541,$H$4:$H$11183)-IF(ISERROR(VLOOKUP(A541,Seguimiento_Mar_2025!G$4:U$356,15,FALSE)),0,VLOOKUP(A541,Seguimiento_Mar_2025!G$4:U$356,15,FALSE)))</f>
        <v>0</v>
      </c>
    </row>
    <row r="542" spans="1:9">
      <c r="A542" t="s">
        <v>796</v>
      </c>
      <c r="B542" s="1" t="str">
        <f>+IF(LEN(A542)&gt;0,VLOOKUP(A542,Seguimiento_Mar_2025!G$4:H$356,2,FALSE),"")</f>
        <v>Entidades territoriales asistidas fiscal y financieramente</v>
      </c>
      <c r="C542" s="1" t="str">
        <f>+IF(LEN(A542)&gt;0,VLOOKUP(A542,Seguimiento_Mar_2025!G$4:J$356,4,FALSE),"")</f>
        <v>Secretaría de Hacienda</v>
      </c>
      <c r="D542" t="s">
        <v>1258</v>
      </c>
      <c r="E542" t="str">
        <f t="shared" si="16"/>
        <v>55030201Chigorodó</v>
      </c>
      <c r="F542" t="str">
        <f t="shared" si="17"/>
        <v/>
      </c>
      <c r="G542">
        <v>1</v>
      </c>
      <c r="H542" s="2"/>
      <c r="I542">
        <f>+ABS(SUMIF($A$4:$A$11183,A542,$H$4:$H$11183)-IF(ISERROR(VLOOKUP(A542,Seguimiento_Mar_2025!G$4:U$356,15,FALSE)),0,VLOOKUP(A542,Seguimiento_Mar_2025!G$4:U$356,15,FALSE)))</f>
        <v>0</v>
      </c>
    </row>
    <row r="543" spans="1:9">
      <c r="A543" t="s">
        <v>796</v>
      </c>
      <c r="B543" s="1" t="str">
        <f>+IF(LEN(A543)&gt;0,VLOOKUP(A543,Seguimiento_Mar_2025!G$4:H$356,2,FALSE),"")</f>
        <v>Entidades territoriales asistidas fiscal y financieramente</v>
      </c>
      <c r="C543" s="1" t="str">
        <f>+IF(LEN(A543)&gt;0,VLOOKUP(A543,Seguimiento_Mar_2025!G$4:J$356,4,FALSE),"")</f>
        <v>Secretaría de Hacienda</v>
      </c>
      <c r="D543" t="s">
        <v>1292</v>
      </c>
      <c r="E543" t="str">
        <f t="shared" si="16"/>
        <v>55030201Carolina del Príncipe</v>
      </c>
      <c r="F543" t="str">
        <f t="shared" si="17"/>
        <v/>
      </c>
      <c r="G543">
        <v>1</v>
      </c>
      <c r="H543" s="2"/>
      <c r="I543">
        <f>+ABS(SUMIF($A$4:$A$11183,A543,$H$4:$H$11183)-IF(ISERROR(VLOOKUP(A543,Seguimiento_Mar_2025!G$4:U$356,15,FALSE)),0,VLOOKUP(A543,Seguimiento_Mar_2025!G$4:U$356,15,FALSE)))</f>
        <v>0</v>
      </c>
    </row>
    <row r="544" spans="1:9">
      <c r="A544" t="s">
        <v>796</v>
      </c>
      <c r="B544" s="1" t="str">
        <f>+IF(LEN(A544)&gt;0,VLOOKUP(A544,Seguimiento_Mar_2025!G$4:H$356,2,FALSE),"")</f>
        <v>Entidades territoriales asistidas fiscal y financieramente</v>
      </c>
      <c r="C544" s="1" t="str">
        <f>+IF(LEN(A544)&gt;0,VLOOKUP(A544,Seguimiento_Mar_2025!G$4:J$356,4,FALSE),"")</f>
        <v>Secretaría de Hacienda</v>
      </c>
      <c r="D544" t="s">
        <v>1254</v>
      </c>
      <c r="E544" t="str">
        <f t="shared" si="16"/>
        <v>55030201Ciudad Bolívar</v>
      </c>
      <c r="F544" t="str">
        <f t="shared" si="17"/>
        <v/>
      </c>
      <c r="G544">
        <v>1</v>
      </c>
      <c r="H544" s="2"/>
      <c r="I544">
        <f>+ABS(SUMIF($A$4:$A$11183,A544,$H$4:$H$11183)-IF(ISERROR(VLOOKUP(A544,Seguimiento_Mar_2025!G$4:U$356,15,FALSE)),0,VLOOKUP(A544,Seguimiento_Mar_2025!G$4:U$356,15,FALSE)))</f>
        <v>0</v>
      </c>
    </row>
    <row r="545" spans="1:9">
      <c r="A545" t="s">
        <v>796</v>
      </c>
      <c r="B545" s="1" t="str">
        <f>+IF(LEN(A545)&gt;0,VLOOKUP(A545,Seguimiento_Mar_2025!G$4:H$356,2,FALSE),"")</f>
        <v>Entidades territoriales asistidas fiscal y financieramente</v>
      </c>
      <c r="C545" s="1" t="str">
        <f>+IF(LEN(A545)&gt;0,VLOOKUP(A545,Seguimiento_Mar_2025!G$4:J$356,4,FALSE),"")</f>
        <v>Secretaría de Hacienda</v>
      </c>
      <c r="D545" t="s">
        <v>1317</v>
      </c>
      <c r="E545" t="str">
        <f t="shared" si="16"/>
        <v>55030201Cocorná</v>
      </c>
      <c r="F545" t="str">
        <f t="shared" si="17"/>
        <v/>
      </c>
      <c r="G545">
        <v>1</v>
      </c>
      <c r="H545" s="2">
        <v>1</v>
      </c>
      <c r="I545">
        <f>+ABS(SUMIF($A$4:$A$11183,A545,$H$4:$H$11183)-IF(ISERROR(VLOOKUP(A545,Seguimiento_Mar_2025!G$4:U$356,15,FALSE)),0,VLOOKUP(A545,Seguimiento_Mar_2025!G$4:U$356,15,FALSE)))</f>
        <v>0</v>
      </c>
    </row>
    <row r="546" spans="1:9">
      <c r="A546" t="s">
        <v>796</v>
      </c>
      <c r="B546" s="1" t="str">
        <f>+IF(LEN(A546)&gt;0,VLOOKUP(A546,Seguimiento_Mar_2025!G$4:H$356,2,FALSE),"")</f>
        <v>Entidades territoriales asistidas fiscal y financieramente</v>
      </c>
      <c r="C546" s="1" t="str">
        <f>+IF(LEN(A546)&gt;0,VLOOKUP(A546,Seguimiento_Mar_2025!G$4:J$356,4,FALSE),"")</f>
        <v>Secretaría de Hacienda</v>
      </c>
      <c r="D546" t="s">
        <v>1318</v>
      </c>
      <c r="E546" t="str">
        <f t="shared" si="16"/>
        <v>55030201Concordia</v>
      </c>
      <c r="F546" t="str">
        <f t="shared" si="17"/>
        <v/>
      </c>
      <c r="G546">
        <v>1</v>
      </c>
      <c r="H546" s="2"/>
      <c r="I546">
        <f>+ABS(SUMIF($A$4:$A$11183,A546,$H$4:$H$11183)-IF(ISERROR(VLOOKUP(A546,Seguimiento_Mar_2025!G$4:U$356,15,FALSE)),0,VLOOKUP(A546,Seguimiento_Mar_2025!G$4:U$356,15,FALSE)))</f>
        <v>0</v>
      </c>
    </row>
    <row r="547" spans="1:9">
      <c r="A547" t="s">
        <v>796</v>
      </c>
      <c r="B547" s="1" t="str">
        <f>+IF(LEN(A547)&gt;0,VLOOKUP(A547,Seguimiento_Mar_2025!G$4:H$356,2,FALSE),"")</f>
        <v>Entidades territoriales asistidas fiscal y financieramente</v>
      </c>
      <c r="C547" s="1" t="str">
        <f>+IF(LEN(A547)&gt;0,VLOOKUP(A547,Seguimiento_Mar_2025!G$4:J$356,4,FALSE),"")</f>
        <v>Secretaría de Hacienda</v>
      </c>
      <c r="D547" t="s">
        <v>1231</v>
      </c>
      <c r="E547" t="str">
        <f t="shared" si="16"/>
        <v>55030201Dabeiba</v>
      </c>
      <c r="F547" t="str">
        <f t="shared" si="17"/>
        <v/>
      </c>
      <c r="G547">
        <v>1</v>
      </c>
      <c r="H547" s="2"/>
      <c r="I547">
        <f>+ABS(SUMIF($A$4:$A$11183,A547,$H$4:$H$11183)-IF(ISERROR(VLOOKUP(A547,Seguimiento_Mar_2025!G$4:U$356,15,FALSE)),0,VLOOKUP(A547,Seguimiento_Mar_2025!G$4:U$356,15,FALSE)))</f>
        <v>0</v>
      </c>
    </row>
    <row r="548" spans="1:9">
      <c r="A548" t="s">
        <v>796</v>
      </c>
      <c r="B548" s="1" t="str">
        <f>+IF(LEN(A548)&gt;0,VLOOKUP(A548,Seguimiento_Mar_2025!G$4:H$356,2,FALSE),"")</f>
        <v>Entidades territoriales asistidas fiscal y financieramente</v>
      </c>
      <c r="C548" s="1" t="str">
        <f>+IF(LEN(A548)&gt;0,VLOOKUP(A548,Seguimiento_Mar_2025!G$4:J$356,4,FALSE),"")</f>
        <v>Secretaría de Hacienda</v>
      </c>
      <c r="D548" t="s">
        <v>1319</v>
      </c>
      <c r="E548" t="str">
        <f t="shared" si="16"/>
        <v>55030201Donmatías</v>
      </c>
      <c r="F548" t="str">
        <f t="shared" si="17"/>
        <v/>
      </c>
      <c r="G548">
        <v>1</v>
      </c>
      <c r="H548" s="2"/>
      <c r="I548">
        <f>+ABS(SUMIF($A$4:$A$11183,A548,$H$4:$H$11183)-IF(ISERROR(VLOOKUP(A548,Seguimiento_Mar_2025!G$4:U$356,15,FALSE)),0,VLOOKUP(A548,Seguimiento_Mar_2025!G$4:U$356,15,FALSE)))</f>
        <v>0</v>
      </c>
    </row>
    <row r="549" spans="1:9">
      <c r="A549" t="s">
        <v>796</v>
      </c>
      <c r="B549" s="1" t="str">
        <f>+IF(LEN(A549)&gt;0,VLOOKUP(A549,Seguimiento_Mar_2025!G$4:H$356,2,FALSE),"")</f>
        <v>Entidades territoriales asistidas fiscal y financieramente</v>
      </c>
      <c r="C549" s="1" t="str">
        <f>+IF(LEN(A549)&gt;0,VLOOKUP(A549,Seguimiento_Mar_2025!G$4:J$356,4,FALSE),"")</f>
        <v>Secretaría de Hacienda</v>
      </c>
      <c r="D549" t="s">
        <v>1270</v>
      </c>
      <c r="E549" t="str">
        <f t="shared" si="16"/>
        <v>55030201Ebéjico</v>
      </c>
      <c r="F549" t="str">
        <f t="shared" si="17"/>
        <v/>
      </c>
      <c r="G549">
        <v>1</v>
      </c>
      <c r="H549" s="2"/>
      <c r="I549">
        <f>+ABS(SUMIF($A$4:$A$11183,A549,$H$4:$H$11183)-IF(ISERROR(VLOOKUP(A549,Seguimiento_Mar_2025!G$4:U$356,15,FALSE)),0,VLOOKUP(A549,Seguimiento_Mar_2025!G$4:U$356,15,FALSE)))</f>
        <v>0</v>
      </c>
    </row>
    <row r="550" spans="1:9">
      <c r="A550" t="s">
        <v>796</v>
      </c>
      <c r="B550" s="1" t="str">
        <f>+IF(LEN(A550)&gt;0,VLOOKUP(A550,Seguimiento_Mar_2025!G$4:H$356,2,FALSE),"")</f>
        <v>Entidades territoriales asistidas fiscal y financieramente</v>
      </c>
      <c r="C550" s="1" t="str">
        <f>+IF(LEN(A550)&gt;0,VLOOKUP(A550,Seguimiento_Mar_2025!G$4:J$356,4,FALSE),"")</f>
        <v>Secretaría de Hacienda</v>
      </c>
      <c r="D550" t="s">
        <v>1253</v>
      </c>
      <c r="E550" t="str">
        <f t="shared" si="16"/>
        <v>55030201El Bagre</v>
      </c>
      <c r="F550" t="str">
        <f t="shared" si="17"/>
        <v/>
      </c>
      <c r="G550">
        <v>1</v>
      </c>
      <c r="H550" s="2"/>
      <c r="I550">
        <f>+ABS(SUMIF($A$4:$A$11183,A550,$H$4:$H$11183)-IF(ISERROR(VLOOKUP(A550,Seguimiento_Mar_2025!G$4:U$356,15,FALSE)),0,VLOOKUP(A550,Seguimiento_Mar_2025!G$4:U$356,15,FALSE)))</f>
        <v>0</v>
      </c>
    </row>
    <row r="551" spans="1:9">
      <c r="A551" t="s">
        <v>796</v>
      </c>
      <c r="B551" s="1" t="str">
        <f>+IF(LEN(A551)&gt;0,VLOOKUP(A551,Seguimiento_Mar_2025!G$4:H$356,2,FALSE),"")</f>
        <v>Entidades territoriales asistidas fiscal y financieramente</v>
      </c>
      <c r="C551" s="1" t="str">
        <f>+IF(LEN(A551)&gt;0,VLOOKUP(A551,Seguimiento_Mar_2025!G$4:J$356,4,FALSE),"")</f>
        <v>Secretaría de Hacienda</v>
      </c>
      <c r="D551" t="s">
        <v>1244</v>
      </c>
      <c r="E551" t="str">
        <f t="shared" si="16"/>
        <v>55030201El Peñol</v>
      </c>
      <c r="F551" t="str">
        <f t="shared" si="17"/>
        <v/>
      </c>
      <c r="G551">
        <v>1</v>
      </c>
      <c r="H551" s="2"/>
      <c r="I551">
        <f>+ABS(SUMIF($A$4:$A$11183,A551,$H$4:$H$11183)-IF(ISERROR(VLOOKUP(A551,Seguimiento_Mar_2025!G$4:U$356,15,FALSE)),0,VLOOKUP(A551,Seguimiento_Mar_2025!G$4:U$356,15,FALSE)))</f>
        <v>0</v>
      </c>
    </row>
    <row r="552" spans="1:9">
      <c r="A552" t="s">
        <v>796</v>
      </c>
      <c r="B552" s="1" t="str">
        <f>+IF(LEN(A552)&gt;0,VLOOKUP(A552,Seguimiento_Mar_2025!G$4:H$356,2,FALSE),"")</f>
        <v>Entidades territoriales asistidas fiscal y financieramente</v>
      </c>
      <c r="C552" s="1" t="str">
        <f>+IF(LEN(A552)&gt;0,VLOOKUP(A552,Seguimiento_Mar_2025!G$4:J$356,4,FALSE),"")</f>
        <v>Secretaría de Hacienda</v>
      </c>
      <c r="D552" t="s">
        <v>1235</v>
      </c>
      <c r="E552" t="str">
        <f t="shared" si="16"/>
        <v>55030201El Santuario</v>
      </c>
      <c r="F552" t="str">
        <f t="shared" si="17"/>
        <v/>
      </c>
      <c r="G552">
        <v>1</v>
      </c>
      <c r="H552" s="2"/>
      <c r="I552">
        <f>+ABS(SUMIF($A$4:$A$11183,A552,$H$4:$H$11183)-IF(ISERROR(VLOOKUP(A552,Seguimiento_Mar_2025!G$4:U$356,15,FALSE)),0,VLOOKUP(A552,Seguimiento_Mar_2025!G$4:U$356,15,FALSE)))</f>
        <v>0</v>
      </c>
    </row>
    <row r="553" spans="1:9">
      <c r="A553" t="s">
        <v>796</v>
      </c>
      <c r="B553" s="1" t="str">
        <f>+IF(LEN(A553)&gt;0,VLOOKUP(A553,Seguimiento_Mar_2025!G$4:H$356,2,FALSE),"")</f>
        <v>Entidades territoriales asistidas fiscal y financieramente</v>
      </c>
      <c r="C553" s="1" t="str">
        <f>+IF(LEN(A553)&gt;0,VLOOKUP(A553,Seguimiento_Mar_2025!G$4:J$356,4,FALSE),"")</f>
        <v>Secretaría de Hacienda</v>
      </c>
      <c r="D553" t="s">
        <v>1322</v>
      </c>
      <c r="E553" t="str">
        <f t="shared" si="16"/>
        <v>55030201Envigado</v>
      </c>
      <c r="F553" t="str">
        <f t="shared" si="17"/>
        <v/>
      </c>
      <c r="G553">
        <v>1</v>
      </c>
      <c r="H553" s="2"/>
      <c r="I553">
        <f>+ABS(SUMIF($A$4:$A$11183,A553,$H$4:$H$11183)-IF(ISERROR(VLOOKUP(A553,Seguimiento_Mar_2025!G$4:U$356,15,FALSE)),0,VLOOKUP(A553,Seguimiento_Mar_2025!G$4:U$356,15,FALSE)))</f>
        <v>0</v>
      </c>
    </row>
    <row r="554" spans="1:9">
      <c r="A554" t="s">
        <v>796</v>
      </c>
      <c r="B554" s="1" t="str">
        <f>+IF(LEN(A554)&gt;0,VLOOKUP(A554,Seguimiento_Mar_2025!G$4:H$356,2,FALSE),"")</f>
        <v>Entidades territoriales asistidas fiscal y financieramente</v>
      </c>
      <c r="C554" s="1" t="str">
        <f>+IF(LEN(A554)&gt;0,VLOOKUP(A554,Seguimiento_Mar_2025!G$4:J$356,4,FALSE),"")</f>
        <v>Secretaría de Hacienda</v>
      </c>
      <c r="D554" t="s">
        <v>1324</v>
      </c>
      <c r="E554" t="str">
        <f t="shared" si="16"/>
        <v>55030201Frontino</v>
      </c>
      <c r="F554" t="str">
        <f t="shared" si="17"/>
        <v/>
      </c>
      <c r="G554">
        <v>1</v>
      </c>
      <c r="H554" s="2"/>
      <c r="I554">
        <f>+ABS(SUMIF($A$4:$A$11183,A554,$H$4:$H$11183)-IF(ISERROR(VLOOKUP(A554,Seguimiento_Mar_2025!G$4:U$356,15,FALSE)),0,VLOOKUP(A554,Seguimiento_Mar_2025!G$4:U$356,15,FALSE)))</f>
        <v>0</v>
      </c>
    </row>
    <row r="555" spans="1:9">
      <c r="A555" t="s">
        <v>796</v>
      </c>
      <c r="B555" s="1" t="str">
        <f>+IF(LEN(A555)&gt;0,VLOOKUP(A555,Seguimiento_Mar_2025!G$4:H$356,2,FALSE),"")</f>
        <v>Entidades territoriales asistidas fiscal y financieramente</v>
      </c>
      <c r="C555" s="1" t="str">
        <f>+IF(LEN(A555)&gt;0,VLOOKUP(A555,Seguimiento_Mar_2025!G$4:J$356,4,FALSE),"")</f>
        <v>Secretaría de Hacienda</v>
      </c>
      <c r="D555" t="s">
        <v>1246</v>
      </c>
      <c r="E555" t="str">
        <f t="shared" si="16"/>
        <v>55030201Entrerríos</v>
      </c>
      <c r="F555" t="str">
        <f t="shared" si="17"/>
        <v/>
      </c>
      <c r="G555">
        <v>1</v>
      </c>
      <c r="H555" s="2"/>
      <c r="I555">
        <f>+ABS(SUMIF($A$4:$A$11183,A555,$H$4:$H$11183)-IF(ISERROR(VLOOKUP(A555,Seguimiento_Mar_2025!G$4:U$356,15,FALSE)),0,VLOOKUP(A555,Seguimiento_Mar_2025!G$4:U$356,15,FALSE)))</f>
        <v>0</v>
      </c>
    </row>
    <row r="556" spans="1:9">
      <c r="A556" t="s">
        <v>796</v>
      </c>
      <c r="B556" s="1" t="str">
        <f>+IF(LEN(A556)&gt;0,VLOOKUP(A556,Seguimiento_Mar_2025!G$4:H$356,2,FALSE),"")</f>
        <v>Entidades territoriales asistidas fiscal y financieramente</v>
      </c>
      <c r="C556" s="1" t="str">
        <f>+IF(LEN(A556)&gt;0,VLOOKUP(A556,Seguimiento_Mar_2025!G$4:J$356,4,FALSE),"")</f>
        <v>Secretaría de Hacienda</v>
      </c>
      <c r="D556" t="s">
        <v>1326</v>
      </c>
      <c r="E556" t="str">
        <f t="shared" si="16"/>
        <v>55030201Gómez Plata</v>
      </c>
      <c r="F556" t="str">
        <f t="shared" si="17"/>
        <v/>
      </c>
      <c r="G556">
        <v>1</v>
      </c>
      <c r="H556" s="2"/>
      <c r="I556">
        <f>+ABS(SUMIF($A$4:$A$11183,A556,$H$4:$H$11183)-IF(ISERROR(VLOOKUP(A556,Seguimiento_Mar_2025!G$4:U$356,15,FALSE)),0,VLOOKUP(A556,Seguimiento_Mar_2025!G$4:U$356,15,FALSE)))</f>
        <v>0</v>
      </c>
    </row>
    <row r="557" spans="1:9">
      <c r="A557" t="s">
        <v>796</v>
      </c>
      <c r="B557" s="1" t="str">
        <f>+IF(LEN(A557)&gt;0,VLOOKUP(A557,Seguimiento_Mar_2025!G$4:H$356,2,FALSE),"")</f>
        <v>Entidades territoriales asistidas fiscal y financieramente</v>
      </c>
      <c r="C557" s="1" t="str">
        <f>+IF(LEN(A557)&gt;0,VLOOKUP(A557,Seguimiento_Mar_2025!G$4:J$356,4,FALSE),"")</f>
        <v>Secretaría de Hacienda</v>
      </c>
      <c r="D557" t="s">
        <v>1234</v>
      </c>
      <c r="E557" t="str">
        <f t="shared" si="16"/>
        <v>55030201Granada</v>
      </c>
      <c r="F557" t="str">
        <f t="shared" si="17"/>
        <v/>
      </c>
      <c r="G557">
        <v>1</v>
      </c>
      <c r="H557" s="2"/>
      <c r="I557">
        <f>+ABS(SUMIF($A$4:$A$11183,A557,$H$4:$H$11183)-IF(ISERROR(VLOOKUP(A557,Seguimiento_Mar_2025!G$4:U$356,15,FALSE)),0,VLOOKUP(A557,Seguimiento_Mar_2025!G$4:U$356,15,FALSE)))</f>
        <v>0</v>
      </c>
    </row>
    <row r="558" spans="1:9">
      <c r="A558" t="s">
        <v>796</v>
      </c>
      <c r="B558" s="1" t="str">
        <f>+IF(LEN(A558)&gt;0,VLOOKUP(A558,Seguimiento_Mar_2025!G$4:H$356,2,FALSE),"")</f>
        <v>Entidades territoriales asistidas fiscal y financieramente</v>
      </c>
      <c r="C558" s="1" t="str">
        <f>+IF(LEN(A558)&gt;0,VLOOKUP(A558,Seguimiento_Mar_2025!G$4:J$356,4,FALSE),"")</f>
        <v>Secretaría de Hacienda</v>
      </c>
      <c r="D558" t="s">
        <v>1327</v>
      </c>
      <c r="E558" t="str">
        <f t="shared" si="16"/>
        <v>55030201Guarne</v>
      </c>
      <c r="F558" t="str">
        <f t="shared" si="17"/>
        <v/>
      </c>
      <c r="G558">
        <v>1</v>
      </c>
      <c r="H558" s="2"/>
      <c r="I558">
        <f>+ABS(SUMIF($A$4:$A$11183,A558,$H$4:$H$11183)-IF(ISERROR(VLOOKUP(A558,Seguimiento_Mar_2025!G$4:U$356,15,FALSE)),0,VLOOKUP(A558,Seguimiento_Mar_2025!G$4:U$356,15,FALSE)))</f>
        <v>0</v>
      </c>
    </row>
    <row r="559" spans="1:9">
      <c r="A559" t="s">
        <v>796</v>
      </c>
      <c r="B559" s="1" t="str">
        <f>+IF(LEN(A559)&gt;0,VLOOKUP(A559,Seguimiento_Mar_2025!G$4:H$356,2,FALSE),"")</f>
        <v>Entidades territoriales asistidas fiscal y financieramente</v>
      </c>
      <c r="C559" s="1" t="str">
        <f>+IF(LEN(A559)&gt;0,VLOOKUP(A559,Seguimiento_Mar_2025!G$4:J$356,4,FALSE),"")</f>
        <v>Secretaría de Hacienda</v>
      </c>
      <c r="D559" t="s">
        <v>1282</v>
      </c>
      <c r="E559" t="str">
        <f t="shared" si="16"/>
        <v>55030201Guadalupe</v>
      </c>
      <c r="F559" t="str">
        <f t="shared" si="17"/>
        <v/>
      </c>
      <c r="G559">
        <v>1</v>
      </c>
      <c r="H559" s="2"/>
      <c r="I559">
        <f>+ABS(SUMIF($A$4:$A$11183,A559,$H$4:$H$11183)-IF(ISERROR(VLOOKUP(A559,Seguimiento_Mar_2025!G$4:U$356,15,FALSE)),0,VLOOKUP(A559,Seguimiento_Mar_2025!G$4:U$356,15,FALSE)))</f>
        <v>0</v>
      </c>
    </row>
    <row r="560" spans="1:9">
      <c r="A560" t="s">
        <v>796</v>
      </c>
      <c r="B560" s="1" t="str">
        <f>+IF(LEN(A560)&gt;0,VLOOKUP(A560,Seguimiento_Mar_2025!G$4:H$356,2,FALSE),"")</f>
        <v>Entidades territoriales asistidas fiscal y financieramente</v>
      </c>
      <c r="C560" s="1" t="str">
        <f>+IF(LEN(A560)&gt;0,VLOOKUP(A560,Seguimiento_Mar_2025!G$4:J$356,4,FALSE),"")</f>
        <v>Secretaría de Hacienda</v>
      </c>
      <c r="D560" t="s">
        <v>1328</v>
      </c>
      <c r="E560" t="str">
        <f t="shared" si="16"/>
        <v>55030201Guatapé</v>
      </c>
      <c r="F560" t="str">
        <f t="shared" si="17"/>
        <v/>
      </c>
      <c r="G560">
        <v>1</v>
      </c>
      <c r="H560" s="2">
        <v>1</v>
      </c>
      <c r="I560">
        <f>+ABS(SUMIF($A$4:$A$11183,A560,$H$4:$H$11183)-IF(ISERROR(VLOOKUP(A560,Seguimiento_Mar_2025!G$4:U$356,15,FALSE)),0,VLOOKUP(A560,Seguimiento_Mar_2025!G$4:U$356,15,FALSE)))</f>
        <v>0</v>
      </c>
    </row>
    <row r="561" spans="1:9">
      <c r="A561" t="s">
        <v>796</v>
      </c>
      <c r="B561" s="1" t="str">
        <f>+IF(LEN(A561)&gt;0,VLOOKUP(A561,Seguimiento_Mar_2025!G$4:H$356,2,FALSE),"")</f>
        <v>Entidades territoriales asistidas fiscal y financieramente</v>
      </c>
      <c r="C561" s="1" t="str">
        <f>+IF(LEN(A561)&gt;0,VLOOKUP(A561,Seguimiento_Mar_2025!G$4:J$356,4,FALSE),"")</f>
        <v>Secretaría de Hacienda</v>
      </c>
      <c r="D561" t="s">
        <v>1329</v>
      </c>
      <c r="E561" t="str">
        <f t="shared" si="16"/>
        <v>55030201Itagüí</v>
      </c>
      <c r="F561" t="str">
        <f t="shared" si="17"/>
        <v/>
      </c>
      <c r="G561">
        <v>1</v>
      </c>
      <c r="H561" s="2"/>
      <c r="I561">
        <f>+ABS(SUMIF($A$4:$A$11183,A561,$H$4:$H$11183)-IF(ISERROR(VLOOKUP(A561,Seguimiento_Mar_2025!G$4:U$356,15,FALSE)),0,VLOOKUP(A561,Seguimiento_Mar_2025!G$4:U$356,15,FALSE)))</f>
        <v>0</v>
      </c>
    </row>
    <row r="562" spans="1:9">
      <c r="A562" t="s">
        <v>796</v>
      </c>
      <c r="B562" s="1" t="str">
        <f>+IF(LEN(A562)&gt;0,VLOOKUP(A562,Seguimiento_Mar_2025!G$4:H$356,2,FALSE),"")</f>
        <v>Entidades territoriales asistidas fiscal y financieramente</v>
      </c>
      <c r="C562" s="1" t="str">
        <f>+IF(LEN(A562)&gt;0,VLOOKUP(A562,Seguimiento_Mar_2025!G$4:J$356,4,FALSE),"")</f>
        <v>Secretaría de Hacienda</v>
      </c>
      <c r="D562" t="s">
        <v>1237</v>
      </c>
      <c r="E562" t="str">
        <f t="shared" si="16"/>
        <v>55030201Jericó</v>
      </c>
      <c r="F562" t="str">
        <f t="shared" si="17"/>
        <v/>
      </c>
      <c r="G562">
        <v>1</v>
      </c>
      <c r="H562" s="2"/>
      <c r="I562">
        <f>+ABS(SUMIF($A$4:$A$11183,A562,$H$4:$H$11183)-IF(ISERROR(VLOOKUP(A562,Seguimiento_Mar_2025!G$4:U$356,15,FALSE)),0,VLOOKUP(A562,Seguimiento_Mar_2025!G$4:U$356,15,FALSE)))</f>
        <v>0</v>
      </c>
    </row>
    <row r="563" spans="1:9">
      <c r="A563" t="s">
        <v>796</v>
      </c>
      <c r="B563" s="1" t="str">
        <f>+IF(LEN(A563)&gt;0,VLOOKUP(A563,Seguimiento_Mar_2025!G$4:H$356,2,FALSE),"")</f>
        <v>Entidades territoriales asistidas fiscal y financieramente</v>
      </c>
      <c r="C563" s="1" t="str">
        <f>+IF(LEN(A563)&gt;0,VLOOKUP(A563,Seguimiento_Mar_2025!G$4:J$356,4,FALSE),"")</f>
        <v>Secretaría de Hacienda</v>
      </c>
      <c r="D563" t="s">
        <v>1331</v>
      </c>
      <c r="E563" t="str">
        <f t="shared" si="16"/>
        <v>55030201La Ceja del Tambo</v>
      </c>
      <c r="F563" t="str">
        <f t="shared" si="17"/>
        <v/>
      </c>
      <c r="G563">
        <v>1</v>
      </c>
      <c r="H563" s="2"/>
      <c r="I563">
        <f>+ABS(SUMIF($A$4:$A$11183,A563,$H$4:$H$11183)-IF(ISERROR(VLOOKUP(A563,Seguimiento_Mar_2025!G$4:U$356,15,FALSE)),0,VLOOKUP(A563,Seguimiento_Mar_2025!G$4:U$356,15,FALSE)))</f>
        <v>0</v>
      </c>
    </row>
    <row r="564" spans="1:9">
      <c r="A564" t="s">
        <v>796</v>
      </c>
      <c r="B564" s="1" t="str">
        <f>+IF(LEN(A564)&gt;0,VLOOKUP(A564,Seguimiento_Mar_2025!G$4:H$356,2,FALSE),"")</f>
        <v>Entidades territoriales asistidas fiscal y financieramente</v>
      </c>
      <c r="C564" s="1" t="str">
        <f>+IF(LEN(A564)&gt;0,VLOOKUP(A564,Seguimiento_Mar_2025!G$4:J$356,4,FALSE),"")</f>
        <v>Secretaría de Hacienda</v>
      </c>
      <c r="D564" t="s">
        <v>1333</v>
      </c>
      <c r="E564" t="str">
        <f t="shared" si="16"/>
        <v>55030201La Unión</v>
      </c>
      <c r="F564" t="str">
        <f t="shared" si="17"/>
        <v/>
      </c>
      <c r="G564">
        <v>1</v>
      </c>
      <c r="H564" s="2">
        <v>1</v>
      </c>
      <c r="I564">
        <f>+ABS(SUMIF($A$4:$A$11183,A564,$H$4:$H$11183)-IF(ISERROR(VLOOKUP(A564,Seguimiento_Mar_2025!G$4:U$356,15,FALSE)),0,VLOOKUP(A564,Seguimiento_Mar_2025!G$4:U$356,15,FALSE)))</f>
        <v>0</v>
      </c>
    </row>
    <row r="565" spans="1:9">
      <c r="A565" t="s">
        <v>796</v>
      </c>
      <c r="B565" s="1" t="str">
        <f>+IF(LEN(A565)&gt;0,VLOOKUP(A565,Seguimiento_Mar_2025!G$4:H$356,2,FALSE),"")</f>
        <v>Entidades territoriales asistidas fiscal y financieramente</v>
      </c>
      <c r="C565" s="1" t="str">
        <f>+IF(LEN(A565)&gt;0,VLOOKUP(A565,Seguimiento_Mar_2025!G$4:J$356,4,FALSE),"")</f>
        <v>Secretaría de Hacienda</v>
      </c>
      <c r="D565" t="s">
        <v>1294</v>
      </c>
      <c r="E565" t="str">
        <f t="shared" si="16"/>
        <v>55030201La Pintada</v>
      </c>
      <c r="F565" t="str">
        <f t="shared" si="17"/>
        <v/>
      </c>
      <c r="G565">
        <v>1</v>
      </c>
      <c r="H565" s="2">
        <v>1</v>
      </c>
      <c r="I565">
        <f>+ABS(SUMIF($A$4:$A$11183,A565,$H$4:$H$11183)-IF(ISERROR(VLOOKUP(A565,Seguimiento_Mar_2025!G$4:U$356,15,FALSE)),0,VLOOKUP(A565,Seguimiento_Mar_2025!G$4:U$356,15,FALSE)))</f>
        <v>0</v>
      </c>
    </row>
    <row r="566" spans="1:9">
      <c r="A566" t="s">
        <v>796</v>
      </c>
      <c r="B566" s="1" t="str">
        <f>+IF(LEN(A566)&gt;0,VLOOKUP(A566,Seguimiento_Mar_2025!G$4:H$356,2,FALSE),"")</f>
        <v>Entidades territoriales asistidas fiscal y financieramente</v>
      </c>
      <c r="C566" s="1" t="str">
        <f>+IF(LEN(A566)&gt;0,VLOOKUP(A566,Seguimiento_Mar_2025!G$4:J$356,4,FALSE),"")</f>
        <v>Secretaría de Hacienda</v>
      </c>
      <c r="D566" t="s">
        <v>1240</v>
      </c>
      <c r="E566" t="str">
        <f t="shared" si="16"/>
        <v>55030201Liborina</v>
      </c>
      <c r="F566" t="str">
        <f t="shared" si="17"/>
        <v/>
      </c>
      <c r="G566">
        <v>1</v>
      </c>
      <c r="H566" s="2"/>
      <c r="I566">
        <f>+ABS(SUMIF($A$4:$A$11183,A566,$H$4:$H$11183)-IF(ISERROR(VLOOKUP(A566,Seguimiento_Mar_2025!G$4:U$356,15,FALSE)),0,VLOOKUP(A566,Seguimiento_Mar_2025!G$4:U$356,15,FALSE)))</f>
        <v>0</v>
      </c>
    </row>
    <row r="567" spans="1:9">
      <c r="A567" t="s">
        <v>796</v>
      </c>
      <c r="B567" s="1" t="str">
        <f>+IF(LEN(A567)&gt;0,VLOOKUP(A567,Seguimiento_Mar_2025!G$4:H$356,2,FALSE),"")</f>
        <v>Entidades territoriales asistidas fiscal y financieramente</v>
      </c>
      <c r="C567" s="1" t="str">
        <f>+IF(LEN(A567)&gt;0,VLOOKUP(A567,Seguimiento_Mar_2025!G$4:J$356,4,FALSE),"")</f>
        <v>Secretaría de Hacienda</v>
      </c>
      <c r="D567" t="s">
        <v>1256</v>
      </c>
      <c r="E567" t="str">
        <f t="shared" si="16"/>
        <v>55030201Medellín</v>
      </c>
      <c r="F567" t="str">
        <f t="shared" si="17"/>
        <v/>
      </c>
      <c r="G567">
        <v>1</v>
      </c>
      <c r="H567" s="2"/>
      <c r="I567">
        <f>+ABS(SUMIF($A$4:$A$11183,A567,$H$4:$H$11183)-IF(ISERROR(VLOOKUP(A567,Seguimiento_Mar_2025!G$4:U$356,15,FALSE)),0,VLOOKUP(A567,Seguimiento_Mar_2025!G$4:U$356,15,FALSE)))</f>
        <v>0</v>
      </c>
    </row>
    <row r="568" spans="1:9">
      <c r="A568" t="s">
        <v>796</v>
      </c>
      <c r="B568" s="1" t="str">
        <f>+IF(LEN(A568)&gt;0,VLOOKUP(A568,Seguimiento_Mar_2025!G$4:H$356,2,FALSE),"")</f>
        <v>Entidades territoriales asistidas fiscal y financieramente</v>
      </c>
      <c r="C568" s="1" t="str">
        <f>+IF(LEN(A568)&gt;0,VLOOKUP(A568,Seguimiento_Mar_2025!G$4:J$356,4,FALSE),"")</f>
        <v>Secretaría de Hacienda</v>
      </c>
      <c r="D568" t="s">
        <v>1284</v>
      </c>
      <c r="E568" t="str">
        <f t="shared" si="16"/>
        <v>55030201Montebello</v>
      </c>
      <c r="F568" t="str">
        <f t="shared" si="17"/>
        <v/>
      </c>
      <c r="G568">
        <v>1</v>
      </c>
      <c r="H568" s="2"/>
      <c r="I568">
        <f>+ABS(SUMIF($A$4:$A$11183,A568,$H$4:$H$11183)-IF(ISERROR(VLOOKUP(A568,Seguimiento_Mar_2025!G$4:U$356,15,FALSE)),0,VLOOKUP(A568,Seguimiento_Mar_2025!G$4:U$356,15,FALSE)))</f>
        <v>0</v>
      </c>
    </row>
    <row r="569" spans="1:9">
      <c r="A569" t="s">
        <v>796</v>
      </c>
      <c r="B569" s="1" t="str">
        <f>+IF(LEN(A569)&gt;0,VLOOKUP(A569,Seguimiento_Mar_2025!G$4:H$356,2,FALSE),"")</f>
        <v>Entidades territoriales asistidas fiscal y financieramente</v>
      </c>
      <c r="C569" s="1" t="str">
        <f>+IF(LEN(A569)&gt;0,VLOOKUP(A569,Seguimiento_Mar_2025!G$4:J$356,4,FALSE),"")</f>
        <v>Secretaría de Hacienda</v>
      </c>
      <c r="D569" t="s">
        <v>1268</v>
      </c>
      <c r="E569" t="str">
        <f t="shared" ref="E569:E632" si="18">+A569&amp;D569</f>
        <v>55030201Puerto Triunfo</v>
      </c>
      <c r="F569" t="str">
        <f t="shared" si="17"/>
        <v/>
      </c>
      <c r="G569">
        <v>1</v>
      </c>
      <c r="H569" s="2">
        <v>1</v>
      </c>
      <c r="I569">
        <f>+ABS(SUMIF($A$4:$A$11183,A569,$H$4:$H$11183)-IF(ISERROR(VLOOKUP(A569,Seguimiento_Mar_2025!G$4:U$356,15,FALSE)),0,VLOOKUP(A569,Seguimiento_Mar_2025!G$4:U$356,15,FALSE)))</f>
        <v>0</v>
      </c>
    </row>
    <row r="570" spans="1:9">
      <c r="A570" t="s">
        <v>796</v>
      </c>
      <c r="B570" s="1" t="str">
        <f>+IF(LEN(A570)&gt;0,VLOOKUP(A570,Seguimiento_Mar_2025!G$4:H$356,2,FALSE),"")</f>
        <v>Entidades territoriales asistidas fiscal y financieramente</v>
      </c>
      <c r="C570" s="1" t="str">
        <f>+IF(LEN(A570)&gt;0,VLOOKUP(A570,Seguimiento_Mar_2025!G$4:J$356,4,FALSE),"")</f>
        <v>Secretaría de Hacienda</v>
      </c>
      <c r="D570" t="s">
        <v>1242</v>
      </c>
      <c r="E570" t="str">
        <f t="shared" si="18"/>
        <v>55030201San Carlos</v>
      </c>
      <c r="F570" t="str">
        <f t="shared" si="17"/>
        <v/>
      </c>
      <c r="G570">
        <v>1</v>
      </c>
      <c r="H570" s="2">
        <v>1</v>
      </c>
      <c r="I570">
        <f>+ABS(SUMIF($A$4:$A$11183,A570,$H$4:$H$11183)-IF(ISERROR(VLOOKUP(A570,Seguimiento_Mar_2025!G$4:U$356,15,FALSE)),0,VLOOKUP(A570,Seguimiento_Mar_2025!G$4:U$356,15,FALSE)))</f>
        <v>0</v>
      </c>
    </row>
    <row r="571" spans="1:9">
      <c r="A571" t="s">
        <v>796</v>
      </c>
      <c r="B571" s="1" t="str">
        <f>+IF(LEN(A571)&gt;0,VLOOKUP(A571,Seguimiento_Mar_2025!G$4:H$356,2,FALSE),"")</f>
        <v>Entidades territoriales asistidas fiscal y financieramente</v>
      </c>
      <c r="C571" s="1" t="str">
        <f>+IF(LEN(A571)&gt;0,VLOOKUP(A571,Seguimiento_Mar_2025!G$4:J$356,4,FALSE),"")</f>
        <v>Secretaría de Hacienda</v>
      </c>
      <c r="D571" t="s">
        <v>1285</v>
      </c>
      <c r="E571" t="str">
        <f t="shared" si="18"/>
        <v>55030201Mutatá</v>
      </c>
      <c r="F571" t="str">
        <f t="shared" si="17"/>
        <v/>
      </c>
      <c r="G571">
        <v>1</v>
      </c>
      <c r="H571" s="2"/>
      <c r="I571">
        <f>+ABS(SUMIF($A$4:$A$11183,A571,$H$4:$H$11183)-IF(ISERROR(VLOOKUP(A571,Seguimiento_Mar_2025!G$4:U$356,15,FALSE)),0,VLOOKUP(A571,Seguimiento_Mar_2025!G$4:U$356,15,FALSE)))</f>
        <v>0</v>
      </c>
    </row>
    <row r="572" spans="1:9">
      <c r="A572" t="s">
        <v>796</v>
      </c>
      <c r="B572" s="1" t="str">
        <f>+IF(LEN(A572)&gt;0,VLOOKUP(A572,Seguimiento_Mar_2025!G$4:H$356,2,FALSE),"")</f>
        <v>Entidades territoriales asistidas fiscal y financieramente</v>
      </c>
      <c r="C572" s="1" t="str">
        <f>+IF(LEN(A572)&gt;0,VLOOKUP(A572,Seguimiento_Mar_2025!G$4:J$356,4,FALSE),"")</f>
        <v>Secretaría de Hacienda</v>
      </c>
      <c r="D572" t="s">
        <v>1239</v>
      </c>
      <c r="E572" t="str">
        <f t="shared" si="18"/>
        <v>55030201Nechí</v>
      </c>
      <c r="F572" t="str">
        <f t="shared" si="17"/>
        <v/>
      </c>
      <c r="G572">
        <v>1</v>
      </c>
      <c r="H572" s="2"/>
      <c r="I572">
        <f>+ABS(SUMIF($A$4:$A$11183,A572,$H$4:$H$11183)-IF(ISERROR(VLOOKUP(A572,Seguimiento_Mar_2025!G$4:U$356,15,FALSE)),0,VLOOKUP(A572,Seguimiento_Mar_2025!G$4:U$356,15,FALSE)))</f>
        <v>0</v>
      </c>
    </row>
    <row r="573" spans="1:9">
      <c r="A573" t="s">
        <v>796</v>
      </c>
      <c r="B573" s="1" t="str">
        <f>+IF(LEN(A573)&gt;0,VLOOKUP(A573,Seguimiento_Mar_2025!G$4:H$356,2,FALSE),"")</f>
        <v>Entidades territoriales asistidas fiscal y financieramente</v>
      </c>
      <c r="C573" s="1" t="str">
        <f>+IF(LEN(A573)&gt;0,VLOOKUP(A573,Seguimiento_Mar_2025!G$4:J$356,4,FALSE),"")</f>
        <v>Secretaría de Hacienda</v>
      </c>
      <c r="D573" t="s">
        <v>1335</v>
      </c>
      <c r="E573" t="str">
        <f t="shared" si="18"/>
        <v>55030201Peque</v>
      </c>
      <c r="F573" t="str">
        <f t="shared" si="17"/>
        <v/>
      </c>
      <c r="G573">
        <v>1</v>
      </c>
      <c r="H573" s="2"/>
      <c r="I573">
        <f>+ABS(SUMIF($A$4:$A$11183,A573,$H$4:$H$11183)-IF(ISERROR(VLOOKUP(A573,Seguimiento_Mar_2025!G$4:U$356,15,FALSE)),0,VLOOKUP(A573,Seguimiento_Mar_2025!G$4:U$356,15,FALSE)))</f>
        <v>0</v>
      </c>
    </row>
    <row r="574" spans="1:9">
      <c r="A574" t="s">
        <v>796</v>
      </c>
      <c r="B574" s="1" t="str">
        <f>+IF(LEN(A574)&gt;0,VLOOKUP(A574,Seguimiento_Mar_2025!G$4:H$356,2,FALSE),"")</f>
        <v>Entidades territoriales asistidas fiscal y financieramente</v>
      </c>
      <c r="C574" s="1" t="str">
        <f>+IF(LEN(A574)&gt;0,VLOOKUP(A574,Seguimiento_Mar_2025!G$4:J$356,4,FALSE),"")</f>
        <v>Secretaría de Hacienda</v>
      </c>
      <c r="D574" t="s">
        <v>1260</v>
      </c>
      <c r="E574" t="str">
        <f t="shared" si="18"/>
        <v>55030201Puerto Berrío</v>
      </c>
      <c r="F574" t="str">
        <f t="shared" si="17"/>
        <v/>
      </c>
      <c r="G574">
        <v>1</v>
      </c>
      <c r="H574" s="2"/>
      <c r="I574">
        <f>+ABS(SUMIF($A$4:$A$11183,A574,$H$4:$H$11183)-IF(ISERROR(VLOOKUP(A574,Seguimiento_Mar_2025!G$4:U$356,15,FALSE)),0,VLOOKUP(A574,Seguimiento_Mar_2025!G$4:U$356,15,FALSE)))</f>
        <v>0</v>
      </c>
    </row>
    <row r="575" spans="1:9">
      <c r="A575" t="s">
        <v>796</v>
      </c>
      <c r="B575" s="1" t="str">
        <f>+IF(LEN(A575)&gt;0,VLOOKUP(A575,Seguimiento_Mar_2025!G$4:H$356,2,FALSE),"")</f>
        <v>Entidades territoriales asistidas fiscal y financieramente</v>
      </c>
      <c r="C575" s="1" t="str">
        <f>+IF(LEN(A575)&gt;0,VLOOKUP(A575,Seguimiento_Mar_2025!G$4:J$356,4,FALSE),"")</f>
        <v>Secretaría de Hacienda</v>
      </c>
      <c r="D575" t="s">
        <v>1338</v>
      </c>
      <c r="E575" t="str">
        <f t="shared" si="18"/>
        <v>55030201Sabanalarga</v>
      </c>
      <c r="F575" t="str">
        <f t="shared" si="17"/>
        <v/>
      </c>
      <c r="G575">
        <v>1</v>
      </c>
      <c r="H575" s="2"/>
      <c r="I575">
        <f>+ABS(SUMIF($A$4:$A$11183,A575,$H$4:$H$11183)-IF(ISERROR(VLOOKUP(A575,Seguimiento_Mar_2025!G$4:U$356,15,FALSE)),0,VLOOKUP(A575,Seguimiento_Mar_2025!G$4:U$356,15,FALSE)))</f>
        <v>0</v>
      </c>
    </row>
    <row r="576" spans="1:9">
      <c r="A576" t="s">
        <v>796</v>
      </c>
      <c r="B576" s="1" t="str">
        <f>+IF(LEN(A576)&gt;0,VLOOKUP(A576,Seguimiento_Mar_2025!G$4:H$356,2,FALSE),"")</f>
        <v>Entidades territoriales asistidas fiscal y financieramente</v>
      </c>
      <c r="C576" s="1" t="str">
        <f>+IF(LEN(A576)&gt;0,VLOOKUP(A576,Seguimiento_Mar_2025!G$4:J$356,4,FALSE),"")</f>
        <v>Secretaría de Hacienda</v>
      </c>
      <c r="D576" t="s">
        <v>1339</v>
      </c>
      <c r="E576" t="str">
        <f t="shared" si="18"/>
        <v>55030201Sabaneta</v>
      </c>
      <c r="F576" t="str">
        <f t="shared" si="17"/>
        <v/>
      </c>
      <c r="G576">
        <v>1</v>
      </c>
      <c r="H576" s="2"/>
      <c r="I576">
        <f>+ABS(SUMIF($A$4:$A$11183,A576,$H$4:$H$11183)-IF(ISERROR(VLOOKUP(A576,Seguimiento_Mar_2025!G$4:U$356,15,FALSE)),0,VLOOKUP(A576,Seguimiento_Mar_2025!G$4:U$356,15,FALSE)))</f>
        <v>0</v>
      </c>
    </row>
    <row r="577" spans="1:9">
      <c r="A577" t="s">
        <v>796</v>
      </c>
      <c r="B577" s="1" t="str">
        <f>+IF(LEN(A577)&gt;0,VLOOKUP(A577,Seguimiento_Mar_2025!G$4:H$356,2,FALSE),"")</f>
        <v>Entidades territoriales asistidas fiscal y financieramente</v>
      </c>
      <c r="C577" s="1" t="str">
        <f>+IF(LEN(A577)&gt;0,VLOOKUP(A577,Seguimiento_Mar_2025!G$4:J$356,4,FALSE),"")</f>
        <v>Secretaría de Hacienda</v>
      </c>
      <c r="D577" t="s">
        <v>1340</v>
      </c>
      <c r="E577" t="str">
        <f t="shared" si="18"/>
        <v>55030201San Andrés de Cuerquia</v>
      </c>
      <c r="F577" t="str">
        <f t="shared" si="17"/>
        <v/>
      </c>
      <c r="G577">
        <v>1</v>
      </c>
      <c r="H577" s="2"/>
      <c r="I577">
        <f>+ABS(SUMIF($A$4:$A$11183,A577,$H$4:$H$11183)-IF(ISERROR(VLOOKUP(A577,Seguimiento_Mar_2025!G$4:U$356,15,FALSE)),0,VLOOKUP(A577,Seguimiento_Mar_2025!G$4:U$356,15,FALSE)))</f>
        <v>0</v>
      </c>
    </row>
    <row r="578" spans="1:9">
      <c r="A578" t="s">
        <v>796</v>
      </c>
      <c r="B578" s="1" t="str">
        <f>+IF(LEN(A578)&gt;0,VLOOKUP(A578,Seguimiento_Mar_2025!G$4:H$356,2,FALSE),"")</f>
        <v>Entidades territoriales asistidas fiscal y financieramente</v>
      </c>
      <c r="C578" s="1" t="str">
        <f>+IF(LEN(A578)&gt;0,VLOOKUP(A578,Seguimiento_Mar_2025!G$4:J$356,4,FALSE),"")</f>
        <v>Secretaría de Hacienda</v>
      </c>
      <c r="D578" t="s">
        <v>1288</v>
      </c>
      <c r="E578" t="str">
        <f t="shared" si="18"/>
        <v>55030201San José de la Montaña</v>
      </c>
      <c r="F578" t="str">
        <f t="shared" si="17"/>
        <v/>
      </c>
      <c r="G578">
        <v>1</v>
      </c>
      <c r="H578" s="2"/>
      <c r="I578">
        <f>+ABS(SUMIF($A$4:$A$11183,A578,$H$4:$H$11183)-IF(ISERROR(VLOOKUP(A578,Seguimiento_Mar_2025!G$4:U$356,15,FALSE)),0,VLOOKUP(A578,Seguimiento_Mar_2025!G$4:U$356,15,FALSE)))</f>
        <v>0</v>
      </c>
    </row>
    <row r="579" spans="1:9">
      <c r="A579" t="s">
        <v>796</v>
      </c>
      <c r="B579" s="1" t="str">
        <f>+IF(LEN(A579)&gt;0,VLOOKUP(A579,Seguimiento_Mar_2025!G$4:H$356,2,FALSE),"")</f>
        <v>Entidades territoriales asistidas fiscal y financieramente</v>
      </c>
      <c r="C579" s="1" t="str">
        <f>+IF(LEN(A579)&gt;0,VLOOKUP(A579,Seguimiento_Mar_2025!G$4:J$356,4,FALSE),"")</f>
        <v>Secretaría de Hacienda</v>
      </c>
      <c r="D579" t="s">
        <v>1341</v>
      </c>
      <c r="E579" t="str">
        <f t="shared" si="18"/>
        <v>55030201San Pedro de los Milagros</v>
      </c>
      <c r="F579" t="str">
        <f t="shared" si="17"/>
        <v/>
      </c>
      <c r="G579">
        <v>1</v>
      </c>
      <c r="H579" s="2"/>
      <c r="I579">
        <f>+ABS(SUMIF($A$4:$A$11183,A579,$H$4:$H$11183)-IF(ISERROR(VLOOKUP(A579,Seguimiento_Mar_2025!G$4:U$356,15,FALSE)),0,VLOOKUP(A579,Seguimiento_Mar_2025!G$4:U$356,15,FALSE)))</f>
        <v>0</v>
      </c>
    </row>
    <row r="580" spans="1:9">
      <c r="A580" t="s">
        <v>796</v>
      </c>
      <c r="B580" s="1" t="str">
        <f>+IF(LEN(A580)&gt;0,VLOOKUP(A580,Seguimiento_Mar_2025!G$4:H$356,2,FALSE),"")</f>
        <v>Entidades territoriales asistidas fiscal y financieramente</v>
      </c>
      <c r="C580" s="1" t="str">
        <f>+IF(LEN(A580)&gt;0,VLOOKUP(A580,Seguimiento_Mar_2025!G$4:J$356,4,FALSE),"")</f>
        <v>Secretaría de Hacienda</v>
      </c>
      <c r="D580" t="s">
        <v>1296</v>
      </c>
      <c r="E580" t="str">
        <f t="shared" si="18"/>
        <v>55030201San Roque</v>
      </c>
      <c r="F580" t="str">
        <f t="shared" ref="F580:F643" si="19">+IF(IF(LEN(E580)&gt;0,COUNTIF($E$4:$E$11183,E580),"")=1,"",IF(LEN(E580)&gt;0,COUNTIF($E$4:$E$11183,E580),""))</f>
        <v/>
      </c>
      <c r="G580">
        <v>1</v>
      </c>
      <c r="H580" s="2"/>
      <c r="I580">
        <f>+ABS(SUMIF($A$4:$A$11183,A580,$H$4:$H$11183)-IF(ISERROR(VLOOKUP(A580,Seguimiento_Mar_2025!G$4:U$356,15,FALSE)),0,VLOOKUP(A580,Seguimiento_Mar_2025!G$4:U$356,15,FALSE)))</f>
        <v>0</v>
      </c>
    </row>
    <row r="581" spans="1:9">
      <c r="A581" t="s">
        <v>796</v>
      </c>
      <c r="B581" s="1" t="str">
        <f>+IF(LEN(A581)&gt;0,VLOOKUP(A581,Seguimiento_Mar_2025!G$4:H$356,2,FALSE),"")</f>
        <v>Entidades territoriales asistidas fiscal y financieramente</v>
      </c>
      <c r="C581" s="1" t="str">
        <f>+IF(LEN(A581)&gt;0,VLOOKUP(A581,Seguimiento_Mar_2025!G$4:J$356,4,FALSE),"")</f>
        <v>Secretaría de Hacienda</v>
      </c>
      <c r="D581" t="s">
        <v>1344</v>
      </c>
      <c r="E581" t="str">
        <f t="shared" si="18"/>
        <v>55030201Santa Bárbara</v>
      </c>
      <c r="F581" t="str">
        <f t="shared" si="19"/>
        <v/>
      </c>
      <c r="G581">
        <v>1</v>
      </c>
      <c r="H581" s="2"/>
      <c r="I581">
        <f>+ABS(SUMIF($A$4:$A$11183,A581,$H$4:$H$11183)-IF(ISERROR(VLOOKUP(A581,Seguimiento_Mar_2025!G$4:U$356,15,FALSE)),0,VLOOKUP(A581,Seguimiento_Mar_2025!G$4:U$356,15,FALSE)))</f>
        <v>0</v>
      </c>
    </row>
    <row r="582" spans="1:9">
      <c r="A582" t="s">
        <v>796</v>
      </c>
      <c r="B582" s="1" t="str">
        <f>+IF(LEN(A582)&gt;0,VLOOKUP(A582,Seguimiento_Mar_2025!G$4:H$356,2,FALSE),"")</f>
        <v>Entidades territoriales asistidas fiscal y financieramente</v>
      </c>
      <c r="C582" s="1" t="str">
        <f>+IF(LEN(A582)&gt;0,VLOOKUP(A582,Seguimiento_Mar_2025!G$4:J$356,4,FALSE),"")</f>
        <v>Secretaría de Hacienda</v>
      </c>
      <c r="D582" t="s">
        <v>1259</v>
      </c>
      <c r="E582" t="str">
        <f t="shared" si="18"/>
        <v>55030201Santa Rosa de Osos</v>
      </c>
      <c r="F582" t="str">
        <f t="shared" si="19"/>
        <v/>
      </c>
      <c r="G582">
        <v>1</v>
      </c>
      <c r="H582" s="2"/>
      <c r="I582">
        <f>+ABS(SUMIF($A$4:$A$11183,A582,$H$4:$H$11183)-IF(ISERROR(VLOOKUP(A582,Seguimiento_Mar_2025!G$4:U$356,15,FALSE)),0,VLOOKUP(A582,Seguimiento_Mar_2025!G$4:U$356,15,FALSE)))</f>
        <v>0</v>
      </c>
    </row>
    <row r="583" spans="1:9">
      <c r="A583" t="s">
        <v>796</v>
      </c>
      <c r="B583" s="1" t="str">
        <f>+IF(LEN(A583)&gt;0,VLOOKUP(A583,Seguimiento_Mar_2025!G$4:H$356,2,FALSE),"")</f>
        <v>Entidades territoriales asistidas fiscal y financieramente</v>
      </c>
      <c r="C583" s="1" t="str">
        <f>+IF(LEN(A583)&gt;0,VLOOKUP(A583,Seguimiento_Mar_2025!G$4:J$356,4,FALSE),"")</f>
        <v>Secretaría de Hacienda</v>
      </c>
      <c r="D583" t="s">
        <v>1297</v>
      </c>
      <c r="E583" t="str">
        <f t="shared" si="18"/>
        <v>55030201Santo Domingo</v>
      </c>
      <c r="F583" t="str">
        <f t="shared" si="19"/>
        <v/>
      </c>
      <c r="G583">
        <v>1</v>
      </c>
      <c r="H583" s="2"/>
      <c r="I583">
        <f>+ABS(SUMIF($A$4:$A$11183,A583,$H$4:$H$11183)-IF(ISERROR(VLOOKUP(A583,Seguimiento_Mar_2025!G$4:U$356,15,FALSE)),0,VLOOKUP(A583,Seguimiento_Mar_2025!G$4:U$356,15,FALSE)))</f>
        <v>0</v>
      </c>
    </row>
    <row r="584" spans="1:9">
      <c r="A584" t="s">
        <v>796</v>
      </c>
      <c r="B584" s="1" t="str">
        <f>+IF(LEN(A584)&gt;0,VLOOKUP(A584,Seguimiento_Mar_2025!G$4:H$356,2,FALSE),"")</f>
        <v>Entidades territoriales asistidas fiscal y financieramente</v>
      </c>
      <c r="C584" s="1" t="str">
        <f>+IF(LEN(A584)&gt;0,VLOOKUP(A584,Seguimiento_Mar_2025!G$4:J$356,4,FALSE),"")</f>
        <v>Secretaría de Hacienda</v>
      </c>
      <c r="D584" t="s">
        <v>1289</v>
      </c>
      <c r="E584" t="str">
        <f t="shared" si="18"/>
        <v>55030201Tarso</v>
      </c>
      <c r="F584" t="str">
        <f t="shared" si="19"/>
        <v/>
      </c>
      <c r="G584">
        <v>1</v>
      </c>
      <c r="H584" s="2"/>
      <c r="I584">
        <f>+ABS(SUMIF($A$4:$A$11183,A584,$H$4:$H$11183)-IF(ISERROR(VLOOKUP(A584,Seguimiento_Mar_2025!G$4:U$356,15,FALSE)),0,VLOOKUP(A584,Seguimiento_Mar_2025!G$4:U$356,15,FALSE)))</f>
        <v>0</v>
      </c>
    </row>
    <row r="585" spans="1:9">
      <c r="A585" t="s">
        <v>796</v>
      </c>
      <c r="B585" s="1" t="str">
        <f>+IF(LEN(A585)&gt;0,VLOOKUP(A585,Seguimiento_Mar_2025!G$4:H$356,2,FALSE),"")</f>
        <v>Entidades territoriales asistidas fiscal y financieramente</v>
      </c>
      <c r="C585" s="1" t="str">
        <f>+IF(LEN(A585)&gt;0,VLOOKUP(A585,Seguimiento_Mar_2025!G$4:J$356,4,FALSE),"")</f>
        <v>Secretaría de Hacienda</v>
      </c>
      <c r="D585" t="s">
        <v>1346</v>
      </c>
      <c r="E585" t="str">
        <f t="shared" si="18"/>
        <v>55030201Támesis</v>
      </c>
      <c r="F585" t="str">
        <f t="shared" si="19"/>
        <v/>
      </c>
      <c r="G585">
        <v>1</v>
      </c>
      <c r="H585" s="2"/>
      <c r="I585">
        <f>+ABS(SUMIF($A$4:$A$11183,A585,$H$4:$H$11183)-IF(ISERROR(VLOOKUP(A585,Seguimiento_Mar_2025!G$4:U$356,15,FALSE)),0,VLOOKUP(A585,Seguimiento_Mar_2025!G$4:U$356,15,FALSE)))</f>
        <v>0</v>
      </c>
    </row>
    <row r="586" spans="1:9">
      <c r="A586" t="s">
        <v>796</v>
      </c>
      <c r="B586" s="1" t="str">
        <f>+IF(LEN(A586)&gt;0,VLOOKUP(A586,Seguimiento_Mar_2025!G$4:H$356,2,FALSE),"")</f>
        <v>Entidades territoriales asistidas fiscal y financieramente</v>
      </c>
      <c r="C586" s="1" t="str">
        <f>+IF(LEN(A586)&gt;0,VLOOKUP(A586,Seguimiento_Mar_2025!G$4:J$356,4,FALSE),"")</f>
        <v>Secretaría de Hacienda</v>
      </c>
      <c r="D586" t="s">
        <v>1347</v>
      </c>
      <c r="E586" t="str">
        <f t="shared" si="18"/>
        <v>55030201Titiribí</v>
      </c>
      <c r="F586" t="str">
        <f t="shared" si="19"/>
        <v/>
      </c>
      <c r="G586">
        <v>1</v>
      </c>
      <c r="H586" s="2"/>
      <c r="I586">
        <f>+ABS(SUMIF($A$4:$A$11183,A586,$H$4:$H$11183)-IF(ISERROR(VLOOKUP(A586,Seguimiento_Mar_2025!G$4:U$356,15,FALSE)),0,VLOOKUP(A586,Seguimiento_Mar_2025!G$4:U$356,15,FALSE)))</f>
        <v>0</v>
      </c>
    </row>
    <row r="587" spans="1:9">
      <c r="A587" t="s">
        <v>796</v>
      </c>
      <c r="B587" s="1" t="str">
        <f>+IF(LEN(A587)&gt;0,VLOOKUP(A587,Seguimiento_Mar_2025!G$4:H$356,2,FALSE),"")</f>
        <v>Entidades territoriales asistidas fiscal y financieramente</v>
      </c>
      <c r="C587" s="1" t="str">
        <f>+IF(LEN(A587)&gt;0,VLOOKUP(A587,Seguimiento_Mar_2025!G$4:J$356,4,FALSE),"")</f>
        <v>Secretaría de Hacienda</v>
      </c>
      <c r="D587" t="s">
        <v>1348</v>
      </c>
      <c r="E587" t="str">
        <f t="shared" si="18"/>
        <v>55030201Toledo</v>
      </c>
      <c r="F587" t="str">
        <f t="shared" si="19"/>
        <v/>
      </c>
      <c r="G587">
        <v>1</v>
      </c>
      <c r="H587" s="2"/>
      <c r="I587">
        <f>+ABS(SUMIF($A$4:$A$11183,A587,$H$4:$H$11183)-IF(ISERROR(VLOOKUP(A587,Seguimiento_Mar_2025!G$4:U$356,15,FALSE)),0,VLOOKUP(A587,Seguimiento_Mar_2025!G$4:U$356,15,FALSE)))</f>
        <v>0</v>
      </c>
    </row>
    <row r="588" spans="1:9">
      <c r="A588" t="s">
        <v>796</v>
      </c>
      <c r="B588" s="1" t="str">
        <f>+IF(LEN(A588)&gt;0,VLOOKUP(A588,Seguimiento_Mar_2025!G$4:H$356,2,FALSE),"")</f>
        <v>Entidades territoriales asistidas fiscal y financieramente</v>
      </c>
      <c r="C588" s="1" t="str">
        <f>+IF(LEN(A588)&gt;0,VLOOKUP(A588,Seguimiento_Mar_2025!G$4:J$356,4,FALSE),"")</f>
        <v>Secretaría de Hacienda</v>
      </c>
      <c r="D588" t="s">
        <v>1227</v>
      </c>
      <c r="E588" t="str">
        <f t="shared" si="18"/>
        <v>55030201Turbo</v>
      </c>
      <c r="F588" t="str">
        <f t="shared" si="19"/>
        <v/>
      </c>
      <c r="G588">
        <v>1</v>
      </c>
      <c r="H588" s="2"/>
      <c r="I588">
        <f>+ABS(SUMIF($A$4:$A$11183,A588,$H$4:$H$11183)-IF(ISERROR(VLOOKUP(A588,Seguimiento_Mar_2025!G$4:U$356,15,FALSE)),0,VLOOKUP(A588,Seguimiento_Mar_2025!G$4:U$356,15,FALSE)))</f>
        <v>0</v>
      </c>
    </row>
    <row r="589" spans="1:9">
      <c r="A589" t="s">
        <v>796</v>
      </c>
      <c r="B589" s="1" t="str">
        <f>+IF(LEN(A589)&gt;0,VLOOKUP(A589,Seguimiento_Mar_2025!G$4:H$356,2,FALSE),"")</f>
        <v>Entidades territoriales asistidas fiscal y financieramente</v>
      </c>
      <c r="C589" s="1" t="str">
        <f>+IF(LEN(A589)&gt;0,VLOOKUP(A589,Seguimiento_Mar_2025!G$4:J$356,4,FALSE),"")</f>
        <v>Secretaría de Hacienda</v>
      </c>
      <c r="D589" t="s">
        <v>1232</v>
      </c>
      <c r="E589" t="str">
        <f t="shared" si="18"/>
        <v>55030201Vegachí</v>
      </c>
      <c r="F589" t="str">
        <f t="shared" si="19"/>
        <v/>
      </c>
      <c r="G589">
        <v>1</v>
      </c>
      <c r="H589" s="2"/>
      <c r="I589">
        <f>+ABS(SUMIF($A$4:$A$11183,A589,$H$4:$H$11183)-IF(ISERROR(VLOOKUP(A589,Seguimiento_Mar_2025!G$4:U$356,15,FALSE)),0,VLOOKUP(A589,Seguimiento_Mar_2025!G$4:U$356,15,FALSE)))</f>
        <v>0</v>
      </c>
    </row>
    <row r="590" spans="1:9">
      <c r="A590" t="s">
        <v>796</v>
      </c>
      <c r="B590" s="1" t="str">
        <f>+IF(LEN(A590)&gt;0,VLOOKUP(A590,Seguimiento_Mar_2025!G$4:H$356,2,FALSE),"")</f>
        <v>Entidades territoriales asistidas fiscal y financieramente</v>
      </c>
      <c r="C590" s="1" t="str">
        <f>+IF(LEN(A590)&gt;0,VLOOKUP(A590,Seguimiento_Mar_2025!G$4:J$356,4,FALSE),"")</f>
        <v>Secretaría de Hacienda</v>
      </c>
      <c r="D590" t="s">
        <v>1352</v>
      </c>
      <c r="E590" t="str">
        <f t="shared" si="18"/>
        <v>55030201Yalí</v>
      </c>
      <c r="F590" t="str">
        <f t="shared" si="19"/>
        <v/>
      </c>
      <c r="G590">
        <v>1</v>
      </c>
      <c r="H590" s="2"/>
      <c r="I590">
        <f>+ABS(SUMIF($A$4:$A$11183,A590,$H$4:$H$11183)-IF(ISERROR(VLOOKUP(A590,Seguimiento_Mar_2025!G$4:U$356,15,FALSE)),0,VLOOKUP(A590,Seguimiento_Mar_2025!G$4:U$356,15,FALSE)))</f>
        <v>0</v>
      </c>
    </row>
    <row r="591" spans="1:9">
      <c r="A591" t="s">
        <v>796</v>
      </c>
      <c r="B591" s="1" t="str">
        <f>+IF(LEN(A591)&gt;0,VLOOKUP(A591,Seguimiento_Mar_2025!G$4:H$356,2,FALSE),"")</f>
        <v>Entidades territoriales asistidas fiscal y financieramente</v>
      </c>
      <c r="C591" s="1" t="str">
        <f>+IF(LEN(A591)&gt;0,VLOOKUP(A591,Seguimiento_Mar_2025!G$4:J$356,4,FALSE),"")</f>
        <v>Secretaría de Hacienda</v>
      </c>
      <c r="D591" t="s">
        <v>1353</v>
      </c>
      <c r="E591" t="str">
        <f t="shared" si="18"/>
        <v>55030201Yarumal</v>
      </c>
      <c r="F591" t="str">
        <f t="shared" si="19"/>
        <v/>
      </c>
      <c r="G591">
        <v>1</v>
      </c>
      <c r="H591" s="2"/>
      <c r="I591">
        <f>+ABS(SUMIF($A$4:$A$11183,A591,$H$4:$H$11183)-IF(ISERROR(VLOOKUP(A591,Seguimiento_Mar_2025!G$4:U$356,15,FALSE)),0,VLOOKUP(A591,Seguimiento_Mar_2025!G$4:U$356,15,FALSE)))</f>
        <v>0</v>
      </c>
    </row>
    <row r="592" spans="1:9">
      <c r="A592" t="s">
        <v>796</v>
      </c>
      <c r="B592" s="1" t="str">
        <f>+IF(LEN(A592)&gt;0,VLOOKUP(A592,Seguimiento_Mar_2025!G$4:H$356,2,FALSE),"")</f>
        <v>Entidades territoriales asistidas fiscal y financieramente</v>
      </c>
      <c r="C592" s="1" t="str">
        <f>+IF(LEN(A592)&gt;0,VLOOKUP(A592,Seguimiento_Mar_2025!G$4:J$356,4,FALSE),"")</f>
        <v>Secretaría de Hacienda</v>
      </c>
      <c r="D592" t="s">
        <v>1255</v>
      </c>
      <c r="E592" t="str">
        <f t="shared" si="18"/>
        <v>55030201Santa Fe de Antioquia</v>
      </c>
      <c r="F592" t="str">
        <f t="shared" si="19"/>
        <v/>
      </c>
      <c r="G592">
        <v>1</v>
      </c>
      <c r="H592" s="2"/>
      <c r="I592">
        <f>+ABS(SUMIF($A$4:$A$11183,A592,$H$4:$H$11183)-IF(ISERROR(VLOOKUP(A592,Seguimiento_Mar_2025!G$4:U$356,15,FALSE)),0,VLOOKUP(A592,Seguimiento_Mar_2025!G$4:U$356,15,FALSE)))</f>
        <v>0</v>
      </c>
    </row>
    <row r="593" spans="1:9">
      <c r="A593" t="s">
        <v>796</v>
      </c>
      <c r="B593" s="1" t="str">
        <f>+IF(LEN(A593)&gt;0,VLOOKUP(A593,Seguimiento_Mar_2025!G$4:H$356,2,FALSE),"")</f>
        <v>Entidades territoriales asistidas fiscal y financieramente</v>
      </c>
      <c r="C593" s="1" t="str">
        <f>+IF(LEN(A593)&gt;0,VLOOKUP(A593,Seguimiento_Mar_2025!G$4:J$356,4,FALSE),"")</f>
        <v>Secretaría de Hacienda</v>
      </c>
      <c r="D593" t="s">
        <v>1252</v>
      </c>
      <c r="E593" t="str">
        <f t="shared" si="18"/>
        <v>55030201Urrao</v>
      </c>
      <c r="F593" t="str">
        <f t="shared" si="19"/>
        <v/>
      </c>
      <c r="G593">
        <v>1</v>
      </c>
      <c r="H593" s="2">
        <v>1</v>
      </c>
      <c r="I593">
        <f>+ABS(SUMIF($A$4:$A$11183,A593,$H$4:$H$11183)-IF(ISERROR(VLOOKUP(A593,Seguimiento_Mar_2025!G$4:U$356,15,FALSE)),0,VLOOKUP(A593,Seguimiento_Mar_2025!G$4:U$356,15,FALSE)))</f>
        <v>0</v>
      </c>
    </row>
    <row r="594" spans="1:9">
      <c r="A594" t="s">
        <v>796</v>
      </c>
      <c r="B594" s="1" t="str">
        <f>+IF(LEN(A594)&gt;0,VLOOKUP(A594,Seguimiento_Mar_2025!G$4:H$356,2,FALSE),"")</f>
        <v>Entidades territoriales asistidas fiscal y financieramente</v>
      </c>
      <c r="C594" s="1" t="str">
        <f>+IF(LEN(A594)&gt;0,VLOOKUP(A594,Seguimiento_Mar_2025!G$4:J$356,4,FALSE),"")</f>
        <v>Secretaría de Hacienda</v>
      </c>
      <c r="D594" t="s">
        <v>1265</v>
      </c>
      <c r="E594" t="str">
        <f t="shared" si="18"/>
        <v>55030201Caucasia</v>
      </c>
      <c r="F594" t="str">
        <f t="shared" si="19"/>
        <v/>
      </c>
      <c r="G594">
        <v>1</v>
      </c>
      <c r="H594" s="2"/>
      <c r="I594">
        <f>+ABS(SUMIF($A$4:$A$11183,A594,$H$4:$H$11183)-IF(ISERROR(VLOOKUP(A594,Seguimiento_Mar_2025!G$4:U$356,15,FALSE)),0,VLOOKUP(A594,Seguimiento_Mar_2025!G$4:U$356,15,FALSE)))</f>
        <v>0</v>
      </c>
    </row>
    <row r="595" spans="1:9">
      <c r="A595" t="s">
        <v>796</v>
      </c>
      <c r="B595" s="1" t="str">
        <f>+IF(LEN(A595)&gt;0,VLOOKUP(A595,Seguimiento_Mar_2025!G$4:H$356,2,FALSE),"")</f>
        <v>Entidades territoriales asistidas fiscal y financieramente</v>
      </c>
      <c r="C595" s="1" t="str">
        <f>+IF(LEN(A595)&gt;0,VLOOKUP(A595,Seguimiento_Mar_2025!G$4:J$356,4,FALSE),"")</f>
        <v>Secretaría de Hacienda</v>
      </c>
      <c r="D595" t="s">
        <v>1287</v>
      </c>
      <c r="E595" t="str">
        <f t="shared" si="18"/>
        <v>55030201Puerto Nare</v>
      </c>
      <c r="F595" t="str">
        <f t="shared" si="19"/>
        <v/>
      </c>
      <c r="G595">
        <v>1</v>
      </c>
      <c r="H595" s="2"/>
      <c r="I595">
        <f>+ABS(SUMIF($A$4:$A$11183,A595,$H$4:$H$11183)-IF(ISERROR(VLOOKUP(A595,Seguimiento_Mar_2025!G$4:U$356,15,FALSE)),0,VLOOKUP(A595,Seguimiento_Mar_2025!G$4:U$356,15,FALSE)))</f>
        <v>0</v>
      </c>
    </row>
    <row r="596" spans="1:9">
      <c r="A596" t="s">
        <v>796</v>
      </c>
      <c r="B596" s="1" t="str">
        <f>+IF(LEN(A596)&gt;0,VLOOKUP(A596,Seguimiento_Mar_2025!G$4:H$356,2,FALSE),"")</f>
        <v>Entidades territoriales asistidas fiscal y financieramente</v>
      </c>
      <c r="C596" s="1" t="str">
        <f>+IF(LEN(A596)&gt;0,VLOOKUP(A596,Seguimiento_Mar_2025!G$4:J$356,4,FALSE),"")</f>
        <v>Secretaría de Hacienda</v>
      </c>
      <c r="D596" t="s">
        <v>1228</v>
      </c>
      <c r="E596" t="str">
        <f t="shared" si="18"/>
        <v>55030201Necoclí</v>
      </c>
      <c r="F596" t="str">
        <f t="shared" si="19"/>
        <v/>
      </c>
      <c r="G596">
        <v>1</v>
      </c>
      <c r="H596" s="2"/>
      <c r="I596">
        <f>+ABS(SUMIF($A$4:$A$11183,A596,$H$4:$H$11183)-IF(ISERROR(VLOOKUP(A596,Seguimiento_Mar_2025!G$4:U$356,15,FALSE)),0,VLOOKUP(A596,Seguimiento_Mar_2025!G$4:U$356,15,FALSE)))</f>
        <v>0</v>
      </c>
    </row>
    <row r="597" spans="1:9">
      <c r="A597" t="s">
        <v>796</v>
      </c>
      <c r="B597" s="1" t="str">
        <f>+IF(LEN(A597)&gt;0,VLOOKUP(A597,Seguimiento_Mar_2025!G$4:H$356,2,FALSE),"")</f>
        <v>Entidades territoriales asistidas fiscal y financieramente</v>
      </c>
      <c r="C597" s="1" t="str">
        <f>+IF(LEN(A597)&gt;0,VLOOKUP(A597,Seguimiento_Mar_2025!G$4:J$356,4,FALSE),"")</f>
        <v>Secretaría de Hacienda</v>
      </c>
      <c r="D597" t="s">
        <v>1337</v>
      </c>
      <c r="E597" t="str">
        <f t="shared" si="18"/>
        <v>55030201Rionegro</v>
      </c>
      <c r="F597" t="str">
        <f t="shared" si="19"/>
        <v/>
      </c>
      <c r="G597">
        <v>1</v>
      </c>
      <c r="H597" s="2"/>
      <c r="I597">
        <f>+ABS(SUMIF($A$4:$A$11183,A597,$H$4:$H$11183)-IF(ISERROR(VLOOKUP(A597,Seguimiento_Mar_2025!G$4:U$356,15,FALSE)),0,VLOOKUP(A597,Seguimiento_Mar_2025!G$4:U$356,15,FALSE)))</f>
        <v>0</v>
      </c>
    </row>
    <row r="598" spans="1:9">
      <c r="A598" t="s">
        <v>796</v>
      </c>
      <c r="B598" s="1" t="str">
        <f>+IF(LEN(A598)&gt;0,VLOOKUP(A598,Seguimiento_Mar_2025!G$4:H$356,2,FALSE),"")</f>
        <v>Entidades territoriales asistidas fiscal y financieramente</v>
      </c>
      <c r="C598" s="1" t="str">
        <f>+IF(LEN(A598)&gt;0,VLOOKUP(A598,Seguimiento_Mar_2025!G$4:J$356,4,FALSE),"")</f>
        <v>Secretaría de Hacienda</v>
      </c>
      <c r="D598" t="s">
        <v>1262</v>
      </c>
      <c r="E598" t="str">
        <f t="shared" si="18"/>
        <v>55030201Segovia</v>
      </c>
      <c r="F598" t="str">
        <f t="shared" si="19"/>
        <v/>
      </c>
      <c r="G598">
        <v>1</v>
      </c>
      <c r="H598" s="2"/>
      <c r="I598">
        <f>+ABS(SUMIF($A$4:$A$11183,A598,$H$4:$H$11183)-IF(ISERROR(VLOOKUP(A598,Seguimiento_Mar_2025!G$4:U$356,15,FALSE)),0,VLOOKUP(A598,Seguimiento_Mar_2025!G$4:U$356,15,FALSE)))</f>
        <v>0</v>
      </c>
    </row>
    <row r="599" spans="1:9">
      <c r="A599" t="s">
        <v>796</v>
      </c>
      <c r="B599" s="1" t="str">
        <f>+IF(LEN(A599)&gt;0,VLOOKUP(A599,Seguimiento_Mar_2025!G$4:H$356,2,FALSE),"")</f>
        <v>Entidades territoriales asistidas fiscal y financieramente</v>
      </c>
      <c r="C599" s="1" t="str">
        <f>+IF(LEN(A599)&gt;0,VLOOKUP(A599,Seguimiento_Mar_2025!G$4:J$356,4,FALSE),"")</f>
        <v>Secretaría de Hacienda</v>
      </c>
      <c r="D599" t="s">
        <v>1316</v>
      </c>
      <c r="E599" t="str">
        <f t="shared" si="18"/>
        <v>55030201Cañasgordas</v>
      </c>
      <c r="F599" t="str">
        <f t="shared" si="19"/>
        <v/>
      </c>
      <c r="G599">
        <v>1</v>
      </c>
      <c r="H599" s="2">
        <v>1</v>
      </c>
      <c r="I599">
        <f>+ABS(SUMIF($A$4:$A$11183,A599,$H$4:$H$11183)-IF(ISERROR(VLOOKUP(A599,Seguimiento_Mar_2025!G$4:U$356,15,FALSE)),0,VLOOKUP(A599,Seguimiento_Mar_2025!G$4:U$356,15,FALSE)))</f>
        <v>0</v>
      </c>
    </row>
    <row r="600" spans="1:9">
      <c r="A600" t="s">
        <v>796</v>
      </c>
      <c r="B600" s="1" t="str">
        <f>+IF(LEN(A600)&gt;0,VLOOKUP(A600,Seguimiento_Mar_2025!G$4:H$356,2,FALSE),"")</f>
        <v>Entidades territoriales asistidas fiscal y financieramente</v>
      </c>
      <c r="C600" s="1" t="str">
        <f>+IF(LEN(A600)&gt;0,VLOOKUP(A600,Seguimiento_Mar_2025!G$4:J$356,4,FALSE),"")</f>
        <v>Secretaría de Hacienda</v>
      </c>
      <c r="D600" t="s">
        <v>1261</v>
      </c>
      <c r="E600" t="str">
        <f t="shared" si="18"/>
        <v>55030201Girardota</v>
      </c>
      <c r="F600" t="str">
        <f t="shared" si="19"/>
        <v/>
      </c>
      <c r="G600">
        <v>1</v>
      </c>
      <c r="H600" s="2"/>
      <c r="I600">
        <f>+ABS(SUMIF($A$4:$A$11183,A600,$H$4:$H$11183)-IF(ISERROR(VLOOKUP(A600,Seguimiento_Mar_2025!G$4:U$356,15,FALSE)),0,VLOOKUP(A600,Seguimiento_Mar_2025!G$4:U$356,15,FALSE)))</f>
        <v>0</v>
      </c>
    </row>
    <row r="601" spans="1:9">
      <c r="A601" t="s">
        <v>796</v>
      </c>
      <c r="B601" s="1" t="str">
        <f>+IF(LEN(A601)&gt;0,VLOOKUP(A601,Seguimiento_Mar_2025!G$4:H$356,2,FALSE),"")</f>
        <v>Entidades territoriales asistidas fiscal y financieramente</v>
      </c>
      <c r="C601" s="1" t="str">
        <f>+IF(LEN(A601)&gt;0,VLOOKUP(A601,Seguimiento_Mar_2025!G$4:J$356,4,FALSE),"")</f>
        <v>Secretaría de Hacienda</v>
      </c>
      <c r="D601" t="s">
        <v>1283</v>
      </c>
      <c r="E601" t="str">
        <f t="shared" si="18"/>
        <v>55030201Hispania</v>
      </c>
      <c r="F601" t="str">
        <f t="shared" si="19"/>
        <v/>
      </c>
      <c r="G601">
        <v>1</v>
      </c>
      <c r="H601" s="2">
        <v>1</v>
      </c>
      <c r="I601">
        <f>+ABS(SUMIF($A$4:$A$11183,A601,$H$4:$H$11183)-IF(ISERROR(VLOOKUP(A601,Seguimiento_Mar_2025!G$4:U$356,15,FALSE)),0,VLOOKUP(A601,Seguimiento_Mar_2025!G$4:U$356,15,FALSE)))</f>
        <v>0</v>
      </c>
    </row>
    <row r="602" spans="1:9">
      <c r="A602" t="s">
        <v>796</v>
      </c>
      <c r="B602" s="1" t="str">
        <f>+IF(LEN(A602)&gt;0,VLOOKUP(A602,Seguimiento_Mar_2025!G$4:H$356,2,FALSE),"")</f>
        <v>Entidades territoriales asistidas fiscal y financieramente</v>
      </c>
      <c r="C602" s="1" t="str">
        <f>+IF(LEN(A602)&gt;0,VLOOKUP(A602,Seguimiento_Mar_2025!G$4:J$356,4,FALSE),"")</f>
        <v>Secretaría de Hacienda</v>
      </c>
      <c r="D602" t="s">
        <v>1334</v>
      </c>
      <c r="E602" t="str">
        <f t="shared" si="18"/>
        <v>55030201Marinilla</v>
      </c>
      <c r="F602" t="str">
        <f t="shared" si="19"/>
        <v/>
      </c>
      <c r="G602">
        <v>1</v>
      </c>
      <c r="H602" s="2"/>
      <c r="I602">
        <f>+ABS(SUMIF($A$4:$A$11183,A602,$H$4:$H$11183)-IF(ISERROR(VLOOKUP(A602,Seguimiento_Mar_2025!G$4:U$356,15,FALSE)),0,VLOOKUP(A602,Seguimiento_Mar_2025!G$4:U$356,15,FALSE)))</f>
        <v>0</v>
      </c>
    </row>
    <row r="603" spans="1:9">
      <c r="A603" s="24" t="s">
        <v>656</v>
      </c>
      <c r="B603" s="1" t="str">
        <f>+IF(LEN(A603)&gt;0,VLOOKUP(A603,Seguimiento_Mar_2025!G$4:H$356,2,FALSE),"")</f>
        <v>Cuerpos de bomberos voluntarios fortalecidos</v>
      </c>
      <c r="C603" s="1" t="str">
        <f>+IF(LEN(A603)&gt;0,VLOOKUP(A603,Seguimiento_Mar_2025!G$4:J$356,4,FALSE),"")</f>
        <v>Secretaría de Gobierno</v>
      </c>
      <c r="D603" t="s">
        <v>1271</v>
      </c>
      <c r="E603" t="str">
        <f t="shared" si="18"/>
        <v>54020204Abejorral</v>
      </c>
      <c r="F603" t="str">
        <f t="shared" si="19"/>
        <v/>
      </c>
      <c r="G603">
        <v>1</v>
      </c>
      <c r="H603" s="2"/>
      <c r="I603">
        <f>+ABS(SUMIF($A$4:$A$11183,A603,$H$4:$H$11183)-IF(ISERROR(VLOOKUP(A603,Seguimiento_Mar_2025!G$4:U$356,15,FALSE)),0,VLOOKUP(A603,Seguimiento_Mar_2025!G$4:U$356,15,FALSE)))</f>
        <v>0</v>
      </c>
    </row>
    <row r="604" spans="1:9">
      <c r="A604" t="s">
        <v>656</v>
      </c>
      <c r="B604" s="1" t="str">
        <f>+IF(LEN(A604)&gt;0,VLOOKUP(A604,Seguimiento_Mar_2025!G$4:H$356,2,FALSE),"")</f>
        <v>Cuerpos de bomberos voluntarios fortalecidos</v>
      </c>
      <c r="C604" s="1" t="str">
        <f>+IF(LEN(A604)&gt;0,VLOOKUP(A604,Seguimiento_Mar_2025!G$4:J$356,4,FALSE),"")</f>
        <v>Secretaría de Gobierno</v>
      </c>
      <c r="D604" t="s">
        <v>1304</v>
      </c>
      <c r="E604" t="str">
        <f t="shared" si="18"/>
        <v>54020204Alejandría</v>
      </c>
      <c r="F604" t="str">
        <f t="shared" si="19"/>
        <v/>
      </c>
      <c r="G604">
        <v>1</v>
      </c>
      <c r="H604" s="2"/>
      <c r="I604">
        <f>+ABS(SUMIF($A$4:$A$11183,A604,$H$4:$H$11183)-IF(ISERROR(VLOOKUP(A604,Seguimiento_Mar_2025!G$4:U$356,15,FALSE)),0,VLOOKUP(A604,Seguimiento_Mar_2025!G$4:U$356,15,FALSE)))</f>
        <v>0</v>
      </c>
    </row>
    <row r="605" spans="1:9">
      <c r="A605" t="s">
        <v>656</v>
      </c>
      <c r="B605" s="1" t="str">
        <f>+IF(LEN(A605)&gt;0,VLOOKUP(A605,Seguimiento_Mar_2025!G$4:H$356,2,FALSE),"")</f>
        <v>Cuerpos de bomberos voluntarios fortalecidos</v>
      </c>
      <c r="C605" s="1" t="str">
        <f>+IF(LEN(A605)&gt;0,VLOOKUP(A605,Seguimiento_Mar_2025!G$4:J$356,4,FALSE),"")</f>
        <v>Secretaría de Gobierno</v>
      </c>
      <c r="D605" t="s">
        <v>1277</v>
      </c>
      <c r="E605" t="str">
        <f t="shared" si="18"/>
        <v>54020204Angelópolis</v>
      </c>
      <c r="F605" t="str">
        <f t="shared" si="19"/>
        <v/>
      </c>
      <c r="G605">
        <v>1</v>
      </c>
      <c r="H605" s="2"/>
      <c r="I605">
        <f>+ABS(SUMIF($A$4:$A$11183,A605,$H$4:$H$11183)-IF(ISERROR(VLOOKUP(A605,Seguimiento_Mar_2025!G$4:U$356,15,FALSE)),0,VLOOKUP(A605,Seguimiento_Mar_2025!G$4:U$356,15,FALSE)))</f>
        <v>0</v>
      </c>
    </row>
    <row r="606" spans="1:9">
      <c r="A606" t="s">
        <v>656</v>
      </c>
      <c r="B606" s="1" t="str">
        <f>+IF(LEN(A606)&gt;0,VLOOKUP(A606,Seguimiento_Mar_2025!G$4:H$356,2,FALSE),"")</f>
        <v>Cuerpos de bomberos voluntarios fortalecidos</v>
      </c>
      <c r="C606" s="1" t="str">
        <f>+IF(LEN(A606)&gt;0,VLOOKUP(A606,Seguimiento_Mar_2025!G$4:J$356,4,FALSE),"")</f>
        <v>Secretaría de Gobierno</v>
      </c>
      <c r="D606" t="s">
        <v>1241</v>
      </c>
      <c r="E606" t="str">
        <f t="shared" si="18"/>
        <v>54020204Andes</v>
      </c>
      <c r="F606" t="str">
        <f t="shared" si="19"/>
        <v/>
      </c>
      <c r="G606">
        <v>1</v>
      </c>
      <c r="H606" s="2"/>
      <c r="I606">
        <f>+ABS(SUMIF($A$4:$A$11183,A606,$H$4:$H$11183)-IF(ISERROR(VLOOKUP(A606,Seguimiento_Mar_2025!G$4:U$356,15,FALSE)),0,VLOOKUP(A606,Seguimiento_Mar_2025!G$4:U$356,15,FALSE)))</f>
        <v>0</v>
      </c>
    </row>
    <row r="607" spans="1:9">
      <c r="A607" t="s">
        <v>656</v>
      </c>
      <c r="B607" s="1" t="str">
        <f>+IF(LEN(A607)&gt;0,VLOOKUP(A607,Seguimiento_Mar_2025!G$4:H$356,2,FALSE),"")</f>
        <v>Cuerpos de bomberos voluntarios fortalecidos</v>
      </c>
      <c r="C607" s="1" t="str">
        <f>+IF(LEN(A607)&gt;0,VLOOKUP(A607,Seguimiento_Mar_2025!G$4:J$356,4,FALSE),"")</f>
        <v>Secretaría de Gobierno</v>
      </c>
      <c r="D607" t="s">
        <v>1257</v>
      </c>
      <c r="E607" t="str">
        <f t="shared" si="18"/>
        <v>54020204Apartadó</v>
      </c>
      <c r="F607" t="str">
        <f t="shared" si="19"/>
        <v/>
      </c>
      <c r="G607">
        <v>1</v>
      </c>
      <c r="H607" s="2"/>
      <c r="I607">
        <f>+ABS(SUMIF($A$4:$A$11183,A607,$H$4:$H$11183)-IF(ISERROR(VLOOKUP(A607,Seguimiento_Mar_2025!G$4:U$356,15,FALSE)),0,VLOOKUP(A607,Seguimiento_Mar_2025!G$4:U$356,15,FALSE)))</f>
        <v>0</v>
      </c>
    </row>
    <row r="608" spans="1:9">
      <c r="A608" t="s">
        <v>656</v>
      </c>
      <c r="B608" s="1" t="str">
        <f>+IF(LEN(A608)&gt;0,VLOOKUP(A608,Seguimiento_Mar_2025!G$4:H$356,2,FALSE),"")</f>
        <v>Cuerpos de bomberos voluntarios fortalecidos</v>
      </c>
      <c r="C608" s="1" t="str">
        <f>+IF(LEN(A608)&gt;0,VLOOKUP(A608,Seguimiento_Mar_2025!G$4:J$356,4,FALSE),"")</f>
        <v>Secretaría de Gobierno</v>
      </c>
      <c r="D608" t="s">
        <v>1309</v>
      </c>
      <c r="E608" t="str">
        <f t="shared" si="18"/>
        <v>54020204Barbosa</v>
      </c>
      <c r="F608" t="str">
        <f t="shared" si="19"/>
        <v/>
      </c>
      <c r="G608">
        <v>1</v>
      </c>
      <c r="H608" s="2"/>
      <c r="I608">
        <f>+ABS(SUMIF($A$4:$A$11183,A608,$H$4:$H$11183)-IF(ISERROR(VLOOKUP(A608,Seguimiento_Mar_2025!G$4:U$356,15,FALSE)),0,VLOOKUP(A608,Seguimiento_Mar_2025!G$4:U$356,15,FALSE)))</f>
        <v>0</v>
      </c>
    </row>
    <row r="609" spans="1:9">
      <c r="A609" t="s">
        <v>656</v>
      </c>
      <c r="B609" s="1" t="str">
        <f>+IF(LEN(A609)&gt;0,VLOOKUP(A609,Seguimiento_Mar_2025!G$4:H$356,2,FALSE),"")</f>
        <v>Cuerpos de bomberos voluntarios fortalecidos</v>
      </c>
      <c r="C609" s="1" t="str">
        <f>+IF(LEN(A609)&gt;0,VLOOKUP(A609,Seguimiento_Mar_2025!G$4:J$356,4,FALSE),"")</f>
        <v>Secretaría de Gobierno</v>
      </c>
      <c r="D609" t="s">
        <v>1310</v>
      </c>
      <c r="E609" t="str">
        <f t="shared" si="18"/>
        <v>54020204Bello</v>
      </c>
      <c r="F609" t="str">
        <f t="shared" si="19"/>
        <v/>
      </c>
      <c r="G609">
        <v>1</v>
      </c>
      <c r="H609" s="2"/>
      <c r="I609">
        <f>+ABS(SUMIF($A$4:$A$11183,A609,$H$4:$H$11183)-IF(ISERROR(VLOOKUP(A609,Seguimiento_Mar_2025!G$4:U$356,15,FALSE)),0,VLOOKUP(A609,Seguimiento_Mar_2025!G$4:U$356,15,FALSE)))</f>
        <v>0</v>
      </c>
    </row>
    <row r="610" spans="1:9">
      <c r="A610" t="s">
        <v>656</v>
      </c>
      <c r="B610" s="1" t="str">
        <f>+IF(LEN(A610)&gt;0,VLOOKUP(A610,Seguimiento_Mar_2025!G$4:H$356,2,FALSE),"")</f>
        <v>Cuerpos de bomberos voluntarios fortalecidos</v>
      </c>
      <c r="C610" s="1" t="str">
        <f>+IF(LEN(A610)&gt;0,VLOOKUP(A610,Seguimiento_Mar_2025!G$4:J$356,4,FALSE),"")</f>
        <v>Secretaría de Gobierno</v>
      </c>
      <c r="D610" t="s">
        <v>1280</v>
      </c>
      <c r="E610" t="str">
        <f t="shared" si="18"/>
        <v>54020204Briceño</v>
      </c>
      <c r="F610" t="str">
        <f t="shared" si="19"/>
        <v/>
      </c>
      <c r="G610">
        <v>1</v>
      </c>
      <c r="H610" s="2"/>
      <c r="I610">
        <f>+ABS(SUMIF($A$4:$A$11183,A610,$H$4:$H$11183)-IF(ISERROR(VLOOKUP(A610,Seguimiento_Mar_2025!G$4:U$356,15,FALSE)),0,VLOOKUP(A610,Seguimiento_Mar_2025!G$4:U$356,15,FALSE)))</f>
        <v>0</v>
      </c>
    </row>
    <row r="611" spans="1:9">
      <c r="A611" t="s">
        <v>656</v>
      </c>
      <c r="B611" s="1" t="str">
        <f>+IF(LEN(A611)&gt;0,VLOOKUP(A611,Seguimiento_Mar_2025!G$4:H$356,2,FALSE),"")</f>
        <v>Cuerpos de bomberos voluntarios fortalecidos</v>
      </c>
      <c r="C611" s="1" t="str">
        <f>+IF(LEN(A611)&gt;0,VLOOKUP(A611,Seguimiento_Mar_2025!G$4:J$356,4,FALSE),"")</f>
        <v>Secretaría de Gobierno</v>
      </c>
      <c r="D611" t="s">
        <v>1313</v>
      </c>
      <c r="E611" t="str">
        <f t="shared" si="18"/>
        <v>54020204Caicedo</v>
      </c>
      <c r="F611" t="str">
        <f t="shared" si="19"/>
        <v/>
      </c>
      <c r="G611">
        <v>1</v>
      </c>
      <c r="H611" s="2"/>
      <c r="I611">
        <f>+ABS(SUMIF($A$4:$A$11183,A611,$H$4:$H$11183)-IF(ISERROR(VLOOKUP(A611,Seguimiento_Mar_2025!G$4:U$356,15,FALSE)),0,VLOOKUP(A611,Seguimiento_Mar_2025!G$4:U$356,15,FALSE)))</f>
        <v>0</v>
      </c>
    </row>
    <row r="612" spans="1:9">
      <c r="A612" t="s">
        <v>656</v>
      </c>
      <c r="B612" s="1" t="str">
        <f>+IF(LEN(A612)&gt;0,VLOOKUP(A612,Seguimiento_Mar_2025!G$4:H$356,2,FALSE),"")</f>
        <v>Cuerpos de bomberos voluntarios fortalecidos</v>
      </c>
      <c r="C612" s="1" t="str">
        <f>+IF(LEN(A612)&gt;0,VLOOKUP(A612,Seguimiento_Mar_2025!G$4:J$356,4,FALSE),"")</f>
        <v>Secretaría de Gobierno</v>
      </c>
      <c r="D612" t="s">
        <v>1317</v>
      </c>
      <c r="E612" t="str">
        <f t="shared" si="18"/>
        <v>54020204Cocorná</v>
      </c>
      <c r="F612" t="str">
        <f t="shared" si="19"/>
        <v/>
      </c>
      <c r="G612">
        <v>1</v>
      </c>
      <c r="H612" s="2"/>
      <c r="I612">
        <f>+ABS(SUMIF($A$4:$A$11183,A612,$H$4:$H$11183)-IF(ISERROR(VLOOKUP(A612,Seguimiento_Mar_2025!G$4:U$356,15,FALSE)),0,VLOOKUP(A612,Seguimiento_Mar_2025!G$4:U$356,15,FALSE)))</f>
        <v>0</v>
      </c>
    </row>
    <row r="613" spans="1:9">
      <c r="A613" t="s">
        <v>656</v>
      </c>
      <c r="B613" s="1" t="str">
        <f>+IF(LEN(A613)&gt;0,VLOOKUP(A613,Seguimiento_Mar_2025!G$4:H$356,2,FALSE),"")</f>
        <v>Cuerpos de bomberos voluntarios fortalecidos</v>
      </c>
      <c r="C613" s="1" t="str">
        <f>+IF(LEN(A613)&gt;0,VLOOKUP(A613,Seguimiento_Mar_2025!G$4:J$356,4,FALSE),"")</f>
        <v>Secretaría de Gobierno</v>
      </c>
      <c r="D613" t="s">
        <v>1245</v>
      </c>
      <c r="E613" t="str">
        <f t="shared" si="18"/>
        <v>54020204Copacabana</v>
      </c>
      <c r="F613" t="str">
        <f t="shared" si="19"/>
        <v/>
      </c>
      <c r="G613">
        <v>1</v>
      </c>
      <c r="H613" s="2"/>
      <c r="I613">
        <f>+ABS(SUMIF($A$4:$A$11183,A613,$H$4:$H$11183)-IF(ISERROR(VLOOKUP(A613,Seguimiento_Mar_2025!G$4:U$356,15,FALSE)),0,VLOOKUP(A613,Seguimiento_Mar_2025!G$4:U$356,15,FALSE)))</f>
        <v>0</v>
      </c>
    </row>
    <row r="614" spans="1:9">
      <c r="A614" t="s">
        <v>656</v>
      </c>
      <c r="B614" s="1" t="str">
        <f>+IF(LEN(A614)&gt;0,VLOOKUP(A614,Seguimiento_Mar_2025!G$4:H$356,2,FALSE),"")</f>
        <v>Cuerpos de bomberos voluntarios fortalecidos</v>
      </c>
      <c r="C614" s="1" t="str">
        <f>+IF(LEN(A614)&gt;0,VLOOKUP(A614,Seguimiento_Mar_2025!G$4:J$356,4,FALSE),"")</f>
        <v>Secretaría de Gobierno</v>
      </c>
      <c r="D614" t="s">
        <v>1321</v>
      </c>
      <c r="E614" t="str">
        <f t="shared" si="18"/>
        <v>54020204El Retiro</v>
      </c>
      <c r="F614" t="str">
        <f t="shared" si="19"/>
        <v/>
      </c>
      <c r="G614">
        <v>1</v>
      </c>
      <c r="H614" s="2"/>
      <c r="I614">
        <f>+ABS(SUMIF($A$4:$A$11183,A614,$H$4:$H$11183)-IF(ISERROR(VLOOKUP(A614,Seguimiento_Mar_2025!G$4:U$356,15,FALSE)),0,VLOOKUP(A614,Seguimiento_Mar_2025!G$4:U$356,15,FALSE)))</f>
        <v>0</v>
      </c>
    </row>
    <row r="615" spans="1:9">
      <c r="A615" t="s">
        <v>656</v>
      </c>
      <c r="B615" s="1" t="str">
        <f>+IF(LEN(A615)&gt;0,VLOOKUP(A615,Seguimiento_Mar_2025!G$4:H$356,2,FALSE),"")</f>
        <v>Cuerpos de bomberos voluntarios fortalecidos</v>
      </c>
      <c r="C615" s="1" t="str">
        <f>+IF(LEN(A615)&gt;0,VLOOKUP(A615,Seguimiento_Mar_2025!G$4:J$356,4,FALSE),"")</f>
        <v>Secretaría de Gobierno</v>
      </c>
      <c r="D615" t="s">
        <v>1235</v>
      </c>
      <c r="E615" t="str">
        <f t="shared" si="18"/>
        <v>54020204El Santuario</v>
      </c>
      <c r="F615" t="str">
        <f t="shared" si="19"/>
        <v/>
      </c>
      <c r="G615">
        <v>1</v>
      </c>
      <c r="H615" s="2"/>
      <c r="I615">
        <f>+ABS(SUMIF($A$4:$A$11183,A615,$H$4:$H$11183)-IF(ISERROR(VLOOKUP(A615,Seguimiento_Mar_2025!G$4:U$356,15,FALSE)),0,VLOOKUP(A615,Seguimiento_Mar_2025!G$4:U$356,15,FALSE)))</f>
        <v>0</v>
      </c>
    </row>
    <row r="616" spans="1:9">
      <c r="A616" t="s">
        <v>656</v>
      </c>
      <c r="B616" s="1" t="str">
        <f>+IF(LEN(A616)&gt;0,VLOOKUP(A616,Seguimiento_Mar_2025!G$4:H$356,2,FALSE),"")</f>
        <v>Cuerpos de bomberos voluntarios fortalecidos</v>
      </c>
      <c r="C616" s="1" t="str">
        <f>+IF(LEN(A616)&gt;0,VLOOKUP(A616,Seguimiento_Mar_2025!G$4:J$356,4,FALSE),"")</f>
        <v>Secretaría de Gobierno</v>
      </c>
      <c r="D616" t="s">
        <v>1323</v>
      </c>
      <c r="E616" t="str">
        <f t="shared" si="18"/>
        <v>54020204Fredonia</v>
      </c>
      <c r="F616" t="str">
        <f t="shared" si="19"/>
        <v/>
      </c>
      <c r="G616">
        <v>1</v>
      </c>
      <c r="H616" s="2"/>
      <c r="I616">
        <f>+ABS(SUMIF($A$4:$A$11183,A616,$H$4:$H$11183)-IF(ISERROR(VLOOKUP(A616,Seguimiento_Mar_2025!G$4:U$356,15,FALSE)),0,VLOOKUP(A616,Seguimiento_Mar_2025!G$4:U$356,15,FALSE)))</f>
        <v>0</v>
      </c>
    </row>
    <row r="617" spans="1:9">
      <c r="A617" t="s">
        <v>656</v>
      </c>
      <c r="B617" s="1" t="str">
        <f>+IF(LEN(A617)&gt;0,VLOOKUP(A617,Seguimiento_Mar_2025!G$4:H$356,2,FALSE),"")</f>
        <v>Cuerpos de bomberos voluntarios fortalecidos</v>
      </c>
      <c r="C617" s="1" t="str">
        <f>+IF(LEN(A617)&gt;0,VLOOKUP(A617,Seguimiento_Mar_2025!G$4:J$356,4,FALSE),"")</f>
        <v>Secretaría de Gobierno</v>
      </c>
      <c r="D617" t="s">
        <v>1326</v>
      </c>
      <c r="E617" t="str">
        <f t="shared" si="18"/>
        <v>54020204Gómez Plata</v>
      </c>
      <c r="F617" t="str">
        <f t="shared" si="19"/>
        <v/>
      </c>
      <c r="G617">
        <v>1</v>
      </c>
      <c r="H617" s="2"/>
      <c r="I617">
        <f>+ABS(SUMIF($A$4:$A$11183,A617,$H$4:$H$11183)-IF(ISERROR(VLOOKUP(A617,Seguimiento_Mar_2025!G$4:U$356,15,FALSE)),0,VLOOKUP(A617,Seguimiento_Mar_2025!G$4:U$356,15,FALSE)))</f>
        <v>0</v>
      </c>
    </row>
    <row r="618" spans="1:9">
      <c r="A618" t="s">
        <v>656</v>
      </c>
      <c r="B618" s="1" t="str">
        <f>+IF(LEN(A618)&gt;0,VLOOKUP(A618,Seguimiento_Mar_2025!G$4:H$356,2,FALSE),"")</f>
        <v>Cuerpos de bomberos voluntarios fortalecidos</v>
      </c>
      <c r="C618" s="1" t="str">
        <f>+IF(LEN(A618)&gt;0,VLOOKUP(A618,Seguimiento_Mar_2025!G$4:J$356,4,FALSE),"")</f>
        <v>Secretaría de Gobierno</v>
      </c>
      <c r="D618" t="s">
        <v>1293</v>
      </c>
      <c r="E618" t="str">
        <f t="shared" si="18"/>
        <v>54020204Heliconia</v>
      </c>
      <c r="F618" t="str">
        <f t="shared" si="19"/>
        <v/>
      </c>
      <c r="G618">
        <v>1</v>
      </c>
      <c r="H618" s="2"/>
      <c r="I618">
        <f>+ABS(SUMIF($A$4:$A$11183,A618,$H$4:$H$11183)-IF(ISERROR(VLOOKUP(A618,Seguimiento_Mar_2025!G$4:U$356,15,FALSE)),0,VLOOKUP(A618,Seguimiento_Mar_2025!G$4:U$356,15,FALSE)))</f>
        <v>0</v>
      </c>
    </row>
    <row r="619" spans="1:9">
      <c r="A619" t="s">
        <v>656</v>
      </c>
      <c r="B619" s="1" t="str">
        <f>+IF(LEN(A619)&gt;0,VLOOKUP(A619,Seguimiento_Mar_2025!G$4:H$356,2,FALSE),"")</f>
        <v>Cuerpos de bomberos voluntarios fortalecidos</v>
      </c>
      <c r="C619" s="1" t="str">
        <f>+IF(LEN(A619)&gt;0,VLOOKUP(A619,Seguimiento_Mar_2025!G$4:J$356,4,FALSE),"")</f>
        <v>Secretaría de Gobierno</v>
      </c>
      <c r="D619" t="s">
        <v>1238</v>
      </c>
      <c r="E619" t="str">
        <f t="shared" si="18"/>
        <v>54020204Ituango</v>
      </c>
      <c r="F619" t="str">
        <f t="shared" si="19"/>
        <v/>
      </c>
      <c r="G619">
        <v>1</v>
      </c>
      <c r="H619" s="2"/>
      <c r="I619">
        <f>+ABS(SUMIF($A$4:$A$11183,A619,$H$4:$H$11183)-IF(ISERROR(VLOOKUP(A619,Seguimiento_Mar_2025!G$4:U$356,15,FALSE)),0,VLOOKUP(A619,Seguimiento_Mar_2025!G$4:U$356,15,FALSE)))</f>
        <v>0</v>
      </c>
    </row>
    <row r="620" spans="1:9">
      <c r="A620" t="s">
        <v>656</v>
      </c>
      <c r="B620" s="1" t="str">
        <f>+IF(LEN(A620)&gt;0,VLOOKUP(A620,Seguimiento_Mar_2025!G$4:H$356,2,FALSE),"")</f>
        <v>Cuerpos de bomberos voluntarios fortalecidos</v>
      </c>
      <c r="C620" s="1" t="str">
        <f>+IF(LEN(A620)&gt;0,VLOOKUP(A620,Seguimiento_Mar_2025!G$4:J$356,4,FALSE),"")</f>
        <v>Secretaría de Gobierno</v>
      </c>
      <c r="D620" t="s">
        <v>1330</v>
      </c>
      <c r="E620" t="str">
        <f t="shared" si="18"/>
        <v>54020204Jardín</v>
      </c>
      <c r="F620" t="str">
        <f t="shared" si="19"/>
        <v/>
      </c>
      <c r="G620">
        <v>1</v>
      </c>
      <c r="H620" s="2"/>
      <c r="I620">
        <f>+ABS(SUMIF($A$4:$A$11183,A620,$H$4:$H$11183)-IF(ISERROR(VLOOKUP(A620,Seguimiento_Mar_2025!G$4:U$356,15,FALSE)),0,VLOOKUP(A620,Seguimiento_Mar_2025!G$4:U$356,15,FALSE)))</f>
        <v>0</v>
      </c>
    </row>
    <row r="621" spans="1:9">
      <c r="A621" t="s">
        <v>656</v>
      </c>
      <c r="B621" s="1" t="str">
        <f>+IF(LEN(A621)&gt;0,VLOOKUP(A621,Seguimiento_Mar_2025!G$4:H$356,2,FALSE),"")</f>
        <v>Cuerpos de bomberos voluntarios fortalecidos</v>
      </c>
      <c r="C621" s="1" t="str">
        <f>+IF(LEN(A621)&gt;0,VLOOKUP(A621,Seguimiento_Mar_2025!G$4:J$356,4,FALSE),"")</f>
        <v>Secretaría de Gobierno</v>
      </c>
      <c r="D621" t="s">
        <v>1294</v>
      </c>
      <c r="E621" t="str">
        <f t="shared" si="18"/>
        <v>54020204La Pintada</v>
      </c>
      <c r="F621" t="str">
        <f t="shared" si="19"/>
        <v/>
      </c>
      <c r="G621">
        <v>1</v>
      </c>
      <c r="H621" s="2"/>
      <c r="I621">
        <f>+ABS(SUMIF($A$4:$A$11183,A621,$H$4:$H$11183)-IF(ISERROR(VLOOKUP(A621,Seguimiento_Mar_2025!G$4:U$356,15,FALSE)),0,VLOOKUP(A621,Seguimiento_Mar_2025!G$4:U$356,15,FALSE)))</f>
        <v>0</v>
      </c>
    </row>
    <row r="622" spans="1:9">
      <c r="A622" t="s">
        <v>656</v>
      </c>
      <c r="B622" s="1" t="str">
        <f>+IF(LEN(A622)&gt;0,VLOOKUP(A622,Seguimiento_Mar_2025!G$4:H$356,2,FALSE),"")</f>
        <v>Cuerpos de bomberos voluntarios fortalecidos</v>
      </c>
      <c r="C622" s="1" t="str">
        <f>+IF(LEN(A622)&gt;0,VLOOKUP(A622,Seguimiento_Mar_2025!G$4:J$356,4,FALSE),"")</f>
        <v>Secretaría de Gobierno</v>
      </c>
      <c r="D622" t="s">
        <v>1342</v>
      </c>
      <c r="E622" t="str">
        <f t="shared" si="18"/>
        <v>54020204San Pedro de Urabá</v>
      </c>
      <c r="F622" t="str">
        <f t="shared" si="19"/>
        <v/>
      </c>
      <c r="G622">
        <v>1</v>
      </c>
      <c r="H622" s="2"/>
      <c r="I622">
        <f>+ABS(SUMIF($A$4:$A$11183,A622,$H$4:$H$11183)-IF(ISERROR(VLOOKUP(A622,Seguimiento_Mar_2025!G$4:U$356,15,FALSE)),0,VLOOKUP(A622,Seguimiento_Mar_2025!G$4:U$356,15,FALSE)))</f>
        <v>0</v>
      </c>
    </row>
    <row r="623" spans="1:9">
      <c r="A623" t="s">
        <v>656</v>
      </c>
      <c r="B623" s="1" t="str">
        <f>+IF(LEN(A623)&gt;0,VLOOKUP(A623,Seguimiento_Mar_2025!G$4:H$356,2,FALSE),"")</f>
        <v>Cuerpos de bomberos voluntarios fortalecidos</v>
      </c>
      <c r="C623" s="1" t="str">
        <f>+IF(LEN(A623)&gt;0,VLOOKUP(A623,Seguimiento_Mar_2025!G$4:J$356,4,FALSE),"")</f>
        <v>Secretaría de Gobierno</v>
      </c>
      <c r="D623" t="s">
        <v>1226</v>
      </c>
      <c r="E623" t="str">
        <f t="shared" si="18"/>
        <v>54020204San Juan de Urabá</v>
      </c>
      <c r="F623" t="str">
        <f t="shared" si="19"/>
        <v/>
      </c>
      <c r="G623">
        <v>1</v>
      </c>
      <c r="H623" s="2"/>
      <c r="I623">
        <f>+ABS(SUMIF($A$4:$A$11183,A623,$H$4:$H$11183)-IF(ISERROR(VLOOKUP(A623,Seguimiento_Mar_2025!G$4:U$356,15,FALSE)),0,VLOOKUP(A623,Seguimiento_Mar_2025!G$4:U$356,15,FALSE)))</f>
        <v>0</v>
      </c>
    </row>
    <row r="624" spans="1:9">
      <c r="A624" t="s">
        <v>656</v>
      </c>
      <c r="B624" s="1" t="str">
        <f>+IF(LEN(A624)&gt;0,VLOOKUP(A624,Seguimiento_Mar_2025!G$4:H$356,2,FALSE),"")</f>
        <v>Cuerpos de bomberos voluntarios fortalecidos</v>
      </c>
      <c r="C624" s="1" t="str">
        <f>+IF(LEN(A624)&gt;0,VLOOKUP(A624,Seguimiento_Mar_2025!G$4:J$356,4,FALSE),"")</f>
        <v>Secretaría de Gobierno</v>
      </c>
      <c r="D624" t="s">
        <v>1233</v>
      </c>
      <c r="E624" t="str">
        <f t="shared" si="18"/>
        <v>54020204Zaragoza</v>
      </c>
      <c r="F624" t="str">
        <f t="shared" si="19"/>
        <v/>
      </c>
      <c r="G624">
        <v>1</v>
      </c>
      <c r="H624" s="2"/>
      <c r="I624">
        <f>+ABS(SUMIF($A$4:$A$11183,A624,$H$4:$H$11183)-IF(ISERROR(VLOOKUP(A624,Seguimiento_Mar_2025!G$4:U$356,15,FALSE)),0,VLOOKUP(A624,Seguimiento_Mar_2025!G$4:U$356,15,FALSE)))</f>
        <v>0</v>
      </c>
    </row>
    <row r="625" spans="1:9" ht="30">
      <c r="A625" t="s">
        <v>226</v>
      </c>
      <c r="B625" s="1" t="str">
        <f>+IF(LEN(A625)&gt;0,VLOOKUP(A625,Seguimiento_Mar_2025!G$4:H$356,2,FALSE),"")</f>
        <v>Estrategias de promoción de la garantía de derechos humanos de las mujeres implementadas</v>
      </c>
      <c r="C625" s="1" t="str">
        <f>+IF(LEN(A625)&gt;0,VLOOKUP(A625,Seguimiento_Mar_2025!G$4:J$356,4,FALSE),"")</f>
        <v>Secretaría de las Mujeres</v>
      </c>
      <c r="D625" t="s">
        <v>1229</v>
      </c>
      <c r="E625" t="str">
        <f t="shared" si="18"/>
        <v>52020101.Departamento</v>
      </c>
      <c r="F625" t="str">
        <f t="shared" si="19"/>
        <v/>
      </c>
      <c r="G625">
        <v>10</v>
      </c>
      <c r="H625" s="2">
        <v>5</v>
      </c>
      <c r="I625">
        <f>+ABS(SUMIF($A$4:$A$11183,A625,$H$4:$H$11183)-IF(ISERROR(VLOOKUP(A625,Seguimiento_Mar_2025!G$4:U$356,15,FALSE)),0,VLOOKUP(A625,Seguimiento_Mar_2025!G$4:U$356,15,FALSE)))</f>
        <v>0</v>
      </c>
    </row>
    <row r="626" spans="1:9" ht="30">
      <c r="A626" t="s">
        <v>229</v>
      </c>
      <c r="B626" s="1" t="str">
        <f>+IF(LEN(A626)&gt;0,VLOOKUP(A626,Seguimiento_Mar_2025!G$4:H$356,2,FALSE),"")</f>
        <v>Estrategias de asistencia técnica para la transversalización de los enfoques de género e interseccionalidad implementadas</v>
      </c>
      <c r="C626" s="1" t="str">
        <f>+IF(LEN(A626)&gt;0,VLOOKUP(A626,Seguimiento_Mar_2025!G$4:J$356,4,FALSE),"")</f>
        <v>Secretaría de las Mujeres</v>
      </c>
      <c r="D626" t="s">
        <v>1229</v>
      </c>
      <c r="E626" t="str">
        <f t="shared" si="18"/>
        <v>52020102.Departamento</v>
      </c>
      <c r="F626" t="str">
        <f t="shared" si="19"/>
        <v/>
      </c>
      <c r="G626">
        <v>7</v>
      </c>
      <c r="H626" s="2">
        <v>4</v>
      </c>
      <c r="I626">
        <f>+ABS(SUMIF($A$4:$A$11183,A626,$H$4:$H$11183)-IF(ISERROR(VLOOKUP(A626,Seguimiento_Mar_2025!G$4:U$356,15,FALSE)),0,VLOOKUP(A626,Seguimiento_Mar_2025!G$4:U$356,15,FALSE)))</f>
        <v>0</v>
      </c>
    </row>
    <row r="627" spans="1:9">
      <c r="A627" t="s">
        <v>233</v>
      </c>
      <c r="B627" s="1" t="str">
        <f>+IF(LEN(A627)&gt;0,VLOOKUP(A627,Seguimiento_Mar_2025!G$4:H$356,2,FALSE),"")</f>
        <v xml:space="preserve">Mujeres y empresas beneficiadas con capital semilla </v>
      </c>
      <c r="C627" s="1" t="str">
        <f>+IF(LEN(A627)&gt;0,VLOOKUP(A627,Seguimiento_Mar_2025!G$4:J$356,4,FALSE),"")</f>
        <v>Secretaría de las Mujeres</v>
      </c>
      <c r="D627" t="s">
        <v>1303</v>
      </c>
      <c r="E627" t="str">
        <f t="shared" si="18"/>
        <v>52020201Abriaquí</v>
      </c>
      <c r="F627" t="str">
        <f t="shared" si="19"/>
        <v/>
      </c>
      <c r="G627" s="50">
        <v>1</v>
      </c>
      <c r="H627" s="40">
        <v>0</v>
      </c>
      <c r="I627">
        <f>+ABS(SUMIF($A$4:$A$11183,A627,$H$4:$H$11183)-IF(ISERROR(VLOOKUP(A627,Seguimiento_Mar_2025!G$4:U$356,15,FALSE)),0,VLOOKUP(A627,Seguimiento_Mar_2025!G$4:U$356,15,FALSE)))</f>
        <v>0</v>
      </c>
    </row>
    <row r="628" spans="1:9">
      <c r="A628" t="s">
        <v>233</v>
      </c>
      <c r="B628" s="1" t="str">
        <f>+IF(LEN(A628)&gt;0,VLOOKUP(A628,Seguimiento_Mar_2025!G$4:H$356,2,FALSE),"")</f>
        <v xml:space="preserve">Mujeres y empresas beneficiadas con capital semilla </v>
      </c>
      <c r="C628" s="1" t="str">
        <f>+IF(LEN(A628)&gt;0,VLOOKUP(A628,Seguimiento_Mar_2025!G$4:J$356,4,FALSE),"")</f>
        <v>Secretaría de las Mujeres</v>
      </c>
      <c r="D628" t="s">
        <v>1305</v>
      </c>
      <c r="E628" t="str">
        <f t="shared" si="18"/>
        <v>52020201Amalfi</v>
      </c>
      <c r="F628" t="str">
        <f t="shared" si="19"/>
        <v/>
      </c>
      <c r="G628" s="50">
        <v>2</v>
      </c>
      <c r="H628" s="40">
        <v>0</v>
      </c>
      <c r="I628">
        <f>+ABS(SUMIF($A$4:$A$11183,A628,$H$4:$H$11183)-IF(ISERROR(VLOOKUP(A628,Seguimiento_Mar_2025!G$4:U$356,15,FALSE)),0,VLOOKUP(A628,Seguimiento_Mar_2025!G$4:U$356,15,FALSE)))</f>
        <v>0</v>
      </c>
    </row>
    <row r="629" spans="1:9">
      <c r="A629" t="s">
        <v>233</v>
      </c>
      <c r="B629" s="1" t="str">
        <f>+IF(LEN(A629)&gt;0,VLOOKUP(A629,Seguimiento_Mar_2025!G$4:H$356,2,FALSE),"")</f>
        <v xml:space="preserve">Mujeres y empresas beneficiadas con capital semilla </v>
      </c>
      <c r="C629" s="1" t="str">
        <f>+IF(LEN(A629)&gt;0,VLOOKUP(A629,Seguimiento_Mar_2025!G$4:J$356,4,FALSE),"")</f>
        <v>Secretaría de las Mujeres</v>
      </c>
      <c r="D629" t="s">
        <v>1277</v>
      </c>
      <c r="E629" t="str">
        <f t="shared" si="18"/>
        <v>52020201Angelópolis</v>
      </c>
      <c r="F629" t="str">
        <f t="shared" si="19"/>
        <v/>
      </c>
      <c r="G629" s="50">
        <v>1</v>
      </c>
      <c r="H629" s="40">
        <v>0</v>
      </c>
      <c r="I629">
        <f>+ABS(SUMIF($A$4:$A$11183,A629,$H$4:$H$11183)-IF(ISERROR(VLOOKUP(A629,Seguimiento_Mar_2025!G$4:U$356,15,FALSE)),0,VLOOKUP(A629,Seguimiento_Mar_2025!G$4:U$356,15,FALSE)))</f>
        <v>0</v>
      </c>
    </row>
    <row r="630" spans="1:9">
      <c r="A630" t="s">
        <v>233</v>
      </c>
      <c r="B630" s="1" t="str">
        <f>+IF(LEN(A630)&gt;0,VLOOKUP(A630,Seguimiento_Mar_2025!G$4:H$356,2,FALSE),"")</f>
        <v xml:space="preserve">Mujeres y empresas beneficiadas con capital semilla </v>
      </c>
      <c r="C630" s="1" t="str">
        <f>+IF(LEN(A630)&gt;0,VLOOKUP(A630,Seguimiento_Mar_2025!G$4:J$356,4,FALSE),"")</f>
        <v>Secretaría de las Mujeres</v>
      </c>
      <c r="D630" t="s">
        <v>1278</v>
      </c>
      <c r="E630" t="str">
        <f t="shared" si="18"/>
        <v>52020201Angostura</v>
      </c>
      <c r="F630" t="str">
        <f t="shared" si="19"/>
        <v/>
      </c>
      <c r="G630" s="50">
        <v>2</v>
      </c>
      <c r="H630" s="40">
        <v>0</v>
      </c>
      <c r="I630">
        <f>+ABS(SUMIF($A$4:$A$11183,A630,$H$4:$H$11183)-IF(ISERROR(VLOOKUP(A630,Seguimiento_Mar_2025!G$4:U$356,15,FALSE)),0,VLOOKUP(A630,Seguimiento_Mar_2025!G$4:U$356,15,FALSE)))</f>
        <v>0</v>
      </c>
    </row>
    <row r="631" spans="1:9">
      <c r="A631" t="s">
        <v>233</v>
      </c>
      <c r="B631" s="1" t="str">
        <f>+IF(LEN(A631)&gt;0,VLOOKUP(A631,Seguimiento_Mar_2025!G$4:H$356,2,FALSE),"")</f>
        <v xml:space="preserve">Mujeres y empresas beneficiadas con capital semilla </v>
      </c>
      <c r="C631" s="1" t="str">
        <f>+IF(LEN(A631)&gt;0,VLOOKUP(A631,Seguimiento_Mar_2025!G$4:J$356,4,FALSE),"")</f>
        <v>Secretaría de las Mujeres</v>
      </c>
      <c r="D631" t="s">
        <v>1257</v>
      </c>
      <c r="E631" t="str">
        <f t="shared" si="18"/>
        <v>52020201Apartadó</v>
      </c>
      <c r="F631" t="str">
        <f t="shared" si="19"/>
        <v/>
      </c>
      <c r="G631" s="50">
        <v>3</v>
      </c>
      <c r="H631" s="40">
        <v>0</v>
      </c>
      <c r="I631">
        <f>+ABS(SUMIF($A$4:$A$11183,A631,$H$4:$H$11183)-IF(ISERROR(VLOOKUP(A631,Seguimiento_Mar_2025!G$4:U$356,15,FALSE)),0,VLOOKUP(A631,Seguimiento_Mar_2025!G$4:U$356,15,FALSE)))</f>
        <v>0</v>
      </c>
    </row>
    <row r="632" spans="1:9">
      <c r="A632" t="s">
        <v>233</v>
      </c>
      <c r="B632" s="1" t="str">
        <f>+IF(LEN(A632)&gt;0,VLOOKUP(A632,Seguimiento_Mar_2025!G$4:H$356,2,FALSE),"")</f>
        <v xml:space="preserve">Mujeres y empresas beneficiadas con capital semilla </v>
      </c>
      <c r="C632" s="1" t="str">
        <f>+IF(LEN(A632)&gt;0,VLOOKUP(A632,Seguimiento_Mar_2025!G$4:J$356,4,FALSE),"")</f>
        <v>Secretaría de las Mujeres</v>
      </c>
      <c r="D632" t="s">
        <v>1225</v>
      </c>
      <c r="E632" t="str">
        <f t="shared" si="18"/>
        <v>52020201Arboletes</v>
      </c>
      <c r="F632" t="str">
        <f t="shared" si="19"/>
        <v/>
      </c>
      <c r="G632" s="50">
        <v>6</v>
      </c>
      <c r="H632" s="40">
        <v>0</v>
      </c>
      <c r="I632">
        <f>+ABS(SUMIF($A$4:$A$11183,A632,$H$4:$H$11183)-IF(ISERROR(VLOOKUP(A632,Seguimiento_Mar_2025!G$4:U$356,15,FALSE)),0,VLOOKUP(A632,Seguimiento_Mar_2025!G$4:U$356,15,FALSE)))</f>
        <v>0</v>
      </c>
    </row>
    <row r="633" spans="1:9">
      <c r="A633" t="s">
        <v>233</v>
      </c>
      <c r="B633" s="1" t="str">
        <f>+IF(LEN(A633)&gt;0,VLOOKUP(A633,Seguimiento_Mar_2025!G$4:H$356,2,FALSE),"")</f>
        <v xml:space="preserve">Mujeres y empresas beneficiadas con capital semilla </v>
      </c>
      <c r="C633" s="1" t="str">
        <f>+IF(LEN(A633)&gt;0,VLOOKUP(A633,Seguimiento_Mar_2025!G$4:J$356,4,FALSE),"")</f>
        <v>Secretaría de las Mujeres</v>
      </c>
      <c r="D633" t="s">
        <v>1308</v>
      </c>
      <c r="E633" t="str">
        <f t="shared" ref="E633:E696" si="20">+A633&amp;D633</f>
        <v>52020201Argelia</v>
      </c>
      <c r="F633" t="str">
        <f t="shared" si="19"/>
        <v/>
      </c>
      <c r="G633" s="50">
        <v>2</v>
      </c>
      <c r="H633" s="40">
        <v>0</v>
      </c>
      <c r="I633">
        <f>+ABS(SUMIF($A$4:$A$11183,A633,$H$4:$H$11183)-IF(ISERROR(VLOOKUP(A633,Seguimiento_Mar_2025!G$4:U$356,15,FALSE)),0,VLOOKUP(A633,Seguimiento_Mar_2025!G$4:U$356,15,FALSE)))</f>
        <v>0</v>
      </c>
    </row>
    <row r="634" spans="1:9">
      <c r="A634" t="s">
        <v>233</v>
      </c>
      <c r="B634" s="1" t="str">
        <f>+IF(LEN(A634)&gt;0,VLOOKUP(A634,Seguimiento_Mar_2025!G$4:H$356,2,FALSE),"")</f>
        <v xml:space="preserve">Mujeres y empresas beneficiadas con capital semilla </v>
      </c>
      <c r="C634" s="1" t="str">
        <f>+IF(LEN(A634)&gt;0,VLOOKUP(A634,Seguimiento_Mar_2025!G$4:J$356,4,FALSE),"")</f>
        <v>Secretaría de las Mujeres</v>
      </c>
      <c r="D634" t="s">
        <v>1269</v>
      </c>
      <c r="E634" t="str">
        <f t="shared" si="20"/>
        <v>52020201Armenia</v>
      </c>
      <c r="F634" t="str">
        <f t="shared" si="19"/>
        <v/>
      </c>
      <c r="G634" s="50">
        <v>1</v>
      </c>
      <c r="H634" s="40">
        <v>0</v>
      </c>
      <c r="I634">
        <f>+ABS(SUMIF($A$4:$A$11183,A634,$H$4:$H$11183)-IF(ISERROR(VLOOKUP(A634,Seguimiento_Mar_2025!G$4:U$356,15,FALSE)),0,VLOOKUP(A634,Seguimiento_Mar_2025!G$4:U$356,15,FALSE)))</f>
        <v>0</v>
      </c>
    </row>
    <row r="635" spans="1:9">
      <c r="A635" t="s">
        <v>233</v>
      </c>
      <c r="B635" s="1" t="str">
        <f>+IF(LEN(A635)&gt;0,VLOOKUP(A635,Seguimiento_Mar_2025!G$4:H$356,2,FALSE),"")</f>
        <v xml:space="preserve">Mujeres y empresas beneficiadas con capital semilla </v>
      </c>
      <c r="C635" s="1" t="str">
        <f>+IF(LEN(A635)&gt;0,VLOOKUP(A635,Seguimiento_Mar_2025!G$4:J$356,4,FALSE),"")</f>
        <v>Secretaría de las Mujeres</v>
      </c>
      <c r="D635" t="s">
        <v>1279</v>
      </c>
      <c r="E635" t="str">
        <f t="shared" si="20"/>
        <v>52020201Belmira</v>
      </c>
      <c r="F635" t="str">
        <f t="shared" si="19"/>
        <v/>
      </c>
      <c r="G635" s="50">
        <v>1</v>
      </c>
      <c r="H635" s="40">
        <v>0</v>
      </c>
      <c r="I635">
        <f>+ABS(SUMIF($A$4:$A$11183,A635,$H$4:$H$11183)-IF(ISERROR(VLOOKUP(A635,Seguimiento_Mar_2025!G$4:U$356,15,FALSE)),0,VLOOKUP(A635,Seguimiento_Mar_2025!G$4:U$356,15,FALSE)))</f>
        <v>0</v>
      </c>
    </row>
    <row r="636" spans="1:9">
      <c r="A636" t="s">
        <v>233</v>
      </c>
      <c r="B636" s="1" t="str">
        <f>+IF(LEN(A636)&gt;0,VLOOKUP(A636,Seguimiento_Mar_2025!G$4:H$356,2,FALSE),"")</f>
        <v xml:space="preserve">Mujeres y empresas beneficiadas con capital semilla </v>
      </c>
      <c r="C636" s="1" t="str">
        <f>+IF(LEN(A636)&gt;0,VLOOKUP(A636,Seguimiento_Mar_2025!G$4:J$356,4,FALSE),"")</f>
        <v>Secretaría de las Mujeres</v>
      </c>
      <c r="D636" t="s">
        <v>1280</v>
      </c>
      <c r="E636" t="str">
        <f t="shared" si="20"/>
        <v>52020201Briceño</v>
      </c>
      <c r="F636" t="str">
        <f t="shared" si="19"/>
        <v/>
      </c>
      <c r="G636" s="50">
        <v>10</v>
      </c>
      <c r="H636" s="40">
        <v>0</v>
      </c>
      <c r="I636">
        <f>+ABS(SUMIF($A$4:$A$11183,A636,$H$4:$H$11183)-IF(ISERROR(VLOOKUP(A636,Seguimiento_Mar_2025!G$4:U$356,15,FALSE)),0,VLOOKUP(A636,Seguimiento_Mar_2025!G$4:U$356,15,FALSE)))</f>
        <v>0</v>
      </c>
    </row>
    <row r="637" spans="1:9">
      <c r="A637" t="s">
        <v>233</v>
      </c>
      <c r="B637" s="1" t="str">
        <f>+IF(LEN(A637)&gt;0,VLOOKUP(A637,Seguimiento_Mar_2025!G$4:H$356,2,FALSE),"")</f>
        <v xml:space="preserve">Mujeres y empresas beneficiadas con capital semilla </v>
      </c>
      <c r="C637" s="1" t="str">
        <f>+IF(LEN(A637)&gt;0,VLOOKUP(A637,Seguimiento_Mar_2025!G$4:J$356,4,FALSE),"")</f>
        <v>Secretaría de las Mujeres</v>
      </c>
      <c r="D637" t="s">
        <v>1264</v>
      </c>
      <c r="E637" t="str">
        <f t="shared" si="20"/>
        <v>52020201Cáceres</v>
      </c>
      <c r="F637" t="str">
        <f t="shared" si="19"/>
        <v/>
      </c>
      <c r="G637" s="50">
        <v>3</v>
      </c>
      <c r="H637" s="40">
        <v>0</v>
      </c>
      <c r="I637">
        <f>+ABS(SUMIF($A$4:$A$11183,A637,$H$4:$H$11183)-IF(ISERROR(VLOOKUP(A637,Seguimiento_Mar_2025!G$4:U$356,15,FALSE)),0,VLOOKUP(A637,Seguimiento_Mar_2025!G$4:U$356,15,FALSE)))</f>
        <v>0</v>
      </c>
    </row>
    <row r="638" spans="1:9">
      <c r="A638" t="s">
        <v>233</v>
      </c>
      <c r="B638" s="1" t="str">
        <f>+IF(LEN(A638)&gt;0,VLOOKUP(A638,Seguimiento_Mar_2025!G$4:H$356,2,FALSE),"")</f>
        <v xml:space="preserve">Mujeres y empresas beneficiadas con capital semilla </v>
      </c>
      <c r="C638" s="1" t="str">
        <f>+IF(LEN(A638)&gt;0,VLOOKUP(A638,Seguimiento_Mar_2025!G$4:J$356,4,FALSE),"")</f>
        <v>Secretaría de las Mujeres</v>
      </c>
      <c r="D638" t="s">
        <v>1315</v>
      </c>
      <c r="E638" t="str">
        <f t="shared" si="20"/>
        <v>52020201Campamento</v>
      </c>
      <c r="F638" t="str">
        <f t="shared" si="19"/>
        <v/>
      </c>
      <c r="G638" s="50">
        <v>2</v>
      </c>
      <c r="H638" s="40">
        <v>0</v>
      </c>
      <c r="I638">
        <f>+ABS(SUMIF($A$4:$A$11183,A638,$H$4:$H$11183)-IF(ISERROR(VLOOKUP(A638,Seguimiento_Mar_2025!G$4:U$356,15,FALSE)),0,VLOOKUP(A638,Seguimiento_Mar_2025!G$4:U$356,15,FALSE)))</f>
        <v>0</v>
      </c>
    </row>
    <row r="639" spans="1:9">
      <c r="A639" t="s">
        <v>233</v>
      </c>
      <c r="B639" s="1" t="str">
        <f>+IF(LEN(A639)&gt;0,VLOOKUP(A639,Seguimiento_Mar_2025!G$4:H$356,2,FALSE),"")</f>
        <v xml:space="preserve">Mujeres y empresas beneficiadas con capital semilla </v>
      </c>
      <c r="C639" s="1" t="str">
        <f>+IF(LEN(A639)&gt;0,VLOOKUP(A639,Seguimiento_Mar_2025!G$4:J$356,4,FALSE),"")</f>
        <v>Secretaría de las Mujeres</v>
      </c>
      <c r="D639" t="s">
        <v>1316</v>
      </c>
      <c r="E639" t="str">
        <f t="shared" si="20"/>
        <v>52020201Cañasgordas</v>
      </c>
      <c r="F639" t="str">
        <f t="shared" si="19"/>
        <v/>
      </c>
      <c r="G639" s="50">
        <v>1</v>
      </c>
      <c r="H639" s="40">
        <v>0</v>
      </c>
      <c r="I639">
        <f>+ABS(SUMIF($A$4:$A$11183,A639,$H$4:$H$11183)-IF(ISERROR(VLOOKUP(A639,Seguimiento_Mar_2025!G$4:U$356,15,FALSE)),0,VLOOKUP(A639,Seguimiento_Mar_2025!G$4:U$356,15,FALSE)))</f>
        <v>0</v>
      </c>
    </row>
    <row r="640" spans="1:9">
      <c r="A640" t="s">
        <v>233</v>
      </c>
      <c r="B640" s="1" t="str">
        <f>+IF(LEN(A640)&gt;0,VLOOKUP(A640,Seguimiento_Mar_2025!G$4:H$356,2,FALSE),"")</f>
        <v xml:space="preserve">Mujeres y empresas beneficiadas con capital semilla </v>
      </c>
      <c r="C640" s="1" t="str">
        <f>+IF(LEN(A640)&gt;0,VLOOKUP(A640,Seguimiento_Mar_2025!G$4:J$356,4,FALSE),"")</f>
        <v>Secretaría de las Mujeres</v>
      </c>
      <c r="D640" t="s">
        <v>1299</v>
      </c>
      <c r="E640" t="str">
        <f t="shared" si="20"/>
        <v>52020201Caracolí</v>
      </c>
      <c r="F640" t="str">
        <f t="shared" si="19"/>
        <v/>
      </c>
      <c r="G640" s="50">
        <v>1</v>
      </c>
      <c r="H640" s="40">
        <v>0</v>
      </c>
      <c r="I640">
        <f>+ABS(SUMIF($A$4:$A$11183,A640,$H$4:$H$11183)-IF(ISERROR(VLOOKUP(A640,Seguimiento_Mar_2025!G$4:U$356,15,FALSE)),0,VLOOKUP(A640,Seguimiento_Mar_2025!G$4:U$356,15,FALSE)))</f>
        <v>0</v>
      </c>
    </row>
    <row r="641" spans="1:9">
      <c r="A641" t="s">
        <v>233</v>
      </c>
      <c r="B641" s="1" t="str">
        <f>+IF(LEN(A641)&gt;0,VLOOKUP(A641,Seguimiento_Mar_2025!G$4:H$356,2,FALSE),"")</f>
        <v xml:space="preserve">Mujeres y empresas beneficiadas con capital semilla </v>
      </c>
      <c r="C641" s="1" t="str">
        <f>+IF(LEN(A641)&gt;0,VLOOKUP(A641,Seguimiento_Mar_2025!G$4:J$356,4,FALSE),"")</f>
        <v>Secretaría de las Mujeres</v>
      </c>
      <c r="D641" t="s">
        <v>1273</v>
      </c>
      <c r="E641" t="str">
        <f t="shared" si="20"/>
        <v>52020201Caramanta</v>
      </c>
      <c r="F641" t="str">
        <f t="shared" si="19"/>
        <v/>
      </c>
      <c r="G641" s="50">
        <v>1</v>
      </c>
      <c r="H641" s="40">
        <v>0</v>
      </c>
      <c r="I641">
        <f>+ABS(SUMIF($A$4:$A$11183,A641,$H$4:$H$11183)-IF(ISERROR(VLOOKUP(A641,Seguimiento_Mar_2025!G$4:U$356,15,FALSE)),0,VLOOKUP(A641,Seguimiento_Mar_2025!G$4:U$356,15,FALSE)))</f>
        <v>0</v>
      </c>
    </row>
    <row r="642" spans="1:9">
      <c r="A642" t="s">
        <v>233</v>
      </c>
      <c r="B642" s="1" t="str">
        <f>+IF(LEN(A642)&gt;0,VLOOKUP(A642,Seguimiento_Mar_2025!G$4:H$356,2,FALSE),"")</f>
        <v xml:space="preserve">Mujeres y empresas beneficiadas con capital semilla </v>
      </c>
      <c r="C642" s="1" t="str">
        <f>+IF(LEN(A642)&gt;0,VLOOKUP(A642,Seguimiento_Mar_2025!G$4:J$356,4,FALSE),"")</f>
        <v>Secretaría de las Mujeres</v>
      </c>
      <c r="D642" t="s">
        <v>1265</v>
      </c>
      <c r="E642" t="str">
        <f t="shared" si="20"/>
        <v>52020201Caucasia</v>
      </c>
      <c r="F642" t="str">
        <f t="shared" si="19"/>
        <v/>
      </c>
      <c r="G642" s="50">
        <v>8</v>
      </c>
      <c r="H642" s="40">
        <v>0</v>
      </c>
      <c r="I642">
        <f>+ABS(SUMIF($A$4:$A$11183,A642,$H$4:$H$11183)-IF(ISERROR(VLOOKUP(A642,Seguimiento_Mar_2025!G$4:U$356,15,FALSE)),0,VLOOKUP(A642,Seguimiento_Mar_2025!G$4:U$356,15,FALSE)))</f>
        <v>0</v>
      </c>
    </row>
    <row r="643" spans="1:9">
      <c r="A643" t="s">
        <v>233</v>
      </c>
      <c r="B643" s="1" t="str">
        <f>+IF(LEN(A643)&gt;0,VLOOKUP(A643,Seguimiento_Mar_2025!G$4:H$356,2,FALSE),"")</f>
        <v xml:space="preserve">Mujeres y empresas beneficiadas con capital semilla </v>
      </c>
      <c r="C643" s="1" t="str">
        <f>+IF(LEN(A643)&gt;0,VLOOKUP(A643,Seguimiento_Mar_2025!G$4:J$356,4,FALSE),"")</f>
        <v>Secretaría de las Mujeres</v>
      </c>
      <c r="D643" t="s">
        <v>1258</v>
      </c>
      <c r="E643" t="str">
        <f t="shared" si="20"/>
        <v>52020201Chigorodó</v>
      </c>
      <c r="F643" t="str">
        <f t="shared" si="19"/>
        <v/>
      </c>
      <c r="G643" s="50">
        <v>3</v>
      </c>
      <c r="H643" s="40">
        <v>0</v>
      </c>
      <c r="I643">
        <f>+ABS(SUMIF($A$4:$A$11183,A643,$H$4:$H$11183)-IF(ISERROR(VLOOKUP(A643,Seguimiento_Mar_2025!G$4:U$356,15,FALSE)),0,VLOOKUP(A643,Seguimiento_Mar_2025!G$4:U$356,15,FALSE)))</f>
        <v>0</v>
      </c>
    </row>
    <row r="644" spans="1:9">
      <c r="A644" t="s">
        <v>233</v>
      </c>
      <c r="B644" s="1" t="str">
        <f>+IF(LEN(A644)&gt;0,VLOOKUP(A644,Seguimiento_Mar_2025!G$4:H$356,2,FALSE),"")</f>
        <v xml:space="preserve">Mujeres y empresas beneficiadas con capital semilla </v>
      </c>
      <c r="C644" s="1" t="str">
        <f>+IF(LEN(A644)&gt;0,VLOOKUP(A644,Seguimiento_Mar_2025!G$4:J$356,4,FALSE),"")</f>
        <v>Secretaría de las Mujeres</v>
      </c>
      <c r="D644" t="s">
        <v>1281</v>
      </c>
      <c r="E644" t="str">
        <f t="shared" si="20"/>
        <v>52020201Cisneros</v>
      </c>
      <c r="F644" t="str">
        <f t="shared" ref="F644:F707" si="21">+IF(IF(LEN(E644)&gt;0,COUNTIF($E$4:$E$11183,E644),"")=1,"",IF(LEN(E644)&gt;0,COUNTIF($E$4:$E$11183,E644),""))</f>
        <v/>
      </c>
      <c r="G644" s="50">
        <v>1</v>
      </c>
      <c r="H644" s="40">
        <v>0</v>
      </c>
      <c r="I644">
        <f>+ABS(SUMIF($A$4:$A$11183,A644,$H$4:$H$11183)-IF(ISERROR(VLOOKUP(A644,Seguimiento_Mar_2025!G$4:U$356,15,FALSE)),0,VLOOKUP(A644,Seguimiento_Mar_2025!G$4:U$356,15,FALSE)))</f>
        <v>0</v>
      </c>
    </row>
    <row r="645" spans="1:9">
      <c r="A645" t="s">
        <v>233</v>
      </c>
      <c r="B645" s="1" t="str">
        <f>+IF(LEN(A645)&gt;0,VLOOKUP(A645,Seguimiento_Mar_2025!G$4:H$356,2,FALSE),"")</f>
        <v xml:space="preserve">Mujeres y empresas beneficiadas con capital semilla </v>
      </c>
      <c r="C645" s="1" t="str">
        <f>+IF(LEN(A645)&gt;0,VLOOKUP(A645,Seguimiento_Mar_2025!G$4:J$356,4,FALSE),"")</f>
        <v>Secretaría de las Mujeres</v>
      </c>
      <c r="D645" t="s">
        <v>1254</v>
      </c>
      <c r="E645" t="str">
        <f t="shared" si="20"/>
        <v>52020201Ciudad Bolívar</v>
      </c>
      <c r="F645" t="str">
        <f t="shared" si="21"/>
        <v/>
      </c>
      <c r="G645" s="50">
        <v>1</v>
      </c>
      <c r="H645" s="40">
        <v>0</v>
      </c>
      <c r="I645">
        <f>+ABS(SUMIF($A$4:$A$11183,A645,$H$4:$H$11183)-IF(ISERROR(VLOOKUP(A645,Seguimiento_Mar_2025!G$4:U$356,15,FALSE)),0,VLOOKUP(A645,Seguimiento_Mar_2025!G$4:U$356,15,FALSE)))</f>
        <v>0</v>
      </c>
    </row>
    <row r="646" spans="1:9">
      <c r="A646" t="s">
        <v>233</v>
      </c>
      <c r="B646" s="1" t="str">
        <f>+IF(LEN(A646)&gt;0,VLOOKUP(A646,Seguimiento_Mar_2025!G$4:H$356,2,FALSE),"")</f>
        <v xml:space="preserve">Mujeres y empresas beneficiadas con capital semilla </v>
      </c>
      <c r="C646" s="1" t="str">
        <f>+IF(LEN(A646)&gt;0,VLOOKUP(A646,Seguimiento_Mar_2025!G$4:J$356,4,FALSE),"")</f>
        <v>Secretaría de las Mujeres</v>
      </c>
      <c r="D646" t="s">
        <v>1245</v>
      </c>
      <c r="E646" t="str">
        <f t="shared" si="20"/>
        <v>52020201Copacabana</v>
      </c>
      <c r="F646" t="str">
        <f t="shared" si="21"/>
        <v/>
      </c>
      <c r="G646" s="50">
        <v>3</v>
      </c>
      <c r="H646" s="40">
        <v>0</v>
      </c>
      <c r="I646">
        <f>+ABS(SUMIF($A$4:$A$11183,A646,$H$4:$H$11183)-IF(ISERROR(VLOOKUP(A646,Seguimiento_Mar_2025!G$4:U$356,15,FALSE)),0,VLOOKUP(A646,Seguimiento_Mar_2025!G$4:U$356,15,FALSE)))</f>
        <v>0</v>
      </c>
    </row>
    <row r="647" spans="1:9">
      <c r="A647" t="s">
        <v>233</v>
      </c>
      <c r="B647" s="1" t="str">
        <f>+IF(LEN(A647)&gt;0,VLOOKUP(A647,Seguimiento_Mar_2025!G$4:H$356,2,FALSE),"")</f>
        <v xml:space="preserve">Mujeres y empresas beneficiadas con capital semilla </v>
      </c>
      <c r="C647" s="1" t="str">
        <f>+IF(LEN(A647)&gt;0,VLOOKUP(A647,Seguimiento_Mar_2025!G$4:J$356,4,FALSE),"")</f>
        <v>Secretaría de las Mujeres</v>
      </c>
      <c r="D647" t="s">
        <v>1270</v>
      </c>
      <c r="E647" t="str">
        <f t="shared" si="20"/>
        <v>52020201Ebéjico</v>
      </c>
      <c r="F647" t="str">
        <f t="shared" si="21"/>
        <v/>
      </c>
      <c r="G647" s="50">
        <v>1</v>
      </c>
      <c r="H647" s="40">
        <v>0</v>
      </c>
      <c r="I647">
        <f>+ABS(SUMIF($A$4:$A$11183,A647,$H$4:$H$11183)-IF(ISERROR(VLOOKUP(A647,Seguimiento_Mar_2025!G$4:U$356,15,FALSE)),0,VLOOKUP(A647,Seguimiento_Mar_2025!G$4:U$356,15,FALSE)))</f>
        <v>0</v>
      </c>
    </row>
    <row r="648" spans="1:9">
      <c r="A648" t="s">
        <v>233</v>
      </c>
      <c r="B648" s="1" t="str">
        <f>+IF(LEN(A648)&gt;0,VLOOKUP(A648,Seguimiento_Mar_2025!G$4:H$356,2,FALSE),"")</f>
        <v xml:space="preserve">Mujeres y empresas beneficiadas con capital semilla </v>
      </c>
      <c r="C648" s="1" t="str">
        <f>+IF(LEN(A648)&gt;0,VLOOKUP(A648,Seguimiento_Mar_2025!G$4:J$356,4,FALSE),"")</f>
        <v>Secretaría de las Mujeres</v>
      </c>
      <c r="D648" t="s">
        <v>1253</v>
      </c>
      <c r="E648" t="str">
        <f t="shared" si="20"/>
        <v>52020201El Bagre</v>
      </c>
      <c r="F648" t="str">
        <f t="shared" si="21"/>
        <v/>
      </c>
      <c r="G648" s="50">
        <v>4</v>
      </c>
      <c r="H648" s="40">
        <v>0</v>
      </c>
      <c r="I648">
        <f>+ABS(SUMIF($A$4:$A$11183,A648,$H$4:$H$11183)-IF(ISERROR(VLOOKUP(A648,Seguimiento_Mar_2025!G$4:U$356,15,FALSE)),0,VLOOKUP(A648,Seguimiento_Mar_2025!G$4:U$356,15,FALSE)))</f>
        <v>0</v>
      </c>
    </row>
    <row r="649" spans="1:9">
      <c r="A649" t="s">
        <v>233</v>
      </c>
      <c r="B649" s="1" t="str">
        <f>+IF(LEN(A649)&gt;0,VLOOKUP(A649,Seguimiento_Mar_2025!G$4:H$356,2,FALSE),"")</f>
        <v xml:space="preserve">Mujeres y empresas beneficiadas con capital semilla </v>
      </c>
      <c r="C649" s="1" t="str">
        <f>+IF(LEN(A649)&gt;0,VLOOKUP(A649,Seguimiento_Mar_2025!G$4:J$356,4,FALSE),"")</f>
        <v>Secretaría de las Mujeres</v>
      </c>
      <c r="D649" t="s">
        <v>1321</v>
      </c>
      <c r="E649" t="str">
        <f t="shared" si="20"/>
        <v>52020201El Retiro</v>
      </c>
      <c r="F649" t="str">
        <f t="shared" si="21"/>
        <v/>
      </c>
      <c r="G649" s="50">
        <v>3</v>
      </c>
      <c r="H649" s="40">
        <v>0</v>
      </c>
      <c r="I649">
        <f>+ABS(SUMIF($A$4:$A$11183,A649,$H$4:$H$11183)-IF(ISERROR(VLOOKUP(A649,Seguimiento_Mar_2025!G$4:U$356,15,FALSE)),0,VLOOKUP(A649,Seguimiento_Mar_2025!G$4:U$356,15,FALSE)))</f>
        <v>0</v>
      </c>
    </row>
    <row r="650" spans="1:9">
      <c r="A650" t="s">
        <v>233</v>
      </c>
      <c r="B650" s="1" t="str">
        <f>+IF(LEN(A650)&gt;0,VLOOKUP(A650,Seguimiento_Mar_2025!G$4:H$356,2,FALSE),"")</f>
        <v xml:space="preserve">Mujeres y empresas beneficiadas con capital semilla </v>
      </c>
      <c r="C650" s="1" t="str">
        <f>+IF(LEN(A650)&gt;0,VLOOKUP(A650,Seguimiento_Mar_2025!G$4:J$356,4,FALSE),"")</f>
        <v>Secretaría de las Mujeres</v>
      </c>
      <c r="D650" t="s">
        <v>1322</v>
      </c>
      <c r="E650" t="str">
        <f t="shared" si="20"/>
        <v>52020201Envigado</v>
      </c>
      <c r="F650" t="str">
        <f t="shared" si="21"/>
        <v/>
      </c>
      <c r="G650" s="50">
        <v>1</v>
      </c>
      <c r="H650" s="40">
        <v>0</v>
      </c>
      <c r="I650">
        <f>+ABS(SUMIF($A$4:$A$11183,A650,$H$4:$H$11183)-IF(ISERROR(VLOOKUP(A650,Seguimiento_Mar_2025!G$4:U$356,15,FALSE)),0,VLOOKUP(A650,Seguimiento_Mar_2025!G$4:U$356,15,FALSE)))</f>
        <v>0</v>
      </c>
    </row>
    <row r="651" spans="1:9">
      <c r="A651" t="s">
        <v>233</v>
      </c>
      <c r="B651" s="1" t="str">
        <f>+IF(LEN(A651)&gt;0,VLOOKUP(A651,Seguimiento_Mar_2025!G$4:H$356,2,FALSE),"")</f>
        <v xml:space="preserve">Mujeres y empresas beneficiadas con capital semilla </v>
      </c>
      <c r="C651" s="1" t="str">
        <f>+IF(LEN(A651)&gt;0,VLOOKUP(A651,Seguimiento_Mar_2025!G$4:J$356,4,FALSE),"")</f>
        <v>Secretaría de las Mujeres</v>
      </c>
      <c r="D651" t="s">
        <v>1261</v>
      </c>
      <c r="E651" t="str">
        <f t="shared" si="20"/>
        <v>52020201Girardota</v>
      </c>
      <c r="F651" t="str">
        <f t="shared" si="21"/>
        <v/>
      </c>
      <c r="G651" s="50">
        <v>1</v>
      </c>
      <c r="H651" s="40">
        <v>0</v>
      </c>
      <c r="I651">
        <f>+ABS(SUMIF($A$4:$A$11183,A651,$H$4:$H$11183)-IF(ISERROR(VLOOKUP(A651,Seguimiento_Mar_2025!G$4:U$356,15,FALSE)),0,VLOOKUP(A651,Seguimiento_Mar_2025!G$4:U$356,15,FALSE)))</f>
        <v>0</v>
      </c>
    </row>
    <row r="652" spans="1:9">
      <c r="A652" t="s">
        <v>233</v>
      </c>
      <c r="B652" s="1" t="str">
        <f>+IF(LEN(A652)&gt;0,VLOOKUP(A652,Seguimiento_Mar_2025!G$4:H$356,2,FALSE),"")</f>
        <v xml:space="preserve">Mujeres y empresas beneficiadas con capital semilla </v>
      </c>
      <c r="C652" s="1" t="str">
        <f>+IF(LEN(A652)&gt;0,VLOOKUP(A652,Seguimiento_Mar_2025!G$4:J$356,4,FALSE),"")</f>
        <v>Secretaría de las Mujeres</v>
      </c>
      <c r="D652" t="s">
        <v>1326</v>
      </c>
      <c r="E652" t="str">
        <f t="shared" si="20"/>
        <v>52020201Gómez Plata</v>
      </c>
      <c r="F652" t="str">
        <f t="shared" si="21"/>
        <v/>
      </c>
      <c r="G652" s="50">
        <v>2</v>
      </c>
      <c r="H652" s="40">
        <v>0</v>
      </c>
      <c r="I652">
        <f>+ABS(SUMIF($A$4:$A$11183,A652,$H$4:$H$11183)-IF(ISERROR(VLOOKUP(A652,Seguimiento_Mar_2025!G$4:U$356,15,FALSE)),0,VLOOKUP(A652,Seguimiento_Mar_2025!G$4:U$356,15,FALSE)))</f>
        <v>0</v>
      </c>
    </row>
    <row r="653" spans="1:9">
      <c r="A653" t="s">
        <v>233</v>
      </c>
      <c r="B653" s="1" t="str">
        <f>+IF(LEN(A653)&gt;0,VLOOKUP(A653,Seguimiento_Mar_2025!G$4:H$356,2,FALSE),"")</f>
        <v xml:space="preserve">Mujeres y empresas beneficiadas con capital semilla </v>
      </c>
      <c r="C653" s="1" t="str">
        <f>+IF(LEN(A653)&gt;0,VLOOKUP(A653,Seguimiento_Mar_2025!G$4:J$356,4,FALSE),"")</f>
        <v>Secretaría de las Mujeres</v>
      </c>
      <c r="D653" t="s">
        <v>1234</v>
      </c>
      <c r="E653" t="str">
        <f t="shared" si="20"/>
        <v>52020201Granada</v>
      </c>
      <c r="F653" t="str">
        <f t="shared" si="21"/>
        <v/>
      </c>
      <c r="G653" s="50">
        <v>13</v>
      </c>
      <c r="H653" s="40">
        <v>0</v>
      </c>
      <c r="I653">
        <f>+ABS(SUMIF($A$4:$A$11183,A653,$H$4:$H$11183)-IF(ISERROR(VLOOKUP(A653,Seguimiento_Mar_2025!G$4:U$356,15,FALSE)),0,VLOOKUP(A653,Seguimiento_Mar_2025!G$4:U$356,15,FALSE)))</f>
        <v>0</v>
      </c>
    </row>
    <row r="654" spans="1:9">
      <c r="A654" t="s">
        <v>233</v>
      </c>
      <c r="B654" s="1" t="str">
        <f>+IF(LEN(A654)&gt;0,VLOOKUP(A654,Seguimiento_Mar_2025!G$4:H$356,2,FALSE),"")</f>
        <v xml:space="preserve">Mujeres y empresas beneficiadas con capital semilla </v>
      </c>
      <c r="C654" s="1" t="str">
        <f>+IF(LEN(A654)&gt;0,VLOOKUP(A654,Seguimiento_Mar_2025!G$4:J$356,4,FALSE),"")</f>
        <v>Secretaría de las Mujeres</v>
      </c>
      <c r="D654" t="s">
        <v>1282</v>
      </c>
      <c r="E654" t="str">
        <f t="shared" si="20"/>
        <v>52020201Guadalupe</v>
      </c>
      <c r="F654" t="str">
        <f t="shared" si="21"/>
        <v/>
      </c>
      <c r="G654" s="50">
        <v>1</v>
      </c>
      <c r="H654" s="40">
        <v>0</v>
      </c>
      <c r="I654">
        <f>+ABS(SUMIF($A$4:$A$11183,A654,$H$4:$H$11183)-IF(ISERROR(VLOOKUP(A654,Seguimiento_Mar_2025!G$4:U$356,15,FALSE)),0,VLOOKUP(A654,Seguimiento_Mar_2025!G$4:U$356,15,FALSE)))</f>
        <v>0</v>
      </c>
    </row>
    <row r="655" spans="1:9">
      <c r="A655" t="s">
        <v>233</v>
      </c>
      <c r="B655" s="1" t="str">
        <f>+IF(LEN(A655)&gt;0,VLOOKUP(A655,Seguimiento_Mar_2025!G$4:H$356,2,FALSE),"")</f>
        <v xml:space="preserve">Mujeres y empresas beneficiadas con capital semilla </v>
      </c>
      <c r="C655" s="1" t="str">
        <f>+IF(LEN(A655)&gt;0,VLOOKUP(A655,Seguimiento_Mar_2025!G$4:J$356,4,FALSE),"")</f>
        <v>Secretaría de las Mujeres</v>
      </c>
      <c r="D655" t="s">
        <v>1327</v>
      </c>
      <c r="E655" t="str">
        <f t="shared" si="20"/>
        <v>52020201Guarne</v>
      </c>
      <c r="F655" t="str">
        <f t="shared" si="21"/>
        <v/>
      </c>
      <c r="G655" s="50">
        <v>1</v>
      </c>
      <c r="H655" s="40">
        <v>0</v>
      </c>
      <c r="I655">
        <f>+ABS(SUMIF($A$4:$A$11183,A655,$H$4:$H$11183)-IF(ISERROR(VLOOKUP(A655,Seguimiento_Mar_2025!G$4:U$356,15,FALSE)),0,VLOOKUP(A655,Seguimiento_Mar_2025!G$4:U$356,15,FALSE)))</f>
        <v>0</v>
      </c>
    </row>
    <row r="656" spans="1:9">
      <c r="A656" t="s">
        <v>233</v>
      </c>
      <c r="B656" s="1" t="str">
        <f>+IF(LEN(A656)&gt;0,VLOOKUP(A656,Seguimiento_Mar_2025!G$4:H$356,2,FALSE),"")</f>
        <v xml:space="preserve">Mujeres y empresas beneficiadas con capital semilla </v>
      </c>
      <c r="C656" s="1" t="str">
        <f>+IF(LEN(A656)&gt;0,VLOOKUP(A656,Seguimiento_Mar_2025!G$4:J$356,4,FALSE),"")</f>
        <v>Secretaría de las Mujeres</v>
      </c>
      <c r="D656" t="s">
        <v>1328</v>
      </c>
      <c r="E656" t="str">
        <f t="shared" si="20"/>
        <v>52020201Guatapé</v>
      </c>
      <c r="F656" t="str">
        <f t="shared" si="21"/>
        <v/>
      </c>
      <c r="G656" s="50">
        <v>1</v>
      </c>
      <c r="H656" s="40">
        <v>0</v>
      </c>
      <c r="I656">
        <f>+ABS(SUMIF($A$4:$A$11183,A656,$H$4:$H$11183)-IF(ISERROR(VLOOKUP(A656,Seguimiento_Mar_2025!G$4:U$356,15,FALSE)),0,VLOOKUP(A656,Seguimiento_Mar_2025!G$4:U$356,15,FALSE)))</f>
        <v>0</v>
      </c>
    </row>
    <row r="657" spans="1:9">
      <c r="A657" t="s">
        <v>233</v>
      </c>
      <c r="B657" s="1" t="str">
        <f>+IF(LEN(A657)&gt;0,VLOOKUP(A657,Seguimiento_Mar_2025!G$4:H$356,2,FALSE),"")</f>
        <v xml:space="preserve">Mujeres y empresas beneficiadas con capital semilla </v>
      </c>
      <c r="C657" s="1" t="str">
        <f>+IF(LEN(A657)&gt;0,VLOOKUP(A657,Seguimiento_Mar_2025!G$4:J$356,4,FALSE),"")</f>
        <v>Secretaría de las Mujeres</v>
      </c>
      <c r="D657" t="s">
        <v>1293</v>
      </c>
      <c r="E657" t="str">
        <f t="shared" si="20"/>
        <v>52020201Heliconia</v>
      </c>
      <c r="F657" t="str">
        <f t="shared" si="21"/>
        <v/>
      </c>
      <c r="G657" s="50">
        <v>1</v>
      </c>
      <c r="H657" s="40">
        <v>0</v>
      </c>
      <c r="I657">
        <f>+ABS(SUMIF($A$4:$A$11183,A657,$H$4:$H$11183)-IF(ISERROR(VLOOKUP(A657,Seguimiento_Mar_2025!G$4:U$356,15,FALSE)),0,VLOOKUP(A657,Seguimiento_Mar_2025!G$4:U$356,15,FALSE)))</f>
        <v>0</v>
      </c>
    </row>
    <row r="658" spans="1:9">
      <c r="A658" t="s">
        <v>233</v>
      </c>
      <c r="B658" s="1" t="str">
        <f>+IF(LEN(A658)&gt;0,VLOOKUP(A658,Seguimiento_Mar_2025!G$4:H$356,2,FALSE),"")</f>
        <v xml:space="preserve">Mujeres y empresas beneficiadas con capital semilla </v>
      </c>
      <c r="C658" s="1" t="str">
        <f>+IF(LEN(A658)&gt;0,VLOOKUP(A658,Seguimiento_Mar_2025!G$4:J$356,4,FALSE),"")</f>
        <v>Secretaría de las Mujeres</v>
      </c>
      <c r="D658" t="s">
        <v>1238</v>
      </c>
      <c r="E658" t="str">
        <f t="shared" si="20"/>
        <v>52020201Ituango</v>
      </c>
      <c r="F658" t="str">
        <f t="shared" si="21"/>
        <v/>
      </c>
      <c r="G658" s="50">
        <v>6</v>
      </c>
      <c r="H658" s="40">
        <v>0</v>
      </c>
      <c r="I658">
        <f>+ABS(SUMIF($A$4:$A$11183,A658,$H$4:$H$11183)-IF(ISERROR(VLOOKUP(A658,Seguimiento_Mar_2025!G$4:U$356,15,FALSE)),0,VLOOKUP(A658,Seguimiento_Mar_2025!G$4:U$356,15,FALSE)))</f>
        <v>0</v>
      </c>
    </row>
    <row r="659" spans="1:9">
      <c r="A659" t="s">
        <v>233</v>
      </c>
      <c r="B659" s="1" t="str">
        <f>+IF(LEN(A659)&gt;0,VLOOKUP(A659,Seguimiento_Mar_2025!G$4:H$356,2,FALSE),"")</f>
        <v xml:space="preserve">Mujeres y empresas beneficiadas con capital semilla </v>
      </c>
      <c r="C659" s="1" t="str">
        <f>+IF(LEN(A659)&gt;0,VLOOKUP(A659,Seguimiento_Mar_2025!G$4:J$356,4,FALSE),"")</f>
        <v>Secretaría de las Mujeres</v>
      </c>
      <c r="D659" t="s">
        <v>1330</v>
      </c>
      <c r="E659" t="str">
        <f t="shared" si="20"/>
        <v>52020201Jardín</v>
      </c>
      <c r="F659" t="str">
        <f t="shared" si="21"/>
        <v/>
      </c>
      <c r="G659" s="50">
        <v>37</v>
      </c>
      <c r="H659" s="40">
        <v>0</v>
      </c>
      <c r="I659">
        <f>+ABS(SUMIF($A$4:$A$11183,A659,$H$4:$H$11183)-IF(ISERROR(VLOOKUP(A659,Seguimiento_Mar_2025!G$4:U$356,15,FALSE)),0,VLOOKUP(A659,Seguimiento_Mar_2025!G$4:U$356,15,FALSE)))</f>
        <v>0</v>
      </c>
    </row>
    <row r="660" spans="1:9">
      <c r="A660" t="s">
        <v>233</v>
      </c>
      <c r="B660" s="1" t="str">
        <f>+IF(LEN(A660)&gt;0,VLOOKUP(A660,Seguimiento_Mar_2025!G$4:H$356,2,FALSE),"")</f>
        <v xml:space="preserve">Mujeres y empresas beneficiadas con capital semilla </v>
      </c>
      <c r="C660" s="1" t="str">
        <f>+IF(LEN(A660)&gt;0,VLOOKUP(A660,Seguimiento_Mar_2025!G$4:J$356,4,FALSE),"")</f>
        <v>Secretaría de las Mujeres</v>
      </c>
      <c r="D660" t="s">
        <v>1331</v>
      </c>
      <c r="E660" t="str">
        <f t="shared" si="20"/>
        <v>52020201La Ceja del Tambo</v>
      </c>
      <c r="F660" t="str">
        <f t="shared" si="21"/>
        <v/>
      </c>
      <c r="G660" s="50">
        <v>1</v>
      </c>
      <c r="H660" s="40">
        <v>0</v>
      </c>
      <c r="I660">
        <f>+ABS(SUMIF($A$4:$A$11183,A660,$H$4:$H$11183)-IF(ISERROR(VLOOKUP(A660,Seguimiento_Mar_2025!G$4:U$356,15,FALSE)),0,VLOOKUP(A660,Seguimiento_Mar_2025!G$4:U$356,15,FALSE)))</f>
        <v>0</v>
      </c>
    </row>
    <row r="661" spans="1:9">
      <c r="A661" t="s">
        <v>233</v>
      </c>
      <c r="B661" s="1" t="str">
        <f>+IF(LEN(A661)&gt;0,VLOOKUP(A661,Seguimiento_Mar_2025!G$4:H$356,2,FALSE),"")</f>
        <v xml:space="preserve">Mujeres y empresas beneficiadas con capital semilla </v>
      </c>
      <c r="C661" s="1" t="str">
        <f>+IF(LEN(A661)&gt;0,VLOOKUP(A661,Seguimiento_Mar_2025!G$4:J$356,4,FALSE),"")</f>
        <v>Secretaría de las Mujeres</v>
      </c>
      <c r="D661" t="s">
        <v>1332</v>
      </c>
      <c r="E661" t="str">
        <f t="shared" si="20"/>
        <v>52020201La Estrella</v>
      </c>
      <c r="F661" t="str">
        <f t="shared" si="21"/>
        <v/>
      </c>
      <c r="G661" s="50">
        <v>1</v>
      </c>
      <c r="H661" s="40">
        <v>0</v>
      </c>
      <c r="I661">
        <f>+ABS(SUMIF($A$4:$A$11183,A661,$H$4:$H$11183)-IF(ISERROR(VLOOKUP(A661,Seguimiento_Mar_2025!G$4:U$356,15,FALSE)),0,VLOOKUP(A661,Seguimiento_Mar_2025!G$4:U$356,15,FALSE)))</f>
        <v>0</v>
      </c>
    </row>
    <row r="662" spans="1:9">
      <c r="A662" t="s">
        <v>233</v>
      </c>
      <c r="B662" s="1" t="str">
        <f>+IF(LEN(A662)&gt;0,VLOOKUP(A662,Seguimiento_Mar_2025!G$4:H$356,2,FALSE),"")</f>
        <v xml:space="preserve">Mujeres y empresas beneficiadas con capital semilla </v>
      </c>
      <c r="C662" s="1" t="str">
        <f>+IF(LEN(A662)&gt;0,VLOOKUP(A662,Seguimiento_Mar_2025!G$4:J$356,4,FALSE),"")</f>
        <v>Secretaría de las Mujeres</v>
      </c>
      <c r="D662" t="s">
        <v>1284</v>
      </c>
      <c r="E662" t="str">
        <f t="shared" si="20"/>
        <v>52020201Montebello</v>
      </c>
      <c r="F662" t="str">
        <f t="shared" si="21"/>
        <v/>
      </c>
      <c r="G662" s="50">
        <v>3</v>
      </c>
      <c r="H662" s="40">
        <v>0</v>
      </c>
      <c r="I662">
        <f>+ABS(SUMIF($A$4:$A$11183,A662,$H$4:$H$11183)-IF(ISERROR(VLOOKUP(A662,Seguimiento_Mar_2025!G$4:U$356,15,FALSE)),0,VLOOKUP(A662,Seguimiento_Mar_2025!G$4:U$356,15,FALSE)))</f>
        <v>0</v>
      </c>
    </row>
    <row r="663" spans="1:9">
      <c r="A663" t="s">
        <v>233</v>
      </c>
      <c r="B663" s="1" t="str">
        <f>+IF(LEN(A663)&gt;0,VLOOKUP(A663,Seguimiento_Mar_2025!G$4:H$356,2,FALSE),"")</f>
        <v xml:space="preserve">Mujeres y empresas beneficiadas con capital semilla </v>
      </c>
      <c r="C663" s="1" t="str">
        <f>+IF(LEN(A663)&gt;0,VLOOKUP(A663,Seguimiento_Mar_2025!G$4:J$356,4,FALSE),"")</f>
        <v>Secretaría de las Mujeres</v>
      </c>
      <c r="D663" t="s">
        <v>1243</v>
      </c>
      <c r="E663" t="str">
        <f t="shared" si="20"/>
        <v>52020201Murindó</v>
      </c>
      <c r="F663" t="str">
        <f t="shared" si="21"/>
        <v/>
      </c>
      <c r="G663" s="50">
        <v>3</v>
      </c>
      <c r="H663" s="40">
        <v>0</v>
      </c>
      <c r="I663">
        <f>+ABS(SUMIF($A$4:$A$11183,A663,$H$4:$H$11183)-IF(ISERROR(VLOOKUP(A663,Seguimiento_Mar_2025!G$4:U$356,15,FALSE)),0,VLOOKUP(A663,Seguimiento_Mar_2025!G$4:U$356,15,FALSE)))</f>
        <v>0</v>
      </c>
    </row>
    <row r="664" spans="1:9">
      <c r="A664" t="s">
        <v>233</v>
      </c>
      <c r="B664" s="1" t="str">
        <f>+IF(LEN(A664)&gt;0,VLOOKUP(A664,Seguimiento_Mar_2025!G$4:H$356,2,FALSE),"")</f>
        <v xml:space="preserve">Mujeres y empresas beneficiadas con capital semilla </v>
      </c>
      <c r="C664" s="1" t="str">
        <f>+IF(LEN(A664)&gt;0,VLOOKUP(A664,Seguimiento_Mar_2025!G$4:J$356,4,FALSE),"")</f>
        <v>Secretaría de las Mujeres</v>
      </c>
      <c r="D664" t="s">
        <v>1285</v>
      </c>
      <c r="E664" t="str">
        <f t="shared" si="20"/>
        <v>52020201Mutatá</v>
      </c>
      <c r="F664" t="str">
        <f t="shared" si="21"/>
        <v/>
      </c>
      <c r="G664" s="50">
        <v>4</v>
      </c>
      <c r="H664" s="40">
        <v>0</v>
      </c>
      <c r="I664">
        <f>+ABS(SUMIF($A$4:$A$11183,A664,$H$4:$H$11183)-IF(ISERROR(VLOOKUP(A664,Seguimiento_Mar_2025!G$4:U$356,15,FALSE)),0,VLOOKUP(A664,Seguimiento_Mar_2025!G$4:U$356,15,FALSE)))</f>
        <v>0</v>
      </c>
    </row>
    <row r="665" spans="1:9">
      <c r="A665" t="s">
        <v>233</v>
      </c>
      <c r="B665" s="1" t="str">
        <f>+IF(LEN(A665)&gt;0,VLOOKUP(A665,Seguimiento_Mar_2025!G$4:H$356,2,FALSE),"")</f>
        <v xml:space="preserve">Mujeres y empresas beneficiadas con capital semilla </v>
      </c>
      <c r="C665" s="1" t="str">
        <f>+IF(LEN(A665)&gt;0,VLOOKUP(A665,Seguimiento_Mar_2025!G$4:J$356,4,FALSE),"")</f>
        <v>Secretaría de las Mujeres</v>
      </c>
      <c r="D665" t="s">
        <v>1228</v>
      </c>
      <c r="E665" t="str">
        <f t="shared" si="20"/>
        <v>52020201Necoclí</v>
      </c>
      <c r="F665" t="str">
        <f t="shared" si="21"/>
        <v/>
      </c>
      <c r="G665" s="50">
        <v>4</v>
      </c>
      <c r="H665" s="40">
        <v>0</v>
      </c>
      <c r="I665">
        <f>+ABS(SUMIF($A$4:$A$11183,A665,$H$4:$H$11183)-IF(ISERROR(VLOOKUP(A665,Seguimiento_Mar_2025!G$4:U$356,15,FALSE)),0,VLOOKUP(A665,Seguimiento_Mar_2025!G$4:U$356,15,FALSE)))</f>
        <v>0</v>
      </c>
    </row>
    <row r="666" spans="1:9">
      <c r="A666" t="s">
        <v>233</v>
      </c>
      <c r="B666" s="1" t="str">
        <f>+IF(LEN(A666)&gt;0,VLOOKUP(A666,Seguimiento_Mar_2025!G$4:H$356,2,FALSE),"")</f>
        <v xml:space="preserve">Mujeres y empresas beneficiadas con capital semilla </v>
      </c>
      <c r="C666" s="1" t="str">
        <f>+IF(LEN(A666)&gt;0,VLOOKUP(A666,Seguimiento_Mar_2025!G$4:J$356,4,FALSE),"")</f>
        <v>Secretaría de las Mujeres</v>
      </c>
      <c r="D666" t="s">
        <v>1274</v>
      </c>
      <c r="E666" t="str">
        <f t="shared" si="20"/>
        <v>52020201Olaya</v>
      </c>
      <c r="F666" t="str">
        <f t="shared" si="21"/>
        <v/>
      </c>
      <c r="G666" s="50">
        <v>3</v>
      </c>
      <c r="H666" s="40">
        <v>0</v>
      </c>
      <c r="I666">
        <f>+ABS(SUMIF($A$4:$A$11183,A666,$H$4:$H$11183)-IF(ISERROR(VLOOKUP(A666,Seguimiento_Mar_2025!G$4:U$356,15,FALSE)),0,VLOOKUP(A666,Seguimiento_Mar_2025!G$4:U$356,15,FALSE)))</f>
        <v>0</v>
      </c>
    </row>
    <row r="667" spans="1:9">
      <c r="A667" t="s">
        <v>233</v>
      </c>
      <c r="B667" s="1" t="str">
        <f>+IF(LEN(A667)&gt;0,VLOOKUP(A667,Seguimiento_Mar_2025!G$4:H$356,2,FALSE),"")</f>
        <v xml:space="preserve">Mujeres y empresas beneficiadas con capital semilla </v>
      </c>
      <c r="C667" s="1" t="str">
        <f>+IF(LEN(A667)&gt;0,VLOOKUP(A667,Seguimiento_Mar_2025!G$4:J$356,4,FALSE),"")</f>
        <v>Secretaría de las Mujeres</v>
      </c>
      <c r="D667" t="s">
        <v>1335</v>
      </c>
      <c r="E667" t="str">
        <f t="shared" si="20"/>
        <v>52020201Peque</v>
      </c>
      <c r="F667" t="str">
        <f t="shared" si="21"/>
        <v/>
      </c>
      <c r="G667" s="50">
        <v>1</v>
      </c>
      <c r="H667" s="40">
        <v>0</v>
      </c>
      <c r="I667">
        <f>+ABS(SUMIF($A$4:$A$11183,A667,$H$4:$H$11183)-IF(ISERROR(VLOOKUP(A667,Seguimiento_Mar_2025!G$4:U$356,15,FALSE)),0,VLOOKUP(A667,Seguimiento_Mar_2025!G$4:U$356,15,FALSE)))</f>
        <v>0</v>
      </c>
    </row>
    <row r="668" spans="1:9">
      <c r="A668" t="s">
        <v>233</v>
      </c>
      <c r="B668" s="1" t="str">
        <f>+IF(LEN(A668)&gt;0,VLOOKUP(A668,Seguimiento_Mar_2025!G$4:H$356,2,FALSE),"")</f>
        <v xml:space="preserve">Mujeres y empresas beneficiadas con capital semilla </v>
      </c>
      <c r="C668" s="1" t="str">
        <f>+IF(LEN(A668)&gt;0,VLOOKUP(A668,Seguimiento_Mar_2025!G$4:J$356,4,FALSE),"")</f>
        <v>Secretaría de las Mujeres</v>
      </c>
      <c r="D668" t="s">
        <v>1260</v>
      </c>
      <c r="E668" t="str">
        <f t="shared" si="20"/>
        <v>52020201Puerto Berrío</v>
      </c>
      <c r="F668" t="str">
        <f t="shared" si="21"/>
        <v/>
      </c>
      <c r="G668" s="50">
        <v>1</v>
      </c>
      <c r="H668" s="40">
        <v>0</v>
      </c>
      <c r="I668">
        <f>+ABS(SUMIF($A$4:$A$11183,A668,$H$4:$H$11183)-IF(ISERROR(VLOOKUP(A668,Seguimiento_Mar_2025!G$4:U$356,15,FALSE)),0,VLOOKUP(A668,Seguimiento_Mar_2025!G$4:U$356,15,FALSE)))</f>
        <v>0</v>
      </c>
    </row>
    <row r="669" spans="1:9">
      <c r="A669" t="s">
        <v>233</v>
      </c>
      <c r="B669" s="1" t="str">
        <f>+IF(LEN(A669)&gt;0,VLOOKUP(A669,Seguimiento_Mar_2025!G$4:H$356,2,FALSE),"")</f>
        <v xml:space="preserve">Mujeres y empresas beneficiadas con capital semilla </v>
      </c>
      <c r="C669" s="1" t="str">
        <f>+IF(LEN(A669)&gt;0,VLOOKUP(A669,Seguimiento_Mar_2025!G$4:J$356,4,FALSE),"")</f>
        <v>Secretaría de las Mujeres</v>
      </c>
      <c r="D669" t="s">
        <v>1268</v>
      </c>
      <c r="E669" t="str">
        <f t="shared" si="20"/>
        <v>52020201Puerto Triunfo</v>
      </c>
      <c r="F669" t="str">
        <f t="shared" si="21"/>
        <v/>
      </c>
      <c r="G669" s="50">
        <v>1</v>
      </c>
      <c r="H669" s="40">
        <v>0</v>
      </c>
      <c r="I669">
        <f>+ABS(SUMIF($A$4:$A$11183,A669,$H$4:$H$11183)-IF(ISERROR(VLOOKUP(A669,Seguimiento_Mar_2025!G$4:U$356,15,FALSE)),0,VLOOKUP(A669,Seguimiento_Mar_2025!G$4:U$356,15,FALSE)))</f>
        <v>0</v>
      </c>
    </row>
    <row r="670" spans="1:9">
      <c r="A670" t="s">
        <v>233</v>
      </c>
      <c r="B670" s="1" t="str">
        <f>+IF(LEN(A670)&gt;0,VLOOKUP(A670,Seguimiento_Mar_2025!G$4:H$356,2,FALSE),"")</f>
        <v xml:space="preserve">Mujeres y empresas beneficiadas con capital semilla </v>
      </c>
      <c r="C670" s="1" t="str">
        <f>+IF(LEN(A670)&gt;0,VLOOKUP(A670,Seguimiento_Mar_2025!G$4:J$356,4,FALSE),"")</f>
        <v>Secretaría de las Mujeres</v>
      </c>
      <c r="D670" t="s">
        <v>1336</v>
      </c>
      <c r="E670" t="str">
        <f t="shared" si="20"/>
        <v>52020201Remedios</v>
      </c>
      <c r="F670" t="str">
        <f t="shared" si="21"/>
        <v/>
      </c>
      <c r="G670" s="50">
        <v>2</v>
      </c>
      <c r="H670" s="40">
        <v>0</v>
      </c>
      <c r="I670">
        <f>+ABS(SUMIF($A$4:$A$11183,A670,$H$4:$H$11183)-IF(ISERROR(VLOOKUP(A670,Seguimiento_Mar_2025!G$4:U$356,15,FALSE)),0,VLOOKUP(A670,Seguimiento_Mar_2025!G$4:U$356,15,FALSE)))</f>
        <v>0</v>
      </c>
    </row>
    <row r="671" spans="1:9">
      <c r="A671" t="s">
        <v>233</v>
      </c>
      <c r="B671" s="1" t="str">
        <f>+IF(LEN(A671)&gt;0,VLOOKUP(A671,Seguimiento_Mar_2025!G$4:H$356,2,FALSE),"")</f>
        <v xml:space="preserve">Mujeres y empresas beneficiadas con capital semilla </v>
      </c>
      <c r="C671" s="1" t="str">
        <f>+IF(LEN(A671)&gt;0,VLOOKUP(A671,Seguimiento_Mar_2025!G$4:J$356,4,FALSE),"")</f>
        <v>Secretaría de las Mujeres</v>
      </c>
      <c r="D671" t="s">
        <v>1302</v>
      </c>
      <c r="E671" t="str">
        <f t="shared" si="20"/>
        <v>52020201San Francisco</v>
      </c>
      <c r="F671" t="str">
        <f t="shared" si="21"/>
        <v/>
      </c>
      <c r="G671" s="50">
        <v>2</v>
      </c>
      <c r="H671" s="40">
        <v>0</v>
      </c>
      <c r="I671">
        <f>+ABS(SUMIF($A$4:$A$11183,A671,$H$4:$H$11183)-IF(ISERROR(VLOOKUP(A671,Seguimiento_Mar_2025!G$4:U$356,15,FALSE)),0,VLOOKUP(A671,Seguimiento_Mar_2025!G$4:U$356,15,FALSE)))</f>
        <v>0</v>
      </c>
    </row>
    <row r="672" spans="1:9">
      <c r="A672" t="s">
        <v>233</v>
      </c>
      <c r="B672" s="1" t="str">
        <f>+IF(LEN(A672)&gt;0,VLOOKUP(A672,Seguimiento_Mar_2025!G$4:H$356,2,FALSE),"")</f>
        <v xml:space="preserve">Mujeres y empresas beneficiadas con capital semilla </v>
      </c>
      <c r="C672" s="1" t="str">
        <f>+IF(LEN(A672)&gt;0,VLOOKUP(A672,Seguimiento_Mar_2025!G$4:J$356,4,FALSE),"")</f>
        <v>Secretaría de las Mujeres</v>
      </c>
      <c r="D672" t="s">
        <v>1288</v>
      </c>
      <c r="E672" t="str">
        <f t="shared" si="20"/>
        <v>52020201San José de la Montaña</v>
      </c>
      <c r="F672" t="str">
        <f t="shared" si="21"/>
        <v/>
      </c>
      <c r="G672" s="50">
        <v>1</v>
      </c>
      <c r="H672" s="40">
        <v>0</v>
      </c>
      <c r="I672">
        <f>+ABS(SUMIF($A$4:$A$11183,A672,$H$4:$H$11183)-IF(ISERROR(VLOOKUP(A672,Seguimiento_Mar_2025!G$4:U$356,15,FALSE)),0,VLOOKUP(A672,Seguimiento_Mar_2025!G$4:U$356,15,FALSE)))</f>
        <v>0</v>
      </c>
    </row>
    <row r="673" spans="1:9">
      <c r="A673" t="s">
        <v>233</v>
      </c>
      <c r="B673" s="1" t="str">
        <f>+IF(LEN(A673)&gt;0,VLOOKUP(A673,Seguimiento_Mar_2025!G$4:H$356,2,FALSE),"")</f>
        <v xml:space="preserve">Mujeres y empresas beneficiadas con capital semilla </v>
      </c>
      <c r="C673" s="1" t="str">
        <f>+IF(LEN(A673)&gt;0,VLOOKUP(A673,Seguimiento_Mar_2025!G$4:J$356,4,FALSE),"")</f>
        <v>Secretaría de las Mujeres</v>
      </c>
      <c r="D673" t="s">
        <v>1226</v>
      </c>
      <c r="E673" t="str">
        <f t="shared" si="20"/>
        <v>52020201San Juan de Urabá</v>
      </c>
      <c r="F673" t="str">
        <f t="shared" si="21"/>
        <v/>
      </c>
      <c r="G673" s="50">
        <v>2</v>
      </c>
      <c r="H673" s="40">
        <v>0</v>
      </c>
      <c r="I673">
        <f>+ABS(SUMIF($A$4:$A$11183,A673,$H$4:$H$11183)-IF(ISERROR(VLOOKUP(A673,Seguimiento_Mar_2025!G$4:U$356,15,FALSE)),0,VLOOKUP(A673,Seguimiento_Mar_2025!G$4:U$356,15,FALSE)))</f>
        <v>0</v>
      </c>
    </row>
    <row r="674" spans="1:9">
      <c r="A674" t="s">
        <v>233</v>
      </c>
      <c r="B674" s="1" t="str">
        <f>+IF(LEN(A674)&gt;0,VLOOKUP(A674,Seguimiento_Mar_2025!G$4:H$356,2,FALSE),"")</f>
        <v xml:space="preserve">Mujeres y empresas beneficiadas con capital semilla </v>
      </c>
      <c r="C674" s="1" t="str">
        <f>+IF(LEN(A674)&gt;0,VLOOKUP(A674,Seguimiento_Mar_2025!G$4:J$356,4,FALSE),"")</f>
        <v>Secretaría de las Mujeres</v>
      </c>
      <c r="D674" t="s">
        <v>1298</v>
      </c>
      <c r="E674" t="str">
        <f t="shared" si="20"/>
        <v>52020201San Luis</v>
      </c>
      <c r="F674" t="str">
        <f t="shared" si="21"/>
        <v/>
      </c>
      <c r="G674" s="50">
        <v>1</v>
      </c>
      <c r="H674" s="40">
        <v>0</v>
      </c>
      <c r="I674">
        <f>+ABS(SUMIF($A$4:$A$11183,A674,$H$4:$H$11183)-IF(ISERROR(VLOOKUP(A674,Seguimiento_Mar_2025!G$4:U$356,15,FALSE)),0,VLOOKUP(A674,Seguimiento_Mar_2025!G$4:U$356,15,FALSE)))</f>
        <v>0</v>
      </c>
    </row>
    <row r="675" spans="1:9">
      <c r="A675" t="s">
        <v>233</v>
      </c>
      <c r="B675" s="1" t="str">
        <f>+IF(LEN(A675)&gt;0,VLOOKUP(A675,Seguimiento_Mar_2025!G$4:H$356,2,FALSE),"")</f>
        <v xml:space="preserve">Mujeres y empresas beneficiadas con capital semilla </v>
      </c>
      <c r="C675" s="1" t="str">
        <f>+IF(LEN(A675)&gt;0,VLOOKUP(A675,Seguimiento_Mar_2025!G$4:J$356,4,FALSE),"")</f>
        <v>Secretaría de las Mujeres</v>
      </c>
      <c r="D675" t="s">
        <v>1341</v>
      </c>
      <c r="E675" t="str">
        <f t="shared" si="20"/>
        <v>52020201San Pedro de los Milagros</v>
      </c>
      <c r="F675" t="str">
        <f t="shared" si="21"/>
        <v/>
      </c>
      <c r="G675" s="50">
        <v>2</v>
      </c>
      <c r="H675" s="40">
        <v>0</v>
      </c>
      <c r="I675">
        <f>+ABS(SUMIF($A$4:$A$11183,A675,$H$4:$H$11183)-IF(ISERROR(VLOOKUP(A675,Seguimiento_Mar_2025!G$4:U$356,15,FALSE)),0,VLOOKUP(A675,Seguimiento_Mar_2025!G$4:U$356,15,FALSE)))</f>
        <v>0</v>
      </c>
    </row>
    <row r="676" spans="1:9">
      <c r="A676" t="s">
        <v>233</v>
      </c>
      <c r="B676" s="1" t="str">
        <f>+IF(LEN(A676)&gt;0,VLOOKUP(A676,Seguimiento_Mar_2025!G$4:H$356,2,FALSE),"")</f>
        <v xml:space="preserve">Mujeres y empresas beneficiadas con capital semilla </v>
      </c>
      <c r="C676" s="1" t="str">
        <f>+IF(LEN(A676)&gt;0,VLOOKUP(A676,Seguimiento_Mar_2025!G$4:J$356,4,FALSE),"")</f>
        <v>Secretaría de las Mujeres</v>
      </c>
      <c r="D676" t="s">
        <v>1342</v>
      </c>
      <c r="E676" t="str">
        <f t="shared" si="20"/>
        <v>52020201San Pedro de Urabá</v>
      </c>
      <c r="F676" t="str">
        <f t="shared" si="21"/>
        <v/>
      </c>
      <c r="G676" s="50">
        <v>1</v>
      </c>
      <c r="H676" s="40">
        <v>0</v>
      </c>
      <c r="I676">
        <f>+ABS(SUMIF($A$4:$A$11183,A676,$H$4:$H$11183)-IF(ISERROR(VLOOKUP(A676,Seguimiento_Mar_2025!G$4:U$356,15,FALSE)),0,VLOOKUP(A676,Seguimiento_Mar_2025!G$4:U$356,15,FALSE)))</f>
        <v>0</v>
      </c>
    </row>
    <row r="677" spans="1:9">
      <c r="A677" t="s">
        <v>233</v>
      </c>
      <c r="B677" s="1" t="str">
        <f>+IF(LEN(A677)&gt;0,VLOOKUP(A677,Seguimiento_Mar_2025!G$4:H$356,2,FALSE),"")</f>
        <v xml:space="preserve">Mujeres y empresas beneficiadas con capital semilla </v>
      </c>
      <c r="C677" s="1" t="str">
        <f>+IF(LEN(A677)&gt;0,VLOOKUP(A677,Seguimiento_Mar_2025!G$4:J$356,4,FALSE),"")</f>
        <v>Secretaría de las Mujeres</v>
      </c>
      <c r="D677" t="s">
        <v>1247</v>
      </c>
      <c r="E677" t="str">
        <f t="shared" si="20"/>
        <v>52020201San Rafael</v>
      </c>
      <c r="F677" t="str">
        <f t="shared" si="21"/>
        <v/>
      </c>
      <c r="G677" s="50">
        <v>1</v>
      </c>
      <c r="H677" s="40">
        <v>0</v>
      </c>
      <c r="I677">
        <f>+ABS(SUMIF($A$4:$A$11183,A677,$H$4:$H$11183)-IF(ISERROR(VLOOKUP(A677,Seguimiento_Mar_2025!G$4:U$356,15,FALSE)),0,VLOOKUP(A677,Seguimiento_Mar_2025!G$4:U$356,15,FALSE)))</f>
        <v>0</v>
      </c>
    </row>
    <row r="678" spans="1:9">
      <c r="A678" t="s">
        <v>233</v>
      </c>
      <c r="B678" s="1" t="str">
        <f>+IF(LEN(A678)&gt;0,VLOOKUP(A678,Seguimiento_Mar_2025!G$4:H$356,2,FALSE),"")</f>
        <v xml:space="preserve">Mujeres y empresas beneficiadas con capital semilla </v>
      </c>
      <c r="C678" s="1" t="str">
        <f>+IF(LEN(A678)&gt;0,VLOOKUP(A678,Seguimiento_Mar_2025!G$4:J$356,4,FALSE),"")</f>
        <v>Secretaría de las Mujeres</v>
      </c>
      <c r="D678" t="s">
        <v>1296</v>
      </c>
      <c r="E678" t="str">
        <f t="shared" si="20"/>
        <v>52020201San Roque</v>
      </c>
      <c r="F678" t="str">
        <f t="shared" si="21"/>
        <v/>
      </c>
      <c r="G678" s="50">
        <v>1</v>
      </c>
      <c r="H678" s="40">
        <v>0</v>
      </c>
      <c r="I678">
        <f>+ABS(SUMIF($A$4:$A$11183,A678,$H$4:$H$11183)-IF(ISERROR(VLOOKUP(A678,Seguimiento_Mar_2025!G$4:U$356,15,FALSE)),0,VLOOKUP(A678,Seguimiento_Mar_2025!G$4:U$356,15,FALSE)))</f>
        <v>0</v>
      </c>
    </row>
    <row r="679" spans="1:9">
      <c r="A679" t="s">
        <v>233</v>
      </c>
      <c r="B679" s="1" t="str">
        <f>+IF(LEN(A679)&gt;0,VLOOKUP(A679,Seguimiento_Mar_2025!G$4:H$356,2,FALSE),"")</f>
        <v xml:space="preserve">Mujeres y empresas beneficiadas con capital semilla </v>
      </c>
      <c r="C679" s="1" t="str">
        <f>+IF(LEN(A679)&gt;0,VLOOKUP(A679,Seguimiento_Mar_2025!G$4:J$356,4,FALSE),"")</f>
        <v>Secretaría de las Mujeres</v>
      </c>
      <c r="D679" t="s">
        <v>1255</v>
      </c>
      <c r="E679" t="str">
        <f t="shared" si="20"/>
        <v>52020201Santa Fe de Antioquia</v>
      </c>
      <c r="F679" t="str">
        <f t="shared" si="21"/>
        <v/>
      </c>
      <c r="G679" s="50">
        <v>10</v>
      </c>
      <c r="H679" s="40">
        <v>0</v>
      </c>
      <c r="I679">
        <f>+ABS(SUMIF($A$4:$A$11183,A679,$H$4:$H$11183)-IF(ISERROR(VLOOKUP(A679,Seguimiento_Mar_2025!G$4:U$356,15,FALSE)),0,VLOOKUP(A679,Seguimiento_Mar_2025!G$4:U$356,15,FALSE)))</f>
        <v>0</v>
      </c>
    </row>
    <row r="680" spans="1:9">
      <c r="A680" t="s">
        <v>233</v>
      </c>
      <c r="B680" s="1" t="str">
        <f>+IF(LEN(A680)&gt;0,VLOOKUP(A680,Seguimiento_Mar_2025!G$4:H$356,2,FALSE),"")</f>
        <v xml:space="preserve">Mujeres y empresas beneficiadas con capital semilla </v>
      </c>
      <c r="C680" s="1" t="str">
        <f>+IF(LEN(A680)&gt;0,VLOOKUP(A680,Seguimiento_Mar_2025!G$4:J$356,4,FALSE),"")</f>
        <v>Secretaría de las Mujeres</v>
      </c>
      <c r="D680" t="s">
        <v>1262</v>
      </c>
      <c r="E680" t="str">
        <f t="shared" si="20"/>
        <v>52020201Segovia</v>
      </c>
      <c r="F680" t="str">
        <f t="shared" si="21"/>
        <v/>
      </c>
      <c r="G680" s="50">
        <v>1</v>
      </c>
      <c r="H680" s="40">
        <v>0</v>
      </c>
      <c r="I680">
        <f>+ABS(SUMIF($A$4:$A$11183,A680,$H$4:$H$11183)-IF(ISERROR(VLOOKUP(A680,Seguimiento_Mar_2025!G$4:U$356,15,FALSE)),0,VLOOKUP(A680,Seguimiento_Mar_2025!G$4:U$356,15,FALSE)))</f>
        <v>0</v>
      </c>
    </row>
    <row r="681" spans="1:9">
      <c r="A681" t="s">
        <v>233</v>
      </c>
      <c r="B681" s="1" t="str">
        <f>+IF(LEN(A681)&gt;0,VLOOKUP(A681,Seguimiento_Mar_2025!G$4:H$356,2,FALSE),"")</f>
        <v xml:space="preserve">Mujeres y empresas beneficiadas con capital semilla </v>
      </c>
      <c r="C681" s="1" t="str">
        <f>+IF(LEN(A681)&gt;0,VLOOKUP(A681,Seguimiento_Mar_2025!G$4:J$356,4,FALSE),"")</f>
        <v>Secretaría de las Mujeres</v>
      </c>
      <c r="D681" t="s">
        <v>1267</v>
      </c>
      <c r="E681" t="str">
        <f t="shared" si="20"/>
        <v>52020201Sonsón</v>
      </c>
      <c r="F681" t="str">
        <f t="shared" si="21"/>
        <v/>
      </c>
      <c r="G681" s="50">
        <v>2</v>
      </c>
      <c r="H681" s="40">
        <v>0</v>
      </c>
      <c r="I681">
        <f>+ABS(SUMIF($A$4:$A$11183,A681,$H$4:$H$11183)-IF(ISERROR(VLOOKUP(A681,Seguimiento_Mar_2025!G$4:U$356,15,FALSE)),0,VLOOKUP(A681,Seguimiento_Mar_2025!G$4:U$356,15,FALSE)))</f>
        <v>0</v>
      </c>
    </row>
    <row r="682" spans="1:9">
      <c r="A682" t="s">
        <v>233</v>
      </c>
      <c r="B682" s="1" t="str">
        <f>+IF(LEN(A682)&gt;0,VLOOKUP(A682,Seguimiento_Mar_2025!G$4:H$356,2,FALSE),"")</f>
        <v xml:space="preserve">Mujeres y empresas beneficiadas con capital semilla </v>
      </c>
      <c r="C682" s="1" t="str">
        <f>+IF(LEN(A682)&gt;0,VLOOKUP(A682,Seguimiento_Mar_2025!G$4:J$356,4,FALSE),"")</f>
        <v>Secretaría de las Mujeres</v>
      </c>
      <c r="D682" t="s">
        <v>1345</v>
      </c>
      <c r="E682" t="str">
        <f t="shared" si="20"/>
        <v>52020201Sopetrán</v>
      </c>
      <c r="F682" t="str">
        <f t="shared" si="21"/>
        <v/>
      </c>
      <c r="G682" s="50">
        <v>7</v>
      </c>
      <c r="H682" s="40">
        <v>0</v>
      </c>
      <c r="I682">
        <f>+ABS(SUMIF($A$4:$A$11183,A682,$H$4:$H$11183)-IF(ISERROR(VLOOKUP(A682,Seguimiento_Mar_2025!G$4:U$356,15,FALSE)),0,VLOOKUP(A682,Seguimiento_Mar_2025!G$4:U$356,15,FALSE)))</f>
        <v>0</v>
      </c>
    </row>
    <row r="683" spans="1:9">
      <c r="A683" t="s">
        <v>233</v>
      </c>
      <c r="B683" s="1" t="str">
        <f>+IF(LEN(A683)&gt;0,VLOOKUP(A683,Seguimiento_Mar_2025!G$4:H$356,2,FALSE),"")</f>
        <v xml:space="preserve">Mujeres y empresas beneficiadas con capital semilla </v>
      </c>
      <c r="C683" s="1" t="str">
        <f>+IF(LEN(A683)&gt;0,VLOOKUP(A683,Seguimiento_Mar_2025!G$4:J$356,4,FALSE),"")</f>
        <v>Secretaría de las Mujeres</v>
      </c>
      <c r="D683" t="s">
        <v>1346</v>
      </c>
      <c r="E683" t="str">
        <f t="shared" si="20"/>
        <v>52020201Támesis</v>
      </c>
      <c r="F683" t="str">
        <f t="shared" si="21"/>
        <v/>
      </c>
      <c r="G683" s="50">
        <v>6</v>
      </c>
      <c r="H683" s="40">
        <v>0</v>
      </c>
      <c r="I683">
        <f>+ABS(SUMIF($A$4:$A$11183,A683,$H$4:$H$11183)-IF(ISERROR(VLOOKUP(A683,Seguimiento_Mar_2025!G$4:U$356,15,FALSE)),0,VLOOKUP(A683,Seguimiento_Mar_2025!G$4:U$356,15,FALSE)))</f>
        <v>0</v>
      </c>
    </row>
    <row r="684" spans="1:9">
      <c r="A684" t="s">
        <v>233</v>
      </c>
      <c r="B684" s="1" t="str">
        <f>+IF(LEN(A684)&gt;0,VLOOKUP(A684,Seguimiento_Mar_2025!G$4:H$356,2,FALSE),"")</f>
        <v xml:space="preserve">Mujeres y empresas beneficiadas con capital semilla </v>
      </c>
      <c r="C684" s="1" t="str">
        <f>+IF(LEN(A684)&gt;0,VLOOKUP(A684,Seguimiento_Mar_2025!G$4:J$356,4,FALSE),"")</f>
        <v>Secretaría de las Mujeres</v>
      </c>
      <c r="D684" t="s">
        <v>1263</v>
      </c>
      <c r="E684" t="str">
        <f t="shared" si="20"/>
        <v>52020201Tarazá</v>
      </c>
      <c r="F684" t="str">
        <f t="shared" si="21"/>
        <v/>
      </c>
      <c r="G684" s="50">
        <v>2</v>
      </c>
      <c r="H684" s="40">
        <v>0</v>
      </c>
      <c r="I684">
        <f>+ABS(SUMIF($A$4:$A$11183,A684,$H$4:$H$11183)-IF(ISERROR(VLOOKUP(A684,Seguimiento_Mar_2025!G$4:U$356,15,FALSE)),0,VLOOKUP(A684,Seguimiento_Mar_2025!G$4:U$356,15,FALSE)))</f>
        <v>0</v>
      </c>
    </row>
    <row r="685" spans="1:9">
      <c r="A685" t="s">
        <v>233</v>
      </c>
      <c r="B685" s="1" t="str">
        <f>+IF(LEN(A685)&gt;0,VLOOKUP(A685,Seguimiento_Mar_2025!G$4:H$356,2,FALSE),"")</f>
        <v xml:space="preserve">Mujeres y empresas beneficiadas con capital semilla </v>
      </c>
      <c r="C685" s="1" t="str">
        <f>+IF(LEN(A685)&gt;0,VLOOKUP(A685,Seguimiento_Mar_2025!G$4:J$356,4,FALSE),"")</f>
        <v>Secretaría de las Mujeres</v>
      </c>
      <c r="D685" t="s">
        <v>1348</v>
      </c>
      <c r="E685" t="str">
        <f t="shared" si="20"/>
        <v>52020201Toledo</v>
      </c>
      <c r="F685" t="str">
        <f t="shared" si="21"/>
        <v/>
      </c>
      <c r="G685" s="50">
        <v>1</v>
      </c>
      <c r="H685" s="40">
        <v>0</v>
      </c>
      <c r="I685">
        <f>+ABS(SUMIF($A$4:$A$11183,A685,$H$4:$H$11183)-IF(ISERROR(VLOOKUP(A685,Seguimiento_Mar_2025!G$4:U$356,15,FALSE)),0,VLOOKUP(A685,Seguimiento_Mar_2025!G$4:U$356,15,FALSE)))</f>
        <v>0</v>
      </c>
    </row>
    <row r="686" spans="1:9">
      <c r="A686" t="s">
        <v>233</v>
      </c>
      <c r="B686" s="1" t="str">
        <f>+IF(LEN(A686)&gt;0,VLOOKUP(A686,Seguimiento_Mar_2025!G$4:H$356,2,FALSE),"")</f>
        <v xml:space="preserve">Mujeres y empresas beneficiadas con capital semilla </v>
      </c>
      <c r="C686" s="1" t="str">
        <f>+IF(LEN(A686)&gt;0,VLOOKUP(A686,Seguimiento_Mar_2025!G$4:J$356,4,FALSE),"")</f>
        <v>Secretaría de las Mujeres</v>
      </c>
      <c r="D686" t="s">
        <v>1227</v>
      </c>
      <c r="E686" t="str">
        <f t="shared" si="20"/>
        <v>52020201Turbo</v>
      </c>
      <c r="F686" t="str">
        <f t="shared" si="21"/>
        <v/>
      </c>
      <c r="G686" s="50">
        <v>1</v>
      </c>
      <c r="H686" s="40">
        <v>0</v>
      </c>
      <c r="I686">
        <f>+ABS(SUMIF($A$4:$A$11183,A686,$H$4:$H$11183)-IF(ISERROR(VLOOKUP(A686,Seguimiento_Mar_2025!G$4:U$356,15,FALSE)),0,VLOOKUP(A686,Seguimiento_Mar_2025!G$4:U$356,15,FALSE)))</f>
        <v>0</v>
      </c>
    </row>
    <row r="687" spans="1:9">
      <c r="A687" t="s">
        <v>233</v>
      </c>
      <c r="B687" s="1" t="str">
        <f>+IF(LEN(A687)&gt;0,VLOOKUP(A687,Seguimiento_Mar_2025!G$4:H$356,2,FALSE),"")</f>
        <v xml:space="preserve">Mujeres y empresas beneficiadas con capital semilla </v>
      </c>
      <c r="C687" s="1" t="str">
        <f>+IF(LEN(A687)&gt;0,VLOOKUP(A687,Seguimiento_Mar_2025!G$4:J$356,4,FALSE),"")</f>
        <v>Secretaría de las Mujeres</v>
      </c>
      <c r="D687" t="s">
        <v>1252</v>
      </c>
      <c r="E687" t="str">
        <f t="shared" si="20"/>
        <v>52020201Urrao</v>
      </c>
      <c r="F687" t="str">
        <f t="shared" si="21"/>
        <v/>
      </c>
      <c r="G687" s="50">
        <v>2</v>
      </c>
      <c r="H687" s="40">
        <v>0</v>
      </c>
      <c r="I687">
        <f>+ABS(SUMIF($A$4:$A$11183,A687,$H$4:$H$11183)-IF(ISERROR(VLOOKUP(A687,Seguimiento_Mar_2025!G$4:U$356,15,FALSE)),0,VLOOKUP(A687,Seguimiento_Mar_2025!G$4:U$356,15,FALSE)))</f>
        <v>0</v>
      </c>
    </row>
    <row r="688" spans="1:9">
      <c r="A688" t="s">
        <v>233</v>
      </c>
      <c r="B688" s="1" t="str">
        <f>+IF(LEN(A688)&gt;0,VLOOKUP(A688,Seguimiento_Mar_2025!G$4:H$356,2,FALSE),"")</f>
        <v xml:space="preserve">Mujeres y empresas beneficiadas con capital semilla </v>
      </c>
      <c r="C688" s="1" t="str">
        <f>+IF(LEN(A688)&gt;0,VLOOKUP(A688,Seguimiento_Mar_2025!G$4:J$356,4,FALSE),"")</f>
        <v>Secretaría de las Mujeres</v>
      </c>
      <c r="D688" t="s">
        <v>1349</v>
      </c>
      <c r="E688" t="str">
        <f t="shared" si="20"/>
        <v>52020201Valdivia</v>
      </c>
      <c r="F688" t="str">
        <f t="shared" si="21"/>
        <v/>
      </c>
      <c r="G688" s="50">
        <v>6</v>
      </c>
      <c r="H688" s="40">
        <v>0</v>
      </c>
      <c r="I688">
        <f>+ABS(SUMIF($A$4:$A$11183,A688,$H$4:$H$11183)-IF(ISERROR(VLOOKUP(A688,Seguimiento_Mar_2025!G$4:U$356,15,FALSE)),0,VLOOKUP(A688,Seguimiento_Mar_2025!G$4:U$356,15,FALSE)))</f>
        <v>0</v>
      </c>
    </row>
    <row r="689" spans="1:9">
      <c r="A689" t="s">
        <v>233</v>
      </c>
      <c r="B689" s="1" t="str">
        <f>+IF(LEN(A689)&gt;0,VLOOKUP(A689,Seguimiento_Mar_2025!G$4:H$356,2,FALSE),"")</f>
        <v xml:space="preserve">Mujeres y empresas beneficiadas con capital semilla </v>
      </c>
      <c r="C689" s="1" t="str">
        <f>+IF(LEN(A689)&gt;0,VLOOKUP(A689,Seguimiento_Mar_2025!G$4:J$356,4,FALSE),"")</f>
        <v>Secretaría de las Mujeres</v>
      </c>
      <c r="D689" t="s">
        <v>1350</v>
      </c>
      <c r="E689" t="str">
        <f t="shared" si="20"/>
        <v>52020201Valparaíso</v>
      </c>
      <c r="F689" t="str">
        <f t="shared" si="21"/>
        <v/>
      </c>
      <c r="G689" s="50">
        <v>1</v>
      </c>
      <c r="H689" s="40">
        <v>0</v>
      </c>
      <c r="I689">
        <f>+ABS(SUMIF($A$4:$A$11183,A689,$H$4:$H$11183)-IF(ISERROR(VLOOKUP(A689,Seguimiento_Mar_2025!G$4:U$356,15,FALSE)),0,VLOOKUP(A689,Seguimiento_Mar_2025!G$4:U$356,15,FALSE)))</f>
        <v>0</v>
      </c>
    </row>
    <row r="690" spans="1:9">
      <c r="A690" t="s">
        <v>233</v>
      </c>
      <c r="B690" s="1" t="str">
        <f>+IF(LEN(A690)&gt;0,VLOOKUP(A690,Seguimiento_Mar_2025!G$4:H$356,2,FALSE),"")</f>
        <v xml:space="preserve">Mujeres y empresas beneficiadas con capital semilla </v>
      </c>
      <c r="C690" s="1" t="str">
        <f>+IF(LEN(A690)&gt;0,VLOOKUP(A690,Seguimiento_Mar_2025!G$4:J$356,4,FALSE),"")</f>
        <v>Secretaría de las Mujeres</v>
      </c>
      <c r="D690" t="s">
        <v>1232</v>
      </c>
      <c r="E690" t="str">
        <f t="shared" si="20"/>
        <v>52020201Vegachí</v>
      </c>
      <c r="F690" t="str">
        <f t="shared" si="21"/>
        <v/>
      </c>
      <c r="G690" s="50">
        <v>1</v>
      </c>
      <c r="H690" s="40">
        <v>0</v>
      </c>
      <c r="I690">
        <f>+ABS(SUMIF($A$4:$A$11183,A690,$H$4:$H$11183)-IF(ISERROR(VLOOKUP(A690,Seguimiento_Mar_2025!G$4:U$356,15,FALSE)),0,VLOOKUP(A690,Seguimiento_Mar_2025!G$4:U$356,15,FALSE)))</f>
        <v>0</v>
      </c>
    </row>
    <row r="691" spans="1:9">
      <c r="A691" t="s">
        <v>233</v>
      </c>
      <c r="B691" s="1" t="str">
        <f>+IF(LEN(A691)&gt;0,VLOOKUP(A691,Seguimiento_Mar_2025!G$4:H$356,2,FALSE),"")</f>
        <v xml:space="preserve">Mujeres y empresas beneficiadas con capital semilla </v>
      </c>
      <c r="C691" s="1" t="str">
        <f>+IF(LEN(A691)&gt;0,VLOOKUP(A691,Seguimiento_Mar_2025!G$4:J$356,4,FALSE),"")</f>
        <v>Secretaría de las Mujeres</v>
      </c>
      <c r="D691" t="s">
        <v>1291</v>
      </c>
      <c r="E691" t="str">
        <f t="shared" si="20"/>
        <v>52020201Vigía del Fuerte</v>
      </c>
      <c r="F691" t="str">
        <f t="shared" si="21"/>
        <v/>
      </c>
      <c r="G691" s="50">
        <v>2</v>
      </c>
      <c r="H691" s="40">
        <v>0</v>
      </c>
      <c r="I691">
        <f>+ABS(SUMIF($A$4:$A$11183,A691,$H$4:$H$11183)-IF(ISERROR(VLOOKUP(A691,Seguimiento_Mar_2025!G$4:U$356,15,FALSE)),0,VLOOKUP(A691,Seguimiento_Mar_2025!G$4:U$356,15,FALSE)))</f>
        <v>0</v>
      </c>
    </row>
    <row r="692" spans="1:9">
      <c r="A692" t="s">
        <v>233</v>
      </c>
      <c r="B692" s="1" t="str">
        <f>+IF(LEN(A692)&gt;0,VLOOKUP(A692,Seguimiento_Mar_2025!G$4:H$356,2,FALSE),"")</f>
        <v xml:space="preserve">Mujeres y empresas beneficiadas con capital semilla </v>
      </c>
      <c r="C692" s="1" t="str">
        <f>+IF(LEN(A692)&gt;0,VLOOKUP(A692,Seguimiento_Mar_2025!G$4:J$356,4,FALSE),"")</f>
        <v>Secretaría de las Mujeres</v>
      </c>
      <c r="D692" t="s">
        <v>1352</v>
      </c>
      <c r="E692" t="str">
        <f t="shared" si="20"/>
        <v>52020201Yalí</v>
      </c>
      <c r="F692" t="str">
        <f t="shared" si="21"/>
        <v/>
      </c>
      <c r="G692" s="50">
        <v>1</v>
      </c>
      <c r="H692" s="40">
        <v>0</v>
      </c>
      <c r="I692">
        <f>+ABS(SUMIF($A$4:$A$11183,A692,$H$4:$H$11183)-IF(ISERROR(VLOOKUP(A692,Seguimiento_Mar_2025!G$4:U$356,15,FALSE)),0,VLOOKUP(A692,Seguimiento_Mar_2025!G$4:U$356,15,FALSE)))</f>
        <v>0</v>
      </c>
    </row>
    <row r="693" spans="1:9">
      <c r="A693" t="s">
        <v>233</v>
      </c>
      <c r="B693" s="1" t="str">
        <f>+IF(LEN(A693)&gt;0,VLOOKUP(A693,Seguimiento_Mar_2025!G$4:H$356,2,FALSE),"")</f>
        <v xml:space="preserve">Mujeres y empresas beneficiadas con capital semilla </v>
      </c>
      <c r="C693" s="1" t="str">
        <f>+IF(LEN(A693)&gt;0,VLOOKUP(A693,Seguimiento_Mar_2025!G$4:J$356,4,FALSE),"")</f>
        <v>Secretaría de las Mujeres</v>
      </c>
      <c r="D693" t="s">
        <v>1353</v>
      </c>
      <c r="E693" t="str">
        <f t="shared" si="20"/>
        <v>52020201Yarumal</v>
      </c>
      <c r="F693" t="str">
        <f t="shared" si="21"/>
        <v/>
      </c>
      <c r="G693" s="50">
        <v>2</v>
      </c>
      <c r="H693" s="40">
        <v>0</v>
      </c>
      <c r="I693">
        <f>+ABS(SUMIF($A$4:$A$11183,A693,$H$4:$H$11183)-IF(ISERROR(VLOOKUP(A693,Seguimiento_Mar_2025!G$4:U$356,15,FALSE)),0,VLOOKUP(A693,Seguimiento_Mar_2025!G$4:U$356,15,FALSE)))</f>
        <v>0</v>
      </c>
    </row>
    <row r="694" spans="1:9">
      <c r="A694" t="s">
        <v>233</v>
      </c>
      <c r="B694" s="1" t="str">
        <f>+IF(LEN(A694)&gt;0,VLOOKUP(A694,Seguimiento_Mar_2025!G$4:H$356,2,FALSE),"")</f>
        <v xml:space="preserve">Mujeres y empresas beneficiadas con capital semilla </v>
      </c>
      <c r="C694" s="1" t="str">
        <f>+IF(LEN(A694)&gt;0,VLOOKUP(A694,Seguimiento_Mar_2025!G$4:J$356,4,FALSE),"")</f>
        <v>Secretaría de las Mujeres</v>
      </c>
      <c r="D694" t="s">
        <v>1301</v>
      </c>
      <c r="E694" t="str">
        <f t="shared" si="20"/>
        <v>52020201Yolombó</v>
      </c>
      <c r="F694" t="str">
        <f t="shared" si="21"/>
        <v/>
      </c>
      <c r="G694" s="50">
        <v>1</v>
      </c>
      <c r="H694" s="40">
        <v>0</v>
      </c>
      <c r="I694">
        <f>+ABS(SUMIF($A$4:$A$11183,A694,$H$4:$H$11183)-IF(ISERROR(VLOOKUP(A694,Seguimiento_Mar_2025!G$4:U$356,15,FALSE)),0,VLOOKUP(A694,Seguimiento_Mar_2025!G$4:U$356,15,FALSE)))</f>
        <v>0</v>
      </c>
    </row>
    <row r="695" spans="1:9">
      <c r="A695" t="s">
        <v>233</v>
      </c>
      <c r="B695" s="1" t="str">
        <f>+IF(LEN(A695)&gt;0,VLOOKUP(A695,Seguimiento_Mar_2025!G$4:H$356,2,FALSE),"")</f>
        <v xml:space="preserve">Mujeres y empresas beneficiadas con capital semilla </v>
      </c>
      <c r="C695" s="1" t="str">
        <f>+IF(LEN(A695)&gt;0,VLOOKUP(A695,Seguimiento_Mar_2025!G$4:J$356,4,FALSE),"")</f>
        <v>Secretaría de las Mujeres</v>
      </c>
      <c r="D695" t="s">
        <v>1233</v>
      </c>
      <c r="E695" t="str">
        <f t="shared" si="20"/>
        <v>52020201Zaragoza</v>
      </c>
      <c r="F695" t="str">
        <f t="shared" si="21"/>
        <v/>
      </c>
      <c r="G695" s="50">
        <v>4</v>
      </c>
      <c r="H695" s="40">
        <v>0</v>
      </c>
      <c r="I695">
        <f>+ABS(SUMIF($A$4:$A$11183,A695,$H$4:$H$11183)-IF(ISERROR(VLOOKUP(A695,Seguimiento_Mar_2025!G$4:U$356,15,FALSE)),0,VLOOKUP(A695,Seguimiento_Mar_2025!G$4:U$356,15,FALSE)))</f>
        <v>0</v>
      </c>
    </row>
    <row r="696" spans="1:9" ht="30">
      <c r="A696" t="s">
        <v>235</v>
      </c>
      <c r="B696" s="1" t="str">
        <f>+IF(LEN(A696)&gt;0,VLOOKUP(A696,Seguimiento_Mar_2025!G$4:H$356,2,FALSE),"")</f>
        <v>Personas capacitadas para el uso del tiempo y la generación de ingresos para la autonomía economica de las mujeres</v>
      </c>
      <c r="C696" s="1" t="str">
        <f>+IF(LEN(A696)&gt;0,VLOOKUP(A696,Seguimiento_Mar_2025!G$4:J$356,4,FALSE),"")</f>
        <v>Secretaría de las Mujeres</v>
      </c>
      <c r="D696" t="s">
        <v>1271</v>
      </c>
      <c r="E696" t="str">
        <f t="shared" si="20"/>
        <v>52020202Abejorral</v>
      </c>
      <c r="F696" t="str">
        <f t="shared" si="21"/>
        <v/>
      </c>
      <c r="G696" s="51">
        <v>28</v>
      </c>
      <c r="H696" s="41">
        <v>13</v>
      </c>
      <c r="I696">
        <f>+ABS(SUMIF($A$4:$A$11183,A696,$H$4:$H$11183)-IF(ISERROR(VLOOKUP(A696,Seguimiento_Mar_2025!G$4:U$356,15,FALSE)),0,VLOOKUP(A696,Seguimiento_Mar_2025!G$4:U$356,15,FALSE)))</f>
        <v>0</v>
      </c>
    </row>
    <row r="697" spans="1:9" ht="30">
      <c r="A697" t="s">
        <v>235</v>
      </c>
      <c r="B697" s="1" t="str">
        <f>+IF(LEN(A697)&gt;0,VLOOKUP(A697,Seguimiento_Mar_2025!G$4:H$356,2,FALSE),"")</f>
        <v>Personas capacitadas para el uso del tiempo y la generación de ingresos para la autonomía economica de las mujeres</v>
      </c>
      <c r="C697" s="1" t="str">
        <f>+IF(LEN(A697)&gt;0,VLOOKUP(A697,Seguimiento_Mar_2025!G$4:J$356,4,FALSE),"")</f>
        <v>Secretaría de las Mujeres</v>
      </c>
      <c r="D697" t="s">
        <v>1304</v>
      </c>
      <c r="E697" t="str">
        <f t="shared" ref="E697:E760" si="22">+A697&amp;D697</f>
        <v>52020202Alejandría</v>
      </c>
      <c r="F697" t="str">
        <f t="shared" si="21"/>
        <v/>
      </c>
      <c r="G697" s="51">
        <v>64</v>
      </c>
      <c r="H697" s="41">
        <v>0</v>
      </c>
      <c r="I697">
        <f>+ABS(SUMIF($A$4:$A$11183,A697,$H$4:$H$11183)-IF(ISERROR(VLOOKUP(A697,Seguimiento_Mar_2025!G$4:U$356,15,FALSE)),0,VLOOKUP(A697,Seguimiento_Mar_2025!G$4:U$356,15,FALSE)))</f>
        <v>0</v>
      </c>
    </row>
    <row r="698" spans="1:9" ht="30">
      <c r="A698" t="s">
        <v>235</v>
      </c>
      <c r="B698" s="1" t="str">
        <f>+IF(LEN(A698)&gt;0,VLOOKUP(A698,Seguimiento_Mar_2025!G$4:H$356,2,FALSE),"")</f>
        <v>Personas capacitadas para el uso del tiempo y la generación de ingresos para la autonomía economica de las mujeres</v>
      </c>
      <c r="C698" s="1" t="str">
        <f>+IF(LEN(A698)&gt;0,VLOOKUP(A698,Seguimiento_Mar_2025!G$4:J$356,4,FALSE),"")</f>
        <v>Secretaría de las Mujeres</v>
      </c>
      <c r="D698" t="s">
        <v>1305</v>
      </c>
      <c r="E698" t="str">
        <f t="shared" si="22"/>
        <v>52020202Amalfi</v>
      </c>
      <c r="F698" t="str">
        <f t="shared" si="21"/>
        <v/>
      </c>
      <c r="G698" s="51">
        <v>134</v>
      </c>
      <c r="H698" s="41">
        <v>41</v>
      </c>
      <c r="I698">
        <f>+ABS(SUMIF($A$4:$A$11183,A698,$H$4:$H$11183)-IF(ISERROR(VLOOKUP(A698,Seguimiento_Mar_2025!G$4:U$356,15,FALSE)),0,VLOOKUP(A698,Seguimiento_Mar_2025!G$4:U$356,15,FALSE)))</f>
        <v>0</v>
      </c>
    </row>
    <row r="699" spans="1:9" ht="30">
      <c r="A699" t="s">
        <v>235</v>
      </c>
      <c r="B699" s="1" t="str">
        <f>+IF(LEN(A699)&gt;0,VLOOKUP(A699,Seguimiento_Mar_2025!G$4:H$356,2,FALSE),"")</f>
        <v>Personas capacitadas para el uso del tiempo y la generación de ingresos para la autonomía economica de las mujeres</v>
      </c>
      <c r="C699" s="1" t="str">
        <f>+IF(LEN(A699)&gt;0,VLOOKUP(A699,Seguimiento_Mar_2025!G$4:J$356,4,FALSE),"")</f>
        <v>Secretaría de las Mujeres</v>
      </c>
      <c r="D699" t="s">
        <v>1257</v>
      </c>
      <c r="E699" t="str">
        <f t="shared" si="22"/>
        <v>52020202Apartadó</v>
      </c>
      <c r="F699" t="str">
        <f t="shared" si="21"/>
        <v/>
      </c>
      <c r="G699" s="51">
        <v>88</v>
      </c>
      <c r="H699" s="41">
        <v>68</v>
      </c>
      <c r="I699">
        <f>+ABS(SUMIF($A$4:$A$11183,A699,$H$4:$H$11183)-IF(ISERROR(VLOOKUP(A699,Seguimiento_Mar_2025!G$4:U$356,15,FALSE)),0,VLOOKUP(A699,Seguimiento_Mar_2025!G$4:U$356,15,FALSE)))</f>
        <v>0</v>
      </c>
    </row>
    <row r="700" spans="1:9" ht="30">
      <c r="A700" t="s">
        <v>235</v>
      </c>
      <c r="B700" s="1" t="str">
        <f>+IF(LEN(A700)&gt;0,VLOOKUP(A700,Seguimiento_Mar_2025!G$4:H$356,2,FALSE),"")</f>
        <v>Personas capacitadas para el uso del tiempo y la generación de ingresos para la autonomía economica de las mujeres</v>
      </c>
      <c r="C700" s="1" t="str">
        <f>+IF(LEN(A700)&gt;0,VLOOKUP(A700,Seguimiento_Mar_2025!G$4:J$356,4,FALSE),"")</f>
        <v>Secretaría de las Mujeres</v>
      </c>
      <c r="D700" t="s">
        <v>1308</v>
      </c>
      <c r="E700" t="str">
        <f t="shared" si="22"/>
        <v>52020202Argelia</v>
      </c>
      <c r="F700" t="str">
        <f t="shared" si="21"/>
        <v/>
      </c>
      <c r="G700" s="51">
        <v>36</v>
      </c>
      <c r="H700" s="41">
        <v>0</v>
      </c>
      <c r="I700">
        <f>+ABS(SUMIF($A$4:$A$11183,A700,$H$4:$H$11183)-IF(ISERROR(VLOOKUP(A700,Seguimiento_Mar_2025!G$4:U$356,15,FALSE)),0,VLOOKUP(A700,Seguimiento_Mar_2025!G$4:U$356,15,FALSE)))</f>
        <v>0</v>
      </c>
    </row>
    <row r="701" spans="1:9" ht="30">
      <c r="A701" t="s">
        <v>235</v>
      </c>
      <c r="B701" s="1" t="str">
        <f>+IF(LEN(A701)&gt;0,VLOOKUP(A701,Seguimiento_Mar_2025!G$4:H$356,2,FALSE),"")</f>
        <v>Personas capacitadas para el uso del tiempo y la generación de ingresos para la autonomía economica de las mujeres</v>
      </c>
      <c r="C701" s="1" t="str">
        <f>+IF(LEN(A701)&gt;0,VLOOKUP(A701,Seguimiento_Mar_2025!G$4:J$356,4,FALSE),"")</f>
        <v>Secretaría de las Mujeres</v>
      </c>
      <c r="D701" t="s">
        <v>1269</v>
      </c>
      <c r="E701" t="str">
        <f t="shared" si="22"/>
        <v>52020202Armenia</v>
      </c>
      <c r="F701" t="str">
        <f t="shared" si="21"/>
        <v/>
      </c>
      <c r="G701" s="51">
        <v>214</v>
      </c>
      <c r="H701" s="41">
        <v>0</v>
      </c>
      <c r="I701">
        <f>+ABS(SUMIF($A$4:$A$11183,A701,$H$4:$H$11183)-IF(ISERROR(VLOOKUP(A701,Seguimiento_Mar_2025!G$4:U$356,15,FALSE)),0,VLOOKUP(A701,Seguimiento_Mar_2025!G$4:U$356,15,FALSE)))</f>
        <v>0</v>
      </c>
    </row>
    <row r="702" spans="1:9" ht="30">
      <c r="A702" t="s">
        <v>235</v>
      </c>
      <c r="B702" s="1" t="str">
        <f>+IF(LEN(A702)&gt;0,VLOOKUP(A702,Seguimiento_Mar_2025!G$4:H$356,2,FALSE),"")</f>
        <v>Personas capacitadas para el uso del tiempo y la generación de ingresos para la autonomía economica de las mujeres</v>
      </c>
      <c r="C702" s="1" t="str">
        <f>+IF(LEN(A702)&gt;0,VLOOKUP(A702,Seguimiento_Mar_2025!G$4:J$356,4,FALSE),"")</f>
        <v>Secretaría de las Mujeres</v>
      </c>
      <c r="D702" t="s">
        <v>1280</v>
      </c>
      <c r="E702" t="str">
        <f t="shared" si="22"/>
        <v>52020202Briceño</v>
      </c>
      <c r="F702" t="str">
        <f t="shared" si="21"/>
        <v/>
      </c>
      <c r="G702" s="51">
        <v>40</v>
      </c>
      <c r="H702" s="41">
        <v>0</v>
      </c>
      <c r="I702">
        <f>+ABS(SUMIF($A$4:$A$11183,A702,$H$4:$H$11183)-IF(ISERROR(VLOOKUP(A702,Seguimiento_Mar_2025!G$4:U$356,15,FALSE)),0,VLOOKUP(A702,Seguimiento_Mar_2025!G$4:U$356,15,FALSE)))</f>
        <v>0</v>
      </c>
    </row>
    <row r="703" spans="1:9" ht="30">
      <c r="A703" t="s">
        <v>235</v>
      </c>
      <c r="B703" s="1" t="str">
        <f>+IF(LEN(A703)&gt;0,VLOOKUP(A703,Seguimiento_Mar_2025!G$4:H$356,2,FALSE),"")</f>
        <v>Personas capacitadas para el uso del tiempo y la generación de ingresos para la autonomía economica de las mujeres</v>
      </c>
      <c r="C703" s="1" t="str">
        <f>+IF(LEN(A703)&gt;0,VLOOKUP(A703,Seguimiento_Mar_2025!G$4:J$356,4,FALSE),"")</f>
        <v>Secretaría de las Mujeres</v>
      </c>
      <c r="D703" t="s">
        <v>1264</v>
      </c>
      <c r="E703" t="str">
        <f t="shared" si="22"/>
        <v>52020202Cáceres</v>
      </c>
      <c r="F703" t="str">
        <f t="shared" si="21"/>
        <v/>
      </c>
      <c r="G703" s="51">
        <v>104</v>
      </c>
      <c r="H703" s="41">
        <v>21</v>
      </c>
      <c r="I703">
        <f>+ABS(SUMIF($A$4:$A$11183,A703,$H$4:$H$11183)-IF(ISERROR(VLOOKUP(A703,Seguimiento_Mar_2025!G$4:U$356,15,FALSE)),0,VLOOKUP(A703,Seguimiento_Mar_2025!G$4:U$356,15,FALSE)))</f>
        <v>0</v>
      </c>
    </row>
    <row r="704" spans="1:9" ht="30">
      <c r="A704" t="s">
        <v>235</v>
      </c>
      <c r="B704" s="1" t="str">
        <f>+IF(LEN(A704)&gt;0,VLOOKUP(A704,Seguimiento_Mar_2025!G$4:H$356,2,FALSE),"")</f>
        <v>Personas capacitadas para el uso del tiempo y la generación de ingresos para la autonomía economica de las mujeres</v>
      </c>
      <c r="C704" s="1" t="str">
        <f>+IF(LEN(A704)&gt;0,VLOOKUP(A704,Seguimiento_Mar_2025!G$4:J$356,4,FALSE),"")</f>
        <v>Secretaría de las Mujeres</v>
      </c>
      <c r="D704" t="s">
        <v>1315</v>
      </c>
      <c r="E704" t="str">
        <f t="shared" si="22"/>
        <v>52020202Campamento</v>
      </c>
      <c r="F704" t="str">
        <f t="shared" si="21"/>
        <v/>
      </c>
      <c r="G704" s="51">
        <v>80</v>
      </c>
      <c r="H704" s="41">
        <v>0</v>
      </c>
      <c r="I704">
        <f>+ABS(SUMIF($A$4:$A$11183,A704,$H$4:$H$11183)-IF(ISERROR(VLOOKUP(A704,Seguimiento_Mar_2025!G$4:U$356,15,FALSE)),0,VLOOKUP(A704,Seguimiento_Mar_2025!G$4:U$356,15,FALSE)))</f>
        <v>0</v>
      </c>
    </row>
    <row r="705" spans="1:9" ht="30">
      <c r="A705" t="s">
        <v>235</v>
      </c>
      <c r="B705" s="1" t="str">
        <f>+IF(LEN(A705)&gt;0,VLOOKUP(A705,Seguimiento_Mar_2025!G$4:H$356,2,FALSE),"")</f>
        <v>Personas capacitadas para el uso del tiempo y la generación de ingresos para la autonomía economica de las mujeres</v>
      </c>
      <c r="C705" s="1" t="str">
        <f>+IF(LEN(A705)&gt;0,VLOOKUP(A705,Seguimiento_Mar_2025!G$4:J$356,4,FALSE),"")</f>
        <v>Secretaría de las Mujeres</v>
      </c>
      <c r="D705" t="s">
        <v>1266</v>
      </c>
      <c r="E705" t="str">
        <f t="shared" si="22"/>
        <v>52020202Carepa</v>
      </c>
      <c r="F705" t="str">
        <f t="shared" si="21"/>
        <v/>
      </c>
      <c r="G705" s="51">
        <v>365</v>
      </c>
      <c r="H705" s="41">
        <v>0</v>
      </c>
      <c r="I705">
        <f>+ABS(SUMIF($A$4:$A$11183,A705,$H$4:$H$11183)-IF(ISERROR(VLOOKUP(A705,Seguimiento_Mar_2025!G$4:U$356,15,FALSE)),0,VLOOKUP(A705,Seguimiento_Mar_2025!G$4:U$356,15,FALSE)))</f>
        <v>0</v>
      </c>
    </row>
    <row r="706" spans="1:9" ht="30">
      <c r="A706" t="s">
        <v>235</v>
      </c>
      <c r="B706" s="1" t="str">
        <f>+IF(LEN(A706)&gt;0,VLOOKUP(A706,Seguimiento_Mar_2025!G$4:H$356,2,FALSE),"")</f>
        <v>Personas capacitadas para el uso del tiempo y la generación de ingresos para la autonomía economica de las mujeres</v>
      </c>
      <c r="C706" s="1" t="str">
        <f>+IF(LEN(A706)&gt;0,VLOOKUP(A706,Seguimiento_Mar_2025!G$4:J$356,4,FALSE),"")</f>
        <v>Secretaría de las Mujeres</v>
      </c>
      <c r="D706" t="s">
        <v>1292</v>
      </c>
      <c r="E706" t="str">
        <f t="shared" si="22"/>
        <v>52020202Carolina del Príncipe</v>
      </c>
      <c r="F706" t="str">
        <f t="shared" si="21"/>
        <v/>
      </c>
      <c r="G706" s="51">
        <v>46</v>
      </c>
      <c r="H706" s="41">
        <v>0</v>
      </c>
      <c r="I706">
        <f>+ABS(SUMIF($A$4:$A$11183,A706,$H$4:$H$11183)-IF(ISERROR(VLOOKUP(A706,Seguimiento_Mar_2025!G$4:U$356,15,FALSE)),0,VLOOKUP(A706,Seguimiento_Mar_2025!G$4:U$356,15,FALSE)))</f>
        <v>0</v>
      </c>
    </row>
    <row r="707" spans="1:9" ht="30">
      <c r="A707" t="s">
        <v>235</v>
      </c>
      <c r="B707" s="1" t="str">
        <f>+IF(LEN(A707)&gt;0,VLOOKUP(A707,Seguimiento_Mar_2025!G$4:H$356,2,FALSE),"")</f>
        <v>Personas capacitadas para el uso del tiempo y la generación de ingresos para la autonomía economica de las mujeres</v>
      </c>
      <c r="C707" s="1" t="str">
        <f>+IF(LEN(A707)&gt;0,VLOOKUP(A707,Seguimiento_Mar_2025!G$4:J$356,4,FALSE),"")</f>
        <v>Secretaría de las Mujeres</v>
      </c>
      <c r="D707" t="s">
        <v>1265</v>
      </c>
      <c r="E707" t="str">
        <f t="shared" si="22"/>
        <v>52020202Caucasia</v>
      </c>
      <c r="F707" t="str">
        <f t="shared" si="21"/>
        <v/>
      </c>
      <c r="G707" s="51">
        <v>76</v>
      </c>
      <c r="H707" s="41">
        <v>0</v>
      </c>
      <c r="I707">
        <f>+ABS(SUMIF($A$4:$A$11183,A707,$H$4:$H$11183)-IF(ISERROR(VLOOKUP(A707,Seguimiento_Mar_2025!G$4:U$356,15,FALSE)),0,VLOOKUP(A707,Seguimiento_Mar_2025!G$4:U$356,15,FALSE)))</f>
        <v>0</v>
      </c>
    </row>
    <row r="708" spans="1:9" ht="30">
      <c r="A708" t="s">
        <v>235</v>
      </c>
      <c r="B708" s="1" t="str">
        <f>+IF(LEN(A708)&gt;0,VLOOKUP(A708,Seguimiento_Mar_2025!G$4:H$356,2,FALSE),"")</f>
        <v>Personas capacitadas para el uso del tiempo y la generación de ingresos para la autonomía economica de las mujeres</v>
      </c>
      <c r="C708" s="1" t="str">
        <f>+IF(LEN(A708)&gt;0,VLOOKUP(A708,Seguimiento_Mar_2025!G$4:J$356,4,FALSE),"")</f>
        <v>Secretaría de las Mujeres</v>
      </c>
      <c r="D708" t="s">
        <v>1258</v>
      </c>
      <c r="E708" t="str">
        <f t="shared" si="22"/>
        <v>52020202Chigorodó</v>
      </c>
      <c r="F708" t="str">
        <f t="shared" ref="F708:F771" si="23">+IF(IF(LEN(E708)&gt;0,COUNTIF($E$4:$E$11183,E708),"")=1,"",IF(LEN(E708)&gt;0,COUNTIF($E$4:$E$11183,E708),""))</f>
        <v/>
      </c>
      <c r="G708" s="51">
        <v>254</v>
      </c>
      <c r="H708" s="41">
        <v>0</v>
      </c>
      <c r="I708">
        <f>+ABS(SUMIF($A$4:$A$11183,A708,$H$4:$H$11183)-IF(ISERROR(VLOOKUP(A708,Seguimiento_Mar_2025!G$4:U$356,15,FALSE)),0,VLOOKUP(A708,Seguimiento_Mar_2025!G$4:U$356,15,FALSE)))</f>
        <v>0</v>
      </c>
    </row>
    <row r="709" spans="1:9" ht="30">
      <c r="A709" t="s">
        <v>235</v>
      </c>
      <c r="B709" s="1" t="str">
        <f>+IF(LEN(A709)&gt;0,VLOOKUP(A709,Seguimiento_Mar_2025!G$4:H$356,2,FALSE),"")</f>
        <v>Personas capacitadas para el uso del tiempo y la generación de ingresos para la autonomía economica de las mujeres</v>
      </c>
      <c r="C709" s="1" t="str">
        <f>+IF(LEN(A709)&gt;0,VLOOKUP(A709,Seguimiento_Mar_2025!G$4:J$356,4,FALSE),"")</f>
        <v>Secretaría de las Mujeres</v>
      </c>
      <c r="D709" t="s">
        <v>1281</v>
      </c>
      <c r="E709" t="str">
        <f t="shared" si="22"/>
        <v>52020202Cisneros</v>
      </c>
      <c r="F709" t="str">
        <f t="shared" si="23"/>
        <v/>
      </c>
      <c r="G709" s="51">
        <v>294</v>
      </c>
      <c r="H709" s="41">
        <v>33</v>
      </c>
      <c r="I709">
        <f>+ABS(SUMIF($A$4:$A$11183,A709,$H$4:$H$11183)-IF(ISERROR(VLOOKUP(A709,Seguimiento_Mar_2025!G$4:U$356,15,FALSE)),0,VLOOKUP(A709,Seguimiento_Mar_2025!G$4:U$356,15,FALSE)))</f>
        <v>0</v>
      </c>
    </row>
    <row r="710" spans="1:9" ht="30">
      <c r="A710" t="s">
        <v>235</v>
      </c>
      <c r="B710" s="1" t="str">
        <f>+IF(LEN(A710)&gt;0,VLOOKUP(A710,Seguimiento_Mar_2025!G$4:H$356,2,FALSE),"")</f>
        <v>Personas capacitadas para el uso del tiempo y la generación de ingresos para la autonomía economica de las mujeres</v>
      </c>
      <c r="C710" s="1" t="str">
        <f>+IF(LEN(A710)&gt;0,VLOOKUP(A710,Seguimiento_Mar_2025!G$4:J$356,4,FALSE),"")</f>
        <v>Secretaría de las Mujeres</v>
      </c>
      <c r="D710" t="s">
        <v>1317</v>
      </c>
      <c r="E710" t="str">
        <f t="shared" si="22"/>
        <v>52020202Cocorná</v>
      </c>
      <c r="F710" t="str">
        <f t="shared" si="23"/>
        <v/>
      </c>
      <c r="G710" s="51">
        <v>84</v>
      </c>
      <c r="H710" s="41">
        <v>0</v>
      </c>
      <c r="I710">
        <f>+ABS(SUMIF($A$4:$A$11183,A710,$H$4:$H$11183)-IF(ISERROR(VLOOKUP(A710,Seguimiento_Mar_2025!G$4:U$356,15,FALSE)),0,VLOOKUP(A710,Seguimiento_Mar_2025!G$4:U$356,15,FALSE)))</f>
        <v>0</v>
      </c>
    </row>
    <row r="711" spans="1:9" ht="30">
      <c r="A711" t="s">
        <v>235</v>
      </c>
      <c r="B711" s="1" t="str">
        <f>+IF(LEN(A711)&gt;0,VLOOKUP(A711,Seguimiento_Mar_2025!G$4:H$356,2,FALSE),"")</f>
        <v>Personas capacitadas para el uso del tiempo y la generación de ingresos para la autonomía economica de las mujeres</v>
      </c>
      <c r="C711" s="1" t="str">
        <f>+IF(LEN(A711)&gt;0,VLOOKUP(A711,Seguimiento_Mar_2025!G$4:J$356,4,FALSE),"")</f>
        <v>Secretaría de las Mujeres</v>
      </c>
      <c r="D711" t="s">
        <v>1318</v>
      </c>
      <c r="E711" t="str">
        <f t="shared" si="22"/>
        <v>52020202Concordia</v>
      </c>
      <c r="F711" t="str">
        <f t="shared" si="23"/>
        <v/>
      </c>
      <c r="G711" s="51">
        <v>198</v>
      </c>
      <c r="H711" s="41">
        <v>19</v>
      </c>
      <c r="I711">
        <f>+ABS(SUMIF($A$4:$A$11183,A711,$H$4:$H$11183)-IF(ISERROR(VLOOKUP(A711,Seguimiento_Mar_2025!G$4:U$356,15,FALSE)),0,VLOOKUP(A711,Seguimiento_Mar_2025!G$4:U$356,15,FALSE)))</f>
        <v>0</v>
      </c>
    </row>
    <row r="712" spans="1:9" ht="30">
      <c r="A712" t="s">
        <v>235</v>
      </c>
      <c r="B712" s="1" t="str">
        <f>+IF(LEN(A712)&gt;0,VLOOKUP(A712,Seguimiento_Mar_2025!G$4:H$356,2,FALSE),"")</f>
        <v>Personas capacitadas para el uso del tiempo y la generación de ingresos para la autonomía economica de las mujeres</v>
      </c>
      <c r="C712" s="1" t="str">
        <f>+IF(LEN(A712)&gt;0,VLOOKUP(A712,Seguimiento_Mar_2025!G$4:J$356,4,FALSE),"")</f>
        <v>Secretaría de las Mujeres</v>
      </c>
      <c r="D712" t="s">
        <v>1231</v>
      </c>
      <c r="E712" t="str">
        <f t="shared" si="22"/>
        <v>52020202Dabeiba</v>
      </c>
      <c r="F712" t="str">
        <f t="shared" si="23"/>
        <v/>
      </c>
      <c r="G712" s="51">
        <v>188</v>
      </c>
      <c r="H712" s="41">
        <v>0</v>
      </c>
      <c r="I712">
        <f>+ABS(SUMIF($A$4:$A$11183,A712,$H$4:$H$11183)-IF(ISERROR(VLOOKUP(A712,Seguimiento_Mar_2025!G$4:U$356,15,FALSE)),0,VLOOKUP(A712,Seguimiento_Mar_2025!G$4:U$356,15,FALSE)))</f>
        <v>0</v>
      </c>
    </row>
    <row r="713" spans="1:9" ht="30">
      <c r="A713" t="s">
        <v>235</v>
      </c>
      <c r="B713" s="1" t="str">
        <f>+IF(LEN(A713)&gt;0,VLOOKUP(A713,Seguimiento_Mar_2025!G$4:H$356,2,FALSE),"")</f>
        <v>Personas capacitadas para el uso del tiempo y la generación de ingresos para la autonomía economica de las mujeres</v>
      </c>
      <c r="C713" s="1" t="str">
        <f>+IF(LEN(A713)&gt;0,VLOOKUP(A713,Seguimiento_Mar_2025!G$4:J$356,4,FALSE),"")</f>
        <v>Secretaría de las Mujeres</v>
      </c>
      <c r="D713" t="s">
        <v>1319</v>
      </c>
      <c r="E713" t="str">
        <f t="shared" si="22"/>
        <v>52020202Donmatías</v>
      </c>
      <c r="F713" t="str">
        <f t="shared" si="23"/>
        <v/>
      </c>
      <c r="G713" s="51">
        <v>246</v>
      </c>
      <c r="H713" s="41">
        <v>52</v>
      </c>
      <c r="I713">
        <f>+ABS(SUMIF($A$4:$A$11183,A713,$H$4:$H$11183)-IF(ISERROR(VLOOKUP(A713,Seguimiento_Mar_2025!G$4:U$356,15,FALSE)),0,VLOOKUP(A713,Seguimiento_Mar_2025!G$4:U$356,15,FALSE)))</f>
        <v>0</v>
      </c>
    </row>
    <row r="714" spans="1:9" ht="30">
      <c r="A714" t="s">
        <v>235</v>
      </c>
      <c r="B714" s="1" t="str">
        <f>+IF(LEN(A714)&gt;0,VLOOKUP(A714,Seguimiento_Mar_2025!G$4:H$356,2,FALSE),"")</f>
        <v>Personas capacitadas para el uso del tiempo y la generación de ingresos para la autonomía economica de las mujeres</v>
      </c>
      <c r="C714" s="1" t="str">
        <f>+IF(LEN(A714)&gt;0,VLOOKUP(A714,Seguimiento_Mar_2025!G$4:J$356,4,FALSE),"")</f>
        <v>Secretaría de las Mujeres</v>
      </c>
      <c r="D714" t="s">
        <v>1253</v>
      </c>
      <c r="E714" t="str">
        <f t="shared" si="22"/>
        <v>52020202El Bagre</v>
      </c>
      <c r="F714" t="str">
        <f t="shared" si="23"/>
        <v/>
      </c>
      <c r="G714" s="51">
        <v>20</v>
      </c>
      <c r="H714" s="41">
        <v>105</v>
      </c>
      <c r="I714">
        <f>+ABS(SUMIF($A$4:$A$11183,A714,$H$4:$H$11183)-IF(ISERROR(VLOOKUP(A714,Seguimiento_Mar_2025!G$4:U$356,15,FALSE)),0,VLOOKUP(A714,Seguimiento_Mar_2025!G$4:U$356,15,FALSE)))</f>
        <v>0</v>
      </c>
    </row>
    <row r="715" spans="1:9" ht="30">
      <c r="A715" t="s">
        <v>235</v>
      </c>
      <c r="B715" s="1" t="str">
        <f>+IF(LEN(A715)&gt;0,VLOOKUP(A715,Seguimiento_Mar_2025!G$4:H$356,2,FALSE),"")</f>
        <v>Personas capacitadas para el uso del tiempo y la generación de ingresos para la autonomía economica de las mujeres</v>
      </c>
      <c r="C715" s="1" t="str">
        <f>+IF(LEN(A715)&gt;0,VLOOKUP(A715,Seguimiento_Mar_2025!G$4:J$356,4,FALSE),"")</f>
        <v>Secretaría de las Mujeres</v>
      </c>
      <c r="D715" t="s">
        <v>1244</v>
      </c>
      <c r="E715" t="str">
        <f t="shared" si="22"/>
        <v>52020202El Peñol</v>
      </c>
      <c r="F715" t="str">
        <f t="shared" si="23"/>
        <v/>
      </c>
      <c r="G715" s="51">
        <v>176</v>
      </c>
      <c r="H715" s="41">
        <v>13</v>
      </c>
      <c r="I715">
        <f>+ABS(SUMIF($A$4:$A$11183,A715,$H$4:$H$11183)-IF(ISERROR(VLOOKUP(A715,Seguimiento_Mar_2025!G$4:U$356,15,FALSE)),0,VLOOKUP(A715,Seguimiento_Mar_2025!G$4:U$356,15,FALSE)))</f>
        <v>0</v>
      </c>
    </row>
    <row r="716" spans="1:9" ht="30">
      <c r="A716" t="s">
        <v>235</v>
      </c>
      <c r="B716" s="1" t="str">
        <f>+IF(LEN(A716)&gt;0,VLOOKUP(A716,Seguimiento_Mar_2025!G$4:H$356,2,FALSE),"")</f>
        <v>Personas capacitadas para el uso del tiempo y la generación de ingresos para la autonomía economica de las mujeres</v>
      </c>
      <c r="C716" s="1" t="str">
        <f>+IF(LEN(A716)&gt;0,VLOOKUP(A716,Seguimiento_Mar_2025!G$4:J$356,4,FALSE),"")</f>
        <v>Secretaría de las Mujeres</v>
      </c>
      <c r="D716" t="s">
        <v>1324</v>
      </c>
      <c r="E716" t="str">
        <f t="shared" si="22"/>
        <v>52020202Frontino</v>
      </c>
      <c r="F716" t="str">
        <f t="shared" si="23"/>
        <v/>
      </c>
      <c r="G716" s="51">
        <v>112</v>
      </c>
      <c r="H716" s="41">
        <v>47</v>
      </c>
      <c r="I716">
        <f>+ABS(SUMIF($A$4:$A$11183,A716,$H$4:$H$11183)-IF(ISERROR(VLOOKUP(A716,Seguimiento_Mar_2025!G$4:U$356,15,FALSE)),0,VLOOKUP(A716,Seguimiento_Mar_2025!G$4:U$356,15,FALSE)))</f>
        <v>0</v>
      </c>
    </row>
    <row r="717" spans="1:9" ht="30">
      <c r="A717" t="s">
        <v>235</v>
      </c>
      <c r="B717" s="1" t="str">
        <f>+IF(LEN(A717)&gt;0,VLOOKUP(A717,Seguimiento_Mar_2025!G$4:H$356,2,FALSE),"")</f>
        <v>Personas capacitadas para el uso del tiempo y la generación de ingresos para la autonomía economica de las mujeres</v>
      </c>
      <c r="C717" s="1" t="str">
        <f>+IF(LEN(A717)&gt;0,VLOOKUP(A717,Seguimiento_Mar_2025!G$4:J$356,4,FALSE),"")</f>
        <v>Secretaría de las Mujeres</v>
      </c>
      <c r="D717" t="s">
        <v>1325</v>
      </c>
      <c r="E717" t="str">
        <f t="shared" si="22"/>
        <v>52020202Giraldo</v>
      </c>
      <c r="F717" t="str">
        <f t="shared" si="23"/>
        <v/>
      </c>
      <c r="G717" s="51">
        <v>52</v>
      </c>
      <c r="H717" s="41">
        <v>0</v>
      </c>
      <c r="I717">
        <f>+ABS(SUMIF($A$4:$A$11183,A717,$H$4:$H$11183)-IF(ISERROR(VLOOKUP(A717,Seguimiento_Mar_2025!G$4:U$356,15,FALSE)),0,VLOOKUP(A717,Seguimiento_Mar_2025!G$4:U$356,15,FALSE)))</f>
        <v>0</v>
      </c>
    </row>
    <row r="718" spans="1:9" ht="30">
      <c r="A718" t="s">
        <v>235</v>
      </c>
      <c r="B718" s="1" t="str">
        <f>+IF(LEN(A718)&gt;0,VLOOKUP(A718,Seguimiento_Mar_2025!G$4:H$356,2,FALSE),"")</f>
        <v>Personas capacitadas para el uso del tiempo y la generación de ingresos para la autonomía economica de las mujeres</v>
      </c>
      <c r="C718" s="1" t="str">
        <f>+IF(LEN(A718)&gt;0,VLOOKUP(A718,Seguimiento_Mar_2025!G$4:J$356,4,FALSE),"")</f>
        <v>Secretaría de las Mujeres</v>
      </c>
      <c r="D718" t="s">
        <v>1330</v>
      </c>
      <c r="E718" t="str">
        <f t="shared" si="22"/>
        <v>52020202Jardín</v>
      </c>
      <c r="F718" t="str">
        <f t="shared" si="23"/>
        <v/>
      </c>
      <c r="G718" s="51">
        <v>92</v>
      </c>
      <c r="H718" s="41">
        <v>0</v>
      </c>
      <c r="I718">
        <f>+ABS(SUMIF($A$4:$A$11183,A718,$H$4:$H$11183)-IF(ISERROR(VLOOKUP(A718,Seguimiento_Mar_2025!G$4:U$356,15,FALSE)),0,VLOOKUP(A718,Seguimiento_Mar_2025!G$4:U$356,15,FALSE)))</f>
        <v>0</v>
      </c>
    </row>
    <row r="719" spans="1:9" ht="30">
      <c r="A719" t="s">
        <v>235</v>
      </c>
      <c r="B719" s="1" t="str">
        <f>+IF(LEN(A719)&gt;0,VLOOKUP(A719,Seguimiento_Mar_2025!G$4:H$356,2,FALSE),"")</f>
        <v>Personas capacitadas para el uso del tiempo y la generación de ingresos para la autonomía economica de las mujeres</v>
      </c>
      <c r="C719" s="1" t="str">
        <f>+IF(LEN(A719)&gt;0,VLOOKUP(A719,Seguimiento_Mar_2025!G$4:J$356,4,FALSE),"")</f>
        <v>Secretaría de las Mujeres</v>
      </c>
      <c r="D719" t="s">
        <v>1237</v>
      </c>
      <c r="E719" t="str">
        <f t="shared" si="22"/>
        <v>52020202Jericó</v>
      </c>
      <c r="F719" t="str">
        <f t="shared" si="23"/>
        <v/>
      </c>
      <c r="G719" s="51">
        <v>132</v>
      </c>
      <c r="H719" s="41">
        <v>0</v>
      </c>
      <c r="I719">
        <f>+ABS(SUMIF($A$4:$A$11183,A719,$H$4:$H$11183)-IF(ISERROR(VLOOKUP(A719,Seguimiento_Mar_2025!G$4:U$356,15,FALSE)),0,VLOOKUP(A719,Seguimiento_Mar_2025!G$4:U$356,15,FALSE)))</f>
        <v>0</v>
      </c>
    </row>
    <row r="720" spans="1:9" ht="30">
      <c r="A720" t="s">
        <v>235</v>
      </c>
      <c r="B720" s="1" t="str">
        <f>+IF(LEN(A720)&gt;0,VLOOKUP(A720,Seguimiento_Mar_2025!G$4:H$356,2,FALSE),"")</f>
        <v>Personas capacitadas para el uso del tiempo y la generación de ingresos para la autonomía economica de las mujeres</v>
      </c>
      <c r="C720" s="1" t="str">
        <f>+IF(LEN(A720)&gt;0,VLOOKUP(A720,Seguimiento_Mar_2025!G$4:J$356,4,FALSE),"")</f>
        <v>Secretaría de las Mujeres</v>
      </c>
      <c r="D720" t="s">
        <v>1356</v>
      </c>
      <c r="E720" t="str">
        <f t="shared" si="22"/>
        <v>52020202La Ceja</v>
      </c>
      <c r="F720" t="str">
        <f t="shared" si="23"/>
        <v/>
      </c>
      <c r="G720" s="51">
        <v>255</v>
      </c>
      <c r="H720" s="41">
        <v>0</v>
      </c>
      <c r="I720">
        <f>+ABS(SUMIF($A$4:$A$11183,A720,$H$4:$H$11183)-IF(ISERROR(VLOOKUP(A720,Seguimiento_Mar_2025!G$4:U$356,15,FALSE)),0,VLOOKUP(A720,Seguimiento_Mar_2025!G$4:U$356,15,FALSE)))</f>
        <v>0</v>
      </c>
    </row>
    <row r="721" spans="1:9" ht="30">
      <c r="A721" t="s">
        <v>235</v>
      </c>
      <c r="B721" s="1" t="str">
        <f>+IF(LEN(A721)&gt;0,VLOOKUP(A721,Seguimiento_Mar_2025!G$4:H$356,2,FALSE),"")</f>
        <v>Personas capacitadas para el uso del tiempo y la generación de ingresos para la autonomía economica de las mujeres</v>
      </c>
      <c r="C721" s="1" t="str">
        <f>+IF(LEN(A721)&gt;0,VLOOKUP(A721,Seguimiento_Mar_2025!G$4:J$356,4,FALSE),"")</f>
        <v>Secretaría de las Mujeres</v>
      </c>
      <c r="D721" t="s">
        <v>1294</v>
      </c>
      <c r="E721" t="str">
        <f t="shared" si="22"/>
        <v>52020202La Pintada</v>
      </c>
      <c r="F721" t="str">
        <f t="shared" si="23"/>
        <v/>
      </c>
      <c r="G721" s="51">
        <v>147</v>
      </c>
      <c r="H721" s="41">
        <v>0</v>
      </c>
      <c r="I721">
        <f>+ABS(SUMIF($A$4:$A$11183,A721,$H$4:$H$11183)-IF(ISERROR(VLOOKUP(A721,Seguimiento_Mar_2025!G$4:U$356,15,FALSE)),0,VLOOKUP(A721,Seguimiento_Mar_2025!G$4:U$356,15,FALSE)))</f>
        <v>0</v>
      </c>
    </row>
    <row r="722" spans="1:9" ht="30">
      <c r="A722" t="s">
        <v>235</v>
      </c>
      <c r="B722" s="1" t="str">
        <f>+IF(LEN(A722)&gt;0,VLOOKUP(A722,Seguimiento_Mar_2025!G$4:H$356,2,FALSE),"")</f>
        <v>Personas capacitadas para el uso del tiempo y la generación de ingresos para la autonomía economica de las mujeres</v>
      </c>
      <c r="C722" s="1" t="str">
        <f>+IF(LEN(A722)&gt;0,VLOOKUP(A722,Seguimiento_Mar_2025!G$4:J$356,4,FALSE),"")</f>
        <v>Secretaría de las Mujeres</v>
      </c>
      <c r="D722" t="s">
        <v>1333</v>
      </c>
      <c r="E722" t="str">
        <f t="shared" si="22"/>
        <v>52020202La Unión</v>
      </c>
      <c r="F722" t="str">
        <f t="shared" si="23"/>
        <v/>
      </c>
      <c r="G722" s="51">
        <v>397</v>
      </c>
      <c r="H722" s="41">
        <v>0</v>
      </c>
      <c r="I722">
        <f>+ABS(SUMIF($A$4:$A$11183,A722,$H$4:$H$11183)-IF(ISERROR(VLOOKUP(A722,Seguimiento_Mar_2025!G$4:U$356,15,FALSE)),0,VLOOKUP(A722,Seguimiento_Mar_2025!G$4:U$356,15,FALSE)))</f>
        <v>0</v>
      </c>
    </row>
    <row r="723" spans="1:9" ht="30">
      <c r="A723" t="s">
        <v>235</v>
      </c>
      <c r="B723" s="1" t="str">
        <f>+IF(LEN(A723)&gt;0,VLOOKUP(A723,Seguimiento_Mar_2025!G$4:H$356,2,FALSE),"")</f>
        <v>Personas capacitadas para el uso del tiempo y la generación de ingresos para la autonomía economica de las mujeres</v>
      </c>
      <c r="C723" s="1" t="str">
        <f>+IF(LEN(A723)&gt;0,VLOOKUP(A723,Seguimiento_Mar_2025!G$4:J$356,4,FALSE),"")</f>
        <v>Secretaría de las Mujeres</v>
      </c>
      <c r="D723" t="s">
        <v>1240</v>
      </c>
      <c r="E723" t="str">
        <f t="shared" si="22"/>
        <v>52020202Liborina</v>
      </c>
      <c r="F723" t="str">
        <f t="shared" si="23"/>
        <v/>
      </c>
      <c r="G723" s="51">
        <v>68</v>
      </c>
      <c r="H723" s="41">
        <v>0</v>
      </c>
      <c r="I723">
        <f>+ABS(SUMIF($A$4:$A$11183,A723,$H$4:$H$11183)-IF(ISERROR(VLOOKUP(A723,Seguimiento_Mar_2025!G$4:U$356,15,FALSE)),0,VLOOKUP(A723,Seguimiento_Mar_2025!G$4:U$356,15,FALSE)))</f>
        <v>0</v>
      </c>
    </row>
    <row r="724" spans="1:9" ht="30">
      <c r="A724" t="s">
        <v>235</v>
      </c>
      <c r="B724" s="1" t="str">
        <f>+IF(LEN(A724)&gt;0,VLOOKUP(A724,Seguimiento_Mar_2025!G$4:H$356,2,FALSE),"")</f>
        <v>Personas capacitadas para el uso del tiempo y la generación de ingresos para la autonomía economica de las mujeres</v>
      </c>
      <c r="C724" s="1" t="str">
        <f>+IF(LEN(A724)&gt;0,VLOOKUP(A724,Seguimiento_Mar_2025!G$4:J$356,4,FALSE),"")</f>
        <v>Secretaría de las Mujeres</v>
      </c>
      <c r="D724" t="s">
        <v>1275</v>
      </c>
      <c r="E724" t="str">
        <f t="shared" si="22"/>
        <v>52020202Maceo</v>
      </c>
      <c r="F724" t="str">
        <f t="shared" si="23"/>
        <v/>
      </c>
      <c r="G724" s="51">
        <v>195</v>
      </c>
      <c r="H724" s="41">
        <v>0</v>
      </c>
      <c r="I724">
        <f>+ABS(SUMIF($A$4:$A$11183,A724,$H$4:$H$11183)-IF(ISERROR(VLOOKUP(A724,Seguimiento_Mar_2025!G$4:U$356,15,FALSE)),0,VLOOKUP(A724,Seguimiento_Mar_2025!G$4:U$356,15,FALSE)))</f>
        <v>0</v>
      </c>
    </row>
    <row r="725" spans="1:9" ht="30">
      <c r="A725" t="s">
        <v>235</v>
      </c>
      <c r="B725" s="1" t="str">
        <f>+IF(LEN(A725)&gt;0,VLOOKUP(A725,Seguimiento_Mar_2025!G$4:H$356,2,FALSE),"")</f>
        <v>Personas capacitadas para el uso del tiempo y la generación de ingresos para la autonomía economica de las mujeres</v>
      </c>
      <c r="C725" s="1" t="str">
        <f>+IF(LEN(A725)&gt;0,VLOOKUP(A725,Seguimiento_Mar_2025!G$4:J$356,4,FALSE),"")</f>
        <v>Secretaría de las Mujeres</v>
      </c>
      <c r="D725" t="s">
        <v>1286</v>
      </c>
      <c r="E725" t="str">
        <f t="shared" si="22"/>
        <v>52020202Nariño</v>
      </c>
      <c r="F725" t="str">
        <f t="shared" si="23"/>
        <v/>
      </c>
      <c r="G725" s="51">
        <v>60</v>
      </c>
      <c r="H725" s="41">
        <v>0</v>
      </c>
      <c r="I725">
        <f>+ABS(SUMIF($A$4:$A$11183,A725,$H$4:$H$11183)-IF(ISERROR(VLOOKUP(A725,Seguimiento_Mar_2025!G$4:U$356,15,FALSE)),0,VLOOKUP(A725,Seguimiento_Mar_2025!G$4:U$356,15,FALSE)))</f>
        <v>0</v>
      </c>
    </row>
    <row r="726" spans="1:9" ht="30">
      <c r="A726" t="s">
        <v>235</v>
      </c>
      <c r="B726" s="1" t="str">
        <f>+IF(LEN(A726)&gt;0,VLOOKUP(A726,Seguimiento_Mar_2025!G$4:H$356,2,FALSE),"")</f>
        <v>Personas capacitadas para el uso del tiempo y la generación de ingresos para la autonomía economica de las mujeres</v>
      </c>
      <c r="C726" s="1" t="str">
        <f>+IF(LEN(A726)&gt;0,VLOOKUP(A726,Seguimiento_Mar_2025!G$4:J$356,4,FALSE),"")</f>
        <v>Secretaría de las Mujeres</v>
      </c>
      <c r="D726" t="s">
        <v>1239</v>
      </c>
      <c r="E726" t="str">
        <f t="shared" si="22"/>
        <v>52020202Nechí</v>
      </c>
      <c r="F726" t="str">
        <f t="shared" si="23"/>
        <v/>
      </c>
      <c r="G726" s="51">
        <v>94</v>
      </c>
      <c r="H726" s="41">
        <v>0</v>
      </c>
      <c r="I726">
        <f>+ABS(SUMIF($A$4:$A$11183,A726,$H$4:$H$11183)-IF(ISERROR(VLOOKUP(A726,Seguimiento_Mar_2025!G$4:U$356,15,FALSE)),0,VLOOKUP(A726,Seguimiento_Mar_2025!G$4:U$356,15,FALSE)))</f>
        <v>0</v>
      </c>
    </row>
    <row r="727" spans="1:9" ht="30">
      <c r="A727" t="s">
        <v>235</v>
      </c>
      <c r="B727" s="1" t="str">
        <f>+IF(LEN(A727)&gt;0,VLOOKUP(A727,Seguimiento_Mar_2025!G$4:H$356,2,FALSE),"")</f>
        <v>Personas capacitadas para el uso del tiempo y la generación de ingresos para la autonomía economica de las mujeres</v>
      </c>
      <c r="C727" s="1" t="str">
        <f>+IF(LEN(A727)&gt;0,VLOOKUP(A727,Seguimiento_Mar_2025!G$4:J$356,4,FALSE),"")</f>
        <v>Secretaría de las Mujeres</v>
      </c>
      <c r="D727" t="s">
        <v>1268</v>
      </c>
      <c r="E727" t="str">
        <f t="shared" si="22"/>
        <v>52020202Puerto Triunfo</v>
      </c>
      <c r="F727" t="str">
        <f t="shared" si="23"/>
        <v/>
      </c>
      <c r="G727" s="51">
        <v>36</v>
      </c>
      <c r="H727" s="41">
        <v>0</v>
      </c>
      <c r="I727">
        <f>+ABS(SUMIF($A$4:$A$11183,A727,$H$4:$H$11183)-IF(ISERROR(VLOOKUP(A727,Seguimiento_Mar_2025!G$4:U$356,15,FALSE)),0,VLOOKUP(A727,Seguimiento_Mar_2025!G$4:U$356,15,FALSE)))</f>
        <v>0</v>
      </c>
    </row>
    <row r="728" spans="1:9" ht="30">
      <c r="A728" t="s">
        <v>235</v>
      </c>
      <c r="B728" s="1" t="str">
        <f>+IF(LEN(A728)&gt;0,VLOOKUP(A728,Seguimiento_Mar_2025!G$4:H$356,2,FALSE),"")</f>
        <v>Personas capacitadas para el uso del tiempo y la generación de ingresos para la autonomía economica de las mujeres</v>
      </c>
      <c r="C728" s="1" t="str">
        <f>+IF(LEN(A728)&gt;0,VLOOKUP(A728,Seguimiento_Mar_2025!G$4:J$356,4,FALSE),"")</f>
        <v>Secretaría de las Mujeres</v>
      </c>
      <c r="D728" t="s">
        <v>1337</v>
      </c>
      <c r="E728" t="str">
        <f t="shared" si="22"/>
        <v>52020202Rionegro</v>
      </c>
      <c r="F728" t="str">
        <f t="shared" si="23"/>
        <v/>
      </c>
      <c r="G728" s="51">
        <v>64</v>
      </c>
      <c r="H728" s="41">
        <v>0</v>
      </c>
      <c r="I728">
        <f>+ABS(SUMIF($A$4:$A$11183,A728,$H$4:$H$11183)-IF(ISERROR(VLOOKUP(A728,Seguimiento_Mar_2025!G$4:U$356,15,FALSE)),0,VLOOKUP(A728,Seguimiento_Mar_2025!G$4:U$356,15,FALSE)))</f>
        <v>0</v>
      </c>
    </row>
    <row r="729" spans="1:9" ht="30">
      <c r="A729" t="s">
        <v>235</v>
      </c>
      <c r="B729" s="1" t="str">
        <f>+IF(LEN(A729)&gt;0,VLOOKUP(A729,Seguimiento_Mar_2025!G$4:H$356,2,FALSE),"")</f>
        <v>Personas capacitadas para el uso del tiempo y la generación de ingresos para la autonomía economica de las mujeres</v>
      </c>
      <c r="C729" s="1" t="str">
        <f>+IF(LEN(A729)&gt;0,VLOOKUP(A729,Seguimiento_Mar_2025!G$4:J$356,4,FALSE),"")</f>
        <v>Secretaría de las Mujeres</v>
      </c>
      <c r="D729" t="s">
        <v>1300</v>
      </c>
      <c r="E729" t="str">
        <f t="shared" si="22"/>
        <v>52020202Salgar</v>
      </c>
      <c r="F729" t="str">
        <f t="shared" si="23"/>
        <v/>
      </c>
      <c r="G729" s="51">
        <v>76</v>
      </c>
      <c r="H729" s="41">
        <v>0</v>
      </c>
      <c r="I729">
        <f>+ABS(SUMIF($A$4:$A$11183,A729,$H$4:$H$11183)-IF(ISERROR(VLOOKUP(A729,Seguimiento_Mar_2025!G$4:U$356,15,FALSE)),0,VLOOKUP(A729,Seguimiento_Mar_2025!G$4:U$356,15,FALSE)))</f>
        <v>0</v>
      </c>
    </row>
    <row r="730" spans="1:9" ht="30">
      <c r="A730" t="s">
        <v>235</v>
      </c>
      <c r="B730" s="1" t="str">
        <f>+IF(LEN(A730)&gt;0,VLOOKUP(A730,Seguimiento_Mar_2025!G$4:H$356,2,FALSE),"")</f>
        <v>Personas capacitadas para el uso del tiempo y la generación de ingresos para la autonomía economica de las mujeres</v>
      </c>
      <c r="C730" s="1" t="str">
        <f>+IF(LEN(A730)&gt;0,VLOOKUP(A730,Seguimiento_Mar_2025!G$4:J$356,4,FALSE),"")</f>
        <v>Secretaría de las Mujeres</v>
      </c>
      <c r="D730" t="s">
        <v>1226</v>
      </c>
      <c r="E730" t="str">
        <f t="shared" si="22"/>
        <v>52020202San Juan de Urabá</v>
      </c>
      <c r="F730" t="str">
        <f t="shared" si="23"/>
        <v/>
      </c>
      <c r="G730" s="51">
        <v>38</v>
      </c>
      <c r="H730" s="41">
        <v>88</v>
      </c>
      <c r="I730">
        <f>+ABS(SUMIF($A$4:$A$11183,A730,$H$4:$H$11183)-IF(ISERROR(VLOOKUP(A730,Seguimiento_Mar_2025!G$4:U$356,15,FALSE)),0,VLOOKUP(A730,Seguimiento_Mar_2025!G$4:U$356,15,FALSE)))</f>
        <v>0</v>
      </c>
    </row>
    <row r="731" spans="1:9" ht="30">
      <c r="A731" t="s">
        <v>235</v>
      </c>
      <c r="B731" s="1" t="str">
        <f>+IF(LEN(A731)&gt;0,VLOOKUP(A731,Seguimiento_Mar_2025!G$4:H$356,2,FALSE),"")</f>
        <v>Personas capacitadas para el uso del tiempo y la generación de ingresos para la autonomía economica de las mujeres</v>
      </c>
      <c r="C731" s="1" t="str">
        <f>+IF(LEN(A731)&gt;0,VLOOKUP(A731,Seguimiento_Mar_2025!G$4:J$356,4,FALSE),"")</f>
        <v>Secretaría de las Mujeres</v>
      </c>
      <c r="D731" t="s">
        <v>1298</v>
      </c>
      <c r="E731" t="str">
        <f t="shared" si="22"/>
        <v>52020202San Luis</v>
      </c>
      <c r="F731" t="str">
        <f t="shared" si="23"/>
        <v/>
      </c>
      <c r="G731" s="51">
        <v>124</v>
      </c>
      <c r="H731" s="41">
        <v>0</v>
      </c>
      <c r="I731">
        <f>+ABS(SUMIF($A$4:$A$11183,A731,$H$4:$H$11183)-IF(ISERROR(VLOOKUP(A731,Seguimiento_Mar_2025!G$4:U$356,15,FALSE)),0,VLOOKUP(A731,Seguimiento_Mar_2025!G$4:U$356,15,FALSE)))</f>
        <v>0</v>
      </c>
    </row>
    <row r="732" spans="1:9" ht="30">
      <c r="A732" t="s">
        <v>235</v>
      </c>
      <c r="B732" s="1" t="str">
        <f>+IF(LEN(A732)&gt;0,VLOOKUP(A732,Seguimiento_Mar_2025!G$4:H$356,2,FALSE),"")</f>
        <v>Personas capacitadas para el uso del tiempo y la generación de ingresos para la autonomía economica de las mujeres</v>
      </c>
      <c r="C732" s="1" t="str">
        <f>+IF(LEN(A732)&gt;0,VLOOKUP(A732,Seguimiento_Mar_2025!G$4:J$356,4,FALSE),"")</f>
        <v>Secretaría de las Mujeres</v>
      </c>
      <c r="D732" t="s">
        <v>1247</v>
      </c>
      <c r="E732" t="str">
        <f t="shared" si="22"/>
        <v>52020202San Rafael</v>
      </c>
      <c r="F732" t="str">
        <f t="shared" si="23"/>
        <v/>
      </c>
      <c r="G732" s="51">
        <v>60</v>
      </c>
      <c r="H732" s="41">
        <v>0</v>
      </c>
      <c r="I732">
        <f>+ABS(SUMIF($A$4:$A$11183,A732,$H$4:$H$11183)-IF(ISERROR(VLOOKUP(A732,Seguimiento_Mar_2025!G$4:U$356,15,FALSE)),0,VLOOKUP(A732,Seguimiento_Mar_2025!G$4:U$356,15,FALSE)))</f>
        <v>0</v>
      </c>
    </row>
    <row r="733" spans="1:9" ht="30">
      <c r="A733" t="s">
        <v>235</v>
      </c>
      <c r="B733" s="1" t="str">
        <f>+IF(LEN(A733)&gt;0,VLOOKUP(A733,Seguimiento_Mar_2025!G$4:H$356,2,FALSE),"")</f>
        <v>Personas capacitadas para el uso del tiempo y la generación de ingresos para la autonomía economica de las mujeres</v>
      </c>
      <c r="C733" s="1" t="str">
        <f>+IF(LEN(A733)&gt;0,VLOOKUP(A733,Seguimiento_Mar_2025!G$4:J$356,4,FALSE),"")</f>
        <v>Secretaría de las Mujeres</v>
      </c>
      <c r="D733" t="s">
        <v>1296</v>
      </c>
      <c r="E733" t="str">
        <f t="shared" si="22"/>
        <v>52020202San Roque</v>
      </c>
      <c r="F733" t="str">
        <f t="shared" si="23"/>
        <v/>
      </c>
      <c r="G733" s="51">
        <v>44</v>
      </c>
      <c r="H733" s="41">
        <v>0</v>
      </c>
      <c r="I733">
        <f>+ABS(SUMIF($A$4:$A$11183,A733,$H$4:$H$11183)-IF(ISERROR(VLOOKUP(A733,Seguimiento_Mar_2025!G$4:U$356,15,FALSE)),0,VLOOKUP(A733,Seguimiento_Mar_2025!G$4:U$356,15,FALSE)))</f>
        <v>0</v>
      </c>
    </row>
    <row r="734" spans="1:9" ht="30">
      <c r="A734" t="s">
        <v>235</v>
      </c>
      <c r="B734" s="1" t="str">
        <f>+IF(LEN(A734)&gt;0,VLOOKUP(A734,Seguimiento_Mar_2025!G$4:H$356,2,FALSE),"")</f>
        <v>Personas capacitadas para el uso del tiempo y la generación de ingresos para la autonomía economica de las mujeres</v>
      </c>
      <c r="C734" s="1" t="str">
        <f>+IF(LEN(A734)&gt;0,VLOOKUP(A734,Seguimiento_Mar_2025!G$4:J$356,4,FALSE),"")</f>
        <v>Secretaría de las Mujeres</v>
      </c>
      <c r="D734" t="s">
        <v>1267</v>
      </c>
      <c r="E734" t="str">
        <f t="shared" si="22"/>
        <v>52020202Sonsón</v>
      </c>
      <c r="F734" t="str">
        <f t="shared" si="23"/>
        <v/>
      </c>
      <c r="G734" s="51">
        <v>207</v>
      </c>
      <c r="H734" s="41">
        <v>25</v>
      </c>
      <c r="I734">
        <f>+ABS(SUMIF($A$4:$A$11183,A734,$H$4:$H$11183)-IF(ISERROR(VLOOKUP(A734,Seguimiento_Mar_2025!G$4:U$356,15,FALSE)),0,VLOOKUP(A734,Seguimiento_Mar_2025!G$4:U$356,15,FALSE)))</f>
        <v>0</v>
      </c>
    </row>
    <row r="735" spans="1:9" ht="30">
      <c r="A735" t="s">
        <v>235</v>
      </c>
      <c r="B735" s="1" t="str">
        <f>+IF(LEN(A735)&gt;0,VLOOKUP(A735,Seguimiento_Mar_2025!G$4:H$356,2,FALSE),"")</f>
        <v>Personas capacitadas para el uso del tiempo y la generación de ingresos para la autonomía economica de las mujeres</v>
      </c>
      <c r="C735" s="1" t="str">
        <f>+IF(LEN(A735)&gt;0,VLOOKUP(A735,Seguimiento_Mar_2025!G$4:J$356,4,FALSE),"")</f>
        <v>Secretaría de las Mujeres</v>
      </c>
      <c r="D735" t="s">
        <v>1345</v>
      </c>
      <c r="E735" t="str">
        <f t="shared" si="22"/>
        <v>52020202Sopetrán</v>
      </c>
      <c r="F735" t="str">
        <f t="shared" si="23"/>
        <v/>
      </c>
      <c r="G735" s="51">
        <v>282</v>
      </c>
      <c r="H735" s="41">
        <v>0</v>
      </c>
      <c r="I735">
        <f>+ABS(SUMIF($A$4:$A$11183,A735,$H$4:$H$11183)-IF(ISERROR(VLOOKUP(A735,Seguimiento_Mar_2025!G$4:U$356,15,FALSE)),0,VLOOKUP(A735,Seguimiento_Mar_2025!G$4:U$356,15,FALSE)))</f>
        <v>0</v>
      </c>
    </row>
    <row r="736" spans="1:9" ht="30">
      <c r="A736" t="s">
        <v>235</v>
      </c>
      <c r="B736" s="1" t="str">
        <f>+IF(LEN(A736)&gt;0,VLOOKUP(A736,Seguimiento_Mar_2025!G$4:H$356,2,FALSE),"")</f>
        <v>Personas capacitadas para el uso del tiempo y la generación de ingresos para la autonomía economica de las mujeres</v>
      </c>
      <c r="C736" s="1" t="str">
        <f>+IF(LEN(A736)&gt;0,VLOOKUP(A736,Seguimiento_Mar_2025!G$4:J$356,4,FALSE),"")</f>
        <v>Secretaría de las Mujeres</v>
      </c>
      <c r="D736" t="s">
        <v>1346</v>
      </c>
      <c r="E736" t="str">
        <f t="shared" si="22"/>
        <v>52020202Támesis</v>
      </c>
      <c r="F736" t="str">
        <f t="shared" si="23"/>
        <v/>
      </c>
      <c r="G736" s="51">
        <v>66</v>
      </c>
      <c r="H736" s="41">
        <v>16</v>
      </c>
      <c r="I736">
        <f>+ABS(SUMIF($A$4:$A$11183,A736,$H$4:$H$11183)-IF(ISERROR(VLOOKUP(A736,Seguimiento_Mar_2025!G$4:U$356,15,FALSE)),0,VLOOKUP(A736,Seguimiento_Mar_2025!G$4:U$356,15,FALSE)))</f>
        <v>0</v>
      </c>
    </row>
    <row r="737" spans="1:9" ht="30">
      <c r="A737" t="s">
        <v>235</v>
      </c>
      <c r="B737" s="1" t="str">
        <f>+IF(LEN(A737)&gt;0,VLOOKUP(A737,Seguimiento_Mar_2025!G$4:H$356,2,FALSE),"")</f>
        <v>Personas capacitadas para el uso del tiempo y la generación de ingresos para la autonomía economica de las mujeres</v>
      </c>
      <c r="C737" s="1" t="str">
        <f>+IF(LEN(A737)&gt;0,VLOOKUP(A737,Seguimiento_Mar_2025!G$4:J$356,4,FALSE),"")</f>
        <v>Secretaría de las Mujeres</v>
      </c>
      <c r="D737" t="s">
        <v>1263</v>
      </c>
      <c r="E737" t="str">
        <f t="shared" si="22"/>
        <v>52020202Tarazá</v>
      </c>
      <c r="F737" t="str">
        <f t="shared" si="23"/>
        <v/>
      </c>
      <c r="G737" s="51">
        <v>62</v>
      </c>
      <c r="H737" s="41">
        <v>0</v>
      </c>
      <c r="I737">
        <f>+ABS(SUMIF($A$4:$A$11183,A737,$H$4:$H$11183)-IF(ISERROR(VLOOKUP(A737,Seguimiento_Mar_2025!G$4:U$356,15,FALSE)),0,VLOOKUP(A737,Seguimiento_Mar_2025!G$4:U$356,15,FALSE)))</f>
        <v>0</v>
      </c>
    </row>
    <row r="738" spans="1:9" ht="30">
      <c r="A738" t="s">
        <v>235</v>
      </c>
      <c r="B738" s="1" t="str">
        <f>+IF(LEN(A738)&gt;0,VLOOKUP(A738,Seguimiento_Mar_2025!G$4:H$356,2,FALSE),"")</f>
        <v>Personas capacitadas para el uso del tiempo y la generación de ingresos para la autonomía economica de las mujeres</v>
      </c>
      <c r="C738" s="1" t="str">
        <f>+IF(LEN(A738)&gt;0,VLOOKUP(A738,Seguimiento_Mar_2025!G$4:J$356,4,FALSE),"")</f>
        <v>Secretaría de las Mujeres</v>
      </c>
      <c r="D738" t="s">
        <v>1227</v>
      </c>
      <c r="E738" t="str">
        <f t="shared" si="22"/>
        <v>52020202Turbo</v>
      </c>
      <c r="F738" t="str">
        <f t="shared" si="23"/>
        <v/>
      </c>
      <c r="G738" s="51">
        <v>288</v>
      </c>
      <c r="H738" s="41">
        <v>0</v>
      </c>
      <c r="I738">
        <f>+ABS(SUMIF($A$4:$A$11183,A738,$H$4:$H$11183)-IF(ISERROR(VLOOKUP(A738,Seguimiento_Mar_2025!G$4:U$356,15,FALSE)),0,VLOOKUP(A738,Seguimiento_Mar_2025!G$4:U$356,15,FALSE)))</f>
        <v>0</v>
      </c>
    </row>
    <row r="739" spans="1:9" ht="30">
      <c r="A739" t="s">
        <v>235</v>
      </c>
      <c r="B739" s="1" t="str">
        <f>+IF(LEN(A739)&gt;0,VLOOKUP(A739,Seguimiento_Mar_2025!G$4:H$356,2,FALSE),"")</f>
        <v>Personas capacitadas para el uso del tiempo y la generación de ingresos para la autonomía economica de las mujeres</v>
      </c>
      <c r="C739" s="1" t="str">
        <f>+IF(LEN(A739)&gt;0,VLOOKUP(A739,Seguimiento_Mar_2025!G$4:J$356,4,FALSE),"")</f>
        <v>Secretaría de las Mujeres</v>
      </c>
      <c r="D739" t="s">
        <v>1353</v>
      </c>
      <c r="E739" t="str">
        <f t="shared" si="22"/>
        <v>52020202Yarumal</v>
      </c>
      <c r="F739" t="str">
        <f t="shared" si="23"/>
        <v/>
      </c>
      <c r="G739" s="51">
        <v>26</v>
      </c>
      <c r="H739" s="41">
        <v>76</v>
      </c>
      <c r="I739">
        <f>+ABS(SUMIF($A$4:$A$11183,A739,$H$4:$H$11183)-IF(ISERROR(VLOOKUP(A739,Seguimiento_Mar_2025!G$4:U$356,15,FALSE)),0,VLOOKUP(A739,Seguimiento_Mar_2025!G$4:U$356,15,FALSE)))</f>
        <v>0</v>
      </c>
    </row>
    <row r="740" spans="1:9" ht="30">
      <c r="A740" t="s">
        <v>235</v>
      </c>
      <c r="B740" s="1" t="str">
        <f>+IF(LEN(A740)&gt;0,VLOOKUP(A740,Seguimiento_Mar_2025!G$4:H$356,2,FALSE),"")</f>
        <v>Personas capacitadas para el uso del tiempo y la generación de ingresos para la autonomía economica de las mujeres</v>
      </c>
      <c r="C740" s="1" t="str">
        <f>+IF(LEN(A740)&gt;0,VLOOKUP(A740,Seguimiento_Mar_2025!G$4:J$356,4,FALSE),"")</f>
        <v>Secretaría de las Mujeres</v>
      </c>
      <c r="D740" t="s">
        <v>1301</v>
      </c>
      <c r="E740" t="str">
        <f t="shared" si="22"/>
        <v>52020202Yolombó</v>
      </c>
      <c r="F740" t="str">
        <f t="shared" si="23"/>
        <v/>
      </c>
      <c r="G740" s="51">
        <v>372</v>
      </c>
      <c r="H740" s="41">
        <v>0</v>
      </c>
      <c r="I740">
        <f>+ABS(SUMIF($A$4:$A$11183,A740,$H$4:$H$11183)-IF(ISERROR(VLOOKUP(A740,Seguimiento_Mar_2025!G$4:U$356,15,FALSE)),0,VLOOKUP(A740,Seguimiento_Mar_2025!G$4:U$356,15,FALSE)))</f>
        <v>0</v>
      </c>
    </row>
    <row r="741" spans="1:9" ht="30">
      <c r="A741" t="s">
        <v>235</v>
      </c>
      <c r="B741" s="1" t="str">
        <f>+IF(LEN(A741)&gt;0,VLOOKUP(A741,Seguimiento_Mar_2025!G$4:H$356,2,FALSE),"")</f>
        <v>Personas capacitadas para el uso del tiempo y la generación de ingresos para la autonomía economica de las mujeres</v>
      </c>
      <c r="C741" s="1" t="str">
        <f>+IF(LEN(A741)&gt;0,VLOOKUP(A741,Seguimiento_Mar_2025!G$4:J$356,4,FALSE),"")</f>
        <v>Secretaría de las Mujeres</v>
      </c>
      <c r="D741" t="s">
        <v>1233</v>
      </c>
      <c r="E741" t="str">
        <f t="shared" si="22"/>
        <v>52020202Zaragoza</v>
      </c>
      <c r="F741" t="str">
        <f t="shared" si="23"/>
        <v/>
      </c>
      <c r="G741" s="51">
        <v>25</v>
      </c>
      <c r="H741" s="41">
        <v>0</v>
      </c>
      <c r="I741">
        <f>+ABS(SUMIF($A$4:$A$11183,A741,$H$4:$H$11183)-IF(ISERROR(VLOOKUP(A741,Seguimiento_Mar_2025!G$4:U$356,15,FALSE)),0,VLOOKUP(A741,Seguimiento_Mar_2025!G$4:U$356,15,FALSE)))</f>
        <v>0</v>
      </c>
    </row>
    <row r="742" spans="1:9" ht="30">
      <c r="A742" t="s">
        <v>235</v>
      </c>
      <c r="B742" s="1" t="str">
        <f>+IF(LEN(A742)&gt;0,VLOOKUP(A742,Seguimiento_Mar_2025!G$4:H$356,2,FALSE),"")</f>
        <v>Personas capacitadas para el uso del tiempo y la generación de ingresos para la autonomía economica de las mujeres</v>
      </c>
      <c r="C742" s="1" t="str">
        <f>+IF(LEN(A742)&gt;0,VLOOKUP(A742,Seguimiento_Mar_2025!G$4:J$356,4,FALSE),"")</f>
        <v>Secretaría de las Mujeres</v>
      </c>
      <c r="D742" t="s">
        <v>1297</v>
      </c>
      <c r="E742" t="str">
        <f t="shared" si="22"/>
        <v>52020202Santo Domingo</v>
      </c>
      <c r="F742" t="str">
        <f t="shared" si="23"/>
        <v/>
      </c>
      <c r="G742" s="52">
        <v>155</v>
      </c>
      <c r="H742" s="42">
        <v>0</v>
      </c>
      <c r="I742">
        <f>+ABS(SUMIF($A$4:$A$11183,A742,$H$4:$H$11183)-IF(ISERROR(VLOOKUP(A742,Seguimiento_Mar_2025!G$4:U$356,15,FALSE)),0,VLOOKUP(A742,Seguimiento_Mar_2025!G$4:U$356,15,FALSE)))</f>
        <v>0</v>
      </c>
    </row>
    <row r="743" spans="1:9">
      <c r="A743" t="s">
        <v>237</v>
      </c>
      <c r="B743" s="1" t="str">
        <f>+IF(LEN(A743)&gt;0,VLOOKUP(A743,Seguimiento_Mar_2025!G$4:H$356,2,FALSE),"")</f>
        <v>Entidades asistidas técnicamente en sistema del cuidado</v>
      </c>
      <c r="C743" s="1" t="str">
        <f>+IF(LEN(A743)&gt;0,VLOOKUP(A743,Seguimiento_Mar_2025!G$4:J$356,4,FALSE),"")</f>
        <v>Secretaría de las Mujeres</v>
      </c>
      <c r="D743" t="s">
        <v>1229</v>
      </c>
      <c r="E743" t="str">
        <f t="shared" si="22"/>
        <v>52020203.Departamento</v>
      </c>
      <c r="F743" t="str">
        <f t="shared" si="23"/>
        <v/>
      </c>
      <c r="G743">
        <v>6</v>
      </c>
      <c r="H743" s="2">
        <v>5</v>
      </c>
      <c r="I743">
        <f>+ABS(SUMIF($A$4:$A$11183,A743,$H$4:$H$11183)-IF(ISERROR(VLOOKUP(A743,Seguimiento_Mar_2025!G$4:U$356,15,FALSE)),0,VLOOKUP(A743,Seguimiento_Mar_2025!G$4:U$356,15,FALSE)))</f>
        <v>0</v>
      </c>
    </row>
    <row r="744" spans="1:9">
      <c r="A744" t="s">
        <v>239</v>
      </c>
      <c r="B744" s="1" t="str">
        <f>+IF(LEN(A744)&gt;0,VLOOKUP(A744,Seguimiento_Mar_2025!G$4:H$356,2,FALSE),"")</f>
        <v>Espacios generados en el marco del sistema departamental del cuidado</v>
      </c>
      <c r="C744" s="1" t="str">
        <f>+IF(LEN(A744)&gt;0,VLOOKUP(A744,Seguimiento_Mar_2025!G$4:J$356,4,FALSE),"")</f>
        <v>Secretaría de las Mujeres</v>
      </c>
      <c r="D744" t="s">
        <v>1306</v>
      </c>
      <c r="E744" t="str">
        <f t="shared" si="22"/>
        <v>52020204Anorí</v>
      </c>
      <c r="F744" t="str">
        <f t="shared" si="23"/>
        <v/>
      </c>
      <c r="G744">
        <v>1</v>
      </c>
      <c r="H744" s="2">
        <v>0</v>
      </c>
      <c r="I744">
        <f>+ABS(SUMIF($A$4:$A$11183,A744,$H$4:$H$11183)-IF(ISERROR(VLOOKUP(A744,Seguimiento_Mar_2025!G$4:U$356,15,FALSE)),0,VLOOKUP(A744,Seguimiento_Mar_2025!G$4:U$356,15,FALSE)))</f>
        <v>0</v>
      </c>
    </row>
    <row r="745" spans="1:9">
      <c r="A745" t="s">
        <v>239</v>
      </c>
      <c r="B745" s="1" t="str">
        <f>+IF(LEN(A745)&gt;0,VLOOKUP(A745,Seguimiento_Mar_2025!G$4:H$356,2,FALSE),"")</f>
        <v>Espacios generados en el marco del sistema departamental del cuidado</v>
      </c>
      <c r="C745" s="1" t="str">
        <f>+IF(LEN(A745)&gt;0,VLOOKUP(A745,Seguimiento_Mar_2025!G$4:J$356,4,FALSE),"")</f>
        <v>Secretaría de las Mujeres</v>
      </c>
      <c r="D745" t="s">
        <v>1225</v>
      </c>
      <c r="E745" t="str">
        <f t="shared" si="22"/>
        <v>52020204Arboletes</v>
      </c>
      <c r="F745" t="str">
        <f t="shared" si="23"/>
        <v/>
      </c>
      <c r="G745">
        <v>1</v>
      </c>
      <c r="H745" s="2">
        <v>0</v>
      </c>
      <c r="I745">
        <f>+ABS(SUMIF($A$4:$A$11183,A745,$H$4:$H$11183)-IF(ISERROR(VLOOKUP(A745,Seguimiento_Mar_2025!G$4:U$356,15,FALSE)),0,VLOOKUP(A745,Seguimiento_Mar_2025!G$4:U$356,15,FALSE)))</f>
        <v>0</v>
      </c>
    </row>
    <row r="746" spans="1:9">
      <c r="A746" t="s">
        <v>239</v>
      </c>
      <c r="B746" s="1" t="str">
        <f>+IF(LEN(A746)&gt;0,VLOOKUP(A746,Seguimiento_Mar_2025!G$4:H$356,2,FALSE),"")</f>
        <v>Espacios generados en el marco del sistema departamental del cuidado</v>
      </c>
      <c r="C746" s="1" t="str">
        <f>+IF(LEN(A746)&gt;0,VLOOKUP(A746,Seguimiento_Mar_2025!G$4:J$356,4,FALSE),"")</f>
        <v>Secretaría de las Mujeres</v>
      </c>
      <c r="D746" t="s">
        <v>1272</v>
      </c>
      <c r="E746" t="str">
        <f t="shared" si="22"/>
        <v>52020204Betulia</v>
      </c>
      <c r="F746" t="str">
        <f t="shared" si="23"/>
        <v/>
      </c>
      <c r="G746">
        <v>1</v>
      </c>
      <c r="H746" s="2">
        <v>0</v>
      </c>
      <c r="I746">
        <f>+ABS(SUMIF($A$4:$A$11183,A746,$H$4:$H$11183)-IF(ISERROR(VLOOKUP(A746,Seguimiento_Mar_2025!G$4:U$356,15,FALSE)),0,VLOOKUP(A746,Seguimiento_Mar_2025!G$4:U$356,15,FALSE)))</f>
        <v>0</v>
      </c>
    </row>
    <row r="747" spans="1:9">
      <c r="A747" t="s">
        <v>239</v>
      </c>
      <c r="B747" s="1" t="str">
        <f>+IF(LEN(A747)&gt;0,VLOOKUP(A747,Seguimiento_Mar_2025!G$4:H$356,2,FALSE),"")</f>
        <v>Espacios generados en el marco del sistema departamental del cuidado</v>
      </c>
      <c r="C747" s="1" t="str">
        <f>+IF(LEN(A747)&gt;0,VLOOKUP(A747,Seguimiento_Mar_2025!G$4:J$356,4,FALSE),"")</f>
        <v>Secretaría de las Mujeres</v>
      </c>
      <c r="D747" t="s">
        <v>1266</v>
      </c>
      <c r="E747" t="str">
        <f t="shared" si="22"/>
        <v>52020204Carepa</v>
      </c>
      <c r="F747" t="str">
        <f t="shared" si="23"/>
        <v/>
      </c>
      <c r="G747">
        <v>1</v>
      </c>
      <c r="H747" s="2">
        <v>0</v>
      </c>
      <c r="I747">
        <f>+ABS(SUMIF($A$4:$A$11183,A747,$H$4:$H$11183)-IF(ISERROR(VLOOKUP(A747,Seguimiento_Mar_2025!G$4:U$356,15,FALSE)),0,VLOOKUP(A747,Seguimiento_Mar_2025!G$4:U$356,15,FALSE)))</f>
        <v>0</v>
      </c>
    </row>
    <row r="748" spans="1:9">
      <c r="A748" t="s">
        <v>239</v>
      </c>
      <c r="B748" s="1" t="str">
        <f>+IF(LEN(A748)&gt;0,VLOOKUP(A748,Seguimiento_Mar_2025!G$4:H$356,2,FALSE),"")</f>
        <v>Espacios generados en el marco del sistema departamental del cuidado</v>
      </c>
      <c r="C748" s="1" t="str">
        <f>+IF(LEN(A748)&gt;0,VLOOKUP(A748,Seguimiento_Mar_2025!G$4:J$356,4,FALSE),"")</f>
        <v>Secretaría de las Mujeres</v>
      </c>
      <c r="D748" t="s">
        <v>1292</v>
      </c>
      <c r="E748" t="str">
        <f t="shared" si="22"/>
        <v>52020204Carolina del Príncipe</v>
      </c>
      <c r="F748" t="str">
        <f t="shared" si="23"/>
        <v/>
      </c>
      <c r="G748">
        <v>1</v>
      </c>
      <c r="H748" s="2">
        <v>0</v>
      </c>
      <c r="I748">
        <f>+ABS(SUMIF($A$4:$A$11183,A748,$H$4:$H$11183)-IF(ISERROR(VLOOKUP(A748,Seguimiento_Mar_2025!G$4:U$356,15,FALSE)),0,VLOOKUP(A748,Seguimiento_Mar_2025!G$4:U$356,15,FALSE)))</f>
        <v>0</v>
      </c>
    </row>
    <row r="749" spans="1:9">
      <c r="A749" t="s">
        <v>239</v>
      </c>
      <c r="B749" s="1" t="str">
        <f>+IF(LEN(A749)&gt;0,VLOOKUP(A749,Seguimiento_Mar_2025!G$4:H$356,2,FALSE),"")</f>
        <v>Espacios generados en el marco del sistema departamental del cuidado</v>
      </c>
      <c r="C749" s="1" t="str">
        <f>+IF(LEN(A749)&gt;0,VLOOKUP(A749,Seguimiento_Mar_2025!G$4:J$356,4,FALSE),"")</f>
        <v>Secretaría de las Mujeres</v>
      </c>
      <c r="D749" t="s">
        <v>1313</v>
      </c>
      <c r="E749" t="str">
        <f t="shared" si="22"/>
        <v>52020204Caicedo</v>
      </c>
      <c r="F749" t="str">
        <f t="shared" si="23"/>
        <v/>
      </c>
      <c r="G749">
        <v>1</v>
      </c>
      <c r="H749" s="2">
        <v>0</v>
      </c>
      <c r="I749">
        <f>+ABS(SUMIF($A$4:$A$11183,A749,$H$4:$H$11183)-IF(ISERROR(VLOOKUP(A749,Seguimiento_Mar_2025!G$4:U$356,15,FALSE)),0,VLOOKUP(A749,Seguimiento_Mar_2025!G$4:U$356,15,FALSE)))</f>
        <v>0</v>
      </c>
    </row>
    <row r="750" spans="1:9">
      <c r="A750" t="s">
        <v>239</v>
      </c>
      <c r="B750" s="1" t="str">
        <f>+IF(LEN(A750)&gt;0,VLOOKUP(A750,Seguimiento_Mar_2025!G$4:H$356,2,FALSE),"")</f>
        <v>Espacios generados en el marco del sistema departamental del cuidado</v>
      </c>
      <c r="C750" s="1" t="str">
        <f>+IF(LEN(A750)&gt;0,VLOOKUP(A750,Seguimiento_Mar_2025!G$4:J$356,4,FALSE),"")</f>
        <v>Secretaría de las Mujeres</v>
      </c>
      <c r="D750" t="s">
        <v>1265</v>
      </c>
      <c r="E750" t="str">
        <f t="shared" si="22"/>
        <v>52020204Caucasia</v>
      </c>
      <c r="F750" t="str">
        <f t="shared" si="23"/>
        <v/>
      </c>
      <c r="G750">
        <v>1</v>
      </c>
      <c r="H750" s="2">
        <v>0</v>
      </c>
      <c r="I750">
        <f>+ABS(SUMIF($A$4:$A$11183,A750,$H$4:$H$11183)-IF(ISERROR(VLOOKUP(A750,Seguimiento_Mar_2025!G$4:U$356,15,FALSE)),0,VLOOKUP(A750,Seguimiento_Mar_2025!G$4:U$356,15,FALSE)))</f>
        <v>0</v>
      </c>
    </row>
    <row r="751" spans="1:9">
      <c r="A751" t="s">
        <v>239</v>
      </c>
      <c r="B751" s="1" t="str">
        <f>+IF(LEN(A751)&gt;0,VLOOKUP(A751,Seguimiento_Mar_2025!G$4:H$356,2,FALSE),"")</f>
        <v>Espacios generados en el marco del sistema departamental del cuidado</v>
      </c>
      <c r="C751" s="1" t="str">
        <f>+IF(LEN(A751)&gt;0,VLOOKUP(A751,Seguimiento_Mar_2025!G$4:J$356,4,FALSE),"")</f>
        <v>Secretaría de las Mujeres</v>
      </c>
      <c r="D751" t="s">
        <v>1281</v>
      </c>
      <c r="E751" t="str">
        <f t="shared" si="22"/>
        <v>52020204Cisneros</v>
      </c>
      <c r="F751" t="str">
        <f t="shared" si="23"/>
        <v/>
      </c>
      <c r="G751">
        <v>1</v>
      </c>
      <c r="H751" s="2">
        <v>0</v>
      </c>
      <c r="I751">
        <f>+ABS(SUMIF($A$4:$A$11183,A751,$H$4:$H$11183)-IF(ISERROR(VLOOKUP(A751,Seguimiento_Mar_2025!G$4:U$356,15,FALSE)),0,VLOOKUP(A751,Seguimiento_Mar_2025!G$4:U$356,15,FALSE)))</f>
        <v>0</v>
      </c>
    </row>
    <row r="752" spans="1:9">
      <c r="A752" t="s">
        <v>239</v>
      </c>
      <c r="B752" s="1" t="str">
        <f>+IF(LEN(A752)&gt;0,VLOOKUP(A752,Seguimiento_Mar_2025!G$4:H$356,2,FALSE),"")</f>
        <v>Espacios generados en el marco del sistema departamental del cuidado</v>
      </c>
      <c r="C752" s="1" t="str">
        <f>+IF(LEN(A752)&gt;0,VLOOKUP(A752,Seguimiento_Mar_2025!G$4:J$356,4,FALSE),"")</f>
        <v>Secretaría de las Mujeres</v>
      </c>
      <c r="D752" t="s">
        <v>1245</v>
      </c>
      <c r="E752" t="str">
        <f t="shared" si="22"/>
        <v>52020204Copacabana</v>
      </c>
      <c r="F752" t="str">
        <f t="shared" si="23"/>
        <v/>
      </c>
      <c r="G752">
        <v>1</v>
      </c>
      <c r="H752" s="2">
        <v>0</v>
      </c>
      <c r="I752">
        <f>+ABS(SUMIF($A$4:$A$11183,A752,$H$4:$H$11183)-IF(ISERROR(VLOOKUP(A752,Seguimiento_Mar_2025!G$4:U$356,15,FALSE)),0,VLOOKUP(A752,Seguimiento_Mar_2025!G$4:U$356,15,FALSE)))</f>
        <v>0</v>
      </c>
    </row>
    <row r="753" spans="1:9">
      <c r="A753" t="s">
        <v>239</v>
      </c>
      <c r="B753" s="1" t="str">
        <f>+IF(LEN(A753)&gt;0,VLOOKUP(A753,Seguimiento_Mar_2025!G$4:H$356,2,FALSE),"")</f>
        <v>Espacios generados en el marco del sistema departamental del cuidado</v>
      </c>
      <c r="C753" s="1" t="str">
        <f>+IF(LEN(A753)&gt;0,VLOOKUP(A753,Seguimiento_Mar_2025!G$4:J$356,4,FALSE),"")</f>
        <v>Secretaría de las Mujeres</v>
      </c>
      <c r="D753" t="s">
        <v>1371</v>
      </c>
      <c r="E753" t="str">
        <f t="shared" si="22"/>
        <v>52020204DonMatías</v>
      </c>
      <c r="F753" t="str">
        <f t="shared" si="23"/>
        <v/>
      </c>
      <c r="G753">
        <v>1</v>
      </c>
      <c r="H753" s="2">
        <v>0</v>
      </c>
      <c r="I753">
        <f>+ABS(SUMIF($A$4:$A$11183,A753,$H$4:$H$11183)-IF(ISERROR(VLOOKUP(A753,Seguimiento_Mar_2025!G$4:U$356,15,FALSE)),0,VLOOKUP(A753,Seguimiento_Mar_2025!G$4:U$356,15,FALSE)))</f>
        <v>0</v>
      </c>
    </row>
    <row r="754" spans="1:9">
      <c r="A754" t="s">
        <v>239</v>
      </c>
      <c r="B754" s="1" t="str">
        <f>+IF(LEN(A754)&gt;0,VLOOKUP(A754,Seguimiento_Mar_2025!G$4:H$356,2,FALSE),"")</f>
        <v>Espacios generados en el marco del sistema departamental del cuidado</v>
      </c>
      <c r="C754" s="1" t="str">
        <f>+IF(LEN(A754)&gt;0,VLOOKUP(A754,Seguimiento_Mar_2025!G$4:J$356,4,FALSE),"")</f>
        <v>Secretaría de las Mujeres</v>
      </c>
      <c r="D754" t="s">
        <v>1253</v>
      </c>
      <c r="E754" t="str">
        <f t="shared" si="22"/>
        <v>52020204El Bagre</v>
      </c>
      <c r="F754" t="str">
        <f t="shared" si="23"/>
        <v/>
      </c>
      <c r="G754">
        <v>1</v>
      </c>
      <c r="H754" s="2">
        <v>0</v>
      </c>
      <c r="I754">
        <f>+ABS(SUMIF($A$4:$A$11183,A754,$H$4:$H$11183)-IF(ISERROR(VLOOKUP(A754,Seguimiento_Mar_2025!G$4:U$356,15,FALSE)),0,VLOOKUP(A754,Seguimiento_Mar_2025!G$4:U$356,15,FALSE)))</f>
        <v>0</v>
      </c>
    </row>
    <row r="755" spans="1:9">
      <c r="A755" t="s">
        <v>239</v>
      </c>
      <c r="B755" s="1" t="str">
        <f>+IF(LEN(A755)&gt;0,VLOOKUP(A755,Seguimiento_Mar_2025!G$4:H$356,2,FALSE),"")</f>
        <v>Espacios generados en el marco del sistema departamental del cuidado</v>
      </c>
      <c r="C755" s="1" t="str">
        <f>+IF(LEN(A755)&gt;0,VLOOKUP(A755,Seguimiento_Mar_2025!G$4:J$356,4,FALSE),"")</f>
        <v>Secretaría de las Mujeres</v>
      </c>
      <c r="D755" t="s">
        <v>1244</v>
      </c>
      <c r="E755" t="str">
        <f t="shared" si="22"/>
        <v>52020204El Peñol</v>
      </c>
      <c r="F755" t="str">
        <f t="shared" si="23"/>
        <v/>
      </c>
      <c r="G755">
        <v>1</v>
      </c>
      <c r="H755" s="2">
        <v>0</v>
      </c>
      <c r="I755">
        <f>+ABS(SUMIF($A$4:$A$11183,A755,$H$4:$H$11183)-IF(ISERROR(VLOOKUP(A755,Seguimiento_Mar_2025!G$4:U$356,15,FALSE)),0,VLOOKUP(A755,Seguimiento_Mar_2025!G$4:U$356,15,FALSE)))</f>
        <v>0</v>
      </c>
    </row>
    <row r="756" spans="1:9">
      <c r="A756" t="s">
        <v>239</v>
      </c>
      <c r="B756" s="1" t="str">
        <f>+IF(LEN(A756)&gt;0,VLOOKUP(A756,Seguimiento_Mar_2025!G$4:H$356,2,FALSE),"")</f>
        <v>Espacios generados en el marco del sistema departamental del cuidado</v>
      </c>
      <c r="C756" s="1" t="str">
        <f>+IF(LEN(A756)&gt;0,VLOOKUP(A756,Seguimiento_Mar_2025!G$4:J$356,4,FALSE),"")</f>
        <v>Secretaría de las Mujeres</v>
      </c>
      <c r="D756" t="s">
        <v>1321</v>
      </c>
      <c r="E756" t="str">
        <f t="shared" si="22"/>
        <v>52020204El Retiro</v>
      </c>
      <c r="F756" t="str">
        <f t="shared" si="23"/>
        <v/>
      </c>
      <c r="G756">
        <v>1</v>
      </c>
      <c r="H756" s="2">
        <v>0</v>
      </c>
      <c r="I756">
        <f>+ABS(SUMIF($A$4:$A$11183,A756,$H$4:$H$11183)-IF(ISERROR(VLOOKUP(A756,Seguimiento_Mar_2025!G$4:U$356,15,FALSE)),0,VLOOKUP(A756,Seguimiento_Mar_2025!G$4:U$356,15,FALSE)))</f>
        <v>0</v>
      </c>
    </row>
    <row r="757" spans="1:9">
      <c r="A757" t="s">
        <v>239</v>
      </c>
      <c r="B757" s="1" t="str">
        <f>+IF(LEN(A757)&gt;0,VLOOKUP(A757,Seguimiento_Mar_2025!G$4:H$356,2,FALSE),"")</f>
        <v>Espacios generados en el marco del sistema departamental del cuidado</v>
      </c>
      <c r="C757" s="1" t="str">
        <f>+IF(LEN(A757)&gt;0,VLOOKUP(A757,Seguimiento_Mar_2025!G$4:J$356,4,FALSE),"")</f>
        <v>Secretaría de las Mujeres</v>
      </c>
      <c r="D757" t="s">
        <v>1324</v>
      </c>
      <c r="E757" t="str">
        <f t="shared" si="22"/>
        <v>52020204Frontino</v>
      </c>
      <c r="F757" t="str">
        <f t="shared" si="23"/>
        <v/>
      </c>
      <c r="G757">
        <v>1</v>
      </c>
      <c r="H757" s="2">
        <v>0</v>
      </c>
      <c r="I757">
        <f>+ABS(SUMIF($A$4:$A$11183,A757,$H$4:$H$11183)-IF(ISERROR(VLOOKUP(A757,Seguimiento_Mar_2025!G$4:U$356,15,FALSE)),0,VLOOKUP(A757,Seguimiento_Mar_2025!G$4:U$356,15,FALSE)))</f>
        <v>0</v>
      </c>
    </row>
    <row r="758" spans="1:9">
      <c r="A758" t="s">
        <v>239</v>
      </c>
      <c r="B758" s="1" t="str">
        <f>+IF(LEN(A758)&gt;0,VLOOKUP(A758,Seguimiento_Mar_2025!G$4:H$356,2,FALSE),"")</f>
        <v>Espacios generados en el marco del sistema departamental del cuidado</v>
      </c>
      <c r="C758" s="1" t="str">
        <f>+IF(LEN(A758)&gt;0,VLOOKUP(A758,Seguimiento_Mar_2025!G$4:J$356,4,FALSE),"")</f>
        <v>Secretaría de las Mujeres</v>
      </c>
      <c r="D758" t="s">
        <v>1327</v>
      </c>
      <c r="E758" t="str">
        <f t="shared" si="22"/>
        <v>52020204Guarne</v>
      </c>
      <c r="F758" t="str">
        <f t="shared" si="23"/>
        <v/>
      </c>
      <c r="G758">
        <v>1</v>
      </c>
      <c r="H758" s="2">
        <v>0</v>
      </c>
      <c r="I758">
        <f>+ABS(SUMIF($A$4:$A$11183,A758,$H$4:$H$11183)-IF(ISERROR(VLOOKUP(A758,Seguimiento_Mar_2025!G$4:U$356,15,FALSE)),0,VLOOKUP(A758,Seguimiento_Mar_2025!G$4:U$356,15,FALSE)))</f>
        <v>0</v>
      </c>
    </row>
    <row r="759" spans="1:9">
      <c r="A759" t="s">
        <v>239</v>
      </c>
      <c r="B759" s="1" t="str">
        <f>+IF(LEN(A759)&gt;0,VLOOKUP(A759,Seguimiento_Mar_2025!G$4:H$356,2,FALSE),"")</f>
        <v>Espacios generados en el marco del sistema departamental del cuidado</v>
      </c>
      <c r="C759" s="1" t="str">
        <f>+IF(LEN(A759)&gt;0,VLOOKUP(A759,Seguimiento_Mar_2025!G$4:J$356,4,FALSE),"")</f>
        <v>Secretaría de las Mujeres</v>
      </c>
      <c r="D759" t="s">
        <v>1238</v>
      </c>
      <c r="E759" t="str">
        <f t="shared" si="22"/>
        <v>52020204Ituango</v>
      </c>
      <c r="F759" t="str">
        <f t="shared" si="23"/>
        <v/>
      </c>
      <c r="G759">
        <v>1</v>
      </c>
      <c r="H759" s="2">
        <v>0</v>
      </c>
      <c r="I759">
        <f>+ABS(SUMIF($A$4:$A$11183,A759,$H$4:$H$11183)-IF(ISERROR(VLOOKUP(A759,Seguimiento_Mar_2025!G$4:U$356,15,FALSE)),0,VLOOKUP(A759,Seguimiento_Mar_2025!G$4:U$356,15,FALSE)))</f>
        <v>0</v>
      </c>
    </row>
    <row r="760" spans="1:9">
      <c r="A760" t="s">
        <v>239</v>
      </c>
      <c r="B760" s="1" t="str">
        <f>+IF(LEN(A760)&gt;0,VLOOKUP(A760,Seguimiento_Mar_2025!G$4:H$356,2,FALSE),"")</f>
        <v>Espacios generados en el marco del sistema departamental del cuidado</v>
      </c>
      <c r="C760" s="1" t="str">
        <f>+IF(LEN(A760)&gt;0,VLOOKUP(A760,Seguimiento_Mar_2025!G$4:J$356,4,FALSE),"")</f>
        <v>Secretaría de las Mujeres</v>
      </c>
      <c r="D760" t="s">
        <v>1294</v>
      </c>
      <c r="E760" t="str">
        <f t="shared" si="22"/>
        <v>52020204La Pintada</v>
      </c>
      <c r="F760" t="str">
        <f t="shared" si="23"/>
        <v/>
      </c>
      <c r="G760">
        <v>1</v>
      </c>
      <c r="H760" s="2">
        <v>0</v>
      </c>
      <c r="I760">
        <f>+ABS(SUMIF($A$4:$A$11183,A760,$H$4:$H$11183)-IF(ISERROR(VLOOKUP(A760,Seguimiento_Mar_2025!G$4:U$356,15,FALSE)),0,VLOOKUP(A760,Seguimiento_Mar_2025!G$4:U$356,15,FALSE)))</f>
        <v>0</v>
      </c>
    </row>
    <row r="761" spans="1:9">
      <c r="A761" t="s">
        <v>239</v>
      </c>
      <c r="B761" s="1" t="str">
        <f>+IF(LEN(A761)&gt;0,VLOOKUP(A761,Seguimiento_Mar_2025!G$4:H$356,2,FALSE),"")</f>
        <v>Espacios generados en el marco del sistema departamental del cuidado</v>
      </c>
      <c r="C761" s="1" t="str">
        <f>+IF(LEN(A761)&gt;0,VLOOKUP(A761,Seguimiento_Mar_2025!G$4:J$356,4,FALSE),"")</f>
        <v>Secretaría de las Mujeres</v>
      </c>
      <c r="D761" t="s">
        <v>1240</v>
      </c>
      <c r="E761" t="str">
        <f t="shared" ref="E761:E824" si="24">+A761&amp;D761</f>
        <v>52020204Liborina</v>
      </c>
      <c r="F761" t="str">
        <f t="shared" si="23"/>
        <v/>
      </c>
      <c r="G761">
        <v>1</v>
      </c>
      <c r="H761" s="2">
        <v>0</v>
      </c>
      <c r="I761">
        <f>+ABS(SUMIF($A$4:$A$11183,A761,$H$4:$H$11183)-IF(ISERROR(VLOOKUP(A761,Seguimiento_Mar_2025!G$4:U$356,15,FALSE)),0,VLOOKUP(A761,Seguimiento_Mar_2025!G$4:U$356,15,FALSE)))</f>
        <v>0</v>
      </c>
    </row>
    <row r="762" spans="1:9">
      <c r="A762" t="s">
        <v>239</v>
      </c>
      <c r="B762" s="1" t="str">
        <f>+IF(LEN(A762)&gt;0,VLOOKUP(A762,Seguimiento_Mar_2025!G$4:H$356,2,FALSE),"")</f>
        <v>Espacios generados en el marco del sistema departamental del cuidado</v>
      </c>
      <c r="C762" s="1" t="str">
        <f>+IF(LEN(A762)&gt;0,VLOOKUP(A762,Seguimiento_Mar_2025!G$4:J$356,4,FALSE),"")</f>
        <v>Secretaría de las Mujeres</v>
      </c>
      <c r="D762" t="s">
        <v>1275</v>
      </c>
      <c r="E762" t="str">
        <f t="shared" si="24"/>
        <v>52020204Maceo</v>
      </c>
      <c r="F762" t="str">
        <f t="shared" si="23"/>
        <v/>
      </c>
      <c r="G762">
        <v>1</v>
      </c>
      <c r="H762" s="2">
        <v>0</v>
      </c>
      <c r="I762">
        <f>+ABS(SUMIF($A$4:$A$11183,A762,$H$4:$H$11183)-IF(ISERROR(VLOOKUP(A762,Seguimiento_Mar_2025!G$4:U$356,15,FALSE)),0,VLOOKUP(A762,Seguimiento_Mar_2025!G$4:U$356,15,FALSE)))</f>
        <v>0</v>
      </c>
    </row>
    <row r="763" spans="1:9">
      <c r="A763" t="s">
        <v>239</v>
      </c>
      <c r="B763" s="1" t="str">
        <f>+IF(LEN(A763)&gt;0,VLOOKUP(A763,Seguimiento_Mar_2025!G$4:H$356,2,FALSE),"")</f>
        <v>Espacios generados en el marco del sistema departamental del cuidado</v>
      </c>
      <c r="C763" s="1" t="str">
        <f>+IF(LEN(A763)&gt;0,VLOOKUP(A763,Seguimiento_Mar_2025!G$4:J$356,4,FALSE),"")</f>
        <v>Secretaría de las Mujeres</v>
      </c>
      <c r="D763" t="s">
        <v>1284</v>
      </c>
      <c r="E763" t="str">
        <f t="shared" si="24"/>
        <v>52020204Montebello</v>
      </c>
      <c r="F763" t="str">
        <f t="shared" si="23"/>
        <v/>
      </c>
      <c r="G763">
        <v>1</v>
      </c>
      <c r="H763" s="2">
        <v>0</v>
      </c>
      <c r="I763">
        <f>+ABS(SUMIF($A$4:$A$11183,A763,$H$4:$H$11183)-IF(ISERROR(VLOOKUP(A763,Seguimiento_Mar_2025!G$4:U$356,15,FALSE)),0,VLOOKUP(A763,Seguimiento_Mar_2025!G$4:U$356,15,FALSE)))</f>
        <v>0</v>
      </c>
    </row>
    <row r="764" spans="1:9">
      <c r="A764" t="s">
        <v>239</v>
      </c>
      <c r="B764" s="1" t="str">
        <f>+IF(LEN(A764)&gt;0,VLOOKUP(A764,Seguimiento_Mar_2025!G$4:H$356,2,FALSE),"")</f>
        <v>Espacios generados en el marco del sistema departamental del cuidado</v>
      </c>
      <c r="C764" s="1" t="str">
        <f>+IF(LEN(A764)&gt;0,VLOOKUP(A764,Seguimiento_Mar_2025!G$4:J$356,4,FALSE),"")</f>
        <v>Secretaría de las Mujeres</v>
      </c>
      <c r="D764" t="s">
        <v>1239</v>
      </c>
      <c r="E764" t="str">
        <f t="shared" si="24"/>
        <v>52020204Nechí</v>
      </c>
      <c r="F764" t="str">
        <f t="shared" si="23"/>
        <v/>
      </c>
      <c r="G764">
        <v>1</v>
      </c>
      <c r="H764" s="2">
        <v>0</v>
      </c>
      <c r="I764">
        <f>+ABS(SUMIF($A$4:$A$11183,A764,$H$4:$H$11183)-IF(ISERROR(VLOOKUP(A764,Seguimiento_Mar_2025!G$4:U$356,15,FALSE)),0,VLOOKUP(A764,Seguimiento_Mar_2025!G$4:U$356,15,FALSE)))</f>
        <v>0</v>
      </c>
    </row>
    <row r="765" spans="1:9">
      <c r="A765" t="s">
        <v>239</v>
      </c>
      <c r="B765" s="1" t="str">
        <f>+IF(LEN(A765)&gt;0,VLOOKUP(A765,Seguimiento_Mar_2025!G$4:H$356,2,FALSE),"")</f>
        <v>Espacios generados en el marco del sistema departamental del cuidado</v>
      </c>
      <c r="C765" s="1" t="str">
        <f>+IF(LEN(A765)&gt;0,VLOOKUP(A765,Seguimiento_Mar_2025!G$4:J$356,4,FALSE),"")</f>
        <v>Secretaría de las Mujeres</v>
      </c>
      <c r="D765" t="s">
        <v>1260</v>
      </c>
      <c r="E765" t="str">
        <f t="shared" si="24"/>
        <v>52020204Puerto Berrío</v>
      </c>
      <c r="F765" t="str">
        <f t="shared" si="23"/>
        <v/>
      </c>
      <c r="G765">
        <v>1</v>
      </c>
      <c r="H765" s="2">
        <v>0</v>
      </c>
      <c r="I765">
        <f>+ABS(SUMIF($A$4:$A$11183,A765,$H$4:$H$11183)-IF(ISERROR(VLOOKUP(A765,Seguimiento_Mar_2025!G$4:U$356,15,FALSE)),0,VLOOKUP(A765,Seguimiento_Mar_2025!G$4:U$356,15,FALSE)))</f>
        <v>0</v>
      </c>
    </row>
    <row r="766" spans="1:9">
      <c r="A766" t="s">
        <v>239</v>
      </c>
      <c r="B766" s="1" t="str">
        <f>+IF(LEN(A766)&gt;0,VLOOKUP(A766,Seguimiento_Mar_2025!G$4:H$356,2,FALSE),"")</f>
        <v>Espacios generados en el marco del sistema departamental del cuidado</v>
      </c>
      <c r="C766" s="1" t="str">
        <f>+IF(LEN(A766)&gt;0,VLOOKUP(A766,Seguimiento_Mar_2025!G$4:J$356,4,FALSE),"")</f>
        <v>Secretaría de las Mujeres</v>
      </c>
      <c r="D766" t="s">
        <v>1340</v>
      </c>
      <c r="E766" t="str">
        <f t="shared" si="24"/>
        <v>52020204San Andrés de Cuerquia</v>
      </c>
      <c r="F766" t="str">
        <f t="shared" si="23"/>
        <v/>
      </c>
      <c r="G766">
        <v>1</v>
      </c>
      <c r="H766" s="2">
        <v>0</v>
      </c>
      <c r="I766">
        <f>+ABS(SUMIF($A$4:$A$11183,A766,$H$4:$H$11183)-IF(ISERROR(VLOOKUP(A766,Seguimiento_Mar_2025!G$4:U$356,15,FALSE)),0,VLOOKUP(A766,Seguimiento_Mar_2025!G$4:U$356,15,FALSE)))</f>
        <v>0</v>
      </c>
    </row>
    <row r="767" spans="1:9">
      <c r="A767" t="s">
        <v>239</v>
      </c>
      <c r="B767" s="1" t="str">
        <f>+IF(LEN(A767)&gt;0,VLOOKUP(A767,Seguimiento_Mar_2025!G$4:H$356,2,FALSE),"")</f>
        <v>Espacios generados en el marco del sistema departamental del cuidado</v>
      </c>
      <c r="C767" s="1" t="str">
        <f>+IF(LEN(A767)&gt;0,VLOOKUP(A767,Seguimiento_Mar_2025!G$4:J$356,4,FALSE),"")</f>
        <v>Secretaría de las Mujeres</v>
      </c>
      <c r="D767" t="s">
        <v>1236</v>
      </c>
      <c r="E767" t="str">
        <f t="shared" si="24"/>
        <v>52020204San Jerónimo</v>
      </c>
      <c r="F767" t="str">
        <f t="shared" si="23"/>
        <v/>
      </c>
      <c r="G767">
        <v>1</v>
      </c>
      <c r="H767" s="2">
        <v>0</v>
      </c>
      <c r="I767">
        <f>+ABS(SUMIF($A$4:$A$11183,A767,$H$4:$H$11183)-IF(ISERROR(VLOOKUP(A767,Seguimiento_Mar_2025!G$4:U$356,15,FALSE)),0,VLOOKUP(A767,Seguimiento_Mar_2025!G$4:U$356,15,FALSE)))</f>
        <v>0</v>
      </c>
    </row>
    <row r="768" spans="1:9">
      <c r="A768" t="s">
        <v>239</v>
      </c>
      <c r="B768" s="1" t="str">
        <f>+IF(LEN(A768)&gt;0,VLOOKUP(A768,Seguimiento_Mar_2025!G$4:H$356,2,FALSE),"")</f>
        <v>Espacios generados en el marco del sistema departamental del cuidado</v>
      </c>
      <c r="C768" s="1" t="str">
        <f>+IF(LEN(A768)&gt;0,VLOOKUP(A768,Seguimiento_Mar_2025!G$4:J$356,4,FALSE),"")</f>
        <v>Secretaría de las Mujeres</v>
      </c>
      <c r="D768" t="s">
        <v>1296</v>
      </c>
      <c r="E768" t="str">
        <f t="shared" si="24"/>
        <v>52020204San Roque</v>
      </c>
      <c r="F768" t="str">
        <f t="shared" si="23"/>
        <v/>
      </c>
      <c r="G768">
        <v>1</v>
      </c>
      <c r="H768" s="2">
        <v>0</v>
      </c>
      <c r="I768">
        <f>+ABS(SUMIF($A$4:$A$11183,A768,$H$4:$H$11183)-IF(ISERROR(VLOOKUP(A768,Seguimiento_Mar_2025!G$4:U$356,15,FALSE)),0,VLOOKUP(A768,Seguimiento_Mar_2025!G$4:U$356,15,FALSE)))</f>
        <v>0</v>
      </c>
    </row>
    <row r="769" spans="1:9">
      <c r="A769" t="s">
        <v>239</v>
      </c>
      <c r="B769" s="1" t="str">
        <f>+IF(LEN(A769)&gt;0,VLOOKUP(A769,Seguimiento_Mar_2025!G$4:H$356,2,FALSE),"")</f>
        <v>Espacios generados en el marco del sistema departamental del cuidado</v>
      </c>
      <c r="C769" s="1" t="str">
        <f>+IF(LEN(A769)&gt;0,VLOOKUP(A769,Seguimiento_Mar_2025!G$4:J$356,4,FALSE),"")</f>
        <v>Secretaría de las Mujeres</v>
      </c>
      <c r="D769" t="s">
        <v>1344</v>
      </c>
      <c r="E769" t="str">
        <f t="shared" si="24"/>
        <v>52020204Santa Bárbara</v>
      </c>
      <c r="F769" t="str">
        <f t="shared" si="23"/>
        <v/>
      </c>
      <c r="G769">
        <v>1</v>
      </c>
      <c r="H769" s="2">
        <v>0</v>
      </c>
      <c r="I769">
        <f>+ABS(SUMIF($A$4:$A$11183,A769,$H$4:$H$11183)-IF(ISERROR(VLOOKUP(A769,Seguimiento_Mar_2025!G$4:U$356,15,FALSE)),0,VLOOKUP(A769,Seguimiento_Mar_2025!G$4:U$356,15,FALSE)))</f>
        <v>0</v>
      </c>
    </row>
    <row r="770" spans="1:9">
      <c r="A770" t="s">
        <v>239</v>
      </c>
      <c r="B770" s="1" t="str">
        <f>+IF(LEN(A770)&gt;0,VLOOKUP(A770,Seguimiento_Mar_2025!G$4:H$356,2,FALSE),"")</f>
        <v>Espacios generados en el marco del sistema departamental del cuidado</v>
      </c>
      <c r="C770" s="1" t="str">
        <f>+IF(LEN(A770)&gt;0,VLOOKUP(A770,Seguimiento_Mar_2025!G$4:J$356,4,FALSE),"")</f>
        <v>Secretaría de las Mujeres</v>
      </c>
      <c r="D770" t="s">
        <v>1348</v>
      </c>
      <c r="E770" t="str">
        <f t="shared" si="24"/>
        <v>52020204Toledo</v>
      </c>
      <c r="F770" t="str">
        <f t="shared" si="23"/>
        <v/>
      </c>
      <c r="G770">
        <v>1</v>
      </c>
      <c r="H770" s="2">
        <v>0</v>
      </c>
      <c r="I770">
        <f>+ABS(SUMIF($A$4:$A$11183,A770,$H$4:$H$11183)-IF(ISERROR(VLOOKUP(A770,Seguimiento_Mar_2025!G$4:U$356,15,FALSE)),0,VLOOKUP(A770,Seguimiento_Mar_2025!G$4:U$356,15,FALSE)))</f>
        <v>0</v>
      </c>
    </row>
    <row r="771" spans="1:9">
      <c r="A771" t="s">
        <v>239</v>
      </c>
      <c r="B771" s="1" t="str">
        <f>+IF(LEN(A771)&gt;0,VLOOKUP(A771,Seguimiento_Mar_2025!G$4:H$356,2,FALSE),"")</f>
        <v>Espacios generados en el marco del sistema departamental del cuidado</v>
      </c>
      <c r="C771" s="1" t="str">
        <f>+IF(LEN(A771)&gt;0,VLOOKUP(A771,Seguimiento_Mar_2025!G$4:J$356,4,FALSE),"")</f>
        <v>Secretaría de las Mujeres</v>
      </c>
      <c r="D771" t="s">
        <v>1349</v>
      </c>
      <c r="E771" t="str">
        <f t="shared" si="24"/>
        <v>52020204Valdivia</v>
      </c>
      <c r="F771" t="str">
        <f t="shared" si="23"/>
        <v/>
      </c>
      <c r="G771">
        <v>1</v>
      </c>
      <c r="H771" s="2">
        <v>0</v>
      </c>
      <c r="I771">
        <f>+ABS(SUMIF($A$4:$A$11183,A771,$H$4:$H$11183)-IF(ISERROR(VLOOKUP(A771,Seguimiento_Mar_2025!G$4:U$356,15,FALSE)),0,VLOOKUP(A771,Seguimiento_Mar_2025!G$4:U$356,15,FALSE)))</f>
        <v>0</v>
      </c>
    </row>
    <row r="772" spans="1:9">
      <c r="A772" t="s">
        <v>239</v>
      </c>
      <c r="B772" s="1" t="str">
        <f>+IF(LEN(A772)&gt;0,VLOOKUP(A772,Seguimiento_Mar_2025!G$4:H$356,2,FALSE),"")</f>
        <v>Espacios generados en el marco del sistema departamental del cuidado</v>
      </c>
      <c r="C772" s="1" t="str">
        <f>+IF(LEN(A772)&gt;0,VLOOKUP(A772,Seguimiento_Mar_2025!G$4:J$356,4,FALSE),"")</f>
        <v>Secretaría de las Mujeres</v>
      </c>
      <c r="D772" t="s">
        <v>1352</v>
      </c>
      <c r="E772" t="str">
        <f t="shared" si="24"/>
        <v>52020204Yalí</v>
      </c>
      <c r="F772" t="str">
        <f t="shared" ref="F772:F835" si="25">+IF(IF(LEN(E772)&gt;0,COUNTIF($E$4:$E$11183,E772),"")=1,"",IF(LEN(E772)&gt;0,COUNTIF($E$4:$E$11183,E772),""))</f>
        <v/>
      </c>
      <c r="G772">
        <v>1</v>
      </c>
      <c r="H772" s="2">
        <v>0</v>
      </c>
      <c r="I772">
        <f>+ABS(SUMIF($A$4:$A$11183,A772,$H$4:$H$11183)-IF(ISERROR(VLOOKUP(A772,Seguimiento_Mar_2025!G$4:U$356,15,FALSE)),0,VLOOKUP(A772,Seguimiento_Mar_2025!G$4:U$356,15,FALSE)))</f>
        <v>0</v>
      </c>
    </row>
    <row r="773" spans="1:9">
      <c r="A773" t="s">
        <v>239</v>
      </c>
      <c r="B773" s="1" t="str">
        <f>+IF(LEN(A773)&gt;0,VLOOKUP(A773,Seguimiento_Mar_2025!G$4:H$356,2,FALSE),"")</f>
        <v>Espacios generados en el marco del sistema departamental del cuidado</v>
      </c>
      <c r="C773" s="1" t="str">
        <f>+IF(LEN(A773)&gt;0,VLOOKUP(A773,Seguimiento_Mar_2025!G$4:J$356,4,FALSE),"")</f>
        <v>Secretaría de las Mujeres</v>
      </c>
      <c r="D773" t="s">
        <v>1353</v>
      </c>
      <c r="E773" t="str">
        <f t="shared" si="24"/>
        <v>52020204Yarumal</v>
      </c>
      <c r="F773" t="str">
        <f t="shared" si="25"/>
        <v/>
      </c>
      <c r="G773">
        <v>1</v>
      </c>
      <c r="H773" s="2">
        <v>0</v>
      </c>
      <c r="I773">
        <f>+ABS(SUMIF($A$4:$A$11183,A773,$H$4:$H$11183)-IF(ISERROR(VLOOKUP(A773,Seguimiento_Mar_2025!G$4:U$356,15,FALSE)),0,VLOOKUP(A773,Seguimiento_Mar_2025!G$4:U$356,15,FALSE)))</f>
        <v>0</v>
      </c>
    </row>
    <row r="774" spans="1:9">
      <c r="A774" t="s">
        <v>239</v>
      </c>
      <c r="B774" s="1" t="str">
        <f>+IF(LEN(A774)&gt;0,VLOOKUP(A774,Seguimiento_Mar_2025!G$4:H$356,2,FALSE),"")</f>
        <v>Espacios generados en el marco del sistema departamental del cuidado</v>
      </c>
      <c r="C774" s="1" t="str">
        <f>+IF(LEN(A774)&gt;0,VLOOKUP(A774,Seguimiento_Mar_2025!G$4:J$356,4,FALSE),"")</f>
        <v>Secretaría de las Mujeres</v>
      </c>
      <c r="D774" t="s">
        <v>1291</v>
      </c>
      <c r="E774" t="str">
        <f t="shared" si="24"/>
        <v>52020204Vigía del Fuerte</v>
      </c>
      <c r="F774" t="str">
        <f t="shared" si="25"/>
        <v/>
      </c>
      <c r="G774">
        <v>1</v>
      </c>
      <c r="H774" s="2">
        <v>0</v>
      </c>
      <c r="I774">
        <f>+ABS(SUMIF($A$4:$A$11183,A774,$H$4:$H$11183)-IF(ISERROR(VLOOKUP(A774,Seguimiento_Mar_2025!G$4:U$356,15,FALSE)),0,VLOOKUP(A774,Seguimiento_Mar_2025!G$4:U$356,15,FALSE)))</f>
        <v>0</v>
      </c>
    </row>
    <row r="775" spans="1:9">
      <c r="A775" t="s">
        <v>239</v>
      </c>
      <c r="B775" s="1" t="str">
        <f>+IF(LEN(A775)&gt;0,VLOOKUP(A775,Seguimiento_Mar_2025!G$4:H$356,2,FALSE),"")</f>
        <v>Espacios generados en el marco del sistema departamental del cuidado</v>
      </c>
      <c r="C775" s="1" t="str">
        <f>+IF(LEN(A775)&gt;0,VLOOKUP(A775,Seguimiento_Mar_2025!G$4:J$356,4,FALSE),"")</f>
        <v>Secretaría de las Mujeres</v>
      </c>
      <c r="D775" t="s">
        <v>1372</v>
      </c>
      <c r="E775" t="str">
        <f t="shared" si="24"/>
        <v>52020204Apartado</v>
      </c>
      <c r="F775" t="str">
        <f t="shared" si="25"/>
        <v/>
      </c>
      <c r="G775">
        <v>1</v>
      </c>
      <c r="H775" s="2">
        <v>0</v>
      </c>
      <c r="I775">
        <f>+ABS(SUMIF($A$4:$A$11183,A775,$H$4:$H$11183)-IF(ISERROR(VLOOKUP(A775,Seguimiento_Mar_2025!G$4:U$356,15,FALSE)),0,VLOOKUP(A775,Seguimiento_Mar_2025!G$4:U$356,15,FALSE)))</f>
        <v>0</v>
      </c>
    </row>
    <row r="776" spans="1:9">
      <c r="A776" t="s">
        <v>239</v>
      </c>
      <c r="B776" s="1" t="str">
        <f>+IF(LEN(A776)&gt;0,VLOOKUP(A776,Seguimiento_Mar_2025!G$4:H$356,2,FALSE),"")</f>
        <v>Espacios generados en el marco del sistema departamental del cuidado</v>
      </c>
      <c r="C776" s="1" t="str">
        <f>+IF(LEN(A776)&gt;0,VLOOKUP(A776,Seguimiento_Mar_2025!G$4:J$356,4,FALSE),"")</f>
        <v>Secretaría de las Mujeres</v>
      </c>
      <c r="D776" t="s">
        <v>1346</v>
      </c>
      <c r="E776" t="str">
        <f t="shared" si="24"/>
        <v>52020204Támesis</v>
      </c>
      <c r="F776" t="str">
        <f t="shared" si="25"/>
        <v/>
      </c>
      <c r="G776">
        <v>1</v>
      </c>
      <c r="H776" s="2">
        <v>0</v>
      </c>
      <c r="I776">
        <f>+ABS(SUMIF($A$4:$A$11183,A776,$H$4:$H$11183)-IF(ISERROR(VLOOKUP(A776,Seguimiento_Mar_2025!G$4:U$356,15,FALSE)),0,VLOOKUP(A776,Seguimiento_Mar_2025!G$4:U$356,15,FALSE)))</f>
        <v>0</v>
      </c>
    </row>
    <row r="777" spans="1:9">
      <c r="A777" t="s">
        <v>239</v>
      </c>
      <c r="B777" s="1" t="str">
        <f>+IF(LEN(A777)&gt;0,VLOOKUP(A777,Seguimiento_Mar_2025!G$4:H$356,2,FALSE),"")</f>
        <v>Espacios generados en el marco del sistema departamental del cuidado</v>
      </c>
      <c r="C777" s="1" t="str">
        <f>+IF(LEN(A777)&gt;0,VLOOKUP(A777,Seguimiento_Mar_2025!G$4:J$356,4,FALSE),"")</f>
        <v>Secretaría de las Mujeres</v>
      </c>
      <c r="D777" t="s">
        <v>1356</v>
      </c>
      <c r="E777" t="str">
        <f t="shared" si="24"/>
        <v>52020204La Ceja</v>
      </c>
      <c r="F777" t="str">
        <f t="shared" si="25"/>
        <v/>
      </c>
      <c r="G777">
        <v>1</v>
      </c>
      <c r="H777" s="2">
        <v>0</v>
      </c>
      <c r="I777">
        <f>+ABS(SUMIF($A$4:$A$11183,A777,$H$4:$H$11183)-IF(ISERROR(VLOOKUP(A777,Seguimiento_Mar_2025!G$4:U$356,15,FALSE)),0,VLOOKUP(A777,Seguimiento_Mar_2025!G$4:U$356,15,FALSE)))</f>
        <v>0</v>
      </c>
    </row>
    <row r="778" spans="1:9">
      <c r="A778" t="s">
        <v>606</v>
      </c>
      <c r="B778" s="1" t="str">
        <f>+IF(LEN(A778)&gt;0,VLOOKUP(A778,Seguimiento_Mar_2025!G$4:H$356,2,FALSE),"")</f>
        <v>Áreas con esquema de pago por servicios ambientales implementado</v>
      </c>
      <c r="C778" s="1" t="str">
        <f>+IF(LEN(A778)&gt;0,VLOOKUP(A778,Seguimiento_Mar_2025!G$4:J$356,4,FALSE),"")</f>
        <v>Secretaría de Ambiente</v>
      </c>
      <c r="D778" t="s">
        <v>1241</v>
      </c>
      <c r="E778" t="str">
        <f t="shared" si="24"/>
        <v>54010101Andes</v>
      </c>
      <c r="F778" t="str">
        <f t="shared" si="25"/>
        <v/>
      </c>
      <c r="G778">
        <v>57</v>
      </c>
      <c r="H778" s="2"/>
      <c r="I778">
        <f>+ABS(SUMIF($A$4:$A$11183,A778,$H$4:$H$11183)-IF(ISERROR(VLOOKUP(A778,Seguimiento_Mar_2025!G$4:U$356,15,FALSE)),0,VLOOKUP(A778,Seguimiento_Mar_2025!G$4:U$356,15,FALSE)))</f>
        <v>0</v>
      </c>
    </row>
    <row r="779" spans="1:9">
      <c r="A779" t="s">
        <v>606</v>
      </c>
      <c r="B779" s="1" t="str">
        <f>+IF(LEN(A779)&gt;0,VLOOKUP(A779,Seguimiento_Mar_2025!G$4:H$356,2,FALSE),"")</f>
        <v>Áreas con esquema de pago por servicios ambientales implementado</v>
      </c>
      <c r="C779" s="1" t="str">
        <f>+IF(LEN(A779)&gt;0,VLOOKUP(A779,Seguimiento_Mar_2025!G$4:J$356,4,FALSE),"")</f>
        <v>Secretaría de Ambiente</v>
      </c>
      <c r="D779" t="s">
        <v>1278</v>
      </c>
      <c r="E779" t="str">
        <f t="shared" si="24"/>
        <v>54010101Angostura</v>
      </c>
      <c r="F779" t="str">
        <f t="shared" si="25"/>
        <v/>
      </c>
      <c r="G779">
        <v>164.5</v>
      </c>
      <c r="H779" s="2"/>
      <c r="I779">
        <f>+ABS(SUMIF($A$4:$A$11183,A779,$H$4:$H$11183)-IF(ISERROR(VLOOKUP(A779,Seguimiento_Mar_2025!G$4:U$356,15,FALSE)),0,VLOOKUP(A779,Seguimiento_Mar_2025!G$4:U$356,15,FALSE)))</f>
        <v>0</v>
      </c>
    </row>
    <row r="780" spans="1:9">
      <c r="A780" t="s">
        <v>606</v>
      </c>
      <c r="B780" s="1" t="str">
        <f>+IF(LEN(A780)&gt;0,VLOOKUP(A780,Seguimiento_Mar_2025!G$4:H$356,2,FALSE),"")</f>
        <v>Áreas con esquema de pago por servicios ambientales implementado</v>
      </c>
      <c r="C780" s="1" t="str">
        <f>+IF(LEN(A780)&gt;0,VLOOKUP(A780,Seguimiento_Mar_2025!G$4:J$356,4,FALSE),"")</f>
        <v>Secretaría de Ambiente</v>
      </c>
      <c r="D780" t="s">
        <v>1306</v>
      </c>
      <c r="E780" t="str">
        <f t="shared" si="24"/>
        <v>54010101Anorí</v>
      </c>
      <c r="F780" t="str">
        <f t="shared" si="25"/>
        <v/>
      </c>
      <c r="G780">
        <v>331.1</v>
      </c>
      <c r="H780" s="2"/>
      <c r="I780">
        <f>+ABS(SUMIF($A$4:$A$11183,A780,$H$4:$H$11183)-IF(ISERROR(VLOOKUP(A780,Seguimiento_Mar_2025!G$4:U$356,15,FALSE)),0,VLOOKUP(A780,Seguimiento_Mar_2025!G$4:U$356,15,FALSE)))</f>
        <v>0</v>
      </c>
    </row>
    <row r="781" spans="1:9">
      <c r="A781" t="s">
        <v>606</v>
      </c>
      <c r="B781" s="1" t="str">
        <f>+IF(LEN(A781)&gt;0,VLOOKUP(A781,Seguimiento_Mar_2025!G$4:H$356,2,FALSE),"")</f>
        <v>Áreas con esquema de pago por servicios ambientales implementado</v>
      </c>
      <c r="C781" s="1" t="str">
        <f>+IF(LEN(A781)&gt;0,VLOOKUP(A781,Seguimiento_Mar_2025!G$4:J$356,4,FALSE),"")</f>
        <v>Secretaría de Ambiente</v>
      </c>
      <c r="D781" t="s">
        <v>1307</v>
      </c>
      <c r="E781" t="str">
        <f t="shared" si="24"/>
        <v>54010101Anzá</v>
      </c>
      <c r="F781" t="str">
        <f t="shared" si="25"/>
        <v/>
      </c>
      <c r="G781">
        <v>57.8</v>
      </c>
      <c r="H781" s="2"/>
      <c r="I781">
        <f>+ABS(SUMIF($A$4:$A$11183,A781,$H$4:$H$11183)-IF(ISERROR(VLOOKUP(A781,Seguimiento_Mar_2025!G$4:U$356,15,FALSE)),0,VLOOKUP(A781,Seguimiento_Mar_2025!G$4:U$356,15,FALSE)))</f>
        <v>0</v>
      </c>
    </row>
    <row r="782" spans="1:9">
      <c r="A782" t="s">
        <v>606</v>
      </c>
      <c r="B782" s="1" t="str">
        <f>+IF(LEN(A782)&gt;0,VLOOKUP(A782,Seguimiento_Mar_2025!G$4:H$356,2,FALSE),"")</f>
        <v>Áreas con esquema de pago por servicios ambientales implementado</v>
      </c>
      <c r="C782" s="1" t="str">
        <f>+IF(LEN(A782)&gt;0,VLOOKUP(A782,Seguimiento_Mar_2025!G$4:J$356,4,FALSE),"")</f>
        <v>Secretaría de Ambiente</v>
      </c>
      <c r="D782" t="s">
        <v>1309</v>
      </c>
      <c r="E782" t="str">
        <f t="shared" si="24"/>
        <v>54010101Barbosa</v>
      </c>
      <c r="F782" t="str">
        <f t="shared" si="25"/>
        <v/>
      </c>
      <c r="G782">
        <v>15.3</v>
      </c>
      <c r="H782" s="2"/>
      <c r="I782">
        <f>+ABS(SUMIF($A$4:$A$11183,A782,$H$4:$H$11183)-IF(ISERROR(VLOOKUP(A782,Seguimiento_Mar_2025!G$4:U$356,15,FALSE)),0,VLOOKUP(A782,Seguimiento_Mar_2025!G$4:U$356,15,FALSE)))</f>
        <v>0</v>
      </c>
    </row>
    <row r="783" spans="1:9">
      <c r="A783" t="s">
        <v>606</v>
      </c>
      <c r="B783" s="1" t="str">
        <f>+IF(LEN(A783)&gt;0,VLOOKUP(A783,Seguimiento_Mar_2025!G$4:H$356,2,FALSE),"")</f>
        <v>Áreas con esquema de pago por servicios ambientales implementado</v>
      </c>
      <c r="C783" s="1" t="str">
        <f>+IF(LEN(A783)&gt;0,VLOOKUP(A783,Seguimiento_Mar_2025!G$4:J$356,4,FALSE),"")</f>
        <v>Secretaría de Ambiente</v>
      </c>
      <c r="D783" t="s">
        <v>1279</v>
      </c>
      <c r="E783" t="str">
        <f t="shared" si="24"/>
        <v>54010101Belmira</v>
      </c>
      <c r="F783" t="str">
        <f t="shared" si="25"/>
        <v/>
      </c>
      <c r="G783">
        <v>317.89999999999998</v>
      </c>
      <c r="H783" s="2"/>
      <c r="I783">
        <f>+ABS(SUMIF($A$4:$A$11183,A783,$H$4:$H$11183)-IF(ISERROR(VLOOKUP(A783,Seguimiento_Mar_2025!G$4:U$356,15,FALSE)),0,VLOOKUP(A783,Seguimiento_Mar_2025!G$4:U$356,15,FALSE)))</f>
        <v>0</v>
      </c>
    </row>
    <row r="784" spans="1:9">
      <c r="A784" t="s">
        <v>606</v>
      </c>
      <c r="B784" s="1" t="str">
        <f>+IF(LEN(A784)&gt;0,VLOOKUP(A784,Seguimiento_Mar_2025!G$4:H$356,2,FALSE),"")</f>
        <v>Áreas con esquema de pago por servicios ambientales implementado</v>
      </c>
      <c r="C784" s="1" t="str">
        <f>+IF(LEN(A784)&gt;0,VLOOKUP(A784,Seguimiento_Mar_2025!G$4:J$356,4,FALSE),"")</f>
        <v>Secretaría de Ambiente</v>
      </c>
      <c r="D784" t="s">
        <v>1272</v>
      </c>
      <c r="E784" t="str">
        <f t="shared" si="24"/>
        <v>54010101Betulia</v>
      </c>
      <c r="F784" t="str">
        <f t="shared" si="25"/>
        <v/>
      </c>
      <c r="G784">
        <v>186</v>
      </c>
      <c r="H784" s="2"/>
      <c r="I784">
        <f>+ABS(SUMIF($A$4:$A$11183,A784,$H$4:$H$11183)-IF(ISERROR(VLOOKUP(A784,Seguimiento_Mar_2025!G$4:U$356,15,FALSE)),0,VLOOKUP(A784,Seguimiento_Mar_2025!G$4:U$356,15,FALSE)))</f>
        <v>0</v>
      </c>
    </row>
    <row r="785" spans="1:9">
      <c r="A785" t="s">
        <v>606</v>
      </c>
      <c r="B785" s="1" t="str">
        <f>+IF(LEN(A785)&gt;0,VLOOKUP(A785,Seguimiento_Mar_2025!G$4:H$356,2,FALSE),"")</f>
        <v>Áreas con esquema de pago por servicios ambientales implementado</v>
      </c>
      <c r="C785" s="1" t="str">
        <f>+IF(LEN(A785)&gt;0,VLOOKUP(A785,Seguimiento_Mar_2025!G$4:J$356,4,FALSE),"")</f>
        <v>Secretaría de Ambiente</v>
      </c>
      <c r="D785" t="s">
        <v>1313</v>
      </c>
      <c r="E785" t="str">
        <f t="shared" si="24"/>
        <v>54010101Caicedo</v>
      </c>
      <c r="F785" t="str">
        <f t="shared" si="25"/>
        <v/>
      </c>
      <c r="G785">
        <v>1419.9</v>
      </c>
      <c r="H785" s="2"/>
      <c r="I785">
        <f>+ABS(SUMIF($A$4:$A$11183,A785,$H$4:$H$11183)-IF(ISERROR(VLOOKUP(A785,Seguimiento_Mar_2025!G$4:U$356,15,FALSE)),0,VLOOKUP(A785,Seguimiento_Mar_2025!G$4:U$356,15,FALSE)))</f>
        <v>0</v>
      </c>
    </row>
    <row r="786" spans="1:9">
      <c r="A786" t="s">
        <v>606</v>
      </c>
      <c r="B786" s="1" t="str">
        <f>+IF(LEN(A786)&gt;0,VLOOKUP(A786,Seguimiento_Mar_2025!G$4:H$356,2,FALSE),"")</f>
        <v>Áreas con esquema de pago por servicios ambientales implementado</v>
      </c>
      <c r="C786" s="1" t="str">
        <f>+IF(LEN(A786)&gt;0,VLOOKUP(A786,Seguimiento_Mar_2025!G$4:J$356,4,FALSE),"")</f>
        <v>Secretaría de Ambiente</v>
      </c>
      <c r="D786" t="s">
        <v>1315</v>
      </c>
      <c r="E786" t="str">
        <f t="shared" si="24"/>
        <v>54010101Campamento</v>
      </c>
      <c r="F786" t="str">
        <f t="shared" si="25"/>
        <v/>
      </c>
      <c r="G786">
        <v>54.5</v>
      </c>
      <c r="H786" s="2"/>
      <c r="I786">
        <f>+ABS(SUMIF($A$4:$A$11183,A786,$H$4:$H$11183)-IF(ISERROR(VLOOKUP(A786,Seguimiento_Mar_2025!G$4:U$356,15,FALSE)),0,VLOOKUP(A786,Seguimiento_Mar_2025!G$4:U$356,15,FALSE)))</f>
        <v>0</v>
      </c>
    </row>
    <row r="787" spans="1:9">
      <c r="A787" t="s">
        <v>606</v>
      </c>
      <c r="B787" s="1" t="str">
        <f>+IF(LEN(A787)&gt;0,VLOOKUP(A787,Seguimiento_Mar_2025!G$4:H$356,2,FALSE),"")</f>
        <v>Áreas con esquema de pago por servicios ambientales implementado</v>
      </c>
      <c r="C787" s="1" t="str">
        <f>+IF(LEN(A787)&gt;0,VLOOKUP(A787,Seguimiento_Mar_2025!G$4:J$356,4,FALSE),"")</f>
        <v>Secretaría de Ambiente</v>
      </c>
      <c r="D787" t="s">
        <v>1299</v>
      </c>
      <c r="E787" t="str">
        <f t="shared" si="24"/>
        <v>54010101Caracolí</v>
      </c>
      <c r="F787" t="str">
        <f t="shared" si="25"/>
        <v/>
      </c>
      <c r="G787">
        <v>210.9</v>
      </c>
      <c r="H787" s="2"/>
      <c r="I787">
        <f>+ABS(SUMIF($A$4:$A$11183,A787,$H$4:$H$11183)-IF(ISERROR(VLOOKUP(A787,Seguimiento_Mar_2025!G$4:U$356,15,FALSE)),0,VLOOKUP(A787,Seguimiento_Mar_2025!G$4:U$356,15,FALSE)))</f>
        <v>0</v>
      </c>
    </row>
    <row r="788" spans="1:9">
      <c r="A788" t="s">
        <v>606</v>
      </c>
      <c r="B788" s="1" t="str">
        <f>+IF(LEN(A788)&gt;0,VLOOKUP(A788,Seguimiento_Mar_2025!G$4:H$356,2,FALSE),"")</f>
        <v>Áreas con esquema de pago por servicios ambientales implementado</v>
      </c>
      <c r="C788" s="1" t="str">
        <f>+IF(LEN(A788)&gt;0,VLOOKUP(A788,Seguimiento_Mar_2025!G$4:J$356,4,FALSE),"")</f>
        <v>Secretaría de Ambiente</v>
      </c>
      <c r="D788" t="s">
        <v>1292</v>
      </c>
      <c r="E788" t="str">
        <f t="shared" si="24"/>
        <v>54010101Carolina del Príncipe</v>
      </c>
      <c r="F788" t="str">
        <f t="shared" si="25"/>
        <v/>
      </c>
      <c r="G788">
        <v>93.9</v>
      </c>
      <c r="H788" s="2"/>
      <c r="I788">
        <f>+ABS(SUMIF($A$4:$A$11183,A788,$H$4:$H$11183)-IF(ISERROR(VLOOKUP(A788,Seguimiento_Mar_2025!G$4:U$356,15,FALSE)),0,VLOOKUP(A788,Seguimiento_Mar_2025!G$4:U$356,15,FALSE)))</f>
        <v>0</v>
      </c>
    </row>
    <row r="789" spans="1:9">
      <c r="A789" t="s">
        <v>606</v>
      </c>
      <c r="B789" s="1" t="str">
        <f>+IF(LEN(A789)&gt;0,VLOOKUP(A789,Seguimiento_Mar_2025!G$4:H$356,2,FALSE),"")</f>
        <v>Áreas con esquema de pago por servicios ambientales implementado</v>
      </c>
      <c r="C789" s="1" t="str">
        <f>+IF(LEN(A789)&gt;0,VLOOKUP(A789,Seguimiento_Mar_2025!G$4:J$356,4,FALSE),"")</f>
        <v>Secretaría de Ambiente</v>
      </c>
      <c r="D789" t="s">
        <v>1254</v>
      </c>
      <c r="E789" t="str">
        <f t="shared" si="24"/>
        <v>54010101Ciudad Bolívar</v>
      </c>
      <c r="F789" t="str">
        <f t="shared" si="25"/>
        <v/>
      </c>
      <c r="G789">
        <v>227.2</v>
      </c>
      <c r="H789" s="2"/>
      <c r="I789">
        <f>+ABS(SUMIF($A$4:$A$11183,A789,$H$4:$H$11183)-IF(ISERROR(VLOOKUP(A789,Seguimiento_Mar_2025!G$4:U$356,15,FALSE)),0,VLOOKUP(A789,Seguimiento_Mar_2025!G$4:U$356,15,FALSE)))</f>
        <v>0</v>
      </c>
    </row>
    <row r="790" spans="1:9">
      <c r="A790" t="s">
        <v>606</v>
      </c>
      <c r="B790" s="1" t="str">
        <f>+IF(LEN(A790)&gt;0,VLOOKUP(A790,Seguimiento_Mar_2025!G$4:H$356,2,FALSE),"")</f>
        <v>Áreas con esquema de pago por servicios ambientales implementado</v>
      </c>
      <c r="C790" s="1" t="str">
        <f>+IF(LEN(A790)&gt;0,VLOOKUP(A790,Seguimiento_Mar_2025!G$4:J$356,4,FALSE),"")</f>
        <v>Secretaría de Ambiente</v>
      </c>
      <c r="D790" t="s">
        <v>1318</v>
      </c>
      <c r="E790" t="str">
        <f t="shared" si="24"/>
        <v>54010101Concordia</v>
      </c>
      <c r="F790" t="str">
        <f t="shared" si="25"/>
        <v/>
      </c>
      <c r="G790">
        <v>77</v>
      </c>
      <c r="H790" s="2"/>
      <c r="I790">
        <f>+ABS(SUMIF($A$4:$A$11183,A790,$H$4:$H$11183)-IF(ISERROR(VLOOKUP(A790,Seguimiento_Mar_2025!G$4:U$356,15,FALSE)),0,VLOOKUP(A790,Seguimiento_Mar_2025!G$4:U$356,15,FALSE)))</f>
        <v>0</v>
      </c>
    </row>
    <row r="791" spans="1:9">
      <c r="A791" t="s">
        <v>606</v>
      </c>
      <c r="B791" s="1" t="str">
        <f>+IF(LEN(A791)&gt;0,VLOOKUP(A791,Seguimiento_Mar_2025!G$4:H$356,2,FALSE),"")</f>
        <v>Áreas con esquema de pago por servicios ambientales implementado</v>
      </c>
      <c r="C791" s="1" t="str">
        <f>+IF(LEN(A791)&gt;0,VLOOKUP(A791,Seguimiento_Mar_2025!G$4:J$356,4,FALSE),"")</f>
        <v>Secretaría de Ambiente</v>
      </c>
      <c r="D791" t="s">
        <v>1245</v>
      </c>
      <c r="E791" t="str">
        <f t="shared" si="24"/>
        <v>54010101Copacabana</v>
      </c>
      <c r="F791" t="str">
        <f t="shared" si="25"/>
        <v/>
      </c>
      <c r="G791">
        <v>18.3</v>
      </c>
      <c r="H791" s="2"/>
      <c r="I791">
        <f>+ABS(SUMIF($A$4:$A$11183,A791,$H$4:$H$11183)-IF(ISERROR(VLOOKUP(A791,Seguimiento_Mar_2025!G$4:U$356,15,FALSE)),0,VLOOKUP(A791,Seguimiento_Mar_2025!G$4:U$356,15,FALSE)))</f>
        <v>0</v>
      </c>
    </row>
    <row r="792" spans="1:9">
      <c r="A792" t="s">
        <v>606</v>
      </c>
      <c r="B792" s="1" t="str">
        <f>+IF(LEN(A792)&gt;0,VLOOKUP(A792,Seguimiento_Mar_2025!G$4:H$356,2,FALSE),"")</f>
        <v>Áreas con esquema de pago por servicios ambientales implementado</v>
      </c>
      <c r="C792" s="1" t="str">
        <f>+IF(LEN(A792)&gt;0,VLOOKUP(A792,Seguimiento_Mar_2025!G$4:J$356,4,FALSE),"")</f>
        <v>Secretaría de Ambiente</v>
      </c>
      <c r="D792" t="s">
        <v>1319</v>
      </c>
      <c r="E792" t="str">
        <f t="shared" si="24"/>
        <v>54010101Donmatías</v>
      </c>
      <c r="F792" t="str">
        <f t="shared" si="25"/>
        <v/>
      </c>
      <c r="G792">
        <v>46.1</v>
      </c>
      <c r="H792" s="2"/>
      <c r="I792">
        <f>+ABS(SUMIF($A$4:$A$11183,A792,$H$4:$H$11183)-IF(ISERROR(VLOOKUP(A792,Seguimiento_Mar_2025!G$4:U$356,15,FALSE)),0,VLOOKUP(A792,Seguimiento_Mar_2025!G$4:U$356,15,FALSE)))</f>
        <v>0</v>
      </c>
    </row>
    <row r="793" spans="1:9">
      <c r="A793" t="s">
        <v>606</v>
      </c>
      <c r="B793" s="1" t="str">
        <f>+IF(LEN(A793)&gt;0,VLOOKUP(A793,Seguimiento_Mar_2025!G$4:H$356,2,FALSE),"")</f>
        <v>Áreas con esquema de pago por servicios ambientales implementado</v>
      </c>
      <c r="C793" s="1" t="str">
        <f>+IF(LEN(A793)&gt;0,VLOOKUP(A793,Seguimiento_Mar_2025!G$4:J$356,4,FALSE),"")</f>
        <v>Secretaría de Ambiente</v>
      </c>
      <c r="D793" t="s">
        <v>1270</v>
      </c>
      <c r="E793" t="str">
        <f t="shared" si="24"/>
        <v>54010101Ebéjico</v>
      </c>
      <c r="F793" t="str">
        <f t="shared" si="25"/>
        <v/>
      </c>
      <c r="G793">
        <v>44</v>
      </c>
      <c r="H793" s="2"/>
      <c r="I793">
        <f>+ABS(SUMIF($A$4:$A$11183,A793,$H$4:$H$11183)-IF(ISERROR(VLOOKUP(A793,Seguimiento_Mar_2025!G$4:U$356,15,FALSE)),0,VLOOKUP(A793,Seguimiento_Mar_2025!G$4:U$356,15,FALSE)))</f>
        <v>0</v>
      </c>
    </row>
    <row r="794" spans="1:9">
      <c r="A794" t="s">
        <v>606</v>
      </c>
      <c r="B794" s="1" t="str">
        <f>+IF(LEN(A794)&gt;0,VLOOKUP(A794,Seguimiento_Mar_2025!G$4:H$356,2,FALSE),"")</f>
        <v>Áreas con esquema de pago por servicios ambientales implementado</v>
      </c>
      <c r="C794" s="1" t="str">
        <f>+IF(LEN(A794)&gt;0,VLOOKUP(A794,Seguimiento_Mar_2025!G$4:J$356,4,FALSE),"")</f>
        <v>Secretaría de Ambiente</v>
      </c>
      <c r="D794" t="s">
        <v>1246</v>
      </c>
      <c r="E794" t="str">
        <f t="shared" si="24"/>
        <v>54010101Entrerríos</v>
      </c>
      <c r="F794" t="str">
        <f t="shared" si="25"/>
        <v/>
      </c>
      <c r="G794">
        <v>193.2</v>
      </c>
      <c r="H794" s="2"/>
      <c r="I794">
        <f>+ABS(SUMIF($A$4:$A$11183,A794,$H$4:$H$11183)-IF(ISERROR(VLOOKUP(A794,Seguimiento_Mar_2025!G$4:U$356,15,FALSE)),0,VLOOKUP(A794,Seguimiento_Mar_2025!G$4:U$356,15,FALSE)))</f>
        <v>0</v>
      </c>
    </row>
    <row r="795" spans="1:9">
      <c r="A795" t="s">
        <v>606</v>
      </c>
      <c r="B795" s="1" t="str">
        <f>+IF(LEN(A795)&gt;0,VLOOKUP(A795,Seguimiento_Mar_2025!G$4:H$356,2,FALSE),"")</f>
        <v>Áreas con esquema de pago por servicios ambientales implementado</v>
      </c>
      <c r="C795" s="1" t="str">
        <f>+IF(LEN(A795)&gt;0,VLOOKUP(A795,Seguimiento_Mar_2025!G$4:J$356,4,FALSE),"")</f>
        <v>Secretaría de Ambiente</v>
      </c>
      <c r="D795" t="s">
        <v>1322</v>
      </c>
      <c r="E795" t="str">
        <f t="shared" si="24"/>
        <v>54010101Envigado</v>
      </c>
      <c r="F795" t="str">
        <f t="shared" si="25"/>
        <v/>
      </c>
      <c r="G795">
        <v>34.1</v>
      </c>
      <c r="H795" s="2"/>
      <c r="I795">
        <f>+ABS(SUMIF($A$4:$A$11183,A795,$H$4:$H$11183)-IF(ISERROR(VLOOKUP(A795,Seguimiento_Mar_2025!G$4:U$356,15,FALSE)),0,VLOOKUP(A795,Seguimiento_Mar_2025!G$4:U$356,15,FALSE)))</f>
        <v>0</v>
      </c>
    </row>
    <row r="796" spans="1:9">
      <c r="A796" t="s">
        <v>606</v>
      </c>
      <c r="B796" s="1" t="str">
        <f>+IF(LEN(A796)&gt;0,VLOOKUP(A796,Seguimiento_Mar_2025!G$4:H$356,2,FALSE),"")</f>
        <v>Áreas con esquema de pago por servicios ambientales implementado</v>
      </c>
      <c r="C796" s="1" t="str">
        <f>+IF(LEN(A796)&gt;0,VLOOKUP(A796,Seguimiento_Mar_2025!G$4:J$356,4,FALSE),"")</f>
        <v>Secretaría de Ambiente</v>
      </c>
      <c r="D796" t="s">
        <v>1326</v>
      </c>
      <c r="E796" t="str">
        <f t="shared" si="24"/>
        <v>54010101Gómez Plata</v>
      </c>
      <c r="F796" t="str">
        <f t="shared" si="25"/>
        <v/>
      </c>
      <c r="G796">
        <v>292.89999999999998</v>
      </c>
      <c r="H796" s="2"/>
      <c r="I796">
        <f>+ABS(SUMIF($A$4:$A$11183,A796,$H$4:$H$11183)-IF(ISERROR(VLOOKUP(A796,Seguimiento_Mar_2025!G$4:U$356,15,FALSE)),0,VLOOKUP(A796,Seguimiento_Mar_2025!G$4:U$356,15,FALSE)))</f>
        <v>0</v>
      </c>
    </row>
    <row r="797" spans="1:9">
      <c r="A797" t="s">
        <v>606</v>
      </c>
      <c r="B797" s="1" t="str">
        <f>+IF(LEN(A797)&gt;0,VLOOKUP(A797,Seguimiento_Mar_2025!G$4:H$356,2,FALSE),"")</f>
        <v>Áreas con esquema de pago por servicios ambientales implementado</v>
      </c>
      <c r="C797" s="1" t="str">
        <f>+IF(LEN(A797)&gt;0,VLOOKUP(A797,Seguimiento_Mar_2025!G$4:J$356,4,FALSE),"")</f>
        <v>Secretaría de Ambiente</v>
      </c>
      <c r="D797" t="s">
        <v>1282</v>
      </c>
      <c r="E797" t="str">
        <f t="shared" si="24"/>
        <v>54010101Guadalupe</v>
      </c>
      <c r="F797" t="str">
        <f t="shared" si="25"/>
        <v/>
      </c>
      <c r="G797">
        <v>88.3</v>
      </c>
      <c r="H797" s="2"/>
      <c r="I797">
        <f>+ABS(SUMIF($A$4:$A$11183,A797,$H$4:$H$11183)-IF(ISERROR(VLOOKUP(A797,Seguimiento_Mar_2025!G$4:U$356,15,FALSE)),0,VLOOKUP(A797,Seguimiento_Mar_2025!G$4:U$356,15,FALSE)))</f>
        <v>0</v>
      </c>
    </row>
    <row r="798" spans="1:9">
      <c r="A798" t="s">
        <v>606</v>
      </c>
      <c r="B798" s="1" t="str">
        <f>+IF(LEN(A798)&gt;0,VLOOKUP(A798,Seguimiento_Mar_2025!G$4:H$356,2,FALSE),"")</f>
        <v>Áreas con esquema de pago por servicios ambientales implementado</v>
      </c>
      <c r="C798" s="1" t="str">
        <f>+IF(LEN(A798)&gt;0,VLOOKUP(A798,Seguimiento_Mar_2025!G$4:J$356,4,FALSE),"")</f>
        <v>Secretaría de Ambiente</v>
      </c>
      <c r="D798" t="s">
        <v>1330</v>
      </c>
      <c r="E798" t="str">
        <f t="shared" si="24"/>
        <v>54010101Jardín</v>
      </c>
      <c r="F798" t="str">
        <f t="shared" si="25"/>
        <v/>
      </c>
      <c r="G798">
        <v>1174</v>
      </c>
      <c r="H798" s="2"/>
      <c r="I798">
        <f>+ABS(SUMIF($A$4:$A$11183,A798,$H$4:$H$11183)-IF(ISERROR(VLOOKUP(A798,Seguimiento_Mar_2025!G$4:U$356,15,FALSE)),0,VLOOKUP(A798,Seguimiento_Mar_2025!G$4:U$356,15,FALSE)))</f>
        <v>0</v>
      </c>
    </row>
    <row r="799" spans="1:9">
      <c r="A799" t="s">
        <v>606</v>
      </c>
      <c r="B799" s="1" t="str">
        <f>+IF(LEN(A799)&gt;0,VLOOKUP(A799,Seguimiento_Mar_2025!G$4:H$356,2,FALSE),"")</f>
        <v>Áreas con esquema de pago por servicios ambientales implementado</v>
      </c>
      <c r="C799" s="1" t="str">
        <f>+IF(LEN(A799)&gt;0,VLOOKUP(A799,Seguimiento_Mar_2025!G$4:J$356,4,FALSE),"")</f>
        <v>Secretaría de Ambiente</v>
      </c>
      <c r="D799" t="s">
        <v>1237</v>
      </c>
      <c r="E799" t="str">
        <f t="shared" si="24"/>
        <v>54010101Jericó</v>
      </c>
      <c r="F799" t="str">
        <f t="shared" si="25"/>
        <v/>
      </c>
      <c r="G799">
        <v>23</v>
      </c>
      <c r="H799" s="2"/>
      <c r="I799">
        <f>+ABS(SUMIF($A$4:$A$11183,A799,$H$4:$H$11183)-IF(ISERROR(VLOOKUP(A799,Seguimiento_Mar_2025!G$4:U$356,15,FALSE)),0,VLOOKUP(A799,Seguimiento_Mar_2025!G$4:U$356,15,FALSE)))</f>
        <v>0</v>
      </c>
    </row>
    <row r="800" spans="1:9">
      <c r="A800" t="s">
        <v>606</v>
      </c>
      <c r="B800" s="1" t="str">
        <f>+IF(LEN(A800)&gt;0,VLOOKUP(A800,Seguimiento_Mar_2025!G$4:H$356,2,FALSE),"")</f>
        <v>Áreas con esquema de pago por servicios ambientales implementado</v>
      </c>
      <c r="C800" s="1" t="str">
        <f>+IF(LEN(A800)&gt;0,VLOOKUP(A800,Seguimiento_Mar_2025!G$4:J$356,4,FALSE),"")</f>
        <v>Secretaría de Ambiente</v>
      </c>
      <c r="D800" t="s">
        <v>1332</v>
      </c>
      <c r="E800" t="str">
        <f t="shared" si="24"/>
        <v>54010101La Estrella</v>
      </c>
      <c r="F800" t="str">
        <f t="shared" si="25"/>
        <v/>
      </c>
      <c r="G800">
        <v>44.8</v>
      </c>
      <c r="H800" s="2"/>
      <c r="I800">
        <f>+ABS(SUMIF($A$4:$A$11183,A800,$H$4:$H$11183)-IF(ISERROR(VLOOKUP(A800,Seguimiento_Mar_2025!G$4:U$356,15,FALSE)),0,VLOOKUP(A800,Seguimiento_Mar_2025!G$4:U$356,15,FALSE)))</f>
        <v>0</v>
      </c>
    </row>
    <row r="801" spans="1:9">
      <c r="A801" t="s">
        <v>606</v>
      </c>
      <c r="B801" s="1" t="str">
        <f>+IF(LEN(A801)&gt;0,VLOOKUP(A801,Seguimiento_Mar_2025!G$4:H$356,2,FALSE),"")</f>
        <v>Áreas con esquema de pago por servicios ambientales implementado</v>
      </c>
      <c r="C801" s="1" t="str">
        <f>+IF(LEN(A801)&gt;0,VLOOKUP(A801,Seguimiento_Mar_2025!G$4:J$356,4,FALSE),"")</f>
        <v>Secretaría de Ambiente</v>
      </c>
      <c r="D801" t="s">
        <v>1240</v>
      </c>
      <c r="E801" t="str">
        <f t="shared" si="24"/>
        <v>54010101Liborina</v>
      </c>
      <c r="F801" t="str">
        <f t="shared" si="25"/>
        <v/>
      </c>
      <c r="G801">
        <v>245.6</v>
      </c>
      <c r="H801" s="2"/>
      <c r="I801">
        <f>+ABS(SUMIF($A$4:$A$11183,A801,$H$4:$H$11183)-IF(ISERROR(VLOOKUP(A801,Seguimiento_Mar_2025!G$4:U$356,15,FALSE)),0,VLOOKUP(A801,Seguimiento_Mar_2025!G$4:U$356,15,FALSE)))</f>
        <v>0</v>
      </c>
    </row>
    <row r="802" spans="1:9">
      <c r="A802" t="s">
        <v>606</v>
      </c>
      <c r="B802" s="1" t="str">
        <f>+IF(LEN(A802)&gt;0,VLOOKUP(A802,Seguimiento_Mar_2025!G$4:H$356,2,FALSE),"")</f>
        <v>Áreas con esquema de pago por servicios ambientales implementado</v>
      </c>
      <c r="C802" s="1" t="str">
        <f>+IF(LEN(A802)&gt;0,VLOOKUP(A802,Seguimiento_Mar_2025!G$4:J$356,4,FALSE),"")</f>
        <v>Secretaría de Ambiente</v>
      </c>
      <c r="D802" t="s">
        <v>1284</v>
      </c>
      <c r="E802" t="str">
        <f t="shared" si="24"/>
        <v>54010101Montebello</v>
      </c>
      <c r="F802" t="str">
        <f t="shared" si="25"/>
        <v/>
      </c>
      <c r="G802">
        <v>33.5</v>
      </c>
      <c r="H802" s="2"/>
      <c r="I802">
        <f>+ABS(SUMIF($A$4:$A$11183,A802,$H$4:$H$11183)-IF(ISERROR(VLOOKUP(A802,Seguimiento_Mar_2025!G$4:U$356,15,FALSE)),0,VLOOKUP(A802,Seguimiento_Mar_2025!G$4:U$356,15,FALSE)))</f>
        <v>0</v>
      </c>
    </row>
    <row r="803" spans="1:9">
      <c r="A803" t="s">
        <v>606</v>
      </c>
      <c r="B803" s="1" t="str">
        <f>+IF(LEN(A803)&gt;0,VLOOKUP(A803,Seguimiento_Mar_2025!G$4:H$356,2,FALSE),"")</f>
        <v>Áreas con esquema de pago por servicios ambientales implementado</v>
      </c>
      <c r="C803" s="1" t="str">
        <f>+IF(LEN(A803)&gt;0,VLOOKUP(A803,Seguimiento_Mar_2025!G$4:J$356,4,FALSE),"")</f>
        <v>Secretaría de Ambiente</v>
      </c>
      <c r="D803" t="s">
        <v>1336</v>
      </c>
      <c r="E803" t="str">
        <f t="shared" si="24"/>
        <v>54010101Remedios</v>
      </c>
      <c r="F803" t="str">
        <f t="shared" si="25"/>
        <v/>
      </c>
      <c r="G803">
        <v>217.4</v>
      </c>
      <c r="H803" s="2"/>
      <c r="I803">
        <f>+ABS(SUMIF($A$4:$A$11183,A803,$H$4:$H$11183)-IF(ISERROR(VLOOKUP(A803,Seguimiento_Mar_2025!G$4:U$356,15,FALSE)),0,VLOOKUP(A803,Seguimiento_Mar_2025!G$4:U$356,15,FALSE)))</f>
        <v>0</v>
      </c>
    </row>
    <row r="804" spans="1:9">
      <c r="A804" t="s">
        <v>606</v>
      </c>
      <c r="B804" s="1" t="str">
        <f>+IF(LEN(A804)&gt;0,VLOOKUP(A804,Seguimiento_Mar_2025!G$4:H$356,2,FALSE),"")</f>
        <v>Áreas con esquema de pago por servicios ambientales implementado</v>
      </c>
      <c r="C804" s="1" t="str">
        <f>+IF(LEN(A804)&gt;0,VLOOKUP(A804,Seguimiento_Mar_2025!G$4:J$356,4,FALSE),"")</f>
        <v>Secretaría de Ambiente</v>
      </c>
      <c r="D804" t="s">
        <v>1338</v>
      </c>
      <c r="E804" t="str">
        <f t="shared" si="24"/>
        <v>54010101Sabanalarga</v>
      </c>
      <c r="F804" t="str">
        <f t="shared" si="25"/>
        <v/>
      </c>
      <c r="G804">
        <v>207.1</v>
      </c>
      <c r="H804" s="2"/>
      <c r="I804">
        <f>+ABS(SUMIF($A$4:$A$11183,A804,$H$4:$H$11183)-IF(ISERROR(VLOOKUP(A804,Seguimiento_Mar_2025!G$4:U$356,15,FALSE)),0,VLOOKUP(A804,Seguimiento_Mar_2025!G$4:U$356,15,FALSE)))</f>
        <v>0</v>
      </c>
    </row>
    <row r="805" spans="1:9">
      <c r="A805" t="s">
        <v>606</v>
      </c>
      <c r="B805" s="1" t="str">
        <f>+IF(LEN(A805)&gt;0,VLOOKUP(A805,Seguimiento_Mar_2025!G$4:H$356,2,FALSE),"")</f>
        <v>Áreas con esquema de pago por servicios ambientales implementado</v>
      </c>
      <c r="C805" s="1" t="str">
        <f>+IF(LEN(A805)&gt;0,VLOOKUP(A805,Seguimiento_Mar_2025!G$4:J$356,4,FALSE),"")</f>
        <v>Secretaría de Ambiente</v>
      </c>
      <c r="D805" t="s">
        <v>1339</v>
      </c>
      <c r="E805" t="str">
        <f t="shared" si="24"/>
        <v>54010101Sabaneta</v>
      </c>
      <c r="F805" t="str">
        <f t="shared" si="25"/>
        <v/>
      </c>
      <c r="G805">
        <v>19.600000000000001</v>
      </c>
      <c r="H805" s="2"/>
      <c r="I805">
        <f>+ABS(SUMIF($A$4:$A$11183,A805,$H$4:$H$11183)-IF(ISERROR(VLOOKUP(A805,Seguimiento_Mar_2025!G$4:U$356,15,FALSE)),0,VLOOKUP(A805,Seguimiento_Mar_2025!G$4:U$356,15,FALSE)))</f>
        <v>0</v>
      </c>
    </row>
    <row r="806" spans="1:9">
      <c r="A806" t="s">
        <v>606</v>
      </c>
      <c r="B806" s="1" t="str">
        <f>+IF(LEN(A806)&gt;0,VLOOKUP(A806,Seguimiento_Mar_2025!G$4:H$356,2,FALSE),"")</f>
        <v>Áreas con esquema de pago por servicios ambientales implementado</v>
      </c>
      <c r="C806" s="1" t="str">
        <f>+IF(LEN(A806)&gt;0,VLOOKUP(A806,Seguimiento_Mar_2025!G$4:J$356,4,FALSE),"")</f>
        <v>Secretaría de Ambiente</v>
      </c>
      <c r="D806" t="s">
        <v>1300</v>
      </c>
      <c r="E806" t="str">
        <f t="shared" si="24"/>
        <v>54010101Salgar</v>
      </c>
      <c r="F806" t="str">
        <f t="shared" si="25"/>
        <v/>
      </c>
      <c r="G806">
        <v>935.2</v>
      </c>
      <c r="H806" s="2"/>
      <c r="I806">
        <f>+ABS(SUMIF($A$4:$A$11183,A806,$H$4:$H$11183)-IF(ISERROR(VLOOKUP(A806,Seguimiento_Mar_2025!G$4:U$356,15,FALSE)),0,VLOOKUP(A806,Seguimiento_Mar_2025!G$4:U$356,15,FALSE)))</f>
        <v>0</v>
      </c>
    </row>
    <row r="807" spans="1:9">
      <c r="A807" t="s">
        <v>606</v>
      </c>
      <c r="B807" s="1" t="str">
        <f>+IF(LEN(A807)&gt;0,VLOOKUP(A807,Seguimiento_Mar_2025!G$4:H$356,2,FALSE),"")</f>
        <v>Áreas con esquema de pago por servicios ambientales implementado</v>
      </c>
      <c r="C807" s="1" t="str">
        <f>+IF(LEN(A807)&gt;0,VLOOKUP(A807,Seguimiento_Mar_2025!G$4:J$356,4,FALSE),"")</f>
        <v>Secretaría de Ambiente</v>
      </c>
      <c r="D807" t="s">
        <v>1340</v>
      </c>
      <c r="E807" t="str">
        <f t="shared" si="24"/>
        <v>54010101San Andrés de Cuerquia</v>
      </c>
      <c r="F807" t="str">
        <f t="shared" si="25"/>
        <v/>
      </c>
      <c r="G807">
        <v>79.900000000000006</v>
      </c>
      <c r="H807" s="2"/>
      <c r="I807">
        <f>+ABS(SUMIF($A$4:$A$11183,A807,$H$4:$H$11183)-IF(ISERROR(VLOOKUP(A807,Seguimiento_Mar_2025!G$4:U$356,15,FALSE)),0,VLOOKUP(A807,Seguimiento_Mar_2025!G$4:U$356,15,FALSE)))</f>
        <v>0</v>
      </c>
    </row>
    <row r="808" spans="1:9">
      <c r="A808" t="s">
        <v>606</v>
      </c>
      <c r="B808" s="1" t="str">
        <f>+IF(LEN(A808)&gt;0,VLOOKUP(A808,Seguimiento_Mar_2025!G$4:H$356,2,FALSE),"")</f>
        <v>Áreas con esquema de pago por servicios ambientales implementado</v>
      </c>
      <c r="C808" s="1" t="str">
        <f>+IF(LEN(A808)&gt;0,VLOOKUP(A808,Seguimiento_Mar_2025!G$4:J$356,4,FALSE),"")</f>
        <v>Secretaría de Ambiente</v>
      </c>
      <c r="D808" t="s">
        <v>1236</v>
      </c>
      <c r="E808" t="str">
        <f t="shared" si="24"/>
        <v>54010101San Jerónimo</v>
      </c>
      <c r="F808" t="str">
        <f t="shared" si="25"/>
        <v/>
      </c>
      <c r="G808">
        <v>77</v>
      </c>
      <c r="H808" s="2"/>
      <c r="I808">
        <f>+ABS(SUMIF($A$4:$A$11183,A808,$H$4:$H$11183)-IF(ISERROR(VLOOKUP(A808,Seguimiento_Mar_2025!G$4:U$356,15,FALSE)),0,VLOOKUP(A808,Seguimiento_Mar_2025!G$4:U$356,15,FALSE)))</f>
        <v>0</v>
      </c>
    </row>
    <row r="809" spans="1:9">
      <c r="A809" t="s">
        <v>606</v>
      </c>
      <c r="B809" s="1" t="str">
        <f>+IF(LEN(A809)&gt;0,VLOOKUP(A809,Seguimiento_Mar_2025!G$4:H$356,2,FALSE),"")</f>
        <v>Áreas con esquema de pago por servicios ambientales implementado</v>
      </c>
      <c r="C809" s="1" t="str">
        <f>+IF(LEN(A809)&gt;0,VLOOKUP(A809,Seguimiento_Mar_2025!G$4:J$356,4,FALSE),"")</f>
        <v>Secretaría de Ambiente</v>
      </c>
      <c r="D809" t="s">
        <v>1255</v>
      </c>
      <c r="E809" t="str">
        <f t="shared" si="24"/>
        <v>54010101Santa Fe de Antioquia</v>
      </c>
      <c r="F809" t="str">
        <f t="shared" si="25"/>
        <v/>
      </c>
      <c r="G809">
        <v>673.4</v>
      </c>
      <c r="H809" s="2"/>
      <c r="I809">
        <f>+ABS(SUMIF($A$4:$A$11183,A809,$H$4:$H$11183)-IF(ISERROR(VLOOKUP(A809,Seguimiento_Mar_2025!G$4:U$356,15,FALSE)),0,VLOOKUP(A809,Seguimiento_Mar_2025!G$4:U$356,15,FALSE)))</f>
        <v>0</v>
      </c>
    </row>
    <row r="810" spans="1:9">
      <c r="A810" t="s">
        <v>606</v>
      </c>
      <c r="B810" s="1" t="str">
        <f>+IF(LEN(A810)&gt;0,VLOOKUP(A810,Seguimiento_Mar_2025!G$4:H$356,2,FALSE),"")</f>
        <v>Áreas con esquema de pago por servicios ambientales implementado</v>
      </c>
      <c r="C810" s="1" t="str">
        <f>+IF(LEN(A810)&gt;0,VLOOKUP(A810,Seguimiento_Mar_2025!G$4:J$356,4,FALSE),"")</f>
        <v>Secretaría de Ambiente</v>
      </c>
      <c r="D810" t="s">
        <v>1259</v>
      </c>
      <c r="E810" t="str">
        <f t="shared" si="24"/>
        <v>54010101Santa Rosa de Osos</v>
      </c>
      <c r="F810" t="str">
        <f t="shared" si="25"/>
        <v/>
      </c>
      <c r="G810">
        <v>52.8</v>
      </c>
      <c r="H810" s="2"/>
      <c r="I810">
        <f>+ABS(SUMIF($A$4:$A$11183,A810,$H$4:$H$11183)-IF(ISERROR(VLOOKUP(A810,Seguimiento_Mar_2025!G$4:U$356,15,FALSE)),0,VLOOKUP(A810,Seguimiento_Mar_2025!G$4:U$356,15,FALSE)))</f>
        <v>0</v>
      </c>
    </row>
    <row r="811" spans="1:9">
      <c r="A811" t="s">
        <v>606</v>
      </c>
      <c r="B811" s="1" t="str">
        <f>+IF(LEN(A811)&gt;0,VLOOKUP(A811,Seguimiento_Mar_2025!G$4:H$356,2,FALSE),"")</f>
        <v>Áreas con esquema de pago por servicios ambientales implementado</v>
      </c>
      <c r="C811" s="1" t="str">
        <f>+IF(LEN(A811)&gt;0,VLOOKUP(A811,Seguimiento_Mar_2025!G$4:J$356,4,FALSE),"")</f>
        <v>Secretaría de Ambiente</v>
      </c>
      <c r="D811" t="s">
        <v>1262</v>
      </c>
      <c r="E811" t="str">
        <f t="shared" si="24"/>
        <v>54010101Segovia</v>
      </c>
      <c r="F811" t="str">
        <f t="shared" si="25"/>
        <v/>
      </c>
      <c r="G811">
        <v>498.8</v>
      </c>
      <c r="H811" s="2"/>
      <c r="I811">
        <f>+ABS(SUMIF($A$4:$A$11183,A811,$H$4:$H$11183)-IF(ISERROR(VLOOKUP(A811,Seguimiento_Mar_2025!G$4:U$356,15,FALSE)),0,VLOOKUP(A811,Seguimiento_Mar_2025!G$4:U$356,15,FALSE)))</f>
        <v>0</v>
      </c>
    </row>
    <row r="812" spans="1:9">
      <c r="A812" t="s">
        <v>606</v>
      </c>
      <c r="B812" s="1" t="str">
        <f>+IF(LEN(A812)&gt;0,VLOOKUP(A812,Seguimiento_Mar_2025!G$4:H$356,2,FALSE),"")</f>
        <v>Áreas con esquema de pago por servicios ambientales implementado</v>
      </c>
      <c r="C812" s="1" t="str">
        <f>+IF(LEN(A812)&gt;0,VLOOKUP(A812,Seguimiento_Mar_2025!G$4:J$356,4,FALSE),"")</f>
        <v>Secretaría de Ambiente</v>
      </c>
      <c r="D812" t="s">
        <v>1345</v>
      </c>
      <c r="E812" t="str">
        <f t="shared" si="24"/>
        <v>54010101Sopetrán</v>
      </c>
      <c r="F812" t="str">
        <f t="shared" si="25"/>
        <v/>
      </c>
      <c r="G812">
        <v>163.5</v>
      </c>
      <c r="H812" s="2"/>
      <c r="I812">
        <f>+ABS(SUMIF($A$4:$A$11183,A812,$H$4:$H$11183)-IF(ISERROR(VLOOKUP(A812,Seguimiento_Mar_2025!G$4:U$356,15,FALSE)),0,VLOOKUP(A812,Seguimiento_Mar_2025!G$4:U$356,15,FALSE)))</f>
        <v>0</v>
      </c>
    </row>
    <row r="813" spans="1:9">
      <c r="A813" t="s">
        <v>606</v>
      </c>
      <c r="B813" s="1" t="str">
        <f>+IF(LEN(A813)&gt;0,VLOOKUP(A813,Seguimiento_Mar_2025!G$4:H$356,2,FALSE),"")</f>
        <v>Áreas con esquema de pago por servicios ambientales implementado</v>
      </c>
      <c r="C813" s="1" t="str">
        <f>+IF(LEN(A813)&gt;0,VLOOKUP(A813,Seguimiento_Mar_2025!G$4:J$356,4,FALSE),"")</f>
        <v>Secretaría de Ambiente</v>
      </c>
      <c r="D813" t="s">
        <v>1349</v>
      </c>
      <c r="E813" t="str">
        <f t="shared" si="24"/>
        <v>54010101Valdivia</v>
      </c>
      <c r="F813" t="str">
        <f t="shared" si="25"/>
        <v/>
      </c>
      <c r="G813">
        <v>307.2</v>
      </c>
      <c r="H813" s="2"/>
      <c r="I813">
        <f>+ABS(SUMIF($A$4:$A$11183,A813,$H$4:$H$11183)-IF(ISERROR(VLOOKUP(A813,Seguimiento_Mar_2025!G$4:U$356,15,FALSE)),0,VLOOKUP(A813,Seguimiento_Mar_2025!G$4:U$356,15,FALSE)))</f>
        <v>0</v>
      </c>
    </row>
    <row r="814" spans="1:9">
      <c r="A814" t="s">
        <v>606</v>
      </c>
      <c r="B814" s="1" t="str">
        <f>+IF(LEN(A814)&gt;0,VLOOKUP(A814,Seguimiento_Mar_2025!G$4:H$356,2,FALSE),"")</f>
        <v>Áreas con esquema de pago por servicios ambientales implementado</v>
      </c>
      <c r="C814" s="1" t="str">
        <f>+IF(LEN(A814)&gt;0,VLOOKUP(A814,Seguimiento_Mar_2025!G$4:J$356,4,FALSE),"")</f>
        <v>Secretaría de Ambiente</v>
      </c>
      <c r="D814" t="s">
        <v>1232</v>
      </c>
      <c r="E814" t="str">
        <f t="shared" si="24"/>
        <v>54010101Vegachí</v>
      </c>
      <c r="F814" t="str">
        <f t="shared" si="25"/>
        <v/>
      </c>
      <c r="G814">
        <v>91.3</v>
      </c>
      <c r="H814" s="2"/>
      <c r="I814">
        <f>+ABS(SUMIF($A$4:$A$11183,A814,$H$4:$H$11183)-IF(ISERROR(VLOOKUP(A814,Seguimiento_Mar_2025!G$4:U$356,15,FALSE)),0,VLOOKUP(A814,Seguimiento_Mar_2025!G$4:U$356,15,FALSE)))</f>
        <v>0</v>
      </c>
    </row>
    <row r="815" spans="1:9">
      <c r="A815" t="s">
        <v>606</v>
      </c>
      <c r="B815" s="1" t="str">
        <f>+IF(LEN(A815)&gt;0,VLOOKUP(A815,Seguimiento_Mar_2025!G$4:H$356,2,FALSE),"")</f>
        <v>Áreas con esquema de pago por servicios ambientales implementado</v>
      </c>
      <c r="C815" s="1" t="str">
        <f>+IF(LEN(A815)&gt;0,VLOOKUP(A815,Seguimiento_Mar_2025!G$4:J$356,4,FALSE),"")</f>
        <v>Secretaría de Ambiente</v>
      </c>
      <c r="D815" t="s">
        <v>1301</v>
      </c>
      <c r="E815" t="str">
        <f t="shared" si="24"/>
        <v>54010101Yolombó</v>
      </c>
      <c r="F815" t="str">
        <f t="shared" si="25"/>
        <v/>
      </c>
      <c r="G815">
        <v>169.5</v>
      </c>
      <c r="H815" s="2"/>
      <c r="I815">
        <f>+ABS(SUMIF($A$4:$A$11183,A815,$H$4:$H$11183)-IF(ISERROR(VLOOKUP(A815,Seguimiento_Mar_2025!G$4:U$356,15,FALSE)),0,VLOOKUP(A815,Seguimiento_Mar_2025!G$4:U$356,15,FALSE)))</f>
        <v>0</v>
      </c>
    </row>
    <row r="816" spans="1:9">
      <c r="A816" t="s">
        <v>606</v>
      </c>
      <c r="B816" s="1" t="str">
        <f>+IF(LEN(A816)&gt;0,VLOOKUP(A816,Seguimiento_Mar_2025!G$4:H$356,2,FALSE),"")</f>
        <v>Áreas con esquema de pago por servicios ambientales implementado</v>
      </c>
      <c r="C816" s="1" t="str">
        <f>+IF(LEN(A816)&gt;0,VLOOKUP(A816,Seguimiento_Mar_2025!G$4:J$356,4,FALSE),"")</f>
        <v>Secretaría de Ambiente</v>
      </c>
      <c r="D816" t="s">
        <v>1257</v>
      </c>
      <c r="E816" t="str">
        <f t="shared" si="24"/>
        <v>54010101Apartadó</v>
      </c>
      <c r="F816" t="str">
        <f t="shared" si="25"/>
        <v/>
      </c>
      <c r="G816">
        <v>250.9</v>
      </c>
      <c r="H816" s="2"/>
      <c r="I816">
        <f>+ABS(SUMIF($A$4:$A$11183,A816,$H$4:$H$11183)-IF(ISERROR(VLOOKUP(A816,Seguimiento_Mar_2025!G$4:U$356,15,FALSE)),0,VLOOKUP(A816,Seguimiento_Mar_2025!G$4:U$356,15,FALSE)))</f>
        <v>0</v>
      </c>
    </row>
    <row r="817" spans="1:9">
      <c r="A817" t="s">
        <v>606</v>
      </c>
      <c r="B817" s="1" t="str">
        <f>+IF(LEN(A817)&gt;0,VLOOKUP(A817,Seguimiento_Mar_2025!G$4:H$356,2,FALSE),"")</f>
        <v>Áreas con esquema de pago por servicios ambientales implementado</v>
      </c>
      <c r="C817" s="1" t="str">
        <f>+IF(LEN(A817)&gt;0,VLOOKUP(A817,Seguimiento_Mar_2025!G$4:J$356,4,FALSE),"")</f>
        <v>Secretaría de Ambiente</v>
      </c>
      <c r="D817" t="s">
        <v>1225</v>
      </c>
      <c r="E817" t="str">
        <f t="shared" si="24"/>
        <v>54010101Arboletes</v>
      </c>
      <c r="F817" t="str">
        <f t="shared" si="25"/>
        <v/>
      </c>
      <c r="G817">
        <v>101.4</v>
      </c>
      <c r="H817" s="2"/>
      <c r="I817">
        <f>+ABS(SUMIF($A$4:$A$11183,A817,$H$4:$H$11183)-IF(ISERROR(VLOOKUP(A817,Seguimiento_Mar_2025!G$4:U$356,15,FALSE)),0,VLOOKUP(A817,Seguimiento_Mar_2025!G$4:U$356,15,FALSE)))</f>
        <v>0</v>
      </c>
    </row>
    <row r="818" spans="1:9">
      <c r="A818" t="s">
        <v>606</v>
      </c>
      <c r="B818" s="1" t="str">
        <f>+IF(LEN(A818)&gt;0,VLOOKUP(A818,Seguimiento_Mar_2025!G$4:H$356,2,FALSE),"")</f>
        <v>Áreas con esquema de pago por servicios ambientales implementado</v>
      </c>
      <c r="C818" s="1" t="str">
        <f>+IF(LEN(A818)&gt;0,VLOOKUP(A818,Seguimiento_Mar_2025!G$4:J$356,4,FALSE),"")</f>
        <v>Secretaría de Ambiente</v>
      </c>
      <c r="D818" t="s">
        <v>1316</v>
      </c>
      <c r="E818" t="str">
        <f t="shared" si="24"/>
        <v>54010101Cañasgordas</v>
      </c>
      <c r="F818" t="str">
        <f t="shared" si="25"/>
        <v/>
      </c>
      <c r="G818">
        <v>7.5</v>
      </c>
      <c r="H818" s="2"/>
      <c r="I818">
        <f>+ABS(SUMIF($A$4:$A$11183,A818,$H$4:$H$11183)-IF(ISERROR(VLOOKUP(A818,Seguimiento_Mar_2025!G$4:U$356,15,FALSE)),0,VLOOKUP(A818,Seguimiento_Mar_2025!G$4:U$356,15,FALSE)))</f>
        <v>0</v>
      </c>
    </row>
    <row r="819" spans="1:9">
      <c r="A819" t="s">
        <v>606</v>
      </c>
      <c r="B819" s="1" t="str">
        <f>+IF(LEN(A819)&gt;0,VLOOKUP(A819,Seguimiento_Mar_2025!G$4:H$356,2,FALSE),"")</f>
        <v>Áreas con esquema de pago por servicios ambientales implementado</v>
      </c>
      <c r="C819" s="1" t="str">
        <f>+IF(LEN(A819)&gt;0,VLOOKUP(A819,Seguimiento_Mar_2025!G$4:J$356,4,FALSE),"")</f>
        <v>Secretaría de Ambiente</v>
      </c>
      <c r="D819" t="s">
        <v>1266</v>
      </c>
      <c r="E819" t="str">
        <f t="shared" si="24"/>
        <v>54010101Carepa</v>
      </c>
      <c r="F819" t="str">
        <f t="shared" si="25"/>
        <v/>
      </c>
      <c r="G819">
        <v>199.4</v>
      </c>
      <c r="H819" s="2"/>
      <c r="I819">
        <f>+ABS(SUMIF($A$4:$A$11183,A819,$H$4:$H$11183)-IF(ISERROR(VLOOKUP(A819,Seguimiento_Mar_2025!G$4:U$356,15,FALSE)),0,VLOOKUP(A819,Seguimiento_Mar_2025!G$4:U$356,15,FALSE)))</f>
        <v>0</v>
      </c>
    </row>
    <row r="820" spans="1:9">
      <c r="A820" t="s">
        <v>606</v>
      </c>
      <c r="B820" s="1" t="str">
        <f>+IF(LEN(A820)&gt;0,VLOOKUP(A820,Seguimiento_Mar_2025!G$4:H$356,2,FALSE),"")</f>
        <v>Áreas con esquema de pago por servicios ambientales implementado</v>
      </c>
      <c r="C820" s="1" t="str">
        <f>+IF(LEN(A820)&gt;0,VLOOKUP(A820,Seguimiento_Mar_2025!G$4:J$356,4,FALSE),"")</f>
        <v>Secretaría de Ambiente</v>
      </c>
      <c r="D820" t="s">
        <v>1258</v>
      </c>
      <c r="E820" t="str">
        <f t="shared" si="24"/>
        <v>54010101Chigorodó</v>
      </c>
      <c r="F820" t="str">
        <f t="shared" si="25"/>
        <v/>
      </c>
      <c r="G820">
        <f>188.6+40.2+30+50.5+15.4</f>
        <v>324.7</v>
      </c>
      <c r="H820" s="2"/>
      <c r="I820">
        <f>+ABS(SUMIF($A$4:$A$11183,A820,$H$4:$H$11183)-IF(ISERROR(VLOOKUP(A820,Seguimiento_Mar_2025!G$4:U$356,15,FALSE)),0,VLOOKUP(A820,Seguimiento_Mar_2025!G$4:U$356,15,FALSE)))</f>
        <v>0</v>
      </c>
    </row>
    <row r="821" spans="1:9">
      <c r="A821" t="s">
        <v>606</v>
      </c>
      <c r="B821" s="1" t="str">
        <f>+IF(LEN(A821)&gt;0,VLOOKUP(A821,Seguimiento_Mar_2025!G$4:H$356,2,FALSE),"")</f>
        <v>Áreas con esquema de pago por servicios ambientales implementado</v>
      </c>
      <c r="C821" s="1" t="str">
        <f>+IF(LEN(A821)&gt;0,VLOOKUP(A821,Seguimiento_Mar_2025!G$4:J$356,4,FALSE),"")</f>
        <v>Secretaría de Ambiente</v>
      </c>
      <c r="D821" t="s">
        <v>1324</v>
      </c>
      <c r="E821" t="str">
        <f t="shared" si="24"/>
        <v>54010101Frontino</v>
      </c>
      <c r="F821" t="str">
        <f t="shared" si="25"/>
        <v/>
      </c>
      <c r="G821">
        <f>608.9+35+35+40+200</f>
        <v>918.9</v>
      </c>
      <c r="H821" s="2"/>
      <c r="I821">
        <f>+ABS(SUMIF($A$4:$A$11183,A821,$H$4:$H$11183)-IF(ISERROR(VLOOKUP(A821,Seguimiento_Mar_2025!G$4:U$356,15,FALSE)),0,VLOOKUP(A821,Seguimiento_Mar_2025!G$4:U$356,15,FALSE)))</f>
        <v>0</v>
      </c>
    </row>
    <row r="822" spans="1:9">
      <c r="A822" t="s">
        <v>606</v>
      </c>
      <c r="B822" s="1" t="str">
        <f>+IF(LEN(A822)&gt;0,VLOOKUP(A822,Seguimiento_Mar_2025!G$4:H$356,2,FALSE),"")</f>
        <v>Áreas con esquema de pago por servicios ambientales implementado</v>
      </c>
      <c r="C822" s="1" t="str">
        <f>+IF(LEN(A822)&gt;0,VLOOKUP(A822,Seguimiento_Mar_2025!G$4:J$356,4,FALSE),"")</f>
        <v>Secretaría de Ambiente</v>
      </c>
      <c r="D822" t="s">
        <v>1325</v>
      </c>
      <c r="E822" t="str">
        <f t="shared" si="24"/>
        <v>54010101Giraldo</v>
      </c>
      <c r="F822" t="str">
        <f t="shared" si="25"/>
        <v/>
      </c>
      <c r="G822">
        <v>43.1</v>
      </c>
      <c r="H822" s="2"/>
      <c r="I822">
        <f>+ABS(SUMIF($A$4:$A$11183,A822,$H$4:$H$11183)-IF(ISERROR(VLOOKUP(A822,Seguimiento_Mar_2025!G$4:U$356,15,FALSE)),0,VLOOKUP(A822,Seguimiento_Mar_2025!G$4:U$356,15,FALSE)))</f>
        <v>0</v>
      </c>
    </row>
    <row r="823" spans="1:9">
      <c r="A823" t="s">
        <v>606</v>
      </c>
      <c r="B823" s="1" t="str">
        <f>+IF(LEN(A823)&gt;0,VLOOKUP(A823,Seguimiento_Mar_2025!G$4:H$356,2,FALSE),"")</f>
        <v>Áreas con esquema de pago por servicios ambientales implementado</v>
      </c>
      <c r="C823" s="1" t="str">
        <f>+IF(LEN(A823)&gt;0,VLOOKUP(A823,Seguimiento_Mar_2025!G$4:J$356,4,FALSE),"")</f>
        <v>Secretaría de Ambiente</v>
      </c>
      <c r="D823" t="s">
        <v>1228</v>
      </c>
      <c r="E823" t="str">
        <f t="shared" si="24"/>
        <v>54010101Necoclí</v>
      </c>
      <c r="F823" t="str">
        <f t="shared" si="25"/>
        <v/>
      </c>
      <c r="G823">
        <v>91.2</v>
      </c>
      <c r="H823" s="2"/>
      <c r="I823">
        <f>+ABS(SUMIF($A$4:$A$11183,A823,$H$4:$H$11183)-IF(ISERROR(VLOOKUP(A823,Seguimiento_Mar_2025!G$4:U$356,15,FALSE)),0,VLOOKUP(A823,Seguimiento_Mar_2025!G$4:U$356,15,FALSE)))</f>
        <v>0</v>
      </c>
    </row>
    <row r="824" spans="1:9">
      <c r="A824" t="s">
        <v>606</v>
      </c>
      <c r="B824" s="1" t="str">
        <f>+IF(LEN(A824)&gt;0,VLOOKUP(A824,Seguimiento_Mar_2025!G$4:H$356,2,FALSE),"")</f>
        <v>Áreas con esquema de pago por servicios ambientales implementado</v>
      </c>
      <c r="C824" s="1" t="str">
        <f>+IF(LEN(A824)&gt;0,VLOOKUP(A824,Seguimiento_Mar_2025!G$4:J$356,4,FALSE),"")</f>
        <v>Secretaría de Ambiente</v>
      </c>
      <c r="D824" t="s">
        <v>1335</v>
      </c>
      <c r="E824" t="str">
        <f t="shared" si="24"/>
        <v>54010101Peque</v>
      </c>
      <c r="F824" t="str">
        <f t="shared" si="25"/>
        <v/>
      </c>
      <c r="G824">
        <v>111.7</v>
      </c>
      <c r="H824" s="2"/>
      <c r="I824">
        <f>+ABS(SUMIF($A$4:$A$11183,A824,$H$4:$H$11183)-IF(ISERROR(VLOOKUP(A824,Seguimiento_Mar_2025!G$4:U$356,15,FALSE)),0,VLOOKUP(A824,Seguimiento_Mar_2025!G$4:U$356,15,FALSE)))</f>
        <v>0</v>
      </c>
    </row>
    <row r="825" spans="1:9">
      <c r="A825" t="s">
        <v>606</v>
      </c>
      <c r="B825" s="1" t="str">
        <f>+IF(LEN(A825)&gt;0,VLOOKUP(A825,Seguimiento_Mar_2025!G$4:H$356,2,FALSE),"")</f>
        <v>Áreas con esquema de pago por servicios ambientales implementado</v>
      </c>
      <c r="C825" s="1" t="str">
        <f>+IF(LEN(A825)&gt;0,VLOOKUP(A825,Seguimiento_Mar_2025!G$4:J$356,4,FALSE),"")</f>
        <v>Secretaría de Ambiente</v>
      </c>
      <c r="D825" t="s">
        <v>1226</v>
      </c>
      <c r="E825" t="str">
        <f t="shared" ref="E825:E888" si="26">+A825&amp;D825</f>
        <v>54010101San Juan de Urabá</v>
      </c>
      <c r="F825" t="str">
        <f t="shared" si="25"/>
        <v/>
      </c>
      <c r="G825">
        <v>61.6</v>
      </c>
      <c r="H825" s="2"/>
      <c r="I825">
        <f>+ABS(SUMIF($A$4:$A$11183,A825,$H$4:$H$11183)-IF(ISERROR(VLOOKUP(A825,Seguimiento_Mar_2025!G$4:U$356,15,FALSE)),0,VLOOKUP(A825,Seguimiento_Mar_2025!G$4:U$356,15,FALSE)))</f>
        <v>0</v>
      </c>
    </row>
    <row r="826" spans="1:9">
      <c r="A826" t="s">
        <v>606</v>
      </c>
      <c r="B826" s="1" t="str">
        <f>+IF(LEN(A826)&gt;0,VLOOKUP(A826,Seguimiento_Mar_2025!G$4:H$356,2,FALSE),"")</f>
        <v>Áreas con esquema de pago por servicios ambientales implementado</v>
      </c>
      <c r="C826" s="1" t="str">
        <f>+IF(LEN(A826)&gt;0,VLOOKUP(A826,Seguimiento_Mar_2025!G$4:J$356,4,FALSE),"")</f>
        <v>Secretaría de Ambiente</v>
      </c>
      <c r="D826" t="s">
        <v>1342</v>
      </c>
      <c r="E826" t="str">
        <f t="shared" si="26"/>
        <v>54010101San Pedro de Urabá</v>
      </c>
      <c r="F826" t="str">
        <f t="shared" si="25"/>
        <v/>
      </c>
      <c r="G826">
        <v>207.4</v>
      </c>
      <c r="H826" s="2"/>
      <c r="I826">
        <f>+ABS(SUMIF($A$4:$A$11183,A826,$H$4:$H$11183)-IF(ISERROR(VLOOKUP(A826,Seguimiento_Mar_2025!G$4:U$356,15,FALSE)),0,VLOOKUP(A826,Seguimiento_Mar_2025!G$4:U$356,15,FALSE)))</f>
        <v>0</v>
      </c>
    </row>
    <row r="827" spans="1:9">
      <c r="A827" t="s">
        <v>606</v>
      </c>
      <c r="B827" s="1" t="str">
        <f>+IF(LEN(A827)&gt;0,VLOOKUP(A827,Seguimiento_Mar_2025!G$4:H$356,2,FALSE),"")</f>
        <v>Áreas con esquema de pago por servicios ambientales implementado</v>
      </c>
      <c r="C827" s="1" t="str">
        <f>+IF(LEN(A827)&gt;0,VLOOKUP(A827,Seguimiento_Mar_2025!G$4:J$356,4,FALSE),"")</f>
        <v>Secretaría de Ambiente</v>
      </c>
      <c r="D827" t="s">
        <v>1227</v>
      </c>
      <c r="E827" t="str">
        <f t="shared" si="26"/>
        <v>54010101Turbo</v>
      </c>
      <c r="F827" t="str">
        <f t="shared" si="25"/>
        <v/>
      </c>
      <c r="G827">
        <f>197.9+15.6+202.1</f>
        <v>415.6</v>
      </c>
      <c r="H827" s="2"/>
      <c r="I827">
        <f>+ABS(SUMIF($A$4:$A$11183,A827,$H$4:$H$11183)-IF(ISERROR(VLOOKUP(A827,Seguimiento_Mar_2025!G$4:U$356,15,FALSE)),0,VLOOKUP(A827,Seguimiento_Mar_2025!G$4:U$356,15,FALSE)))</f>
        <v>0</v>
      </c>
    </row>
    <row r="828" spans="1:9">
      <c r="A828" t="s">
        <v>606</v>
      </c>
      <c r="B828" s="1" t="str">
        <f>+IF(LEN(A828)&gt;0,VLOOKUP(A828,Seguimiento_Mar_2025!G$4:H$356,2,FALSE),"")</f>
        <v>Áreas con esquema de pago por servicios ambientales implementado</v>
      </c>
      <c r="C828" s="1" t="str">
        <f>+IF(LEN(A828)&gt;0,VLOOKUP(A828,Seguimiento_Mar_2025!G$4:J$356,4,FALSE),"")</f>
        <v>Secretaría de Ambiente</v>
      </c>
      <c r="D828" t="s">
        <v>1252</v>
      </c>
      <c r="E828" t="str">
        <f t="shared" si="26"/>
        <v>54010101Urrao</v>
      </c>
      <c r="F828" t="str">
        <f t="shared" si="25"/>
        <v/>
      </c>
      <c r="G828">
        <f>133.8+35.5+160+35+250.1+40.5+70.4+160.1+220.4</f>
        <v>1105.8</v>
      </c>
      <c r="H828" s="2"/>
      <c r="I828">
        <f>+ABS(SUMIF($A$4:$A$11183,A828,$H$4:$H$11183)-IF(ISERROR(VLOOKUP(A828,Seguimiento_Mar_2025!G$4:U$356,15,FALSE)),0,VLOOKUP(A828,Seguimiento_Mar_2025!G$4:U$356,15,FALSE)))</f>
        <v>0</v>
      </c>
    </row>
    <row r="829" spans="1:9">
      <c r="A829" t="s">
        <v>606</v>
      </c>
      <c r="B829" s="1" t="str">
        <f>+IF(LEN(A829)&gt;0,VLOOKUP(A829,Seguimiento_Mar_2025!G$4:H$356,2,FALSE),"")</f>
        <v>Áreas con esquema de pago por servicios ambientales implementado</v>
      </c>
      <c r="C829" s="1" t="str">
        <f>+IF(LEN(A829)&gt;0,VLOOKUP(A829,Seguimiento_Mar_2025!G$4:J$356,4,FALSE),"")</f>
        <v>Secretaría de Ambiente</v>
      </c>
      <c r="D829" t="s">
        <v>1271</v>
      </c>
      <c r="E829" t="str">
        <f t="shared" si="26"/>
        <v>54010101Abejorral</v>
      </c>
      <c r="F829" t="str">
        <f t="shared" si="25"/>
        <v/>
      </c>
      <c r="G829">
        <v>309.39999999999998</v>
      </c>
      <c r="H829" s="2"/>
      <c r="I829">
        <f>+ABS(SUMIF($A$4:$A$11183,A829,$H$4:$H$11183)-IF(ISERROR(VLOOKUP(A829,Seguimiento_Mar_2025!G$4:U$356,15,FALSE)),0,VLOOKUP(A829,Seguimiento_Mar_2025!G$4:U$356,15,FALSE)))</f>
        <v>0</v>
      </c>
    </row>
    <row r="830" spans="1:9">
      <c r="A830" t="s">
        <v>606</v>
      </c>
      <c r="B830" s="1" t="str">
        <f>+IF(LEN(A830)&gt;0,VLOOKUP(A830,Seguimiento_Mar_2025!G$4:H$356,2,FALSE),"")</f>
        <v>Áreas con esquema de pago por servicios ambientales implementado</v>
      </c>
      <c r="C830" s="1" t="str">
        <f>+IF(LEN(A830)&gt;0,VLOOKUP(A830,Seguimiento_Mar_2025!G$4:J$356,4,FALSE),"")</f>
        <v>Secretaría de Ambiente</v>
      </c>
      <c r="D830" t="s">
        <v>1304</v>
      </c>
      <c r="E830" t="str">
        <f t="shared" si="26"/>
        <v>54010101Alejandría</v>
      </c>
      <c r="F830" t="str">
        <f t="shared" si="25"/>
        <v/>
      </c>
      <c r="G830">
        <v>233.3</v>
      </c>
      <c r="H830" s="2"/>
      <c r="I830">
        <f>+ABS(SUMIF($A$4:$A$11183,A830,$H$4:$H$11183)-IF(ISERROR(VLOOKUP(A830,Seguimiento_Mar_2025!G$4:U$356,15,FALSE)),0,VLOOKUP(A830,Seguimiento_Mar_2025!G$4:U$356,15,FALSE)))</f>
        <v>0</v>
      </c>
    </row>
    <row r="831" spans="1:9">
      <c r="A831" t="s">
        <v>606</v>
      </c>
      <c r="B831" s="1" t="str">
        <f>+IF(LEN(A831)&gt;0,VLOOKUP(A831,Seguimiento_Mar_2025!G$4:H$356,2,FALSE),"")</f>
        <v>Áreas con esquema de pago por servicios ambientales implementado</v>
      </c>
      <c r="C831" s="1" t="str">
        <f>+IF(LEN(A831)&gt;0,VLOOKUP(A831,Seguimiento_Mar_2025!G$4:J$356,4,FALSE),"")</f>
        <v>Secretaría de Ambiente</v>
      </c>
      <c r="D831" t="s">
        <v>1308</v>
      </c>
      <c r="E831" t="str">
        <f t="shared" si="26"/>
        <v>54010101Argelia</v>
      </c>
      <c r="F831" t="str">
        <f t="shared" si="25"/>
        <v/>
      </c>
      <c r="G831">
        <v>533.1</v>
      </c>
      <c r="H831" s="2"/>
      <c r="I831">
        <f>+ABS(SUMIF($A$4:$A$11183,A831,$H$4:$H$11183)-IF(ISERROR(VLOOKUP(A831,Seguimiento_Mar_2025!G$4:U$356,15,FALSE)),0,VLOOKUP(A831,Seguimiento_Mar_2025!G$4:U$356,15,FALSE)))</f>
        <v>0</v>
      </c>
    </row>
    <row r="832" spans="1:9">
      <c r="A832" t="s">
        <v>606</v>
      </c>
      <c r="B832" s="1" t="str">
        <f>+IF(LEN(A832)&gt;0,VLOOKUP(A832,Seguimiento_Mar_2025!G$4:H$356,2,FALSE),"")</f>
        <v>Áreas con esquema de pago por servicios ambientales implementado</v>
      </c>
      <c r="C832" s="1" t="str">
        <f>+IF(LEN(A832)&gt;0,VLOOKUP(A832,Seguimiento_Mar_2025!G$4:J$356,4,FALSE),"")</f>
        <v>Secretaría de Ambiente</v>
      </c>
      <c r="D832" t="s">
        <v>1317</v>
      </c>
      <c r="E832" t="str">
        <f t="shared" si="26"/>
        <v>54010101Cocorná</v>
      </c>
      <c r="F832" t="str">
        <f t="shared" si="25"/>
        <v/>
      </c>
      <c r="G832">
        <v>323.7</v>
      </c>
      <c r="H832" s="2"/>
      <c r="I832">
        <f>+ABS(SUMIF($A$4:$A$11183,A832,$H$4:$H$11183)-IF(ISERROR(VLOOKUP(A832,Seguimiento_Mar_2025!G$4:U$356,15,FALSE)),0,VLOOKUP(A832,Seguimiento_Mar_2025!G$4:U$356,15,FALSE)))</f>
        <v>0</v>
      </c>
    </row>
    <row r="833" spans="1:9">
      <c r="A833" t="s">
        <v>606</v>
      </c>
      <c r="B833" s="1" t="str">
        <f>+IF(LEN(A833)&gt;0,VLOOKUP(A833,Seguimiento_Mar_2025!G$4:H$356,2,FALSE),"")</f>
        <v>Áreas con esquema de pago por servicios ambientales implementado</v>
      </c>
      <c r="C833" s="1" t="str">
        <f>+IF(LEN(A833)&gt;0,VLOOKUP(A833,Seguimiento_Mar_2025!G$4:J$356,4,FALSE),"")</f>
        <v>Secretaría de Ambiente</v>
      </c>
      <c r="D833" t="s">
        <v>1276</v>
      </c>
      <c r="E833" t="str">
        <f t="shared" si="26"/>
        <v>54010101Concepción</v>
      </c>
      <c r="F833" t="str">
        <f t="shared" si="25"/>
        <v/>
      </c>
      <c r="G833">
        <v>240.6</v>
      </c>
      <c r="H833" s="2"/>
      <c r="I833">
        <f>+ABS(SUMIF($A$4:$A$11183,A833,$H$4:$H$11183)-IF(ISERROR(VLOOKUP(A833,Seguimiento_Mar_2025!G$4:U$356,15,FALSE)),0,VLOOKUP(A833,Seguimiento_Mar_2025!G$4:U$356,15,FALSE)))</f>
        <v>0</v>
      </c>
    </row>
    <row r="834" spans="1:9">
      <c r="A834" t="s">
        <v>606</v>
      </c>
      <c r="B834" s="1" t="str">
        <f>+IF(LEN(A834)&gt;0,VLOOKUP(A834,Seguimiento_Mar_2025!G$4:H$356,2,FALSE),"")</f>
        <v>Áreas con esquema de pago por servicios ambientales implementado</v>
      </c>
      <c r="C834" s="1" t="str">
        <f>+IF(LEN(A834)&gt;0,VLOOKUP(A834,Seguimiento_Mar_2025!G$4:J$356,4,FALSE),"")</f>
        <v>Secretaría de Ambiente</v>
      </c>
      <c r="D834" t="s">
        <v>1320</v>
      </c>
      <c r="E834" t="str">
        <f t="shared" si="26"/>
        <v>54010101El Carmen de Viboral</v>
      </c>
      <c r="F834" t="str">
        <f t="shared" si="25"/>
        <v/>
      </c>
      <c r="G834">
        <v>1136.9000000000001</v>
      </c>
      <c r="H834" s="2"/>
      <c r="I834">
        <f>+ABS(SUMIF($A$4:$A$11183,A834,$H$4:$H$11183)-IF(ISERROR(VLOOKUP(A834,Seguimiento_Mar_2025!G$4:U$356,15,FALSE)),0,VLOOKUP(A834,Seguimiento_Mar_2025!G$4:U$356,15,FALSE)))</f>
        <v>0</v>
      </c>
    </row>
    <row r="835" spans="1:9">
      <c r="A835" t="s">
        <v>606</v>
      </c>
      <c r="B835" s="1" t="str">
        <f>+IF(LEN(A835)&gt;0,VLOOKUP(A835,Seguimiento_Mar_2025!G$4:H$356,2,FALSE),"")</f>
        <v>Áreas con esquema de pago por servicios ambientales implementado</v>
      </c>
      <c r="C835" s="1" t="str">
        <f>+IF(LEN(A835)&gt;0,VLOOKUP(A835,Seguimiento_Mar_2025!G$4:J$356,4,FALSE),"")</f>
        <v>Secretaría de Ambiente</v>
      </c>
      <c r="D835" t="s">
        <v>1244</v>
      </c>
      <c r="E835" t="str">
        <f t="shared" si="26"/>
        <v>54010101El Peñol</v>
      </c>
      <c r="F835" t="str">
        <f t="shared" si="25"/>
        <v/>
      </c>
      <c r="G835">
        <v>133.69999999999999</v>
      </c>
      <c r="H835" s="2"/>
      <c r="I835">
        <f>+ABS(SUMIF($A$4:$A$11183,A835,$H$4:$H$11183)-IF(ISERROR(VLOOKUP(A835,Seguimiento_Mar_2025!G$4:U$356,15,FALSE)),0,VLOOKUP(A835,Seguimiento_Mar_2025!G$4:U$356,15,FALSE)))</f>
        <v>0</v>
      </c>
    </row>
    <row r="836" spans="1:9">
      <c r="A836" t="s">
        <v>606</v>
      </c>
      <c r="B836" s="1" t="str">
        <f>+IF(LEN(A836)&gt;0,VLOOKUP(A836,Seguimiento_Mar_2025!G$4:H$356,2,FALSE),"")</f>
        <v>Áreas con esquema de pago por servicios ambientales implementado</v>
      </c>
      <c r="C836" s="1" t="str">
        <f>+IF(LEN(A836)&gt;0,VLOOKUP(A836,Seguimiento_Mar_2025!G$4:J$356,4,FALSE),"")</f>
        <v>Secretaría de Ambiente</v>
      </c>
      <c r="D836" t="s">
        <v>1235</v>
      </c>
      <c r="E836" t="str">
        <f t="shared" si="26"/>
        <v>54010101El Santuario</v>
      </c>
      <c r="F836" t="str">
        <f t="shared" ref="F836:F899" si="27">+IF(IF(LEN(E836)&gt;0,COUNTIF($E$4:$E$11183,E836),"")=1,"",IF(LEN(E836)&gt;0,COUNTIF($E$4:$E$11183,E836),""))</f>
        <v/>
      </c>
      <c r="G836">
        <v>136.19999999999999</v>
      </c>
      <c r="H836" s="2"/>
      <c r="I836">
        <f>+ABS(SUMIF($A$4:$A$11183,A836,$H$4:$H$11183)-IF(ISERROR(VLOOKUP(A836,Seguimiento_Mar_2025!G$4:U$356,15,FALSE)),0,VLOOKUP(A836,Seguimiento_Mar_2025!G$4:U$356,15,FALSE)))</f>
        <v>0</v>
      </c>
    </row>
    <row r="837" spans="1:9">
      <c r="A837" t="s">
        <v>606</v>
      </c>
      <c r="B837" s="1" t="str">
        <f>+IF(LEN(A837)&gt;0,VLOOKUP(A837,Seguimiento_Mar_2025!G$4:H$356,2,FALSE),"")</f>
        <v>Áreas con esquema de pago por servicios ambientales implementado</v>
      </c>
      <c r="C837" s="1" t="str">
        <f>+IF(LEN(A837)&gt;0,VLOOKUP(A837,Seguimiento_Mar_2025!G$4:J$356,4,FALSE),"")</f>
        <v>Secretaría de Ambiente</v>
      </c>
      <c r="D837" t="s">
        <v>1234</v>
      </c>
      <c r="E837" t="str">
        <f t="shared" si="26"/>
        <v>54010101Granada</v>
      </c>
      <c r="F837" t="str">
        <f t="shared" si="27"/>
        <v/>
      </c>
      <c r="G837">
        <v>285.7</v>
      </c>
      <c r="H837" s="2"/>
      <c r="I837">
        <f>+ABS(SUMIF($A$4:$A$11183,A837,$H$4:$H$11183)-IF(ISERROR(VLOOKUP(A837,Seguimiento_Mar_2025!G$4:U$356,15,FALSE)),0,VLOOKUP(A837,Seguimiento_Mar_2025!G$4:U$356,15,FALSE)))</f>
        <v>0</v>
      </c>
    </row>
    <row r="838" spans="1:9">
      <c r="A838" t="s">
        <v>606</v>
      </c>
      <c r="B838" s="1" t="str">
        <f>+IF(LEN(A838)&gt;0,VLOOKUP(A838,Seguimiento_Mar_2025!G$4:H$356,2,FALSE),"")</f>
        <v>Áreas con esquema de pago por servicios ambientales implementado</v>
      </c>
      <c r="C838" s="1" t="str">
        <f>+IF(LEN(A838)&gt;0,VLOOKUP(A838,Seguimiento_Mar_2025!G$4:J$356,4,FALSE),"")</f>
        <v>Secretaría de Ambiente</v>
      </c>
      <c r="D838" t="s">
        <v>1327</v>
      </c>
      <c r="E838" t="str">
        <f t="shared" si="26"/>
        <v>54010101Guarne</v>
      </c>
      <c r="F838" t="str">
        <f t="shared" si="27"/>
        <v/>
      </c>
      <c r="G838">
        <v>100.2</v>
      </c>
      <c r="H838" s="2"/>
      <c r="I838">
        <f>+ABS(SUMIF($A$4:$A$11183,A838,$H$4:$H$11183)-IF(ISERROR(VLOOKUP(A838,Seguimiento_Mar_2025!G$4:U$356,15,FALSE)),0,VLOOKUP(A838,Seguimiento_Mar_2025!G$4:U$356,15,FALSE)))</f>
        <v>0</v>
      </c>
    </row>
    <row r="839" spans="1:9">
      <c r="A839" t="s">
        <v>606</v>
      </c>
      <c r="B839" s="1" t="str">
        <f>+IF(LEN(A839)&gt;0,VLOOKUP(A839,Seguimiento_Mar_2025!G$4:H$356,2,FALSE),"")</f>
        <v>Áreas con esquema de pago por servicios ambientales implementado</v>
      </c>
      <c r="C839" s="1" t="str">
        <f>+IF(LEN(A839)&gt;0,VLOOKUP(A839,Seguimiento_Mar_2025!G$4:J$356,4,FALSE),"")</f>
        <v>Secretaría de Ambiente</v>
      </c>
      <c r="D839" t="s">
        <v>1328</v>
      </c>
      <c r="E839" t="str">
        <f t="shared" si="26"/>
        <v>54010101Guatapé</v>
      </c>
      <c r="F839" t="str">
        <f t="shared" si="27"/>
        <v/>
      </c>
      <c r="G839">
        <v>140.5</v>
      </c>
      <c r="H839" s="2"/>
      <c r="I839">
        <f>+ABS(SUMIF($A$4:$A$11183,A839,$H$4:$H$11183)-IF(ISERROR(VLOOKUP(A839,Seguimiento_Mar_2025!G$4:U$356,15,FALSE)),0,VLOOKUP(A839,Seguimiento_Mar_2025!G$4:U$356,15,FALSE)))</f>
        <v>0</v>
      </c>
    </row>
    <row r="840" spans="1:9">
      <c r="A840" t="s">
        <v>606</v>
      </c>
      <c r="B840" s="1" t="str">
        <f>+IF(LEN(A840)&gt;0,VLOOKUP(A840,Seguimiento_Mar_2025!G$4:H$356,2,FALSE),"")</f>
        <v>Áreas con esquema de pago por servicios ambientales implementado</v>
      </c>
      <c r="C840" s="1" t="str">
        <f>+IF(LEN(A840)&gt;0,VLOOKUP(A840,Seguimiento_Mar_2025!G$4:J$356,4,FALSE),"")</f>
        <v>Secretaría de Ambiente</v>
      </c>
      <c r="D840" t="s">
        <v>1331</v>
      </c>
      <c r="E840" t="str">
        <f t="shared" si="26"/>
        <v>54010101La Ceja del Tambo</v>
      </c>
      <c r="F840" t="str">
        <f t="shared" si="27"/>
        <v/>
      </c>
      <c r="G840">
        <v>264</v>
      </c>
      <c r="H840" s="2"/>
      <c r="I840">
        <f>+ABS(SUMIF($A$4:$A$11183,A840,$H$4:$H$11183)-IF(ISERROR(VLOOKUP(A840,Seguimiento_Mar_2025!G$4:U$356,15,FALSE)),0,VLOOKUP(A840,Seguimiento_Mar_2025!G$4:U$356,15,FALSE)))</f>
        <v>0</v>
      </c>
    </row>
    <row r="841" spans="1:9">
      <c r="A841" t="s">
        <v>606</v>
      </c>
      <c r="B841" s="1" t="str">
        <f>+IF(LEN(A841)&gt;0,VLOOKUP(A841,Seguimiento_Mar_2025!G$4:H$356,2,FALSE),"")</f>
        <v>Áreas con esquema de pago por servicios ambientales implementado</v>
      </c>
      <c r="C841" s="1" t="str">
        <f>+IF(LEN(A841)&gt;0,VLOOKUP(A841,Seguimiento_Mar_2025!G$4:J$356,4,FALSE),"")</f>
        <v>Secretaría de Ambiente</v>
      </c>
      <c r="D841" t="s">
        <v>1333</v>
      </c>
      <c r="E841" t="str">
        <f t="shared" si="26"/>
        <v>54010101La Unión</v>
      </c>
      <c r="F841" t="str">
        <f t="shared" si="27"/>
        <v/>
      </c>
      <c r="G841">
        <v>216.5</v>
      </c>
      <c r="H841" s="2"/>
      <c r="I841">
        <f>+ABS(SUMIF($A$4:$A$11183,A841,$H$4:$H$11183)-IF(ISERROR(VLOOKUP(A841,Seguimiento_Mar_2025!G$4:U$356,15,FALSE)),0,VLOOKUP(A841,Seguimiento_Mar_2025!G$4:U$356,15,FALSE)))</f>
        <v>0</v>
      </c>
    </row>
    <row r="842" spans="1:9">
      <c r="A842" t="s">
        <v>606</v>
      </c>
      <c r="B842" s="1" t="str">
        <f>+IF(LEN(A842)&gt;0,VLOOKUP(A842,Seguimiento_Mar_2025!G$4:H$356,2,FALSE),"")</f>
        <v>Áreas con esquema de pago por servicios ambientales implementado</v>
      </c>
      <c r="C842" s="1" t="str">
        <f>+IF(LEN(A842)&gt;0,VLOOKUP(A842,Seguimiento_Mar_2025!G$4:J$356,4,FALSE),"")</f>
        <v>Secretaría de Ambiente</v>
      </c>
      <c r="D842" t="s">
        <v>1334</v>
      </c>
      <c r="E842" t="str">
        <f t="shared" si="26"/>
        <v>54010101Marinilla</v>
      </c>
      <c r="F842" t="str">
        <f t="shared" si="27"/>
        <v/>
      </c>
      <c r="G842">
        <v>80.2</v>
      </c>
      <c r="H842" s="2"/>
      <c r="I842">
        <f>+ABS(SUMIF($A$4:$A$11183,A842,$H$4:$H$11183)-IF(ISERROR(VLOOKUP(A842,Seguimiento_Mar_2025!G$4:U$356,15,FALSE)),0,VLOOKUP(A842,Seguimiento_Mar_2025!G$4:U$356,15,FALSE)))</f>
        <v>0</v>
      </c>
    </row>
    <row r="843" spans="1:9">
      <c r="A843" t="s">
        <v>606</v>
      </c>
      <c r="B843" s="1" t="str">
        <f>+IF(LEN(A843)&gt;0,VLOOKUP(A843,Seguimiento_Mar_2025!G$4:H$356,2,FALSE),"")</f>
        <v>Áreas con esquema de pago por servicios ambientales implementado</v>
      </c>
      <c r="C843" s="1" t="str">
        <f>+IF(LEN(A843)&gt;0,VLOOKUP(A843,Seguimiento_Mar_2025!G$4:J$356,4,FALSE),"")</f>
        <v>Secretaría de Ambiente</v>
      </c>
      <c r="D843" t="s">
        <v>1286</v>
      </c>
      <c r="E843" t="str">
        <f t="shared" si="26"/>
        <v>54010101Nariño</v>
      </c>
      <c r="F843" t="str">
        <f t="shared" si="27"/>
        <v/>
      </c>
      <c r="G843">
        <v>206.4</v>
      </c>
      <c r="H843" s="2"/>
      <c r="I843">
        <f>+ABS(SUMIF($A$4:$A$11183,A843,$H$4:$H$11183)-IF(ISERROR(VLOOKUP(A843,Seguimiento_Mar_2025!G$4:U$356,15,FALSE)),0,VLOOKUP(A843,Seguimiento_Mar_2025!G$4:U$356,15,FALSE)))</f>
        <v>0</v>
      </c>
    </row>
    <row r="844" spans="1:9">
      <c r="A844" t="s">
        <v>606</v>
      </c>
      <c r="B844" s="1" t="str">
        <f>+IF(LEN(A844)&gt;0,VLOOKUP(A844,Seguimiento_Mar_2025!G$4:H$356,2,FALSE),"")</f>
        <v>Áreas con esquema de pago por servicios ambientales implementado</v>
      </c>
      <c r="C844" s="1" t="str">
        <f>+IF(LEN(A844)&gt;0,VLOOKUP(A844,Seguimiento_Mar_2025!G$4:J$356,4,FALSE),"")</f>
        <v>Secretaría de Ambiente</v>
      </c>
      <c r="D844" t="s">
        <v>1268</v>
      </c>
      <c r="E844" t="str">
        <f t="shared" si="26"/>
        <v>54010101Puerto Triunfo</v>
      </c>
      <c r="F844" t="str">
        <f t="shared" si="27"/>
        <v/>
      </c>
      <c r="G844">
        <v>285</v>
      </c>
      <c r="H844" s="2"/>
      <c r="I844">
        <f>+ABS(SUMIF($A$4:$A$11183,A844,$H$4:$H$11183)-IF(ISERROR(VLOOKUP(A844,Seguimiento_Mar_2025!G$4:U$356,15,FALSE)),0,VLOOKUP(A844,Seguimiento_Mar_2025!G$4:U$356,15,FALSE)))</f>
        <v>0</v>
      </c>
    </row>
    <row r="845" spans="1:9">
      <c r="A845" t="s">
        <v>606</v>
      </c>
      <c r="B845" s="1" t="str">
        <f>+IF(LEN(A845)&gt;0,VLOOKUP(A845,Seguimiento_Mar_2025!G$4:H$356,2,FALSE),"")</f>
        <v>Áreas con esquema de pago por servicios ambientales implementado</v>
      </c>
      <c r="C845" s="1" t="str">
        <f>+IF(LEN(A845)&gt;0,VLOOKUP(A845,Seguimiento_Mar_2025!G$4:J$356,4,FALSE),"")</f>
        <v>Secretaría de Ambiente</v>
      </c>
      <c r="D845" t="s">
        <v>1242</v>
      </c>
      <c r="E845" t="str">
        <f t="shared" si="26"/>
        <v>54010101San Carlos</v>
      </c>
      <c r="F845" t="str">
        <f t="shared" si="27"/>
        <v/>
      </c>
      <c r="G845">
        <v>649.20000000000005</v>
      </c>
      <c r="H845" s="2"/>
      <c r="I845">
        <f>+ABS(SUMIF($A$4:$A$11183,A845,$H$4:$H$11183)-IF(ISERROR(VLOOKUP(A845,Seguimiento_Mar_2025!G$4:U$356,15,FALSE)),0,VLOOKUP(A845,Seguimiento_Mar_2025!G$4:U$356,15,FALSE)))</f>
        <v>0</v>
      </c>
    </row>
    <row r="846" spans="1:9">
      <c r="A846" t="s">
        <v>606</v>
      </c>
      <c r="B846" s="1" t="str">
        <f>+IF(LEN(A846)&gt;0,VLOOKUP(A846,Seguimiento_Mar_2025!G$4:H$356,2,FALSE),"")</f>
        <v>Áreas con esquema de pago por servicios ambientales implementado</v>
      </c>
      <c r="C846" s="1" t="str">
        <f>+IF(LEN(A846)&gt;0,VLOOKUP(A846,Seguimiento_Mar_2025!G$4:J$356,4,FALSE),"")</f>
        <v>Secretaría de Ambiente</v>
      </c>
      <c r="D846" t="s">
        <v>1302</v>
      </c>
      <c r="E846" t="str">
        <f t="shared" si="26"/>
        <v>54010101San Francisco</v>
      </c>
      <c r="F846" t="str">
        <f t="shared" si="27"/>
        <v/>
      </c>
      <c r="G846">
        <v>416.8</v>
      </c>
      <c r="H846" s="2"/>
      <c r="I846">
        <f>+ABS(SUMIF($A$4:$A$11183,A846,$H$4:$H$11183)-IF(ISERROR(VLOOKUP(A846,Seguimiento_Mar_2025!G$4:U$356,15,FALSE)),0,VLOOKUP(A846,Seguimiento_Mar_2025!G$4:U$356,15,FALSE)))</f>
        <v>0</v>
      </c>
    </row>
    <row r="847" spans="1:9">
      <c r="A847" t="s">
        <v>606</v>
      </c>
      <c r="B847" s="1" t="str">
        <f>+IF(LEN(A847)&gt;0,VLOOKUP(A847,Seguimiento_Mar_2025!G$4:H$356,2,FALSE),"")</f>
        <v>Áreas con esquema de pago por servicios ambientales implementado</v>
      </c>
      <c r="C847" s="1" t="str">
        <f>+IF(LEN(A847)&gt;0,VLOOKUP(A847,Seguimiento_Mar_2025!G$4:J$356,4,FALSE),"")</f>
        <v>Secretaría de Ambiente</v>
      </c>
      <c r="D847" t="s">
        <v>1298</v>
      </c>
      <c r="E847" t="str">
        <f t="shared" si="26"/>
        <v>54010101San Luis</v>
      </c>
      <c r="F847" t="str">
        <f t="shared" si="27"/>
        <v/>
      </c>
      <c r="G847">
        <v>772.8</v>
      </c>
      <c r="H847" s="2"/>
      <c r="I847">
        <f>+ABS(SUMIF($A$4:$A$11183,A847,$H$4:$H$11183)-IF(ISERROR(VLOOKUP(A847,Seguimiento_Mar_2025!G$4:U$356,15,FALSE)),0,VLOOKUP(A847,Seguimiento_Mar_2025!G$4:U$356,15,FALSE)))</f>
        <v>0</v>
      </c>
    </row>
    <row r="848" spans="1:9">
      <c r="A848" t="s">
        <v>606</v>
      </c>
      <c r="B848" s="1" t="str">
        <f>+IF(LEN(A848)&gt;0,VLOOKUP(A848,Seguimiento_Mar_2025!G$4:H$356,2,FALSE),"")</f>
        <v>Áreas con esquema de pago por servicios ambientales implementado</v>
      </c>
      <c r="C848" s="1" t="str">
        <f>+IF(LEN(A848)&gt;0,VLOOKUP(A848,Seguimiento_Mar_2025!G$4:J$356,4,FALSE),"")</f>
        <v>Secretaría de Ambiente</v>
      </c>
      <c r="D848" t="s">
        <v>1247</v>
      </c>
      <c r="E848" t="str">
        <f t="shared" si="26"/>
        <v>54010101San Rafael</v>
      </c>
      <c r="F848" t="str">
        <f t="shared" si="27"/>
        <v/>
      </c>
      <c r="G848">
        <v>473.8</v>
      </c>
      <c r="H848" s="2"/>
      <c r="I848">
        <f>+ABS(SUMIF($A$4:$A$11183,A848,$H$4:$H$11183)-IF(ISERROR(VLOOKUP(A848,Seguimiento_Mar_2025!G$4:U$356,15,FALSE)),0,VLOOKUP(A848,Seguimiento_Mar_2025!G$4:U$356,15,FALSE)))</f>
        <v>0</v>
      </c>
    </row>
    <row r="849" spans="1:9">
      <c r="A849" t="s">
        <v>606</v>
      </c>
      <c r="B849" s="1" t="str">
        <f>+IF(LEN(A849)&gt;0,VLOOKUP(A849,Seguimiento_Mar_2025!G$4:H$356,2,FALSE),"")</f>
        <v>Áreas con esquema de pago por servicios ambientales implementado</v>
      </c>
      <c r="C849" s="1" t="str">
        <f>+IF(LEN(A849)&gt;0,VLOOKUP(A849,Seguimiento_Mar_2025!G$4:J$356,4,FALSE),"")</f>
        <v>Secretaría de Ambiente</v>
      </c>
      <c r="D849" t="s">
        <v>1296</v>
      </c>
      <c r="E849" t="str">
        <f t="shared" si="26"/>
        <v>54010101San Roque</v>
      </c>
      <c r="F849" t="str">
        <f t="shared" si="27"/>
        <v/>
      </c>
      <c r="G849">
        <v>511.5</v>
      </c>
      <c r="H849" s="2"/>
      <c r="I849">
        <f>+ABS(SUMIF($A$4:$A$11183,A849,$H$4:$H$11183)-IF(ISERROR(VLOOKUP(A849,Seguimiento_Mar_2025!G$4:U$356,15,FALSE)),0,VLOOKUP(A849,Seguimiento_Mar_2025!G$4:U$356,15,FALSE)))</f>
        <v>0</v>
      </c>
    </row>
    <row r="850" spans="1:9">
      <c r="A850" t="s">
        <v>606</v>
      </c>
      <c r="B850" s="1" t="str">
        <f>+IF(LEN(A850)&gt;0,VLOOKUP(A850,Seguimiento_Mar_2025!G$4:H$356,2,FALSE),"")</f>
        <v>Áreas con esquema de pago por servicios ambientales implementado</v>
      </c>
      <c r="C850" s="1" t="str">
        <f>+IF(LEN(A850)&gt;0,VLOOKUP(A850,Seguimiento_Mar_2025!G$4:J$356,4,FALSE),"")</f>
        <v>Secretaría de Ambiente</v>
      </c>
      <c r="D850" t="s">
        <v>1343</v>
      </c>
      <c r="E850" t="str">
        <f t="shared" si="26"/>
        <v>54010101San Vicente Ferrer</v>
      </c>
      <c r="F850" t="str">
        <f t="shared" si="27"/>
        <v/>
      </c>
      <c r="G850">
        <v>186.1</v>
      </c>
      <c r="H850" s="2"/>
      <c r="I850">
        <f>+ABS(SUMIF($A$4:$A$11183,A850,$H$4:$H$11183)-IF(ISERROR(VLOOKUP(A850,Seguimiento_Mar_2025!G$4:U$356,15,FALSE)),0,VLOOKUP(A850,Seguimiento_Mar_2025!G$4:U$356,15,FALSE)))</f>
        <v>0</v>
      </c>
    </row>
    <row r="851" spans="1:9">
      <c r="A851" t="s">
        <v>606</v>
      </c>
      <c r="B851" s="1" t="str">
        <f>+IF(LEN(A851)&gt;0,VLOOKUP(A851,Seguimiento_Mar_2025!G$4:H$356,2,FALSE),"")</f>
        <v>Áreas con esquema de pago por servicios ambientales implementado</v>
      </c>
      <c r="C851" s="1" t="str">
        <f>+IF(LEN(A851)&gt;0,VLOOKUP(A851,Seguimiento_Mar_2025!G$4:J$356,4,FALSE),"")</f>
        <v>Secretaría de Ambiente</v>
      </c>
      <c r="D851" t="s">
        <v>1297</v>
      </c>
      <c r="E851" t="str">
        <f t="shared" si="26"/>
        <v>54010101Santo Domingo</v>
      </c>
      <c r="F851" t="str">
        <f t="shared" si="27"/>
        <v/>
      </c>
      <c r="G851">
        <v>245.3</v>
      </c>
      <c r="H851" s="2"/>
      <c r="I851">
        <f>+ABS(SUMIF($A$4:$A$11183,A851,$H$4:$H$11183)-IF(ISERROR(VLOOKUP(A851,Seguimiento_Mar_2025!G$4:U$356,15,FALSE)),0,VLOOKUP(A851,Seguimiento_Mar_2025!G$4:U$356,15,FALSE)))</f>
        <v>0</v>
      </c>
    </row>
    <row r="852" spans="1:9">
      <c r="A852" t="s">
        <v>606</v>
      </c>
      <c r="B852" s="1" t="str">
        <f>+IF(LEN(A852)&gt;0,VLOOKUP(A852,Seguimiento_Mar_2025!G$4:H$356,2,FALSE),"")</f>
        <v>Áreas con esquema de pago por servicios ambientales implementado</v>
      </c>
      <c r="C852" s="1" t="str">
        <f>+IF(LEN(A852)&gt;0,VLOOKUP(A852,Seguimiento_Mar_2025!G$4:J$356,4,FALSE),"")</f>
        <v>Secretaría de Ambiente</v>
      </c>
      <c r="D852" t="s">
        <v>1267</v>
      </c>
      <c r="E852" t="str">
        <f t="shared" si="26"/>
        <v>54010101Sonsón</v>
      </c>
      <c r="F852" t="str">
        <f t="shared" si="27"/>
        <v/>
      </c>
      <c r="G852">
        <v>1157.0999999999999</v>
      </c>
      <c r="H852" s="2"/>
      <c r="I852">
        <f>+ABS(SUMIF($A$4:$A$11183,A852,$H$4:$H$11183)-IF(ISERROR(VLOOKUP(A852,Seguimiento_Mar_2025!G$4:U$356,15,FALSE)),0,VLOOKUP(A852,Seguimiento_Mar_2025!G$4:U$356,15,FALSE)))</f>
        <v>0</v>
      </c>
    </row>
    <row r="853" spans="1:9">
      <c r="A853" t="s">
        <v>606</v>
      </c>
      <c r="B853" s="1" t="str">
        <f>+IF(LEN(A853)&gt;0,VLOOKUP(A853,Seguimiento_Mar_2025!G$4:H$356,2,FALSE),"")</f>
        <v>Áreas con esquema de pago por servicios ambientales implementado</v>
      </c>
      <c r="C853" s="1" t="str">
        <f>+IF(LEN(A853)&gt;0,VLOOKUP(A853,Seguimiento_Mar_2025!G$4:J$356,4,FALSE),"")</f>
        <v>Secretaría de Ambiente</v>
      </c>
      <c r="D853" t="s">
        <v>1373</v>
      </c>
      <c r="E853" t="str">
        <f t="shared" si="26"/>
        <v>54010101[.RI]-Alto Del Tigre</v>
      </c>
      <c r="F853" t="str">
        <f t="shared" si="27"/>
        <v/>
      </c>
      <c r="G853">
        <v>28.1</v>
      </c>
      <c r="H853" s="2"/>
      <c r="I853">
        <f>+ABS(SUMIF($A$4:$A$11183,A853,$H$4:$H$11183)-IF(ISERROR(VLOOKUP(A853,Seguimiento_Mar_2025!G$4:U$356,15,FALSE)),0,VLOOKUP(A853,Seguimiento_Mar_2025!G$4:U$356,15,FALSE)))</f>
        <v>0</v>
      </c>
    </row>
    <row r="854" spans="1:9">
      <c r="A854" t="s">
        <v>606</v>
      </c>
      <c r="B854" s="1" t="str">
        <f>+IF(LEN(A854)&gt;0,VLOOKUP(A854,Seguimiento_Mar_2025!G$4:H$356,2,FALSE),"")</f>
        <v>Áreas con esquema de pago por servicios ambientales implementado</v>
      </c>
      <c r="C854" s="1" t="str">
        <f>+IF(LEN(A854)&gt;0,VLOOKUP(A854,Seguimiento_Mar_2025!G$4:J$356,4,FALSE),"")</f>
        <v>Secretaría de Ambiente</v>
      </c>
      <c r="D854" t="s">
        <v>1374</v>
      </c>
      <c r="E854" t="str">
        <f t="shared" si="26"/>
        <v>54010101[.RI]-Bernardino Panchí</v>
      </c>
      <c r="F854" t="str">
        <f t="shared" si="27"/>
        <v/>
      </c>
      <c r="G854">
        <v>2.2000000000000002</v>
      </c>
      <c r="H854" s="2"/>
      <c r="I854">
        <f>+ABS(SUMIF($A$4:$A$11183,A854,$H$4:$H$11183)-IF(ISERROR(VLOOKUP(A854,Seguimiento_Mar_2025!G$4:U$356,15,FALSE)),0,VLOOKUP(A854,Seguimiento_Mar_2025!G$4:U$356,15,FALSE)))</f>
        <v>0</v>
      </c>
    </row>
    <row r="855" spans="1:9">
      <c r="A855" t="s">
        <v>606</v>
      </c>
      <c r="B855" s="1" t="str">
        <f>+IF(LEN(A855)&gt;0,VLOOKUP(A855,Seguimiento_Mar_2025!G$4:H$356,2,FALSE),"")</f>
        <v>Áreas con esquema de pago por servicios ambientales implementado</v>
      </c>
      <c r="C855" s="1" t="str">
        <f>+IF(LEN(A855)&gt;0,VLOOKUP(A855,Seguimiento_Mar_2025!G$4:J$356,4,FALSE),"")</f>
        <v>Secretaría de Ambiente</v>
      </c>
      <c r="D855" t="s">
        <v>1375</v>
      </c>
      <c r="E855" t="str">
        <f t="shared" si="26"/>
        <v>54010101[.RI]-Carupia</v>
      </c>
      <c r="F855" t="str">
        <f t="shared" si="27"/>
        <v/>
      </c>
      <c r="G855">
        <v>16.100000000000001</v>
      </c>
      <c r="H855" s="2"/>
      <c r="I855">
        <f>+ABS(SUMIF($A$4:$A$11183,A855,$H$4:$H$11183)-IF(ISERROR(VLOOKUP(A855,Seguimiento_Mar_2025!G$4:U$356,15,FALSE)),0,VLOOKUP(A855,Seguimiento_Mar_2025!G$4:U$356,15,FALSE)))</f>
        <v>0</v>
      </c>
    </row>
    <row r="856" spans="1:9">
      <c r="A856" t="s">
        <v>606</v>
      </c>
      <c r="B856" s="1" t="str">
        <f>+IF(LEN(A856)&gt;0,VLOOKUP(A856,Seguimiento_Mar_2025!G$4:H$356,2,FALSE),"")</f>
        <v>Áreas con esquema de pago por servicios ambientales implementado</v>
      </c>
      <c r="C856" s="1" t="str">
        <f>+IF(LEN(A856)&gt;0,VLOOKUP(A856,Seguimiento_Mar_2025!G$4:J$356,4,FALSE),"")</f>
        <v>Secretaría de Ambiente</v>
      </c>
      <c r="D856" t="s">
        <v>1376</v>
      </c>
      <c r="E856" t="str">
        <f t="shared" si="26"/>
        <v>54010101[.RI]-Cristianía</v>
      </c>
      <c r="F856" t="str">
        <f t="shared" si="27"/>
        <v/>
      </c>
      <c r="G856">
        <v>201.4</v>
      </c>
      <c r="H856" s="2"/>
      <c r="I856">
        <f>+ABS(SUMIF($A$4:$A$11183,A856,$H$4:$H$11183)-IF(ISERROR(VLOOKUP(A856,Seguimiento_Mar_2025!G$4:U$356,15,FALSE)),0,VLOOKUP(A856,Seguimiento_Mar_2025!G$4:U$356,15,FALSE)))</f>
        <v>0</v>
      </c>
    </row>
    <row r="857" spans="1:9">
      <c r="A857" t="s">
        <v>606</v>
      </c>
      <c r="B857" s="1" t="str">
        <f>+IF(LEN(A857)&gt;0,VLOOKUP(A857,Seguimiento_Mar_2025!G$4:H$356,2,FALSE),"")</f>
        <v>Áreas con esquema de pago por servicios ambientales implementado</v>
      </c>
      <c r="C857" s="1" t="str">
        <f>+IF(LEN(A857)&gt;0,VLOOKUP(A857,Seguimiento_Mar_2025!G$4:J$356,4,FALSE),"")</f>
        <v>Secretaría de Ambiente</v>
      </c>
      <c r="D857" t="s">
        <v>1377</v>
      </c>
      <c r="E857" t="str">
        <f t="shared" si="26"/>
        <v>54010101[.RI]-Sohaibadó</v>
      </c>
      <c r="F857" t="str">
        <f t="shared" si="27"/>
        <v/>
      </c>
      <c r="G857">
        <v>28.8</v>
      </c>
      <c r="H857" s="2"/>
      <c r="I857">
        <f>+ABS(SUMIF($A$4:$A$11183,A857,$H$4:$H$11183)-IF(ISERROR(VLOOKUP(A857,Seguimiento_Mar_2025!G$4:U$356,15,FALSE)),0,VLOOKUP(A857,Seguimiento_Mar_2025!G$4:U$356,15,FALSE)))</f>
        <v>0</v>
      </c>
    </row>
    <row r="858" spans="1:9">
      <c r="A858" t="s">
        <v>606</v>
      </c>
      <c r="B858" s="1" t="str">
        <f>+IF(LEN(A858)&gt;0,VLOOKUP(A858,Seguimiento_Mar_2025!G$4:H$356,2,FALSE),"")</f>
        <v>Áreas con esquema de pago por servicios ambientales implementado</v>
      </c>
      <c r="C858" s="1" t="str">
        <f>+IF(LEN(A858)&gt;0,VLOOKUP(A858,Seguimiento_Mar_2025!G$4:J$356,4,FALSE),"")</f>
        <v>Secretaría de Ambiente</v>
      </c>
      <c r="D858" t="s">
        <v>1378</v>
      </c>
      <c r="E858" t="str">
        <f t="shared" si="26"/>
        <v>54010101[.RI]-Hermeregildo Chakiama</v>
      </c>
      <c r="F858" t="str">
        <f t="shared" si="27"/>
        <v/>
      </c>
      <c r="G858">
        <v>22</v>
      </c>
      <c r="H858" s="2"/>
      <c r="I858">
        <f>+ABS(SUMIF($A$4:$A$11183,A858,$H$4:$H$11183)-IF(ISERROR(VLOOKUP(A858,Seguimiento_Mar_2025!G$4:U$356,15,FALSE)),0,VLOOKUP(A858,Seguimiento_Mar_2025!G$4:U$356,15,FALSE)))</f>
        <v>0</v>
      </c>
    </row>
    <row r="859" spans="1:9">
      <c r="A859" t="s">
        <v>606</v>
      </c>
      <c r="B859" s="1" t="str">
        <f>+IF(LEN(A859)&gt;0,VLOOKUP(A859,Seguimiento_Mar_2025!G$4:H$356,2,FALSE),"")</f>
        <v>Áreas con esquema de pago por servicios ambientales implementado</v>
      </c>
      <c r="C859" s="1" t="str">
        <f>+IF(LEN(A859)&gt;0,VLOOKUP(A859,Seguimiento_Mar_2025!G$4:J$356,4,FALSE),"")</f>
        <v>Secretaría de Ambiente</v>
      </c>
      <c r="D859" t="s">
        <v>1379</v>
      </c>
      <c r="E859" t="str">
        <f t="shared" si="26"/>
        <v>54010101[.RI]-Jaidezave</v>
      </c>
      <c r="F859" t="str">
        <f t="shared" si="27"/>
        <v/>
      </c>
      <c r="G859">
        <v>15.9</v>
      </c>
      <c r="H859" s="2"/>
      <c r="I859">
        <f>+ABS(SUMIF($A$4:$A$11183,A859,$H$4:$H$11183)-IF(ISERROR(VLOOKUP(A859,Seguimiento_Mar_2025!G$4:U$356,15,FALSE)),0,VLOOKUP(A859,Seguimiento_Mar_2025!G$4:U$356,15,FALSE)))</f>
        <v>0</v>
      </c>
    </row>
    <row r="860" spans="1:9">
      <c r="A860" t="s">
        <v>606</v>
      </c>
      <c r="B860" s="1" t="str">
        <f>+IF(LEN(A860)&gt;0,VLOOKUP(A860,Seguimiento_Mar_2025!G$4:H$356,2,FALSE),"")</f>
        <v>Áreas con esquema de pago por servicios ambientales implementado</v>
      </c>
      <c r="C860" s="1" t="str">
        <f>+IF(LEN(A860)&gt;0,VLOOKUP(A860,Seguimiento_Mar_2025!G$4:J$356,4,FALSE),"")</f>
        <v>Secretaría de Ambiente</v>
      </c>
      <c r="D860" t="s">
        <v>1380</v>
      </c>
      <c r="E860" t="str">
        <f t="shared" si="26"/>
        <v>54010101[.RI]-La María</v>
      </c>
      <c r="F860" t="str">
        <f t="shared" si="27"/>
        <v/>
      </c>
      <c r="G860">
        <v>49.3</v>
      </c>
      <c r="H860" s="2"/>
      <c r="I860">
        <f>+ABS(SUMIF($A$4:$A$11183,A860,$H$4:$H$11183)-IF(ISERROR(VLOOKUP(A860,Seguimiento_Mar_2025!G$4:U$356,15,FALSE)),0,VLOOKUP(A860,Seguimiento_Mar_2025!G$4:U$356,15,FALSE)))</f>
        <v>0</v>
      </c>
    </row>
    <row r="861" spans="1:9">
      <c r="A861" t="s">
        <v>606</v>
      </c>
      <c r="B861" s="1" t="str">
        <f>+IF(LEN(A861)&gt;0,VLOOKUP(A861,Seguimiento_Mar_2025!G$4:H$356,2,FALSE),"")</f>
        <v>Áreas con esquema de pago por servicios ambientales implementado</v>
      </c>
      <c r="C861" s="1" t="str">
        <f>+IF(LEN(A861)&gt;0,VLOOKUP(A861,Seguimiento_Mar_2025!G$4:J$356,4,FALSE),"")</f>
        <v>Secretaría de Ambiente</v>
      </c>
      <c r="D861" t="s">
        <v>1381</v>
      </c>
      <c r="E861" t="str">
        <f t="shared" si="26"/>
        <v>54010101[.RI]-La Mirla - Miguel Certiga</v>
      </c>
      <c r="F861" t="str">
        <f t="shared" si="27"/>
        <v/>
      </c>
      <c r="G861">
        <v>16.600000000000001</v>
      </c>
      <c r="H861" s="2"/>
      <c r="I861">
        <f>+ABS(SUMIF($A$4:$A$11183,A861,$H$4:$H$11183)-IF(ISERROR(VLOOKUP(A861,Seguimiento_Mar_2025!G$4:U$356,15,FALSE)),0,VLOOKUP(A861,Seguimiento_Mar_2025!G$4:U$356,15,FALSE)))</f>
        <v>0</v>
      </c>
    </row>
    <row r="862" spans="1:9">
      <c r="A862" t="s">
        <v>606</v>
      </c>
      <c r="B862" s="1" t="str">
        <f>+IF(LEN(A862)&gt;0,VLOOKUP(A862,Seguimiento_Mar_2025!G$4:H$356,2,FALSE),"")</f>
        <v>Áreas con esquema de pago por servicios ambientales implementado</v>
      </c>
      <c r="C862" s="1" t="str">
        <f>+IF(LEN(A862)&gt;0,VLOOKUP(A862,Seguimiento_Mar_2025!G$4:J$356,4,FALSE),"")</f>
        <v>Secretaría de Ambiente</v>
      </c>
      <c r="D862" t="s">
        <v>1382</v>
      </c>
      <c r="E862" t="str">
        <f t="shared" si="26"/>
        <v>54010101[.RI]-Puerto Bélgica</v>
      </c>
      <c r="F862" t="str">
        <f t="shared" si="27"/>
        <v/>
      </c>
      <c r="G862">
        <v>21.8</v>
      </c>
      <c r="H862" s="2"/>
      <c r="I862">
        <f>+ABS(SUMIF($A$4:$A$11183,A862,$H$4:$H$11183)-IF(ISERROR(VLOOKUP(A862,Seguimiento_Mar_2025!G$4:U$356,15,FALSE)),0,VLOOKUP(A862,Seguimiento_Mar_2025!G$4:U$356,15,FALSE)))</f>
        <v>0</v>
      </c>
    </row>
    <row r="863" spans="1:9">
      <c r="A863" t="s">
        <v>606</v>
      </c>
      <c r="B863" s="1" t="str">
        <f>+IF(LEN(A863)&gt;0,VLOOKUP(A863,Seguimiento_Mar_2025!G$4:H$356,2,FALSE),"")</f>
        <v>Áreas con esquema de pago por servicios ambientales implementado</v>
      </c>
      <c r="C863" s="1" t="str">
        <f>+IF(LEN(A863)&gt;0,VLOOKUP(A863,Seguimiento_Mar_2025!G$4:J$356,4,FALSE),"")</f>
        <v>Secretaría de Ambiente</v>
      </c>
      <c r="D863" t="s">
        <v>1383</v>
      </c>
      <c r="E863" t="str">
        <f t="shared" si="26"/>
        <v>54010101[.RI]-San Matias Jaidukamá</v>
      </c>
      <c r="F863" t="str">
        <f t="shared" si="27"/>
        <v/>
      </c>
      <c r="G863">
        <v>1004.4</v>
      </c>
      <c r="H863" s="2"/>
      <c r="I863">
        <f>+ABS(SUMIF($A$4:$A$11183,A863,$H$4:$H$11183)-IF(ISERROR(VLOOKUP(A863,Seguimiento_Mar_2025!G$4:U$356,15,FALSE)),0,VLOOKUP(A863,Seguimiento_Mar_2025!G$4:U$356,15,FALSE)))</f>
        <v>0</v>
      </c>
    </row>
    <row r="864" spans="1:9">
      <c r="A864" t="s">
        <v>606</v>
      </c>
      <c r="B864" s="1" t="str">
        <f>+IF(LEN(A864)&gt;0,VLOOKUP(A864,Seguimiento_Mar_2025!G$4:H$356,2,FALSE),"")</f>
        <v>Áreas con esquema de pago por servicios ambientales implementado</v>
      </c>
      <c r="C864" s="1" t="str">
        <f>+IF(LEN(A864)&gt;0,VLOOKUP(A864,Seguimiento_Mar_2025!G$4:J$356,4,FALSE),"")</f>
        <v>Secretaría de Ambiente</v>
      </c>
      <c r="D864" t="s">
        <v>1384</v>
      </c>
      <c r="E864" t="str">
        <f t="shared" si="26"/>
        <v>54010101[.RI]-Tagual La Po</v>
      </c>
      <c r="F864" t="str">
        <f t="shared" si="27"/>
        <v/>
      </c>
      <c r="G864">
        <v>83.3</v>
      </c>
      <c r="H864" s="2"/>
      <c r="I864">
        <f>+ABS(SUMIF($A$4:$A$11183,A864,$H$4:$H$11183)-IF(ISERROR(VLOOKUP(A864,Seguimiento_Mar_2025!G$4:U$356,15,FALSE)),0,VLOOKUP(A864,Seguimiento_Mar_2025!G$4:U$356,15,FALSE)))</f>
        <v>0</v>
      </c>
    </row>
    <row r="865" spans="1:9">
      <c r="A865" t="s">
        <v>606</v>
      </c>
      <c r="B865" s="1" t="str">
        <f>+IF(LEN(A865)&gt;0,VLOOKUP(A865,Seguimiento_Mar_2025!G$4:H$356,2,FALSE),"")</f>
        <v>Áreas con esquema de pago por servicios ambientales implementado</v>
      </c>
      <c r="C865" s="1" t="str">
        <f>+IF(LEN(A865)&gt;0,VLOOKUP(A865,Seguimiento_Mar_2025!G$4:J$356,4,FALSE),"")</f>
        <v>Secretaría de Ambiente</v>
      </c>
      <c r="D865" t="s">
        <v>1385</v>
      </c>
      <c r="E865" t="str">
        <f t="shared" si="26"/>
        <v>54010101[.RI]-Choromandó Alto Y Medio</v>
      </c>
      <c r="F865" t="str">
        <f t="shared" si="27"/>
        <v/>
      </c>
      <c r="G865">
        <v>848.5</v>
      </c>
      <c r="H865" s="2"/>
      <c r="I865">
        <f>+ABS(SUMIF($A$4:$A$11183,A865,$H$4:$H$11183)-IF(ISERROR(VLOOKUP(A865,Seguimiento_Mar_2025!G$4:U$356,15,FALSE)),0,VLOOKUP(A865,Seguimiento_Mar_2025!G$4:U$356,15,FALSE)))</f>
        <v>0</v>
      </c>
    </row>
    <row r="866" spans="1:9">
      <c r="A866" t="s">
        <v>606</v>
      </c>
      <c r="B866" s="1" t="str">
        <f>+IF(LEN(A866)&gt;0,VLOOKUP(A866,Seguimiento_Mar_2025!G$4:H$356,2,FALSE),"")</f>
        <v>Áreas con esquema de pago por servicios ambientales implementado</v>
      </c>
      <c r="C866" s="1" t="str">
        <f>+IF(LEN(A866)&gt;0,VLOOKUP(A866,Seguimiento_Mar_2025!G$4:J$356,4,FALSE),"")</f>
        <v>Secretaría de Ambiente</v>
      </c>
      <c r="D866" t="s">
        <v>1386</v>
      </c>
      <c r="E866" t="str">
        <f t="shared" si="26"/>
        <v>54010101[.RI]-Chuscal Tuguridocito</v>
      </c>
      <c r="F866" t="str">
        <f t="shared" si="27"/>
        <v/>
      </c>
      <c r="G866">
        <v>75.2</v>
      </c>
      <c r="H866" s="2"/>
      <c r="I866">
        <f>+ABS(SUMIF($A$4:$A$11183,A866,$H$4:$H$11183)-IF(ISERROR(VLOOKUP(A866,Seguimiento_Mar_2025!G$4:U$356,15,FALSE)),0,VLOOKUP(A866,Seguimiento_Mar_2025!G$4:U$356,15,FALSE)))</f>
        <v>0</v>
      </c>
    </row>
    <row r="867" spans="1:9">
      <c r="A867" t="s">
        <v>606</v>
      </c>
      <c r="B867" s="1" t="str">
        <f>+IF(LEN(A867)&gt;0,VLOOKUP(A867,Seguimiento_Mar_2025!G$4:H$356,2,FALSE),"")</f>
        <v>Áreas con esquema de pago por servicios ambientales implementado</v>
      </c>
      <c r="C867" s="1" t="str">
        <f>+IF(LEN(A867)&gt;0,VLOOKUP(A867,Seguimiento_Mar_2025!G$4:J$356,4,FALSE),"")</f>
        <v>Secretaría de Ambiente</v>
      </c>
      <c r="D867" t="s">
        <v>1387</v>
      </c>
      <c r="E867" t="str">
        <f t="shared" si="26"/>
        <v>54010101[.RI]-El Salado</v>
      </c>
      <c r="F867" t="str">
        <f t="shared" si="27"/>
        <v/>
      </c>
      <c r="G867">
        <v>2385.4</v>
      </c>
      <c r="H867" s="2"/>
      <c r="I867">
        <f>+ABS(SUMIF($A$4:$A$11183,A867,$H$4:$H$11183)-IF(ISERROR(VLOOKUP(A867,Seguimiento_Mar_2025!G$4:U$356,15,FALSE)),0,VLOOKUP(A867,Seguimiento_Mar_2025!G$4:U$356,15,FALSE)))</f>
        <v>0</v>
      </c>
    </row>
    <row r="868" spans="1:9">
      <c r="A868" t="s">
        <v>606</v>
      </c>
      <c r="B868" s="1" t="str">
        <f>+IF(LEN(A868)&gt;0,VLOOKUP(A868,Seguimiento_Mar_2025!G$4:H$356,2,FALSE),"")</f>
        <v>Áreas con esquema de pago por servicios ambientales implementado</v>
      </c>
      <c r="C868" s="1" t="str">
        <f>+IF(LEN(A868)&gt;0,VLOOKUP(A868,Seguimiento_Mar_2025!G$4:J$356,4,FALSE),"")</f>
        <v>Secretaría de Ambiente</v>
      </c>
      <c r="D868" t="s">
        <v>1388</v>
      </c>
      <c r="E868" t="str">
        <f t="shared" si="26"/>
        <v>54010101[.RI]-El Volao</v>
      </c>
      <c r="F868" t="str">
        <f t="shared" si="27"/>
        <v/>
      </c>
      <c r="G868">
        <v>12.7</v>
      </c>
      <c r="H868" s="2"/>
      <c r="I868">
        <f>+ABS(SUMIF($A$4:$A$11183,A868,$H$4:$H$11183)-IF(ISERROR(VLOOKUP(A868,Seguimiento_Mar_2025!G$4:U$356,15,FALSE)),0,VLOOKUP(A868,Seguimiento_Mar_2025!G$4:U$356,15,FALSE)))</f>
        <v>0</v>
      </c>
    </row>
    <row r="869" spans="1:9">
      <c r="A869" t="s">
        <v>606</v>
      </c>
      <c r="B869" s="1" t="str">
        <f>+IF(LEN(A869)&gt;0,VLOOKUP(A869,Seguimiento_Mar_2025!G$4:H$356,2,FALSE),"")</f>
        <v>Áreas con esquema de pago por servicios ambientales implementado</v>
      </c>
      <c r="C869" s="1" t="str">
        <f>+IF(LEN(A869)&gt;0,VLOOKUP(A869,Seguimiento_Mar_2025!G$4:J$356,4,FALSE),"")</f>
        <v>Secretaría de Ambiente</v>
      </c>
      <c r="D869" t="s">
        <v>1389</v>
      </c>
      <c r="E869" t="str">
        <f t="shared" si="26"/>
        <v>54010101[.RI]-Guaguandó</v>
      </c>
      <c r="F869" t="str">
        <f t="shared" si="27"/>
        <v/>
      </c>
      <c r="G869">
        <v>2950.3</v>
      </c>
      <c r="H869" s="2"/>
      <c r="I869">
        <f>+ABS(SUMIF($A$4:$A$11183,A869,$H$4:$H$11183)-IF(ISERROR(VLOOKUP(A869,Seguimiento_Mar_2025!G$4:U$356,15,FALSE)),0,VLOOKUP(A869,Seguimiento_Mar_2025!G$4:U$356,15,FALSE)))</f>
        <v>0</v>
      </c>
    </row>
    <row r="870" spans="1:9">
      <c r="A870" t="s">
        <v>606</v>
      </c>
      <c r="B870" s="1" t="str">
        <f>+IF(LEN(A870)&gt;0,VLOOKUP(A870,Seguimiento_Mar_2025!G$4:H$356,2,FALSE),"")</f>
        <v>Áreas con esquema de pago por servicios ambientales implementado</v>
      </c>
      <c r="C870" s="1" t="str">
        <f>+IF(LEN(A870)&gt;0,VLOOKUP(A870,Seguimiento_Mar_2025!G$4:J$356,4,FALSE),"")</f>
        <v>Secretaría de Ambiente</v>
      </c>
      <c r="D870" t="s">
        <v>1390</v>
      </c>
      <c r="E870" t="str">
        <f t="shared" si="26"/>
        <v>54010101[.RI]-Rio Jarapetó</v>
      </c>
      <c r="F870" t="str">
        <f t="shared" si="27"/>
        <v/>
      </c>
      <c r="G870">
        <v>2438.9</v>
      </c>
      <c r="H870" s="2"/>
      <c r="I870">
        <f>+ABS(SUMIF($A$4:$A$11183,A870,$H$4:$H$11183)-IF(ISERROR(VLOOKUP(A870,Seguimiento_Mar_2025!G$4:U$356,15,FALSE)),0,VLOOKUP(A870,Seguimiento_Mar_2025!G$4:U$356,15,FALSE)))</f>
        <v>0</v>
      </c>
    </row>
    <row r="871" spans="1:9">
      <c r="A871" t="s">
        <v>606</v>
      </c>
      <c r="B871" s="1" t="str">
        <f>+IF(LEN(A871)&gt;0,VLOOKUP(A871,Seguimiento_Mar_2025!G$4:H$356,2,FALSE),"")</f>
        <v>Áreas con esquema de pago por servicios ambientales implementado</v>
      </c>
      <c r="C871" s="1" t="str">
        <f>+IF(LEN(A871)&gt;0,VLOOKUP(A871,Seguimiento_Mar_2025!G$4:J$356,4,FALSE),"")</f>
        <v>Secretaría de Ambiente</v>
      </c>
      <c r="D871" t="s">
        <v>1391</v>
      </c>
      <c r="E871" t="str">
        <f t="shared" si="26"/>
        <v>54010101[.RI]-La Palma</v>
      </c>
      <c r="F871" t="str">
        <f t="shared" si="27"/>
        <v/>
      </c>
      <c r="G871">
        <v>19</v>
      </c>
      <c r="H871" s="2"/>
      <c r="I871">
        <f>+ABS(SUMIF($A$4:$A$11183,A871,$H$4:$H$11183)-IF(ISERROR(VLOOKUP(A871,Seguimiento_Mar_2025!G$4:U$356,15,FALSE)),0,VLOOKUP(A871,Seguimiento_Mar_2025!G$4:U$356,15,FALSE)))</f>
        <v>0</v>
      </c>
    </row>
    <row r="872" spans="1:9">
      <c r="A872" t="s">
        <v>606</v>
      </c>
      <c r="B872" s="1" t="str">
        <f>+IF(LEN(A872)&gt;0,VLOOKUP(A872,Seguimiento_Mar_2025!G$4:H$356,2,FALSE),"")</f>
        <v>Áreas con esquema de pago por servicios ambientales implementado</v>
      </c>
      <c r="C872" s="1" t="str">
        <f>+IF(LEN(A872)&gt;0,VLOOKUP(A872,Seguimiento_Mar_2025!G$4:J$356,4,FALSE),"")</f>
        <v>Secretaría de Ambiente</v>
      </c>
      <c r="D872" t="s">
        <v>1392</v>
      </c>
      <c r="E872" t="str">
        <f t="shared" si="26"/>
        <v>54010101[.RI]-Las Playas</v>
      </c>
      <c r="F872" t="str">
        <f t="shared" si="27"/>
        <v/>
      </c>
      <c r="G872">
        <v>30.7</v>
      </c>
      <c r="H872" s="2"/>
      <c r="I872">
        <f>+ABS(SUMIF($A$4:$A$11183,A872,$H$4:$H$11183)-IF(ISERROR(VLOOKUP(A872,Seguimiento_Mar_2025!G$4:U$356,15,FALSE)),0,VLOOKUP(A872,Seguimiento_Mar_2025!G$4:U$356,15,FALSE)))</f>
        <v>0</v>
      </c>
    </row>
    <row r="873" spans="1:9">
      <c r="A873" t="s">
        <v>606</v>
      </c>
      <c r="B873" s="1" t="str">
        <f>+IF(LEN(A873)&gt;0,VLOOKUP(A873,Seguimiento_Mar_2025!G$4:H$356,2,FALSE),"")</f>
        <v>Áreas con esquema de pago por servicios ambientales implementado</v>
      </c>
      <c r="C873" s="1" t="str">
        <f>+IF(LEN(A873)&gt;0,VLOOKUP(A873,Seguimiento_Mar_2025!G$4:J$356,4,FALSE),"")</f>
        <v>Secretaría de Ambiente</v>
      </c>
      <c r="D873" t="s">
        <v>1393</v>
      </c>
      <c r="E873" t="str">
        <f t="shared" si="26"/>
        <v>54010101[.RI]-Polines</v>
      </c>
      <c r="F873" t="str">
        <f t="shared" si="27"/>
        <v/>
      </c>
      <c r="G873">
        <v>51.3</v>
      </c>
      <c r="H873" s="2"/>
      <c r="I873">
        <f>+ABS(SUMIF($A$4:$A$11183,A873,$H$4:$H$11183)-IF(ISERROR(VLOOKUP(A873,Seguimiento_Mar_2025!G$4:U$356,15,FALSE)),0,VLOOKUP(A873,Seguimiento_Mar_2025!G$4:U$356,15,FALSE)))</f>
        <v>0</v>
      </c>
    </row>
    <row r="874" spans="1:9">
      <c r="A874" t="s">
        <v>606</v>
      </c>
      <c r="B874" s="1" t="str">
        <f>+IF(LEN(A874)&gt;0,VLOOKUP(A874,Seguimiento_Mar_2025!G$4:H$356,2,FALSE),"")</f>
        <v>Áreas con esquema de pago por servicios ambientales implementado</v>
      </c>
      <c r="C874" s="1" t="str">
        <f>+IF(LEN(A874)&gt;0,VLOOKUP(A874,Seguimiento_Mar_2025!G$4:J$356,4,FALSE),"")</f>
        <v>Secretaría de Ambiente</v>
      </c>
      <c r="D874" t="s">
        <v>1394</v>
      </c>
      <c r="E874" t="str">
        <f t="shared" si="26"/>
        <v>54010101[.RI]-Santa Maria El Charcón</v>
      </c>
      <c r="F874" t="str">
        <f t="shared" si="27"/>
        <v/>
      </c>
      <c r="G874">
        <v>40.700000000000003</v>
      </c>
      <c r="H874" s="2"/>
      <c r="I874">
        <f>+ABS(SUMIF($A$4:$A$11183,A874,$H$4:$H$11183)-IF(ISERROR(VLOOKUP(A874,Seguimiento_Mar_2025!G$4:U$356,15,FALSE)),0,VLOOKUP(A874,Seguimiento_Mar_2025!G$4:U$356,15,FALSE)))</f>
        <v>0</v>
      </c>
    </row>
    <row r="875" spans="1:9">
      <c r="A875" t="s">
        <v>606</v>
      </c>
      <c r="B875" s="1" t="str">
        <f>+IF(LEN(A875)&gt;0,VLOOKUP(A875,Seguimiento_Mar_2025!G$4:H$356,2,FALSE),"")</f>
        <v>Áreas con esquema de pago por servicios ambientales implementado</v>
      </c>
      <c r="C875" s="1" t="str">
        <f>+IF(LEN(A875)&gt;0,VLOOKUP(A875,Seguimiento_Mar_2025!G$4:J$356,4,FALSE),"")</f>
        <v>Secretaría de Ambiente</v>
      </c>
      <c r="D875" t="s">
        <v>1285</v>
      </c>
      <c r="E875" t="str">
        <f t="shared" si="26"/>
        <v>54010101Mutatá</v>
      </c>
      <c r="F875" t="str">
        <f t="shared" si="27"/>
        <v/>
      </c>
      <c r="G875">
        <v>40</v>
      </c>
      <c r="H875" s="2"/>
      <c r="I875">
        <f>+ABS(SUMIF($A$4:$A$11183,A875,$H$4:$H$11183)-IF(ISERROR(VLOOKUP(A875,Seguimiento_Mar_2025!G$4:U$356,15,FALSE)),0,VLOOKUP(A875,Seguimiento_Mar_2025!G$4:U$356,15,FALSE)))</f>
        <v>0</v>
      </c>
    </row>
    <row r="876" spans="1:9">
      <c r="A876" t="s">
        <v>606</v>
      </c>
      <c r="B876" s="1" t="str">
        <f>+IF(LEN(A876)&gt;0,VLOOKUP(A876,Seguimiento_Mar_2025!G$4:H$356,2,FALSE),"")</f>
        <v>Áreas con esquema de pago por servicios ambientales implementado</v>
      </c>
      <c r="C876" s="1" t="str">
        <f>+IF(LEN(A876)&gt;0,VLOOKUP(A876,Seguimiento_Mar_2025!G$4:J$356,4,FALSE),"")</f>
        <v>Secretaría de Ambiente</v>
      </c>
      <c r="D876" t="s">
        <v>1291</v>
      </c>
      <c r="E876" t="str">
        <f t="shared" si="26"/>
        <v>54010101Vigía del Fuerte</v>
      </c>
      <c r="F876" t="str">
        <f t="shared" si="27"/>
        <v/>
      </c>
      <c r="G876">
        <f>299.8+2488.4+68.8+210.1+280.4</f>
        <v>3347.5000000000005</v>
      </c>
      <c r="H876" s="2"/>
      <c r="I876">
        <f>+ABS(SUMIF($A$4:$A$11183,A876,$H$4:$H$11183)-IF(ISERROR(VLOOKUP(A876,Seguimiento_Mar_2025!G$4:U$356,15,FALSE)),0,VLOOKUP(A876,Seguimiento_Mar_2025!G$4:U$356,15,FALSE)))</f>
        <v>0</v>
      </c>
    </row>
    <row r="877" spans="1:9">
      <c r="A877" t="s">
        <v>606</v>
      </c>
      <c r="B877" s="1" t="str">
        <f>+IF(LEN(A877)&gt;0,VLOOKUP(A877,Seguimiento_Mar_2025!G$4:H$356,2,FALSE),"")</f>
        <v>Áreas con esquema de pago por servicios ambientales implementado</v>
      </c>
      <c r="C877" s="1" t="str">
        <f>+IF(LEN(A877)&gt;0,VLOOKUP(A877,Seguimiento_Mar_2025!G$4:J$356,4,FALSE),"")</f>
        <v>Secretaría de Ambiente</v>
      </c>
      <c r="D877" t="s">
        <v>1231</v>
      </c>
      <c r="E877" t="str">
        <f t="shared" si="26"/>
        <v>54010101Dabeiba</v>
      </c>
      <c r="F877" t="str">
        <f t="shared" si="27"/>
        <v/>
      </c>
      <c r="G877">
        <v>36.4</v>
      </c>
      <c r="H877" s="2"/>
      <c r="I877">
        <f>+ABS(SUMIF($A$4:$A$11183,A877,$H$4:$H$11183)-IF(ISERROR(VLOOKUP(A877,Seguimiento_Mar_2025!G$4:U$356,15,FALSE)),0,VLOOKUP(A877,Seguimiento_Mar_2025!G$4:U$356,15,FALSE)))</f>
        <v>0</v>
      </c>
    </row>
    <row r="878" spans="1:9">
      <c r="A878" t="s">
        <v>606</v>
      </c>
      <c r="B878" s="1" t="str">
        <f>+IF(LEN(A878)&gt;0,VLOOKUP(A878,Seguimiento_Mar_2025!G$4:H$356,2,FALSE),"")</f>
        <v>Áreas con esquema de pago por servicios ambientales implementado</v>
      </c>
      <c r="C878" s="1" t="str">
        <f>+IF(LEN(A878)&gt;0,VLOOKUP(A878,Seguimiento_Mar_2025!G$4:J$356,4,FALSE),"")</f>
        <v>Secretaría de Ambiente</v>
      </c>
      <c r="D878" t="s">
        <v>1243</v>
      </c>
      <c r="E878" t="str">
        <f t="shared" si="26"/>
        <v>54010101Murindó</v>
      </c>
      <c r="F878" t="str">
        <f t="shared" si="27"/>
        <v/>
      </c>
      <c r="G878">
        <f>300+66.3+100.3+33.2</f>
        <v>499.8</v>
      </c>
      <c r="H878" s="2"/>
      <c r="I878">
        <f>+ABS(SUMIF($A$4:$A$11183,A878,$H$4:$H$11183)-IF(ISERROR(VLOOKUP(A878,Seguimiento_Mar_2025!G$4:U$356,15,FALSE)),0,VLOOKUP(A878,Seguimiento_Mar_2025!G$4:U$356,15,FALSE)))</f>
        <v>0</v>
      </c>
    </row>
    <row r="879" spans="1:9">
      <c r="A879" t="s">
        <v>606</v>
      </c>
      <c r="B879" s="1" t="str">
        <f>+IF(LEN(A879)&gt;0,VLOOKUP(A879,Seguimiento_Mar_2025!G$4:H$356,2,FALSE),"")</f>
        <v>Áreas con esquema de pago por servicios ambientales implementado</v>
      </c>
      <c r="C879" s="1" t="str">
        <f>+IF(LEN(A879)&gt;0,VLOOKUP(A879,Seguimiento_Mar_2025!G$4:J$356,4,FALSE),"")</f>
        <v>Secretaría de Ambiente</v>
      </c>
      <c r="D879" t="s">
        <v>1395</v>
      </c>
      <c r="E879" t="str">
        <f t="shared" si="26"/>
        <v>54010101[.RI]-El Noventa</v>
      </c>
      <c r="F879" t="str">
        <f t="shared" si="27"/>
        <v/>
      </c>
      <c r="G879">
        <f>56.2</f>
        <v>56.2</v>
      </c>
      <c r="H879" s="2"/>
      <c r="I879">
        <f>+ABS(SUMIF($A$4:$A$11183,A879,$H$4:$H$11183)-IF(ISERROR(VLOOKUP(A879,Seguimiento_Mar_2025!G$4:U$356,15,FALSE)),0,VLOOKUP(A879,Seguimiento_Mar_2025!G$4:U$356,15,FALSE)))</f>
        <v>0</v>
      </c>
    </row>
    <row r="880" spans="1:9">
      <c r="A880" t="s">
        <v>620</v>
      </c>
      <c r="B880" s="1" t="str">
        <f>+IF(LEN(A880)&gt;0,VLOOKUP(A880,Seguimiento_Mar_2025!G$4:H$356,2,FALSE),"")</f>
        <v>Manglar en proceso de restauración</v>
      </c>
      <c r="C880" s="1" t="str">
        <f>+IF(LEN(A880)&gt;0,VLOOKUP(A880,Seguimiento_Mar_2025!G$4:J$356,4,FALSE),"")</f>
        <v>Secretaría de Ambiente</v>
      </c>
      <c r="D880" t="s">
        <v>1227</v>
      </c>
      <c r="E880" t="str">
        <f t="shared" si="26"/>
        <v>54010202Turbo</v>
      </c>
      <c r="F880" t="str">
        <f t="shared" si="27"/>
        <v/>
      </c>
      <c r="G880">
        <v>33.5</v>
      </c>
      <c r="H880" s="2"/>
      <c r="I880">
        <f>+ABS(SUMIF($A$4:$A$11183,A880,$H$4:$H$11183)-IF(ISERROR(VLOOKUP(A880,Seguimiento_Mar_2025!G$4:U$356,15,FALSE)),0,VLOOKUP(A880,Seguimiento_Mar_2025!G$4:U$356,15,FALSE)))</f>
        <v>0</v>
      </c>
    </row>
    <row r="881" spans="1:9">
      <c r="A881" t="s">
        <v>609</v>
      </c>
      <c r="B881" s="1" t="str">
        <f>+IF(LEN(A881)&gt;0,VLOOKUP(A881,Seguimiento_Mar_2025!G$4:H$356,2,FALSE),"")</f>
        <v>Áreas en proceso de recuperación de cobertura vegetal</v>
      </c>
      <c r="C881" s="1" t="str">
        <f>+IF(LEN(A881)&gt;0,VLOOKUP(A881,Seguimiento_Mar_2025!G$4:J$356,4,FALSE),"")</f>
        <v>Secretaría de Ambiente</v>
      </c>
      <c r="D881" t="s">
        <v>1241</v>
      </c>
      <c r="E881" t="str">
        <f t="shared" si="26"/>
        <v>54010102Andes</v>
      </c>
      <c r="F881" t="str">
        <f t="shared" si="27"/>
        <v/>
      </c>
      <c r="G881">
        <v>6.5</v>
      </c>
      <c r="H881" s="2"/>
      <c r="I881">
        <f>+ABS(SUMIF($A$4:$A$11183,A881,$H$4:$H$11183)-IF(ISERROR(VLOOKUP(A881,Seguimiento_Mar_2025!G$4:U$356,15,FALSE)),0,VLOOKUP(A881,Seguimiento_Mar_2025!G$4:U$356,15,FALSE)))</f>
        <v>0</v>
      </c>
    </row>
    <row r="882" spans="1:9">
      <c r="A882" t="s">
        <v>609</v>
      </c>
      <c r="B882" s="1" t="str">
        <f>+IF(LEN(A882)&gt;0,VLOOKUP(A882,Seguimiento_Mar_2025!G$4:H$356,2,FALSE),"")</f>
        <v>Áreas en proceso de recuperación de cobertura vegetal</v>
      </c>
      <c r="C882" s="1" t="str">
        <f>+IF(LEN(A882)&gt;0,VLOOKUP(A882,Seguimiento_Mar_2025!G$4:J$356,4,FALSE),"")</f>
        <v>Secretaría de Ambiente</v>
      </c>
      <c r="D882" t="s">
        <v>1237</v>
      </c>
      <c r="E882" t="str">
        <f t="shared" si="26"/>
        <v>54010102Jericó</v>
      </c>
      <c r="F882" t="str">
        <f t="shared" si="27"/>
        <v/>
      </c>
      <c r="G882">
        <v>27.5</v>
      </c>
      <c r="H882" s="2"/>
      <c r="I882">
        <f>+ABS(SUMIF($A$4:$A$11183,A882,$H$4:$H$11183)-IF(ISERROR(VLOOKUP(A882,Seguimiento_Mar_2025!G$4:U$356,15,FALSE)),0,VLOOKUP(A882,Seguimiento_Mar_2025!G$4:U$356,15,FALSE)))</f>
        <v>0</v>
      </c>
    </row>
    <row r="883" spans="1:9">
      <c r="A883" t="s">
        <v>609</v>
      </c>
      <c r="B883" s="1" t="str">
        <f>+IF(LEN(A883)&gt;0,VLOOKUP(A883,Seguimiento_Mar_2025!G$4:H$356,2,FALSE),"")</f>
        <v>Áreas en proceso de recuperación de cobertura vegetal</v>
      </c>
      <c r="C883" s="1" t="str">
        <f>+IF(LEN(A883)&gt;0,VLOOKUP(A883,Seguimiento_Mar_2025!G$4:J$356,4,FALSE),"")</f>
        <v>Secretaría de Ambiente</v>
      </c>
      <c r="D883" t="s">
        <v>1246</v>
      </c>
      <c r="E883" t="str">
        <f t="shared" si="26"/>
        <v>54010102Entrerríos</v>
      </c>
      <c r="F883" t="str">
        <f t="shared" si="27"/>
        <v/>
      </c>
      <c r="G883">
        <v>40</v>
      </c>
      <c r="H883" s="2"/>
      <c r="I883">
        <f>+ABS(SUMIF($A$4:$A$11183,A883,$H$4:$H$11183)-IF(ISERROR(VLOOKUP(A883,Seguimiento_Mar_2025!G$4:U$356,15,FALSE)),0,VLOOKUP(A883,Seguimiento_Mar_2025!G$4:U$356,15,FALSE)))</f>
        <v>0</v>
      </c>
    </row>
    <row r="884" spans="1:9">
      <c r="A884" t="s">
        <v>609</v>
      </c>
      <c r="B884" s="1" t="str">
        <f>+IF(LEN(A884)&gt;0,VLOOKUP(A884,Seguimiento_Mar_2025!G$4:H$356,2,FALSE),"")</f>
        <v>Áreas en proceso de recuperación de cobertura vegetal</v>
      </c>
      <c r="C884" s="1" t="str">
        <f>+IF(LEN(A884)&gt;0,VLOOKUP(A884,Seguimiento_Mar_2025!G$4:J$356,4,FALSE),"")</f>
        <v>Secretaría de Ambiente</v>
      </c>
      <c r="D884" t="s">
        <v>1278</v>
      </c>
      <c r="E884" t="str">
        <f t="shared" si="26"/>
        <v>54010102Angostura</v>
      </c>
      <c r="F884" t="str">
        <f t="shared" si="27"/>
        <v/>
      </c>
      <c r="G884">
        <v>2.8</v>
      </c>
      <c r="H884" s="2"/>
      <c r="I884">
        <f>+ABS(SUMIF($A$4:$A$11183,A884,$H$4:$H$11183)-IF(ISERROR(VLOOKUP(A884,Seguimiento_Mar_2025!G$4:U$356,15,FALSE)),0,VLOOKUP(A884,Seguimiento_Mar_2025!G$4:U$356,15,FALSE)))</f>
        <v>0</v>
      </c>
    </row>
    <row r="885" spans="1:9">
      <c r="A885" t="s">
        <v>609</v>
      </c>
      <c r="B885" s="1" t="str">
        <f>+IF(LEN(A885)&gt;0,VLOOKUP(A885,Seguimiento_Mar_2025!G$4:H$356,2,FALSE),"")</f>
        <v>Áreas en proceso de recuperación de cobertura vegetal</v>
      </c>
      <c r="C885" s="1" t="str">
        <f>+IF(LEN(A885)&gt;0,VLOOKUP(A885,Seguimiento_Mar_2025!G$4:J$356,4,FALSE),"")</f>
        <v>Secretaría de Ambiente</v>
      </c>
      <c r="D885" t="s">
        <v>1353</v>
      </c>
      <c r="E885" t="str">
        <f t="shared" si="26"/>
        <v>54010102Yarumal</v>
      </c>
      <c r="F885" t="str">
        <f t="shared" si="27"/>
        <v/>
      </c>
      <c r="G885">
        <v>24.2</v>
      </c>
      <c r="H885" s="2"/>
      <c r="I885">
        <f>+ABS(SUMIF($A$4:$A$11183,A885,$H$4:$H$11183)-IF(ISERROR(VLOOKUP(A885,Seguimiento_Mar_2025!G$4:U$356,15,FALSE)),0,VLOOKUP(A885,Seguimiento_Mar_2025!G$4:U$356,15,FALSE)))</f>
        <v>0</v>
      </c>
    </row>
    <row r="886" spans="1:9">
      <c r="A886" t="s">
        <v>609</v>
      </c>
      <c r="B886" s="1" t="str">
        <f>+IF(LEN(A886)&gt;0,VLOOKUP(A886,Seguimiento_Mar_2025!G$4:H$356,2,FALSE),"")</f>
        <v>Áreas en proceso de recuperación de cobertura vegetal</v>
      </c>
      <c r="C886" s="1" t="str">
        <f>+IF(LEN(A886)&gt;0,VLOOKUP(A886,Seguimiento_Mar_2025!G$4:J$356,4,FALSE),"")</f>
        <v>Secretaría de Ambiente</v>
      </c>
      <c r="D886" t="s">
        <v>1279</v>
      </c>
      <c r="E886" t="str">
        <f t="shared" si="26"/>
        <v>54010102Belmira</v>
      </c>
      <c r="F886" t="str">
        <f t="shared" si="27"/>
        <v/>
      </c>
      <c r="G886">
        <v>80.5</v>
      </c>
      <c r="H886" s="2"/>
      <c r="I886">
        <f>+ABS(SUMIF($A$4:$A$11183,A886,$H$4:$H$11183)-IF(ISERROR(VLOOKUP(A886,Seguimiento_Mar_2025!G$4:U$356,15,FALSE)),0,VLOOKUP(A886,Seguimiento_Mar_2025!G$4:U$356,15,FALSE)))</f>
        <v>0</v>
      </c>
    </row>
    <row r="887" spans="1:9">
      <c r="A887" t="s">
        <v>609</v>
      </c>
      <c r="B887" s="1" t="str">
        <f>+IF(LEN(A887)&gt;0,VLOOKUP(A887,Seguimiento_Mar_2025!G$4:H$356,2,FALSE),"")</f>
        <v>Áreas en proceso de recuperación de cobertura vegetal</v>
      </c>
      <c r="C887" s="1" t="str">
        <f>+IF(LEN(A887)&gt;0,VLOOKUP(A887,Seguimiento_Mar_2025!G$4:J$356,4,FALSE),"")</f>
        <v>Secretaría de Ambiente</v>
      </c>
      <c r="D887" t="s">
        <v>1319</v>
      </c>
      <c r="E887" t="str">
        <f t="shared" si="26"/>
        <v>54010102Donmatías</v>
      </c>
      <c r="F887" t="str">
        <f t="shared" si="27"/>
        <v/>
      </c>
      <c r="G887">
        <v>11.9</v>
      </c>
      <c r="H887" s="2"/>
      <c r="I887">
        <f>+ABS(SUMIF($A$4:$A$11183,A887,$H$4:$H$11183)-IF(ISERROR(VLOOKUP(A887,Seguimiento_Mar_2025!G$4:U$356,15,FALSE)),0,VLOOKUP(A887,Seguimiento_Mar_2025!G$4:U$356,15,FALSE)))</f>
        <v>0</v>
      </c>
    </row>
    <row r="888" spans="1:9">
      <c r="A888" t="s">
        <v>609</v>
      </c>
      <c r="B888" s="1" t="str">
        <f>+IF(LEN(A888)&gt;0,VLOOKUP(A888,Seguimiento_Mar_2025!G$4:H$356,2,FALSE),"")</f>
        <v>Áreas en proceso de recuperación de cobertura vegetal</v>
      </c>
      <c r="C888" s="1" t="str">
        <f>+IF(LEN(A888)&gt;0,VLOOKUP(A888,Seguimiento_Mar_2025!G$4:J$356,4,FALSE),"")</f>
        <v>Secretaría de Ambiente</v>
      </c>
      <c r="D888" t="s">
        <v>1257</v>
      </c>
      <c r="E888" t="str">
        <f t="shared" si="26"/>
        <v>54010102Apartadó</v>
      </c>
      <c r="F888" t="str">
        <f t="shared" si="27"/>
        <v/>
      </c>
      <c r="G888">
        <v>7.7</v>
      </c>
      <c r="H888" s="2"/>
      <c r="I888">
        <f>+ABS(SUMIF($A$4:$A$11183,A888,$H$4:$H$11183)-IF(ISERROR(VLOOKUP(A888,Seguimiento_Mar_2025!G$4:U$356,15,FALSE)),0,VLOOKUP(A888,Seguimiento_Mar_2025!G$4:U$356,15,FALSE)))</f>
        <v>0</v>
      </c>
    </row>
    <row r="889" spans="1:9">
      <c r="A889" t="s">
        <v>609</v>
      </c>
      <c r="B889" s="1" t="str">
        <f>+IF(LEN(A889)&gt;0,VLOOKUP(A889,Seguimiento_Mar_2025!G$4:H$356,2,FALSE),"")</f>
        <v>Áreas en proceso de recuperación de cobertura vegetal</v>
      </c>
      <c r="C889" s="1" t="str">
        <f>+IF(LEN(A889)&gt;0,VLOOKUP(A889,Seguimiento_Mar_2025!G$4:J$356,4,FALSE),"")</f>
        <v>Secretaría de Ambiente</v>
      </c>
      <c r="D889" t="s">
        <v>1290</v>
      </c>
      <c r="E889" t="str">
        <f t="shared" ref="E889:E952" si="28">+A889&amp;D889</f>
        <v>54010102Uramita</v>
      </c>
      <c r="F889" t="str">
        <f t="shared" si="27"/>
        <v/>
      </c>
      <c r="G889">
        <v>5.5</v>
      </c>
      <c r="H889" s="2"/>
      <c r="I889">
        <f>+ABS(SUMIF($A$4:$A$11183,A889,$H$4:$H$11183)-IF(ISERROR(VLOOKUP(A889,Seguimiento_Mar_2025!G$4:U$356,15,FALSE)),0,VLOOKUP(A889,Seguimiento_Mar_2025!G$4:U$356,15,FALSE)))</f>
        <v>0</v>
      </c>
    </row>
    <row r="890" spans="1:9">
      <c r="A890" t="s">
        <v>609</v>
      </c>
      <c r="B890" s="1" t="str">
        <f>+IF(LEN(A890)&gt;0,VLOOKUP(A890,Seguimiento_Mar_2025!G$4:H$356,2,FALSE),"")</f>
        <v>Áreas en proceso de recuperación de cobertura vegetal</v>
      </c>
      <c r="C890" s="1" t="str">
        <f>+IF(LEN(A890)&gt;0,VLOOKUP(A890,Seguimiento_Mar_2025!G$4:J$356,4,FALSE),"")</f>
        <v>Secretaría de Ambiente</v>
      </c>
      <c r="D890" t="s">
        <v>1258</v>
      </c>
      <c r="E890" t="str">
        <f t="shared" si="28"/>
        <v>54010102Chigorodó</v>
      </c>
      <c r="F890" t="str">
        <f t="shared" si="27"/>
        <v/>
      </c>
      <c r="G890">
        <v>27.5</v>
      </c>
      <c r="H890" s="2"/>
      <c r="I890">
        <f>+ABS(SUMIF($A$4:$A$11183,A890,$H$4:$H$11183)-IF(ISERROR(VLOOKUP(A890,Seguimiento_Mar_2025!G$4:U$356,15,FALSE)),0,VLOOKUP(A890,Seguimiento_Mar_2025!G$4:U$356,15,FALSE)))</f>
        <v>0</v>
      </c>
    </row>
    <row r="891" spans="1:9">
      <c r="A891" t="s">
        <v>609</v>
      </c>
      <c r="B891" s="1" t="str">
        <f>+IF(LEN(A891)&gt;0,VLOOKUP(A891,Seguimiento_Mar_2025!G$4:H$356,2,FALSE),"")</f>
        <v>Áreas en proceso de recuperación de cobertura vegetal</v>
      </c>
      <c r="C891" s="1" t="str">
        <f>+IF(LEN(A891)&gt;0,VLOOKUP(A891,Seguimiento_Mar_2025!G$4:J$356,4,FALSE),"")</f>
        <v>Secretaría de Ambiente</v>
      </c>
      <c r="D891" t="s">
        <v>1333</v>
      </c>
      <c r="E891" t="str">
        <f t="shared" si="28"/>
        <v>54010102La Unión</v>
      </c>
      <c r="F891" t="str">
        <f t="shared" si="27"/>
        <v/>
      </c>
      <c r="G891">
        <v>11</v>
      </c>
      <c r="H891" s="2"/>
      <c r="I891">
        <f>+ABS(SUMIF($A$4:$A$11183,A891,$H$4:$H$11183)-IF(ISERROR(VLOOKUP(A891,Seguimiento_Mar_2025!G$4:U$356,15,FALSE)),0,VLOOKUP(A891,Seguimiento_Mar_2025!G$4:U$356,15,FALSE)))</f>
        <v>0</v>
      </c>
    </row>
    <row r="892" spans="1:9">
      <c r="A892" t="s">
        <v>609</v>
      </c>
      <c r="B892" s="1" t="str">
        <f>+IF(LEN(A892)&gt;0,VLOOKUP(A892,Seguimiento_Mar_2025!G$4:H$356,2,FALSE),"")</f>
        <v>Áreas en proceso de recuperación de cobertura vegetal</v>
      </c>
      <c r="C892" s="1" t="str">
        <f>+IF(LEN(A892)&gt;0,VLOOKUP(A892,Seguimiento_Mar_2025!G$4:J$356,4,FALSE),"")</f>
        <v>Secretaría de Ambiente</v>
      </c>
      <c r="D892" t="s">
        <v>1321</v>
      </c>
      <c r="E892" t="str">
        <f t="shared" si="28"/>
        <v>54010102El Retiro</v>
      </c>
      <c r="F892" t="str">
        <f t="shared" si="27"/>
        <v/>
      </c>
      <c r="G892">
        <v>3.3</v>
      </c>
      <c r="H892" s="2"/>
      <c r="I892">
        <f>+ABS(SUMIF($A$4:$A$11183,A892,$H$4:$H$11183)-IF(ISERROR(VLOOKUP(A892,Seguimiento_Mar_2025!G$4:U$356,15,FALSE)),0,VLOOKUP(A892,Seguimiento_Mar_2025!G$4:U$356,15,FALSE)))</f>
        <v>0</v>
      </c>
    </row>
    <row r="893" spans="1:9">
      <c r="A893" t="s">
        <v>609</v>
      </c>
      <c r="B893" s="1" t="str">
        <f>+IF(LEN(A893)&gt;0,VLOOKUP(A893,Seguimiento_Mar_2025!G$4:H$356,2,FALSE),"")</f>
        <v>Áreas en proceso de recuperación de cobertura vegetal</v>
      </c>
      <c r="C893" s="1" t="str">
        <f>+IF(LEN(A893)&gt;0,VLOOKUP(A893,Seguimiento_Mar_2025!G$4:J$356,4,FALSE),"")</f>
        <v>Secretaría de Ambiente</v>
      </c>
      <c r="D893" t="s">
        <v>1317</v>
      </c>
      <c r="E893" t="str">
        <f t="shared" si="28"/>
        <v>54010102Cocorná</v>
      </c>
      <c r="F893" t="str">
        <f t="shared" si="27"/>
        <v/>
      </c>
      <c r="G893">
        <v>13</v>
      </c>
      <c r="H893" s="2"/>
      <c r="I893">
        <f>+ABS(SUMIF($A$4:$A$11183,A893,$H$4:$H$11183)-IF(ISERROR(VLOOKUP(A893,Seguimiento_Mar_2025!G$4:U$356,15,FALSE)),0,VLOOKUP(A893,Seguimiento_Mar_2025!G$4:U$356,15,FALSE)))</f>
        <v>0</v>
      </c>
    </row>
    <row r="894" spans="1:9">
      <c r="A894" t="s">
        <v>609</v>
      </c>
      <c r="B894" s="1" t="str">
        <f>+IF(LEN(A894)&gt;0,VLOOKUP(A894,Seguimiento_Mar_2025!G$4:H$356,2,FALSE),"")</f>
        <v>Áreas en proceso de recuperación de cobertura vegetal</v>
      </c>
      <c r="C894" s="1" t="str">
        <f>+IF(LEN(A894)&gt;0,VLOOKUP(A894,Seguimiento_Mar_2025!G$4:J$356,4,FALSE),"")</f>
        <v>Secretaría de Ambiente</v>
      </c>
      <c r="D894" t="s">
        <v>1232</v>
      </c>
      <c r="E894" t="str">
        <f t="shared" si="28"/>
        <v>54010102Vegachí</v>
      </c>
      <c r="F894" t="str">
        <f t="shared" si="27"/>
        <v/>
      </c>
      <c r="G894">
        <v>22.1</v>
      </c>
      <c r="H894" s="2"/>
      <c r="I894">
        <f>+ABS(SUMIF($A$4:$A$11183,A894,$H$4:$H$11183)-IF(ISERROR(VLOOKUP(A894,Seguimiento_Mar_2025!G$4:U$356,15,FALSE)),0,VLOOKUP(A894,Seguimiento_Mar_2025!G$4:U$356,15,FALSE)))</f>
        <v>0</v>
      </c>
    </row>
    <row r="895" spans="1:9">
      <c r="A895" t="s">
        <v>609</v>
      </c>
      <c r="B895" s="1" t="str">
        <f>+IF(LEN(A895)&gt;0,VLOOKUP(A895,Seguimiento_Mar_2025!G$4:H$356,2,FALSE),"")</f>
        <v>Áreas en proceso de recuperación de cobertura vegetal</v>
      </c>
      <c r="C895" s="1" t="str">
        <f>+IF(LEN(A895)&gt;0,VLOOKUP(A895,Seguimiento_Mar_2025!G$4:J$356,4,FALSE),"")</f>
        <v>Secretaría de Ambiente</v>
      </c>
      <c r="D895" t="s">
        <v>1318</v>
      </c>
      <c r="E895" t="str">
        <f t="shared" si="28"/>
        <v>54010102Concordia</v>
      </c>
      <c r="F895" t="str">
        <f t="shared" si="27"/>
        <v/>
      </c>
      <c r="G895">
        <v>1</v>
      </c>
      <c r="H895" s="2"/>
      <c r="I895">
        <f>+ABS(SUMIF($A$4:$A$11183,A895,$H$4:$H$11183)-IF(ISERROR(VLOOKUP(A895,Seguimiento_Mar_2025!G$4:U$356,15,FALSE)),0,VLOOKUP(A895,Seguimiento_Mar_2025!G$4:U$356,15,FALSE)))</f>
        <v>0</v>
      </c>
    </row>
    <row r="896" spans="1:9">
      <c r="A896" t="s">
        <v>609</v>
      </c>
      <c r="B896" s="1" t="str">
        <f>+IF(LEN(A896)&gt;0,VLOOKUP(A896,Seguimiento_Mar_2025!G$4:H$356,2,FALSE),"")</f>
        <v>Áreas en proceso de recuperación de cobertura vegetal</v>
      </c>
      <c r="C896" s="1" t="str">
        <f>+IF(LEN(A896)&gt;0,VLOOKUP(A896,Seguimiento_Mar_2025!G$4:J$356,4,FALSE),"")</f>
        <v>Secretaría de Ambiente</v>
      </c>
      <c r="D896" t="s">
        <v>1252</v>
      </c>
      <c r="E896" t="str">
        <f t="shared" si="28"/>
        <v>54010102Urrao</v>
      </c>
      <c r="F896" t="str">
        <f t="shared" si="27"/>
        <v/>
      </c>
      <c r="G896">
        <v>3.6</v>
      </c>
      <c r="H896" s="2"/>
      <c r="I896">
        <f>+ABS(SUMIF($A$4:$A$11183,A896,$H$4:$H$11183)-IF(ISERROR(VLOOKUP(A896,Seguimiento_Mar_2025!G$4:U$356,15,FALSE)),0,VLOOKUP(A896,Seguimiento_Mar_2025!G$4:U$356,15,FALSE)))</f>
        <v>0</v>
      </c>
    </row>
    <row r="897" spans="1:9">
      <c r="A897" t="s">
        <v>630</v>
      </c>
      <c r="B897" s="1" t="str">
        <f>+IF(LEN(A897)&gt;0,VLOOKUP(A897,Seguimiento_Mar_2025!G$4:H$356,2,FALSE),"")</f>
        <v>Áreas en proceso de restauración en mantenimiento</v>
      </c>
      <c r="C897" s="1" t="str">
        <f>+IF(LEN(A897)&gt;0,VLOOKUP(A897,Seguimiento_Mar_2025!G$4:J$356,4,FALSE),"")</f>
        <v>Secretaría de Ambiente</v>
      </c>
      <c r="D897" t="s">
        <v>1252</v>
      </c>
      <c r="E897" t="str">
        <f t="shared" si="28"/>
        <v>54010401Urrao</v>
      </c>
      <c r="F897" t="str">
        <f t="shared" si="27"/>
        <v/>
      </c>
      <c r="G897">
        <v>21</v>
      </c>
      <c r="H897" s="2"/>
      <c r="I897">
        <f>+ABS(SUMIF($A$4:$A$11183,A897,$H$4:$H$11183)-IF(ISERROR(VLOOKUP(A897,Seguimiento_Mar_2025!G$4:U$356,15,FALSE)),0,VLOOKUP(A897,Seguimiento_Mar_2025!G$4:U$356,15,FALSE)))</f>
        <v>0</v>
      </c>
    </row>
    <row r="898" spans="1:9">
      <c r="A898" t="s">
        <v>630</v>
      </c>
      <c r="B898" s="1" t="str">
        <f>+IF(LEN(A898)&gt;0,VLOOKUP(A898,Seguimiento_Mar_2025!G$4:H$356,2,FALSE),"")</f>
        <v>Áreas en proceso de restauración en mantenimiento</v>
      </c>
      <c r="C898" s="1" t="str">
        <f>+IF(LEN(A898)&gt;0,VLOOKUP(A898,Seguimiento_Mar_2025!G$4:J$356,4,FALSE),"")</f>
        <v>Secretaría de Ambiente</v>
      </c>
      <c r="D898" t="s">
        <v>1272</v>
      </c>
      <c r="E898" t="str">
        <f t="shared" si="28"/>
        <v>54010401Betulia</v>
      </c>
      <c r="F898" t="str">
        <f t="shared" si="27"/>
        <v/>
      </c>
      <c r="G898">
        <v>27</v>
      </c>
      <c r="H898" s="2"/>
      <c r="I898">
        <f>+ABS(SUMIF($A$4:$A$11183,A898,$H$4:$H$11183)-IF(ISERROR(VLOOKUP(A898,Seguimiento_Mar_2025!G$4:U$356,15,FALSE)),0,VLOOKUP(A898,Seguimiento_Mar_2025!G$4:U$356,15,FALSE)))</f>
        <v>0</v>
      </c>
    </row>
    <row r="899" spans="1:9">
      <c r="A899" t="s">
        <v>630</v>
      </c>
      <c r="B899" s="1" t="str">
        <f>+IF(LEN(A899)&gt;0,VLOOKUP(A899,Seguimiento_Mar_2025!G$4:H$356,2,FALSE),"")</f>
        <v>Áreas en proceso de restauración en mantenimiento</v>
      </c>
      <c r="C899" s="1" t="str">
        <f>+IF(LEN(A899)&gt;0,VLOOKUP(A899,Seguimiento_Mar_2025!G$4:J$356,4,FALSE),"")</f>
        <v>Secretaría de Ambiente</v>
      </c>
      <c r="D899" t="s">
        <v>1278</v>
      </c>
      <c r="E899" t="str">
        <f t="shared" si="28"/>
        <v>54010401Angostura</v>
      </c>
      <c r="F899" t="str">
        <f t="shared" si="27"/>
        <v/>
      </c>
      <c r="G899">
        <v>14</v>
      </c>
      <c r="H899" s="2"/>
      <c r="I899">
        <f>+ABS(SUMIF($A$4:$A$11183,A899,$H$4:$H$11183)-IF(ISERROR(VLOOKUP(A899,Seguimiento_Mar_2025!G$4:U$356,15,FALSE)),0,VLOOKUP(A899,Seguimiento_Mar_2025!G$4:U$356,15,FALSE)))</f>
        <v>0</v>
      </c>
    </row>
    <row r="900" spans="1:9">
      <c r="A900" t="s">
        <v>630</v>
      </c>
      <c r="B900" s="1" t="str">
        <f>+IF(LEN(A900)&gt;0,VLOOKUP(A900,Seguimiento_Mar_2025!G$4:H$356,2,FALSE),"")</f>
        <v>Áreas en proceso de restauración en mantenimiento</v>
      </c>
      <c r="C900" s="1" t="str">
        <f>+IF(LEN(A900)&gt;0,VLOOKUP(A900,Seguimiento_Mar_2025!G$4:J$356,4,FALSE),"")</f>
        <v>Secretaría de Ambiente</v>
      </c>
      <c r="D900" t="s">
        <v>1315</v>
      </c>
      <c r="E900" t="str">
        <f t="shared" si="28"/>
        <v>54010401Campamento</v>
      </c>
      <c r="F900" t="str">
        <f t="shared" ref="F900:F963" si="29">+IF(IF(LEN(E900)&gt;0,COUNTIF($E$4:$E$11183,E900),"")=1,"",IF(LEN(E900)&gt;0,COUNTIF($E$4:$E$11183,E900),""))</f>
        <v/>
      </c>
      <c r="G900">
        <v>14</v>
      </c>
      <c r="H900" s="2"/>
      <c r="I900">
        <f>+ABS(SUMIF($A$4:$A$11183,A900,$H$4:$H$11183)-IF(ISERROR(VLOOKUP(A900,Seguimiento_Mar_2025!G$4:U$356,15,FALSE)),0,VLOOKUP(A900,Seguimiento_Mar_2025!G$4:U$356,15,FALSE)))</f>
        <v>0</v>
      </c>
    </row>
    <row r="901" spans="1:9">
      <c r="A901" t="s">
        <v>630</v>
      </c>
      <c r="B901" s="1" t="str">
        <f>+IF(LEN(A901)&gt;0,VLOOKUP(A901,Seguimiento_Mar_2025!G$4:H$356,2,FALSE),"")</f>
        <v>Áreas en proceso de restauración en mantenimiento</v>
      </c>
      <c r="C901" s="1" t="str">
        <f>+IF(LEN(A901)&gt;0,VLOOKUP(A901,Seguimiento_Mar_2025!G$4:J$356,4,FALSE),"")</f>
        <v>Secretaría de Ambiente</v>
      </c>
      <c r="D901" t="s">
        <v>1279</v>
      </c>
      <c r="E901" t="str">
        <f t="shared" si="28"/>
        <v>54010401Belmira</v>
      </c>
      <c r="F901" t="str">
        <f t="shared" si="29"/>
        <v/>
      </c>
      <c r="G901">
        <v>6</v>
      </c>
      <c r="H901" s="2"/>
      <c r="I901">
        <f>+ABS(SUMIF($A$4:$A$11183,A901,$H$4:$H$11183)-IF(ISERROR(VLOOKUP(A901,Seguimiento_Mar_2025!G$4:U$356,15,FALSE)),0,VLOOKUP(A901,Seguimiento_Mar_2025!G$4:U$356,15,FALSE)))</f>
        <v>0</v>
      </c>
    </row>
    <row r="902" spans="1:9">
      <c r="A902" t="s">
        <v>630</v>
      </c>
      <c r="B902" s="1" t="str">
        <f>+IF(LEN(A902)&gt;0,VLOOKUP(A902,Seguimiento_Mar_2025!G$4:H$356,2,FALSE),"")</f>
        <v>Áreas en proceso de restauración en mantenimiento</v>
      </c>
      <c r="C902" s="1" t="str">
        <f>+IF(LEN(A902)&gt;0,VLOOKUP(A902,Seguimiento_Mar_2025!G$4:J$356,4,FALSE),"")</f>
        <v>Secretaría de Ambiente</v>
      </c>
      <c r="D902" t="s">
        <v>1226</v>
      </c>
      <c r="E902" t="str">
        <f t="shared" si="28"/>
        <v>54010401San Juan de Urabá</v>
      </c>
      <c r="F902" t="str">
        <f t="shared" si="29"/>
        <v/>
      </c>
      <c r="G902">
        <v>26.7</v>
      </c>
      <c r="H902" s="2"/>
      <c r="I902">
        <f>+ABS(SUMIF($A$4:$A$11183,A902,$H$4:$H$11183)-IF(ISERROR(VLOOKUP(A902,Seguimiento_Mar_2025!G$4:U$356,15,FALSE)),0,VLOOKUP(A902,Seguimiento_Mar_2025!G$4:U$356,15,FALSE)))</f>
        <v>0</v>
      </c>
    </row>
    <row r="903" spans="1:9">
      <c r="A903" t="s">
        <v>630</v>
      </c>
      <c r="B903" s="1" t="str">
        <f>+IF(LEN(A903)&gt;0,VLOOKUP(A903,Seguimiento_Mar_2025!G$4:H$356,2,FALSE),"")</f>
        <v>Áreas en proceso de restauración en mantenimiento</v>
      </c>
      <c r="C903" s="1" t="str">
        <f>+IF(LEN(A903)&gt;0,VLOOKUP(A903,Seguimiento_Mar_2025!G$4:J$356,4,FALSE),"")</f>
        <v>Secretaría de Ambiente</v>
      </c>
      <c r="D903" t="s">
        <v>1258</v>
      </c>
      <c r="E903" t="str">
        <f t="shared" si="28"/>
        <v>54010401Chigorodó</v>
      </c>
      <c r="F903" t="str">
        <f t="shared" si="29"/>
        <v/>
      </c>
      <c r="G903">
        <v>8.5</v>
      </c>
      <c r="H903" s="2"/>
      <c r="I903">
        <f>+ABS(SUMIF($A$4:$A$11183,A903,$H$4:$H$11183)-IF(ISERROR(VLOOKUP(A903,Seguimiento_Mar_2025!G$4:U$356,15,FALSE)),0,VLOOKUP(A903,Seguimiento_Mar_2025!G$4:U$356,15,FALSE)))</f>
        <v>0</v>
      </c>
    </row>
    <row r="904" spans="1:9">
      <c r="A904" t="s">
        <v>630</v>
      </c>
      <c r="B904" s="1" t="str">
        <f>+IF(LEN(A904)&gt;0,VLOOKUP(A904,Seguimiento_Mar_2025!G$4:H$356,2,FALSE),"")</f>
        <v>Áreas en proceso de restauración en mantenimiento</v>
      </c>
      <c r="C904" s="1" t="str">
        <f>+IF(LEN(A904)&gt;0,VLOOKUP(A904,Seguimiento_Mar_2025!G$4:J$356,4,FALSE),"")</f>
        <v>Secretaría de Ambiente</v>
      </c>
      <c r="D904" t="s">
        <v>1321</v>
      </c>
      <c r="E904" t="str">
        <f t="shared" si="28"/>
        <v>54010401El Retiro</v>
      </c>
      <c r="F904" t="str">
        <f t="shared" si="29"/>
        <v/>
      </c>
      <c r="G904">
        <v>14.5</v>
      </c>
      <c r="H904" s="2"/>
      <c r="I904">
        <f>+ABS(SUMIF($A$4:$A$11183,A904,$H$4:$H$11183)-IF(ISERROR(VLOOKUP(A904,Seguimiento_Mar_2025!G$4:U$356,15,FALSE)),0,VLOOKUP(A904,Seguimiento_Mar_2025!G$4:U$356,15,FALSE)))</f>
        <v>0</v>
      </c>
    </row>
    <row r="905" spans="1:9">
      <c r="A905" t="s">
        <v>630</v>
      </c>
      <c r="B905" s="1" t="str">
        <f>+IF(LEN(A905)&gt;0,VLOOKUP(A905,Seguimiento_Mar_2025!G$4:H$356,2,FALSE),"")</f>
        <v>Áreas en proceso de restauración en mantenimiento</v>
      </c>
      <c r="C905" s="1" t="str">
        <f>+IF(LEN(A905)&gt;0,VLOOKUP(A905,Seguimiento_Mar_2025!G$4:J$356,4,FALSE),"")</f>
        <v>Secretaría de Ambiente</v>
      </c>
      <c r="D905" t="s">
        <v>1331</v>
      </c>
      <c r="E905" t="str">
        <f t="shared" si="28"/>
        <v>54010401La Ceja del Tambo</v>
      </c>
      <c r="F905" t="str">
        <f t="shared" si="29"/>
        <v/>
      </c>
      <c r="G905">
        <v>5.8</v>
      </c>
      <c r="H905" s="2"/>
      <c r="I905">
        <f>+ABS(SUMIF($A$4:$A$11183,A905,$H$4:$H$11183)-IF(ISERROR(VLOOKUP(A905,Seguimiento_Mar_2025!G$4:U$356,15,FALSE)),0,VLOOKUP(A905,Seguimiento_Mar_2025!G$4:U$356,15,FALSE)))</f>
        <v>0</v>
      </c>
    </row>
    <row r="906" spans="1:9">
      <c r="A906" t="s">
        <v>630</v>
      </c>
      <c r="B906" s="1" t="str">
        <f>+IF(LEN(A906)&gt;0,VLOOKUP(A906,Seguimiento_Mar_2025!G$4:H$356,2,FALSE),"")</f>
        <v>Áreas en proceso de restauración en mantenimiento</v>
      </c>
      <c r="C906" s="1" t="str">
        <f>+IF(LEN(A906)&gt;0,VLOOKUP(A906,Seguimiento_Mar_2025!G$4:J$356,4,FALSE),"")</f>
        <v>Secretaría de Ambiente</v>
      </c>
      <c r="D906" t="s">
        <v>1234</v>
      </c>
      <c r="E906" t="str">
        <f t="shared" si="28"/>
        <v>54010401Granada</v>
      </c>
      <c r="F906" t="str">
        <f t="shared" si="29"/>
        <v/>
      </c>
      <c r="G906">
        <v>3.6</v>
      </c>
      <c r="H906" s="2"/>
      <c r="I906">
        <f>+ABS(SUMIF($A$4:$A$11183,A906,$H$4:$H$11183)-IF(ISERROR(VLOOKUP(A906,Seguimiento_Mar_2025!G$4:U$356,15,FALSE)),0,VLOOKUP(A906,Seguimiento_Mar_2025!G$4:U$356,15,FALSE)))</f>
        <v>0</v>
      </c>
    </row>
    <row r="907" spans="1:9">
      <c r="A907" t="s">
        <v>630</v>
      </c>
      <c r="B907" s="1" t="str">
        <f>+IF(LEN(A907)&gt;0,VLOOKUP(A907,Seguimiento_Mar_2025!G$4:H$356,2,FALSE),"")</f>
        <v>Áreas en proceso de restauración en mantenimiento</v>
      </c>
      <c r="C907" s="1" t="str">
        <f>+IF(LEN(A907)&gt;0,VLOOKUP(A907,Seguimiento_Mar_2025!G$4:J$356,4,FALSE),"")</f>
        <v>Secretaría de Ambiente</v>
      </c>
      <c r="D907" t="s">
        <v>1317</v>
      </c>
      <c r="E907" t="str">
        <f t="shared" si="28"/>
        <v>54010401Cocorná</v>
      </c>
      <c r="F907" t="str">
        <f t="shared" si="29"/>
        <v/>
      </c>
      <c r="G907">
        <v>46</v>
      </c>
      <c r="H907" s="2"/>
      <c r="I907">
        <f>+ABS(SUMIF($A$4:$A$11183,A907,$H$4:$H$11183)-IF(ISERROR(VLOOKUP(A907,Seguimiento_Mar_2025!G$4:U$356,15,FALSE)),0,VLOOKUP(A907,Seguimiento_Mar_2025!G$4:U$356,15,FALSE)))</f>
        <v>0</v>
      </c>
    </row>
    <row r="908" spans="1:9">
      <c r="A908" t="s">
        <v>630</v>
      </c>
      <c r="B908" s="1" t="str">
        <f>+IF(LEN(A908)&gt;0,VLOOKUP(A908,Seguimiento_Mar_2025!G$4:H$356,2,FALSE),"")</f>
        <v>Áreas en proceso de restauración en mantenimiento</v>
      </c>
      <c r="C908" s="1" t="str">
        <f>+IF(LEN(A908)&gt;0,VLOOKUP(A908,Seguimiento_Mar_2025!G$4:J$356,4,FALSE),"")</f>
        <v>Secretaría de Ambiente</v>
      </c>
      <c r="D908" t="s">
        <v>1328</v>
      </c>
      <c r="E908" t="str">
        <f t="shared" si="28"/>
        <v>54010401Guatapé</v>
      </c>
      <c r="F908" t="str">
        <f t="shared" si="29"/>
        <v/>
      </c>
      <c r="G908">
        <v>3</v>
      </c>
      <c r="H908" s="2"/>
      <c r="I908">
        <f>+ABS(SUMIF($A$4:$A$11183,A908,$H$4:$H$11183)-IF(ISERROR(VLOOKUP(A908,Seguimiento_Mar_2025!G$4:U$356,15,FALSE)),0,VLOOKUP(A908,Seguimiento_Mar_2025!G$4:U$356,15,FALSE)))</f>
        <v>0</v>
      </c>
    </row>
    <row r="909" spans="1:9">
      <c r="A909" t="s">
        <v>630</v>
      </c>
      <c r="B909" s="1" t="str">
        <f>+IF(LEN(A909)&gt;0,VLOOKUP(A909,Seguimiento_Mar_2025!G$4:H$356,2,FALSE),"")</f>
        <v>Áreas en proceso de restauración en mantenimiento</v>
      </c>
      <c r="C909" s="1" t="str">
        <f>+IF(LEN(A909)&gt;0,VLOOKUP(A909,Seguimiento_Mar_2025!G$4:J$356,4,FALSE),"")</f>
        <v>Secretaría de Ambiente</v>
      </c>
      <c r="D909" t="s">
        <v>1305</v>
      </c>
      <c r="E909" t="str">
        <f t="shared" si="28"/>
        <v>54010401Amalfi</v>
      </c>
      <c r="F909" t="str">
        <f t="shared" si="29"/>
        <v/>
      </c>
      <c r="G909">
        <v>157.6</v>
      </c>
      <c r="H909" s="2"/>
      <c r="I909">
        <f>+ABS(SUMIF($A$4:$A$11183,A909,$H$4:$H$11183)-IF(ISERROR(VLOOKUP(A909,Seguimiento_Mar_2025!G$4:U$356,15,FALSE)),0,VLOOKUP(A909,Seguimiento_Mar_2025!G$4:U$356,15,FALSE)))</f>
        <v>0</v>
      </c>
    </row>
    <row r="910" spans="1:9">
      <c r="A910" t="s">
        <v>632</v>
      </c>
      <c r="B910" s="1" t="str">
        <f>+IF(LEN(A910)&gt;0,VLOOKUP(A910,Seguimiento_Mar_2025!G$4:H$356,2,FALSE),"")</f>
        <v xml:space="preserve">Árboles nativos sembrados </v>
      </c>
      <c r="C910" s="1" t="str">
        <f>+IF(LEN(A910)&gt;0,VLOOKUP(A910,Seguimiento_Mar_2025!G$4:J$356,4,FALSE),"")</f>
        <v>Secretaría de Ambiente</v>
      </c>
      <c r="D910" t="s">
        <v>1241</v>
      </c>
      <c r="E910" t="str">
        <f t="shared" si="28"/>
        <v>54010402Andes</v>
      </c>
      <c r="F910" t="str">
        <f t="shared" si="29"/>
        <v/>
      </c>
      <c r="G910">
        <v>6305</v>
      </c>
      <c r="H910" s="2"/>
      <c r="I910">
        <f>+ABS(SUMIF($A$4:$A$11183,A910,$H$4:$H$11183)-IF(ISERROR(VLOOKUP(A910,Seguimiento_Mar_2025!G$4:U$356,15,FALSE)),0,VLOOKUP(A910,Seguimiento_Mar_2025!G$4:U$356,15,FALSE)))</f>
        <v>0</v>
      </c>
    </row>
    <row r="911" spans="1:9">
      <c r="A911" t="s">
        <v>632</v>
      </c>
      <c r="B911" s="1" t="str">
        <f>+IF(LEN(A911)&gt;0,VLOOKUP(A911,Seguimiento_Mar_2025!G$4:H$356,2,FALSE),"")</f>
        <v xml:space="preserve">Árboles nativos sembrados </v>
      </c>
      <c r="C911" s="1" t="str">
        <f>+IF(LEN(A911)&gt;0,VLOOKUP(A911,Seguimiento_Mar_2025!G$4:J$356,4,FALSE),"")</f>
        <v>Secretaría de Ambiente</v>
      </c>
      <c r="D911" t="s">
        <v>1237</v>
      </c>
      <c r="E911" t="str">
        <f t="shared" si="28"/>
        <v>54010402Jericó</v>
      </c>
      <c r="F911" t="str">
        <f t="shared" si="29"/>
        <v/>
      </c>
      <c r="G911">
        <v>25053</v>
      </c>
      <c r="H911" s="2"/>
      <c r="I911">
        <f>+ABS(SUMIF($A$4:$A$11183,A911,$H$4:$H$11183)-IF(ISERROR(VLOOKUP(A911,Seguimiento_Mar_2025!G$4:U$356,15,FALSE)),0,VLOOKUP(A911,Seguimiento_Mar_2025!G$4:U$356,15,FALSE)))</f>
        <v>0</v>
      </c>
    </row>
    <row r="912" spans="1:9">
      <c r="A912" t="s">
        <v>632</v>
      </c>
      <c r="B912" s="1" t="str">
        <f>+IF(LEN(A912)&gt;0,VLOOKUP(A912,Seguimiento_Mar_2025!G$4:H$356,2,FALSE),"")</f>
        <v xml:space="preserve">Árboles nativos sembrados </v>
      </c>
      <c r="C912" s="1" t="str">
        <f>+IF(LEN(A912)&gt;0,VLOOKUP(A912,Seguimiento_Mar_2025!G$4:J$356,4,FALSE),"")</f>
        <v>Secretaría de Ambiente</v>
      </c>
      <c r="D912" t="s">
        <v>1246</v>
      </c>
      <c r="E912" t="str">
        <f t="shared" si="28"/>
        <v>54010402Entrerríos</v>
      </c>
      <c r="F912" t="str">
        <f t="shared" si="29"/>
        <v/>
      </c>
      <c r="G912">
        <v>41079</v>
      </c>
      <c r="H912" s="2"/>
      <c r="I912">
        <f>+ABS(SUMIF($A$4:$A$11183,A912,$H$4:$H$11183)-IF(ISERROR(VLOOKUP(A912,Seguimiento_Mar_2025!G$4:U$356,15,FALSE)),0,VLOOKUP(A912,Seguimiento_Mar_2025!G$4:U$356,15,FALSE)))</f>
        <v>0</v>
      </c>
    </row>
    <row r="913" spans="1:9">
      <c r="A913" t="s">
        <v>632</v>
      </c>
      <c r="B913" s="1" t="str">
        <f>+IF(LEN(A913)&gt;0,VLOOKUP(A913,Seguimiento_Mar_2025!G$4:H$356,2,FALSE),"")</f>
        <v xml:space="preserve">Árboles nativos sembrados </v>
      </c>
      <c r="C913" s="1" t="str">
        <f>+IF(LEN(A913)&gt;0,VLOOKUP(A913,Seguimiento_Mar_2025!G$4:J$356,4,FALSE),"")</f>
        <v>Secretaría de Ambiente</v>
      </c>
      <c r="D913" t="s">
        <v>1278</v>
      </c>
      <c r="E913" t="str">
        <f t="shared" si="28"/>
        <v>54010402Angostura</v>
      </c>
      <c r="F913" t="str">
        <f t="shared" si="29"/>
        <v/>
      </c>
      <c r="G913">
        <v>3111</v>
      </c>
      <c r="H913" s="2"/>
      <c r="I913">
        <f>+ABS(SUMIF($A$4:$A$11183,A913,$H$4:$H$11183)-IF(ISERROR(VLOOKUP(A913,Seguimiento_Mar_2025!G$4:U$356,15,FALSE)),0,VLOOKUP(A913,Seguimiento_Mar_2025!G$4:U$356,15,FALSE)))</f>
        <v>0</v>
      </c>
    </row>
    <row r="914" spans="1:9">
      <c r="A914" t="s">
        <v>632</v>
      </c>
      <c r="B914" s="1" t="str">
        <f>+IF(LEN(A914)&gt;0,VLOOKUP(A914,Seguimiento_Mar_2025!G$4:H$356,2,FALSE),"")</f>
        <v xml:space="preserve">Árboles nativos sembrados </v>
      </c>
      <c r="C914" s="1" t="str">
        <f>+IF(LEN(A914)&gt;0,VLOOKUP(A914,Seguimiento_Mar_2025!G$4:J$356,4,FALSE),"")</f>
        <v>Secretaría de Ambiente</v>
      </c>
      <c r="D914" t="s">
        <v>1353</v>
      </c>
      <c r="E914" t="str">
        <f t="shared" si="28"/>
        <v>54010402Yarumal</v>
      </c>
      <c r="F914" t="str">
        <f t="shared" si="29"/>
        <v/>
      </c>
      <c r="G914">
        <v>18821</v>
      </c>
      <c r="H914" s="2"/>
      <c r="I914">
        <f>+ABS(SUMIF($A$4:$A$11183,A914,$H$4:$H$11183)-IF(ISERROR(VLOOKUP(A914,Seguimiento_Mar_2025!G$4:U$356,15,FALSE)),0,VLOOKUP(A914,Seguimiento_Mar_2025!G$4:U$356,15,FALSE)))</f>
        <v>0</v>
      </c>
    </row>
    <row r="915" spans="1:9">
      <c r="A915" t="s">
        <v>632</v>
      </c>
      <c r="B915" s="1" t="str">
        <f>+IF(LEN(A915)&gt;0,VLOOKUP(A915,Seguimiento_Mar_2025!G$4:H$356,2,FALSE),"")</f>
        <v xml:space="preserve">Árboles nativos sembrados </v>
      </c>
      <c r="C915" s="1" t="str">
        <f>+IF(LEN(A915)&gt;0,VLOOKUP(A915,Seguimiento_Mar_2025!G$4:J$356,4,FALSE),"")</f>
        <v>Secretaría de Ambiente</v>
      </c>
      <c r="D915" t="s">
        <v>1279</v>
      </c>
      <c r="E915" t="str">
        <f t="shared" si="28"/>
        <v>54010402Belmira</v>
      </c>
      <c r="F915" t="str">
        <f t="shared" si="29"/>
        <v/>
      </c>
      <c r="G915">
        <v>42995</v>
      </c>
      <c r="H915" s="2"/>
      <c r="I915">
        <f>+ABS(SUMIF($A$4:$A$11183,A915,$H$4:$H$11183)-IF(ISERROR(VLOOKUP(A915,Seguimiento_Mar_2025!G$4:U$356,15,FALSE)),0,VLOOKUP(A915,Seguimiento_Mar_2025!G$4:U$356,15,FALSE)))</f>
        <v>0</v>
      </c>
    </row>
    <row r="916" spans="1:9">
      <c r="A916" t="s">
        <v>632</v>
      </c>
      <c r="B916" s="1" t="str">
        <f>+IF(LEN(A916)&gt;0,VLOOKUP(A916,Seguimiento_Mar_2025!G$4:H$356,2,FALSE),"")</f>
        <v xml:space="preserve">Árboles nativos sembrados </v>
      </c>
      <c r="C916" s="1" t="str">
        <f>+IF(LEN(A916)&gt;0,VLOOKUP(A916,Seguimiento_Mar_2025!G$4:J$356,4,FALSE),"")</f>
        <v>Secretaría de Ambiente</v>
      </c>
      <c r="D916" t="s">
        <v>1319</v>
      </c>
      <c r="E916" t="str">
        <f t="shared" si="28"/>
        <v>54010402Donmatías</v>
      </c>
      <c r="F916" t="str">
        <f t="shared" si="29"/>
        <v/>
      </c>
      <c r="G916">
        <v>11266</v>
      </c>
      <c r="H916" s="2"/>
      <c r="I916">
        <f>+ABS(SUMIF($A$4:$A$11183,A916,$H$4:$H$11183)-IF(ISERROR(VLOOKUP(A916,Seguimiento_Mar_2025!G$4:U$356,15,FALSE)),0,VLOOKUP(A916,Seguimiento_Mar_2025!G$4:U$356,15,FALSE)))</f>
        <v>0</v>
      </c>
    </row>
    <row r="917" spans="1:9">
      <c r="A917" t="s">
        <v>632</v>
      </c>
      <c r="B917" s="1" t="str">
        <f>+IF(LEN(A917)&gt;0,VLOOKUP(A917,Seguimiento_Mar_2025!G$4:H$356,2,FALSE),"")</f>
        <v xml:space="preserve">Árboles nativos sembrados </v>
      </c>
      <c r="C917" s="1" t="str">
        <f>+IF(LEN(A917)&gt;0,VLOOKUP(A917,Seguimiento_Mar_2025!G$4:J$356,4,FALSE),"")</f>
        <v>Secretaría de Ambiente</v>
      </c>
      <c r="D917" t="s">
        <v>1257</v>
      </c>
      <c r="E917" t="str">
        <f t="shared" si="28"/>
        <v>54010402Apartadó</v>
      </c>
      <c r="F917" t="str">
        <f t="shared" si="29"/>
        <v/>
      </c>
      <c r="G917">
        <v>6905</v>
      </c>
      <c r="H917" s="2"/>
      <c r="I917">
        <f>+ABS(SUMIF($A$4:$A$11183,A917,$H$4:$H$11183)-IF(ISERROR(VLOOKUP(A917,Seguimiento_Mar_2025!G$4:U$356,15,FALSE)),0,VLOOKUP(A917,Seguimiento_Mar_2025!G$4:U$356,15,FALSE)))</f>
        <v>0</v>
      </c>
    </row>
    <row r="918" spans="1:9">
      <c r="A918" t="s">
        <v>632</v>
      </c>
      <c r="B918" s="1" t="str">
        <f>+IF(LEN(A918)&gt;0,VLOOKUP(A918,Seguimiento_Mar_2025!G$4:H$356,2,FALSE),"")</f>
        <v xml:space="preserve">Árboles nativos sembrados </v>
      </c>
      <c r="C918" s="1" t="str">
        <f>+IF(LEN(A918)&gt;0,VLOOKUP(A918,Seguimiento_Mar_2025!G$4:J$356,4,FALSE),"")</f>
        <v>Secretaría de Ambiente</v>
      </c>
      <c r="D918" t="s">
        <v>1290</v>
      </c>
      <c r="E918" t="str">
        <f t="shared" si="28"/>
        <v>54010402Uramita</v>
      </c>
      <c r="F918" t="str">
        <f t="shared" si="29"/>
        <v/>
      </c>
      <c r="G918">
        <v>2750</v>
      </c>
      <c r="H918" s="2"/>
      <c r="I918">
        <f>+ABS(SUMIF($A$4:$A$11183,A918,$H$4:$H$11183)-IF(ISERROR(VLOOKUP(A918,Seguimiento_Mar_2025!G$4:U$356,15,FALSE)),0,VLOOKUP(A918,Seguimiento_Mar_2025!G$4:U$356,15,FALSE)))</f>
        <v>0</v>
      </c>
    </row>
    <row r="919" spans="1:9">
      <c r="A919" t="s">
        <v>632</v>
      </c>
      <c r="B919" s="1" t="str">
        <f>+IF(LEN(A919)&gt;0,VLOOKUP(A919,Seguimiento_Mar_2025!G$4:H$356,2,FALSE),"")</f>
        <v xml:space="preserve">Árboles nativos sembrados </v>
      </c>
      <c r="C919" s="1" t="str">
        <f>+IF(LEN(A919)&gt;0,VLOOKUP(A919,Seguimiento_Mar_2025!G$4:J$356,4,FALSE),"")</f>
        <v>Secretaría de Ambiente</v>
      </c>
      <c r="D919" t="s">
        <v>1258</v>
      </c>
      <c r="E919" t="str">
        <f t="shared" si="28"/>
        <v>54010402Chigorodó</v>
      </c>
      <c r="F919" t="str">
        <f t="shared" si="29"/>
        <v/>
      </c>
      <c r="G919">
        <v>11250</v>
      </c>
      <c r="H919" s="2"/>
      <c r="I919">
        <f>+ABS(SUMIF($A$4:$A$11183,A919,$H$4:$H$11183)-IF(ISERROR(VLOOKUP(A919,Seguimiento_Mar_2025!G$4:U$356,15,FALSE)),0,VLOOKUP(A919,Seguimiento_Mar_2025!G$4:U$356,15,FALSE)))</f>
        <v>0</v>
      </c>
    </row>
    <row r="920" spans="1:9">
      <c r="A920" t="s">
        <v>632</v>
      </c>
      <c r="B920" s="1" t="str">
        <f>+IF(LEN(A920)&gt;0,VLOOKUP(A920,Seguimiento_Mar_2025!G$4:H$356,2,FALSE),"")</f>
        <v xml:space="preserve">Árboles nativos sembrados </v>
      </c>
      <c r="C920" s="1" t="str">
        <f>+IF(LEN(A920)&gt;0,VLOOKUP(A920,Seguimiento_Mar_2025!G$4:J$356,4,FALSE),"")</f>
        <v>Secretaría de Ambiente</v>
      </c>
      <c r="D920" t="s">
        <v>1333</v>
      </c>
      <c r="E920" t="str">
        <f t="shared" si="28"/>
        <v>54010402La Unión</v>
      </c>
      <c r="F920" t="str">
        <f t="shared" si="29"/>
        <v/>
      </c>
      <c r="G920">
        <v>11915</v>
      </c>
      <c r="H920" s="2"/>
      <c r="I920">
        <f>+ABS(SUMIF($A$4:$A$11183,A920,$H$4:$H$11183)-IF(ISERROR(VLOOKUP(A920,Seguimiento_Mar_2025!G$4:U$356,15,FALSE)),0,VLOOKUP(A920,Seguimiento_Mar_2025!G$4:U$356,15,FALSE)))</f>
        <v>0</v>
      </c>
    </row>
    <row r="921" spans="1:9">
      <c r="A921" t="s">
        <v>632</v>
      </c>
      <c r="B921" s="1" t="str">
        <f>+IF(LEN(A921)&gt;0,VLOOKUP(A921,Seguimiento_Mar_2025!G$4:H$356,2,FALSE),"")</f>
        <v xml:space="preserve">Árboles nativos sembrados </v>
      </c>
      <c r="C921" s="1" t="str">
        <f>+IF(LEN(A921)&gt;0,VLOOKUP(A921,Seguimiento_Mar_2025!G$4:J$356,4,FALSE),"")</f>
        <v>Secretaría de Ambiente</v>
      </c>
      <c r="D921" t="s">
        <v>1321</v>
      </c>
      <c r="E921" t="str">
        <f t="shared" si="28"/>
        <v>54010402El Retiro</v>
      </c>
      <c r="F921" t="str">
        <f t="shared" si="29"/>
        <v/>
      </c>
      <c r="G921">
        <v>3666</v>
      </c>
      <c r="H921" s="2"/>
      <c r="I921">
        <f>+ABS(SUMIF($A$4:$A$11183,A921,$H$4:$H$11183)-IF(ISERROR(VLOOKUP(A921,Seguimiento_Mar_2025!G$4:U$356,15,FALSE)),0,VLOOKUP(A921,Seguimiento_Mar_2025!G$4:U$356,15,FALSE)))</f>
        <v>0</v>
      </c>
    </row>
    <row r="922" spans="1:9">
      <c r="A922" t="s">
        <v>632</v>
      </c>
      <c r="B922" s="1" t="str">
        <f>+IF(LEN(A922)&gt;0,VLOOKUP(A922,Seguimiento_Mar_2025!G$4:H$356,2,FALSE),"")</f>
        <v xml:space="preserve">Árboles nativos sembrados </v>
      </c>
      <c r="C922" s="1" t="str">
        <f>+IF(LEN(A922)&gt;0,VLOOKUP(A922,Seguimiento_Mar_2025!G$4:J$356,4,FALSE),"")</f>
        <v>Secretaría de Ambiente</v>
      </c>
      <c r="D922" t="s">
        <v>1317</v>
      </c>
      <c r="E922" t="str">
        <f t="shared" si="28"/>
        <v>54010402Cocorná</v>
      </c>
      <c r="F922" t="str">
        <f t="shared" si="29"/>
        <v/>
      </c>
      <c r="G922">
        <v>6500</v>
      </c>
      <c r="H922" s="2"/>
      <c r="I922">
        <f>+ABS(SUMIF($A$4:$A$11183,A922,$H$4:$H$11183)-IF(ISERROR(VLOOKUP(A922,Seguimiento_Mar_2025!G$4:U$356,15,FALSE)),0,VLOOKUP(A922,Seguimiento_Mar_2025!G$4:U$356,15,FALSE)))</f>
        <v>0</v>
      </c>
    </row>
    <row r="923" spans="1:9">
      <c r="A923" t="s">
        <v>632</v>
      </c>
      <c r="B923" s="1" t="str">
        <f>+IF(LEN(A923)&gt;0,VLOOKUP(A923,Seguimiento_Mar_2025!G$4:H$356,2,FALSE),"")</f>
        <v xml:space="preserve">Árboles nativos sembrados </v>
      </c>
      <c r="C923" s="1" t="str">
        <f>+IF(LEN(A923)&gt;0,VLOOKUP(A923,Seguimiento_Mar_2025!G$4:J$356,4,FALSE),"")</f>
        <v>Secretaría de Ambiente</v>
      </c>
      <c r="D923" t="s">
        <v>1232</v>
      </c>
      <c r="E923" t="str">
        <f t="shared" si="28"/>
        <v>54010402Vegachí</v>
      </c>
      <c r="F923" t="str">
        <f t="shared" si="29"/>
        <v/>
      </c>
      <c r="G923">
        <v>21437</v>
      </c>
      <c r="H923" s="2"/>
      <c r="I923">
        <f>+ABS(SUMIF($A$4:$A$11183,A923,$H$4:$H$11183)-IF(ISERROR(VLOOKUP(A923,Seguimiento_Mar_2025!G$4:U$356,15,FALSE)),0,VLOOKUP(A923,Seguimiento_Mar_2025!G$4:U$356,15,FALSE)))</f>
        <v>0</v>
      </c>
    </row>
    <row r="924" spans="1:9">
      <c r="A924" t="s">
        <v>632</v>
      </c>
      <c r="B924" s="1" t="str">
        <f>+IF(LEN(A924)&gt;0,VLOOKUP(A924,Seguimiento_Mar_2025!G$4:H$356,2,FALSE),"")</f>
        <v xml:space="preserve">Árboles nativos sembrados </v>
      </c>
      <c r="C924" s="1" t="str">
        <f>+IF(LEN(A924)&gt;0,VLOOKUP(A924,Seguimiento_Mar_2025!G$4:J$356,4,FALSE),"")</f>
        <v>Secretaría de Ambiente</v>
      </c>
      <c r="D924" t="s">
        <v>1318</v>
      </c>
      <c r="E924" t="str">
        <f t="shared" si="28"/>
        <v>54010402Concordia</v>
      </c>
      <c r="F924" t="str">
        <f t="shared" si="29"/>
        <v/>
      </c>
      <c r="G924">
        <v>500</v>
      </c>
      <c r="H924" s="2"/>
      <c r="I924">
        <f>+ABS(SUMIF($A$4:$A$11183,A924,$H$4:$H$11183)-IF(ISERROR(VLOOKUP(A924,Seguimiento_Mar_2025!G$4:U$356,15,FALSE)),0,VLOOKUP(A924,Seguimiento_Mar_2025!G$4:U$356,15,FALSE)))</f>
        <v>0</v>
      </c>
    </row>
    <row r="925" spans="1:9">
      <c r="A925" t="s">
        <v>632</v>
      </c>
      <c r="B925" s="1" t="str">
        <f>+IF(LEN(A925)&gt;0,VLOOKUP(A925,Seguimiento_Mar_2025!G$4:H$356,2,FALSE),"")</f>
        <v xml:space="preserve">Árboles nativos sembrados </v>
      </c>
      <c r="C925" s="1" t="str">
        <f>+IF(LEN(A925)&gt;0,VLOOKUP(A925,Seguimiento_Mar_2025!G$4:J$356,4,FALSE),"")</f>
        <v>Secretaría de Ambiente</v>
      </c>
      <c r="D925" t="s">
        <v>1252</v>
      </c>
      <c r="E925" t="str">
        <f t="shared" si="28"/>
        <v>54010402Urrao</v>
      </c>
      <c r="F925" t="str">
        <f t="shared" si="29"/>
        <v/>
      </c>
      <c r="G925">
        <v>4000</v>
      </c>
      <c r="H925" s="2"/>
      <c r="I925">
        <f>+ABS(SUMIF($A$4:$A$11183,A925,$H$4:$H$11183)-IF(ISERROR(VLOOKUP(A925,Seguimiento_Mar_2025!G$4:U$356,15,FALSE)),0,VLOOKUP(A925,Seguimiento_Mar_2025!G$4:U$356,15,FALSE)))</f>
        <v>0</v>
      </c>
    </row>
    <row r="926" spans="1:9">
      <c r="A926" t="s">
        <v>632</v>
      </c>
      <c r="B926" s="1" t="str">
        <f>+IF(LEN(A926)&gt;0,VLOOKUP(A926,Seguimiento_Mar_2025!G$4:H$356,2,FALSE),"")</f>
        <v xml:space="preserve">Árboles nativos sembrados </v>
      </c>
      <c r="C926" s="1" t="str">
        <f>+IF(LEN(A926)&gt;0,VLOOKUP(A926,Seguimiento_Mar_2025!G$4:J$356,4,FALSE),"")</f>
        <v>Secretaría de Ambiente</v>
      </c>
      <c r="D926" t="s">
        <v>1227</v>
      </c>
      <c r="E926" t="str">
        <f t="shared" si="28"/>
        <v>54010402Turbo</v>
      </c>
      <c r="F926" t="str">
        <f t="shared" si="29"/>
        <v/>
      </c>
      <c r="G926">
        <v>83700</v>
      </c>
      <c r="H926" s="2"/>
      <c r="I926">
        <f>+ABS(SUMIF($A$4:$A$11183,A926,$H$4:$H$11183)-IF(ISERROR(VLOOKUP(A926,Seguimiento_Mar_2025!G$4:U$356,15,FALSE)),0,VLOOKUP(A926,Seguimiento_Mar_2025!G$4:U$356,15,FALSE)))</f>
        <v>0</v>
      </c>
    </row>
    <row r="927" spans="1:9">
      <c r="A927" t="s">
        <v>624</v>
      </c>
      <c r="B927" s="1" t="str">
        <f>+IF(LEN(A927)&gt;0,VLOOKUP(A927,Seguimiento_Mar_2025!G$4:H$356,2,FALSE),"")</f>
        <v>Estrategias educativo-ambientales y de participación implementadas</v>
      </c>
      <c r="C927" s="1" t="str">
        <f>+IF(LEN(A927)&gt;0,VLOOKUP(A927,Seguimiento_Mar_2025!G$4:J$356,4,FALSE),"")</f>
        <v>Secretaría de Ambiente</v>
      </c>
      <c r="D927" t="s">
        <v>1271</v>
      </c>
      <c r="E927" t="str">
        <f t="shared" si="28"/>
        <v>54010301Abejorral</v>
      </c>
      <c r="F927" t="str">
        <f t="shared" si="29"/>
        <v/>
      </c>
      <c r="G927">
        <v>0.2</v>
      </c>
      <c r="H927" s="2"/>
      <c r="I927">
        <f>+ABS(SUMIF($A$4:$A$11183,A927,$H$4:$H$11183)-IF(ISERROR(VLOOKUP(A927,Seguimiento_Mar_2025!G$4:U$356,15,FALSE)),0,VLOOKUP(A927,Seguimiento_Mar_2025!G$4:U$356,15,FALSE)))</f>
        <v>0</v>
      </c>
    </row>
    <row r="928" spans="1:9">
      <c r="A928" t="s">
        <v>624</v>
      </c>
      <c r="B928" s="1" t="str">
        <f>+IF(LEN(A928)&gt;0,VLOOKUP(A928,Seguimiento_Mar_2025!G$4:H$356,2,FALSE),"")</f>
        <v>Estrategias educativo-ambientales y de participación implementadas</v>
      </c>
      <c r="C928" s="1" t="str">
        <f>+IF(LEN(A928)&gt;0,VLOOKUP(A928,Seguimiento_Mar_2025!G$4:J$356,4,FALSE),"")</f>
        <v>Secretaría de Ambiente</v>
      </c>
      <c r="D928" t="s">
        <v>1305</v>
      </c>
      <c r="E928" t="str">
        <f t="shared" si="28"/>
        <v>54010301Amalfi</v>
      </c>
      <c r="F928" t="str">
        <f t="shared" si="29"/>
        <v/>
      </c>
      <c r="G928">
        <v>0.2</v>
      </c>
      <c r="H928" s="2"/>
      <c r="I928">
        <f>+ABS(SUMIF($A$4:$A$11183,A928,$H$4:$H$11183)-IF(ISERROR(VLOOKUP(A928,Seguimiento_Mar_2025!G$4:U$356,15,FALSE)),0,VLOOKUP(A928,Seguimiento_Mar_2025!G$4:U$356,15,FALSE)))</f>
        <v>0</v>
      </c>
    </row>
    <row r="929" spans="1:9">
      <c r="A929" t="s">
        <v>624</v>
      </c>
      <c r="B929" s="1" t="str">
        <f>+IF(LEN(A929)&gt;0,VLOOKUP(A929,Seguimiento_Mar_2025!G$4:H$356,2,FALSE),"")</f>
        <v>Estrategias educativo-ambientales y de participación implementadas</v>
      </c>
      <c r="C929" s="1" t="str">
        <f>+IF(LEN(A929)&gt;0,VLOOKUP(A929,Seguimiento_Mar_2025!G$4:J$356,4,FALSE),"")</f>
        <v>Secretaría de Ambiente</v>
      </c>
      <c r="D929" t="s">
        <v>1241</v>
      </c>
      <c r="E929" t="str">
        <f t="shared" si="28"/>
        <v>54010301Andes</v>
      </c>
      <c r="F929" t="str">
        <f t="shared" si="29"/>
        <v/>
      </c>
      <c r="G929">
        <v>0.2</v>
      </c>
      <c r="H929" s="2"/>
      <c r="I929">
        <f>+ABS(SUMIF($A$4:$A$11183,A929,$H$4:$H$11183)-IF(ISERROR(VLOOKUP(A929,Seguimiento_Mar_2025!G$4:U$356,15,FALSE)),0,VLOOKUP(A929,Seguimiento_Mar_2025!G$4:U$356,15,FALSE)))</f>
        <v>0</v>
      </c>
    </row>
    <row r="930" spans="1:9">
      <c r="A930" t="s">
        <v>624</v>
      </c>
      <c r="B930" s="1" t="str">
        <f>+IF(LEN(A930)&gt;0,VLOOKUP(A930,Seguimiento_Mar_2025!G$4:H$356,2,FALSE),"")</f>
        <v>Estrategias educativo-ambientales y de participación implementadas</v>
      </c>
      <c r="C930" s="1" t="str">
        <f>+IF(LEN(A930)&gt;0,VLOOKUP(A930,Seguimiento_Mar_2025!G$4:J$356,4,FALSE),"")</f>
        <v>Secretaría de Ambiente</v>
      </c>
      <c r="D930" t="s">
        <v>1257</v>
      </c>
      <c r="E930" t="str">
        <f t="shared" si="28"/>
        <v>54010301Apartadó</v>
      </c>
      <c r="F930" t="str">
        <f t="shared" si="29"/>
        <v/>
      </c>
      <c r="G930">
        <v>0.2</v>
      </c>
      <c r="H930" s="2"/>
      <c r="I930">
        <f>+ABS(SUMIF($A$4:$A$11183,A930,$H$4:$H$11183)-IF(ISERROR(VLOOKUP(A930,Seguimiento_Mar_2025!G$4:U$356,15,FALSE)),0,VLOOKUP(A930,Seguimiento_Mar_2025!G$4:U$356,15,FALSE)))</f>
        <v>0</v>
      </c>
    </row>
    <row r="931" spans="1:9">
      <c r="A931" t="s">
        <v>624</v>
      </c>
      <c r="B931" s="1" t="str">
        <f>+IF(LEN(A931)&gt;0,VLOOKUP(A931,Seguimiento_Mar_2025!G$4:H$356,2,FALSE),"")</f>
        <v>Estrategias educativo-ambientales y de participación implementadas</v>
      </c>
      <c r="C931" s="1" t="str">
        <f>+IF(LEN(A931)&gt;0,VLOOKUP(A931,Seguimiento_Mar_2025!G$4:J$356,4,FALSE),"")</f>
        <v>Secretaría de Ambiente</v>
      </c>
      <c r="D931" t="s">
        <v>1310</v>
      </c>
      <c r="E931" t="str">
        <f t="shared" si="28"/>
        <v>54010301Bello</v>
      </c>
      <c r="F931" t="str">
        <f t="shared" si="29"/>
        <v/>
      </c>
      <c r="G931">
        <v>0.2</v>
      </c>
      <c r="H931" s="2"/>
      <c r="I931">
        <f>+ABS(SUMIF($A$4:$A$11183,A931,$H$4:$H$11183)-IF(ISERROR(VLOOKUP(A931,Seguimiento_Mar_2025!G$4:U$356,15,FALSE)),0,VLOOKUP(A931,Seguimiento_Mar_2025!G$4:U$356,15,FALSE)))</f>
        <v>0</v>
      </c>
    </row>
    <row r="932" spans="1:9">
      <c r="A932" t="s">
        <v>624</v>
      </c>
      <c r="B932" s="1" t="str">
        <f>+IF(LEN(A932)&gt;0,VLOOKUP(A932,Seguimiento_Mar_2025!G$4:H$356,2,FALSE),"")</f>
        <v>Estrategias educativo-ambientales y de participación implementadas</v>
      </c>
      <c r="C932" s="1" t="str">
        <f>+IF(LEN(A932)&gt;0,VLOOKUP(A932,Seguimiento_Mar_2025!G$4:J$356,4,FALSE),"")</f>
        <v>Secretaría de Ambiente</v>
      </c>
      <c r="D932" t="s">
        <v>1266</v>
      </c>
      <c r="E932" t="str">
        <f t="shared" si="28"/>
        <v>54010301Carepa</v>
      </c>
      <c r="F932" t="str">
        <f t="shared" si="29"/>
        <v/>
      </c>
      <c r="G932">
        <v>0.2</v>
      </c>
      <c r="H932" s="2"/>
      <c r="I932">
        <f>+ABS(SUMIF($A$4:$A$11183,A932,$H$4:$H$11183)-IF(ISERROR(VLOOKUP(A932,Seguimiento_Mar_2025!G$4:U$356,15,FALSE)),0,VLOOKUP(A932,Seguimiento_Mar_2025!G$4:U$356,15,FALSE)))</f>
        <v>0</v>
      </c>
    </row>
    <row r="933" spans="1:9">
      <c r="A933" t="s">
        <v>624</v>
      </c>
      <c r="B933" s="1" t="str">
        <f>+IF(LEN(A933)&gt;0,VLOOKUP(A933,Seguimiento_Mar_2025!G$4:H$356,2,FALSE),"")</f>
        <v>Estrategias educativo-ambientales y de participación implementadas</v>
      </c>
      <c r="C933" s="1" t="str">
        <f>+IF(LEN(A933)&gt;0,VLOOKUP(A933,Seguimiento_Mar_2025!G$4:J$356,4,FALSE),"")</f>
        <v>Secretaría de Ambiente</v>
      </c>
      <c r="D933" t="s">
        <v>1265</v>
      </c>
      <c r="E933" t="str">
        <f t="shared" si="28"/>
        <v>54010301Caucasia</v>
      </c>
      <c r="F933" t="str">
        <f t="shared" si="29"/>
        <v/>
      </c>
      <c r="G933">
        <v>0.2</v>
      </c>
      <c r="H933" s="2"/>
      <c r="I933">
        <f>+ABS(SUMIF($A$4:$A$11183,A933,$H$4:$H$11183)-IF(ISERROR(VLOOKUP(A933,Seguimiento_Mar_2025!G$4:U$356,15,FALSE)),0,VLOOKUP(A933,Seguimiento_Mar_2025!G$4:U$356,15,FALSE)))</f>
        <v>0</v>
      </c>
    </row>
    <row r="934" spans="1:9">
      <c r="A934" t="s">
        <v>624</v>
      </c>
      <c r="B934" s="1" t="str">
        <f>+IF(LEN(A934)&gt;0,VLOOKUP(A934,Seguimiento_Mar_2025!G$4:H$356,2,FALSE),"")</f>
        <v>Estrategias educativo-ambientales y de participación implementadas</v>
      </c>
      <c r="C934" s="1" t="str">
        <f>+IF(LEN(A934)&gt;0,VLOOKUP(A934,Seguimiento_Mar_2025!G$4:J$356,4,FALSE),"")</f>
        <v>Secretaría de Ambiente</v>
      </c>
      <c r="D934" t="s">
        <v>1258</v>
      </c>
      <c r="E934" t="str">
        <f t="shared" si="28"/>
        <v>54010301Chigorodó</v>
      </c>
      <c r="F934" t="str">
        <f t="shared" si="29"/>
        <v/>
      </c>
      <c r="G934">
        <v>0.2</v>
      </c>
      <c r="H934" s="2"/>
      <c r="I934">
        <f>+ABS(SUMIF($A$4:$A$11183,A934,$H$4:$H$11183)-IF(ISERROR(VLOOKUP(A934,Seguimiento_Mar_2025!G$4:U$356,15,FALSE)),0,VLOOKUP(A934,Seguimiento_Mar_2025!G$4:U$356,15,FALSE)))</f>
        <v>0</v>
      </c>
    </row>
    <row r="935" spans="1:9">
      <c r="A935" t="s">
        <v>624</v>
      </c>
      <c r="B935" s="1" t="str">
        <f>+IF(LEN(A935)&gt;0,VLOOKUP(A935,Seguimiento_Mar_2025!G$4:H$356,2,FALSE),"")</f>
        <v>Estrategias educativo-ambientales y de participación implementadas</v>
      </c>
      <c r="C935" s="1" t="str">
        <f>+IF(LEN(A935)&gt;0,VLOOKUP(A935,Seguimiento_Mar_2025!G$4:J$356,4,FALSE),"")</f>
        <v>Secretaría de Ambiente</v>
      </c>
      <c r="D935" t="s">
        <v>1281</v>
      </c>
      <c r="E935" t="str">
        <f t="shared" si="28"/>
        <v>54010301Cisneros</v>
      </c>
      <c r="F935" t="str">
        <f t="shared" si="29"/>
        <v/>
      </c>
      <c r="G935">
        <v>0.2</v>
      </c>
      <c r="H935" s="2"/>
      <c r="I935">
        <f>+ABS(SUMIF($A$4:$A$11183,A935,$H$4:$H$11183)-IF(ISERROR(VLOOKUP(A935,Seguimiento_Mar_2025!G$4:U$356,15,FALSE)),0,VLOOKUP(A935,Seguimiento_Mar_2025!G$4:U$356,15,FALSE)))</f>
        <v>0</v>
      </c>
    </row>
    <row r="936" spans="1:9">
      <c r="A936" t="s">
        <v>624</v>
      </c>
      <c r="B936" s="1" t="str">
        <f>+IF(LEN(A936)&gt;0,VLOOKUP(A936,Seguimiento_Mar_2025!G$4:H$356,2,FALSE),"")</f>
        <v>Estrategias educativo-ambientales y de participación implementadas</v>
      </c>
      <c r="C936" s="1" t="str">
        <f>+IF(LEN(A936)&gt;0,VLOOKUP(A936,Seguimiento_Mar_2025!G$4:J$356,4,FALSE),"")</f>
        <v>Secretaría de Ambiente</v>
      </c>
      <c r="D936" t="s">
        <v>1317</v>
      </c>
      <c r="E936" t="str">
        <f t="shared" si="28"/>
        <v>54010301Cocorná</v>
      </c>
      <c r="F936" t="str">
        <f t="shared" si="29"/>
        <v/>
      </c>
      <c r="G936">
        <v>0.2</v>
      </c>
      <c r="H936" s="2"/>
      <c r="I936">
        <f>+ABS(SUMIF($A$4:$A$11183,A936,$H$4:$H$11183)-IF(ISERROR(VLOOKUP(A936,Seguimiento_Mar_2025!G$4:U$356,15,FALSE)),0,VLOOKUP(A936,Seguimiento_Mar_2025!G$4:U$356,15,FALSE)))</f>
        <v>0</v>
      </c>
    </row>
    <row r="937" spans="1:9">
      <c r="A937" t="s">
        <v>624</v>
      </c>
      <c r="B937" s="1" t="str">
        <f>+IF(LEN(A937)&gt;0,VLOOKUP(A937,Seguimiento_Mar_2025!G$4:H$356,2,FALSE),"")</f>
        <v>Estrategias educativo-ambientales y de participación implementadas</v>
      </c>
      <c r="C937" s="1" t="str">
        <f>+IF(LEN(A937)&gt;0,VLOOKUP(A937,Seguimiento_Mar_2025!G$4:J$356,4,FALSE),"")</f>
        <v>Secretaría de Ambiente</v>
      </c>
      <c r="D937" t="s">
        <v>1245</v>
      </c>
      <c r="E937" t="str">
        <f t="shared" si="28"/>
        <v>54010301Copacabana</v>
      </c>
      <c r="F937" t="str">
        <f t="shared" si="29"/>
        <v/>
      </c>
      <c r="G937">
        <v>0.2</v>
      </c>
      <c r="H937" s="2"/>
      <c r="I937">
        <f>+ABS(SUMIF($A$4:$A$11183,A937,$H$4:$H$11183)-IF(ISERROR(VLOOKUP(A937,Seguimiento_Mar_2025!G$4:U$356,15,FALSE)),0,VLOOKUP(A937,Seguimiento_Mar_2025!G$4:U$356,15,FALSE)))</f>
        <v>0</v>
      </c>
    </row>
    <row r="938" spans="1:9">
      <c r="A938" t="s">
        <v>624</v>
      </c>
      <c r="B938" s="1" t="str">
        <f>+IF(LEN(A938)&gt;0,VLOOKUP(A938,Seguimiento_Mar_2025!G$4:H$356,2,FALSE),"")</f>
        <v>Estrategias educativo-ambientales y de participación implementadas</v>
      </c>
      <c r="C938" s="1" t="str">
        <f>+IF(LEN(A938)&gt;0,VLOOKUP(A938,Seguimiento_Mar_2025!G$4:J$356,4,FALSE),"")</f>
        <v>Secretaría de Ambiente</v>
      </c>
      <c r="D938" t="s">
        <v>1321</v>
      </c>
      <c r="E938" t="str">
        <f t="shared" si="28"/>
        <v>54010301El Retiro</v>
      </c>
      <c r="F938" t="str">
        <f t="shared" si="29"/>
        <v/>
      </c>
      <c r="G938">
        <v>0.2</v>
      </c>
      <c r="H938" s="2"/>
      <c r="I938">
        <f>+ABS(SUMIF($A$4:$A$11183,A938,$H$4:$H$11183)-IF(ISERROR(VLOOKUP(A938,Seguimiento_Mar_2025!G$4:U$356,15,FALSE)),0,VLOOKUP(A938,Seguimiento_Mar_2025!G$4:U$356,15,FALSE)))</f>
        <v>0</v>
      </c>
    </row>
    <row r="939" spans="1:9">
      <c r="A939" t="s">
        <v>624</v>
      </c>
      <c r="B939" s="1" t="str">
        <f>+IF(LEN(A939)&gt;0,VLOOKUP(A939,Seguimiento_Mar_2025!G$4:H$356,2,FALSE),"")</f>
        <v>Estrategias educativo-ambientales y de participación implementadas</v>
      </c>
      <c r="C939" s="1" t="str">
        <f>+IF(LEN(A939)&gt;0,VLOOKUP(A939,Seguimiento_Mar_2025!G$4:J$356,4,FALSE),"")</f>
        <v>Secretaría de Ambiente</v>
      </c>
      <c r="D939" t="s">
        <v>1322</v>
      </c>
      <c r="E939" t="str">
        <f t="shared" si="28"/>
        <v>54010301Envigado</v>
      </c>
      <c r="F939" t="str">
        <f t="shared" si="29"/>
        <v/>
      </c>
      <c r="G939">
        <v>0.2</v>
      </c>
      <c r="H939" s="2"/>
      <c r="I939">
        <f>+ABS(SUMIF($A$4:$A$11183,A939,$H$4:$H$11183)-IF(ISERROR(VLOOKUP(A939,Seguimiento_Mar_2025!G$4:U$356,15,FALSE)),0,VLOOKUP(A939,Seguimiento_Mar_2025!G$4:U$356,15,FALSE)))</f>
        <v>0</v>
      </c>
    </row>
    <row r="940" spans="1:9">
      <c r="A940" t="s">
        <v>624</v>
      </c>
      <c r="B940" s="1" t="str">
        <f>+IF(LEN(A940)&gt;0,VLOOKUP(A940,Seguimiento_Mar_2025!G$4:H$356,2,FALSE),"")</f>
        <v>Estrategias educativo-ambientales y de participación implementadas</v>
      </c>
      <c r="C940" s="1" t="str">
        <f>+IF(LEN(A940)&gt;0,VLOOKUP(A940,Seguimiento_Mar_2025!G$4:J$356,4,FALSE),"")</f>
        <v>Secretaría de Ambiente</v>
      </c>
      <c r="D940" t="s">
        <v>1323</v>
      </c>
      <c r="E940" t="str">
        <f t="shared" si="28"/>
        <v>54010301Fredonia</v>
      </c>
      <c r="F940" t="str">
        <f t="shared" si="29"/>
        <v/>
      </c>
      <c r="G940">
        <v>0.2</v>
      </c>
      <c r="H940" s="2"/>
      <c r="I940">
        <f>+ABS(SUMIF($A$4:$A$11183,A940,$H$4:$H$11183)-IF(ISERROR(VLOOKUP(A940,Seguimiento_Mar_2025!G$4:U$356,15,FALSE)),0,VLOOKUP(A940,Seguimiento_Mar_2025!G$4:U$356,15,FALSE)))</f>
        <v>0</v>
      </c>
    </row>
    <row r="941" spans="1:9">
      <c r="A941" t="s">
        <v>624</v>
      </c>
      <c r="B941" s="1" t="str">
        <f>+IF(LEN(A941)&gt;0,VLOOKUP(A941,Seguimiento_Mar_2025!G$4:H$356,2,FALSE),"")</f>
        <v>Estrategias educativo-ambientales y de participación implementadas</v>
      </c>
      <c r="C941" s="1" t="str">
        <f>+IF(LEN(A941)&gt;0,VLOOKUP(A941,Seguimiento_Mar_2025!G$4:J$356,4,FALSE),"")</f>
        <v>Secretaría de Ambiente</v>
      </c>
      <c r="D941" t="s">
        <v>1325</v>
      </c>
      <c r="E941" t="str">
        <f t="shared" si="28"/>
        <v>54010301Giraldo</v>
      </c>
      <c r="F941" t="str">
        <f t="shared" si="29"/>
        <v/>
      </c>
      <c r="G941">
        <v>0.2</v>
      </c>
      <c r="H941" s="2"/>
      <c r="I941">
        <f>+ABS(SUMIF($A$4:$A$11183,A941,$H$4:$H$11183)-IF(ISERROR(VLOOKUP(A941,Seguimiento_Mar_2025!G$4:U$356,15,FALSE)),0,VLOOKUP(A941,Seguimiento_Mar_2025!G$4:U$356,15,FALSE)))</f>
        <v>0</v>
      </c>
    </row>
    <row r="942" spans="1:9">
      <c r="A942" t="s">
        <v>624</v>
      </c>
      <c r="B942" s="1" t="str">
        <f>+IF(LEN(A942)&gt;0,VLOOKUP(A942,Seguimiento_Mar_2025!G$4:H$356,2,FALSE),"")</f>
        <v>Estrategias educativo-ambientales y de participación implementadas</v>
      </c>
      <c r="C942" s="1" t="str">
        <f>+IF(LEN(A942)&gt;0,VLOOKUP(A942,Seguimiento_Mar_2025!G$4:J$356,4,FALSE),"")</f>
        <v>Secretaría de Ambiente</v>
      </c>
      <c r="D942" t="s">
        <v>1261</v>
      </c>
      <c r="E942" t="str">
        <f t="shared" si="28"/>
        <v>54010301Girardota</v>
      </c>
      <c r="F942" t="str">
        <f t="shared" si="29"/>
        <v/>
      </c>
      <c r="G942">
        <v>0.2</v>
      </c>
      <c r="H942" s="2"/>
      <c r="I942">
        <f>+ABS(SUMIF($A$4:$A$11183,A942,$H$4:$H$11183)-IF(ISERROR(VLOOKUP(A942,Seguimiento_Mar_2025!G$4:U$356,15,FALSE)),0,VLOOKUP(A942,Seguimiento_Mar_2025!G$4:U$356,15,FALSE)))</f>
        <v>0</v>
      </c>
    </row>
    <row r="943" spans="1:9">
      <c r="A943" t="s">
        <v>624</v>
      </c>
      <c r="B943" s="1" t="str">
        <f>+IF(LEN(A943)&gt;0,VLOOKUP(A943,Seguimiento_Mar_2025!G$4:H$356,2,FALSE),"")</f>
        <v>Estrategias educativo-ambientales y de participación implementadas</v>
      </c>
      <c r="C943" s="1" t="str">
        <f>+IF(LEN(A943)&gt;0,VLOOKUP(A943,Seguimiento_Mar_2025!G$4:J$356,4,FALSE),"")</f>
        <v>Secretaría de Ambiente</v>
      </c>
      <c r="D943" t="s">
        <v>1327</v>
      </c>
      <c r="E943" t="str">
        <f t="shared" si="28"/>
        <v>54010301Guarne</v>
      </c>
      <c r="F943" t="str">
        <f t="shared" si="29"/>
        <v/>
      </c>
      <c r="G943">
        <v>0.2</v>
      </c>
      <c r="H943" s="2"/>
      <c r="I943">
        <f>+ABS(SUMIF($A$4:$A$11183,A943,$H$4:$H$11183)-IF(ISERROR(VLOOKUP(A943,Seguimiento_Mar_2025!G$4:U$356,15,FALSE)),0,VLOOKUP(A943,Seguimiento_Mar_2025!G$4:U$356,15,FALSE)))</f>
        <v>0</v>
      </c>
    </row>
    <row r="944" spans="1:9">
      <c r="A944" t="s">
        <v>624</v>
      </c>
      <c r="B944" s="1" t="str">
        <f>+IF(LEN(A944)&gt;0,VLOOKUP(A944,Seguimiento_Mar_2025!G$4:H$356,2,FALSE),"")</f>
        <v>Estrategias educativo-ambientales y de participación implementadas</v>
      </c>
      <c r="C944" s="1" t="str">
        <f>+IF(LEN(A944)&gt;0,VLOOKUP(A944,Seguimiento_Mar_2025!G$4:J$356,4,FALSE),"")</f>
        <v>Secretaría de Ambiente</v>
      </c>
      <c r="D944" t="s">
        <v>1238</v>
      </c>
      <c r="E944" t="str">
        <f t="shared" si="28"/>
        <v>54010301Ituango</v>
      </c>
      <c r="F944" t="str">
        <f t="shared" si="29"/>
        <v/>
      </c>
      <c r="G944">
        <v>0.9</v>
      </c>
      <c r="H944" s="2"/>
      <c r="I944">
        <f>+ABS(SUMIF($A$4:$A$11183,A944,$H$4:$H$11183)-IF(ISERROR(VLOOKUP(A944,Seguimiento_Mar_2025!G$4:U$356,15,FALSE)),0,VLOOKUP(A944,Seguimiento_Mar_2025!G$4:U$356,15,FALSE)))</f>
        <v>0</v>
      </c>
    </row>
    <row r="945" spans="1:9">
      <c r="A945" t="s">
        <v>624</v>
      </c>
      <c r="B945" s="1" t="str">
        <f>+IF(LEN(A945)&gt;0,VLOOKUP(A945,Seguimiento_Mar_2025!G$4:H$356,2,FALSE),"")</f>
        <v>Estrategias educativo-ambientales y de participación implementadas</v>
      </c>
      <c r="C945" s="1" t="str">
        <f>+IF(LEN(A945)&gt;0,VLOOKUP(A945,Seguimiento_Mar_2025!G$4:J$356,4,FALSE),"")</f>
        <v>Secretaría de Ambiente</v>
      </c>
      <c r="D945" t="s">
        <v>1330</v>
      </c>
      <c r="E945" t="str">
        <f t="shared" si="28"/>
        <v>54010301Jardín</v>
      </c>
      <c r="F945" t="str">
        <f t="shared" si="29"/>
        <v/>
      </c>
      <c r="G945">
        <v>0.2</v>
      </c>
      <c r="H945" s="2"/>
      <c r="I945">
        <f>+ABS(SUMIF($A$4:$A$11183,A945,$H$4:$H$11183)-IF(ISERROR(VLOOKUP(A945,Seguimiento_Mar_2025!G$4:U$356,15,FALSE)),0,VLOOKUP(A945,Seguimiento_Mar_2025!G$4:U$356,15,FALSE)))</f>
        <v>0</v>
      </c>
    </row>
    <row r="946" spans="1:9">
      <c r="A946" t="s">
        <v>624</v>
      </c>
      <c r="B946" s="1" t="str">
        <f>+IF(LEN(A946)&gt;0,VLOOKUP(A946,Seguimiento_Mar_2025!G$4:H$356,2,FALSE),"")</f>
        <v>Estrategias educativo-ambientales y de participación implementadas</v>
      </c>
      <c r="C946" s="1" t="str">
        <f>+IF(LEN(A946)&gt;0,VLOOKUP(A946,Seguimiento_Mar_2025!G$4:J$356,4,FALSE),"")</f>
        <v>Secretaría de Ambiente</v>
      </c>
      <c r="D946" t="s">
        <v>1237</v>
      </c>
      <c r="E946" t="str">
        <f t="shared" si="28"/>
        <v>54010301Jericó</v>
      </c>
      <c r="F946" t="str">
        <f t="shared" si="29"/>
        <v/>
      </c>
      <c r="G946">
        <v>0.2</v>
      </c>
      <c r="H946" s="2"/>
      <c r="I946">
        <f>+ABS(SUMIF($A$4:$A$11183,A946,$H$4:$H$11183)-IF(ISERROR(VLOOKUP(A946,Seguimiento_Mar_2025!G$4:U$356,15,FALSE)),0,VLOOKUP(A946,Seguimiento_Mar_2025!G$4:U$356,15,FALSE)))</f>
        <v>0</v>
      </c>
    </row>
    <row r="947" spans="1:9">
      <c r="A947" t="s">
        <v>624</v>
      </c>
      <c r="B947" s="1" t="str">
        <f>+IF(LEN(A947)&gt;0,VLOOKUP(A947,Seguimiento_Mar_2025!G$4:H$356,2,FALSE),"")</f>
        <v>Estrategias educativo-ambientales y de participación implementadas</v>
      </c>
      <c r="C947" s="1" t="str">
        <f>+IF(LEN(A947)&gt;0,VLOOKUP(A947,Seguimiento_Mar_2025!G$4:J$356,4,FALSE),"")</f>
        <v>Secretaría de Ambiente</v>
      </c>
      <c r="D947" t="s">
        <v>1331</v>
      </c>
      <c r="E947" t="str">
        <f t="shared" si="28"/>
        <v>54010301La Ceja del Tambo</v>
      </c>
      <c r="F947" t="str">
        <f t="shared" si="29"/>
        <v/>
      </c>
      <c r="G947">
        <v>0.2</v>
      </c>
      <c r="H947" s="2"/>
      <c r="I947">
        <f>+ABS(SUMIF($A$4:$A$11183,A947,$H$4:$H$11183)-IF(ISERROR(VLOOKUP(A947,Seguimiento_Mar_2025!G$4:U$356,15,FALSE)),0,VLOOKUP(A947,Seguimiento_Mar_2025!G$4:U$356,15,FALSE)))</f>
        <v>0</v>
      </c>
    </row>
    <row r="948" spans="1:9">
      <c r="A948" t="s">
        <v>624</v>
      </c>
      <c r="B948" s="1" t="str">
        <f>+IF(LEN(A948)&gt;0,VLOOKUP(A948,Seguimiento_Mar_2025!G$4:H$356,2,FALSE),"")</f>
        <v>Estrategias educativo-ambientales y de participación implementadas</v>
      </c>
      <c r="C948" s="1" t="str">
        <f>+IF(LEN(A948)&gt;0,VLOOKUP(A948,Seguimiento_Mar_2025!G$4:J$356,4,FALSE),"")</f>
        <v>Secretaría de Ambiente</v>
      </c>
      <c r="D948" t="s">
        <v>1333</v>
      </c>
      <c r="E948" t="str">
        <f t="shared" si="28"/>
        <v>54010301La Unión</v>
      </c>
      <c r="F948" t="str">
        <f t="shared" si="29"/>
        <v/>
      </c>
      <c r="G948">
        <v>0.2</v>
      </c>
      <c r="H948" s="2"/>
      <c r="I948">
        <f>+ABS(SUMIF($A$4:$A$11183,A948,$H$4:$H$11183)-IF(ISERROR(VLOOKUP(A948,Seguimiento_Mar_2025!G$4:U$356,15,FALSE)),0,VLOOKUP(A948,Seguimiento_Mar_2025!G$4:U$356,15,FALSE)))</f>
        <v>0</v>
      </c>
    </row>
    <row r="949" spans="1:9">
      <c r="A949" t="s">
        <v>624</v>
      </c>
      <c r="B949" s="1" t="str">
        <f>+IF(LEN(A949)&gt;0,VLOOKUP(A949,Seguimiento_Mar_2025!G$4:H$356,2,FALSE),"")</f>
        <v>Estrategias educativo-ambientales y de participación implementadas</v>
      </c>
      <c r="C949" s="1" t="str">
        <f>+IF(LEN(A949)&gt;0,VLOOKUP(A949,Seguimiento_Mar_2025!G$4:J$356,4,FALSE),"")</f>
        <v>Secretaría de Ambiente</v>
      </c>
      <c r="D949" t="s">
        <v>1334</v>
      </c>
      <c r="E949" t="str">
        <f t="shared" si="28"/>
        <v>54010301Marinilla</v>
      </c>
      <c r="F949" t="str">
        <f t="shared" si="29"/>
        <v/>
      </c>
      <c r="G949">
        <v>0.2</v>
      </c>
      <c r="H949" s="2"/>
      <c r="I949">
        <f>+ABS(SUMIF($A$4:$A$11183,A949,$H$4:$H$11183)-IF(ISERROR(VLOOKUP(A949,Seguimiento_Mar_2025!G$4:U$356,15,FALSE)),0,VLOOKUP(A949,Seguimiento_Mar_2025!G$4:U$356,15,FALSE)))</f>
        <v>0</v>
      </c>
    </row>
    <row r="950" spans="1:9">
      <c r="A950" t="s">
        <v>624</v>
      </c>
      <c r="B950" s="1" t="str">
        <f>+IF(LEN(A950)&gt;0,VLOOKUP(A950,Seguimiento_Mar_2025!G$4:H$356,2,FALSE),"")</f>
        <v>Estrategias educativo-ambientales y de participación implementadas</v>
      </c>
      <c r="C950" s="1" t="str">
        <f>+IF(LEN(A950)&gt;0,VLOOKUP(A950,Seguimiento_Mar_2025!G$4:J$356,4,FALSE),"")</f>
        <v>Secretaría de Ambiente</v>
      </c>
      <c r="D950" t="s">
        <v>1256</v>
      </c>
      <c r="E950" t="str">
        <f t="shared" si="28"/>
        <v>54010301Medellín</v>
      </c>
      <c r="F950" t="str">
        <f t="shared" si="29"/>
        <v/>
      </c>
      <c r="G950">
        <v>0.2</v>
      </c>
      <c r="H950" s="2"/>
      <c r="I950">
        <f>+ABS(SUMIF($A$4:$A$11183,A950,$H$4:$H$11183)-IF(ISERROR(VLOOKUP(A950,Seguimiento_Mar_2025!G$4:U$356,15,FALSE)),0,VLOOKUP(A950,Seguimiento_Mar_2025!G$4:U$356,15,FALSE)))</f>
        <v>0</v>
      </c>
    </row>
    <row r="951" spans="1:9">
      <c r="A951" t="s">
        <v>624</v>
      </c>
      <c r="B951" s="1" t="str">
        <f>+IF(LEN(A951)&gt;0,VLOOKUP(A951,Seguimiento_Mar_2025!G$4:H$356,2,FALSE),"")</f>
        <v>Estrategias educativo-ambientales y de participación implementadas</v>
      </c>
      <c r="C951" s="1" t="str">
        <f>+IF(LEN(A951)&gt;0,VLOOKUP(A951,Seguimiento_Mar_2025!G$4:J$356,4,FALSE),"")</f>
        <v>Secretaría de Ambiente</v>
      </c>
      <c r="D951" t="s">
        <v>1284</v>
      </c>
      <c r="E951" t="str">
        <f t="shared" si="28"/>
        <v>54010301Montebello</v>
      </c>
      <c r="F951" t="str">
        <f t="shared" si="29"/>
        <v/>
      </c>
      <c r="G951">
        <v>0.2</v>
      </c>
      <c r="H951" s="2"/>
      <c r="I951">
        <f>+ABS(SUMIF($A$4:$A$11183,A951,$H$4:$H$11183)-IF(ISERROR(VLOOKUP(A951,Seguimiento_Mar_2025!G$4:U$356,15,FALSE)),0,VLOOKUP(A951,Seguimiento_Mar_2025!G$4:U$356,15,FALSE)))</f>
        <v>0</v>
      </c>
    </row>
    <row r="952" spans="1:9">
      <c r="A952" t="s">
        <v>624</v>
      </c>
      <c r="B952" s="1" t="str">
        <f>+IF(LEN(A952)&gt;0,VLOOKUP(A952,Seguimiento_Mar_2025!G$4:H$356,2,FALSE),"")</f>
        <v>Estrategias educativo-ambientales y de participación implementadas</v>
      </c>
      <c r="C952" s="1" t="str">
        <f>+IF(LEN(A952)&gt;0,VLOOKUP(A952,Seguimiento_Mar_2025!G$4:J$356,4,FALSE),"")</f>
        <v>Secretaría de Ambiente</v>
      </c>
      <c r="D952" t="s">
        <v>1228</v>
      </c>
      <c r="E952" t="str">
        <f t="shared" si="28"/>
        <v>54010301Necoclí</v>
      </c>
      <c r="F952" t="str">
        <f t="shared" si="29"/>
        <v/>
      </c>
      <c r="G952">
        <v>0.2</v>
      </c>
      <c r="H952" s="2"/>
      <c r="I952">
        <f>+ABS(SUMIF($A$4:$A$11183,A952,$H$4:$H$11183)-IF(ISERROR(VLOOKUP(A952,Seguimiento_Mar_2025!G$4:U$356,15,FALSE)),0,VLOOKUP(A952,Seguimiento_Mar_2025!G$4:U$356,15,FALSE)))</f>
        <v>0</v>
      </c>
    </row>
    <row r="953" spans="1:9">
      <c r="A953" t="s">
        <v>624</v>
      </c>
      <c r="B953" s="1" t="str">
        <f>+IF(LEN(A953)&gt;0,VLOOKUP(A953,Seguimiento_Mar_2025!G$4:H$356,2,FALSE),"")</f>
        <v>Estrategias educativo-ambientales y de participación implementadas</v>
      </c>
      <c r="C953" s="1" t="str">
        <f>+IF(LEN(A953)&gt;0,VLOOKUP(A953,Seguimiento_Mar_2025!G$4:J$356,4,FALSE),"")</f>
        <v>Secretaría de Ambiente</v>
      </c>
      <c r="D953" t="s">
        <v>1260</v>
      </c>
      <c r="E953" t="str">
        <f t="shared" ref="E953:E1016" si="30">+A953&amp;D953</f>
        <v>54010301Puerto Berrío</v>
      </c>
      <c r="F953" t="str">
        <f t="shared" si="29"/>
        <v/>
      </c>
      <c r="G953">
        <v>0.2</v>
      </c>
      <c r="H953" s="2"/>
      <c r="I953">
        <f>+ABS(SUMIF($A$4:$A$11183,A953,$H$4:$H$11183)-IF(ISERROR(VLOOKUP(A953,Seguimiento_Mar_2025!G$4:U$356,15,FALSE)),0,VLOOKUP(A953,Seguimiento_Mar_2025!G$4:U$356,15,FALSE)))</f>
        <v>0</v>
      </c>
    </row>
    <row r="954" spans="1:9">
      <c r="A954" t="s">
        <v>624</v>
      </c>
      <c r="B954" s="1" t="str">
        <f>+IF(LEN(A954)&gt;0,VLOOKUP(A954,Seguimiento_Mar_2025!G$4:H$356,2,FALSE),"")</f>
        <v>Estrategias educativo-ambientales y de participación implementadas</v>
      </c>
      <c r="C954" s="1" t="str">
        <f>+IF(LEN(A954)&gt;0,VLOOKUP(A954,Seguimiento_Mar_2025!G$4:J$356,4,FALSE),"")</f>
        <v>Secretaría de Ambiente</v>
      </c>
      <c r="D954" t="s">
        <v>1287</v>
      </c>
      <c r="E954" t="str">
        <f t="shared" si="30"/>
        <v>54010301Puerto Nare</v>
      </c>
      <c r="F954" t="str">
        <f t="shared" si="29"/>
        <v/>
      </c>
      <c r="G954">
        <v>0.2</v>
      </c>
      <c r="H954" s="2"/>
      <c r="I954">
        <f>+ABS(SUMIF($A$4:$A$11183,A954,$H$4:$H$11183)-IF(ISERROR(VLOOKUP(A954,Seguimiento_Mar_2025!G$4:U$356,15,FALSE)),0,VLOOKUP(A954,Seguimiento_Mar_2025!G$4:U$356,15,FALSE)))</f>
        <v>0</v>
      </c>
    </row>
    <row r="955" spans="1:9">
      <c r="A955" t="s">
        <v>624</v>
      </c>
      <c r="B955" s="1" t="str">
        <f>+IF(LEN(A955)&gt;0,VLOOKUP(A955,Seguimiento_Mar_2025!G$4:H$356,2,FALSE),"")</f>
        <v>Estrategias educativo-ambientales y de participación implementadas</v>
      </c>
      <c r="C955" s="1" t="str">
        <f>+IF(LEN(A955)&gt;0,VLOOKUP(A955,Seguimiento_Mar_2025!G$4:J$356,4,FALSE),"")</f>
        <v>Secretaría de Ambiente</v>
      </c>
      <c r="D955" t="s">
        <v>1337</v>
      </c>
      <c r="E955" t="str">
        <f t="shared" si="30"/>
        <v>54010301Rionegro</v>
      </c>
      <c r="F955" t="str">
        <f t="shared" si="29"/>
        <v/>
      </c>
      <c r="G955">
        <v>0.2</v>
      </c>
      <c r="H955" s="2"/>
      <c r="I955">
        <f>+ABS(SUMIF($A$4:$A$11183,A955,$H$4:$H$11183)-IF(ISERROR(VLOOKUP(A955,Seguimiento_Mar_2025!G$4:U$356,15,FALSE)),0,VLOOKUP(A955,Seguimiento_Mar_2025!G$4:U$356,15,FALSE)))</f>
        <v>0</v>
      </c>
    </row>
    <row r="956" spans="1:9">
      <c r="A956" t="s">
        <v>624</v>
      </c>
      <c r="B956" s="1" t="str">
        <f>+IF(LEN(A956)&gt;0,VLOOKUP(A956,Seguimiento_Mar_2025!G$4:H$356,2,FALSE),"")</f>
        <v>Estrategias educativo-ambientales y de participación implementadas</v>
      </c>
      <c r="C956" s="1" t="str">
        <f>+IF(LEN(A956)&gt;0,VLOOKUP(A956,Seguimiento_Mar_2025!G$4:J$356,4,FALSE),"")</f>
        <v>Secretaría de Ambiente</v>
      </c>
      <c r="D956" t="s">
        <v>1339</v>
      </c>
      <c r="E956" t="str">
        <f t="shared" si="30"/>
        <v>54010301Sabaneta</v>
      </c>
      <c r="F956" t="str">
        <f t="shared" si="29"/>
        <v/>
      </c>
      <c r="G956">
        <v>0.2</v>
      </c>
      <c r="H956" s="2"/>
      <c r="I956">
        <f>+ABS(SUMIF($A$4:$A$11183,A956,$H$4:$H$11183)-IF(ISERROR(VLOOKUP(A956,Seguimiento_Mar_2025!G$4:U$356,15,FALSE)),0,VLOOKUP(A956,Seguimiento_Mar_2025!G$4:U$356,15,FALSE)))</f>
        <v>0</v>
      </c>
    </row>
    <row r="957" spans="1:9">
      <c r="A957" t="s">
        <v>624</v>
      </c>
      <c r="B957" s="1" t="str">
        <f>+IF(LEN(A957)&gt;0,VLOOKUP(A957,Seguimiento_Mar_2025!G$4:H$356,2,FALSE),"")</f>
        <v>Estrategias educativo-ambientales y de participación implementadas</v>
      </c>
      <c r="C957" s="1" t="str">
        <f>+IF(LEN(A957)&gt;0,VLOOKUP(A957,Seguimiento_Mar_2025!G$4:J$356,4,FALSE),"")</f>
        <v>Secretaría de Ambiente</v>
      </c>
      <c r="D957" t="s">
        <v>1288</v>
      </c>
      <c r="E957" t="str">
        <f t="shared" si="30"/>
        <v>54010301San José de la Montaña</v>
      </c>
      <c r="F957" t="str">
        <f t="shared" si="29"/>
        <v/>
      </c>
      <c r="G957">
        <v>0.2</v>
      </c>
      <c r="H957" s="2"/>
      <c r="I957">
        <f>+ABS(SUMIF($A$4:$A$11183,A957,$H$4:$H$11183)-IF(ISERROR(VLOOKUP(A957,Seguimiento_Mar_2025!G$4:U$356,15,FALSE)),0,VLOOKUP(A957,Seguimiento_Mar_2025!G$4:U$356,15,FALSE)))</f>
        <v>0</v>
      </c>
    </row>
    <row r="958" spans="1:9">
      <c r="A958" t="s">
        <v>624</v>
      </c>
      <c r="B958" s="1" t="str">
        <f>+IF(LEN(A958)&gt;0,VLOOKUP(A958,Seguimiento_Mar_2025!G$4:H$356,2,FALSE),"")</f>
        <v>Estrategias educativo-ambientales y de participación implementadas</v>
      </c>
      <c r="C958" s="1" t="str">
        <f>+IF(LEN(A958)&gt;0,VLOOKUP(A958,Seguimiento_Mar_2025!G$4:J$356,4,FALSE),"")</f>
        <v>Secretaría de Ambiente</v>
      </c>
      <c r="D958" t="s">
        <v>1298</v>
      </c>
      <c r="E958" t="str">
        <f t="shared" si="30"/>
        <v>54010301San Luis</v>
      </c>
      <c r="F958" t="str">
        <f t="shared" si="29"/>
        <v/>
      </c>
      <c r="G958">
        <v>0.2</v>
      </c>
      <c r="H958" s="2"/>
      <c r="I958">
        <f>+ABS(SUMIF($A$4:$A$11183,A958,$H$4:$H$11183)-IF(ISERROR(VLOOKUP(A958,Seguimiento_Mar_2025!G$4:U$356,15,FALSE)),0,VLOOKUP(A958,Seguimiento_Mar_2025!G$4:U$356,15,FALSE)))</f>
        <v>0</v>
      </c>
    </row>
    <row r="959" spans="1:9">
      <c r="A959" t="s">
        <v>624</v>
      </c>
      <c r="B959" s="1" t="str">
        <f>+IF(LEN(A959)&gt;0,VLOOKUP(A959,Seguimiento_Mar_2025!G$4:H$356,2,FALSE),"")</f>
        <v>Estrategias educativo-ambientales y de participación implementadas</v>
      </c>
      <c r="C959" s="1" t="str">
        <f>+IF(LEN(A959)&gt;0,VLOOKUP(A959,Seguimiento_Mar_2025!G$4:J$356,4,FALSE),"")</f>
        <v>Secretaría de Ambiente</v>
      </c>
      <c r="D959" t="s">
        <v>1341</v>
      </c>
      <c r="E959" t="str">
        <f t="shared" si="30"/>
        <v>54010301San Pedro de los Milagros</v>
      </c>
      <c r="F959" t="str">
        <f t="shared" si="29"/>
        <v/>
      </c>
      <c r="G959">
        <v>0.2</v>
      </c>
      <c r="H959" s="2"/>
      <c r="I959">
        <f>+ABS(SUMIF($A$4:$A$11183,A959,$H$4:$H$11183)-IF(ISERROR(VLOOKUP(A959,Seguimiento_Mar_2025!G$4:U$356,15,FALSE)),0,VLOOKUP(A959,Seguimiento_Mar_2025!G$4:U$356,15,FALSE)))</f>
        <v>0</v>
      </c>
    </row>
    <row r="960" spans="1:9">
      <c r="A960" t="s">
        <v>624</v>
      </c>
      <c r="B960" s="1" t="str">
        <f>+IF(LEN(A960)&gt;0,VLOOKUP(A960,Seguimiento_Mar_2025!G$4:H$356,2,FALSE),"")</f>
        <v>Estrategias educativo-ambientales y de participación implementadas</v>
      </c>
      <c r="C960" s="1" t="str">
        <f>+IF(LEN(A960)&gt;0,VLOOKUP(A960,Seguimiento_Mar_2025!G$4:J$356,4,FALSE),"")</f>
        <v>Secretaría de Ambiente</v>
      </c>
      <c r="D960" t="s">
        <v>1342</v>
      </c>
      <c r="E960" t="str">
        <f t="shared" si="30"/>
        <v>54010301San Pedro de Urabá</v>
      </c>
      <c r="F960" t="str">
        <f t="shared" si="29"/>
        <v/>
      </c>
      <c r="G960">
        <v>0.2</v>
      </c>
      <c r="H960" s="2"/>
      <c r="I960">
        <f>+ABS(SUMIF($A$4:$A$11183,A960,$H$4:$H$11183)-IF(ISERROR(VLOOKUP(A960,Seguimiento_Mar_2025!G$4:U$356,15,FALSE)),0,VLOOKUP(A960,Seguimiento_Mar_2025!G$4:U$356,15,FALSE)))</f>
        <v>0</v>
      </c>
    </row>
    <row r="961" spans="1:9">
      <c r="A961" t="s">
        <v>624</v>
      </c>
      <c r="B961" s="1" t="str">
        <f>+IF(LEN(A961)&gt;0,VLOOKUP(A961,Seguimiento_Mar_2025!G$4:H$356,2,FALSE),"")</f>
        <v>Estrategias educativo-ambientales y de participación implementadas</v>
      </c>
      <c r="C961" s="1" t="str">
        <f>+IF(LEN(A961)&gt;0,VLOOKUP(A961,Seguimiento_Mar_2025!G$4:J$356,4,FALSE),"")</f>
        <v>Secretaría de Ambiente</v>
      </c>
      <c r="D961" t="s">
        <v>1247</v>
      </c>
      <c r="E961" t="str">
        <f t="shared" si="30"/>
        <v>54010301San Rafael</v>
      </c>
      <c r="F961" t="str">
        <f t="shared" si="29"/>
        <v/>
      </c>
      <c r="G961">
        <v>0.2</v>
      </c>
      <c r="H961" s="2"/>
      <c r="I961">
        <f>+ABS(SUMIF($A$4:$A$11183,A961,$H$4:$H$11183)-IF(ISERROR(VLOOKUP(A961,Seguimiento_Mar_2025!G$4:U$356,15,FALSE)),0,VLOOKUP(A961,Seguimiento_Mar_2025!G$4:U$356,15,FALSE)))</f>
        <v>0</v>
      </c>
    </row>
    <row r="962" spans="1:9">
      <c r="A962" t="s">
        <v>624</v>
      </c>
      <c r="B962" s="1" t="str">
        <f>+IF(LEN(A962)&gt;0,VLOOKUP(A962,Seguimiento_Mar_2025!G$4:H$356,2,FALSE),"")</f>
        <v>Estrategias educativo-ambientales y de participación implementadas</v>
      </c>
      <c r="C962" s="1" t="str">
        <f>+IF(LEN(A962)&gt;0,VLOOKUP(A962,Seguimiento_Mar_2025!G$4:J$356,4,FALSE),"")</f>
        <v>Secretaría de Ambiente</v>
      </c>
      <c r="D962" t="s">
        <v>1296</v>
      </c>
      <c r="E962" t="str">
        <f t="shared" si="30"/>
        <v>54010301San Roque</v>
      </c>
      <c r="F962" t="str">
        <f t="shared" si="29"/>
        <v/>
      </c>
      <c r="G962">
        <v>0.2</v>
      </c>
      <c r="H962" s="2"/>
      <c r="I962">
        <f>+ABS(SUMIF($A$4:$A$11183,A962,$H$4:$H$11183)-IF(ISERROR(VLOOKUP(A962,Seguimiento_Mar_2025!G$4:U$356,15,FALSE)),0,VLOOKUP(A962,Seguimiento_Mar_2025!G$4:U$356,15,FALSE)))</f>
        <v>0</v>
      </c>
    </row>
    <row r="963" spans="1:9">
      <c r="A963" t="s">
        <v>624</v>
      </c>
      <c r="B963" s="1" t="str">
        <f>+IF(LEN(A963)&gt;0,VLOOKUP(A963,Seguimiento_Mar_2025!G$4:H$356,2,FALSE),"")</f>
        <v>Estrategias educativo-ambientales y de participación implementadas</v>
      </c>
      <c r="C963" s="1" t="str">
        <f>+IF(LEN(A963)&gt;0,VLOOKUP(A963,Seguimiento_Mar_2025!G$4:J$356,4,FALSE),"")</f>
        <v>Secretaría de Ambiente</v>
      </c>
      <c r="D963" t="s">
        <v>1344</v>
      </c>
      <c r="E963" t="str">
        <f t="shared" si="30"/>
        <v>54010301Santa Bárbara</v>
      </c>
      <c r="F963" t="str">
        <f t="shared" si="29"/>
        <v/>
      </c>
      <c r="G963">
        <v>0.2</v>
      </c>
      <c r="H963" s="2"/>
      <c r="I963">
        <f>+ABS(SUMIF($A$4:$A$11183,A963,$H$4:$H$11183)-IF(ISERROR(VLOOKUP(A963,Seguimiento_Mar_2025!G$4:U$356,15,FALSE)),0,VLOOKUP(A963,Seguimiento_Mar_2025!G$4:U$356,15,FALSE)))</f>
        <v>0</v>
      </c>
    </row>
    <row r="964" spans="1:9">
      <c r="A964" t="s">
        <v>624</v>
      </c>
      <c r="B964" s="1" t="str">
        <f>+IF(LEN(A964)&gt;0,VLOOKUP(A964,Seguimiento_Mar_2025!G$4:H$356,2,FALSE),"")</f>
        <v>Estrategias educativo-ambientales y de participación implementadas</v>
      </c>
      <c r="C964" s="1" t="str">
        <f>+IF(LEN(A964)&gt;0,VLOOKUP(A964,Seguimiento_Mar_2025!G$4:J$356,4,FALSE),"")</f>
        <v>Secretaría de Ambiente</v>
      </c>
      <c r="D964" t="s">
        <v>1255</v>
      </c>
      <c r="E964" t="str">
        <f t="shared" si="30"/>
        <v>54010301Santa Fe de Antioquia</v>
      </c>
      <c r="F964" t="str">
        <f t="shared" ref="F964:F1027" si="31">+IF(IF(LEN(E964)&gt;0,COUNTIF($E$4:$E$11183,E964),"")=1,"",IF(LEN(E964)&gt;0,COUNTIF($E$4:$E$11183,E964),""))</f>
        <v/>
      </c>
      <c r="G964">
        <v>0.2</v>
      </c>
      <c r="H964" s="2"/>
      <c r="I964">
        <f>+ABS(SUMIF($A$4:$A$11183,A964,$H$4:$H$11183)-IF(ISERROR(VLOOKUP(A964,Seguimiento_Mar_2025!G$4:U$356,15,FALSE)),0,VLOOKUP(A964,Seguimiento_Mar_2025!G$4:U$356,15,FALSE)))</f>
        <v>0</v>
      </c>
    </row>
    <row r="965" spans="1:9">
      <c r="A965" t="s">
        <v>624</v>
      </c>
      <c r="B965" s="1" t="str">
        <f>+IF(LEN(A965)&gt;0,VLOOKUP(A965,Seguimiento_Mar_2025!G$4:H$356,2,FALSE),"")</f>
        <v>Estrategias educativo-ambientales y de participación implementadas</v>
      </c>
      <c r="C965" s="1" t="str">
        <f>+IF(LEN(A965)&gt;0,VLOOKUP(A965,Seguimiento_Mar_2025!G$4:J$356,4,FALSE),"")</f>
        <v>Secretaría de Ambiente</v>
      </c>
      <c r="D965" t="s">
        <v>1259</v>
      </c>
      <c r="E965" t="str">
        <f t="shared" si="30"/>
        <v>54010301Santa Rosa de Osos</v>
      </c>
      <c r="F965" t="str">
        <f t="shared" si="31"/>
        <v/>
      </c>
      <c r="G965">
        <v>0.2</v>
      </c>
      <c r="H965" s="2"/>
      <c r="I965">
        <f>+ABS(SUMIF($A$4:$A$11183,A965,$H$4:$H$11183)-IF(ISERROR(VLOOKUP(A965,Seguimiento_Mar_2025!G$4:U$356,15,FALSE)),0,VLOOKUP(A965,Seguimiento_Mar_2025!G$4:U$356,15,FALSE)))</f>
        <v>0</v>
      </c>
    </row>
    <row r="966" spans="1:9">
      <c r="A966" t="s">
        <v>624</v>
      </c>
      <c r="B966" s="1" t="str">
        <f>+IF(LEN(A966)&gt;0,VLOOKUP(A966,Seguimiento_Mar_2025!G$4:H$356,2,FALSE),"")</f>
        <v>Estrategias educativo-ambientales y de participación implementadas</v>
      </c>
      <c r="C966" s="1" t="str">
        <f>+IF(LEN(A966)&gt;0,VLOOKUP(A966,Seguimiento_Mar_2025!G$4:J$356,4,FALSE),"")</f>
        <v>Secretaría de Ambiente</v>
      </c>
      <c r="D966" t="s">
        <v>1297</v>
      </c>
      <c r="E966" t="str">
        <f t="shared" si="30"/>
        <v>54010301Santo Domingo</v>
      </c>
      <c r="F966" t="str">
        <f t="shared" si="31"/>
        <v/>
      </c>
      <c r="G966">
        <v>0.2</v>
      </c>
      <c r="H966" s="2"/>
      <c r="I966">
        <f>+ABS(SUMIF($A$4:$A$11183,A966,$H$4:$H$11183)-IF(ISERROR(VLOOKUP(A966,Seguimiento_Mar_2025!G$4:U$356,15,FALSE)),0,VLOOKUP(A966,Seguimiento_Mar_2025!G$4:U$356,15,FALSE)))</f>
        <v>0</v>
      </c>
    </row>
    <row r="967" spans="1:9">
      <c r="A967" t="s">
        <v>624</v>
      </c>
      <c r="B967" s="1" t="str">
        <f>+IF(LEN(A967)&gt;0,VLOOKUP(A967,Seguimiento_Mar_2025!G$4:H$356,2,FALSE),"")</f>
        <v>Estrategias educativo-ambientales y de participación implementadas</v>
      </c>
      <c r="C967" s="1" t="str">
        <f>+IF(LEN(A967)&gt;0,VLOOKUP(A967,Seguimiento_Mar_2025!G$4:J$356,4,FALSE),"")</f>
        <v>Secretaría de Ambiente</v>
      </c>
      <c r="D967" t="s">
        <v>1235</v>
      </c>
      <c r="E967" t="str">
        <f t="shared" si="30"/>
        <v>54010301El Santuario</v>
      </c>
      <c r="F967" t="str">
        <f t="shared" si="31"/>
        <v/>
      </c>
      <c r="G967">
        <v>0.2</v>
      </c>
      <c r="H967" s="2"/>
      <c r="I967">
        <f>+ABS(SUMIF($A$4:$A$11183,A967,$H$4:$H$11183)-IF(ISERROR(VLOOKUP(A967,Seguimiento_Mar_2025!G$4:U$356,15,FALSE)),0,VLOOKUP(A967,Seguimiento_Mar_2025!G$4:U$356,15,FALSE)))</f>
        <v>0</v>
      </c>
    </row>
    <row r="968" spans="1:9">
      <c r="A968" t="s">
        <v>624</v>
      </c>
      <c r="B968" s="1" t="str">
        <f>+IF(LEN(A968)&gt;0,VLOOKUP(A968,Seguimiento_Mar_2025!G$4:H$356,2,FALSE),"")</f>
        <v>Estrategias educativo-ambientales y de participación implementadas</v>
      </c>
      <c r="C968" s="1" t="str">
        <f>+IF(LEN(A968)&gt;0,VLOOKUP(A968,Seguimiento_Mar_2025!G$4:J$356,4,FALSE),"")</f>
        <v>Secretaría de Ambiente</v>
      </c>
      <c r="D968" t="s">
        <v>1345</v>
      </c>
      <c r="E968" t="str">
        <f t="shared" si="30"/>
        <v>54010301Sopetrán</v>
      </c>
      <c r="F968" t="str">
        <f t="shared" si="31"/>
        <v/>
      </c>
      <c r="G968">
        <v>0.2</v>
      </c>
      <c r="H968" s="2"/>
      <c r="I968">
        <f>+ABS(SUMIF($A$4:$A$11183,A968,$H$4:$H$11183)-IF(ISERROR(VLOOKUP(A968,Seguimiento_Mar_2025!G$4:U$356,15,FALSE)),0,VLOOKUP(A968,Seguimiento_Mar_2025!G$4:U$356,15,FALSE)))</f>
        <v>0</v>
      </c>
    </row>
    <row r="969" spans="1:9">
      <c r="A969" t="s">
        <v>624</v>
      </c>
      <c r="B969" s="1" t="str">
        <f>+IF(LEN(A969)&gt;0,VLOOKUP(A969,Seguimiento_Mar_2025!G$4:H$356,2,FALSE),"")</f>
        <v>Estrategias educativo-ambientales y de participación implementadas</v>
      </c>
      <c r="C969" s="1" t="str">
        <f>+IF(LEN(A969)&gt;0,VLOOKUP(A969,Seguimiento_Mar_2025!G$4:J$356,4,FALSE),"")</f>
        <v>Secretaría de Ambiente</v>
      </c>
      <c r="D969" t="s">
        <v>1227</v>
      </c>
      <c r="E969" t="str">
        <f t="shared" si="30"/>
        <v>54010301Turbo</v>
      </c>
      <c r="F969" t="str">
        <f t="shared" si="31"/>
        <v/>
      </c>
      <c r="G969">
        <v>0.2</v>
      </c>
      <c r="H969" s="2"/>
      <c r="I969">
        <f>+ABS(SUMIF($A$4:$A$11183,A969,$H$4:$H$11183)-IF(ISERROR(VLOOKUP(A969,Seguimiento_Mar_2025!G$4:U$356,15,FALSE)),0,VLOOKUP(A969,Seguimiento_Mar_2025!G$4:U$356,15,FALSE)))</f>
        <v>0</v>
      </c>
    </row>
    <row r="970" spans="1:9">
      <c r="A970" t="s">
        <v>624</v>
      </c>
      <c r="B970" s="1" t="str">
        <f>+IF(LEN(A970)&gt;0,VLOOKUP(A970,Seguimiento_Mar_2025!G$4:H$356,2,FALSE),"")</f>
        <v>Estrategias educativo-ambientales y de participación implementadas</v>
      </c>
      <c r="C970" s="1" t="str">
        <f>+IF(LEN(A970)&gt;0,VLOOKUP(A970,Seguimiento_Mar_2025!G$4:J$356,4,FALSE),"")</f>
        <v>Secretaría de Ambiente</v>
      </c>
      <c r="D970" t="s">
        <v>1252</v>
      </c>
      <c r="E970" t="str">
        <f t="shared" si="30"/>
        <v>54010301Urrao</v>
      </c>
      <c r="F970" t="str">
        <f t="shared" si="31"/>
        <v/>
      </c>
      <c r="G970">
        <v>0.2</v>
      </c>
      <c r="H970" s="2"/>
      <c r="I970">
        <f>+ABS(SUMIF($A$4:$A$11183,A970,$H$4:$H$11183)-IF(ISERROR(VLOOKUP(A970,Seguimiento_Mar_2025!G$4:U$356,15,FALSE)),0,VLOOKUP(A970,Seguimiento_Mar_2025!G$4:U$356,15,FALSE)))</f>
        <v>0</v>
      </c>
    </row>
    <row r="971" spans="1:9">
      <c r="A971" t="s">
        <v>624</v>
      </c>
      <c r="B971" s="1" t="str">
        <f>+IF(LEN(A971)&gt;0,VLOOKUP(A971,Seguimiento_Mar_2025!G$4:H$356,2,FALSE),"")</f>
        <v>Estrategias educativo-ambientales y de participación implementadas</v>
      </c>
      <c r="C971" s="1" t="str">
        <f>+IF(LEN(A971)&gt;0,VLOOKUP(A971,Seguimiento_Mar_2025!G$4:J$356,4,FALSE),"")</f>
        <v>Secretaría de Ambiente</v>
      </c>
      <c r="D971" t="s">
        <v>1232</v>
      </c>
      <c r="E971" t="str">
        <f t="shared" si="30"/>
        <v>54010301Vegachí</v>
      </c>
      <c r="F971" t="str">
        <f t="shared" si="31"/>
        <v/>
      </c>
      <c r="G971">
        <v>0.2</v>
      </c>
      <c r="H971" s="2"/>
      <c r="I971">
        <f>+ABS(SUMIF($A$4:$A$11183,A971,$H$4:$H$11183)-IF(ISERROR(VLOOKUP(A971,Seguimiento_Mar_2025!G$4:U$356,15,FALSE)),0,VLOOKUP(A971,Seguimiento_Mar_2025!G$4:U$356,15,FALSE)))</f>
        <v>0</v>
      </c>
    </row>
    <row r="972" spans="1:9">
      <c r="A972" t="s">
        <v>624</v>
      </c>
      <c r="B972" s="1" t="str">
        <f>+IF(LEN(A972)&gt;0,VLOOKUP(A972,Seguimiento_Mar_2025!G$4:H$356,2,FALSE),"")</f>
        <v>Estrategias educativo-ambientales y de participación implementadas</v>
      </c>
      <c r="C972" s="1" t="str">
        <f>+IF(LEN(A972)&gt;0,VLOOKUP(A972,Seguimiento_Mar_2025!G$4:J$356,4,FALSE),"")</f>
        <v>Secretaría de Ambiente</v>
      </c>
      <c r="D972" t="s">
        <v>1354</v>
      </c>
      <c r="E972" t="str">
        <f t="shared" si="30"/>
        <v>54010301Yondó</v>
      </c>
      <c r="F972" t="str">
        <f t="shared" si="31"/>
        <v/>
      </c>
      <c r="G972">
        <v>0.2</v>
      </c>
      <c r="H972" s="2"/>
      <c r="I972">
        <f>+ABS(SUMIF($A$4:$A$11183,A972,$H$4:$H$11183)-IF(ISERROR(VLOOKUP(A972,Seguimiento_Mar_2025!G$4:U$356,15,FALSE)),0,VLOOKUP(A972,Seguimiento_Mar_2025!G$4:U$356,15,FALSE)))</f>
        <v>0</v>
      </c>
    </row>
    <row r="973" spans="1:9">
      <c r="A973" t="s">
        <v>670</v>
      </c>
      <c r="B973" s="1" t="str">
        <f>+IF(LEN(A973)&gt;0,VLOOKUP(A973,Seguimiento_Mar_2025!G$4:H$356,2,FALSE),"")</f>
        <v>Caninos y felinos esterilizados</v>
      </c>
      <c r="C973" s="1" t="str">
        <f>+IF(LEN(A973)&gt;0,VLOOKUP(A973,Seguimiento_Mar_2025!G$4:J$356,4,FALSE),"")</f>
        <v>Secretaría de Ambiente</v>
      </c>
      <c r="D973" t="s">
        <v>1396</v>
      </c>
      <c r="E973" t="str">
        <f t="shared" si="30"/>
        <v>54020404[Subregión]-Magdalena Medio</v>
      </c>
      <c r="F973" t="str">
        <f t="shared" si="31"/>
        <v/>
      </c>
      <c r="G973">
        <v>1654</v>
      </c>
      <c r="H973" s="2"/>
      <c r="I973">
        <f>+ABS(SUMIF($A$4:$A$11183,A973,$H$4:$H$11183)-IF(ISERROR(VLOOKUP(A973,Seguimiento_Mar_2025!G$4:U$356,15,FALSE)),0,VLOOKUP(A973,Seguimiento_Mar_2025!G$4:U$356,15,FALSE)))</f>
        <v>0</v>
      </c>
    </row>
    <row r="974" spans="1:9">
      <c r="A974" t="s">
        <v>670</v>
      </c>
      <c r="B974" s="1" t="str">
        <f>+IF(LEN(A974)&gt;0,VLOOKUP(A974,Seguimiento_Mar_2025!G$4:H$356,2,FALSE),"")</f>
        <v>Caninos y felinos esterilizados</v>
      </c>
      <c r="C974" s="1" t="str">
        <f>+IF(LEN(A974)&gt;0,VLOOKUP(A974,Seguimiento_Mar_2025!G$4:J$356,4,FALSE),"")</f>
        <v>Secretaría de Ambiente</v>
      </c>
      <c r="D974" t="s">
        <v>1366</v>
      </c>
      <c r="E974" t="str">
        <f t="shared" si="30"/>
        <v>54020404[Subregión]-Oriente</v>
      </c>
      <c r="F974" t="str">
        <f t="shared" si="31"/>
        <v/>
      </c>
      <c r="G974">
        <v>2478</v>
      </c>
      <c r="H974" s="2"/>
      <c r="I974">
        <f>+ABS(SUMIF($A$4:$A$11183,A974,$H$4:$H$11183)-IF(ISERROR(VLOOKUP(A974,Seguimiento_Mar_2025!G$4:U$356,15,FALSE)),0,VLOOKUP(A974,Seguimiento_Mar_2025!G$4:U$356,15,FALSE)))</f>
        <v>0</v>
      </c>
    </row>
    <row r="975" spans="1:9">
      <c r="A975" t="s">
        <v>670</v>
      </c>
      <c r="B975" s="1" t="str">
        <f>+IF(LEN(A975)&gt;0,VLOOKUP(A975,Seguimiento_Mar_2025!G$4:H$356,2,FALSE),"")</f>
        <v>Caninos y felinos esterilizados</v>
      </c>
      <c r="C975" s="1" t="str">
        <f>+IF(LEN(A975)&gt;0,VLOOKUP(A975,Seguimiento_Mar_2025!G$4:J$356,4,FALSE),"")</f>
        <v>Secretaría de Ambiente</v>
      </c>
      <c r="D975" t="s">
        <v>1248</v>
      </c>
      <c r="E975" t="str">
        <f t="shared" si="30"/>
        <v>54020404[Subregión]-Bajo Cauca</v>
      </c>
      <c r="F975" t="str">
        <f t="shared" si="31"/>
        <v/>
      </c>
      <c r="G975">
        <v>2151</v>
      </c>
      <c r="H975" s="2"/>
      <c r="I975">
        <f>+ABS(SUMIF($A$4:$A$11183,A975,$H$4:$H$11183)-IF(ISERROR(VLOOKUP(A975,Seguimiento_Mar_2025!G$4:U$356,15,FALSE)),0,VLOOKUP(A975,Seguimiento_Mar_2025!G$4:U$356,15,FALSE)))</f>
        <v>0</v>
      </c>
    </row>
    <row r="976" spans="1:9">
      <c r="A976" t="s">
        <v>670</v>
      </c>
      <c r="B976" s="1" t="str">
        <f>+IF(LEN(A976)&gt;0,VLOOKUP(A976,Seguimiento_Mar_2025!G$4:H$356,2,FALSE),"")</f>
        <v>Caninos y felinos esterilizados</v>
      </c>
      <c r="C976" s="1" t="str">
        <f>+IF(LEN(A976)&gt;0,VLOOKUP(A976,Seguimiento_Mar_2025!G$4:J$356,4,FALSE),"")</f>
        <v>Secretaría de Ambiente</v>
      </c>
      <c r="D976" t="s">
        <v>1367</v>
      </c>
      <c r="E976" t="str">
        <f t="shared" si="30"/>
        <v>54020404[Subregión]-Suroeste</v>
      </c>
      <c r="F976" t="str">
        <f t="shared" si="31"/>
        <v/>
      </c>
      <c r="G976">
        <f>3686-121</f>
        <v>3565</v>
      </c>
      <c r="H976" s="2"/>
      <c r="I976">
        <f>+ABS(SUMIF($A$4:$A$11183,A976,$H$4:$H$11183)-IF(ISERROR(VLOOKUP(A976,Seguimiento_Mar_2025!G$4:U$356,15,FALSE)),0,VLOOKUP(A976,Seguimiento_Mar_2025!G$4:U$356,15,FALSE)))</f>
        <v>0</v>
      </c>
    </row>
    <row r="977" spans="1:9">
      <c r="A977" t="s">
        <v>670</v>
      </c>
      <c r="B977" s="1" t="str">
        <f>+IF(LEN(A977)&gt;0,VLOOKUP(A977,Seguimiento_Mar_2025!G$4:H$356,2,FALSE),"")</f>
        <v>Caninos y felinos esterilizados</v>
      </c>
      <c r="C977" s="1" t="str">
        <f>+IF(LEN(A977)&gt;0,VLOOKUP(A977,Seguimiento_Mar_2025!G$4:J$356,4,FALSE),"")</f>
        <v>Secretaría de Ambiente</v>
      </c>
      <c r="D977" t="s">
        <v>1368</v>
      </c>
      <c r="E977" t="str">
        <f t="shared" si="30"/>
        <v>54020404[Subregión]-Occidente</v>
      </c>
      <c r="F977" t="str">
        <f t="shared" si="31"/>
        <v/>
      </c>
      <c r="G977">
        <v>2488</v>
      </c>
      <c r="H977" s="2"/>
      <c r="I977">
        <f>+ABS(SUMIF($A$4:$A$11183,A977,$H$4:$H$11183)-IF(ISERROR(VLOOKUP(A977,Seguimiento_Mar_2025!G$4:U$356,15,FALSE)),0,VLOOKUP(A977,Seguimiento_Mar_2025!G$4:U$356,15,FALSE)))</f>
        <v>0</v>
      </c>
    </row>
    <row r="978" spans="1:9">
      <c r="A978" t="s">
        <v>670</v>
      </c>
      <c r="B978" s="1" t="str">
        <f>+IF(LEN(A978)&gt;0,VLOOKUP(A978,Seguimiento_Mar_2025!G$4:H$356,2,FALSE),"")</f>
        <v>Caninos y felinos esterilizados</v>
      </c>
      <c r="C978" s="1" t="str">
        <f>+IF(LEN(A978)&gt;0,VLOOKUP(A978,Seguimiento_Mar_2025!G$4:J$356,4,FALSE),"")</f>
        <v>Secretaría de Ambiente</v>
      </c>
      <c r="D978" t="s">
        <v>1365</v>
      </c>
      <c r="E978" t="str">
        <f t="shared" si="30"/>
        <v>54020404[Subregión]-Urabá</v>
      </c>
      <c r="F978" t="str">
        <f t="shared" si="31"/>
        <v/>
      </c>
      <c r="G978">
        <v>2851</v>
      </c>
      <c r="H978" s="2"/>
      <c r="I978">
        <f>+ABS(SUMIF($A$4:$A$11183,A978,$H$4:$H$11183)-IF(ISERROR(VLOOKUP(A978,Seguimiento_Mar_2025!G$4:U$356,15,FALSE)),0,VLOOKUP(A978,Seguimiento_Mar_2025!G$4:U$356,15,FALSE)))</f>
        <v>0</v>
      </c>
    </row>
    <row r="979" spans="1:9">
      <c r="A979" t="s">
        <v>670</v>
      </c>
      <c r="B979" s="1" t="str">
        <f>+IF(LEN(A979)&gt;0,VLOOKUP(A979,Seguimiento_Mar_2025!G$4:H$356,2,FALSE),"")</f>
        <v>Caninos y felinos esterilizados</v>
      </c>
      <c r="C979" s="1" t="str">
        <f>+IF(LEN(A979)&gt;0,VLOOKUP(A979,Seguimiento_Mar_2025!G$4:J$356,4,FALSE),"")</f>
        <v>Secretaría de Ambiente</v>
      </c>
      <c r="D979" t="s">
        <v>1370</v>
      </c>
      <c r="E979" t="str">
        <f t="shared" si="30"/>
        <v>54020404[Subregión]-Norte</v>
      </c>
      <c r="F979" t="str">
        <f t="shared" si="31"/>
        <v/>
      </c>
      <c r="G979">
        <v>2981</v>
      </c>
      <c r="H979" s="2"/>
      <c r="I979">
        <f>+ABS(SUMIF($A$4:$A$11183,A979,$H$4:$H$11183)-IF(ISERROR(VLOOKUP(A979,Seguimiento_Mar_2025!G$4:U$356,15,FALSE)),0,VLOOKUP(A979,Seguimiento_Mar_2025!G$4:U$356,15,FALSE)))</f>
        <v>0</v>
      </c>
    </row>
    <row r="980" spans="1:9">
      <c r="A980" t="s">
        <v>670</v>
      </c>
      <c r="B980" s="1" t="str">
        <f>+IF(LEN(A980)&gt;0,VLOOKUP(A980,Seguimiento_Mar_2025!G$4:H$356,2,FALSE),"")</f>
        <v>Caninos y felinos esterilizados</v>
      </c>
      <c r="C980" s="1" t="str">
        <f>+IF(LEN(A980)&gt;0,VLOOKUP(A980,Seguimiento_Mar_2025!G$4:J$356,4,FALSE),"")</f>
        <v>Secretaría de Ambiente</v>
      </c>
      <c r="D980" t="s">
        <v>1397</v>
      </c>
      <c r="E980" t="str">
        <f t="shared" si="30"/>
        <v>54020404[Subregión]-Nordeste</v>
      </c>
      <c r="F980" t="str">
        <f t="shared" si="31"/>
        <v/>
      </c>
      <c r="G980">
        <v>1439</v>
      </c>
      <c r="H980" s="2"/>
      <c r="I980">
        <f>+ABS(SUMIF($A$4:$A$11183,A980,$H$4:$H$11183)-IF(ISERROR(VLOOKUP(A980,Seguimiento_Mar_2025!G$4:U$356,15,FALSE)),0,VLOOKUP(A980,Seguimiento_Mar_2025!G$4:U$356,15,FALSE)))</f>
        <v>0</v>
      </c>
    </row>
    <row r="981" spans="1:9">
      <c r="A981" t="s">
        <v>670</v>
      </c>
      <c r="B981" s="1" t="str">
        <f>+IF(LEN(A981)&gt;0,VLOOKUP(A981,Seguimiento_Mar_2025!G$4:H$356,2,FALSE),"")</f>
        <v>Caninos y felinos esterilizados</v>
      </c>
      <c r="C981" s="1" t="str">
        <f>+IF(LEN(A981)&gt;0,VLOOKUP(A981,Seguimiento_Mar_2025!G$4:J$356,4,FALSE),"")</f>
        <v>Secretaría de Ambiente</v>
      </c>
      <c r="D981" t="s">
        <v>1369</v>
      </c>
      <c r="E981" t="str">
        <f t="shared" si="30"/>
        <v>54020404[Subregión]-Valle de Aburrá</v>
      </c>
      <c r="F981" t="str">
        <f t="shared" si="31"/>
        <v/>
      </c>
      <c r="G981">
        <v>121</v>
      </c>
      <c r="H981" s="2"/>
      <c r="I981">
        <f>+ABS(SUMIF($A$4:$A$11183,A981,$H$4:$H$11183)-IF(ISERROR(VLOOKUP(A981,Seguimiento_Mar_2025!G$4:U$356,15,FALSE)),0,VLOOKUP(A981,Seguimiento_Mar_2025!G$4:U$356,15,FALSE)))</f>
        <v>0</v>
      </c>
    </row>
    <row r="982" spans="1:9" ht="30">
      <c r="A982" t="s">
        <v>626</v>
      </c>
      <c r="B982" s="1" t="str">
        <f>+IF(LEN(A982)&gt;0,VLOOKUP(A982,Seguimiento_Mar_2025!G$4:H$356,2,FALSE),"")</f>
        <v>Estrategias articuladas para impulsar la competitividad como un modelo sostenible y circular</v>
      </c>
      <c r="C982" s="1" t="str">
        <f>+IF(LEN(A982)&gt;0,VLOOKUP(A982,Seguimiento_Mar_2025!G$4:J$356,4,FALSE),"")</f>
        <v>Secretaría de Ambiente</v>
      </c>
      <c r="D982" t="s">
        <v>1229</v>
      </c>
      <c r="E982" t="str">
        <f t="shared" si="30"/>
        <v>54010302.Departamento</v>
      </c>
      <c r="F982" t="str">
        <f t="shared" si="31"/>
        <v/>
      </c>
      <c r="G982">
        <v>10</v>
      </c>
      <c r="H982" s="2"/>
      <c r="I982">
        <f>+ABS(SUMIF($A$4:$A$11183,A982,$H$4:$H$11183)-IF(ISERROR(VLOOKUP(A982,Seguimiento_Mar_2025!G$4:U$356,15,FALSE)),0,VLOOKUP(A982,Seguimiento_Mar_2025!G$4:U$356,15,FALSE)))</f>
        <v>0</v>
      </c>
    </row>
    <row r="983" spans="1:9">
      <c r="A983" t="s">
        <v>611</v>
      </c>
      <c r="B983" s="1" t="str">
        <f>+IF(LEN(A983)&gt;0,VLOOKUP(A983,Seguimiento_Mar_2025!G$4:H$356,2,FALSE),"")</f>
        <v>Áreas protegidas</v>
      </c>
      <c r="C983" s="1" t="str">
        <f>+IF(LEN(A983)&gt;0,VLOOKUP(A983,Seguimiento_Mar_2025!G$4:J$356,4,FALSE),"")</f>
        <v>Secretaría de Ambiente</v>
      </c>
      <c r="D983" t="s">
        <v>1271</v>
      </c>
      <c r="E983" t="str">
        <f t="shared" si="30"/>
        <v>54010103Abejorral</v>
      </c>
      <c r="F983" t="str">
        <f t="shared" si="31"/>
        <v/>
      </c>
      <c r="G983">
        <v>374.8</v>
      </c>
      <c r="H983" s="2"/>
      <c r="I983">
        <f>+ABS(SUMIF($A$4:$A$11183,A983,$H$4:$H$11183)-IF(ISERROR(VLOOKUP(A983,Seguimiento_Mar_2025!G$4:U$356,15,FALSE)),0,VLOOKUP(A983,Seguimiento_Mar_2025!G$4:U$356,15,FALSE)))</f>
        <v>0</v>
      </c>
    </row>
    <row r="984" spans="1:9">
      <c r="A984" t="s">
        <v>611</v>
      </c>
      <c r="B984" s="1" t="str">
        <f>+IF(LEN(A984)&gt;0,VLOOKUP(A984,Seguimiento_Mar_2025!G$4:H$356,2,FALSE),"")</f>
        <v>Áreas protegidas</v>
      </c>
      <c r="C984" s="1" t="str">
        <f>+IF(LEN(A984)&gt;0,VLOOKUP(A984,Seguimiento_Mar_2025!G$4:J$356,4,FALSE),"")</f>
        <v>Secretaría de Ambiente</v>
      </c>
      <c r="D984" t="s">
        <v>1304</v>
      </c>
      <c r="E984" t="str">
        <f t="shared" si="30"/>
        <v>54010103Alejandría</v>
      </c>
      <c r="F984" t="str">
        <f t="shared" si="31"/>
        <v/>
      </c>
      <c r="G984">
        <v>27.8</v>
      </c>
      <c r="H984" s="2"/>
      <c r="I984">
        <f>+ABS(SUMIF($A$4:$A$11183,A984,$H$4:$H$11183)-IF(ISERROR(VLOOKUP(A984,Seguimiento_Mar_2025!G$4:U$356,15,FALSE)),0,VLOOKUP(A984,Seguimiento_Mar_2025!G$4:U$356,15,FALSE)))</f>
        <v>0</v>
      </c>
    </row>
    <row r="985" spans="1:9">
      <c r="A985" t="s">
        <v>611</v>
      </c>
      <c r="B985" s="1" t="str">
        <f>+IF(LEN(A985)&gt;0,VLOOKUP(A985,Seguimiento_Mar_2025!G$4:H$356,2,FALSE),"")</f>
        <v>Áreas protegidas</v>
      </c>
      <c r="C985" s="1" t="str">
        <f>+IF(LEN(A985)&gt;0,VLOOKUP(A985,Seguimiento_Mar_2025!G$4:J$356,4,FALSE),"")</f>
        <v>Secretaría de Ambiente</v>
      </c>
      <c r="D985" t="s">
        <v>1317</v>
      </c>
      <c r="E985" t="str">
        <f t="shared" si="30"/>
        <v>54010103Cocorná</v>
      </c>
      <c r="F985" t="str">
        <f t="shared" si="31"/>
        <v/>
      </c>
      <c r="G985">
        <v>48.5</v>
      </c>
      <c r="H985" s="2"/>
      <c r="I985">
        <f>+ABS(SUMIF($A$4:$A$11183,A985,$H$4:$H$11183)-IF(ISERROR(VLOOKUP(A985,Seguimiento_Mar_2025!G$4:U$356,15,FALSE)),0,VLOOKUP(A985,Seguimiento_Mar_2025!G$4:U$356,15,FALSE)))</f>
        <v>0</v>
      </c>
    </row>
    <row r="986" spans="1:9">
      <c r="A986" t="s">
        <v>611</v>
      </c>
      <c r="B986" s="1" t="str">
        <f>+IF(LEN(A986)&gt;0,VLOOKUP(A986,Seguimiento_Mar_2025!G$4:H$356,2,FALSE),"")</f>
        <v>Áreas protegidas</v>
      </c>
      <c r="C986" s="1" t="str">
        <f>+IF(LEN(A986)&gt;0,VLOOKUP(A986,Seguimiento_Mar_2025!G$4:J$356,4,FALSE),"")</f>
        <v>Secretaría de Ambiente</v>
      </c>
      <c r="D986" t="s">
        <v>1276</v>
      </c>
      <c r="E986" t="str">
        <f t="shared" si="30"/>
        <v>54010103Concepción</v>
      </c>
      <c r="F986" t="str">
        <f t="shared" si="31"/>
        <v/>
      </c>
      <c r="G986">
        <v>16.7</v>
      </c>
      <c r="H986" s="2"/>
      <c r="I986">
        <f>+ABS(SUMIF($A$4:$A$11183,A986,$H$4:$H$11183)-IF(ISERROR(VLOOKUP(A986,Seguimiento_Mar_2025!G$4:U$356,15,FALSE)),0,VLOOKUP(A986,Seguimiento_Mar_2025!G$4:U$356,15,FALSE)))</f>
        <v>0</v>
      </c>
    </row>
    <row r="987" spans="1:9">
      <c r="A987" t="s">
        <v>611</v>
      </c>
      <c r="B987" s="1" t="str">
        <f>+IF(LEN(A987)&gt;0,VLOOKUP(A987,Seguimiento_Mar_2025!G$4:H$356,2,FALSE),"")</f>
        <v>Áreas protegidas</v>
      </c>
      <c r="C987" s="1" t="str">
        <f>+IF(LEN(A987)&gt;0,VLOOKUP(A987,Seguimiento_Mar_2025!G$4:J$356,4,FALSE),"")</f>
        <v>Secretaría de Ambiente</v>
      </c>
      <c r="D987" t="s">
        <v>1234</v>
      </c>
      <c r="E987" t="str">
        <f t="shared" si="30"/>
        <v>54010103Granada</v>
      </c>
      <c r="F987" t="str">
        <f t="shared" si="31"/>
        <v/>
      </c>
      <c r="G987">
        <v>14.3</v>
      </c>
      <c r="H987" s="2"/>
      <c r="I987">
        <f>+ABS(SUMIF($A$4:$A$11183,A987,$H$4:$H$11183)-IF(ISERROR(VLOOKUP(A987,Seguimiento_Mar_2025!G$4:U$356,15,FALSE)),0,VLOOKUP(A987,Seguimiento_Mar_2025!G$4:U$356,15,FALSE)))</f>
        <v>0</v>
      </c>
    </row>
    <row r="988" spans="1:9">
      <c r="A988" t="s">
        <v>611</v>
      </c>
      <c r="B988" s="1" t="str">
        <f>+IF(LEN(A988)&gt;0,VLOOKUP(A988,Seguimiento_Mar_2025!G$4:H$356,2,FALSE),"")</f>
        <v>Áreas protegidas</v>
      </c>
      <c r="C988" s="1" t="str">
        <f>+IF(LEN(A988)&gt;0,VLOOKUP(A988,Seguimiento_Mar_2025!G$4:J$356,4,FALSE),"")</f>
        <v>Secretaría de Ambiente</v>
      </c>
      <c r="D988" t="s">
        <v>1328</v>
      </c>
      <c r="E988" t="str">
        <f t="shared" si="30"/>
        <v>54010103Guatapé</v>
      </c>
      <c r="F988" t="str">
        <f t="shared" si="31"/>
        <v/>
      </c>
      <c r="G988">
        <v>252.4</v>
      </c>
      <c r="H988" s="2"/>
      <c r="I988">
        <f>+ABS(SUMIF($A$4:$A$11183,A988,$H$4:$H$11183)-IF(ISERROR(VLOOKUP(A988,Seguimiento_Mar_2025!G$4:U$356,15,FALSE)),0,VLOOKUP(A988,Seguimiento_Mar_2025!G$4:U$356,15,FALSE)))</f>
        <v>0</v>
      </c>
    </row>
    <row r="989" spans="1:9">
      <c r="A989" t="s">
        <v>611</v>
      </c>
      <c r="B989" s="1" t="str">
        <f>+IF(LEN(A989)&gt;0,VLOOKUP(A989,Seguimiento_Mar_2025!G$4:H$356,2,FALSE),"")</f>
        <v>Áreas protegidas</v>
      </c>
      <c r="C989" s="1" t="str">
        <f>+IF(LEN(A989)&gt;0,VLOOKUP(A989,Seguimiento_Mar_2025!G$4:J$356,4,FALSE),"")</f>
        <v>Secretaría de Ambiente</v>
      </c>
      <c r="D989" t="s">
        <v>1331</v>
      </c>
      <c r="E989" t="str">
        <f t="shared" si="30"/>
        <v>54010103La Ceja del Tambo</v>
      </c>
      <c r="F989" t="str">
        <f t="shared" si="31"/>
        <v/>
      </c>
      <c r="G989">
        <v>81.8</v>
      </c>
      <c r="H989" s="2"/>
      <c r="I989">
        <f>+ABS(SUMIF($A$4:$A$11183,A989,$H$4:$H$11183)-IF(ISERROR(VLOOKUP(A989,Seguimiento_Mar_2025!G$4:U$356,15,FALSE)),0,VLOOKUP(A989,Seguimiento_Mar_2025!G$4:U$356,15,FALSE)))</f>
        <v>0</v>
      </c>
    </row>
    <row r="990" spans="1:9">
      <c r="A990" t="s">
        <v>611</v>
      </c>
      <c r="B990" s="1" t="str">
        <f>+IF(LEN(A990)&gt;0,VLOOKUP(A990,Seguimiento_Mar_2025!G$4:H$356,2,FALSE),"")</f>
        <v>Áreas protegidas</v>
      </c>
      <c r="C990" s="1" t="str">
        <f>+IF(LEN(A990)&gt;0,VLOOKUP(A990,Seguimiento_Mar_2025!G$4:J$356,4,FALSE),"")</f>
        <v>Secretaría de Ambiente</v>
      </c>
      <c r="D990" t="s">
        <v>1333</v>
      </c>
      <c r="E990" t="str">
        <f t="shared" si="30"/>
        <v>54010103La Unión</v>
      </c>
      <c r="F990" t="str">
        <f t="shared" si="31"/>
        <v/>
      </c>
      <c r="G990">
        <v>15.8</v>
      </c>
      <c r="H990" s="2"/>
      <c r="I990">
        <f>+ABS(SUMIF($A$4:$A$11183,A990,$H$4:$H$11183)-IF(ISERROR(VLOOKUP(A990,Seguimiento_Mar_2025!G$4:U$356,15,FALSE)),0,VLOOKUP(A990,Seguimiento_Mar_2025!G$4:U$356,15,FALSE)))</f>
        <v>0</v>
      </c>
    </row>
    <row r="991" spans="1:9">
      <c r="A991" t="s">
        <v>611</v>
      </c>
      <c r="B991" s="1" t="str">
        <f>+IF(LEN(A991)&gt;0,VLOOKUP(A991,Seguimiento_Mar_2025!G$4:H$356,2,FALSE),"")</f>
        <v>Áreas protegidas</v>
      </c>
      <c r="C991" s="1" t="str">
        <f>+IF(LEN(A991)&gt;0,VLOOKUP(A991,Seguimiento_Mar_2025!G$4:J$356,4,FALSE),"")</f>
        <v>Secretaría de Ambiente</v>
      </c>
      <c r="D991" t="s">
        <v>1244</v>
      </c>
      <c r="E991" t="str">
        <f t="shared" si="30"/>
        <v>54010103El Peñol</v>
      </c>
      <c r="F991" t="str">
        <f t="shared" si="31"/>
        <v/>
      </c>
      <c r="G991">
        <v>60</v>
      </c>
      <c r="H991" s="2"/>
      <c r="I991">
        <f>+ABS(SUMIF($A$4:$A$11183,A991,$H$4:$H$11183)-IF(ISERROR(VLOOKUP(A991,Seguimiento_Mar_2025!G$4:U$356,15,FALSE)),0,VLOOKUP(A991,Seguimiento_Mar_2025!G$4:U$356,15,FALSE)))</f>
        <v>0</v>
      </c>
    </row>
    <row r="992" spans="1:9">
      <c r="A992" t="s">
        <v>611</v>
      </c>
      <c r="B992" s="1" t="str">
        <f>+IF(LEN(A992)&gt;0,VLOOKUP(A992,Seguimiento_Mar_2025!G$4:H$356,2,FALSE),"")</f>
        <v>Áreas protegidas</v>
      </c>
      <c r="C992" s="1" t="str">
        <f>+IF(LEN(A992)&gt;0,VLOOKUP(A992,Seguimiento_Mar_2025!G$4:J$356,4,FALSE),"")</f>
        <v>Secretaría de Ambiente</v>
      </c>
      <c r="D992" t="s">
        <v>1268</v>
      </c>
      <c r="E992" t="str">
        <f t="shared" si="30"/>
        <v>54010103Puerto Triunfo</v>
      </c>
      <c r="F992" t="str">
        <f t="shared" si="31"/>
        <v/>
      </c>
      <c r="G992">
        <v>20.5</v>
      </c>
      <c r="H992" s="2"/>
      <c r="I992">
        <f>+ABS(SUMIF($A$4:$A$11183,A992,$H$4:$H$11183)-IF(ISERROR(VLOOKUP(A992,Seguimiento_Mar_2025!G$4:U$356,15,FALSE)),0,VLOOKUP(A992,Seguimiento_Mar_2025!G$4:U$356,15,FALSE)))</f>
        <v>0</v>
      </c>
    </row>
    <row r="993" spans="1:9">
      <c r="A993" t="s">
        <v>611</v>
      </c>
      <c r="B993" s="1" t="str">
        <f>+IF(LEN(A993)&gt;0,VLOOKUP(A993,Seguimiento_Mar_2025!G$4:H$356,2,FALSE),"")</f>
        <v>Áreas protegidas</v>
      </c>
      <c r="C993" s="1" t="str">
        <f>+IF(LEN(A993)&gt;0,VLOOKUP(A993,Seguimiento_Mar_2025!G$4:J$356,4,FALSE),"")</f>
        <v>Secretaría de Ambiente</v>
      </c>
      <c r="D993" t="s">
        <v>1242</v>
      </c>
      <c r="E993" t="str">
        <f t="shared" si="30"/>
        <v>54010103San Carlos</v>
      </c>
      <c r="F993" t="str">
        <f t="shared" si="31"/>
        <v/>
      </c>
      <c r="G993">
        <v>176.3</v>
      </c>
      <c r="H993" s="2"/>
      <c r="I993">
        <f>+ABS(SUMIF($A$4:$A$11183,A993,$H$4:$H$11183)-IF(ISERROR(VLOOKUP(A993,Seguimiento_Mar_2025!G$4:U$356,15,FALSE)),0,VLOOKUP(A993,Seguimiento_Mar_2025!G$4:U$356,15,FALSE)))</f>
        <v>0</v>
      </c>
    </row>
    <row r="994" spans="1:9">
      <c r="A994" t="s">
        <v>611</v>
      </c>
      <c r="B994" s="1" t="str">
        <f>+IF(LEN(A994)&gt;0,VLOOKUP(A994,Seguimiento_Mar_2025!G$4:H$356,2,FALSE),"")</f>
        <v>Áreas protegidas</v>
      </c>
      <c r="C994" s="1" t="str">
        <f>+IF(LEN(A994)&gt;0,VLOOKUP(A994,Seguimiento_Mar_2025!G$4:J$356,4,FALSE),"")</f>
        <v>Secretaría de Ambiente</v>
      </c>
      <c r="D994" t="s">
        <v>1298</v>
      </c>
      <c r="E994" t="str">
        <f t="shared" si="30"/>
        <v>54010103San Luis</v>
      </c>
      <c r="F994" t="str">
        <f t="shared" si="31"/>
        <v/>
      </c>
      <c r="G994">
        <v>187.7</v>
      </c>
      <c r="H994" s="2"/>
      <c r="I994">
        <f>+ABS(SUMIF($A$4:$A$11183,A994,$H$4:$H$11183)-IF(ISERROR(VLOOKUP(A994,Seguimiento_Mar_2025!G$4:U$356,15,FALSE)),0,VLOOKUP(A994,Seguimiento_Mar_2025!G$4:U$356,15,FALSE)))</f>
        <v>0</v>
      </c>
    </row>
    <row r="995" spans="1:9">
      <c r="A995" t="s">
        <v>611</v>
      </c>
      <c r="B995" s="1" t="str">
        <f>+IF(LEN(A995)&gt;0,VLOOKUP(A995,Seguimiento_Mar_2025!G$4:H$356,2,FALSE),"")</f>
        <v>Áreas protegidas</v>
      </c>
      <c r="C995" s="1" t="str">
        <f>+IF(LEN(A995)&gt;0,VLOOKUP(A995,Seguimiento_Mar_2025!G$4:J$356,4,FALSE),"")</f>
        <v>Secretaría de Ambiente</v>
      </c>
      <c r="D995" t="s">
        <v>1247</v>
      </c>
      <c r="E995" t="str">
        <f t="shared" si="30"/>
        <v>54010103San Rafael</v>
      </c>
      <c r="F995" t="str">
        <f t="shared" si="31"/>
        <v/>
      </c>
      <c r="G995">
        <v>22.7</v>
      </c>
      <c r="H995" s="2"/>
      <c r="I995">
        <f>+ABS(SUMIF($A$4:$A$11183,A995,$H$4:$H$11183)-IF(ISERROR(VLOOKUP(A995,Seguimiento_Mar_2025!G$4:U$356,15,FALSE)),0,VLOOKUP(A995,Seguimiento_Mar_2025!G$4:U$356,15,FALSE)))</f>
        <v>0</v>
      </c>
    </row>
    <row r="996" spans="1:9">
      <c r="A996" t="s">
        <v>611</v>
      </c>
      <c r="B996" s="1" t="str">
        <f>+IF(LEN(A996)&gt;0,VLOOKUP(A996,Seguimiento_Mar_2025!G$4:H$356,2,FALSE),"")</f>
        <v>Áreas protegidas</v>
      </c>
      <c r="C996" s="1" t="str">
        <f>+IF(LEN(A996)&gt;0,VLOOKUP(A996,Seguimiento_Mar_2025!G$4:J$356,4,FALSE),"")</f>
        <v>Secretaría de Ambiente</v>
      </c>
      <c r="D996" t="s">
        <v>1296</v>
      </c>
      <c r="E996" t="str">
        <f t="shared" si="30"/>
        <v>54010103San Roque</v>
      </c>
      <c r="F996" t="str">
        <f t="shared" si="31"/>
        <v/>
      </c>
      <c r="G996">
        <v>76</v>
      </c>
      <c r="H996" s="2"/>
      <c r="I996">
        <f>+ABS(SUMIF($A$4:$A$11183,A996,$H$4:$H$11183)-IF(ISERROR(VLOOKUP(A996,Seguimiento_Mar_2025!G$4:U$356,15,FALSE)),0,VLOOKUP(A996,Seguimiento_Mar_2025!G$4:U$356,15,FALSE)))</f>
        <v>0</v>
      </c>
    </row>
    <row r="997" spans="1:9">
      <c r="A997" t="s">
        <v>611</v>
      </c>
      <c r="B997" s="1" t="str">
        <f>+IF(LEN(A997)&gt;0,VLOOKUP(A997,Seguimiento_Mar_2025!G$4:H$356,2,FALSE),"")</f>
        <v>Áreas protegidas</v>
      </c>
      <c r="C997" s="1" t="str">
        <f>+IF(LEN(A997)&gt;0,VLOOKUP(A997,Seguimiento_Mar_2025!G$4:J$356,4,FALSE),"")</f>
        <v>Secretaría de Ambiente</v>
      </c>
      <c r="D997" t="s">
        <v>1343</v>
      </c>
      <c r="E997" t="str">
        <f t="shared" si="30"/>
        <v>54010103San Vicente Ferrer</v>
      </c>
      <c r="F997" t="str">
        <f t="shared" si="31"/>
        <v/>
      </c>
      <c r="G997">
        <v>109.6</v>
      </c>
      <c r="H997" s="2"/>
      <c r="I997">
        <f>+ABS(SUMIF($A$4:$A$11183,A997,$H$4:$H$11183)-IF(ISERROR(VLOOKUP(A997,Seguimiento_Mar_2025!G$4:U$356,15,FALSE)),0,VLOOKUP(A997,Seguimiento_Mar_2025!G$4:U$356,15,FALSE)))</f>
        <v>0</v>
      </c>
    </row>
    <row r="998" spans="1:9">
      <c r="A998" t="s">
        <v>611</v>
      </c>
      <c r="B998" s="1" t="str">
        <f>+IF(LEN(A998)&gt;0,VLOOKUP(A998,Seguimiento_Mar_2025!G$4:H$356,2,FALSE),"")</f>
        <v>Áreas protegidas</v>
      </c>
      <c r="C998" s="1" t="str">
        <f>+IF(LEN(A998)&gt;0,VLOOKUP(A998,Seguimiento_Mar_2025!G$4:J$356,4,FALSE),"")</f>
        <v>Secretaría de Ambiente</v>
      </c>
      <c r="D998" t="s">
        <v>1297</v>
      </c>
      <c r="E998" t="str">
        <f t="shared" si="30"/>
        <v>54010103Santo Domingo</v>
      </c>
      <c r="F998" t="str">
        <f t="shared" si="31"/>
        <v/>
      </c>
      <c r="G998">
        <v>17.100000000000001</v>
      </c>
      <c r="H998" s="2"/>
      <c r="I998">
        <f>+ABS(SUMIF($A$4:$A$11183,A998,$H$4:$H$11183)-IF(ISERROR(VLOOKUP(A998,Seguimiento_Mar_2025!G$4:U$356,15,FALSE)),0,VLOOKUP(A998,Seguimiento_Mar_2025!G$4:U$356,15,FALSE)))</f>
        <v>0</v>
      </c>
    </row>
    <row r="999" spans="1:9">
      <c r="A999" t="s">
        <v>611</v>
      </c>
      <c r="B999" s="1" t="str">
        <f>+IF(LEN(A999)&gt;0,VLOOKUP(A999,Seguimiento_Mar_2025!G$4:H$356,2,FALSE),"")</f>
        <v>Áreas protegidas</v>
      </c>
      <c r="C999" s="1" t="str">
        <f>+IF(LEN(A999)&gt;0,VLOOKUP(A999,Seguimiento_Mar_2025!G$4:J$356,4,FALSE),"")</f>
        <v>Secretaría de Ambiente</v>
      </c>
      <c r="D999" t="s">
        <v>1267</v>
      </c>
      <c r="E999" t="str">
        <f t="shared" si="30"/>
        <v>54010103Sonsón</v>
      </c>
      <c r="F999" t="str">
        <f t="shared" si="31"/>
        <v/>
      </c>
      <c r="G999">
        <v>300.7</v>
      </c>
      <c r="H999" s="2"/>
      <c r="I999">
        <f>+ABS(SUMIF($A$4:$A$11183,A999,$H$4:$H$11183)-IF(ISERROR(VLOOKUP(A999,Seguimiento_Mar_2025!G$4:U$356,15,FALSE)),0,VLOOKUP(A999,Seguimiento_Mar_2025!G$4:U$356,15,FALSE)))</f>
        <v>0</v>
      </c>
    </row>
    <row r="1000" spans="1:9">
      <c r="A1000" t="s">
        <v>611</v>
      </c>
      <c r="B1000" s="1" t="str">
        <f>+IF(LEN(A1000)&gt;0,VLOOKUP(A1000,Seguimiento_Mar_2025!G$4:H$356,2,FALSE),"")</f>
        <v>Áreas protegidas</v>
      </c>
      <c r="C1000" s="1" t="str">
        <f>+IF(LEN(A1000)&gt;0,VLOOKUP(A1000,Seguimiento_Mar_2025!G$4:J$356,4,FALSE),"")</f>
        <v>Secretaría de Ambiente</v>
      </c>
      <c r="D1000" t="s">
        <v>1303</v>
      </c>
      <c r="E1000" t="str">
        <f t="shared" si="30"/>
        <v>54010103Abriaquí</v>
      </c>
      <c r="F1000" t="str">
        <f t="shared" si="31"/>
        <v/>
      </c>
      <c r="G1000">
        <v>606.79999999999995</v>
      </c>
      <c r="H1000" s="2"/>
      <c r="I1000">
        <f>+ABS(SUMIF($A$4:$A$11183,A1000,$H$4:$H$11183)-IF(ISERROR(VLOOKUP(A1000,Seguimiento_Mar_2025!G$4:U$356,15,FALSE)),0,VLOOKUP(A1000,Seguimiento_Mar_2025!G$4:U$356,15,FALSE)))</f>
        <v>0</v>
      </c>
    </row>
    <row r="1001" spans="1:9">
      <c r="A1001" t="s">
        <v>611</v>
      </c>
      <c r="B1001" s="1" t="str">
        <f>+IF(LEN(A1001)&gt;0,VLOOKUP(A1001,Seguimiento_Mar_2025!G$4:H$356,2,FALSE),"")</f>
        <v>Áreas protegidas</v>
      </c>
      <c r="C1001" s="1" t="str">
        <f>+IF(LEN(A1001)&gt;0,VLOOKUP(A1001,Seguimiento_Mar_2025!G$4:J$356,4,FALSE),"")</f>
        <v>Secretaría de Ambiente</v>
      </c>
      <c r="D1001" t="s">
        <v>1230</v>
      </c>
      <c r="E1001" t="str">
        <f t="shared" si="30"/>
        <v>54010103Amagá</v>
      </c>
      <c r="F1001" t="str">
        <f t="shared" si="31"/>
        <v/>
      </c>
      <c r="G1001">
        <v>245.7</v>
      </c>
      <c r="H1001" s="2"/>
      <c r="I1001">
        <f>+ABS(SUMIF($A$4:$A$11183,A1001,$H$4:$H$11183)-IF(ISERROR(VLOOKUP(A1001,Seguimiento_Mar_2025!G$4:U$356,15,FALSE)),0,VLOOKUP(A1001,Seguimiento_Mar_2025!G$4:U$356,15,FALSE)))</f>
        <v>0</v>
      </c>
    </row>
    <row r="1002" spans="1:9">
      <c r="A1002" t="s">
        <v>611</v>
      </c>
      <c r="B1002" s="1" t="str">
        <f>+IF(LEN(A1002)&gt;0,VLOOKUP(A1002,Seguimiento_Mar_2025!G$4:H$356,2,FALSE),"")</f>
        <v>Áreas protegidas</v>
      </c>
      <c r="C1002" s="1" t="str">
        <f>+IF(LEN(A1002)&gt;0,VLOOKUP(A1002,Seguimiento_Mar_2025!G$4:J$356,4,FALSE),"")</f>
        <v>Secretaría de Ambiente</v>
      </c>
      <c r="D1002" t="s">
        <v>1241</v>
      </c>
      <c r="E1002" t="str">
        <f t="shared" si="30"/>
        <v>54010103Andes</v>
      </c>
      <c r="F1002" t="str">
        <f t="shared" si="31"/>
        <v/>
      </c>
      <c r="G1002">
        <v>5481.6</v>
      </c>
      <c r="H1002" s="2"/>
      <c r="I1002">
        <f>+ABS(SUMIF($A$4:$A$11183,A1002,$H$4:$H$11183)-IF(ISERROR(VLOOKUP(A1002,Seguimiento_Mar_2025!G$4:U$356,15,FALSE)),0,VLOOKUP(A1002,Seguimiento_Mar_2025!G$4:U$356,15,FALSE)))</f>
        <v>0</v>
      </c>
    </row>
    <row r="1003" spans="1:9">
      <c r="A1003" t="s">
        <v>611</v>
      </c>
      <c r="B1003" s="1" t="str">
        <f>+IF(LEN(A1003)&gt;0,VLOOKUP(A1003,Seguimiento_Mar_2025!G$4:H$356,2,FALSE),"")</f>
        <v>Áreas protegidas</v>
      </c>
      <c r="C1003" s="1" t="str">
        <f>+IF(LEN(A1003)&gt;0,VLOOKUP(A1003,Seguimiento_Mar_2025!G$4:J$356,4,FALSE),"")</f>
        <v>Secretaría de Ambiente</v>
      </c>
      <c r="D1003" t="s">
        <v>1277</v>
      </c>
      <c r="E1003" t="str">
        <f t="shared" si="30"/>
        <v>54010103Angelópolis</v>
      </c>
      <c r="F1003" t="str">
        <f t="shared" si="31"/>
        <v/>
      </c>
      <c r="G1003">
        <v>2032.8</v>
      </c>
      <c r="H1003" s="2"/>
      <c r="I1003">
        <f>+ABS(SUMIF($A$4:$A$11183,A1003,$H$4:$H$11183)-IF(ISERROR(VLOOKUP(A1003,Seguimiento_Mar_2025!G$4:U$356,15,FALSE)),0,VLOOKUP(A1003,Seguimiento_Mar_2025!G$4:U$356,15,FALSE)))</f>
        <v>0</v>
      </c>
    </row>
    <row r="1004" spans="1:9">
      <c r="A1004" t="s">
        <v>611</v>
      </c>
      <c r="B1004" s="1" t="str">
        <f>+IF(LEN(A1004)&gt;0,VLOOKUP(A1004,Seguimiento_Mar_2025!G$4:H$356,2,FALSE),"")</f>
        <v>Áreas protegidas</v>
      </c>
      <c r="C1004" s="1" t="str">
        <f>+IF(LEN(A1004)&gt;0,VLOOKUP(A1004,Seguimiento_Mar_2025!G$4:J$356,4,FALSE),"")</f>
        <v>Secretaría de Ambiente</v>
      </c>
      <c r="D1004" t="s">
        <v>1278</v>
      </c>
      <c r="E1004" t="str">
        <f t="shared" si="30"/>
        <v>54010103Angostura</v>
      </c>
      <c r="F1004" t="str">
        <f t="shared" si="31"/>
        <v/>
      </c>
      <c r="G1004">
        <v>123.1</v>
      </c>
      <c r="H1004" s="2"/>
      <c r="I1004">
        <f>+ABS(SUMIF($A$4:$A$11183,A1004,$H$4:$H$11183)-IF(ISERROR(VLOOKUP(A1004,Seguimiento_Mar_2025!G$4:U$356,15,FALSE)),0,VLOOKUP(A1004,Seguimiento_Mar_2025!G$4:U$356,15,FALSE)))</f>
        <v>0</v>
      </c>
    </row>
    <row r="1005" spans="1:9">
      <c r="A1005" t="s">
        <v>611</v>
      </c>
      <c r="B1005" s="1" t="str">
        <f>+IF(LEN(A1005)&gt;0,VLOOKUP(A1005,Seguimiento_Mar_2025!G$4:H$356,2,FALSE),"")</f>
        <v>Áreas protegidas</v>
      </c>
      <c r="C1005" s="1" t="str">
        <f>+IF(LEN(A1005)&gt;0,VLOOKUP(A1005,Seguimiento_Mar_2025!G$4:J$356,4,FALSE),"")</f>
        <v>Secretaría de Ambiente</v>
      </c>
      <c r="D1005" t="s">
        <v>1306</v>
      </c>
      <c r="E1005" t="str">
        <f t="shared" si="30"/>
        <v>54010103Anorí</v>
      </c>
      <c r="F1005" t="str">
        <f t="shared" si="31"/>
        <v/>
      </c>
      <c r="G1005">
        <v>443.5</v>
      </c>
      <c r="H1005" s="2"/>
      <c r="I1005">
        <f>+ABS(SUMIF($A$4:$A$11183,A1005,$H$4:$H$11183)-IF(ISERROR(VLOOKUP(A1005,Seguimiento_Mar_2025!G$4:U$356,15,FALSE)),0,VLOOKUP(A1005,Seguimiento_Mar_2025!G$4:U$356,15,FALSE)))</f>
        <v>0</v>
      </c>
    </row>
    <row r="1006" spans="1:9">
      <c r="A1006" t="s">
        <v>611</v>
      </c>
      <c r="B1006" s="1" t="str">
        <f>+IF(LEN(A1006)&gt;0,VLOOKUP(A1006,Seguimiento_Mar_2025!G$4:H$356,2,FALSE),"")</f>
        <v>Áreas protegidas</v>
      </c>
      <c r="C1006" s="1" t="str">
        <f>+IF(LEN(A1006)&gt;0,VLOOKUP(A1006,Seguimiento_Mar_2025!G$4:J$356,4,FALSE),"")</f>
        <v>Secretaría de Ambiente</v>
      </c>
      <c r="D1006" t="s">
        <v>1307</v>
      </c>
      <c r="E1006" t="str">
        <f t="shared" si="30"/>
        <v>54010103Anzá</v>
      </c>
      <c r="F1006" t="str">
        <f t="shared" si="31"/>
        <v/>
      </c>
      <c r="G1006">
        <v>217.6</v>
      </c>
      <c r="H1006" s="2"/>
      <c r="I1006">
        <f>+ABS(SUMIF($A$4:$A$11183,A1006,$H$4:$H$11183)-IF(ISERROR(VLOOKUP(A1006,Seguimiento_Mar_2025!G$4:U$356,15,FALSE)),0,VLOOKUP(A1006,Seguimiento_Mar_2025!G$4:U$356,15,FALSE)))</f>
        <v>0</v>
      </c>
    </row>
    <row r="1007" spans="1:9">
      <c r="A1007" t="s">
        <v>611</v>
      </c>
      <c r="B1007" s="1" t="str">
        <f>+IF(LEN(A1007)&gt;0,VLOOKUP(A1007,Seguimiento_Mar_2025!G$4:H$356,2,FALSE),"")</f>
        <v>Áreas protegidas</v>
      </c>
      <c r="C1007" s="1" t="str">
        <f>+IF(LEN(A1007)&gt;0,VLOOKUP(A1007,Seguimiento_Mar_2025!G$4:J$356,4,FALSE),"")</f>
        <v>Secretaría de Ambiente</v>
      </c>
      <c r="D1007" t="s">
        <v>1225</v>
      </c>
      <c r="E1007" t="str">
        <f t="shared" si="30"/>
        <v>54010103Arboletes</v>
      </c>
      <c r="F1007" t="str">
        <f t="shared" si="31"/>
        <v/>
      </c>
      <c r="G1007">
        <v>88.2</v>
      </c>
      <c r="H1007" s="2"/>
      <c r="I1007">
        <f>+ABS(SUMIF($A$4:$A$11183,A1007,$H$4:$H$11183)-IF(ISERROR(VLOOKUP(A1007,Seguimiento_Mar_2025!G$4:U$356,15,FALSE)),0,VLOOKUP(A1007,Seguimiento_Mar_2025!G$4:U$356,15,FALSE)))</f>
        <v>0</v>
      </c>
    </row>
    <row r="1008" spans="1:9">
      <c r="A1008" t="s">
        <v>611</v>
      </c>
      <c r="B1008" s="1" t="str">
        <f>+IF(LEN(A1008)&gt;0,VLOOKUP(A1008,Seguimiento_Mar_2025!G$4:H$356,2,FALSE),"")</f>
        <v>Áreas protegidas</v>
      </c>
      <c r="C1008" s="1" t="str">
        <f>+IF(LEN(A1008)&gt;0,VLOOKUP(A1008,Seguimiento_Mar_2025!G$4:J$356,4,FALSE),"")</f>
        <v>Secretaría de Ambiente</v>
      </c>
      <c r="D1008" t="s">
        <v>1309</v>
      </c>
      <c r="E1008" t="str">
        <f t="shared" si="30"/>
        <v>54010103Barbosa</v>
      </c>
      <c r="F1008" t="str">
        <f t="shared" si="31"/>
        <v/>
      </c>
      <c r="G1008">
        <v>154.80000000000001</v>
      </c>
      <c r="H1008" s="2"/>
      <c r="I1008">
        <f>+ABS(SUMIF($A$4:$A$11183,A1008,$H$4:$H$11183)-IF(ISERROR(VLOOKUP(A1008,Seguimiento_Mar_2025!G$4:U$356,15,FALSE)),0,VLOOKUP(A1008,Seguimiento_Mar_2025!G$4:U$356,15,FALSE)))</f>
        <v>0</v>
      </c>
    </row>
    <row r="1009" spans="1:9">
      <c r="A1009" t="s">
        <v>611</v>
      </c>
      <c r="B1009" s="1" t="str">
        <f>+IF(LEN(A1009)&gt;0,VLOOKUP(A1009,Seguimiento_Mar_2025!G$4:H$356,2,FALSE),"")</f>
        <v>Áreas protegidas</v>
      </c>
      <c r="C1009" s="1" t="str">
        <f>+IF(LEN(A1009)&gt;0,VLOOKUP(A1009,Seguimiento_Mar_2025!G$4:J$356,4,FALSE),"")</f>
        <v>Secretaría de Ambiente</v>
      </c>
      <c r="D1009" t="s">
        <v>1279</v>
      </c>
      <c r="E1009" t="str">
        <f t="shared" si="30"/>
        <v>54010103Belmira</v>
      </c>
      <c r="F1009" t="str">
        <f t="shared" si="31"/>
        <v/>
      </c>
      <c r="G1009">
        <v>4568.7</v>
      </c>
      <c r="H1009" s="2"/>
      <c r="I1009">
        <f>+ABS(SUMIF($A$4:$A$11183,A1009,$H$4:$H$11183)-IF(ISERROR(VLOOKUP(A1009,Seguimiento_Mar_2025!G$4:U$356,15,FALSE)),0,VLOOKUP(A1009,Seguimiento_Mar_2025!G$4:U$356,15,FALSE)))</f>
        <v>0</v>
      </c>
    </row>
    <row r="1010" spans="1:9">
      <c r="A1010" t="s">
        <v>611</v>
      </c>
      <c r="B1010" s="1" t="str">
        <f>+IF(LEN(A1010)&gt;0,VLOOKUP(A1010,Seguimiento_Mar_2025!G$4:H$356,2,FALSE),"")</f>
        <v>Áreas protegidas</v>
      </c>
      <c r="C1010" s="1" t="str">
        <f>+IF(LEN(A1010)&gt;0,VLOOKUP(A1010,Seguimiento_Mar_2025!G$4:J$356,4,FALSE),"")</f>
        <v>Secretaría de Ambiente</v>
      </c>
      <c r="D1010" t="s">
        <v>1311</v>
      </c>
      <c r="E1010" t="str">
        <f t="shared" si="30"/>
        <v>54010103Betania</v>
      </c>
      <c r="F1010" t="str">
        <f t="shared" si="31"/>
        <v/>
      </c>
      <c r="G1010">
        <v>7437.2</v>
      </c>
      <c r="H1010" s="2"/>
      <c r="I1010">
        <f>+ABS(SUMIF($A$4:$A$11183,A1010,$H$4:$H$11183)-IF(ISERROR(VLOOKUP(A1010,Seguimiento_Mar_2025!G$4:U$356,15,FALSE)),0,VLOOKUP(A1010,Seguimiento_Mar_2025!G$4:U$356,15,FALSE)))</f>
        <v>0</v>
      </c>
    </row>
    <row r="1011" spans="1:9">
      <c r="A1011" t="s">
        <v>611</v>
      </c>
      <c r="B1011" s="1" t="str">
        <f>+IF(LEN(A1011)&gt;0,VLOOKUP(A1011,Seguimiento_Mar_2025!G$4:H$356,2,FALSE),"")</f>
        <v>Áreas protegidas</v>
      </c>
      <c r="C1011" s="1" t="str">
        <f>+IF(LEN(A1011)&gt;0,VLOOKUP(A1011,Seguimiento_Mar_2025!G$4:J$356,4,FALSE),"")</f>
        <v>Secretaría de Ambiente</v>
      </c>
      <c r="D1011" t="s">
        <v>1272</v>
      </c>
      <c r="E1011" t="str">
        <f t="shared" si="30"/>
        <v>54010103Betulia</v>
      </c>
      <c r="F1011" t="str">
        <f t="shared" si="31"/>
        <v/>
      </c>
      <c r="G1011">
        <v>292.3</v>
      </c>
      <c r="H1011" s="2"/>
      <c r="I1011">
        <f>+ABS(SUMIF($A$4:$A$11183,A1011,$H$4:$H$11183)-IF(ISERROR(VLOOKUP(A1011,Seguimiento_Mar_2025!G$4:U$356,15,FALSE)),0,VLOOKUP(A1011,Seguimiento_Mar_2025!G$4:U$356,15,FALSE)))</f>
        <v>0</v>
      </c>
    </row>
    <row r="1012" spans="1:9">
      <c r="A1012" t="s">
        <v>611</v>
      </c>
      <c r="B1012" s="1" t="str">
        <f>+IF(LEN(A1012)&gt;0,VLOOKUP(A1012,Seguimiento_Mar_2025!G$4:H$356,2,FALSE),"")</f>
        <v>Áreas protegidas</v>
      </c>
      <c r="C1012" s="1" t="str">
        <f>+IF(LEN(A1012)&gt;0,VLOOKUP(A1012,Seguimiento_Mar_2025!G$4:J$356,4,FALSE),"")</f>
        <v>Secretaría de Ambiente</v>
      </c>
      <c r="D1012" t="s">
        <v>1313</v>
      </c>
      <c r="E1012" t="str">
        <f t="shared" si="30"/>
        <v>54010103Caicedo</v>
      </c>
      <c r="F1012" t="str">
        <f t="shared" si="31"/>
        <v/>
      </c>
      <c r="G1012">
        <v>1068.2</v>
      </c>
      <c r="H1012" s="2"/>
      <c r="I1012">
        <f>+ABS(SUMIF($A$4:$A$11183,A1012,$H$4:$H$11183)-IF(ISERROR(VLOOKUP(A1012,Seguimiento_Mar_2025!G$4:U$356,15,FALSE)),0,VLOOKUP(A1012,Seguimiento_Mar_2025!G$4:U$356,15,FALSE)))</f>
        <v>0</v>
      </c>
    </row>
    <row r="1013" spans="1:9">
      <c r="A1013" t="s">
        <v>611</v>
      </c>
      <c r="B1013" s="1" t="str">
        <f>+IF(LEN(A1013)&gt;0,VLOOKUP(A1013,Seguimiento_Mar_2025!G$4:H$356,2,FALSE),"")</f>
        <v>Áreas protegidas</v>
      </c>
      <c r="C1013" s="1" t="str">
        <f>+IF(LEN(A1013)&gt;0,VLOOKUP(A1013,Seguimiento_Mar_2025!G$4:J$356,4,FALSE),"")</f>
        <v>Secretaría de Ambiente</v>
      </c>
      <c r="D1013" t="s">
        <v>1315</v>
      </c>
      <c r="E1013" t="str">
        <f t="shared" si="30"/>
        <v>54010103Campamento</v>
      </c>
      <c r="F1013" t="str">
        <f t="shared" si="31"/>
        <v/>
      </c>
      <c r="G1013">
        <v>125.8</v>
      </c>
      <c r="H1013" s="2"/>
      <c r="I1013">
        <f>+ABS(SUMIF($A$4:$A$11183,A1013,$H$4:$H$11183)-IF(ISERROR(VLOOKUP(A1013,Seguimiento_Mar_2025!G$4:U$356,15,FALSE)),0,VLOOKUP(A1013,Seguimiento_Mar_2025!G$4:U$356,15,FALSE)))</f>
        <v>0</v>
      </c>
    </row>
    <row r="1014" spans="1:9">
      <c r="A1014" t="s">
        <v>611</v>
      </c>
      <c r="B1014" s="1" t="str">
        <f>+IF(LEN(A1014)&gt;0,VLOOKUP(A1014,Seguimiento_Mar_2025!G$4:H$356,2,FALSE),"")</f>
        <v>Áreas protegidas</v>
      </c>
      <c r="C1014" s="1" t="str">
        <f>+IF(LEN(A1014)&gt;0,VLOOKUP(A1014,Seguimiento_Mar_2025!G$4:J$356,4,FALSE),"")</f>
        <v>Secretaría de Ambiente</v>
      </c>
      <c r="D1014" t="s">
        <v>1299</v>
      </c>
      <c r="E1014" t="str">
        <f t="shared" si="30"/>
        <v>54010103Caracolí</v>
      </c>
      <c r="F1014" t="str">
        <f t="shared" si="31"/>
        <v/>
      </c>
      <c r="G1014">
        <v>167.4</v>
      </c>
      <c r="H1014" s="2"/>
      <c r="I1014">
        <f>+ABS(SUMIF($A$4:$A$11183,A1014,$H$4:$H$11183)-IF(ISERROR(VLOOKUP(A1014,Seguimiento_Mar_2025!G$4:U$356,15,FALSE)),0,VLOOKUP(A1014,Seguimiento_Mar_2025!G$4:U$356,15,FALSE)))</f>
        <v>0</v>
      </c>
    </row>
    <row r="1015" spans="1:9">
      <c r="A1015" t="s">
        <v>611</v>
      </c>
      <c r="B1015" s="1" t="str">
        <f>+IF(LEN(A1015)&gt;0,VLOOKUP(A1015,Seguimiento_Mar_2025!G$4:H$356,2,FALSE),"")</f>
        <v>Áreas protegidas</v>
      </c>
      <c r="C1015" s="1" t="str">
        <f>+IF(LEN(A1015)&gt;0,VLOOKUP(A1015,Seguimiento_Mar_2025!G$4:J$356,4,FALSE),"")</f>
        <v>Secretaría de Ambiente</v>
      </c>
      <c r="D1015" t="s">
        <v>1273</v>
      </c>
      <c r="E1015" t="str">
        <f t="shared" si="30"/>
        <v>54010103Caramanta</v>
      </c>
      <c r="F1015" t="str">
        <f t="shared" si="31"/>
        <v/>
      </c>
      <c r="G1015">
        <v>63.3</v>
      </c>
      <c r="H1015" s="2"/>
      <c r="I1015">
        <f>+ABS(SUMIF($A$4:$A$11183,A1015,$H$4:$H$11183)-IF(ISERROR(VLOOKUP(A1015,Seguimiento_Mar_2025!G$4:U$356,15,FALSE)),0,VLOOKUP(A1015,Seguimiento_Mar_2025!G$4:U$356,15,FALSE)))</f>
        <v>0</v>
      </c>
    </row>
    <row r="1016" spans="1:9">
      <c r="A1016" t="s">
        <v>611</v>
      </c>
      <c r="B1016" s="1" t="str">
        <f>+IF(LEN(A1016)&gt;0,VLOOKUP(A1016,Seguimiento_Mar_2025!G$4:H$356,2,FALSE),"")</f>
        <v>Áreas protegidas</v>
      </c>
      <c r="C1016" s="1" t="str">
        <f>+IF(LEN(A1016)&gt;0,VLOOKUP(A1016,Seguimiento_Mar_2025!G$4:J$356,4,FALSE),"")</f>
        <v>Secretaría de Ambiente</v>
      </c>
      <c r="D1016" t="s">
        <v>1266</v>
      </c>
      <c r="E1016" t="str">
        <f t="shared" si="30"/>
        <v>54010103Carepa</v>
      </c>
      <c r="F1016" t="str">
        <f t="shared" si="31"/>
        <v/>
      </c>
      <c r="G1016">
        <v>5.5</v>
      </c>
      <c r="H1016" s="2"/>
      <c r="I1016">
        <f>+ABS(SUMIF($A$4:$A$11183,A1016,$H$4:$H$11183)-IF(ISERROR(VLOOKUP(A1016,Seguimiento_Mar_2025!G$4:U$356,15,FALSE)),0,VLOOKUP(A1016,Seguimiento_Mar_2025!G$4:U$356,15,FALSE)))</f>
        <v>0</v>
      </c>
    </row>
    <row r="1017" spans="1:9">
      <c r="A1017" t="s">
        <v>611</v>
      </c>
      <c r="B1017" s="1" t="str">
        <f>+IF(LEN(A1017)&gt;0,VLOOKUP(A1017,Seguimiento_Mar_2025!G$4:H$356,2,FALSE),"")</f>
        <v>Áreas protegidas</v>
      </c>
      <c r="C1017" s="1" t="str">
        <f>+IF(LEN(A1017)&gt;0,VLOOKUP(A1017,Seguimiento_Mar_2025!G$4:J$356,4,FALSE),"")</f>
        <v>Secretaría de Ambiente</v>
      </c>
      <c r="D1017" t="s">
        <v>1292</v>
      </c>
      <c r="E1017" t="str">
        <f t="shared" ref="E1017:E1080" si="32">+A1017&amp;D1017</f>
        <v>54010103Carolina del Príncipe</v>
      </c>
      <c r="F1017" t="str">
        <f t="shared" si="31"/>
        <v/>
      </c>
      <c r="G1017">
        <v>122.4</v>
      </c>
      <c r="H1017" s="2"/>
      <c r="I1017">
        <f>+ABS(SUMIF($A$4:$A$11183,A1017,$H$4:$H$11183)-IF(ISERROR(VLOOKUP(A1017,Seguimiento_Mar_2025!G$4:U$356,15,FALSE)),0,VLOOKUP(A1017,Seguimiento_Mar_2025!G$4:U$356,15,FALSE)))</f>
        <v>0</v>
      </c>
    </row>
    <row r="1018" spans="1:9">
      <c r="A1018" t="s">
        <v>611</v>
      </c>
      <c r="B1018" s="1" t="str">
        <f>+IF(LEN(A1018)&gt;0,VLOOKUP(A1018,Seguimiento_Mar_2025!G$4:H$356,2,FALSE),"")</f>
        <v>Áreas protegidas</v>
      </c>
      <c r="C1018" s="1" t="str">
        <f>+IF(LEN(A1018)&gt;0,VLOOKUP(A1018,Seguimiento_Mar_2025!G$4:J$356,4,FALSE),"")</f>
        <v>Secretaría de Ambiente</v>
      </c>
      <c r="D1018" t="s">
        <v>1316</v>
      </c>
      <c r="E1018" t="str">
        <f t="shared" si="32"/>
        <v>54010103Cañasgordas</v>
      </c>
      <c r="F1018" t="str">
        <f t="shared" si="31"/>
        <v/>
      </c>
      <c r="G1018">
        <v>424.5</v>
      </c>
      <c r="H1018" s="2"/>
      <c r="I1018">
        <f>+ABS(SUMIF($A$4:$A$11183,A1018,$H$4:$H$11183)-IF(ISERROR(VLOOKUP(A1018,Seguimiento_Mar_2025!G$4:U$356,15,FALSE)),0,VLOOKUP(A1018,Seguimiento_Mar_2025!G$4:U$356,15,FALSE)))</f>
        <v>0</v>
      </c>
    </row>
    <row r="1019" spans="1:9">
      <c r="A1019" t="s">
        <v>611</v>
      </c>
      <c r="B1019" s="1" t="str">
        <f>+IF(LEN(A1019)&gt;0,VLOOKUP(A1019,Seguimiento_Mar_2025!G$4:H$356,2,FALSE),"")</f>
        <v>Áreas protegidas</v>
      </c>
      <c r="C1019" s="1" t="str">
        <f>+IF(LEN(A1019)&gt;0,VLOOKUP(A1019,Seguimiento_Mar_2025!G$4:J$356,4,FALSE),"")</f>
        <v>Secretaría de Ambiente</v>
      </c>
      <c r="D1019" t="s">
        <v>1258</v>
      </c>
      <c r="E1019" t="str">
        <f t="shared" si="32"/>
        <v>54010103Chigorodó</v>
      </c>
      <c r="F1019" t="str">
        <f t="shared" si="31"/>
        <v/>
      </c>
      <c r="G1019">
        <v>2924.5</v>
      </c>
      <c r="H1019" s="2"/>
      <c r="I1019">
        <f>+ABS(SUMIF($A$4:$A$11183,A1019,$H$4:$H$11183)-IF(ISERROR(VLOOKUP(A1019,Seguimiento_Mar_2025!G$4:U$356,15,FALSE)),0,VLOOKUP(A1019,Seguimiento_Mar_2025!G$4:U$356,15,FALSE)))</f>
        <v>0</v>
      </c>
    </row>
    <row r="1020" spans="1:9">
      <c r="A1020" t="s">
        <v>611</v>
      </c>
      <c r="B1020" s="1" t="str">
        <f>+IF(LEN(A1020)&gt;0,VLOOKUP(A1020,Seguimiento_Mar_2025!G$4:H$356,2,FALSE),"")</f>
        <v>Áreas protegidas</v>
      </c>
      <c r="C1020" s="1" t="str">
        <f>+IF(LEN(A1020)&gt;0,VLOOKUP(A1020,Seguimiento_Mar_2025!G$4:J$356,4,FALSE),"")</f>
        <v>Secretaría de Ambiente</v>
      </c>
      <c r="D1020" t="s">
        <v>1281</v>
      </c>
      <c r="E1020" t="str">
        <f t="shared" si="32"/>
        <v>54010103Cisneros</v>
      </c>
      <c r="F1020" t="str">
        <f t="shared" si="31"/>
        <v/>
      </c>
      <c r="G1020">
        <v>100.9</v>
      </c>
      <c r="H1020" s="2"/>
      <c r="I1020">
        <f>+ABS(SUMIF($A$4:$A$11183,A1020,$H$4:$H$11183)-IF(ISERROR(VLOOKUP(A1020,Seguimiento_Mar_2025!G$4:U$356,15,FALSE)),0,VLOOKUP(A1020,Seguimiento_Mar_2025!G$4:U$356,15,FALSE)))</f>
        <v>0</v>
      </c>
    </row>
    <row r="1021" spans="1:9">
      <c r="A1021" t="s">
        <v>611</v>
      </c>
      <c r="B1021" s="1" t="str">
        <f>+IF(LEN(A1021)&gt;0,VLOOKUP(A1021,Seguimiento_Mar_2025!G$4:H$356,2,FALSE),"")</f>
        <v>Áreas protegidas</v>
      </c>
      <c r="C1021" s="1" t="str">
        <f>+IF(LEN(A1021)&gt;0,VLOOKUP(A1021,Seguimiento_Mar_2025!G$4:J$356,4,FALSE),"")</f>
        <v>Secretaría de Ambiente</v>
      </c>
      <c r="D1021" t="s">
        <v>1254</v>
      </c>
      <c r="E1021" t="str">
        <f t="shared" si="32"/>
        <v>54010103Ciudad Bolívar</v>
      </c>
      <c r="F1021" t="str">
        <f t="shared" si="31"/>
        <v/>
      </c>
      <c r="G1021">
        <v>575.5</v>
      </c>
      <c r="H1021" s="2"/>
      <c r="I1021">
        <f>+ABS(SUMIF($A$4:$A$11183,A1021,$H$4:$H$11183)-IF(ISERROR(VLOOKUP(A1021,Seguimiento_Mar_2025!G$4:U$356,15,FALSE)),0,VLOOKUP(A1021,Seguimiento_Mar_2025!G$4:U$356,15,FALSE)))</f>
        <v>0</v>
      </c>
    </row>
    <row r="1022" spans="1:9">
      <c r="A1022" t="s">
        <v>611</v>
      </c>
      <c r="B1022" s="1" t="str">
        <f>+IF(LEN(A1022)&gt;0,VLOOKUP(A1022,Seguimiento_Mar_2025!G$4:H$356,2,FALSE),"")</f>
        <v>Áreas protegidas</v>
      </c>
      <c r="C1022" s="1" t="str">
        <f>+IF(LEN(A1022)&gt;0,VLOOKUP(A1022,Seguimiento_Mar_2025!G$4:J$356,4,FALSE),"")</f>
        <v>Secretaría de Ambiente</v>
      </c>
      <c r="D1022" t="s">
        <v>1318</v>
      </c>
      <c r="E1022" t="str">
        <f t="shared" si="32"/>
        <v>54010103Concordia</v>
      </c>
      <c r="F1022" t="str">
        <f t="shared" si="31"/>
        <v/>
      </c>
      <c r="G1022">
        <v>192.4</v>
      </c>
      <c r="H1022" s="2"/>
      <c r="I1022">
        <f>+ABS(SUMIF($A$4:$A$11183,A1022,$H$4:$H$11183)-IF(ISERROR(VLOOKUP(A1022,Seguimiento_Mar_2025!G$4:U$356,15,FALSE)),0,VLOOKUP(A1022,Seguimiento_Mar_2025!G$4:U$356,15,FALSE)))</f>
        <v>0</v>
      </c>
    </row>
    <row r="1023" spans="1:9">
      <c r="A1023" t="s">
        <v>611</v>
      </c>
      <c r="B1023" s="1" t="str">
        <f>+IF(LEN(A1023)&gt;0,VLOOKUP(A1023,Seguimiento_Mar_2025!G$4:H$356,2,FALSE),"")</f>
        <v>Áreas protegidas</v>
      </c>
      <c r="C1023" s="1" t="str">
        <f>+IF(LEN(A1023)&gt;0,VLOOKUP(A1023,Seguimiento_Mar_2025!G$4:J$356,4,FALSE),"")</f>
        <v>Secretaría de Ambiente</v>
      </c>
      <c r="D1023" t="s">
        <v>1231</v>
      </c>
      <c r="E1023" t="str">
        <f t="shared" si="32"/>
        <v>54010103Dabeiba</v>
      </c>
      <c r="F1023" t="str">
        <f t="shared" si="31"/>
        <v/>
      </c>
      <c r="G1023">
        <v>77.5</v>
      </c>
      <c r="H1023" s="2"/>
      <c r="I1023">
        <f>+ABS(SUMIF($A$4:$A$11183,A1023,$H$4:$H$11183)-IF(ISERROR(VLOOKUP(A1023,Seguimiento_Mar_2025!G$4:U$356,15,FALSE)),0,VLOOKUP(A1023,Seguimiento_Mar_2025!G$4:U$356,15,FALSE)))</f>
        <v>0</v>
      </c>
    </row>
    <row r="1024" spans="1:9">
      <c r="A1024" t="s">
        <v>611</v>
      </c>
      <c r="B1024" s="1" t="str">
        <f>+IF(LEN(A1024)&gt;0,VLOOKUP(A1024,Seguimiento_Mar_2025!G$4:H$356,2,FALSE),"")</f>
        <v>Áreas protegidas</v>
      </c>
      <c r="C1024" s="1" t="str">
        <f>+IF(LEN(A1024)&gt;0,VLOOKUP(A1024,Seguimiento_Mar_2025!G$4:J$356,4,FALSE),"")</f>
        <v>Secretaría de Ambiente</v>
      </c>
      <c r="D1024" t="s">
        <v>1270</v>
      </c>
      <c r="E1024" t="str">
        <f t="shared" si="32"/>
        <v>54010103Ebéjico</v>
      </c>
      <c r="F1024" t="str">
        <f t="shared" si="31"/>
        <v/>
      </c>
      <c r="G1024">
        <v>463.4</v>
      </c>
      <c r="H1024" s="2"/>
      <c r="I1024">
        <f>+ABS(SUMIF($A$4:$A$11183,A1024,$H$4:$H$11183)-IF(ISERROR(VLOOKUP(A1024,Seguimiento_Mar_2025!G$4:U$356,15,FALSE)),0,VLOOKUP(A1024,Seguimiento_Mar_2025!G$4:U$356,15,FALSE)))</f>
        <v>0</v>
      </c>
    </row>
    <row r="1025" spans="1:9">
      <c r="A1025" t="s">
        <v>611</v>
      </c>
      <c r="B1025" s="1" t="str">
        <f>+IF(LEN(A1025)&gt;0,VLOOKUP(A1025,Seguimiento_Mar_2025!G$4:H$356,2,FALSE),"")</f>
        <v>Áreas protegidas</v>
      </c>
      <c r="C1025" s="1" t="str">
        <f>+IF(LEN(A1025)&gt;0,VLOOKUP(A1025,Seguimiento_Mar_2025!G$4:J$356,4,FALSE),"")</f>
        <v>Secretaría de Ambiente</v>
      </c>
      <c r="D1025" t="s">
        <v>1246</v>
      </c>
      <c r="E1025" t="str">
        <f t="shared" si="32"/>
        <v>54010103Entrerríos</v>
      </c>
      <c r="F1025" t="str">
        <f t="shared" si="31"/>
        <v/>
      </c>
      <c r="G1025">
        <v>183.5</v>
      </c>
      <c r="H1025" s="2"/>
      <c r="I1025">
        <f>+ABS(SUMIF($A$4:$A$11183,A1025,$H$4:$H$11183)-IF(ISERROR(VLOOKUP(A1025,Seguimiento_Mar_2025!G$4:U$356,15,FALSE)),0,VLOOKUP(A1025,Seguimiento_Mar_2025!G$4:U$356,15,FALSE)))</f>
        <v>0</v>
      </c>
    </row>
    <row r="1026" spans="1:9">
      <c r="A1026" t="s">
        <v>611</v>
      </c>
      <c r="B1026" s="1" t="str">
        <f>+IF(LEN(A1026)&gt;0,VLOOKUP(A1026,Seguimiento_Mar_2025!G$4:H$356,2,FALSE),"")</f>
        <v>Áreas protegidas</v>
      </c>
      <c r="C1026" s="1" t="str">
        <f>+IF(LEN(A1026)&gt;0,VLOOKUP(A1026,Seguimiento_Mar_2025!G$4:J$356,4,FALSE),"")</f>
        <v>Secretaría de Ambiente</v>
      </c>
      <c r="D1026" t="s">
        <v>1324</v>
      </c>
      <c r="E1026" t="str">
        <f t="shared" si="32"/>
        <v>54010103Frontino</v>
      </c>
      <c r="F1026" t="str">
        <f t="shared" si="31"/>
        <v/>
      </c>
      <c r="G1026">
        <v>738.6</v>
      </c>
      <c r="H1026" s="2"/>
      <c r="I1026">
        <f>+ABS(SUMIF($A$4:$A$11183,A1026,$H$4:$H$11183)-IF(ISERROR(VLOOKUP(A1026,Seguimiento_Mar_2025!G$4:U$356,15,FALSE)),0,VLOOKUP(A1026,Seguimiento_Mar_2025!G$4:U$356,15,FALSE)))</f>
        <v>0</v>
      </c>
    </row>
    <row r="1027" spans="1:9">
      <c r="A1027" t="s">
        <v>611</v>
      </c>
      <c r="B1027" s="1" t="str">
        <f>+IF(LEN(A1027)&gt;0,VLOOKUP(A1027,Seguimiento_Mar_2025!G$4:H$356,2,FALSE),"")</f>
        <v>Áreas protegidas</v>
      </c>
      <c r="C1027" s="1" t="str">
        <f>+IF(LEN(A1027)&gt;0,VLOOKUP(A1027,Seguimiento_Mar_2025!G$4:J$356,4,FALSE),"")</f>
        <v>Secretaría de Ambiente</v>
      </c>
      <c r="D1027" t="s">
        <v>1325</v>
      </c>
      <c r="E1027" t="str">
        <f t="shared" si="32"/>
        <v>54010103Giraldo</v>
      </c>
      <c r="F1027" t="str">
        <f t="shared" si="31"/>
        <v/>
      </c>
      <c r="G1027">
        <v>306</v>
      </c>
      <c r="H1027" s="2"/>
      <c r="I1027">
        <f>+ABS(SUMIF($A$4:$A$11183,A1027,$H$4:$H$11183)-IF(ISERROR(VLOOKUP(A1027,Seguimiento_Mar_2025!G$4:U$356,15,FALSE)),0,VLOOKUP(A1027,Seguimiento_Mar_2025!G$4:U$356,15,FALSE)))</f>
        <v>0</v>
      </c>
    </row>
    <row r="1028" spans="1:9">
      <c r="A1028" t="s">
        <v>611</v>
      </c>
      <c r="B1028" s="1" t="str">
        <f>+IF(LEN(A1028)&gt;0,VLOOKUP(A1028,Seguimiento_Mar_2025!G$4:H$356,2,FALSE),"")</f>
        <v>Áreas protegidas</v>
      </c>
      <c r="C1028" s="1" t="str">
        <f>+IF(LEN(A1028)&gt;0,VLOOKUP(A1028,Seguimiento_Mar_2025!G$4:J$356,4,FALSE),"")</f>
        <v>Secretaría de Ambiente</v>
      </c>
      <c r="D1028" t="s">
        <v>1261</v>
      </c>
      <c r="E1028" t="str">
        <f t="shared" si="32"/>
        <v>54010103Girardota</v>
      </c>
      <c r="F1028" t="str">
        <f t="shared" ref="F1028:F1091" si="33">+IF(IF(LEN(E1028)&gt;0,COUNTIF($E$4:$E$11183,E1028),"")=1,"",IF(LEN(E1028)&gt;0,COUNTIF($E$4:$E$11183,E1028),""))</f>
        <v/>
      </c>
      <c r="G1028">
        <v>82.6</v>
      </c>
      <c r="H1028" s="2"/>
      <c r="I1028">
        <f>+ABS(SUMIF($A$4:$A$11183,A1028,$H$4:$H$11183)-IF(ISERROR(VLOOKUP(A1028,Seguimiento_Mar_2025!G$4:U$356,15,FALSE)),0,VLOOKUP(A1028,Seguimiento_Mar_2025!G$4:U$356,15,FALSE)))</f>
        <v>0</v>
      </c>
    </row>
    <row r="1029" spans="1:9">
      <c r="A1029" t="s">
        <v>611</v>
      </c>
      <c r="B1029" s="1" t="str">
        <f>+IF(LEN(A1029)&gt;0,VLOOKUP(A1029,Seguimiento_Mar_2025!G$4:H$356,2,FALSE),"")</f>
        <v>Áreas protegidas</v>
      </c>
      <c r="C1029" s="1" t="str">
        <f>+IF(LEN(A1029)&gt;0,VLOOKUP(A1029,Seguimiento_Mar_2025!G$4:J$356,4,FALSE),"")</f>
        <v>Secretaría de Ambiente</v>
      </c>
      <c r="D1029" t="s">
        <v>1282</v>
      </c>
      <c r="E1029" t="str">
        <f t="shared" si="32"/>
        <v>54010103Guadalupe</v>
      </c>
      <c r="F1029" t="str">
        <f t="shared" si="33"/>
        <v/>
      </c>
      <c r="G1029">
        <v>59.5</v>
      </c>
      <c r="H1029" s="2"/>
      <c r="I1029">
        <f>+ABS(SUMIF($A$4:$A$11183,A1029,$H$4:$H$11183)-IF(ISERROR(VLOOKUP(A1029,Seguimiento_Mar_2025!G$4:U$356,15,FALSE)),0,VLOOKUP(A1029,Seguimiento_Mar_2025!G$4:U$356,15,FALSE)))</f>
        <v>0</v>
      </c>
    </row>
    <row r="1030" spans="1:9">
      <c r="A1030" t="s">
        <v>611</v>
      </c>
      <c r="B1030" s="1" t="str">
        <f>+IF(LEN(A1030)&gt;0,VLOOKUP(A1030,Seguimiento_Mar_2025!G$4:H$356,2,FALSE),"")</f>
        <v>Áreas protegidas</v>
      </c>
      <c r="C1030" s="1" t="str">
        <f>+IF(LEN(A1030)&gt;0,VLOOKUP(A1030,Seguimiento_Mar_2025!G$4:J$356,4,FALSE),"")</f>
        <v>Secretaría de Ambiente</v>
      </c>
      <c r="D1030" t="s">
        <v>1238</v>
      </c>
      <c r="E1030" t="str">
        <f t="shared" si="32"/>
        <v>54010103Ituango</v>
      </c>
      <c r="F1030" t="str">
        <f t="shared" si="33"/>
        <v/>
      </c>
      <c r="G1030">
        <v>493.6</v>
      </c>
      <c r="H1030" s="2"/>
      <c r="I1030">
        <f>+ABS(SUMIF($A$4:$A$11183,A1030,$H$4:$H$11183)-IF(ISERROR(VLOOKUP(A1030,Seguimiento_Mar_2025!G$4:U$356,15,FALSE)),0,VLOOKUP(A1030,Seguimiento_Mar_2025!G$4:U$356,15,FALSE)))</f>
        <v>0</v>
      </c>
    </row>
    <row r="1031" spans="1:9">
      <c r="A1031" t="s">
        <v>611</v>
      </c>
      <c r="B1031" s="1" t="str">
        <f>+IF(LEN(A1031)&gt;0,VLOOKUP(A1031,Seguimiento_Mar_2025!G$4:H$356,2,FALSE),"")</f>
        <v>Áreas protegidas</v>
      </c>
      <c r="C1031" s="1" t="str">
        <f>+IF(LEN(A1031)&gt;0,VLOOKUP(A1031,Seguimiento_Mar_2025!G$4:J$356,4,FALSE),"")</f>
        <v>Secretaría de Ambiente</v>
      </c>
      <c r="D1031" t="s">
        <v>1330</v>
      </c>
      <c r="E1031" t="str">
        <f t="shared" si="32"/>
        <v>54010103Jardín</v>
      </c>
      <c r="F1031" t="str">
        <f t="shared" si="33"/>
        <v/>
      </c>
      <c r="G1031">
        <v>429.6</v>
      </c>
      <c r="H1031" s="2"/>
      <c r="I1031">
        <f>+ABS(SUMIF($A$4:$A$11183,A1031,$H$4:$H$11183)-IF(ISERROR(VLOOKUP(A1031,Seguimiento_Mar_2025!G$4:U$356,15,FALSE)),0,VLOOKUP(A1031,Seguimiento_Mar_2025!G$4:U$356,15,FALSE)))</f>
        <v>0</v>
      </c>
    </row>
    <row r="1032" spans="1:9">
      <c r="A1032" t="s">
        <v>611</v>
      </c>
      <c r="B1032" s="1" t="str">
        <f>+IF(LEN(A1032)&gt;0,VLOOKUP(A1032,Seguimiento_Mar_2025!G$4:H$356,2,FALSE),"")</f>
        <v>Áreas protegidas</v>
      </c>
      <c r="C1032" s="1" t="str">
        <f>+IF(LEN(A1032)&gt;0,VLOOKUP(A1032,Seguimiento_Mar_2025!G$4:J$356,4,FALSE),"")</f>
        <v>Secretaría de Ambiente</v>
      </c>
      <c r="D1032" t="s">
        <v>1237</v>
      </c>
      <c r="E1032" t="str">
        <f t="shared" si="32"/>
        <v>54010103Jericó</v>
      </c>
      <c r="F1032" t="str">
        <f t="shared" si="33"/>
        <v/>
      </c>
      <c r="G1032">
        <v>993.2</v>
      </c>
      <c r="H1032" s="2"/>
      <c r="I1032">
        <f>+ABS(SUMIF($A$4:$A$11183,A1032,$H$4:$H$11183)-IF(ISERROR(VLOOKUP(A1032,Seguimiento_Mar_2025!G$4:U$356,15,FALSE)),0,VLOOKUP(A1032,Seguimiento_Mar_2025!G$4:U$356,15,FALSE)))</f>
        <v>0</v>
      </c>
    </row>
    <row r="1033" spans="1:9">
      <c r="A1033" t="s">
        <v>611</v>
      </c>
      <c r="B1033" s="1" t="str">
        <f>+IF(LEN(A1033)&gt;0,VLOOKUP(A1033,Seguimiento_Mar_2025!G$4:H$356,2,FALSE),"")</f>
        <v>Áreas protegidas</v>
      </c>
      <c r="C1033" s="1" t="str">
        <f>+IF(LEN(A1033)&gt;0,VLOOKUP(A1033,Seguimiento_Mar_2025!G$4:J$356,4,FALSE),"")</f>
        <v>Secretaría de Ambiente</v>
      </c>
      <c r="D1033" t="s">
        <v>1332</v>
      </c>
      <c r="E1033" t="str">
        <f t="shared" si="32"/>
        <v>54010103La Estrella</v>
      </c>
      <c r="F1033" t="str">
        <f t="shared" si="33"/>
        <v/>
      </c>
      <c r="G1033">
        <v>511</v>
      </c>
      <c r="H1033" s="2"/>
      <c r="I1033">
        <f>+ABS(SUMIF($A$4:$A$11183,A1033,$H$4:$H$11183)-IF(ISERROR(VLOOKUP(A1033,Seguimiento_Mar_2025!G$4:U$356,15,FALSE)),0,VLOOKUP(A1033,Seguimiento_Mar_2025!G$4:U$356,15,FALSE)))</f>
        <v>0</v>
      </c>
    </row>
    <row r="1034" spans="1:9">
      <c r="A1034" t="s">
        <v>611</v>
      </c>
      <c r="B1034" s="1" t="str">
        <f>+IF(LEN(A1034)&gt;0,VLOOKUP(A1034,Seguimiento_Mar_2025!G$4:H$356,2,FALSE),"")</f>
        <v>Áreas protegidas</v>
      </c>
      <c r="C1034" s="1" t="str">
        <f>+IF(LEN(A1034)&gt;0,VLOOKUP(A1034,Seguimiento_Mar_2025!G$4:J$356,4,FALSE),"")</f>
        <v>Secretaría de Ambiente</v>
      </c>
      <c r="D1034" t="s">
        <v>1240</v>
      </c>
      <c r="E1034" t="str">
        <f t="shared" si="32"/>
        <v>54010103Liborina</v>
      </c>
      <c r="F1034" t="str">
        <f t="shared" si="33"/>
        <v/>
      </c>
      <c r="G1034">
        <v>262.5</v>
      </c>
      <c r="H1034" s="2"/>
      <c r="I1034">
        <f>+ABS(SUMIF($A$4:$A$11183,A1034,$H$4:$H$11183)-IF(ISERROR(VLOOKUP(A1034,Seguimiento_Mar_2025!G$4:U$356,15,FALSE)),0,VLOOKUP(A1034,Seguimiento_Mar_2025!G$4:U$356,15,FALSE)))</f>
        <v>0</v>
      </c>
    </row>
    <row r="1035" spans="1:9">
      <c r="A1035" t="s">
        <v>611</v>
      </c>
      <c r="B1035" s="1" t="str">
        <f>+IF(LEN(A1035)&gt;0,VLOOKUP(A1035,Seguimiento_Mar_2025!G$4:H$356,2,FALSE),"")</f>
        <v>Áreas protegidas</v>
      </c>
      <c r="C1035" s="1" t="str">
        <f>+IF(LEN(A1035)&gt;0,VLOOKUP(A1035,Seguimiento_Mar_2025!G$4:J$356,4,FALSE),"")</f>
        <v>Secretaría de Ambiente</v>
      </c>
      <c r="D1035" t="s">
        <v>1275</v>
      </c>
      <c r="E1035" t="str">
        <f t="shared" si="32"/>
        <v>54010103Maceo</v>
      </c>
      <c r="F1035" t="str">
        <f t="shared" si="33"/>
        <v/>
      </c>
      <c r="G1035">
        <v>127.4</v>
      </c>
      <c r="H1035" s="2"/>
      <c r="I1035">
        <f>+ABS(SUMIF($A$4:$A$11183,A1035,$H$4:$H$11183)-IF(ISERROR(VLOOKUP(A1035,Seguimiento_Mar_2025!G$4:U$356,15,FALSE)),0,VLOOKUP(A1035,Seguimiento_Mar_2025!G$4:U$356,15,FALSE)))</f>
        <v>0</v>
      </c>
    </row>
    <row r="1036" spans="1:9">
      <c r="A1036" t="s">
        <v>611</v>
      </c>
      <c r="B1036" s="1" t="str">
        <f>+IF(LEN(A1036)&gt;0,VLOOKUP(A1036,Seguimiento_Mar_2025!G$4:H$356,2,FALSE),"")</f>
        <v>Áreas protegidas</v>
      </c>
      <c r="C1036" s="1" t="str">
        <f>+IF(LEN(A1036)&gt;0,VLOOKUP(A1036,Seguimiento_Mar_2025!G$4:J$356,4,FALSE),"")</f>
        <v>Secretaría de Ambiente</v>
      </c>
      <c r="D1036" t="s">
        <v>1228</v>
      </c>
      <c r="E1036" t="str">
        <f t="shared" si="32"/>
        <v>54010103Necoclí</v>
      </c>
      <c r="F1036" t="str">
        <f t="shared" si="33"/>
        <v/>
      </c>
      <c r="G1036">
        <v>664.2</v>
      </c>
      <c r="H1036" s="2"/>
      <c r="I1036">
        <f>+ABS(SUMIF($A$4:$A$11183,A1036,$H$4:$H$11183)-IF(ISERROR(VLOOKUP(A1036,Seguimiento_Mar_2025!G$4:U$356,15,FALSE)),0,VLOOKUP(A1036,Seguimiento_Mar_2025!G$4:U$356,15,FALSE)))</f>
        <v>0</v>
      </c>
    </row>
    <row r="1037" spans="1:9">
      <c r="A1037" t="s">
        <v>611</v>
      </c>
      <c r="B1037" s="1" t="str">
        <f>+IF(LEN(A1037)&gt;0,VLOOKUP(A1037,Seguimiento_Mar_2025!G$4:H$356,2,FALSE),"")</f>
        <v>Áreas protegidas</v>
      </c>
      <c r="C1037" s="1" t="str">
        <f>+IF(LEN(A1037)&gt;0,VLOOKUP(A1037,Seguimiento_Mar_2025!G$4:J$356,4,FALSE),"")</f>
        <v>Secretaría de Ambiente</v>
      </c>
      <c r="D1037" t="s">
        <v>1274</v>
      </c>
      <c r="E1037" t="str">
        <f t="shared" si="32"/>
        <v>54010103Olaya</v>
      </c>
      <c r="F1037" t="str">
        <f t="shared" si="33"/>
        <v/>
      </c>
      <c r="G1037">
        <v>271.5</v>
      </c>
      <c r="H1037" s="2"/>
      <c r="I1037">
        <f>+ABS(SUMIF($A$4:$A$11183,A1037,$H$4:$H$11183)-IF(ISERROR(VLOOKUP(A1037,Seguimiento_Mar_2025!G$4:U$356,15,FALSE)),0,VLOOKUP(A1037,Seguimiento_Mar_2025!G$4:U$356,15,FALSE)))</f>
        <v>0</v>
      </c>
    </row>
    <row r="1038" spans="1:9">
      <c r="A1038" t="s">
        <v>611</v>
      </c>
      <c r="B1038" s="1" t="str">
        <f>+IF(LEN(A1038)&gt;0,VLOOKUP(A1038,Seguimiento_Mar_2025!G$4:H$356,2,FALSE),"")</f>
        <v>Áreas protegidas</v>
      </c>
      <c r="C1038" s="1" t="str">
        <f>+IF(LEN(A1038)&gt;0,VLOOKUP(A1038,Seguimiento_Mar_2025!G$4:J$356,4,FALSE),"")</f>
        <v>Secretaría de Ambiente</v>
      </c>
      <c r="D1038" t="s">
        <v>1335</v>
      </c>
      <c r="E1038" t="str">
        <f t="shared" si="32"/>
        <v>54010103Peque</v>
      </c>
      <c r="F1038" t="str">
        <f t="shared" si="33"/>
        <v/>
      </c>
      <c r="G1038">
        <v>296.8</v>
      </c>
      <c r="H1038" s="2"/>
      <c r="I1038">
        <f>+ABS(SUMIF($A$4:$A$11183,A1038,$H$4:$H$11183)-IF(ISERROR(VLOOKUP(A1038,Seguimiento_Mar_2025!G$4:U$356,15,FALSE)),0,VLOOKUP(A1038,Seguimiento_Mar_2025!G$4:U$356,15,FALSE)))</f>
        <v>0</v>
      </c>
    </row>
    <row r="1039" spans="1:9">
      <c r="A1039" t="s">
        <v>611</v>
      </c>
      <c r="B1039" s="1" t="str">
        <f>+IF(LEN(A1039)&gt;0,VLOOKUP(A1039,Seguimiento_Mar_2025!G$4:H$356,2,FALSE),"")</f>
        <v>Áreas protegidas</v>
      </c>
      <c r="C1039" s="1" t="str">
        <f>+IF(LEN(A1039)&gt;0,VLOOKUP(A1039,Seguimiento_Mar_2025!G$4:J$356,4,FALSE),"")</f>
        <v>Secretaría de Ambiente</v>
      </c>
      <c r="D1039" t="s">
        <v>1295</v>
      </c>
      <c r="E1039" t="str">
        <f t="shared" si="32"/>
        <v>54010103Pueblorrico</v>
      </c>
      <c r="F1039" t="str">
        <f t="shared" si="33"/>
        <v/>
      </c>
      <c r="G1039">
        <v>198.6</v>
      </c>
      <c r="H1039" s="2"/>
      <c r="I1039">
        <f>+ABS(SUMIF($A$4:$A$11183,A1039,$H$4:$H$11183)-IF(ISERROR(VLOOKUP(A1039,Seguimiento_Mar_2025!G$4:U$356,15,FALSE)),0,VLOOKUP(A1039,Seguimiento_Mar_2025!G$4:U$356,15,FALSE)))</f>
        <v>0</v>
      </c>
    </row>
    <row r="1040" spans="1:9">
      <c r="A1040" t="s">
        <v>611</v>
      </c>
      <c r="B1040" s="1" t="str">
        <f>+IF(LEN(A1040)&gt;0,VLOOKUP(A1040,Seguimiento_Mar_2025!G$4:H$356,2,FALSE),"")</f>
        <v>Áreas protegidas</v>
      </c>
      <c r="C1040" s="1" t="str">
        <f>+IF(LEN(A1040)&gt;0,VLOOKUP(A1040,Seguimiento_Mar_2025!G$4:J$356,4,FALSE),"")</f>
        <v>Secretaría de Ambiente</v>
      </c>
      <c r="D1040" t="s">
        <v>1287</v>
      </c>
      <c r="E1040" t="str">
        <f t="shared" si="32"/>
        <v>54010103Puerto Nare</v>
      </c>
      <c r="F1040" t="str">
        <f t="shared" si="33"/>
        <v/>
      </c>
      <c r="G1040">
        <v>549.4</v>
      </c>
      <c r="H1040" s="2"/>
      <c r="I1040">
        <f>+ABS(SUMIF($A$4:$A$11183,A1040,$H$4:$H$11183)-IF(ISERROR(VLOOKUP(A1040,Seguimiento_Mar_2025!G$4:U$356,15,FALSE)),0,VLOOKUP(A1040,Seguimiento_Mar_2025!G$4:U$356,15,FALSE)))</f>
        <v>0</v>
      </c>
    </row>
    <row r="1041" spans="1:9">
      <c r="A1041" t="s">
        <v>611</v>
      </c>
      <c r="B1041" s="1" t="str">
        <f>+IF(LEN(A1041)&gt;0,VLOOKUP(A1041,Seguimiento_Mar_2025!G$4:H$356,2,FALSE),"")</f>
        <v>Áreas protegidas</v>
      </c>
      <c r="C1041" s="1" t="str">
        <f>+IF(LEN(A1041)&gt;0,VLOOKUP(A1041,Seguimiento_Mar_2025!G$4:J$356,4,FALSE),"")</f>
        <v>Secretaría de Ambiente</v>
      </c>
      <c r="D1041" t="s">
        <v>1338</v>
      </c>
      <c r="E1041" t="str">
        <f t="shared" si="32"/>
        <v>54010103Sabanalarga</v>
      </c>
      <c r="F1041" t="str">
        <f t="shared" si="33"/>
        <v/>
      </c>
      <c r="G1041">
        <v>137.69999999999999</v>
      </c>
      <c r="H1041" s="2"/>
      <c r="I1041">
        <f>+ABS(SUMIF($A$4:$A$11183,A1041,$H$4:$H$11183)-IF(ISERROR(VLOOKUP(A1041,Seguimiento_Mar_2025!G$4:U$356,15,FALSE)),0,VLOOKUP(A1041,Seguimiento_Mar_2025!G$4:U$356,15,FALSE)))</f>
        <v>0</v>
      </c>
    </row>
    <row r="1042" spans="1:9">
      <c r="A1042" t="s">
        <v>611</v>
      </c>
      <c r="B1042" s="1" t="str">
        <f>+IF(LEN(A1042)&gt;0,VLOOKUP(A1042,Seguimiento_Mar_2025!G$4:H$356,2,FALSE),"")</f>
        <v>Áreas protegidas</v>
      </c>
      <c r="C1042" s="1" t="str">
        <f>+IF(LEN(A1042)&gt;0,VLOOKUP(A1042,Seguimiento_Mar_2025!G$4:J$356,4,FALSE),"")</f>
        <v>Secretaría de Ambiente</v>
      </c>
      <c r="D1042" t="s">
        <v>1300</v>
      </c>
      <c r="E1042" t="str">
        <f t="shared" si="32"/>
        <v>54010103Salgar</v>
      </c>
      <c r="F1042" t="str">
        <f t="shared" si="33"/>
        <v/>
      </c>
      <c r="G1042">
        <v>294.10000000000002</v>
      </c>
      <c r="H1042" s="2"/>
      <c r="I1042">
        <f>+ABS(SUMIF($A$4:$A$11183,A1042,$H$4:$H$11183)-IF(ISERROR(VLOOKUP(A1042,Seguimiento_Mar_2025!G$4:U$356,15,FALSE)),0,VLOOKUP(A1042,Seguimiento_Mar_2025!G$4:U$356,15,FALSE)))</f>
        <v>0</v>
      </c>
    </row>
    <row r="1043" spans="1:9">
      <c r="A1043" t="s">
        <v>611</v>
      </c>
      <c r="B1043" s="1" t="str">
        <f>+IF(LEN(A1043)&gt;0,VLOOKUP(A1043,Seguimiento_Mar_2025!G$4:H$356,2,FALSE),"")</f>
        <v>Áreas protegidas</v>
      </c>
      <c r="C1043" s="1" t="str">
        <f>+IF(LEN(A1043)&gt;0,VLOOKUP(A1043,Seguimiento_Mar_2025!G$4:J$356,4,FALSE),"")</f>
        <v>Secretaría de Ambiente</v>
      </c>
      <c r="D1043" t="s">
        <v>1340</v>
      </c>
      <c r="E1043" t="str">
        <f t="shared" si="32"/>
        <v>54010103San Andrés de Cuerquia</v>
      </c>
      <c r="F1043" t="str">
        <f t="shared" si="33"/>
        <v/>
      </c>
      <c r="G1043">
        <v>64</v>
      </c>
      <c r="H1043" s="2"/>
      <c r="I1043">
        <f>+ABS(SUMIF($A$4:$A$11183,A1043,$H$4:$H$11183)-IF(ISERROR(VLOOKUP(A1043,Seguimiento_Mar_2025!G$4:U$356,15,FALSE)),0,VLOOKUP(A1043,Seguimiento_Mar_2025!G$4:U$356,15,FALSE)))</f>
        <v>0</v>
      </c>
    </row>
    <row r="1044" spans="1:9">
      <c r="A1044" t="s">
        <v>611</v>
      </c>
      <c r="B1044" s="1" t="str">
        <f>+IF(LEN(A1044)&gt;0,VLOOKUP(A1044,Seguimiento_Mar_2025!G$4:H$356,2,FALSE),"")</f>
        <v>Áreas protegidas</v>
      </c>
      <c r="C1044" s="1" t="str">
        <f>+IF(LEN(A1044)&gt;0,VLOOKUP(A1044,Seguimiento_Mar_2025!G$4:J$356,4,FALSE),"")</f>
        <v>Secretaría de Ambiente</v>
      </c>
      <c r="D1044" t="s">
        <v>1236</v>
      </c>
      <c r="E1044" t="str">
        <f t="shared" si="32"/>
        <v>54010103San Jerónimo</v>
      </c>
      <c r="F1044" t="str">
        <f t="shared" si="33"/>
        <v/>
      </c>
      <c r="G1044">
        <v>61.2</v>
      </c>
      <c r="H1044" s="2"/>
      <c r="I1044">
        <f>+ABS(SUMIF($A$4:$A$11183,A1044,$H$4:$H$11183)-IF(ISERROR(VLOOKUP(A1044,Seguimiento_Mar_2025!G$4:U$356,15,FALSE)),0,VLOOKUP(A1044,Seguimiento_Mar_2025!G$4:U$356,15,FALSE)))</f>
        <v>0</v>
      </c>
    </row>
    <row r="1045" spans="1:9">
      <c r="A1045" t="s">
        <v>611</v>
      </c>
      <c r="B1045" s="1" t="str">
        <f>+IF(LEN(A1045)&gt;0,VLOOKUP(A1045,Seguimiento_Mar_2025!G$4:H$356,2,FALSE),"")</f>
        <v>Áreas protegidas</v>
      </c>
      <c r="C1045" s="1" t="str">
        <f>+IF(LEN(A1045)&gt;0,VLOOKUP(A1045,Seguimiento_Mar_2025!G$4:J$356,4,FALSE),"")</f>
        <v>Secretaría de Ambiente</v>
      </c>
      <c r="D1045" t="s">
        <v>1226</v>
      </c>
      <c r="E1045" t="str">
        <f t="shared" si="32"/>
        <v>54010103San Juan de Urabá</v>
      </c>
      <c r="F1045" t="str">
        <f t="shared" si="33"/>
        <v/>
      </c>
      <c r="G1045">
        <v>49.6</v>
      </c>
      <c r="H1045" s="2"/>
      <c r="I1045">
        <f>+ABS(SUMIF($A$4:$A$11183,A1045,$H$4:$H$11183)-IF(ISERROR(VLOOKUP(A1045,Seguimiento_Mar_2025!G$4:U$356,15,FALSE)),0,VLOOKUP(A1045,Seguimiento_Mar_2025!G$4:U$356,15,FALSE)))</f>
        <v>0</v>
      </c>
    </row>
    <row r="1046" spans="1:9">
      <c r="A1046" t="s">
        <v>611</v>
      </c>
      <c r="B1046" s="1" t="str">
        <f>+IF(LEN(A1046)&gt;0,VLOOKUP(A1046,Seguimiento_Mar_2025!G$4:H$356,2,FALSE),"")</f>
        <v>Áreas protegidas</v>
      </c>
      <c r="C1046" s="1" t="str">
        <f>+IF(LEN(A1046)&gt;0,VLOOKUP(A1046,Seguimiento_Mar_2025!G$4:J$356,4,FALSE),"")</f>
        <v>Secretaría de Ambiente</v>
      </c>
      <c r="D1046" t="s">
        <v>1255</v>
      </c>
      <c r="E1046" t="str">
        <f t="shared" si="32"/>
        <v>54010103Santa Fe de Antioquia</v>
      </c>
      <c r="F1046" t="str">
        <f t="shared" si="33"/>
        <v/>
      </c>
      <c r="G1046">
        <v>710.9</v>
      </c>
      <c r="H1046" s="2"/>
      <c r="I1046">
        <f>+ABS(SUMIF($A$4:$A$11183,A1046,$H$4:$H$11183)-IF(ISERROR(VLOOKUP(A1046,Seguimiento_Mar_2025!G$4:U$356,15,FALSE)),0,VLOOKUP(A1046,Seguimiento_Mar_2025!G$4:U$356,15,FALSE)))</f>
        <v>0</v>
      </c>
    </row>
    <row r="1047" spans="1:9">
      <c r="A1047" t="s">
        <v>611</v>
      </c>
      <c r="B1047" s="1" t="str">
        <f>+IF(LEN(A1047)&gt;0,VLOOKUP(A1047,Seguimiento_Mar_2025!G$4:H$356,2,FALSE),"")</f>
        <v>Áreas protegidas</v>
      </c>
      <c r="C1047" s="1" t="str">
        <f>+IF(LEN(A1047)&gt;0,VLOOKUP(A1047,Seguimiento_Mar_2025!G$4:J$356,4,FALSE),"")</f>
        <v>Secretaría de Ambiente</v>
      </c>
      <c r="D1047" t="s">
        <v>1259</v>
      </c>
      <c r="E1047" t="str">
        <f t="shared" si="32"/>
        <v>54010103Santa Rosa de Osos</v>
      </c>
      <c r="F1047" t="str">
        <f t="shared" si="33"/>
        <v/>
      </c>
      <c r="G1047">
        <v>853.5</v>
      </c>
      <c r="H1047" s="2"/>
      <c r="I1047">
        <f>+ABS(SUMIF($A$4:$A$11183,A1047,$H$4:$H$11183)-IF(ISERROR(VLOOKUP(A1047,Seguimiento_Mar_2025!G$4:U$356,15,FALSE)),0,VLOOKUP(A1047,Seguimiento_Mar_2025!G$4:U$356,15,FALSE)))</f>
        <v>0</v>
      </c>
    </row>
    <row r="1048" spans="1:9">
      <c r="A1048" t="s">
        <v>611</v>
      </c>
      <c r="B1048" s="1" t="str">
        <f>+IF(LEN(A1048)&gt;0,VLOOKUP(A1048,Seguimiento_Mar_2025!G$4:H$356,2,FALSE),"")</f>
        <v>Áreas protegidas</v>
      </c>
      <c r="C1048" s="1" t="str">
        <f>+IF(LEN(A1048)&gt;0,VLOOKUP(A1048,Seguimiento_Mar_2025!G$4:J$356,4,FALSE),"")</f>
        <v>Secretaría de Ambiente</v>
      </c>
      <c r="D1048" t="s">
        <v>1345</v>
      </c>
      <c r="E1048" t="str">
        <f t="shared" si="32"/>
        <v>54010103Sopetrán</v>
      </c>
      <c r="F1048" t="str">
        <f t="shared" si="33"/>
        <v/>
      </c>
      <c r="G1048">
        <v>64</v>
      </c>
      <c r="H1048" s="2"/>
      <c r="I1048">
        <f>+ABS(SUMIF($A$4:$A$11183,A1048,$H$4:$H$11183)-IF(ISERROR(VLOOKUP(A1048,Seguimiento_Mar_2025!G$4:U$356,15,FALSE)),0,VLOOKUP(A1048,Seguimiento_Mar_2025!G$4:U$356,15,FALSE)))</f>
        <v>0</v>
      </c>
    </row>
    <row r="1049" spans="1:9">
      <c r="A1049" t="s">
        <v>611</v>
      </c>
      <c r="B1049" s="1" t="str">
        <f>+IF(LEN(A1049)&gt;0,VLOOKUP(A1049,Seguimiento_Mar_2025!G$4:H$356,2,FALSE),"")</f>
        <v>Áreas protegidas</v>
      </c>
      <c r="C1049" s="1" t="str">
        <f>+IF(LEN(A1049)&gt;0,VLOOKUP(A1049,Seguimiento_Mar_2025!G$4:J$356,4,FALSE),"")</f>
        <v>Secretaría de Ambiente</v>
      </c>
      <c r="D1049" t="s">
        <v>1289</v>
      </c>
      <c r="E1049" t="str">
        <f t="shared" si="32"/>
        <v>54010103Tarso</v>
      </c>
      <c r="F1049" t="str">
        <f t="shared" si="33"/>
        <v/>
      </c>
      <c r="G1049">
        <v>210.5</v>
      </c>
      <c r="H1049" s="2"/>
      <c r="I1049">
        <f>+ABS(SUMIF($A$4:$A$11183,A1049,$H$4:$H$11183)-IF(ISERROR(VLOOKUP(A1049,Seguimiento_Mar_2025!G$4:U$356,15,FALSE)),0,VLOOKUP(A1049,Seguimiento_Mar_2025!G$4:U$356,15,FALSE)))</f>
        <v>0</v>
      </c>
    </row>
    <row r="1050" spans="1:9">
      <c r="A1050" t="s">
        <v>611</v>
      </c>
      <c r="B1050" s="1" t="str">
        <f>+IF(LEN(A1050)&gt;0,VLOOKUP(A1050,Seguimiento_Mar_2025!G$4:H$356,2,FALSE),"")</f>
        <v>Áreas protegidas</v>
      </c>
      <c r="C1050" s="1" t="str">
        <f>+IF(LEN(A1050)&gt;0,VLOOKUP(A1050,Seguimiento_Mar_2025!G$4:J$356,4,FALSE),"")</f>
        <v>Secretaría de Ambiente</v>
      </c>
      <c r="D1050" t="s">
        <v>1347</v>
      </c>
      <c r="E1050" t="str">
        <f t="shared" si="32"/>
        <v>54010103Titiribí</v>
      </c>
      <c r="F1050" t="str">
        <f t="shared" si="33"/>
        <v/>
      </c>
      <c r="G1050">
        <v>125.1</v>
      </c>
      <c r="H1050" s="2"/>
      <c r="I1050">
        <f>+ABS(SUMIF($A$4:$A$11183,A1050,$H$4:$H$11183)-IF(ISERROR(VLOOKUP(A1050,Seguimiento_Mar_2025!G$4:U$356,15,FALSE)),0,VLOOKUP(A1050,Seguimiento_Mar_2025!G$4:U$356,15,FALSE)))</f>
        <v>0</v>
      </c>
    </row>
    <row r="1051" spans="1:9">
      <c r="A1051" t="s">
        <v>611</v>
      </c>
      <c r="B1051" s="1" t="str">
        <f>+IF(LEN(A1051)&gt;0,VLOOKUP(A1051,Seguimiento_Mar_2025!G$4:H$356,2,FALSE),"")</f>
        <v>Áreas protegidas</v>
      </c>
      <c r="C1051" s="1" t="str">
        <f>+IF(LEN(A1051)&gt;0,VLOOKUP(A1051,Seguimiento_Mar_2025!G$4:J$356,4,FALSE),"")</f>
        <v>Secretaría de Ambiente</v>
      </c>
      <c r="D1051" t="s">
        <v>1346</v>
      </c>
      <c r="E1051" t="str">
        <f t="shared" si="32"/>
        <v>54010103Támesis</v>
      </c>
      <c r="F1051" t="str">
        <f t="shared" si="33"/>
        <v/>
      </c>
      <c r="G1051">
        <v>775</v>
      </c>
      <c r="H1051" s="2"/>
      <c r="I1051">
        <f>+ABS(SUMIF($A$4:$A$11183,A1051,$H$4:$H$11183)-IF(ISERROR(VLOOKUP(A1051,Seguimiento_Mar_2025!G$4:U$356,15,FALSE)),0,VLOOKUP(A1051,Seguimiento_Mar_2025!G$4:U$356,15,FALSE)))</f>
        <v>0</v>
      </c>
    </row>
    <row r="1052" spans="1:9">
      <c r="A1052" t="s">
        <v>611</v>
      </c>
      <c r="B1052" s="1" t="str">
        <f>+IF(LEN(A1052)&gt;0,VLOOKUP(A1052,Seguimiento_Mar_2025!G$4:H$356,2,FALSE),"")</f>
        <v>Áreas protegidas</v>
      </c>
      <c r="C1052" s="1" t="str">
        <f>+IF(LEN(A1052)&gt;0,VLOOKUP(A1052,Seguimiento_Mar_2025!G$4:J$356,4,FALSE),"")</f>
        <v>Secretaría de Ambiente</v>
      </c>
      <c r="D1052" t="s">
        <v>1290</v>
      </c>
      <c r="E1052" t="str">
        <f t="shared" si="32"/>
        <v>54010103Uramita</v>
      </c>
      <c r="F1052" t="str">
        <f t="shared" si="33"/>
        <v/>
      </c>
      <c r="G1052">
        <v>132.4</v>
      </c>
      <c r="H1052" s="2"/>
      <c r="I1052">
        <f>+ABS(SUMIF($A$4:$A$11183,A1052,$H$4:$H$11183)-IF(ISERROR(VLOOKUP(A1052,Seguimiento_Mar_2025!G$4:U$356,15,FALSE)),0,VLOOKUP(A1052,Seguimiento_Mar_2025!G$4:U$356,15,FALSE)))</f>
        <v>0</v>
      </c>
    </row>
    <row r="1053" spans="1:9">
      <c r="A1053" t="s">
        <v>611</v>
      </c>
      <c r="B1053" s="1" t="str">
        <f>+IF(LEN(A1053)&gt;0,VLOOKUP(A1053,Seguimiento_Mar_2025!G$4:H$356,2,FALSE),"")</f>
        <v>Áreas protegidas</v>
      </c>
      <c r="C1053" s="1" t="str">
        <f>+IF(LEN(A1053)&gt;0,VLOOKUP(A1053,Seguimiento_Mar_2025!G$4:J$356,4,FALSE),"")</f>
        <v>Secretaría de Ambiente</v>
      </c>
      <c r="D1053" t="s">
        <v>1252</v>
      </c>
      <c r="E1053" t="str">
        <f t="shared" si="32"/>
        <v>54010103Urrao</v>
      </c>
      <c r="F1053" t="str">
        <f t="shared" si="33"/>
        <v/>
      </c>
      <c r="G1053">
        <v>1529.3</v>
      </c>
      <c r="H1053" s="2"/>
      <c r="I1053">
        <f>+ABS(SUMIF($A$4:$A$11183,A1053,$H$4:$H$11183)-IF(ISERROR(VLOOKUP(A1053,Seguimiento_Mar_2025!G$4:U$356,15,FALSE)),0,VLOOKUP(A1053,Seguimiento_Mar_2025!G$4:U$356,15,FALSE)))</f>
        <v>0</v>
      </c>
    </row>
    <row r="1054" spans="1:9">
      <c r="A1054" t="s">
        <v>611</v>
      </c>
      <c r="B1054" s="1" t="str">
        <f>+IF(LEN(A1054)&gt;0,VLOOKUP(A1054,Seguimiento_Mar_2025!G$4:H$356,2,FALSE),"")</f>
        <v>Áreas protegidas</v>
      </c>
      <c r="C1054" s="1" t="str">
        <f>+IF(LEN(A1054)&gt;0,VLOOKUP(A1054,Seguimiento_Mar_2025!G$4:J$356,4,FALSE),"")</f>
        <v>Secretaría de Ambiente</v>
      </c>
      <c r="D1054" t="s">
        <v>1349</v>
      </c>
      <c r="E1054" t="str">
        <f t="shared" si="32"/>
        <v>54010103Valdivia</v>
      </c>
      <c r="F1054" t="str">
        <f t="shared" si="33"/>
        <v/>
      </c>
      <c r="G1054">
        <v>6879.5</v>
      </c>
      <c r="H1054" s="2"/>
      <c r="I1054">
        <f>+ABS(SUMIF($A$4:$A$11183,A1054,$H$4:$H$11183)-IF(ISERROR(VLOOKUP(A1054,Seguimiento_Mar_2025!G$4:U$356,15,FALSE)),0,VLOOKUP(A1054,Seguimiento_Mar_2025!G$4:U$356,15,FALSE)))</f>
        <v>0</v>
      </c>
    </row>
    <row r="1055" spans="1:9">
      <c r="A1055" t="s">
        <v>611</v>
      </c>
      <c r="B1055" s="1" t="str">
        <f>+IF(LEN(A1055)&gt;0,VLOOKUP(A1055,Seguimiento_Mar_2025!G$4:H$356,2,FALSE),"")</f>
        <v>Áreas protegidas</v>
      </c>
      <c r="C1055" s="1" t="str">
        <f>+IF(LEN(A1055)&gt;0,VLOOKUP(A1055,Seguimiento_Mar_2025!G$4:J$356,4,FALSE),"")</f>
        <v>Secretaría de Ambiente</v>
      </c>
      <c r="D1055" t="s">
        <v>1350</v>
      </c>
      <c r="E1055" t="str">
        <f t="shared" si="32"/>
        <v>54010103Valparaíso</v>
      </c>
      <c r="F1055" t="str">
        <f t="shared" si="33"/>
        <v/>
      </c>
      <c r="G1055">
        <v>119.5</v>
      </c>
      <c r="H1055" s="2"/>
      <c r="I1055">
        <f>+ABS(SUMIF($A$4:$A$11183,A1055,$H$4:$H$11183)-IF(ISERROR(VLOOKUP(A1055,Seguimiento_Mar_2025!G$4:U$356,15,FALSE)),0,VLOOKUP(A1055,Seguimiento_Mar_2025!G$4:U$356,15,FALSE)))</f>
        <v>0</v>
      </c>
    </row>
    <row r="1056" spans="1:9">
      <c r="A1056" t="s">
        <v>611</v>
      </c>
      <c r="B1056" s="1" t="str">
        <f>+IF(LEN(A1056)&gt;0,VLOOKUP(A1056,Seguimiento_Mar_2025!G$4:H$356,2,FALSE),"")</f>
        <v>Áreas protegidas</v>
      </c>
      <c r="C1056" s="1" t="str">
        <f>+IF(LEN(A1056)&gt;0,VLOOKUP(A1056,Seguimiento_Mar_2025!G$4:J$356,4,FALSE),"")</f>
        <v>Secretaría de Ambiente</v>
      </c>
      <c r="D1056" t="s">
        <v>1353</v>
      </c>
      <c r="E1056" t="str">
        <f t="shared" si="32"/>
        <v>54010103Yarumal</v>
      </c>
      <c r="F1056" t="str">
        <f t="shared" si="33"/>
        <v/>
      </c>
      <c r="G1056">
        <v>810</v>
      </c>
      <c r="H1056" s="2"/>
      <c r="I1056">
        <f>+ABS(SUMIF($A$4:$A$11183,A1056,$H$4:$H$11183)-IF(ISERROR(VLOOKUP(A1056,Seguimiento_Mar_2025!G$4:U$356,15,FALSE)),0,VLOOKUP(A1056,Seguimiento_Mar_2025!G$4:U$356,15,FALSE)))</f>
        <v>0</v>
      </c>
    </row>
    <row r="1057" spans="1:9">
      <c r="A1057" t="s">
        <v>611</v>
      </c>
      <c r="B1057" s="1" t="str">
        <f>+IF(LEN(A1057)&gt;0,VLOOKUP(A1057,Seguimiento_Mar_2025!G$4:H$356,2,FALSE),"")</f>
        <v>Áreas protegidas</v>
      </c>
      <c r="C1057" s="1" t="str">
        <f>+IF(LEN(A1057)&gt;0,VLOOKUP(A1057,Seguimiento_Mar_2025!G$4:J$356,4,FALSE),"")</f>
        <v>Secretaría de Ambiente</v>
      </c>
      <c r="D1057" t="s">
        <v>1301</v>
      </c>
      <c r="E1057" t="str">
        <f t="shared" si="32"/>
        <v>54010103Yolombó</v>
      </c>
      <c r="F1057" t="str">
        <f t="shared" si="33"/>
        <v/>
      </c>
      <c r="G1057">
        <v>532</v>
      </c>
      <c r="H1057" s="2"/>
      <c r="I1057">
        <f>+ABS(SUMIF($A$4:$A$11183,A1057,$H$4:$H$11183)-IF(ISERROR(VLOOKUP(A1057,Seguimiento_Mar_2025!G$4:U$356,15,FALSE)),0,VLOOKUP(A1057,Seguimiento_Mar_2025!G$4:U$356,15,FALSE)))</f>
        <v>0</v>
      </c>
    </row>
    <row r="1058" spans="1:9" ht="30">
      <c r="A1058" t="s">
        <v>660</v>
      </c>
      <c r="B1058" s="1" t="str">
        <f>+IF(LEN(A1058)&gt;0,VLOOKUP(A1058,Seguimiento_Mar_2025!G$4:H$356,2,FALSE),"")</f>
        <v>Pilotos con acciones de mitigación y adaptación al cambio climático desarrollados</v>
      </c>
      <c r="C1058" s="1" t="str">
        <f>+IF(LEN(A1058)&gt;0,VLOOKUP(A1058,Seguimiento_Mar_2025!G$4:J$356,4,FALSE),"")</f>
        <v>Secretaría de Ambiente</v>
      </c>
      <c r="D1058" t="s">
        <v>1229</v>
      </c>
      <c r="E1058" t="str">
        <f t="shared" si="32"/>
        <v>54020301.Departamento</v>
      </c>
      <c r="F1058" t="str">
        <f t="shared" si="33"/>
        <v/>
      </c>
      <c r="G1058">
        <v>0.25</v>
      </c>
      <c r="H1058" s="2"/>
      <c r="I1058">
        <f>+ABS(SUMIF($A$4:$A$11183,A1058,$H$4:$H$11183)-IF(ISERROR(VLOOKUP(A1058,Seguimiento_Mar_2025!G$4:U$356,15,FALSE)),0,VLOOKUP(A1058,Seguimiento_Mar_2025!G$4:U$356,15,FALSE)))</f>
        <v>0</v>
      </c>
    </row>
    <row r="1059" spans="1:9">
      <c r="A1059" t="s">
        <v>668</v>
      </c>
      <c r="B1059" s="1" t="str">
        <f>+IF(LEN(A1059)&gt;0,VLOOKUP(A1059,Seguimiento_Mar_2025!G$4:H$356,2,FALSE),"")</f>
        <v>Animales en estado de indefensión o vulnerabilidad atendidos</v>
      </c>
      <c r="C1059" s="1" t="str">
        <f>+IF(LEN(A1059)&gt;0,VLOOKUP(A1059,Seguimiento_Mar_2025!G$4:J$356,4,FALSE),"")</f>
        <v>Secretaría de Ambiente</v>
      </c>
      <c r="D1059" t="s">
        <v>1262</v>
      </c>
      <c r="E1059" t="str">
        <f t="shared" si="32"/>
        <v>54020403Segovia</v>
      </c>
      <c r="F1059" t="str">
        <f t="shared" si="33"/>
        <v/>
      </c>
      <c r="G1059">
        <v>119</v>
      </c>
      <c r="H1059" s="2"/>
      <c r="I1059">
        <f>+ABS(SUMIF($A$4:$A$11183,A1059,$H$4:$H$11183)-IF(ISERROR(VLOOKUP(A1059,Seguimiento_Mar_2025!G$4:U$356,15,FALSE)),0,VLOOKUP(A1059,Seguimiento_Mar_2025!G$4:U$356,15,FALSE)))</f>
        <v>0</v>
      </c>
    </row>
    <row r="1060" spans="1:9">
      <c r="A1060" t="s">
        <v>668</v>
      </c>
      <c r="B1060" s="1" t="str">
        <f>+IF(LEN(A1060)&gt;0,VLOOKUP(A1060,Seguimiento_Mar_2025!G$4:H$356,2,FALSE),"")</f>
        <v>Animales en estado de indefensión o vulnerabilidad atendidos</v>
      </c>
      <c r="C1060" s="1" t="str">
        <f>+IF(LEN(A1060)&gt;0,VLOOKUP(A1060,Seguimiento_Mar_2025!G$4:J$356,4,FALSE),"")</f>
        <v>Secretaría de Ambiente</v>
      </c>
      <c r="D1060" t="s">
        <v>1280</v>
      </c>
      <c r="E1060" t="str">
        <f t="shared" si="32"/>
        <v>54020403Briceño</v>
      </c>
      <c r="F1060" t="str">
        <f t="shared" si="33"/>
        <v/>
      </c>
      <c r="G1060">
        <v>192</v>
      </c>
      <c r="H1060" s="2"/>
      <c r="I1060">
        <f>+ABS(SUMIF($A$4:$A$11183,A1060,$H$4:$H$11183)-IF(ISERROR(VLOOKUP(A1060,Seguimiento_Mar_2025!G$4:U$356,15,FALSE)),0,VLOOKUP(A1060,Seguimiento_Mar_2025!G$4:U$356,15,FALSE)))</f>
        <v>0</v>
      </c>
    </row>
    <row r="1061" spans="1:9">
      <c r="A1061" t="s">
        <v>668</v>
      </c>
      <c r="B1061" s="1" t="str">
        <f>+IF(LEN(A1061)&gt;0,VLOOKUP(A1061,Seguimiento_Mar_2025!G$4:H$356,2,FALSE),"")</f>
        <v>Animales en estado de indefensión o vulnerabilidad atendidos</v>
      </c>
      <c r="C1061" s="1" t="str">
        <f>+IF(LEN(A1061)&gt;0,VLOOKUP(A1061,Seguimiento_Mar_2025!G$4:J$356,4,FALSE),"")</f>
        <v>Secretaría de Ambiente</v>
      </c>
      <c r="D1061" t="s">
        <v>1319</v>
      </c>
      <c r="E1061" t="str">
        <f t="shared" si="32"/>
        <v>54020403Donmatías</v>
      </c>
      <c r="F1061" t="str">
        <f t="shared" si="33"/>
        <v/>
      </c>
      <c r="G1061">
        <v>259</v>
      </c>
      <c r="H1061" s="2"/>
      <c r="I1061">
        <f>+ABS(SUMIF($A$4:$A$11183,A1061,$H$4:$H$11183)-IF(ISERROR(VLOOKUP(A1061,Seguimiento_Mar_2025!G$4:U$356,15,FALSE)),0,VLOOKUP(A1061,Seguimiento_Mar_2025!G$4:U$356,15,FALSE)))</f>
        <v>0</v>
      </c>
    </row>
    <row r="1062" spans="1:9">
      <c r="A1062" t="s">
        <v>668</v>
      </c>
      <c r="B1062" s="1" t="str">
        <f>+IF(LEN(A1062)&gt;0,VLOOKUP(A1062,Seguimiento_Mar_2025!G$4:H$356,2,FALSE),"")</f>
        <v>Animales en estado de indefensión o vulnerabilidad atendidos</v>
      </c>
      <c r="C1062" s="1" t="str">
        <f>+IF(LEN(A1062)&gt;0,VLOOKUP(A1062,Seguimiento_Mar_2025!G$4:J$356,4,FALSE),"")</f>
        <v>Secretaría de Ambiente</v>
      </c>
      <c r="D1062" t="s">
        <v>1302</v>
      </c>
      <c r="E1062" t="str">
        <f t="shared" si="32"/>
        <v>54020403San Francisco</v>
      </c>
      <c r="F1062" t="str">
        <f t="shared" si="33"/>
        <v/>
      </c>
      <c r="G1062">
        <v>390</v>
      </c>
      <c r="H1062" s="2"/>
      <c r="I1062">
        <f>+ABS(SUMIF($A$4:$A$11183,A1062,$H$4:$H$11183)-IF(ISERROR(VLOOKUP(A1062,Seguimiento_Mar_2025!G$4:U$356,15,FALSE)),0,VLOOKUP(A1062,Seguimiento_Mar_2025!G$4:U$356,15,FALSE)))</f>
        <v>0</v>
      </c>
    </row>
    <row r="1063" spans="1:9">
      <c r="A1063" t="s">
        <v>668</v>
      </c>
      <c r="B1063" s="1" t="str">
        <f>+IF(LEN(A1063)&gt;0,VLOOKUP(A1063,Seguimiento_Mar_2025!G$4:H$356,2,FALSE),"")</f>
        <v>Animales en estado de indefensión o vulnerabilidad atendidos</v>
      </c>
      <c r="C1063" s="1" t="str">
        <f>+IF(LEN(A1063)&gt;0,VLOOKUP(A1063,Seguimiento_Mar_2025!G$4:J$356,4,FALSE),"")</f>
        <v>Secretaría de Ambiente</v>
      </c>
      <c r="D1063" t="s">
        <v>1238</v>
      </c>
      <c r="E1063" t="str">
        <f t="shared" si="32"/>
        <v>54020403Ituango</v>
      </c>
      <c r="F1063" t="str">
        <f t="shared" si="33"/>
        <v/>
      </c>
      <c r="G1063">
        <v>257</v>
      </c>
      <c r="H1063" s="2"/>
      <c r="I1063">
        <f>+ABS(SUMIF($A$4:$A$11183,A1063,$H$4:$H$11183)-IF(ISERROR(VLOOKUP(A1063,Seguimiento_Mar_2025!G$4:U$356,15,FALSE)),0,VLOOKUP(A1063,Seguimiento_Mar_2025!G$4:U$356,15,FALSE)))</f>
        <v>0</v>
      </c>
    </row>
    <row r="1064" spans="1:9">
      <c r="A1064" t="s">
        <v>668</v>
      </c>
      <c r="B1064" s="1" t="str">
        <f>+IF(LEN(A1064)&gt;0,VLOOKUP(A1064,Seguimiento_Mar_2025!G$4:H$356,2,FALSE),"")</f>
        <v>Animales en estado de indefensión o vulnerabilidad atendidos</v>
      </c>
      <c r="C1064" s="1" t="str">
        <f>+IF(LEN(A1064)&gt;0,VLOOKUP(A1064,Seguimiento_Mar_2025!G$4:J$356,4,FALSE),"")</f>
        <v>Secretaría de Ambiente</v>
      </c>
      <c r="D1064" t="s">
        <v>1304</v>
      </c>
      <c r="E1064" t="str">
        <f t="shared" si="32"/>
        <v>54020403Alejandría</v>
      </c>
      <c r="F1064" t="str">
        <f t="shared" si="33"/>
        <v/>
      </c>
      <c r="G1064">
        <v>85</v>
      </c>
      <c r="H1064" s="2"/>
      <c r="I1064">
        <f>+ABS(SUMIF($A$4:$A$11183,A1064,$H$4:$H$11183)-IF(ISERROR(VLOOKUP(A1064,Seguimiento_Mar_2025!G$4:U$356,15,FALSE)),0,VLOOKUP(A1064,Seguimiento_Mar_2025!G$4:U$356,15,FALSE)))</f>
        <v>0</v>
      </c>
    </row>
    <row r="1065" spans="1:9">
      <c r="A1065" t="s">
        <v>668</v>
      </c>
      <c r="B1065" s="1" t="str">
        <f>+IF(LEN(A1065)&gt;0,VLOOKUP(A1065,Seguimiento_Mar_2025!G$4:H$356,2,FALSE),"")</f>
        <v>Animales en estado de indefensión o vulnerabilidad atendidos</v>
      </c>
      <c r="C1065" s="1" t="str">
        <f>+IF(LEN(A1065)&gt;0,VLOOKUP(A1065,Seguimiento_Mar_2025!G$4:J$356,4,FALSE),"")</f>
        <v>Secretaría de Ambiente</v>
      </c>
      <c r="D1065" t="s">
        <v>1268</v>
      </c>
      <c r="E1065" t="str">
        <f t="shared" si="32"/>
        <v>54020403Puerto Triunfo</v>
      </c>
      <c r="F1065" t="str">
        <f t="shared" si="33"/>
        <v/>
      </c>
      <c r="G1065">
        <v>218</v>
      </c>
      <c r="H1065" s="2"/>
      <c r="I1065">
        <f>+ABS(SUMIF($A$4:$A$11183,A1065,$H$4:$H$11183)-IF(ISERROR(VLOOKUP(A1065,Seguimiento_Mar_2025!G$4:U$356,15,FALSE)),0,VLOOKUP(A1065,Seguimiento_Mar_2025!G$4:U$356,15,FALSE)))</f>
        <v>0</v>
      </c>
    </row>
    <row r="1066" spans="1:9">
      <c r="A1066" t="s">
        <v>668</v>
      </c>
      <c r="B1066" s="1" t="str">
        <f>+IF(LEN(A1066)&gt;0,VLOOKUP(A1066,Seguimiento_Mar_2025!G$4:H$356,2,FALSE),"")</f>
        <v>Animales en estado de indefensión o vulnerabilidad atendidos</v>
      </c>
      <c r="C1066" s="1" t="str">
        <f>+IF(LEN(A1066)&gt;0,VLOOKUP(A1066,Seguimiento_Mar_2025!G$4:J$356,4,FALSE),"")</f>
        <v>Secretaría de Ambiente</v>
      </c>
      <c r="D1066" t="s">
        <v>1311</v>
      </c>
      <c r="E1066" t="str">
        <f t="shared" si="32"/>
        <v>54020403Betania</v>
      </c>
      <c r="F1066" t="str">
        <f t="shared" si="33"/>
        <v/>
      </c>
      <c r="G1066">
        <v>117</v>
      </c>
      <c r="H1066" s="2"/>
      <c r="I1066">
        <f>+ABS(SUMIF($A$4:$A$11183,A1066,$H$4:$H$11183)-IF(ISERROR(VLOOKUP(A1066,Seguimiento_Mar_2025!G$4:U$356,15,FALSE)),0,VLOOKUP(A1066,Seguimiento_Mar_2025!G$4:U$356,15,FALSE)))</f>
        <v>0</v>
      </c>
    </row>
    <row r="1067" spans="1:9">
      <c r="A1067" t="s">
        <v>668</v>
      </c>
      <c r="B1067" s="1" t="str">
        <f>+IF(LEN(A1067)&gt;0,VLOOKUP(A1067,Seguimiento_Mar_2025!G$4:H$356,2,FALSE),"")</f>
        <v>Animales en estado de indefensión o vulnerabilidad atendidos</v>
      </c>
      <c r="C1067" s="1" t="str">
        <f>+IF(LEN(A1067)&gt;0,VLOOKUP(A1067,Seguimiento_Mar_2025!G$4:J$356,4,FALSE),"")</f>
        <v>Secretaría de Ambiente</v>
      </c>
      <c r="D1067" t="s">
        <v>1258</v>
      </c>
      <c r="E1067" t="str">
        <f t="shared" si="32"/>
        <v>54020403Chigorodó</v>
      </c>
      <c r="F1067" t="str">
        <f t="shared" si="33"/>
        <v/>
      </c>
      <c r="G1067">
        <v>200</v>
      </c>
      <c r="H1067" s="2"/>
      <c r="I1067">
        <f>+ABS(SUMIF($A$4:$A$11183,A1067,$H$4:$H$11183)-IF(ISERROR(VLOOKUP(A1067,Seguimiento_Mar_2025!G$4:U$356,15,FALSE)),0,VLOOKUP(A1067,Seguimiento_Mar_2025!G$4:U$356,15,FALSE)))</f>
        <v>0</v>
      </c>
    </row>
    <row r="1068" spans="1:9">
      <c r="A1068" t="s">
        <v>668</v>
      </c>
      <c r="B1068" s="1" t="str">
        <f>+IF(LEN(A1068)&gt;0,VLOOKUP(A1068,Seguimiento_Mar_2025!G$4:H$356,2,FALSE),"")</f>
        <v>Animales en estado de indefensión o vulnerabilidad atendidos</v>
      </c>
      <c r="C1068" s="1" t="str">
        <f>+IF(LEN(A1068)&gt;0,VLOOKUP(A1068,Seguimiento_Mar_2025!G$4:J$356,4,FALSE),"")</f>
        <v>Secretaría de Ambiente</v>
      </c>
      <c r="D1068" t="s">
        <v>1283</v>
      </c>
      <c r="E1068" t="str">
        <f t="shared" si="32"/>
        <v>54020403Hispania</v>
      </c>
      <c r="F1068" t="str">
        <f t="shared" si="33"/>
        <v/>
      </c>
      <c r="G1068">
        <v>289</v>
      </c>
      <c r="H1068" s="2"/>
      <c r="I1068">
        <f>+ABS(SUMIF($A$4:$A$11183,A1068,$H$4:$H$11183)-IF(ISERROR(VLOOKUP(A1068,Seguimiento_Mar_2025!G$4:U$356,15,FALSE)),0,VLOOKUP(A1068,Seguimiento_Mar_2025!G$4:U$356,15,FALSE)))</f>
        <v>0</v>
      </c>
    </row>
    <row r="1069" spans="1:9">
      <c r="A1069" t="s">
        <v>668</v>
      </c>
      <c r="B1069" s="1" t="str">
        <f>+IF(LEN(A1069)&gt;0,VLOOKUP(A1069,Seguimiento_Mar_2025!G$4:H$356,2,FALSE),"")</f>
        <v>Animales en estado de indefensión o vulnerabilidad atendidos</v>
      </c>
      <c r="C1069" s="1" t="str">
        <f>+IF(LEN(A1069)&gt;0,VLOOKUP(A1069,Seguimiento_Mar_2025!G$4:J$356,4,FALSE),"")</f>
        <v>Secretaría de Ambiente</v>
      </c>
      <c r="D1069" t="s">
        <v>1294</v>
      </c>
      <c r="E1069" t="str">
        <f t="shared" si="32"/>
        <v>54020403La Pintada</v>
      </c>
      <c r="F1069" t="str">
        <f t="shared" si="33"/>
        <v/>
      </c>
      <c r="G1069">
        <v>215</v>
      </c>
      <c r="H1069" s="2"/>
      <c r="I1069">
        <f>+ABS(SUMIF($A$4:$A$11183,A1069,$H$4:$H$11183)-IF(ISERROR(VLOOKUP(A1069,Seguimiento_Mar_2025!G$4:U$356,15,FALSE)),0,VLOOKUP(A1069,Seguimiento_Mar_2025!G$4:U$356,15,FALSE)))</f>
        <v>0</v>
      </c>
    </row>
    <row r="1070" spans="1:9">
      <c r="A1070" t="s">
        <v>668</v>
      </c>
      <c r="B1070" s="1" t="str">
        <f>+IF(LEN(A1070)&gt;0,VLOOKUP(A1070,Seguimiento_Mar_2025!G$4:H$356,2,FALSE),"")</f>
        <v>Animales en estado de indefensión o vulnerabilidad atendidos</v>
      </c>
      <c r="C1070" s="1" t="str">
        <f>+IF(LEN(A1070)&gt;0,VLOOKUP(A1070,Seguimiento_Mar_2025!G$4:J$356,4,FALSE),"")</f>
        <v>Secretaría de Ambiente</v>
      </c>
      <c r="D1070" t="s">
        <v>1275</v>
      </c>
      <c r="E1070" t="str">
        <f t="shared" si="32"/>
        <v>54020403Maceo</v>
      </c>
      <c r="F1070" t="str">
        <f t="shared" si="33"/>
        <v/>
      </c>
      <c r="G1070">
        <v>187</v>
      </c>
      <c r="H1070" s="2"/>
      <c r="I1070">
        <f>+ABS(SUMIF($A$4:$A$11183,A1070,$H$4:$H$11183)-IF(ISERROR(VLOOKUP(A1070,Seguimiento_Mar_2025!G$4:U$356,15,FALSE)),0,VLOOKUP(A1070,Seguimiento_Mar_2025!G$4:U$356,15,FALSE)))</f>
        <v>0</v>
      </c>
    </row>
    <row r="1071" spans="1:9">
      <c r="A1071" t="s">
        <v>668</v>
      </c>
      <c r="B1071" s="1" t="str">
        <f>+IF(LEN(A1071)&gt;0,VLOOKUP(A1071,Seguimiento_Mar_2025!G$4:H$356,2,FALSE),"")</f>
        <v>Animales en estado de indefensión o vulnerabilidad atendidos</v>
      </c>
      <c r="C1071" s="1" t="str">
        <f>+IF(LEN(A1071)&gt;0,VLOOKUP(A1071,Seguimiento_Mar_2025!G$4:J$356,4,FALSE),"")</f>
        <v>Secretaría de Ambiente</v>
      </c>
      <c r="D1071" t="s">
        <v>1232</v>
      </c>
      <c r="E1071" t="str">
        <f t="shared" si="32"/>
        <v>54020403Vegachí</v>
      </c>
      <c r="F1071" t="str">
        <f t="shared" si="33"/>
        <v/>
      </c>
      <c r="G1071">
        <v>200</v>
      </c>
      <c r="H1071" s="2"/>
      <c r="I1071">
        <f>+ABS(SUMIF($A$4:$A$11183,A1071,$H$4:$H$11183)-IF(ISERROR(VLOOKUP(A1071,Seguimiento_Mar_2025!G$4:U$356,15,FALSE)),0,VLOOKUP(A1071,Seguimiento_Mar_2025!G$4:U$356,15,FALSE)))</f>
        <v>0</v>
      </c>
    </row>
    <row r="1072" spans="1:9">
      <c r="A1072" t="s">
        <v>668</v>
      </c>
      <c r="B1072" s="1" t="str">
        <f>+IF(LEN(A1072)&gt;0,VLOOKUP(A1072,Seguimiento_Mar_2025!G$4:H$356,2,FALSE),"")</f>
        <v>Animales en estado de indefensión o vulnerabilidad atendidos</v>
      </c>
      <c r="C1072" s="1" t="str">
        <f>+IF(LEN(A1072)&gt;0,VLOOKUP(A1072,Seguimiento_Mar_2025!G$4:J$356,4,FALSE),"")</f>
        <v>Secretaría de Ambiente</v>
      </c>
      <c r="D1072" t="s">
        <v>1284</v>
      </c>
      <c r="E1072" t="str">
        <f t="shared" si="32"/>
        <v>54020403Montebello</v>
      </c>
      <c r="F1072" t="str">
        <f t="shared" si="33"/>
        <v/>
      </c>
      <c r="G1072">
        <v>327</v>
      </c>
      <c r="H1072" s="2"/>
      <c r="I1072">
        <f>+ABS(SUMIF($A$4:$A$11183,A1072,$H$4:$H$11183)-IF(ISERROR(VLOOKUP(A1072,Seguimiento_Mar_2025!G$4:U$356,15,FALSE)),0,VLOOKUP(A1072,Seguimiento_Mar_2025!G$4:U$356,15,FALSE)))</f>
        <v>0</v>
      </c>
    </row>
    <row r="1073" spans="1:9">
      <c r="A1073" t="s">
        <v>668</v>
      </c>
      <c r="B1073" s="1" t="str">
        <f>+IF(LEN(A1073)&gt;0,VLOOKUP(A1073,Seguimiento_Mar_2025!G$4:H$356,2,FALSE),"")</f>
        <v>Animales en estado de indefensión o vulnerabilidad atendidos</v>
      </c>
      <c r="C1073" s="1" t="str">
        <f>+IF(LEN(A1073)&gt;0,VLOOKUP(A1073,Seguimiento_Mar_2025!G$4:J$356,4,FALSE),"")</f>
        <v>Secretaría de Ambiente</v>
      </c>
      <c r="D1073" t="s">
        <v>1321</v>
      </c>
      <c r="E1073" t="str">
        <f t="shared" si="32"/>
        <v>54020403El Retiro</v>
      </c>
      <c r="F1073" t="str">
        <f t="shared" si="33"/>
        <v/>
      </c>
      <c r="G1073">
        <v>117</v>
      </c>
      <c r="H1073" s="2"/>
      <c r="I1073">
        <f>+ABS(SUMIF($A$4:$A$11183,A1073,$H$4:$H$11183)-IF(ISERROR(VLOOKUP(A1073,Seguimiento_Mar_2025!G$4:U$356,15,FALSE)),0,VLOOKUP(A1073,Seguimiento_Mar_2025!G$4:U$356,15,FALSE)))</f>
        <v>0</v>
      </c>
    </row>
    <row r="1074" spans="1:9">
      <c r="A1074" t="s">
        <v>668</v>
      </c>
      <c r="B1074" s="1" t="str">
        <f>+IF(LEN(A1074)&gt;0,VLOOKUP(A1074,Seguimiento_Mar_2025!G$4:H$356,2,FALSE),"")</f>
        <v>Animales en estado de indefensión o vulnerabilidad atendidos</v>
      </c>
      <c r="C1074" s="1" t="str">
        <f>+IF(LEN(A1074)&gt;0,VLOOKUP(A1074,Seguimiento_Mar_2025!G$4:J$356,4,FALSE),"")</f>
        <v>Secretaría de Ambiente</v>
      </c>
      <c r="D1074" t="s">
        <v>1244</v>
      </c>
      <c r="E1074" t="str">
        <f t="shared" si="32"/>
        <v>54020403El Peñol</v>
      </c>
      <c r="F1074" t="str">
        <f t="shared" si="33"/>
        <v/>
      </c>
      <c r="G1074">
        <v>27</v>
      </c>
      <c r="H1074" s="2"/>
      <c r="I1074">
        <f>+ABS(SUMIF($A$4:$A$11183,A1074,$H$4:$H$11183)-IF(ISERROR(VLOOKUP(A1074,Seguimiento_Mar_2025!G$4:U$356,15,FALSE)),0,VLOOKUP(A1074,Seguimiento_Mar_2025!G$4:U$356,15,FALSE)))</f>
        <v>0</v>
      </c>
    </row>
    <row r="1075" spans="1:9">
      <c r="A1075" t="s">
        <v>668</v>
      </c>
      <c r="B1075" s="1" t="str">
        <f>+IF(LEN(A1075)&gt;0,VLOOKUP(A1075,Seguimiento_Mar_2025!G$4:H$356,2,FALSE),"")</f>
        <v>Animales en estado de indefensión o vulnerabilidad atendidos</v>
      </c>
      <c r="C1075" s="1" t="str">
        <f>+IF(LEN(A1075)&gt;0,VLOOKUP(A1075,Seguimiento_Mar_2025!G$4:J$356,4,FALSE),"")</f>
        <v>Secretaría de Ambiente</v>
      </c>
      <c r="D1075" t="s">
        <v>1333</v>
      </c>
      <c r="E1075" t="str">
        <f t="shared" si="32"/>
        <v>54020403La Unión</v>
      </c>
      <c r="F1075" t="str">
        <f t="shared" si="33"/>
        <v/>
      </c>
      <c r="G1075">
        <v>211</v>
      </c>
      <c r="H1075" s="2"/>
      <c r="I1075">
        <f>+ABS(SUMIF($A$4:$A$11183,A1075,$H$4:$H$11183)-IF(ISERROR(VLOOKUP(A1075,Seguimiento_Mar_2025!G$4:U$356,15,FALSE)),0,VLOOKUP(A1075,Seguimiento_Mar_2025!G$4:U$356,15,FALSE)))</f>
        <v>0</v>
      </c>
    </row>
    <row r="1076" spans="1:9">
      <c r="A1076" t="s">
        <v>668</v>
      </c>
      <c r="B1076" s="1" t="str">
        <f>+IF(LEN(A1076)&gt;0,VLOOKUP(A1076,Seguimiento_Mar_2025!G$4:H$356,2,FALSE),"")</f>
        <v>Animales en estado de indefensión o vulnerabilidad atendidos</v>
      </c>
      <c r="C1076" s="1" t="str">
        <f>+IF(LEN(A1076)&gt;0,VLOOKUP(A1076,Seguimiento_Mar_2025!G$4:J$356,4,FALSE),"")</f>
        <v>Secretaría de Ambiente</v>
      </c>
      <c r="D1076" t="s">
        <v>1340</v>
      </c>
      <c r="E1076" t="str">
        <f t="shared" si="32"/>
        <v>54020403San Andrés de Cuerquia</v>
      </c>
      <c r="F1076" t="str">
        <f t="shared" si="33"/>
        <v/>
      </c>
      <c r="G1076">
        <v>200</v>
      </c>
      <c r="H1076" s="2"/>
      <c r="I1076">
        <f>+ABS(SUMIF($A$4:$A$11183,A1076,$H$4:$H$11183)-IF(ISERROR(VLOOKUP(A1076,Seguimiento_Mar_2025!G$4:U$356,15,FALSE)),0,VLOOKUP(A1076,Seguimiento_Mar_2025!G$4:U$356,15,FALSE)))</f>
        <v>0</v>
      </c>
    </row>
    <row r="1077" spans="1:9">
      <c r="A1077" t="s">
        <v>668</v>
      </c>
      <c r="B1077" s="1" t="str">
        <f>+IF(LEN(A1077)&gt;0,VLOOKUP(A1077,Seguimiento_Mar_2025!G$4:H$356,2,FALSE),"")</f>
        <v>Animales en estado de indefensión o vulnerabilidad atendidos</v>
      </c>
      <c r="C1077" s="1" t="str">
        <f>+IF(LEN(A1077)&gt;0,VLOOKUP(A1077,Seguimiento_Mar_2025!G$4:J$356,4,FALSE),"")</f>
        <v>Secretaría de Ambiente</v>
      </c>
      <c r="D1077" t="s">
        <v>1299</v>
      </c>
      <c r="E1077" t="str">
        <f t="shared" si="32"/>
        <v>54020403Caracolí</v>
      </c>
      <c r="F1077" t="str">
        <f t="shared" si="33"/>
        <v/>
      </c>
      <c r="G1077">
        <v>125</v>
      </c>
      <c r="H1077" s="2"/>
      <c r="I1077">
        <f>+ABS(SUMIF($A$4:$A$11183,A1077,$H$4:$H$11183)-IF(ISERROR(VLOOKUP(A1077,Seguimiento_Mar_2025!G$4:U$356,15,FALSE)),0,VLOOKUP(A1077,Seguimiento_Mar_2025!G$4:U$356,15,FALSE)))</f>
        <v>0</v>
      </c>
    </row>
    <row r="1078" spans="1:9">
      <c r="A1078" t="s">
        <v>668</v>
      </c>
      <c r="B1078" s="1" t="str">
        <f>+IF(LEN(A1078)&gt;0,VLOOKUP(A1078,Seguimiento_Mar_2025!G$4:H$356,2,FALSE),"")</f>
        <v>Animales en estado de indefensión o vulnerabilidad atendidos</v>
      </c>
      <c r="C1078" s="1" t="str">
        <f>+IF(LEN(A1078)&gt;0,VLOOKUP(A1078,Seguimiento_Mar_2025!G$4:J$356,4,FALSE),"")</f>
        <v>Secretaría de Ambiente</v>
      </c>
      <c r="D1078" t="s">
        <v>1261</v>
      </c>
      <c r="E1078" t="str">
        <f t="shared" si="32"/>
        <v>54020403Girardota</v>
      </c>
      <c r="F1078" t="str">
        <f t="shared" si="33"/>
        <v/>
      </c>
      <c r="G1078">
        <v>124</v>
      </c>
      <c r="H1078" s="2"/>
      <c r="I1078">
        <f>+ABS(SUMIF($A$4:$A$11183,A1078,$H$4:$H$11183)-IF(ISERROR(VLOOKUP(A1078,Seguimiento_Mar_2025!G$4:U$356,15,FALSE)),0,VLOOKUP(A1078,Seguimiento_Mar_2025!G$4:U$356,15,FALSE)))</f>
        <v>0</v>
      </c>
    </row>
    <row r="1079" spans="1:9">
      <c r="A1079" t="s">
        <v>668</v>
      </c>
      <c r="B1079" s="1" t="str">
        <f>+IF(LEN(A1079)&gt;0,VLOOKUP(A1079,Seguimiento_Mar_2025!G$4:H$356,2,FALSE),"")</f>
        <v>Animales en estado de indefensión o vulnerabilidad atendidos</v>
      </c>
      <c r="C1079" s="1" t="str">
        <f>+IF(LEN(A1079)&gt;0,VLOOKUP(A1079,Seguimiento_Mar_2025!G$4:J$356,4,FALSE),"")</f>
        <v>Secretaría de Ambiente</v>
      </c>
      <c r="D1079" t="s">
        <v>1245</v>
      </c>
      <c r="E1079" t="str">
        <f t="shared" si="32"/>
        <v>54020403Copacabana</v>
      </c>
      <c r="F1079" t="str">
        <f t="shared" si="33"/>
        <v/>
      </c>
      <c r="G1079">
        <v>180</v>
      </c>
      <c r="H1079" s="2"/>
      <c r="I1079">
        <f>+ABS(SUMIF($A$4:$A$11183,A1079,$H$4:$H$11183)-IF(ISERROR(VLOOKUP(A1079,Seguimiento_Mar_2025!G$4:U$356,15,FALSE)),0,VLOOKUP(A1079,Seguimiento_Mar_2025!G$4:U$356,15,FALSE)))</f>
        <v>0</v>
      </c>
    </row>
    <row r="1080" spans="1:9">
      <c r="A1080" t="s">
        <v>668</v>
      </c>
      <c r="B1080" s="1" t="str">
        <f>+IF(LEN(A1080)&gt;0,VLOOKUP(A1080,Seguimiento_Mar_2025!G$4:H$356,2,FALSE),"")</f>
        <v>Animales en estado de indefensión o vulnerabilidad atendidos</v>
      </c>
      <c r="C1080" s="1" t="str">
        <f>+IF(LEN(A1080)&gt;0,VLOOKUP(A1080,Seguimiento_Mar_2025!G$4:J$356,4,FALSE),"")</f>
        <v>Secretaría de Ambiente</v>
      </c>
      <c r="D1080" t="s">
        <v>1326</v>
      </c>
      <c r="E1080" t="str">
        <f t="shared" si="32"/>
        <v>54020403Gómez Plata</v>
      </c>
      <c r="F1080" t="str">
        <f t="shared" si="33"/>
        <v/>
      </c>
      <c r="G1080">
        <v>100</v>
      </c>
      <c r="H1080" s="2"/>
      <c r="I1080">
        <f>+ABS(SUMIF($A$4:$A$11183,A1080,$H$4:$H$11183)-IF(ISERROR(VLOOKUP(A1080,Seguimiento_Mar_2025!G$4:U$356,15,FALSE)),0,VLOOKUP(A1080,Seguimiento_Mar_2025!G$4:U$356,15,FALSE)))</f>
        <v>0</v>
      </c>
    </row>
    <row r="1081" spans="1:9">
      <c r="A1081" t="s">
        <v>668</v>
      </c>
      <c r="B1081" s="1" t="str">
        <f>+IF(LEN(A1081)&gt;0,VLOOKUP(A1081,Seguimiento_Mar_2025!G$4:H$356,2,FALSE),"")</f>
        <v>Animales en estado de indefensión o vulnerabilidad atendidos</v>
      </c>
      <c r="C1081" s="1" t="str">
        <f>+IF(LEN(A1081)&gt;0,VLOOKUP(A1081,Seguimiento_Mar_2025!G$4:J$356,4,FALSE),"")</f>
        <v>Secretaría de Ambiente</v>
      </c>
      <c r="D1081" t="s">
        <v>1307</v>
      </c>
      <c r="E1081" t="str">
        <f t="shared" ref="E1081:E1144" si="34">+A1081&amp;D1081</f>
        <v>54020403Anzá</v>
      </c>
      <c r="F1081" t="str">
        <f t="shared" si="33"/>
        <v/>
      </c>
      <c r="G1081">
        <v>100</v>
      </c>
      <c r="H1081" s="2"/>
      <c r="I1081">
        <f>+ABS(SUMIF($A$4:$A$11183,A1081,$H$4:$H$11183)-IF(ISERROR(VLOOKUP(A1081,Seguimiento_Mar_2025!G$4:U$356,15,FALSE)),0,VLOOKUP(A1081,Seguimiento_Mar_2025!G$4:U$356,15,FALSE)))</f>
        <v>0</v>
      </c>
    </row>
    <row r="1082" spans="1:9">
      <c r="A1082" t="s">
        <v>668</v>
      </c>
      <c r="B1082" s="1" t="str">
        <f>+IF(LEN(A1082)&gt;0,VLOOKUP(A1082,Seguimiento_Mar_2025!G$4:H$356,2,FALSE),"")</f>
        <v>Animales en estado de indefensión o vulnerabilidad atendidos</v>
      </c>
      <c r="C1082" s="1" t="str">
        <f>+IF(LEN(A1082)&gt;0,VLOOKUP(A1082,Seguimiento_Mar_2025!G$4:J$356,4,FALSE),"")</f>
        <v>Secretaría de Ambiente</v>
      </c>
      <c r="D1082" t="s">
        <v>1347</v>
      </c>
      <c r="E1082" t="str">
        <f t="shared" si="34"/>
        <v>54020403Titiribí</v>
      </c>
      <c r="F1082" t="str">
        <f t="shared" si="33"/>
        <v/>
      </c>
      <c r="G1082">
        <v>136</v>
      </c>
      <c r="H1082" s="2"/>
      <c r="I1082">
        <f>+ABS(SUMIF($A$4:$A$11183,A1082,$H$4:$H$11183)-IF(ISERROR(VLOOKUP(A1082,Seguimiento_Mar_2025!G$4:U$356,15,FALSE)),0,VLOOKUP(A1082,Seguimiento_Mar_2025!G$4:U$356,15,FALSE)))</f>
        <v>0</v>
      </c>
    </row>
    <row r="1083" spans="1:9">
      <c r="A1083" t="s">
        <v>638</v>
      </c>
      <c r="B1083" s="1" t="str">
        <f>+IF(LEN(A1083)&gt;0,VLOOKUP(A1083,Seguimiento_Mar_2025!G$4:H$356,2,FALSE),"")</f>
        <v>Entidades territoriales acompañadas en su gestión de la calidad del aire</v>
      </c>
      <c r="C1083" s="1" t="str">
        <f>+IF(LEN(A1083)&gt;0,VLOOKUP(A1083,Seguimiento_Mar_2025!G$4:J$356,4,FALSE),"")</f>
        <v>Secretaría de Ambiente</v>
      </c>
      <c r="D1083" t="s">
        <v>1309</v>
      </c>
      <c r="E1083" t="str">
        <f t="shared" si="34"/>
        <v>54010405Barbosa</v>
      </c>
      <c r="F1083" t="str">
        <f t="shared" si="33"/>
        <v/>
      </c>
      <c r="G1083">
        <v>1</v>
      </c>
      <c r="H1083" s="2"/>
      <c r="I1083">
        <f>+ABS(SUMIF($A$4:$A$11183,A1083,$H$4:$H$11183)-IF(ISERROR(VLOOKUP(A1083,Seguimiento_Mar_2025!G$4:U$356,15,FALSE)),0,VLOOKUP(A1083,Seguimiento_Mar_2025!G$4:U$356,15,FALSE)))</f>
        <v>0</v>
      </c>
    </row>
    <row r="1084" spans="1:9">
      <c r="A1084" t="s">
        <v>638</v>
      </c>
      <c r="B1084" s="1" t="str">
        <f>+IF(LEN(A1084)&gt;0,VLOOKUP(A1084,Seguimiento_Mar_2025!G$4:H$356,2,FALSE),"")</f>
        <v>Entidades territoriales acompañadas en su gestión de la calidad del aire</v>
      </c>
      <c r="C1084" s="1" t="str">
        <f>+IF(LEN(A1084)&gt;0,VLOOKUP(A1084,Seguimiento_Mar_2025!G$4:J$356,4,FALSE),"")</f>
        <v>Secretaría de Ambiente</v>
      </c>
      <c r="D1084" t="s">
        <v>1245</v>
      </c>
      <c r="E1084" t="str">
        <f t="shared" si="34"/>
        <v>54010405Copacabana</v>
      </c>
      <c r="F1084" t="str">
        <f t="shared" si="33"/>
        <v/>
      </c>
      <c r="G1084">
        <v>1</v>
      </c>
      <c r="H1084" s="2"/>
      <c r="I1084">
        <f>+ABS(SUMIF($A$4:$A$11183,A1084,$H$4:$H$11183)-IF(ISERROR(VLOOKUP(A1084,Seguimiento_Mar_2025!G$4:U$356,15,FALSE)),0,VLOOKUP(A1084,Seguimiento_Mar_2025!G$4:U$356,15,FALSE)))</f>
        <v>0</v>
      </c>
    </row>
    <row r="1085" spans="1:9">
      <c r="A1085" t="s">
        <v>638</v>
      </c>
      <c r="B1085" s="1" t="str">
        <f>+IF(LEN(A1085)&gt;0,VLOOKUP(A1085,Seguimiento_Mar_2025!G$4:H$356,2,FALSE),"")</f>
        <v>Entidades territoriales acompañadas en su gestión de la calidad del aire</v>
      </c>
      <c r="C1085" s="1" t="str">
        <f>+IF(LEN(A1085)&gt;0,VLOOKUP(A1085,Seguimiento_Mar_2025!G$4:J$356,4,FALSE),"")</f>
        <v>Secretaría de Ambiente</v>
      </c>
      <c r="D1085" t="s">
        <v>1261</v>
      </c>
      <c r="E1085" t="str">
        <f t="shared" si="34"/>
        <v>54010405Girardota</v>
      </c>
      <c r="F1085" t="str">
        <f t="shared" si="33"/>
        <v/>
      </c>
      <c r="G1085">
        <v>1</v>
      </c>
      <c r="H1085" s="2"/>
      <c r="I1085">
        <f>+ABS(SUMIF($A$4:$A$11183,A1085,$H$4:$H$11183)-IF(ISERROR(VLOOKUP(A1085,Seguimiento_Mar_2025!G$4:U$356,15,FALSE)),0,VLOOKUP(A1085,Seguimiento_Mar_2025!G$4:U$356,15,FALSE)))</f>
        <v>0</v>
      </c>
    </row>
    <row r="1086" spans="1:9">
      <c r="A1086" t="s">
        <v>638</v>
      </c>
      <c r="B1086" s="1" t="str">
        <f>+IF(LEN(A1086)&gt;0,VLOOKUP(A1086,Seguimiento_Mar_2025!G$4:H$356,2,FALSE),"")</f>
        <v>Entidades territoriales acompañadas en su gestión de la calidad del aire</v>
      </c>
      <c r="C1086" s="1" t="str">
        <f>+IF(LEN(A1086)&gt;0,VLOOKUP(A1086,Seguimiento_Mar_2025!G$4:J$356,4,FALSE),"")</f>
        <v>Secretaría de Ambiente</v>
      </c>
      <c r="D1086" t="s">
        <v>1310</v>
      </c>
      <c r="E1086" t="str">
        <f t="shared" si="34"/>
        <v>54010405Bello</v>
      </c>
      <c r="F1086" t="str">
        <f t="shared" si="33"/>
        <v/>
      </c>
      <c r="G1086">
        <v>1</v>
      </c>
      <c r="H1086" s="2"/>
      <c r="I1086">
        <f>+ABS(SUMIF($A$4:$A$11183,A1086,$H$4:$H$11183)-IF(ISERROR(VLOOKUP(A1086,Seguimiento_Mar_2025!G$4:U$356,15,FALSE)),0,VLOOKUP(A1086,Seguimiento_Mar_2025!G$4:U$356,15,FALSE)))</f>
        <v>0</v>
      </c>
    </row>
    <row r="1087" spans="1:9">
      <c r="A1087" t="s">
        <v>638</v>
      </c>
      <c r="B1087" s="1" t="str">
        <f>+IF(LEN(A1087)&gt;0,VLOOKUP(A1087,Seguimiento_Mar_2025!G$4:H$356,2,FALSE),"")</f>
        <v>Entidades territoriales acompañadas en su gestión de la calidad del aire</v>
      </c>
      <c r="C1087" s="1" t="str">
        <f>+IF(LEN(A1087)&gt;0,VLOOKUP(A1087,Seguimiento_Mar_2025!G$4:J$356,4,FALSE),"")</f>
        <v>Secretaría de Ambiente</v>
      </c>
      <c r="D1087" t="s">
        <v>1256</v>
      </c>
      <c r="E1087" t="str">
        <f t="shared" si="34"/>
        <v>54010405Medellín</v>
      </c>
      <c r="F1087" t="str">
        <f t="shared" si="33"/>
        <v/>
      </c>
      <c r="G1087">
        <v>1</v>
      </c>
      <c r="H1087" s="2"/>
      <c r="I1087">
        <f>+ABS(SUMIF($A$4:$A$11183,A1087,$H$4:$H$11183)-IF(ISERROR(VLOOKUP(A1087,Seguimiento_Mar_2025!G$4:U$356,15,FALSE)),0,VLOOKUP(A1087,Seguimiento_Mar_2025!G$4:U$356,15,FALSE)))</f>
        <v>0</v>
      </c>
    </row>
    <row r="1088" spans="1:9">
      <c r="A1088" t="s">
        <v>638</v>
      </c>
      <c r="B1088" s="1" t="str">
        <f>+IF(LEN(A1088)&gt;0,VLOOKUP(A1088,Seguimiento_Mar_2025!G$4:H$356,2,FALSE),"")</f>
        <v>Entidades territoriales acompañadas en su gestión de la calidad del aire</v>
      </c>
      <c r="C1088" s="1" t="str">
        <f>+IF(LEN(A1088)&gt;0,VLOOKUP(A1088,Seguimiento_Mar_2025!G$4:J$356,4,FALSE),"")</f>
        <v>Secretaría de Ambiente</v>
      </c>
      <c r="D1088" t="s">
        <v>1322</v>
      </c>
      <c r="E1088" t="str">
        <f t="shared" si="34"/>
        <v>54010405Envigado</v>
      </c>
      <c r="F1088" t="str">
        <f t="shared" si="33"/>
        <v/>
      </c>
      <c r="G1088">
        <v>1</v>
      </c>
      <c r="H1088" s="2"/>
      <c r="I1088">
        <f>+ABS(SUMIF($A$4:$A$11183,A1088,$H$4:$H$11183)-IF(ISERROR(VLOOKUP(A1088,Seguimiento_Mar_2025!G$4:U$356,15,FALSE)),0,VLOOKUP(A1088,Seguimiento_Mar_2025!G$4:U$356,15,FALSE)))</f>
        <v>0</v>
      </c>
    </row>
    <row r="1089" spans="1:9">
      <c r="A1089" t="s">
        <v>638</v>
      </c>
      <c r="B1089" s="1" t="str">
        <f>+IF(LEN(A1089)&gt;0,VLOOKUP(A1089,Seguimiento_Mar_2025!G$4:H$356,2,FALSE),"")</f>
        <v>Entidades territoriales acompañadas en su gestión de la calidad del aire</v>
      </c>
      <c r="C1089" s="1" t="str">
        <f>+IF(LEN(A1089)&gt;0,VLOOKUP(A1089,Seguimiento_Mar_2025!G$4:J$356,4,FALSE),"")</f>
        <v>Secretaría de Ambiente</v>
      </c>
      <c r="D1089" t="s">
        <v>1329</v>
      </c>
      <c r="E1089" t="str">
        <f t="shared" si="34"/>
        <v>54010405Itagüí</v>
      </c>
      <c r="F1089" t="str">
        <f t="shared" si="33"/>
        <v/>
      </c>
      <c r="G1089">
        <v>1</v>
      </c>
      <c r="H1089" s="2"/>
      <c r="I1089">
        <f>+ABS(SUMIF($A$4:$A$11183,A1089,$H$4:$H$11183)-IF(ISERROR(VLOOKUP(A1089,Seguimiento_Mar_2025!G$4:U$356,15,FALSE)),0,VLOOKUP(A1089,Seguimiento_Mar_2025!G$4:U$356,15,FALSE)))</f>
        <v>0</v>
      </c>
    </row>
    <row r="1090" spans="1:9">
      <c r="A1090" t="s">
        <v>638</v>
      </c>
      <c r="B1090" s="1" t="str">
        <f>+IF(LEN(A1090)&gt;0,VLOOKUP(A1090,Seguimiento_Mar_2025!G$4:H$356,2,FALSE),"")</f>
        <v>Entidades territoriales acompañadas en su gestión de la calidad del aire</v>
      </c>
      <c r="C1090" s="1" t="str">
        <f>+IF(LEN(A1090)&gt;0,VLOOKUP(A1090,Seguimiento_Mar_2025!G$4:J$356,4,FALSE),"")</f>
        <v>Secretaría de Ambiente</v>
      </c>
      <c r="D1090" t="s">
        <v>1332</v>
      </c>
      <c r="E1090" t="str">
        <f t="shared" si="34"/>
        <v>54010405La Estrella</v>
      </c>
      <c r="F1090" t="str">
        <f t="shared" si="33"/>
        <v/>
      </c>
      <c r="G1090">
        <v>1</v>
      </c>
      <c r="H1090" s="2"/>
      <c r="I1090">
        <f>+ABS(SUMIF($A$4:$A$11183,A1090,$H$4:$H$11183)-IF(ISERROR(VLOOKUP(A1090,Seguimiento_Mar_2025!G$4:U$356,15,FALSE)),0,VLOOKUP(A1090,Seguimiento_Mar_2025!G$4:U$356,15,FALSE)))</f>
        <v>0</v>
      </c>
    </row>
    <row r="1091" spans="1:9">
      <c r="A1091" t="s">
        <v>638</v>
      </c>
      <c r="B1091" s="1" t="str">
        <f>+IF(LEN(A1091)&gt;0,VLOOKUP(A1091,Seguimiento_Mar_2025!G$4:H$356,2,FALSE),"")</f>
        <v>Entidades territoriales acompañadas en su gestión de la calidad del aire</v>
      </c>
      <c r="C1091" s="1" t="str">
        <f>+IF(LEN(A1091)&gt;0,VLOOKUP(A1091,Seguimiento_Mar_2025!G$4:J$356,4,FALSE),"")</f>
        <v>Secretaría de Ambiente</v>
      </c>
      <c r="D1091" t="s">
        <v>1339</v>
      </c>
      <c r="E1091" t="str">
        <f t="shared" si="34"/>
        <v>54010405Sabaneta</v>
      </c>
      <c r="F1091" t="str">
        <f t="shared" si="33"/>
        <v/>
      </c>
      <c r="G1091">
        <v>1</v>
      </c>
      <c r="H1091" s="2"/>
      <c r="I1091">
        <f>+ABS(SUMIF($A$4:$A$11183,A1091,$H$4:$H$11183)-IF(ISERROR(VLOOKUP(A1091,Seguimiento_Mar_2025!G$4:U$356,15,FALSE)),0,VLOOKUP(A1091,Seguimiento_Mar_2025!G$4:U$356,15,FALSE)))</f>
        <v>0</v>
      </c>
    </row>
    <row r="1092" spans="1:9">
      <c r="A1092" t="s">
        <v>638</v>
      </c>
      <c r="B1092" s="1" t="str">
        <f>+IF(LEN(A1092)&gt;0,VLOOKUP(A1092,Seguimiento_Mar_2025!G$4:H$356,2,FALSE),"")</f>
        <v>Entidades territoriales acompañadas en su gestión de la calidad del aire</v>
      </c>
      <c r="C1092" s="1" t="str">
        <f>+IF(LEN(A1092)&gt;0,VLOOKUP(A1092,Seguimiento_Mar_2025!G$4:J$356,4,FALSE),"")</f>
        <v>Secretaría de Ambiente</v>
      </c>
      <c r="D1092" t="s">
        <v>1314</v>
      </c>
      <c r="E1092" t="str">
        <f t="shared" si="34"/>
        <v>54010405Caldas</v>
      </c>
      <c r="F1092" t="str">
        <f t="shared" ref="F1092:F1155" si="35">+IF(IF(LEN(E1092)&gt;0,COUNTIF($E$4:$E$11183,E1092),"")=1,"",IF(LEN(E1092)&gt;0,COUNTIF($E$4:$E$11183,E1092),""))</f>
        <v/>
      </c>
      <c r="G1092">
        <v>1</v>
      </c>
      <c r="H1092" s="2"/>
      <c r="I1092">
        <f>+ABS(SUMIF($A$4:$A$11183,A1092,$H$4:$H$11183)-IF(ISERROR(VLOOKUP(A1092,Seguimiento_Mar_2025!G$4:U$356,15,FALSE)),0,VLOOKUP(A1092,Seguimiento_Mar_2025!G$4:U$356,15,FALSE)))</f>
        <v>0</v>
      </c>
    </row>
    <row r="1093" spans="1:9" ht="30">
      <c r="A1093" t="s">
        <v>634</v>
      </c>
      <c r="B1093" s="1" t="str">
        <f>+IF(LEN(A1093)&gt;0,VLOOKUP(A1093,Seguimiento_Mar_2025!G$4:H$356,2,FALSE),"")</f>
        <v>Estrategias para el fortalecimiento de los sistemas de áreas protegidas y su fauna silvestre asociada ejecutadas</v>
      </c>
      <c r="C1093" s="1" t="str">
        <f>+IF(LEN(A1093)&gt;0,VLOOKUP(A1093,Seguimiento_Mar_2025!G$4:J$356,4,FALSE),"")</f>
        <v>Secretaría de Ambiente</v>
      </c>
      <c r="D1093" t="s">
        <v>1305</v>
      </c>
      <c r="E1093" t="str">
        <f t="shared" si="34"/>
        <v>54010403Amalfi</v>
      </c>
      <c r="F1093" t="str">
        <f t="shared" si="35"/>
        <v/>
      </c>
      <c r="G1093">
        <v>0.12</v>
      </c>
      <c r="H1093" s="2"/>
      <c r="I1093">
        <f>+ABS(SUMIF($A$4:$A$11183,A1093,$H$4:$H$11183)-IF(ISERROR(VLOOKUP(A1093,Seguimiento_Mar_2025!G$4:U$356,15,FALSE)),0,VLOOKUP(A1093,Seguimiento_Mar_2025!G$4:U$356,15,FALSE)))</f>
        <v>0</v>
      </c>
    </row>
    <row r="1094" spans="1:9" ht="30">
      <c r="A1094" t="s">
        <v>634</v>
      </c>
      <c r="B1094" s="1" t="str">
        <f>+IF(LEN(A1094)&gt;0,VLOOKUP(A1094,Seguimiento_Mar_2025!G$4:H$356,2,FALSE),"")</f>
        <v>Estrategias para el fortalecimiento de los sistemas de áreas protegidas y su fauna silvestre asociada ejecutadas</v>
      </c>
      <c r="C1094" s="1" t="str">
        <f>+IF(LEN(A1094)&gt;0,VLOOKUP(A1094,Seguimiento_Mar_2025!G$4:J$356,4,FALSE),"")</f>
        <v>Secretaría de Ambiente</v>
      </c>
      <c r="D1094" t="s">
        <v>1322</v>
      </c>
      <c r="E1094" t="str">
        <f t="shared" si="34"/>
        <v>54010403Envigado</v>
      </c>
      <c r="F1094" t="str">
        <f t="shared" si="35"/>
        <v/>
      </c>
      <c r="G1094">
        <v>0.1</v>
      </c>
      <c r="H1094" s="2"/>
      <c r="I1094">
        <f>+ABS(SUMIF($A$4:$A$11183,A1094,$H$4:$H$11183)-IF(ISERROR(VLOOKUP(A1094,Seguimiento_Mar_2025!G$4:U$356,15,FALSE)),0,VLOOKUP(A1094,Seguimiento_Mar_2025!G$4:U$356,15,FALSE)))</f>
        <v>0</v>
      </c>
    </row>
    <row r="1095" spans="1:9" ht="30">
      <c r="A1095" t="s">
        <v>634</v>
      </c>
      <c r="B1095" s="1" t="str">
        <f>+IF(LEN(A1095)&gt;0,VLOOKUP(A1095,Seguimiento_Mar_2025!G$4:H$356,2,FALSE),"")</f>
        <v>Estrategias para el fortalecimiento de los sistemas de áreas protegidas y su fauna silvestre asociada ejecutadas</v>
      </c>
      <c r="C1095" s="1" t="str">
        <f>+IF(LEN(A1095)&gt;0,VLOOKUP(A1095,Seguimiento_Mar_2025!G$4:J$356,4,FALSE),"")</f>
        <v>Secretaría de Ambiente</v>
      </c>
      <c r="D1095" t="s">
        <v>1238</v>
      </c>
      <c r="E1095" t="str">
        <f t="shared" si="34"/>
        <v>54010403Ituango</v>
      </c>
      <c r="F1095" t="str">
        <f t="shared" si="35"/>
        <v/>
      </c>
      <c r="G1095">
        <v>0.12</v>
      </c>
      <c r="H1095" s="2"/>
      <c r="I1095">
        <f>+ABS(SUMIF($A$4:$A$11183,A1095,$H$4:$H$11183)-IF(ISERROR(VLOOKUP(A1095,Seguimiento_Mar_2025!G$4:U$356,15,FALSE)),0,VLOOKUP(A1095,Seguimiento_Mar_2025!G$4:U$356,15,FALSE)))</f>
        <v>0</v>
      </c>
    </row>
    <row r="1096" spans="1:9" ht="30">
      <c r="A1096" t="s">
        <v>634</v>
      </c>
      <c r="B1096" s="1" t="str">
        <f>+IF(LEN(A1096)&gt;0,VLOOKUP(A1096,Seguimiento_Mar_2025!G$4:H$356,2,FALSE),"")</f>
        <v>Estrategias para el fortalecimiento de los sistemas de áreas protegidas y su fauna silvestre asociada ejecutadas</v>
      </c>
      <c r="C1096" s="1" t="str">
        <f>+IF(LEN(A1096)&gt;0,VLOOKUP(A1096,Seguimiento_Mar_2025!G$4:J$356,4,FALSE),"")</f>
        <v>Secretaría de Ambiente</v>
      </c>
      <c r="D1096" t="s">
        <v>1330</v>
      </c>
      <c r="E1096" t="str">
        <f t="shared" si="34"/>
        <v>54010403Jardín</v>
      </c>
      <c r="F1096" t="str">
        <f t="shared" si="35"/>
        <v/>
      </c>
      <c r="G1096">
        <v>0.1</v>
      </c>
      <c r="H1096" s="2"/>
      <c r="I1096">
        <f>+ABS(SUMIF($A$4:$A$11183,A1096,$H$4:$H$11183)-IF(ISERROR(VLOOKUP(A1096,Seguimiento_Mar_2025!G$4:U$356,15,FALSE)),0,VLOOKUP(A1096,Seguimiento_Mar_2025!G$4:U$356,15,FALSE)))</f>
        <v>0</v>
      </c>
    </row>
    <row r="1097" spans="1:9" ht="30">
      <c r="A1097" t="s">
        <v>634</v>
      </c>
      <c r="B1097" s="1" t="str">
        <f>+IF(LEN(A1097)&gt;0,VLOOKUP(A1097,Seguimiento_Mar_2025!G$4:H$356,2,FALSE),"")</f>
        <v>Estrategias para el fortalecimiento de los sistemas de áreas protegidas y su fauna silvestre asociada ejecutadas</v>
      </c>
      <c r="C1097" s="1" t="str">
        <f>+IF(LEN(A1097)&gt;0,VLOOKUP(A1097,Seguimiento_Mar_2025!G$4:J$356,4,FALSE),"")</f>
        <v>Secretaría de Ambiente</v>
      </c>
      <c r="D1097" t="s">
        <v>1228</v>
      </c>
      <c r="E1097" t="str">
        <f t="shared" si="34"/>
        <v>54010403Necoclí</v>
      </c>
      <c r="F1097" t="str">
        <f t="shared" si="35"/>
        <v/>
      </c>
      <c r="G1097">
        <v>0.12</v>
      </c>
      <c r="H1097" s="2"/>
      <c r="I1097">
        <f>+ABS(SUMIF($A$4:$A$11183,A1097,$H$4:$H$11183)-IF(ISERROR(VLOOKUP(A1097,Seguimiento_Mar_2025!G$4:U$356,15,FALSE)),0,VLOOKUP(A1097,Seguimiento_Mar_2025!G$4:U$356,15,FALSE)))</f>
        <v>0</v>
      </c>
    </row>
    <row r="1098" spans="1:9" ht="30">
      <c r="A1098" t="s">
        <v>634</v>
      </c>
      <c r="B1098" s="1" t="str">
        <f>+IF(LEN(A1098)&gt;0,VLOOKUP(A1098,Seguimiento_Mar_2025!G$4:H$356,2,FALSE),"")</f>
        <v>Estrategias para el fortalecimiento de los sistemas de áreas protegidas y su fauna silvestre asociada ejecutadas</v>
      </c>
      <c r="C1098" s="1" t="str">
        <f>+IF(LEN(A1098)&gt;0,VLOOKUP(A1098,Seguimiento_Mar_2025!G$4:J$356,4,FALSE),"")</f>
        <v>Secretaría de Ambiente</v>
      </c>
      <c r="D1098" t="s">
        <v>1267</v>
      </c>
      <c r="E1098" t="str">
        <f t="shared" si="34"/>
        <v>54010403Sonsón</v>
      </c>
      <c r="F1098" t="str">
        <f t="shared" si="35"/>
        <v/>
      </c>
      <c r="G1098">
        <v>0.05</v>
      </c>
      <c r="H1098" s="2"/>
      <c r="I1098">
        <f>+ABS(SUMIF($A$4:$A$11183,A1098,$H$4:$H$11183)-IF(ISERROR(VLOOKUP(A1098,Seguimiento_Mar_2025!G$4:U$356,15,FALSE)),0,VLOOKUP(A1098,Seguimiento_Mar_2025!G$4:U$356,15,FALSE)))</f>
        <v>0</v>
      </c>
    </row>
    <row r="1099" spans="1:9" ht="30">
      <c r="A1099" t="s">
        <v>634</v>
      </c>
      <c r="B1099" s="1" t="str">
        <f>+IF(LEN(A1099)&gt;0,VLOOKUP(A1099,Seguimiento_Mar_2025!G$4:H$356,2,FALSE),"")</f>
        <v>Estrategias para el fortalecimiento de los sistemas de áreas protegidas y su fauna silvestre asociada ejecutadas</v>
      </c>
      <c r="C1099" s="1" t="str">
        <f>+IF(LEN(A1099)&gt;0,VLOOKUP(A1099,Seguimiento_Mar_2025!G$4:J$356,4,FALSE),"")</f>
        <v>Secretaría de Ambiente</v>
      </c>
      <c r="D1099" t="s">
        <v>1252</v>
      </c>
      <c r="E1099" t="str">
        <f t="shared" si="34"/>
        <v>54010403Urrao</v>
      </c>
      <c r="F1099" t="str">
        <f t="shared" si="35"/>
        <v/>
      </c>
      <c r="G1099">
        <v>0.12</v>
      </c>
      <c r="H1099" s="2"/>
      <c r="I1099">
        <f>+ABS(SUMIF($A$4:$A$11183,A1099,$H$4:$H$11183)-IF(ISERROR(VLOOKUP(A1099,Seguimiento_Mar_2025!G$4:U$356,15,FALSE)),0,VLOOKUP(A1099,Seguimiento_Mar_2025!G$4:U$356,15,FALSE)))</f>
        <v>0</v>
      </c>
    </row>
    <row r="1100" spans="1:9" ht="30">
      <c r="A1100" t="s">
        <v>634</v>
      </c>
      <c r="B1100" s="1" t="str">
        <f>+IF(LEN(A1100)&gt;0,VLOOKUP(A1100,Seguimiento_Mar_2025!G$4:H$356,2,FALSE),"")</f>
        <v>Estrategias para el fortalecimiento de los sistemas de áreas protegidas y su fauna silvestre asociada ejecutadas</v>
      </c>
      <c r="C1100" s="1" t="str">
        <f>+IF(LEN(A1100)&gt;0,VLOOKUP(A1100,Seguimiento_Mar_2025!G$4:J$356,4,FALSE),"")</f>
        <v>Secretaría de Ambiente</v>
      </c>
      <c r="D1100" t="s">
        <v>1354</v>
      </c>
      <c r="E1100" t="str">
        <f t="shared" si="34"/>
        <v>54010403Yondó</v>
      </c>
      <c r="F1100" t="str">
        <f t="shared" si="35"/>
        <v/>
      </c>
      <c r="G1100">
        <v>0.12</v>
      </c>
      <c r="H1100" s="2"/>
      <c r="I1100">
        <f>+ABS(SUMIF($A$4:$A$11183,A1100,$H$4:$H$11183)-IF(ISERROR(VLOOKUP(A1100,Seguimiento_Mar_2025!G$4:U$356,15,FALSE)),0,VLOOKUP(A1100,Seguimiento_Mar_2025!G$4:U$356,15,FALSE)))</f>
        <v>0</v>
      </c>
    </row>
    <row r="1101" spans="1:9" ht="30">
      <c r="A1101" t="s">
        <v>634</v>
      </c>
      <c r="B1101" s="1" t="str">
        <f>+IF(LEN(A1101)&gt;0,VLOOKUP(A1101,Seguimiento_Mar_2025!G$4:H$356,2,FALSE),"")</f>
        <v>Estrategias para el fortalecimiento de los sistemas de áreas protegidas y su fauna silvestre asociada ejecutadas</v>
      </c>
      <c r="C1101" s="1" t="str">
        <f>+IF(LEN(A1101)&gt;0,VLOOKUP(A1101,Seguimiento_Mar_2025!G$4:J$356,4,FALSE),"")</f>
        <v>Secretaría de Ambiente</v>
      </c>
      <c r="D1101" t="s">
        <v>1256</v>
      </c>
      <c r="E1101" t="str">
        <f t="shared" si="34"/>
        <v>54010403Medellín</v>
      </c>
      <c r="F1101" t="str">
        <f t="shared" si="35"/>
        <v/>
      </c>
      <c r="G1101">
        <v>0.1</v>
      </c>
      <c r="H1101" s="2"/>
      <c r="I1101">
        <f>+ABS(SUMIF($A$4:$A$11183,A1101,$H$4:$H$11183)-IF(ISERROR(VLOOKUP(A1101,Seguimiento_Mar_2025!G$4:U$356,15,FALSE)),0,VLOOKUP(A1101,Seguimiento_Mar_2025!G$4:U$356,15,FALSE)))</f>
        <v>0</v>
      </c>
    </row>
    <row r="1102" spans="1:9" ht="30">
      <c r="A1102" t="s">
        <v>634</v>
      </c>
      <c r="B1102" s="1" t="str">
        <f>+IF(LEN(A1102)&gt;0,VLOOKUP(A1102,Seguimiento_Mar_2025!G$4:H$356,2,FALSE),"")</f>
        <v>Estrategias para el fortalecimiento de los sistemas de áreas protegidas y su fauna silvestre asociada ejecutadas</v>
      </c>
      <c r="C1102" s="1" t="str">
        <f>+IF(LEN(A1102)&gt;0,VLOOKUP(A1102,Seguimiento_Mar_2025!G$4:J$356,4,FALSE),"")</f>
        <v>Secretaría de Ambiente</v>
      </c>
      <c r="D1102" t="s">
        <v>1265</v>
      </c>
      <c r="E1102" t="str">
        <f t="shared" si="34"/>
        <v>54010403Caucasia</v>
      </c>
      <c r="F1102" t="str">
        <f t="shared" si="35"/>
        <v/>
      </c>
      <c r="G1102">
        <v>0.05</v>
      </c>
      <c r="H1102" s="2"/>
      <c r="I1102">
        <f>+ABS(SUMIF($A$4:$A$11183,A1102,$H$4:$H$11183)-IF(ISERROR(VLOOKUP(A1102,Seguimiento_Mar_2025!G$4:U$356,15,FALSE)),0,VLOOKUP(A1102,Seguimiento_Mar_2025!G$4:U$356,15,FALSE)))</f>
        <v>0</v>
      </c>
    </row>
    <row r="1103" spans="1:9">
      <c r="A1103" t="s">
        <v>322</v>
      </c>
      <c r="B1103" s="1" t="str">
        <f>+IF(LEN(A1103)&gt;0,VLOOKUP(A1103,Seguimiento_Mar_2025!G$4:H$356,2,FALSE),"")</f>
        <v>Sedes Educativas oficiales que implementan la jornada escolar extendida</v>
      </c>
      <c r="C1103" s="1" t="str">
        <f>+IF(LEN(A1103)&gt;0,VLOOKUP(A1103,Seguimiento_Mar_2025!G$4:J$356,4,FALSE),"")</f>
        <v>Secretaría de Educación</v>
      </c>
      <c r="D1103" t="s">
        <v>1271</v>
      </c>
      <c r="E1103" t="str">
        <f t="shared" si="34"/>
        <v>52030101Abejorral</v>
      </c>
      <c r="F1103" t="str">
        <f t="shared" si="35"/>
        <v/>
      </c>
      <c r="G1103">
        <v>2</v>
      </c>
      <c r="H1103" s="2">
        <v>2</v>
      </c>
      <c r="I1103">
        <f>+ABS(SUMIF($A$4:$A$11183,A1103,$H$4:$H$11183)-IF(ISERROR(VLOOKUP(A1103,Seguimiento_Mar_2025!G$4:U$356,15,FALSE)),0,VLOOKUP(A1103,Seguimiento_Mar_2025!G$4:U$356,15,FALSE)))</f>
        <v>0</v>
      </c>
    </row>
    <row r="1104" spans="1:9">
      <c r="A1104" t="s">
        <v>322</v>
      </c>
      <c r="B1104" s="1" t="str">
        <f>+IF(LEN(A1104)&gt;0,VLOOKUP(A1104,Seguimiento_Mar_2025!G$4:H$356,2,FALSE),"")</f>
        <v>Sedes Educativas oficiales que implementan la jornada escolar extendida</v>
      </c>
      <c r="C1104" s="1" t="str">
        <f>+IF(LEN(A1104)&gt;0,VLOOKUP(A1104,Seguimiento_Mar_2025!G$4:J$356,4,FALSE),"")</f>
        <v>Secretaría de Educación</v>
      </c>
      <c r="D1104" t="s">
        <v>1305</v>
      </c>
      <c r="E1104" t="str">
        <f t="shared" si="34"/>
        <v>52030101Amalfi</v>
      </c>
      <c r="F1104" t="str">
        <f t="shared" si="35"/>
        <v/>
      </c>
      <c r="G1104">
        <v>1</v>
      </c>
      <c r="H1104" s="2">
        <v>1</v>
      </c>
      <c r="I1104">
        <f>+ABS(SUMIF($A$4:$A$11183,A1104,$H$4:$H$11183)-IF(ISERROR(VLOOKUP(A1104,Seguimiento_Mar_2025!G$4:U$356,15,FALSE)),0,VLOOKUP(A1104,Seguimiento_Mar_2025!G$4:U$356,15,FALSE)))</f>
        <v>0</v>
      </c>
    </row>
    <row r="1105" spans="1:9">
      <c r="A1105" t="s">
        <v>322</v>
      </c>
      <c r="B1105" s="1" t="str">
        <f>+IF(LEN(A1105)&gt;0,VLOOKUP(A1105,Seguimiento_Mar_2025!G$4:H$356,2,FALSE),"")</f>
        <v>Sedes Educativas oficiales que implementan la jornada escolar extendida</v>
      </c>
      <c r="C1105" s="1" t="str">
        <f>+IF(LEN(A1105)&gt;0,VLOOKUP(A1105,Seguimiento_Mar_2025!G$4:J$356,4,FALSE),"")</f>
        <v>Secretaría de Educación</v>
      </c>
      <c r="D1105" t="s">
        <v>1241</v>
      </c>
      <c r="E1105" t="str">
        <f t="shared" si="34"/>
        <v>52030101Andes</v>
      </c>
      <c r="F1105" t="str">
        <f t="shared" si="35"/>
        <v/>
      </c>
      <c r="G1105">
        <v>1</v>
      </c>
      <c r="H1105" s="2">
        <v>1</v>
      </c>
      <c r="I1105">
        <f>+ABS(SUMIF($A$4:$A$11183,A1105,$H$4:$H$11183)-IF(ISERROR(VLOOKUP(A1105,Seguimiento_Mar_2025!G$4:U$356,15,FALSE)),0,VLOOKUP(A1105,Seguimiento_Mar_2025!G$4:U$356,15,FALSE)))</f>
        <v>0</v>
      </c>
    </row>
    <row r="1106" spans="1:9">
      <c r="A1106" t="s">
        <v>322</v>
      </c>
      <c r="B1106" s="1" t="str">
        <f>+IF(LEN(A1106)&gt;0,VLOOKUP(A1106,Seguimiento_Mar_2025!G$4:H$356,2,FALSE),"")</f>
        <v>Sedes Educativas oficiales que implementan la jornada escolar extendida</v>
      </c>
      <c r="C1106" s="1" t="str">
        <f>+IF(LEN(A1106)&gt;0,VLOOKUP(A1106,Seguimiento_Mar_2025!G$4:J$356,4,FALSE),"")</f>
        <v>Secretaría de Educación</v>
      </c>
      <c r="D1106" t="s">
        <v>1307</v>
      </c>
      <c r="E1106" t="str">
        <f t="shared" si="34"/>
        <v>52030101Anzá</v>
      </c>
      <c r="F1106" t="str">
        <f t="shared" si="35"/>
        <v/>
      </c>
      <c r="G1106">
        <v>1</v>
      </c>
      <c r="H1106" s="2">
        <v>1</v>
      </c>
      <c r="I1106">
        <f>+ABS(SUMIF($A$4:$A$11183,A1106,$H$4:$H$11183)-IF(ISERROR(VLOOKUP(A1106,Seguimiento_Mar_2025!G$4:U$356,15,FALSE)),0,VLOOKUP(A1106,Seguimiento_Mar_2025!G$4:U$356,15,FALSE)))</f>
        <v>0</v>
      </c>
    </row>
    <row r="1107" spans="1:9">
      <c r="A1107" t="s">
        <v>322</v>
      </c>
      <c r="B1107" s="1" t="str">
        <f>+IF(LEN(A1107)&gt;0,VLOOKUP(A1107,Seguimiento_Mar_2025!G$4:H$356,2,FALSE),"")</f>
        <v>Sedes Educativas oficiales que implementan la jornada escolar extendida</v>
      </c>
      <c r="C1107" s="1" t="str">
        <f>+IF(LEN(A1107)&gt;0,VLOOKUP(A1107,Seguimiento_Mar_2025!G$4:J$356,4,FALSE),"")</f>
        <v>Secretaría de Educación</v>
      </c>
      <c r="D1107" t="s">
        <v>1225</v>
      </c>
      <c r="E1107" t="str">
        <f t="shared" si="34"/>
        <v>52030101Arboletes</v>
      </c>
      <c r="F1107" t="str">
        <f t="shared" si="35"/>
        <v/>
      </c>
      <c r="G1107">
        <v>1</v>
      </c>
      <c r="H1107" s="2">
        <v>1</v>
      </c>
      <c r="I1107">
        <f>+ABS(SUMIF($A$4:$A$11183,A1107,$H$4:$H$11183)-IF(ISERROR(VLOOKUP(A1107,Seguimiento_Mar_2025!G$4:U$356,15,FALSE)),0,VLOOKUP(A1107,Seguimiento_Mar_2025!G$4:U$356,15,FALSE)))</f>
        <v>0</v>
      </c>
    </row>
    <row r="1108" spans="1:9">
      <c r="A1108" t="s">
        <v>322</v>
      </c>
      <c r="B1108" s="1" t="str">
        <f>+IF(LEN(A1108)&gt;0,VLOOKUP(A1108,Seguimiento_Mar_2025!G$4:H$356,2,FALSE),"")</f>
        <v>Sedes Educativas oficiales que implementan la jornada escolar extendida</v>
      </c>
      <c r="C1108" s="1" t="str">
        <f>+IF(LEN(A1108)&gt;0,VLOOKUP(A1108,Seguimiento_Mar_2025!G$4:J$356,4,FALSE),"")</f>
        <v>Secretaría de Educación</v>
      </c>
      <c r="D1108" t="s">
        <v>1308</v>
      </c>
      <c r="E1108" t="str">
        <f t="shared" si="34"/>
        <v>52030101Argelia</v>
      </c>
      <c r="F1108" t="str">
        <f t="shared" si="35"/>
        <v/>
      </c>
      <c r="G1108">
        <v>1</v>
      </c>
      <c r="H1108" s="2">
        <v>1</v>
      </c>
      <c r="I1108">
        <f>+ABS(SUMIF($A$4:$A$11183,A1108,$H$4:$H$11183)-IF(ISERROR(VLOOKUP(A1108,Seguimiento_Mar_2025!G$4:U$356,15,FALSE)),0,VLOOKUP(A1108,Seguimiento_Mar_2025!G$4:U$356,15,FALSE)))</f>
        <v>0</v>
      </c>
    </row>
    <row r="1109" spans="1:9">
      <c r="A1109" t="s">
        <v>322</v>
      </c>
      <c r="B1109" s="1" t="str">
        <f>+IF(LEN(A1109)&gt;0,VLOOKUP(A1109,Seguimiento_Mar_2025!G$4:H$356,2,FALSE),"")</f>
        <v>Sedes Educativas oficiales que implementan la jornada escolar extendida</v>
      </c>
      <c r="C1109" s="1" t="str">
        <f>+IF(LEN(A1109)&gt;0,VLOOKUP(A1109,Seguimiento_Mar_2025!G$4:J$356,4,FALSE),"")</f>
        <v>Secretaría de Educación</v>
      </c>
      <c r="D1109" t="s">
        <v>1269</v>
      </c>
      <c r="E1109" t="str">
        <f t="shared" si="34"/>
        <v>52030101Armenia</v>
      </c>
      <c r="F1109" t="str">
        <f t="shared" si="35"/>
        <v/>
      </c>
      <c r="G1109">
        <v>1</v>
      </c>
      <c r="H1109" s="2">
        <v>1</v>
      </c>
      <c r="I1109">
        <f>+ABS(SUMIF($A$4:$A$11183,A1109,$H$4:$H$11183)-IF(ISERROR(VLOOKUP(A1109,Seguimiento_Mar_2025!G$4:U$356,15,FALSE)),0,VLOOKUP(A1109,Seguimiento_Mar_2025!G$4:U$356,15,FALSE)))</f>
        <v>0</v>
      </c>
    </row>
    <row r="1110" spans="1:9">
      <c r="A1110" t="s">
        <v>322</v>
      </c>
      <c r="B1110" s="1" t="str">
        <f>+IF(LEN(A1110)&gt;0,VLOOKUP(A1110,Seguimiento_Mar_2025!G$4:H$356,2,FALSE),"")</f>
        <v>Sedes Educativas oficiales que implementan la jornada escolar extendida</v>
      </c>
      <c r="C1110" s="1" t="str">
        <f>+IF(LEN(A1110)&gt;0,VLOOKUP(A1110,Seguimiento_Mar_2025!G$4:J$356,4,FALSE),"")</f>
        <v>Secretaría de Educación</v>
      </c>
      <c r="D1110" t="s">
        <v>1309</v>
      </c>
      <c r="E1110" t="str">
        <f t="shared" si="34"/>
        <v>52030101Barbosa</v>
      </c>
      <c r="F1110" t="str">
        <f t="shared" si="35"/>
        <v/>
      </c>
      <c r="G1110">
        <v>1</v>
      </c>
      <c r="H1110" s="2">
        <v>1</v>
      </c>
      <c r="I1110">
        <f>+ABS(SUMIF($A$4:$A$11183,A1110,$H$4:$H$11183)-IF(ISERROR(VLOOKUP(A1110,Seguimiento_Mar_2025!G$4:U$356,15,FALSE)),0,VLOOKUP(A1110,Seguimiento_Mar_2025!G$4:U$356,15,FALSE)))</f>
        <v>0</v>
      </c>
    </row>
    <row r="1111" spans="1:9">
      <c r="A1111" t="s">
        <v>322</v>
      </c>
      <c r="B1111" s="1" t="str">
        <f>+IF(LEN(A1111)&gt;0,VLOOKUP(A1111,Seguimiento_Mar_2025!G$4:H$356,2,FALSE),"")</f>
        <v>Sedes Educativas oficiales que implementan la jornada escolar extendida</v>
      </c>
      <c r="C1111" s="1" t="str">
        <f>+IF(LEN(A1111)&gt;0,VLOOKUP(A1111,Seguimiento_Mar_2025!G$4:J$356,4,FALSE),"")</f>
        <v>Secretaría de Educación</v>
      </c>
      <c r="D1111" t="s">
        <v>1279</v>
      </c>
      <c r="E1111" t="str">
        <f t="shared" si="34"/>
        <v>52030101Belmira</v>
      </c>
      <c r="F1111" t="str">
        <f t="shared" si="35"/>
        <v/>
      </c>
      <c r="G1111">
        <v>2</v>
      </c>
      <c r="H1111" s="2">
        <v>2</v>
      </c>
      <c r="I1111">
        <f>+ABS(SUMIF($A$4:$A$11183,A1111,$H$4:$H$11183)-IF(ISERROR(VLOOKUP(A1111,Seguimiento_Mar_2025!G$4:U$356,15,FALSE)),0,VLOOKUP(A1111,Seguimiento_Mar_2025!G$4:U$356,15,FALSE)))</f>
        <v>0</v>
      </c>
    </row>
    <row r="1112" spans="1:9">
      <c r="A1112" t="s">
        <v>322</v>
      </c>
      <c r="B1112" s="1" t="str">
        <f>+IF(LEN(A1112)&gt;0,VLOOKUP(A1112,Seguimiento_Mar_2025!G$4:H$356,2,FALSE),"")</f>
        <v>Sedes Educativas oficiales que implementan la jornada escolar extendida</v>
      </c>
      <c r="C1112" s="1" t="str">
        <f>+IF(LEN(A1112)&gt;0,VLOOKUP(A1112,Seguimiento_Mar_2025!G$4:J$356,4,FALSE),"")</f>
        <v>Secretaría de Educación</v>
      </c>
      <c r="D1112" t="s">
        <v>1272</v>
      </c>
      <c r="E1112" t="str">
        <f t="shared" si="34"/>
        <v>52030101Betulia</v>
      </c>
      <c r="F1112" t="str">
        <f t="shared" si="35"/>
        <v/>
      </c>
      <c r="G1112">
        <v>1</v>
      </c>
      <c r="H1112" s="2">
        <v>1</v>
      </c>
      <c r="I1112">
        <f>+ABS(SUMIF($A$4:$A$11183,A1112,$H$4:$H$11183)-IF(ISERROR(VLOOKUP(A1112,Seguimiento_Mar_2025!G$4:U$356,15,FALSE)),0,VLOOKUP(A1112,Seguimiento_Mar_2025!G$4:U$356,15,FALSE)))</f>
        <v>0</v>
      </c>
    </row>
    <row r="1113" spans="1:9">
      <c r="A1113" t="s">
        <v>322</v>
      </c>
      <c r="B1113" s="1" t="str">
        <f>+IF(LEN(A1113)&gt;0,VLOOKUP(A1113,Seguimiento_Mar_2025!G$4:H$356,2,FALSE),"")</f>
        <v>Sedes Educativas oficiales que implementan la jornada escolar extendida</v>
      </c>
      <c r="C1113" s="1" t="str">
        <f>+IF(LEN(A1113)&gt;0,VLOOKUP(A1113,Seguimiento_Mar_2025!G$4:J$356,4,FALSE),"")</f>
        <v>Secretaría de Educación</v>
      </c>
      <c r="D1113" t="s">
        <v>1280</v>
      </c>
      <c r="E1113" t="str">
        <f t="shared" si="34"/>
        <v>52030101Briceño</v>
      </c>
      <c r="F1113" t="str">
        <f t="shared" si="35"/>
        <v/>
      </c>
      <c r="G1113">
        <v>1</v>
      </c>
      <c r="H1113" s="2">
        <v>1</v>
      </c>
      <c r="I1113">
        <f>+ABS(SUMIF($A$4:$A$11183,A1113,$H$4:$H$11183)-IF(ISERROR(VLOOKUP(A1113,Seguimiento_Mar_2025!G$4:U$356,15,FALSE)),0,VLOOKUP(A1113,Seguimiento_Mar_2025!G$4:U$356,15,FALSE)))</f>
        <v>0</v>
      </c>
    </row>
    <row r="1114" spans="1:9">
      <c r="A1114" t="s">
        <v>322</v>
      </c>
      <c r="B1114" s="1" t="str">
        <f>+IF(LEN(A1114)&gt;0,VLOOKUP(A1114,Seguimiento_Mar_2025!G$4:H$356,2,FALSE),"")</f>
        <v>Sedes Educativas oficiales que implementan la jornada escolar extendida</v>
      </c>
      <c r="C1114" s="1" t="str">
        <f>+IF(LEN(A1114)&gt;0,VLOOKUP(A1114,Seguimiento_Mar_2025!G$4:J$356,4,FALSE),"")</f>
        <v>Secretaría de Educación</v>
      </c>
      <c r="D1114" t="s">
        <v>1398</v>
      </c>
      <c r="E1114" t="str">
        <f t="shared" si="34"/>
        <v>52030101Buritica</v>
      </c>
      <c r="F1114" t="str">
        <f t="shared" si="35"/>
        <v/>
      </c>
      <c r="G1114">
        <v>1</v>
      </c>
      <c r="H1114" s="2">
        <v>1</v>
      </c>
      <c r="I1114">
        <f>+ABS(SUMIF($A$4:$A$11183,A1114,$H$4:$H$11183)-IF(ISERROR(VLOOKUP(A1114,Seguimiento_Mar_2025!G$4:U$356,15,FALSE)),0,VLOOKUP(A1114,Seguimiento_Mar_2025!G$4:U$356,15,FALSE)))</f>
        <v>0</v>
      </c>
    </row>
    <row r="1115" spans="1:9">
      <c r="A1115" t="s">
        <v>322</v>
      </c>
      <c r="B1115" s="1" t="str">
        <f>+IF(LEN(A1115)&gt;0,VLOOKUP(A1115,Seguimiento_Mar_2025!G$4:H$356,2,FALSE),"")</f>
        <v>Sedes Educativas oficiales que implementan la jornada escolar extendida</v>
      </c>
      <c r="C1115" s="1" t="str">
        <f>+IF(LEN(A1115)&gt;0,VLOOKUP(A1115,Seguimiento_Mar_2025!G$4:J$356,4,FALSE),"")</f>
        <v>Secretaría de Educación</v>
      </c>
      <c r="D1115" t="s">
        <v>1264</v>
      </c>
      <c r="E1115" t="str">
        <f t="shared" si="34"/>
        <v>52030101Cáceres</v>
      </c>
      <c r="F1115" t="str">
        <f t="shared" si="35"/>
        <v/>
      </c>
      <c r="G1115">
        <v>1</v>
      </c>
      <c r="H1115" s="2">
        <v>1</v>
      </c>
      <c r="I1115">
        <f>+ABS(SUMIF($A$4:$A$11183,A1115,$H$4:$H$11183)-IF(ISERROR(VLOOKUP(A1115,Seguimiento_Mar_2025!G$4:U$356,15,FALSE)),0,VLOOKUP(A1115,Seguimiento_Mar_2025!G$4:U$356,15,FALSE)))</f>
        <v>0</v>
      </c>
    </row>
    <row r="1116" spans="1:9">
      <c r="A1116" t="s">
        <v>322</v>
      </c>
      <c r="B1116" s="1" t="str">
        <f>+IF(LEN(A1116)&gt;0,VLOOKUP(A1116,Seguimiento_Mar_2025!G$4:H$356,2,FALSE),"")</f>
        <v>Sedes Educativas oficiales que implementan la jornada escolar extendida</v>
      </c>
      <c r="C1116" s="1" t="str">
        <f>+IF(LEN(A1116)&gt;0,VLOOKUP(A1116,Seguimiento_Mar_2025!G$4:J$356,4,FALSE),"")</f>
        <v>Secretaría de Educación</v>
      </c>
      <c r="D1116" t="s">
        <v>1313</v>
      </c>
      <c r="E1116" t="str">
        <f t="shared" si="34"/>
        <v>52030101Caicedo</v>
      </c>
      <c r="F1116" t="str">
        <f t="shared" si="35"/>
        <v/>
      </c>
      <c r="G1116">
        <v>1</v>
      </c>
      <c r="H1116" s="2">
        <v>1</v>
      </c>
      <c r="I1116">
        <f>+ABS(SUMIF($A$4:$A$11183,A1116,$H$4:$H$11183)-IF(ISERROR(VLOOKUP(A1116,Seguimiento_Mar_2025!G$4:U$356,15,FALSE)),0,VLOOKUP(A1116,Seguimiento_Mar_2025!G$4:U$356,15,FALSE)))</f>
        <v>0</v>
      </c>
    </row>
    <row r="1117" spans="1:9">
      <c r="A1117" t="s">
        <v>322</v>
      </c>
      <c r="B1117" s="1" t="str">
        <f>+IF(LEN(A1117)&gt;0,VLOOKUP(A1117,Seguimiento_Mar_2025!G$4:H$356,2,FALSE),"")</f>
        <v>Sedes Educativas oficiales que implementan la jornada escolar extendida</v>
      </c>
      <c r="C1117" s="1" t="str">
        <f>+IF(LEN(A1117)&gt;0,VLOOKUP(A1117,Seguimiento_Mar_2025!G$4:J$356,4,FALSE),"")</f>
        <v>Secretaría de Educación</v>
      </c>
      <c r="D1117" t="s">
        <v>1315</v>
      </c>
      <c r="E1117" t="str">
        <f t="shared" si="34"/>
        <v>52030101Campamento</v>
      </c>
      <c r="F1117" t="str">
        <f t="shared" si="35"/>
        <v/>
      </c>
      <c r="G1117">
        <v>1</v>
      </c>
      <c r="H1117" s="2">
        <v>1</v>
      </c>
      <c r="I1117">
        <f>+ABS(SUMIF($A$4:$A$11183,A1117,$H$4:$H$11183)-IF(ISERROR(VLOOKUP(A1117,Seguimiento_Mar_2025!G$4:U$356,15,FALSE)),0,VLOOKUP(A1117,Seguimiento_Mar_2025!G$4:U$356,15,FALSE)))</f>
        <v>0</v>
      </c>
    </row>
    <row r="1118" spans="1:9">
      <c r="A1118" t="s">
        <v>322</v>
      </c>
      <c r="B1118" s="1" t="str">
        <f>+IF(LEN(A1118)&gt;0,VLOOKUP(A1118,Seguimiento_Mar_2025!G$4:H$356,2,FALSE),"")</f>
        <v>Sedes Educativas oficiales que implementan la jornada escolar extendida</v>
      </c>
      <c r="C1118" s="1" t="str">
        <f>+IF(LEN(A1118)&gt;0,VLOOKUP(A1118,Seguimiento_Mar_2025!G$4:J$356,4,FALSE),"")</f>
        <v>Secretaría de Educación</v>
      </c>
      <c r="D1118" t="s">
        <v>1316</v>
      </c>
      <c r="E1118" t="str">
        <f t="shared" si="34"/>
        <v>52030101Cañasgordas</v>
      </c>
      <c r="F1118" t="str">
        <f t="shared" si="35"/>
        <v/>
      </c>
      <c r="G1118">
        <v>1</v>
      </c>
      <c r="H1118" s="2">
        <v>1</v>
      </c>
      <c r="I1118">
        <f>+ABS(SUMIF($A$4:$A$11183,A1118,$H$4:$H$11183)-IF(ISERROR(VLOOKUP(A1118,Seguimiento_Mar_2025!G$4:U$356,15,FALSE)),0,VLOOKUP(A1118,Seguimiento_Mar_2025!G$4:U$356,15,FALSE)))</f>
        <v>0</v>
      </c>
    </row>
    <row r="1119" spans="1:9">
      <c r="A1119" t="s">
        <v>322</v>
      </c>
      <c r="B1119" s="1" t="str">
        <f>+IF(LEN(A1119)&gt;0,VLOOKUP(A1119,Seguimiento_Mar_2025!G$4:H$356,2,FALSE),"")</f>
        <v>Sedes Educativas oficiales que implementan la jornada escolar extendida</v>
      </c>
      <c r="C1119" s="1" t="str">
        <f>+IF(LEN(A1119)&gt;0,VLOOKUP(A1119,Seguimiento_Mar_2025!G$4:J$356,4,FALSE),"")</f>
        <v>Secretaría de Educación</v>
      </c>
      <c r="D1119" t="s">
        <v>1399</v>
      </c>
      <c r="E1119" t="str">
        <f t="shared" si="34"/>
        <v>52030101Caracoli</v>
      </c>
      <c r="F1119" t="str">
        <f t="shared" si="35"/>
        <v/>
      </c>
      <c r="G1119">
        <v>1</v>
      </c>
      <c r="H1119" s="2">
        <v>1</v>
      </c>
      <c r="I1119">
        <f>+ABS(SUMIF($A$4:$A$11183,A1119,$H$4:$H$11183)-IF(ISERROR(VLOOKUP(A1119,Seguimiento_Mar_2025!G$4:U$356,15,FALSE)),0,VLOOKUP(A1119,Seguimiento_Mar_2025!G$4:U$356,15,FALSE)))</f>
        <v>0</v>
      </c>
    </row>
    <row r="1120" spans="1:9">
      <c r="A1120" t="s">
        <v>322</v>
      </c>
      <c r="B1120" s="1" t="str">
        <f>+IF(LEN(A1120)&gt;0,VLOOKUP(A1120,Seguimiento_Mar_2025!G$4:H$356,2,FALSE),"")</f>
        <v>Sedes Educativas oficiales que implementan la jornada escolar extendida</v>
      </c>
      <c r="C1120" s="1" t="str">
        <f>+IF(LEN(A1120)&gt;0,VLOOKUP(A1120,Seguimiento_Mar_2025!G$4:J$356,4,FALSE),"")</f>
        <v>Secretaría de Educación</v>
      </c>
      <c r="D1120" t="s">
        <v>1273</v>
      </c>
      <c r="E1120" t="str">
        <f t="shared" si="34"/>
        <v>52030101Caramanta</v>
      </c>
      <c r="F1120" t="str">
        <f t="shared" si="35"/>
        <v/>
      </c>
      <c r="G1120">
        <v>1</v>
      </c>
      <c r="H1120" s="2">
        <v>1</v>
      </c>
      <c r="I1120">
        <f>+ABS(SUMIF($A$4:$A$11183,A1120,$H$4:$H$11183)-IF(ISERROR(VLOOKUP(A1120,Seguimiento_Mar_2025!G$4:U$356,15,FALSE)),0,VLOOKUP(A1120,Seguimiento_Mar_2025!G$4:U$356,15,FALSE)))</f>
        <v>0</v>
      </c>
    </row>
    <row r="1121" spans="1:9">
      <c r="A1121" t="s">
        <v>322</v>
      </c>
      <c r="B1121" s="1" t="str">
        <f>+IF(LEN(A1121)&gt;0,VLOOKUP(A1121,Seguimiento_Mar_2025!G$4:H$356,2,FALSE),"")</f>
        <v>Sedes Educativas oficiales que implementan la jornada escolar extendida</v>
      </c>
      <c r="C1121" s="1" t="str">
        <f>+IF(LEN(A1121)&gt;0,VLOOKUP(A1121,Seguimiento_Mar_2025!G$4:J$356,4,FALSE),"")</f>
        <v>Secretaría de Educación</v>
      </c>
      <c r="D1121" t="s">
        <v>1266</v>
      </c>
      <c r="E1121" t="str">
        <f t="shared" si="34"/>
        <v>52030101Carepa</v>
      </c>
      <c r="F1121" t="str">
        <f t="shared" si="35"/>
        <v/>
      </c>
      <c r="G1121">
        <v>2</v>
      </c>
      <c r="H1121" s="2">
        <v>2</v>
      </c>
      <c r="I1121">
        <f>+ABS(SUMIF($A$4:$A$11183,A1121,$H$4:$H$11183)-IF(ISERROR(VLOOKUP(A1121,Seguimiento_Mar_2025!G$4:U$356,15,FALSE)),0,VLOOKUP(A1121,Seguimiento_Mar_2025!G$4:U$356,15,FALSE)))</f>
        <v>0</v>
      </c>
    </row>
    <row r="1122" spans="1:9">
      <c r="A1122" t="s">
        <v>322</v>
      </c>
      <c r="B1122" s="1" t="str">
        <f>+IF(LEN(A1122)&gt;0,VLOOKUP(A1122,Seguimiento_Mar_2025!G$4:H$356,2,FALSE),"")</f>
        <v>Sedes Educativas oficiales que implementan la jornada escolar extendida</v>
      </c>
      <c r="C1122" s="1" t="str">
        <f>+IF(LEN(A1122)&gt;0,VLOOKUP(A1122,Seguimiento_Mar_2025!G$4:J$356,4,FALSE),"")</f>
        <v>Secretaría de Educación</v>
      </c>
      <c r="D1122" t="s">
        <v>1400</v>
      </c>
      <c r="E1122" t="str">
        <f t="shared" si="34"/>
        <v>52030101Carolina</v>
      </c>
      <c r="F1122" t="str">
        <f t="shared" si="35"/>
        <v/>
      </c>
      <c r="G1122">
        <v>1</v>
      </c>
      <c r="H1122" s="2">
        <v>1</v>
      </c>
      <c r="I1122">
        <f>+ABS(SUMIF($A$4:$A$11183,A1122,$H$4:$H$11183)-IF(ISERROR(VLOOKUP(A1122,Seguimiento_Mar_2025!G$4:U$356,15,FALSE)),0,VLOOKUP(A1122,Seguimiento_Mar_2025!G$4:U$356,15,FALSE)))</f>
        <v>0</v>
      </c>
    </row>
    <row r="1123" spans="1:9">
      <c r="A1123" t="s">
        <v>322</v>
      </c>
      <c r="B1123" s="1" t="str">
        <f>+IF(LEN(A1123)&gt;0,VLOOKUP(A1123,Seguimiento_Mar_2025!G$4:H$356,2,FALSE),"")</f>
        <v>Sedes Educativas oficiales que implementan la jornada escolar extendida</v>
      </c>
      <c r="C1123" s="1" t="str">
        <f>+IF(LEN(A1123)&gt;0,VLOOKUP(A1123,Seguimiento_Mar_2025!G$4:J$356,4,FALSE),"")</f>
        <v>Secretaría de Educación</v>
      </c>
      <c r="D1123" t="s">
        <v>1265</v>
      </c>
      <c r="E1123" t="str">
        <f t="shared" si="34"/>
        <v>52030101Caucasia</v>
      </c>
      <c r="F1123" t="str">
        <f t="shared" si="35"/>
        <v/>
      </c>
      <c r="G1123">
        <v>1</v>
      </c>
      <c r="H1123" s="2">
        <v>1</v>
      </c>
      <c r="I1123">
        <f>+ABS(SUMIF($A$4:$A$11183,A1123,$H$4:$H$11183)-IF(ISERROR(VLOOKUP(A1123,Seguimiento_Mar_2025!G$4:U$356,15,FALSE)),0,VLOOKUP(A1123,Seguimiento_Mar_2025!G$4:U$356,15,FALSE)))</f>
        <v>0</v>
      </c>
    </row>
    <row r="1124" spans="1:9">
      <c r="A1124" t="s">
        <v>322</v>
      </c>
      <c r="B1124" s="1" t="str">
        <f>+IF(LEN(A1124)&gt;0,VLOOKUP(A1124,Seguimiento_Mar_2025!G$4:H$356,2,FALSE),"")</f>
        <v>Sedes Educativas oficiales que implementan la jornada escolar extendida</v>
      </c>
      <c r="C1124" s="1" t="str">
        <f>+IF(LEN(A1124)&gt;0,VLOOKUP(A1124,Seguimiento_Mar_2025!G$4:J$356,4,FALSE),"")</f>
        <v>Secretaría de Educación</v>
      </c>
      <c r="D1124" t="s">
        <v>1401</v>
      </c>
      <c r="E1124" t="str">
        <f t="shared" si="34"/>
        <v>52030101Chigorodo</v>
      </c>
      <c r="F1124" t="str">
        <f t="shared" si="35"/>
        <v/>
      </c>
      <c r="G1124">
        <v>2</v>
      </c>
      <c r="H1124" s="2">
        <v>2</v>
      </c>
      <c r="I1124">
        <f>+ABS(SUMIF($A$4:$A$11183,A1124,$H$4:$H$11183)-IF(ISERROR(VLOOKUP(A1124,Seguimiento_Mar_2025!G$4:U$356,15,FALSE)),0,VLOOKUP(A1124,Seguimiento_Mar_2025!G$4:U$356,15,FALSE)))</f>
        <v>0</v>
      </c>
    </row>
    <row r="1125" spans="1:9">
      <c r="A1125" t="s">
        <v>322</v>
      </c>
      <c r="B1125" s="1" t="str">
        <f>+IF(LEN(A1125)&gt;0,VLOOKUP(A1125,Seguimiento_Mar_2025!G$4:H$356,2,FALSE),"")</f>
        <v>Sedes Educativas oficiales que implementan la jornada escolar extendida</v>
      </c>
      <c r="C1125" s="1" t="str">
        <f>+IF(LEN(A1125)&gt;0,VLOOKUP(A1125,Seguimiento_Mar_2025!G$4:J$356,4,FALSE),"")</f>
        <v>Secretaría de Educación</v>
      </c>
      <c r="D1125" t="s">
        <v>1281</v>
      </c>
      <c r="E1125" t="str">
        <f t="shared" si="34"/>
        <v>52030101Cisneros</v>
      </c>
      <c r="F1125" t="str">
        <f t="shared" si="35"/>
        <v/>
      </c>
      <c r="G1125">
        <v>1</v>
      </c>
      <c r="H1125" s="2">
        <v>1</v>
      </c>
      <c r="I1125">
        <f>+ABS(SUMIF($A$4:$A$11183,A1125,$H$4:$H$11183)-IF(ISERROR(VLOOKUP(A1125,Seguimiento_Mar_2025!G$4:U$356,15,FALSE)),0,VLOOKUP(A1125,Seguimiento_Mar_2025!G$4:U$356,15,FALSE)))</f>
        <v>0</v>
      </c>
    </row>
    <row r="1126" spans="1:9">
      <c r="A1126" t="s">
        <v>322</v>
      </c>
      <c r="B1126" s="1" t="str">
        <f>+IF(LEN(A1126)&gt;0,VLOOKUP(A1126,Seguimiento_Mar_2025!G$4:H$356,2,FALSE),"")</f>
        <v>Sedes Educativas oficiales que implementan la jornada escolar extendida</v>
      </c>
      <c r="C1126" s="1" t="str">
        <f>+IF(LEN(A1126)&gt;0,VLOOKUP(A1126,Seguimiento_Mar_2025!G$4:J$356,4,FALSE),"")</f>
        <v>Secretaría de Educación</v>
      </c>
      <c r="D1126" t="s">
        <v>1402</v>
      </c>
      <c r="E1126" t="str">
        <f t="shared" si="34"/>
        <v>52030101Ciudad Bolivar</v>
      </c>
      <c r="F1126" t="str">
        <f t="shared" si="35"/>
        <v/>
      </c>
      <c r="G1126">
        <v>2</v>
      </c>
      <c r="H1126" s="2">
        <v>2</v>
      </c>
      <c r="I1126">
        <f>+ABS(SUMIF($A$4:$A$11183,A1126,$H$4:$H$11183)-IF(ISERROR(VLOOKUP(A1126,Seguimiento_Mar_2025!G$4:U$356,15,FALSE)),0,VLOOKUP(A1126,Seguimiento_Mar_2025!G$4:U$356,15,FALSE)))</f>
        <v>0</v>
      </c>
    </row>
    <row r="1127" spans="1:9">
      <c r="A1127" t="s">
        <v>322</v>
      </c>
      <c r="B1127" s="1" t="str">
        <f>+IF(LEN(A1127)&gt;0,VLOOKUP(A1127,Seguimiento_Mar_2025!G$4:H$356,2,FALSE),"")</f>
        <v>Sedes Educativas oficiales que implementan la jornada escolar extendida</v>
      </c>
      <c r="C1127" s="1" t="str">
        <f>+IF(LEN(A1127)&gt;0,VLOOKUP(A1127,Seguimiento_Mar_2025!G$4:J$356,4,FALSE),"")</f>
        <v>Secretaría de Educación</v>
      </c>
      <c r="D1127" t="s">
        <v>1403</v>
      </c>
      <c r="E1127" t="str">
        <f t="shared" si="34"/>
        <v>52030101Cocorna</v>
      </c>
      <c r="F1127" t="str">
        <f t="shared" si="35"/>
        <v/>
      </c>
      <c r="G1127">
        <v>1</v>
      </c>
      <c r="H1127" s="2">
        <v>1</v>
      </c>
      <c r="I1127">
        <f>+ABS(SUMIF($A$4:$A$11183,A1127,$H$4:$H$11183)-IF(ISERROR(VLOOKUP(A1127,Seguimiento_Mar_2025!G$4:U$356,15,FALSE)),0,VLOOKUP(A1127,Seguimiento_Mar_2025!G$4:U$356,15,FALSE)))</f>
        <v>0</v>
      </c>
    </row>
    <row r="1128" spans="1:9">
      <c r="A1128" t="s">
        <v>322</v>
      </c>
      <c r="B1128" s="1" t="str">
        <f>+IF(LEN(A1128)&gt;0,VLOOKUP(A1128,Seguimiento_Mar_2025!G$4:H$356,2,FALSE),"")</f>
        <v>Sedes Educativas oficiales que implementan la jornada escolar extendida</v>
      </c>
      <c r="C1128" s="1" t="str">
        <f>+IF(LEN(A1128)&gt;0,VLOOKUP(A1128,Seguimiento_Mar_2025!G$4:J$356,4,FALSE),"")</f>
        <v>Secretaría de Educación</v>
      </c>
      <c r="D1128" t="s">
        <v>1318</v>
      </c>
      <c r="E1128" t="str">
        <f t="shared" si="34"/>
        <v>52030101Concordia</v>
      </c>
      <c r="F1128" t="str">
        <f t="shared" si="35"/>
        <v/>
      </c>
      <c r="G1128">
        <v>1</v>
      </c>
      <c r="H1128" s="2">
        <v>1</v>
      </c>
      <c r="I1128">
        <f>+ABS(SUMIF($A$4:$A$11183,A1128,$H$4:$H$11183)-IF(ISERROR(VLOOKUP(A1128,Seguimiento_Mar_2025!G$4:U$356,15,FALSE)),0,VLOOKUP(A1128,Seguimiento_Mar_2025!G$4:U$356,15,FALSE)))</f>
        <v>0</v>
      </c>
    </row>
    <row r="1129" spans="1:9">
      <c r="A1129" t="s">
        <v>322</v>
      </c>
      <c r="B1129" s="1" t="str">
        <f>+IF(LEN(A1129)&gt;0,VLOOKUP(A1129,Seguimiento_Mar_2025!G$4:H$356,2,FALSE),"")</f>
        <v>Sedes Educativas oficiales que implementan la jornada escolar extendida</v>
      </c>
      <c r="C1129" s="1" t="str">
        <f>+IF(LEN(A1129)&gt;0,VLOOKUP(A1129,Seguimiento_Mar_2025!G$4:J$356,4,FALSE),"")</f>
        <v>Secretaría de Educación</v>
      </c>
      <c r="D1129" t="s">
        <v>1231</v>
      </c>
      <c r="E1129" t="str">
        <f t="shared" si="34"/>
        <v>52030101Dabeiba</v>
      </c>
      <c r="F1129" t="str">
        <f t="shared" si="35"/>
        <v/>
      </c>
      <c r="G1129">
        <v>1</v>
      </c>
      <c r="H1129" s="2">
        <v>1</v>
      </c>
      <c r="I1129">
        <f>+ABS(SUMIF($A$4:$A$11183,A1129,$H$4:$H$11183)-IF(ISERROR(VLOOKUP(A1129,Seguimiento_Mar_2025!G$4:U$356,15,FALSE)),0,VLOOKUP(A1129,Seguimiento_Mar_2025!G$4:U$356,15,FALSE)))</f>
        <v>0</v>
      </c>
    </row>
    <row r="1130" spans="1:9">
      <c r="A1130" t="s">
        <v>322</v>
      </c>
      <c r="B1130" s="1" t="str">
        <f>+IF(LEN(A1130)&gt;0,VLOOKUP(A1130,Seguimiento_Mar_2025!G$4:H$356,2,FALSE),"")</f>
        <v>Sedes Educativas oficiales que implementan la jornada escolar extendida</v>
      </c>
      <c r="C1130" s="1" t="str">
        <f>+IF(LEN(A1130)&gt;0,VLOOKUP(A1130,Seguimiento_Mar_2025!G$4:J$356,4,FALSE),"")</f>
        <v>Secretaría de Educación</v>
      </c>
      <c r="D1130" t="s">
        <v>1253</v>
      </c>
      <c r="E1130" t="str">
        <f t="shared" si="34"/>
        <v>52030101El Bagre</v>
      </c>
      <c r="F1130" t="str">
        <f t="shared" si="35"/>
        <v/>
      </c>
      <c r="G1130">
        <v>1</v>
      </c>
      <c r="H1130" s="2">
        <v>1</v>
      </c>
      <c r="I1130">
        <f>+ABS(SUMIF($A$4:$A$11183,A1130,$H$4:$H$11183)-IF(ISERROR(VLOOKUP(A1130,Seguimiento_Mar_2025!G$4:U$356,15,FALSE)),0,VLOOKUP(A1130,Seguimiento_Mar_2025!G$4:U$356,15,FALSE)))</f>
        <v>0</v>
      </c>
    </row>
    <row r="1131" spans="1:9">
      <c r="A1131" t="s">
        <v>322</v>
      </c>
      <c r="B1131" s="1" t="str">
        <f>+IF(LEN(A1131)&gt;0,VLOOKUP(A1131,Seguimiento_Mar_2025!G$4:H$356,2,FALSE),"")</f>
        <v>Sedes Educativas oficiales que implementan la jornada escolar extendida</v>
      </c>
      <c r="C1131" s="1" t="str">
        <f>+IF(LEN(A1131)&gt;0,VLOOKUP(A1131,Seguimiento_Mar_2025!G$4:J$356,4,FALSE),"")</f>
        <v>Secretaría de Educación</v>
      </c>
      <c r="D1131" t="s">
        <v>1404</v>
      </c>
      <c r="E1131" t="str">
        <f t="shared" si="34"/>
        <v>52030101Entrerrios</v>
      </c>
      <c r="F1131" t="str">
        <f t="shared" si="35"/>
        <v/>
      </c>
      <c r="G1131">
        <v>1</v>
      </c>
      <c r="H1131" s="2">
        <v>1</v>
      </c>
      <c r="I1131">
        <f>+ABS(SUMIF($A$4:$A$11183,A1131,$H$4:$H$11183)-IF(ISERROR(VLOOKUP(A1131,Seguimiento_Mar_2025!G$4:U$356,15,FALSE)),0,VLOOKUP(A1131,Seguimiento_Mar_2025!G$4:U$356,15,FALSE)))</f>
        <v>0</v>
      </c>
    </row>
    <row r="1132" spans="1:9">
      <c r="A1132" t="s">
        <v>322</v>
      </c>
      <c r="B1132" s="1" t="str">
        <f>+IF(LEN(A1132)&gt;0,VLOOKUP(A1132,Seguimiento_Mar_2025!G$4:H$356,2,FALSE),"")</f>
        <v>Sedes Educativas oficiales que implementan la jornada escolar extendida</v>
      </c>
      <c r="C1132" s="1" t="str">
        <f>+IF(LEN(A1132)&gt;0,VLOOKUP(A1132,Seguimiento_Mar_2025!G$4:J$356,4,FALSE),"")</f>
        <v>Secretaría de Educación</v>
      </c>
      <c r="D1132" t="s">
        <v>1323</v>
      </c>
      <c r="E1132" t="str">
        <f t="shared" si="34"/>
        <v>52030101Fredonia</v>
      </c>
      <c r="F1132" t="str">
        <f t="shared" si="35"/>
        <v/>
      </c>
      <c r="G1132">
        <v>1</v>
      </c>
      <c r="H1132" s="2">
        <v>1</v>
      </c>
      <c r="I1132">
        <f>+ABS(SUMIF($A$4:$A$11183,A1132,$H$4:$H$11183)-IF(ISERROR(VLOOKUP(A1132,Seguimiento_Mar_2025!G$4:U$356,15,FALSE)),0,VLOOKUP(A1132,Seguimiento_Mar_2025!G$4:U$356,15,FALSE)))</f>
        <v>0</v>
      </c>
    </row>
    <row r="1133" spans="1:9">
      <c r="A1133" t="s">
        <v>322</v>
      </c>
      <c r="B1133" s="1" t="str">
        <f>+IF(LEN(A1133)&gt;0,VLOOKUP(A1133,Seguimiento_Mar_2025!G$4:H$356,2,FALSE),"")</f>
        <v>Sedes Educativas oficiales que implementan la jornada escolar extendida</v>
      </c>
      <c r="C1133" s="1" t="str">
        <f>+IF(LEN(A1133)&gt;0,VLOOKUP(A1133,Seguimiento_Mar_2025!G$4:J$356,4,FALSE),"")</f>
        <v>Secretaría de Educación</v>
      </c>
      <c r="D1133" t="s">
        <v>1324</v>
      </c>
      <c r="E1133" t="str">
        <f t="shared" si="34"/>
        <v>52030101Frontino</v>
      </c>
      <c r="F1133" t="str">
        <f t="shared" si="35"/>
        <v/>
      </c>
      <c r="G1133">
        <v>1</v>
      </c>
      <c r="H1133" s="2">
        <v>1</v>
      </c>
      <c r="I1133">
        <f>+ABS(SUMIF($A$4:$A$11183,A1133,$H$4:$H$11183)-IF(ISERROR(VLOOKUP(A1133,Seguimiento_Mar_2025!G$4:U$356,15,FALSE)),0,VLOOKUP(A1133,Seguimiento_Mar_2025!G$4:U$356,15,FALSE)))</f>
        <v>0</v>
      </c>
    </row>
    <row r="1134" spans="1:9">
      <c r="A1134" t="s">
        <v>322</v>
      </c>
      <c r="B1134" s="1" t="str">
        <f>+IF(LEN(A1134)&gt;0,VLOOKUP(A1134,Seguimiento_Mar_2025!G$4:H$356,2,FALSE),"")</f>
        <v>Sedes Educativas oficiales que implementan la jornada escolar extendida</v>
      </c>
      <c r="C1134" s="1" t="str">
        <f>+IF(LEN(A1134)&gt;0,VLOOKUP(A1134,Seguimiento_Mar_2025!G$4:J$356,4,FALSE),"")</f>
        <v>Secretaría de Educación</v>
      </c>
      <c r="D1134" t="s">
        <v>1325</v>
      </c>
      <c r="E1134" t="str">
        <f t="shared" si="34"/>
        <v>52030101Giraldo</v>
      </c>
      <c r="F1134" t="str">
        <f t="shared" si="35"/>
        <v/>
      </c>
      <c r="G1134">
        <v>1</v>
      </c>
      <c r="H1134" s="2">
        <v>1</v>
      </c>
      <c r="I1134">
        <f>+ABS(SUMIF($A$4:$A$11183,A1134,$H$4:$H$11183)-IF(ISERROR(VLOOKUP(A1134,Seguimiento_Mar_2025!G$4:U$356,15,FALSE)),0,VLOOKUP(A1134,Seguimiento_Mar_2025!G$4:U$356,15,FALSE)))</f>
        <v>0</v>
      </c>
    </row>
    <row r="1135" spans="1:9">
      <c r="A1135" t="s">
        <v>322</v>
      </c>
      <c r="B1135" s="1" t="str">
        <f>+IF(LEN(A1135)&gt;0,VLOOKUP(A1135,Seguimiento_Mar_2025!G$4:H$356,2,FALSE),"")</f>
        <v>Sedes Educativas oficiales que implementan la jornada escolar extendida</v>
      </c>
      <c r="C1135" s="1" t="str">
        <f>+IF(LEN(A1135)&gt;0,VLOOKUP(A1135,Seguimiento_Mar_2025!G$4:J$356,4,FALSE),"")</f>
        <v>Secretaría de Educación</v>
      </c>
      <c r="D1135" t="s">
        <v>1261</v>
      </c>
      <c r="E1135" t="str">
        <f t="shared" si="34"/>
        <v>52030101Girardota</v>
      </c>
      <c r="F1135" t="str">
        <f t="shared" si="35"/>
        <v/>
      </c>
      <c r="G1135">
        <v>1</v>
      </c>
      <c r="H1135" s="2">
        <v>1</v>
      </c>
      <c r="I1135">
        <f>+ABS(SUMIF($A$4:$A$11183,A1135,$H$4:$H$11183)-IF(ISERROR(VLOOKUP(A1135,Seguimiento_Mar_2025!G$4:U$356,15,FALSE)),0,VLOOKUP(A1135,Seguimiento_Mar_2025!G$4:U$356,15,FALSE)))</f>
        <v>0</v>
      </c>
    </row>
    <row r="1136" spans="1:9">
      <c r="A1136" t="s">
        <v>322</v>
      </c>
      <c r="B1136" s="1" t="str">
        <f>+IF(LEN(A1136)&gt;0,VLOOKUP(A1136,Seguimiento_Mar_2025!G$4:H$356,2,FALSE),"")</f>
        <v>Sedes Educativas oficiales que implementan la jornada escolar extendida</v>
      </c>
      <c r="C1136" s="1" t="str">
        <f>+IF(LEN(A1136)&gt;0,VLOOKUP(A1136,Seguimiento_Mar_2025!G$4:J$356,4,FALSE),"")</f>
        <v>Secretaría de Educación</v>
      </c>
      <c r="D1136" t="s">
        <v>1234</v>
      </c>
      <c r="E1136" t="str">
        <f t="shared" si="34"/>
        <v>52030101Granada</v>
      </c>
      <c r="F1136" t="str">
        <f t="shared" si="35"/>
        <v/>
      </c>
      <c r="G1136">
        <v>1</v>
      </c>
      <c r="H1136" s="2">
        <v>1</v>
      </c>
      <c r="I1136">
        <f>+ABS(SUMIF($A$4:$A$11183,A1136,$H$4:$H$11183)-IF(ISERROR(VLOOKUP(A1136,Seguimiento_Mar_2025!G$4:U$356,15,FALSE)),0,VLOOKUP(A1136,Seguimiento_Mar_2025!G$4:U$356,15,FALSE)))</f>
        <v>0</v>
      </c>
    </row>
    <row r="1137" spans="1:9">
      <c r="A1137" t="s">
        <v>322</v>
      </c>
      <c r="B1137" s="1" t="str">
        <f>+IF(LEN(A1137)&gt;0,VLOOKUP(A1137,Seguimiento_Mar_2025!G$4:H$356,2,FALSE),"")</f>
        <v>Sedes Educativas oficiales que implementan la jornada escolar extendida</v>
      </c>
      <c r="C1137" s="1" t="str">
        <f>+IF(LEN(A1137)&gt;0,VLOOKUP(A1137,Seguimiento_Mar_2025!G$4:J$356,4,FALSE),"")</f>
        <v>Secretaría de Educación</v>
      </c>
      <c r="D1137" t="s">
        <v>1282</v>
      </c>
      <c r="E1137" t="str">
        <f t="shared" si="34"/>
        <v>52030101Guadalupe</v>
      </c>
      <c r="F1137" t="str">
        <f t="shared" si="35"/>
        <v/>
      </c>
      <c r="G1137">
        <v>1</v>
      </c>
      <c r="H1137" s="2">
        <v>1</v>
      </c>
      <c r="I1137">
        <f>+ABS(SUMIF($A$4:$A$11183,A1137,$H$4:$H$11183)-IF(ISERROR(VLOOKUP(A1137,Seguimiento_Mar_2025!G$4:U$356,15,FALSE)),0,VLOOKUP(A1137,Seguimiento_Mar_2025!G$4:U$356,15,FALSE)))</f>
        <v>0</v>
      </c>
    </row>
    <row r="1138" spans="1:9">
      <c r="A1138" t="s">
        <v>322</v>
      </c>
      <c r="B1138" s="1" t="str">
        <f>+IF(LEN(A1138)&gt;0,VLOOKUP(A1138,Seguimiento_Mar_2025!G$4:H$356,2,FALSE),"")</f>
        <v>Sedes Educativas oficiales que implementan la jornada escolar extendida</v>
      </c>
      <c r="C1138" s="1" t="str">
        <f>+IF(LEN(A1138)&gt;0,VLOOKUP(A1138,Seguimiento_Mar_2025!G$4:J$356,4,FALSE),"")</f>
        <v>Secretaría de Educación</v>
      </c>
      <c r="D1138" t="s">
        <v>1327</v>
      </c>
      <c r="E1138" t="str">
        <f t="shared" si="34"/>
        <v>52030101Guarne</v>
      </c>
      <c r="F1138" t="str">
        <f t="shared" si="35"/>
        <v/>
      </c>
      <c r="G1138">
        <v>1</v>
      </c>
      <c r="H1138" s="2">
        <v>1</v>
      </c>
      <c r="I1138">
        <f>+ABS(SUMIF($A$4:$A$11183,A1138,$H$4:$H$11183)-IF(ISERROR(VLOOKUP(A1138,Seguimiento_Mar_2025!G$4:U$356,15,FALSE)),0,VLOOKUP(A1138,Seguimiento_Mar_2025!G$4:U$356,15,FALSE)))</f>
        <v>0</v>
      </c>
    </row>
    <row r="1139" spans="1:9">
      <c r="A1139" t="s">
        <v>322</v>
      </c>
      <c r="B1139" s="1" t="str">
        <f>+IF(LEN(A1139)&gt;0,VLOOKUP(A1139,Seguimiento_Mar_2025!G$4:H$356,2,FALSE),"")</f>
        <v>Sedes Educativas oficiales que implementan la jornada escolar extendida</v>
      </c>
      <c r="C1139" s="1" t="str">
        <f>+IF(LEN(A1139)&gt;0,VLOOKUP(A1139,Seguimiento_Mar_2025!G$4:J$356,4,FALSE),"")</f>
        <v>Secretaría de Educación</v>
      </c>
      <c r="D1139" t="s">
        <v>1405</v>
      </c>
      <c r="E1139" t="str">
        <f t="shared" si="34"/>
        <v>52030101Guatape</v>
      </c>
      <c r="F1139" t="str">
        <f t="shared" si="35"/>
        <v/>
      </c>
      <c r="G1139">
        <v>1</v>
      </c>
      <c r="H1139" s="2">
        <v>1</v>
      </c>
      <c r="I1139">
        <f>+ABS(SUMIF($A$4:$A$11183,A1139,$H$4:$H$11183)-IF(ISERROR(VLOOKUP(A1139,Seguimiento_Mar_2025!G$4:U$356,15,FALSE)),0,VLOOKUP(A1139,Seguimiento_Mar_2025!G$4:U$356,15,FALSE)))</f>
        <v>0</v>
      </c>
    </row>
    <row r="1140" spans="1:9">
      <c r="A1140" t="s">
        <v>322</v>
      </c>
      <c r="B1140" s="1" t="str">
        <f>+IF(LEN(A1140)&gt;0,VLOOKUP(A1140,Seguimiento_Mar_2025!G$4:H$356,2,FALSE),"")</f>
        <v>Sedes Educativas oficiales que implementan la jornada escolar extendida</v>
      </c>
      <c r="C1140" s="1" t="str">
        <f>+IF(LEN(A1140)&gt;0,VLOOKUP(A1140,Seguimiento_Mar_2025!G$4:J$356,4,FALSE),"")</f>
        <v>Secretaría de Educación</v>
      </c>
      <c r="D1140" t="s">
        <v>1283</v>
      </c>
      <c r="E1140" t="str">
        <f t="shared" si="34"/>
        <v>52030101Hispania</v>
      </c>
      <c r="F1140" t="str">
        <f t="shared" si="35"/>
        <v/>
      </c>
      <c r="G1140">
        <v>1</v>
      </c>
      <c r="H1140" s="2">
        <v>1</v>
      </c>
      <c r="I1140">
        <f>+ABS(SUMIF($A$4:$A$11183,A1140,$H$4:$H$11183)-IF(ISERROR(VLOOKUP(A1140,Seguimiento_Mar_2025!G$4:U$356,15,FALSE)),0,VLOOKUP(A1140,Seguimiento_Mar_2025!G$4:U$356,15,FALSE)))</f>
        <v>0</v>
      </c>
    </row>
    <row r="1141" spans="1:9">
      <c r="A1141" t="s">
        <v>322</v>
      </c>
      <c r="B1141" s="1" t="str">
        <f>+IF(LEN(A1141)&gt;0,VLOOKUP(A1141,Seguimiento_Mar_2025!G$4:H$356,2,FALSE),"")</f>
        <v>Sedes Educativas oficiales que implementan la jornada escolar extendida</v>
      </c>
      <c r="C1141" s="1" t="str">
        <f>+IF(LEN(A1141)&gt;0,VLOOKUP(A1141,Seguimiento_Mar_2025!G$4:J$356,4,FALSE),"")</f>
        <v>Secretaría de Educación</v>
      </c>
      <c r="D1141" t="s">
        <v>1238</v>
      </c>
      <c r="E1141" t="str">
        <f t="shared" si="34"/>
        <v>52030101Ituango</v>
      </c>
      <c r="F1141" t="str">
        <f t="shared" si="35"/>
        <v/>
      </c>
      <c r="G1141">
        <v>2</v>
      </c>
      <c r="H1141" s="2">
        <v>2</v>
      </c>
      <c r="I1141">
        <f>+ABS(SUMIF($A$4:$A$11183,A1141,$H$4:$H$11183)-IF(ISERROR(VLOOKUP(A1141,Seguimiento_Mar_2025!G$4:U$356,15,FALSE)),0,VLOOKUP(A1141,Seguimiento_Mar_2025!G$4:U$356,15,FALSE)))</f>
        <v>0</v>
      </c>
    </row>
    <row r="1142" spans="1:9">
      <c r="A1142" t="s">
        <v>322</v>
      </c>
      <c r="B1142" s="1" t="str">
        <f>+IF(LEN(A1142)&gt;0,VLOOKUP(A1142,Seguimiento_Mar_2025!G$4:H$356,2,FALSE),"")</f>
        <v>Sedes Educativas oficiales que implementan la jornada escolar extendida</v>
      </c>
      <c r="C1142" s="1" t="str">
        <f>+IF(LEN(A1142)&gt;0,VLOOKUP(A1142,Seguimiento_Mar_2025!G$4:J$356,4,FALSE),"")</f>
        <v>Secretaría de Educación</v>
      </c>
      <c r="D1142" t="s">
        <v>1356</v>
      </c>
      <c r="E1142" t="str">
        <f t="shared" si="34"/>
        <v>52030101La Ceja</v>
      </c>
      <c r="F1142" t="str">
        <f t="shared" si="35"/>
        <v/>
      </c>
      <c r="G1142">
        <v>1</v>
      </c>
      <c r="H1142" s="2">
        <v>1</v>
      </c>
      <c r="I1142">
        <f>+ABS(SUMIF($A$4:$A$11183,A1142,$H$4:$H$11183)-IF(ISERROR(VLOOKUP(A1142,Seguimiento_Mar_2025!G$4:U$356,15,FALSE)),0,VLOOKUP(A1142,Seguimiento_Mar_2025!G$4:U$356,15,FALSE)))</f>
        <v>0</v>
      </c>
    </row>
    <row r="1143" spans="1:9">
      <c r="A1143" t="s">
        <v>322</v>
      </c>
      <c r="B1143" s="1" t="str">
        <f>+IF(LEN(A1143)&gt;0,VLOOKUP(A1143,Seguimiento_Mar_2025!G$4:H$356,2,FALSE),"")</f>
        <v>Sedes Educativas oficiales que implementan la jornada escolar extendida</v>
      </c>
      <c r="C1143" s="1" t="str">
        <f>+IF(LEN(A1143)&gt;0,VLOOKUP(A1143,Seguimiento_Mar_2025!G$4:J$356,4,FALSE),"")</f>
        <v>Secretaría de Educación</v>
      </c>
      <c r="D1143" t="s">
        <v>1294</v>
      </c>
      <c r="E1143" t="str">
        <f t="shared" si="34"/>
        <v>52030101La Pintada</v>
      </c>
      <c r="F1143" t="str">
        <f t="shared" si="35"/>
        <v/>
      </c>
      <c r="G1143">
        <v>1</v>
      </c>
      <c r="H1143" s="2">
        <v>1</v>
      </c>
      <c r="I1143">
        <f>+ABS(SUMIF($A$4:$A$11183,A1143,$H$4:$H$11183)-IF(ISERROR(VLOOKUP(A1143,Seguimiento_Mar_2025!G$4:U$356,15,FALSE)),0,VLOOKUP(A1143,Seguimiento_Mar_2025!G$4:U$356,15,FALSE)))</f>
        <v>0</v>
      </c>
    </row>
    <row r="1144" spans="1:9">
      <c r="A1144" t="s">
        <v>322</v>
      </c>
      <c r="B1144" s="1" t="str">
        <f>+IF(LEN(A1144)&gt;0,VLOOKUP(A1144,Seguimiento_Mar_2025!G$4:H$356,2,FALSE),"")</f>
        <v>Sedes Educativas oficiales que implementan la jornada escolar extendida</v>
      </c>
      <c r="C1144" s="1" t="str">
        <f>+IF(LEN(A1144)&gt;0,VLOOKUP(A1144,Seguimiento_Mar_2025!G$4:J$356,4,FALSE),"")</f>
        <v>Secretaría de Educación</v>
      </c>
      <c r="D1144" t="s">
        <v>1406</v>
      </c>
      <c r="E1144" t="str">
        <f t="shared" si="34"/>
        <v>52030101La Union</v>
      </c>
      <c r="F1144" t="str">
        <f t="shared" si="35"/>
        <v/>
      </c>
      <c r="G1144">
        <v>1</v>
      </c>
      <c r="H1144" s="2">
        <v>1</v>
      </c>
      <c r="I1144">
        <f>+ABS(SUMIF($A$4:$A$11183,A1144,$H$4:$H$11183)-IF(ISERROR(VLOOKUP(A1144,Seguimiento_Mar_2025!G$4:U$356,15,FALSE)),0,VLOOKUP(A1144,Seguimiento_Mar_2025!G$4:U$356,15,FALSE)))</f>
        <v>0</v>
      </c>
    </row>
    <row r="1145" spans="1:9">
      <c r="A1145" t="s">
        <v>322</v>
      </c>
      <c r="B1145" s="1" t="str">
        <f>+IF(LEN(A1145)&gt;0,VLOOKUP(A1145,Seguimiento_Mar_2025!G$4:H$356,2,FALSE),"")</f>
        <v>Sedes Educativas oficiales que implementan la jornada escolar extendida</v>
      </c>
      <c r="C1145" s="1" t="str">
        <f>+IF(LEN(A1145)&gt;0,VLOOKUP(A1145,Seguimiento_Mar_2025!G$4:J$356,4,FALSE),"")</f>
        <v>Secretaría de Educación</v>
      </c>
      <c r="D1145" t="s">
        <v>1240</v>
      </c>
      <c r="E1145" t="str">
        <f t="shared" ref="E1145:E1208" si="36">+A1145&amp;D1145</f>
        <v>52030101Liborina</v>
      </c>
      <c r="F1145" t="str">
        <f t="shared" si="35"/>
        <v/>
      </c>
      <c r="G1145">
        <v>1</v>
      </c>
      <c r="H1145" s="2">
        <v>1</v>
      </c>
      <c r="I1145">
        <f>+ABS(SUMIF($A$4:$A$11183,A1145,$H$4:$H$11183)-IF(ISERROR(VLOOKUP(A1145,Seguimiento_Mar_2025!G$4:U$356,15,FALSE)),0,VLOOKUP(A1145,Seguimiento_Mar_2025!G$4:U$356,15,FALSE)))</f>
        <v>0</v>
      </c>
    </row>
    <row r="1146" spans="1:9">
      <c r="A1146" t="s">
        <v>322</v>
      </c>
      <c r="B1146" s="1" t="str">
        <f>+IF(LEN(A1146)&gt;0,VLOOKUP(A1146,Seguimiento_Mar_2025!G$4:H$356,2,FALSE),"")</f>
        <v>Sedes Educativas oficiales que implementan la jornada escolar extendida</v>
      </c>
      <c r="C1146" s="1" t="str">
        <f>+IF(LEN(A1146)&gt;0,VLOOKUP(A1146,Seguimiento_Mar_2025!G$4:J$356,4,FALSE),"")</f>
        <v>Secretaría de Educación</v>
      </c>
      <c r="D1146" t="s">
        <v>1275</v>
      </c>
      <c r="E1146" t="str">
        <f t="shared" si="36"/>
        <v>52030101Maceo</v>
      </c>
      <c r="F1146" t="str">
        <f t="shared" si="35"/>
        <v/>
      </c>
      <c r="G1146">
        <v>1</v>
      </c>
      <c r="H1146" s="2">
        <v>1</v>
      </c>
      <c r="I1146">
        <f>+ABS(SUMIF($A$4:$A$11183,A1146,$H$4:$H$11183)-IF(ISERROR(VLOOKUP(A1146,Seguimiento_Mar_2025!G$4:U$356,15,FALSE)),0,VLOOKUP(A1146,Seguimiento_Mar_2025!G$4:U$356,15,FALSE)))</f>
        <v>0</v>
      </c>
    </row>
    <row r="1147" spans="1:9">
      <c r="A1147" t="s">
        <v>322</v>
      </c>
      <c r="B1147" s="1" t="str">
        <f>+IF(LEN(A1147)&gt;0,VLOOKUP(A1147,Seguimiento_Mar_2025!G$4:H$356,2,FALSE),"")</f>
        <v>Sedes Educativas oficiales que implementan la jornada escolar extendida</v>
      </c>
      <c r="C1147" s="1" t="str">
        <f>+IF(LEN(A1147)&gt;0,VLOOKUP(A1147,Seguimiento_Mar_2025!G$4:J$356,4,FALSE),"")</f>
        <v>Secretaría de Educación</v>
      </c>
      <c r="D1147" t="s">
        <v>1334</v>
      </c>
      <c r="E1147" t="str">
        <f t="shared" si="36"/>
        <v>52030101Marinilla</v>
      </c>
      <c r="F1147" t="str">
        <f t="shared" si="35"/>
        <v/>
      </c>
      <c r="G1147">
        <v>2</v>
      </c>
      <c r="H1147" s="2">
        <v>2</v>
      </c>
      <c r="I1147">
        <f>+ABS(SUMIF($A$4:$A$11183,A1147,$H$4:$H$11183)-IF(ISERROR(VLOOKUP(A1147,Seguimiento_Mar_2025!G$4:U$356,15,FALSE)),0,VLOOKUP(A1147,Seguimiento_Mar_2025!G$4:U$356,15,FALSE)))</f>
        <v>0</v>
      </c>
    </row>
    <row r="1148" spans="1:9">
      <c r="A1148" t="s">
        <v>322</v>
      </c>
      <c r="B1148" s="1" t="str">
        <f>+IF(LEN(A1148)&gt;0,VLOOKUP(A1148,Seguimiento_Mar_2025!G$4:H$356,2,FALSE),"")</f>
        <v>Sedes Educativas oficiales que implementan la jornada escolar extendida</v>
      </c>
      <c r="C1148" s="1" t="str">
        <f>+IF(LEN(A1148)&gt;0,VLOOKUP(A1148,Seguimiento_Mar_2025!G$4:J$356,4,FALSE),"")</f>
        <v>Secretaría de Educación</v>
      </c>
      <c r="D1148" t="s">
        <v>1286</v>
      </c>
      <c r="E1148" t="str">
        <f t="shared" si="36"/>
        <v>52030101Nariño</v>
      </c>
      <c r="F1148" t="str">
        <f t="shared" si="35"/>
        <v/>
      </c>
      <c r="G1148">
        <v>1</v>
      </c>
      <c r="H1148" s="2">
        <v>1</v>
      </c>
      <c r="I1148">
        <f>+ABS(SUMIF($A$4:$A$11183,A1148,$H$4:$H$11183)-IF(ISERROR(VLOOKUP(A1148,Seguimiento_Mar_2025!G$4:U$356,15,FALSE)),0,VLOOKUP(A1148,Seguimiento_Mar_2025!G$4:U$356,15,FALSE)))</f>
        <v>0</v>
      </c>
    </row>
    <row r="1149" spans="1:9">
      <c r="A1149" t="s">
        <v>322</v>
      </c>
      <c r="B1149" s="1" t="str">
        <f>+IF(LEN(A1149)&gt;0,VLOOKUP(A1149,Seguimiento_Mar_2025!G$4:H$356,2,FALSE),"")</f>
        <v>Sedes Educativas oficiales que implementan la jornada escolar extendida</v>
      </c>
      <c r="C1149" s="1" t="str">
        <f>+IF(LEN(A1149)&gt;0,VLOOKUP(A1149,Seguimiento_Mar_2025!G$4:J$356,4,FALSE),"")</f>
        <v>Secretaría de Educación</v>
      </c>
      <c r="D1149" t="s">
        <v>1239</v>
      </c>
      <c r="E1149" t="str">
        <f t="shared" si="36"/>
        <v>52030101Nechí</v>
      </c>
      <c r="F1149" t="str">
        <f t="shared" si="35"/>
        <v/>
      </c>
      <c r="G1149">
        <v>2</v>
      </c>
      <c r="H1149" s="2">
        <v>2</v>
      </c>
      <c r="I1149">
        <f>+ABS(SUMIF($A$4:$A$11183,A1149,$H$4:$H$11183)-IF(ISERROR(VLOOKUP(A1149,Seguimiento_Mar_2025!G$4:U$356,15,FALSE)),0,VLOOKUP(A1149,Seguimiento_Mar_2025!G$4:U$356,15,FALSE)))</f>
        <v>0</v>
      </c>
    </row>
    <row r="1150" spans="1:9">
      <c r="A1150" t="s">
        <v>322</v>
      </c>
      <c r="B1150" s="1" t="str">
        <f>+IF(LEN(A1150)&gt;0,VLOOKUP(A1150,Seguimiento_Mar_2025!G$4:H$356,2,FALSE),"")</f>
        <v>Sedes Educativas oficiales que implementan la jornada escolar extendida</v>
      </c>
      <c r="C1150" s="1" t="str">
        <f>+IF(LEN(A1150)&gt;0,VLOOKUP(A1150,Seguimiento_Mar_2025!G$4:J$356,4,FALSE),"")</f>
        <v>Secretaría de Educación</v>
      </c>
      <c r="D1150" t="s">
        <v>1407</v>
      </c>
      <c r="E1150" t="str">
        <f t="shared" si="36"/>
        <v>52030101Necocli</v>
      </c>
      <c r="F1150" t="str">
        <f t="shared" si="35"/>
        <v/>
      </c>
      <c r="G1150">
        <v>1</v>
      </c>
      <c r="H1150" s="2">
        <v>1</v>
      </c>
      <c r="I1150">
        <f>+ABS(SUMIF($A$4:$A$11183,A1150,$H$4:$H$11183)-IF(ISERROR(VLOOKUP(A1150,Seguimiento_Mar_2025!G$4:U$356,15,FALSE)),0,VLOOKUP(A1150,Seguimiento_Mar_2025!G$4:U$356,15,FALSE)))</f>
        <v>0</v>
      </c>
    </row>
    <row r="1151" spans="1:9">
      <c r="A1151" t="s">
        <v>322</v>
      </c>
      <c r="B1151" s="1" t="str">
        <f>+IF(LEN(A1151)&gt;0,VLOOKUP(A1151,Seguimiento_Mar_2025!G$4:H$356,2,FALSE),"")</f>
        <v>Sedes Educativas oficiales que implementan la jornada escolar extendida</v>
      </c>
      <c r="C1151" s="1" t="str">
        <f>+IF(LEN(A1151)&gt;0,VLOOKUP(A1151,Seguimiento_Mar_2025!G$4:J$356,4,FALSE),"")</f>
        <v>Secretaría de Educación</v>
      </c>
      <c r="D1151" t="s">
        <v>1274</v>
      </c>
      <c r="E1151" t="str">
        <f t="shared" si="36"/>
        <v>52030101Olaya</v>
      </c>
      <c r="F1151" t="str">
        <f t="shared" si="35"/>
        <v/>
      </c>
      <c r="G1151">
        <v>1</v>
      </c>
      <c r="H1151" s="2">
        <v>1</v>
      </c>
      <c r="I1151">
        <f>+ABS(SUMIF($A$4:$A$11183,A1151,$H$4:$H$11183)-IF(ISERROR(VLOOKUP(A1151,Seguimiento_Mar_2025!G$4:U$356,15,FALSE)),0,VLOOKUP(A1151,Seguimiento_Mar_2025!G$4:U$356,15,FALSE)))</f>
        <v>0</v>
      </c>
    </row>
    <row r="1152" spans="1:9">
      <c r="A1152" t="s">
        <v>322</v>
      </c>
      <c r="B1152" s="1" t="str">
        <f>+IF(LEN(A1152)&gt;0,VLOOKUP(A1152,Seguimiento_Mar_2025!G$4:H$356,2,FALSE),"")</f>
        <v>Sedes Educativas oficiales que implementan la jornada escolar extendida</v>
      </c>
      <c r="C1152" s="1" t="str">
        <f>+IF(LEN(A1152)&gt;0,VLOOKUP(A1152,Seguimiento_Mar_2025!G$4:J$356,4,FALSE),"")</f>
        <v>Secretaría de Educación</v>
      </c>
      <c r="D1152" t="s">
        <v>1244</v>
      </c>
      <c r="E1152" t="str">
        <f t="shared" si="36"/>
        <v>52030101El Peñol</v>
      </c>
      <c r="F1152" t="str">
        <f t="shared" si="35"/>
        <v/>
      </c>
      <c r="G1152">
        <v>1</v>
      </c>
      <c r="H1152" s="2">
        <v>1</v>
      </c>
      <c r="I1152">
        <f>+ABS(SUMIF($A$4:$A$11183,A1152,$H$4:$H$11183)-IF(ISERROR(VLOOKUP(A1152,Seguimiento_Mar_2025!G$4:U$356,15,FALSE)),0,VLOOKUP(A1152,Seguimiento_Mar_2025!G$4:U$356,15,FALSE)))</f>
        <v>0</v>
      </c>
    </row>
    <row r="1153" spans="1:9">
      <c r="A1153" t="s">
        <v>322</v>
      </c>
      <c r="B1153" s="1" t="str">
        <f>+IF(LEN(A1153)&gt;0,VLOOKUP(A1153,Seguimiento_Mar_2025!G$4:H$356,2,FALSE),"")</f>
        <v>Sedes Educativas oficiales que implementan la jornada escolar extendida</v>
      </c>
      <c r="C1153" s="1" t="str">
        <f>+IF(LEN(A1153)&gt;0,VLOOKUP(A1153,Seguimiento_Mar_2025!G$4:J$356,4,FALSE),"")</f>
        <v>Secretaría de Educación</v>
      </c>
      <c r="D1153" t="s">
        <v>1335</v>
      </c>
      <c r="E1153" t="str">
        <f t="shared" si="36"/>
        <v>52030101Peque</v>
      </c>
      <c r="F1153" t="str">
        <f t="shared" si="35"/>
        <v/>
      </c>
      <c r="G1153">
        <v>1</v>
      </c>
      <c r="H1153" s="2">
        <v>1</v>
      </c>
      <c r="I1153">
        <f>+ABS(SUMIF($A$4:$A$11183,A1153,$H$4:$H$11183)-IF(ISERROR(VLOOKUP(A1153,Seguimiento_Mar_2025!G$4:U$356,15,FALSE)),0,VLOOKUP(A1153,Seguimiento_Mar_2025!G$4:U$356,15,FALSE)))</f>
        <v>0</v>
      </c>
    </row>
    <row r="1154" spans="1:9">
      <c r="A1154" t="s">
        <v>322</v>
      </c>
      <c r="B1154" s="1" t="str">
        <f>+IF(LEN(A1154)&gt;0,VLOOKUP(A1154,Seguimiento_Mar_2025!G$4:H$356,2,FALSE),"")</f>
        <v>Sedes Educativas oficiales que implementan la jornada escolar extendida</v>
      </c>
      <c r="C1154" s="1" t="str">
        <f>+IF(LEN(A1154)&gt;0,VLOOKUP(A1154,Seguimiento_Mar_2025!G$4:J$356,4,FALSE),"")</f>
        <v>Secretaría de Educación</v>
      </c>
      <c r="D1154" t="s">
        <v>1295</v>
      </c>
      <c r="E1154" t="str">
        <f t="shared" si="36"/>
        <v>52030101Pueblorrico</v>
      </c>
      <c r="F1154" t="str">
        <f t="shared" si="35"/>
        <v/>
      </c>
      <c r="G1154">
        <v>1</v>
      </c>
      <c r="H1154" s="2">
        <v>1</v>
      </c>
      <c r="I1154">
        <f>+ABS(SUMIF($A$4:$A$11183,A1154,$H$4:$H$11183)-IF(ISERROR(VLOOKUP(A1154,Seguimiento_Mar_2025!G$4:U$356,15,FALSE)),0,VLOOKUP(A1154,Seguimiento_Mar_2025!G$4:U$356,15,FALSE)))</f>
        <v>0</v>
      </c>
    </row>
    <row r="1155" spans="1:9">
      <c r="A1155" t="s">
        <v>322</v>
      </c>
      <c r="B1155" s="1" t="str">
        <f>+IF(LEN(A1155)&gt;0,VLOOKUP(A1155,Seguimiento_Mar_2025!G$4:H$356,2,FALSE),"")</f>
        <v>Sedes Educativas oficiales que implementan la jornada escolar extendida</v>
      </c>
      <c r="C1155" s="1" t="str">
        <f>+IF(LEN(A1155)&gt;0,VLOOKUP(A1155,Seguimiento_Mar_2025!G$4:J$356,4,FALSE),"")</f>
        <v>Secretaría de Educación</v>
      </c>
      <c r="D1155" t="s">
        <v>1408</v>
      </c>
      <c r="E1155" t="str">
        <f t="shared" si="36"/>
        <v>52030101Puerto Berrio</v>
      </c>
      <c r="F1155" t="str">
        <f t="shared" si="35"/>
        <v/>
      </c>
      <c r="G1155">
        <v>6</v>
      </c>
      <c r="H1155" s="2">
        <v>6</v>
      </c>
      <c r="I1155">
        <f>+ABS(SUMIF($A$4:$A$11183,A1155,$H$4:$H$11183)-IF(ISERROR(VLOOKUP(A1155,Seguimiento_Mar_2025!G$4:U$356,15,FALSE)),0,VLOOKUP(A1155,Seguimiento_Mar_2025!G$4:U$356,15,FALSE)))</f>
        <v>0</v>
      </c>
    </row>
    <row r="1156" spans="1:9">
      <c r="A1156" t="s">
        <v>322</v>
      </c>
      <c r="B1156" s="1" t="str">
        <f>+IF(LEN(A1156)&gt;0,VLOOKUP(A1156,Seguimiento_Mar_2025!G$4:H$356,2,FALSE),"")</f>
        <v>Sedes Educativas oficiales que implementan la jornada escolar extendida</v>
      </c>
      <c r="C1156" s="1" t="str">
        <f>+IF(LEN(A1156)&gt;0,VLOOKUP(A1156,Seguimiento_Mar_2025!G$4:J$356,4,FALSE),"")</f>
        <v>Secretaría de Educación</v>
      </c>
      <c r="D1156" t="s">
        <v>1287</v>
      </c>
      <c r="E1156" t="str">
        <f t="shared" si="36"/>
        <v>52030101Puerto Nare</v>
      </c>
      <c r="F1156" t="str">
        <f t="shared" ref="F1156:F1219" si="37">+IF(IF(LEN(E1156)&gt;0,COUNTIF($E$4:$E$11183,E1156),"")=1,"",IF(LEN(E1156)&gt;0,COUNTIF($E$4:$E$11183,E1156),""))</f>
        <v/>
      </c>
      <c r="G1156">
        <v>1</v>
      </c>
      <c r="H1156" s="2">
        <v>1</v>
      </c>
      <c r="I1156">
        <f>+ABS(SUMIF($A$4:$A$11183,A1156,$H$4:$H$11183)-IF(ISERROR(VLOOKUP(A1156,Seguimiento_Mar_2025!G$4:U$356,15,FALSE)),0,VLOOKUP(A1156,Seguimiento_Mar_2025!G$4:U$356,15,FALSE)))</f>
        <v>0</v>
      </c>
    </row>
    <row r="1157" spans="1:9">
      <c r="A1157" t="s">
        <v>322</v>
      </c>
      <c r="B1157" s="1" t="str">
        <f>+IF(LEN(A1157)&gt;0,VLOOKUP(A1157,Seguimiento_Mar_2025!G$4:H$356,2,FALSE),"")</f>
        <v>Sedes Educativas oficiales que implementan la jornada escolar extendida</v>
      </c>
      <c r="C1157" s="1" t="str">
        <f>+IF(LEN(A1157)&gt;0,VLOOKUP(A1157,Seguimiento_Mar_2025!G$4:J$356,4,FALSE),"")</f>
        <v>Secretaría de Educación</v>
      </c>
      <c r="D1157" t="s">
        <v>1268</v>
      </c>
      <c r="E1157" t="str">
        <f t="shared" si="36"/>
        <v>52030101Puerto Triunfo</v>
      </c>
      <c r="F1157" t="str">
        <f t="shared" si="37"/>
        <v/>
      </c>
      <c r="G1157">
        <v>1</v>
      </c>
      <c r="H1157" s="2">
        <v>1</v>
      </c>
      <c r="I1157">
        <f>+ABS(SUMIF($A$4:$A$11183,A1157,$H$4:$H$11183)-IF(ISERROR(VLOOKUP(A1157,Seguimiento_Mar_2025!G$4:U$356,15,FALSE)),0,VLOOKUP(A1157,Seguimiento_Mar_2025!G$4:U$356,15,FALSE)))</f>
        <v>0</v>
      </c>
    </row>
    <row r="1158" spans="1:9">
      <c r="A1158" t="s">
        <v>322</v>
      </c>
      <c r="B1158" s="1" t="str">
        <f>+IF(LEN(A1158)&gt;0,VLOOKUP(A1158,Seguimiento_Mar_2025!G$4:H$356,2,FALSE),"")</f>
        <v>Sedes Educativas oficiales que implementan la jornada escolar extendida</v>
      </c>
      <c r="C1158" s="1" t="str">
        <f>+IF(LEN(A1158)&gt;0,VLOOKUP(A1158,Seguimiento_Mar_2025!G$4:J$356,4,FALSE),"")</f>
        <v>Secretaría de Educación</v>
      </c>
      <c r="D1158" t="s">
        <v>1336</v>
      </c>
      <c r="E1158" t="str">
        <f t="shared" si="36"/>
        <v>52030101Remedios</v>
      </c>
      <c r="F1158" t="str">
        <f t="shared" si="37"/>
        <v/>
      </c>
      <c r="G1158">
        <v>1</v>
      </c>
      <c r="H1158" s="2">
        <v>1</v>
      </c>
      <c r="I1158">
        <f>+ABS(SUMIF($A$4:$A$11183,A1158,$H$4:$H$11183)-IF(ISERROR(VLOOKUP(A1158,Seguimiento_Mar_2025!G$4:U$356,15,FALSE)),0,VLOOKUP(A1158,Seguimiento_Mar_2025!G$4:U$356,15,FALSE)))</f>
        <v>0</v>
      </c>
    </row>
    <row r="1159" spans="1:9">
      <c r="A1159" t="s">
        <v>322</v>
      </c>
      <c r="B1159" s="1" t="str">
        <f>+IF(LEN(A1159)&gt;0,VLOOKUP(A1159,Seguimiento_Mar_2025!G$4:H$356,2,FALSE),"")</f>
        <v>Sedes Educativas oficiales que implementan la jornada escolar extendida</v>
      </c>
      <c r="C1159" s="1" t="str">
        <f>+IF(LEN(A1159)&gt;0,VLOOKUP(A1159,Seguimiento_Mar_2025!G$4:J$356,4,FALSE),"")</f>
        <v>Secretaría de Educación</v>
      </c>
      <c r="D1159" t="s">
        <v>1338</v>
      </c>
      <c r="E1159" t="str">
        <f t="shared" si="36"/>
        <v>52030101Sabanalarga</v>
      </c>
      <c r="F1159" t="str">
        <f t="shared" si="37"/>
        <v/>
      </c>
      <c r="G1159">
        <v>1</v>
      </c>
      <c r="H1159" s="2">
        <v>1</v>
      </c>
      <c r="I1159">
        <f>+ABS(SUMIF($A$4:$A$11183,A1159,$H$4:$H$11183)-IF(ISERROR(VLOOKUP(A1159,Seguimiento_Mar_2025!G$4:U$356,15,FALSE)),0,VLOOKUP(A1159,Seguimiento_Mar_2025!G$4:U$356,15,FALSE)))</f>
        <v>0</v>
      </c>
    </row>
    <row r="1160" spans="1:9">
      <c r="A1160" t="s">
        <v>322</v>
      </c>
      <c r="B1160" s="1" t="str">
        <f>+IF(LEN(A1160)&gt;0,VLOOKUP(A1160,Seguimiento_Mar_2025!G$4:H$356,2,FALSE),"")</f>
        <v>Sedes Educativas oficiales que implementan la jornada escolar extendida</v>
      </c>
      <c r="C1160" s="1" t="str">
        <f>+IF(LEN(A1160)&gt;0,VLOOKUP(A1160,Seguimiento_Mar_2025!G$4:J$356,4,FALSE),"")</f>
        <v>Secretaría de Educación</v>
      </c>
      <c r="D1160" t="s">
        <v>1300</v>
      </c>
      <c r="E1160" t="str">
        <f t="shared" si="36"/>
        <v>52030101Salgar</v>
      </c>
      <c r="F1160" t="str">
        <f t="shared" si="37"/>
        <v/>
      </c>
      <c r="G1160">
        <v>1</v>
      </c>
      <c r="H1160" s="2">
        <v>1</v>
      </c>
      <c r="I1160">
        <f>+ABS(SUMIF($A$4:$A$11183,A1160,$H$4:$H$11183)-IF(ISERROR(VLOOKUP(A1160,Seguimiento_Mar_2025!G$4:U$356,15,FALSE)),0,VLOOKUP(A1160,Seguimiento_Mar_2025!G$4:U$356,15,FALSE)))</f>
        <v>0</v>
      </c>
    </row>
    <row r="1161" spans="1:9">
      <c r="A1161" t="s">
        <v>322</v>
      </c>
      <c r="B1161" s="1" t="str">
        <f>+IF(LEN(A1161)&gt;0,VLOOKUP(A1161,Seguimiento_Mar_2025!G$4:H$356,2,FALSE),"")</f>
        <v>Sedes Educativas oficiales que implementan la jornada escolar extendida</v>
      </c>
      <c r="C1161" s="1" t="str">
        <f>+IF(LEN(A1161)&gt;0,VLOOKUP(A1161,Seguimiento_Mar_2025!G$4:J$356,4,FALSE),"")</f>
        <v>Secretaría de Educación</v>
      </c>
      <c r="D1161" t="s">
        <v>1409</v>
      </c>
      <c r="E1161" t="str">
        <f t="shared" si="36"/>
        <v>52030101San Andres De Cuerquia</v>
      </c>
      <c r="F1161" t="str">
        <f t="shared" si="37"/>
        <v/>
      </c>
      <c r="G1161">
        <v>1</v>
      </c>
      <c r="H1161" s="2">
        <v>1</v>
      </c>
      <c r="I1161">
        <f>+ABS(SUMIF($A$4:$A$11183,A1161,$H$4:$H$11183)-IF(ISERROR(VLOOKUP(A1161,Seguimiento_Mar_2025!G$4:U$356,15,FALSE)),0,VLOOKUP(A1161,Seguimiento_Mar_2025!G$4:U$356,15,FALSE)))</f>
        <v>0</v>
      </c>
    </row>
    <row r="1162" spans="1:9">
      <c r="A1162" t="s">
        <v>322</v>
      </c>
      <c r="B1162" s="1" t="str">
        <f>+IF(LEN(A1162)&gt;0,VLOOKUP(A1162,Seguimiento_Mar_2025!G$4:H$356,2,FALSE),"")</f>
        <v>Sedes Educativas oficiales que implementan la jornada escolar extendida</v>
      </c>
      <c r="C1162" s="1" t="str">
        <f>+IF(LEN(A1162)&gt;0,VLOOKUP(A1162,Seguimiento_Mar_2025!G$4:J$356,4,FALSE),"")</f>
        <v>Secretaría de Educación</v>
      </c>
      <c r="D1162" t="s">
        <v>1242</v>
      </c>
      <c r="E1162" t="str">
        <f t="shared" si="36"/>
        <v>52030101San Carlos</v>
      </c>
      <c r="F1162" t="str">
        <f t="shared" si="37"/>
        <v/>
      </c>
      <c r="G1162">
        <v>1</v>
      </c>
      <c r="H1162" s="2">
        <v>1</v>
      </c>
      <c r="I1162">
        <f>+ABS(SUMIF($A$4:$A$11183,A1162,$H$4:$H$11183)-IF(ISERROR(VLOOKUP(A1162,Seguimiento_Mar_2025!G$4:U$356,15,FALSE)),0,VLOOKUP(A1162,Seguimiento_Mar_2025!G$4:U$356,15,FALSE)))</f>
        <v>0</v>
      </c>
    </row>
    <row r="1163" spans="1:9">
      <c r="A1163" t="s">
        <v>322</v>
      </c>
      <c r="B1163" s="1" t="str">
        <f>+IF(LEN(A1163)&gt;0,VLOOKUP(A1163,Seguimiento_Mar_2025!G$4:H$356,2,FALSE),"")</f>
        <v>Sedes Educativas oficiales que implementan la jornada escolar extendida</v>
      </c>
      <c r="C1163" s="1" t="str">
        <f>+IF(LEN(A1163)&gt;0,VLOOKUP(A1163,Seguimiento_Mar_2025!G$4:J$356,4,FALSE),"")</f>
        <v>Secretaría de Educación</v>
      </c>
      <c r="D1163" t="s">
        <v>1302</v>
      </c>
      <c r="E1163" t="str">
        <f t="shared" si="36"/>
        <v>52030101San Francisco</v>
      </c>
      <c r="F1163" t="str">
        <f t="shared" si="37"/>
        <v/>
      </c>
      <c r="G1163">
        <v>1</v>
      </c>
      <c r="H1163" s="2">
        <v>1</v>
      </c>
      <c r="I1163">
        <f>+ABS(SUMIF($A$4:$A$11183,A1163,$H$4:$H$11183)-IF(ISERROR(VLOOKUP(A1163,Seguimiento_Mar_2025!G$4:U$356,15,FALSE)),0,VLOOKUP(A1163,Seguimiento_Mar_2025!G$4:U$356,15,FALSE)))</f>
        <v>0</v>
      </c>
    </row>
    <row r="1164" spans="1:9">
      <c r="A1164" t="s">
        <v>322</v>
      </c>
      <c r="B1164" s="1" t="str">
        <f>+IF(LEN(A1164)&gt;0,VLOOKUP(A1164,Seguimiento_Mar_2025!G$4:H$356,2,FALSE),"")</f>
        <v>Sedes Educativas oficiales que implementan la jornada escolar extendida</v>
      </c>
      <c r="C1164" s="1" t="str">
        <f>+IF(LEN(A1164)&gt;0,VLOOKUP(A1164,Seguimiento_Mar_2025!G$4:J$356,4,FALSE),"")</f>
        <v>Secretaría de Educación</v>
      </c>
      <c r="D1164" t="s">
        <v>1410</v>
      </c>
      <c r="E1164" t="str">
        <f t="shared" si="36"/>
        <v>52030101San Juan De Uraba</v>
      </c>
      <c r="F1164" t="str">
        <f t="shared" si="37"/>
        <v/>
      </c>
      <c r="G1164">
        <v>1</v>
      </c>
      <c r="H1164" s="2">
        <v>1</v>
      </c>
      <c r="I1164">
        <f>+ABS(SUMIF($A$4:$A$11183,A1164,$H$4:$H$11183)-IF(ISERROR(VLOOKUP(A1164,Seguimiento_Mar_2025!G$4:U$356,15,FALSE)),0,VLOOKUP(A1164,Seguimiento_Mar_2025!G$4:U$356,15,FALSE)))</f>
        <v>0</v>
      </c>
    </row>
    <row r="1165" spans="1:9">
      <c r="A1165" t="s">
        <v>322</v>
      </c>
      <c r="B1165" s="1" t="str">
        <f>+IF(LEN(A1165)&gt;0,VLOOKUP(A1165,Seguimiento_Mar_2025!G$4:H$356,2,FALSE),"")</f>
        <v>Sedes Educativas oficiales que implementan la jornada escolar extendida</v>
      </c>
      <c r="C1165" s="1" t="str">
        <f>+IF(LEN(A1165)&gt;0,VLOOKUP(A1165,Seguimiento_Mar_2025!G$4:J$356,4,FALSE),"")</f>
        <v>Secretaría de Educación</v>
      </c>
      <c r="D1165" t="s">
        <v>1411</v>
      </c>
      <c r="E1165" t="str">
        <f t="shared" si="36"/>
        <v>52030101San Pedro De Urabá</v>
      </c>
      <c r="F1165" t="str">
        <f t="shared" si="37"/>
        <v/>
      </c>
      <c r="G1165">
        <v>1</v>
      </c>
      <c r="H1165" s="2">
        <v>1</v>
      </c>
      <c r="I1165">
        <f>+ABS(SUMIF($A$4:$A$11183,A1165,$H$4:$H$11183)-IF(ISERROR(VLOOKUP(A1165,Seguimiento_Mar_2025!G$4:U$356,15,FALSE)),0,VLOOKUP(A1165,Seguimiento_Mar_2025!G$4:U$356,15,FALSE)))</f>
        <v>0</v>
      </c>
    </row>
    <row r="1166" spans="1:9">
      <c r="A1166" t="s">
        <v>322</v>
      </c>
      <c r="B1166" s="1" t="str">
        <f>+IF(LEN(A1166)&gt;0,VLOOKUP(A1166,Seguimiento_Mar_2025!G$4:H$356,2,FALSE),"")</f>
        <v>Sedes Educativas oficiales que implementan la jornada escolar extendida</v>
      </c>
      <c r="C1166" s="1" t="str">
        <f>+IF(LEN(A1166)&gt;0,VLOOKUP(A1166,Seguimiento_Mar_2025!G$4:J$356,4,FALSE),"")</f>
        <v>Secretaría de Educación</v>
      </c>
      <c r="D1166" t="s">
        <v>1247</v>
      </c>
      <c r="E1166" t="str">
        <f t="shared" si="36"/>
        <v>52030101San Rafael</v>
      </c>
      <c r="F1166" t="str">
        <f t="shared" si="37"/>
        <v/>
      </c>
      <c r="G1166">
        <v>1</v>
      </c>
      <c r="H1166" s="2">
        <v>1</v>
      </c>
      <c r="I1166">
        <f>+ABS(SUMIF($A$4:$A$11183,A1166,$H$4:$H$11183)-IF(ISERROR(VLOOKUP(A1166,Seguimiento_Mar_2025!G$4:U$356,15,FALSE)),0,VLOOKUP(A1166,Seguimiento_Mar_2025!G$4:U$356,15,FALSE)))</f>
        <v>0</v>
      </c>
    </row>
    <row r="1167" spans="1:9">
      <c r="A1167" t="s">
        <v>322</v>
      </c>
      <c r="B1167" s="1" t="str">
        <f>+IF(LEN(A1167)&gt;0,VLOOKUP(A1167,Seguimiento_Mar_2025!G$4:H$356,2,FALSE),"")</f>
        <v>Sedes Educativas oficiales que implementan la jornada escolar extendida</v>
      </c>
      <c r="C1167" s="1" t="str">
        <f>+IF(LEN(A1167)&gt;0,VLOOKUP(A1167,Seguimiento_Mar_2025!G$4:J$356,4,FALSE),"")</f>
        <v>Secretaría de Educación</v>
      </c>
      <c r="D1167" t="s">
        <v>1296</v>
      </c>
      <c r="E1167" t="str">
        <f t="shared" si="36"/>
        <v>52030101San Roque</v>
      </c>
      <c r="F1167" t="str">
        <f t="shared" si="37"/>
        <v/>
      </c>
      <c r="G1167">
        <v>1</v>
      </c>
      <c r="H1167" s="2">
        <v>1</v>
      </c>
      <c r="I1167">
        <f>+ABS(SUMIF($A$4:$A$11183,A1167,$H$4:$H$11183)-IF(ISERROR(VLOOKUP(A1167,Seguimiento_Mar_2025!G$4:U$356,15,FALSE)),0,VLOOKUP(A1167,Seguimiento_Mar_2025!G$4:U$356,15,FALSE)))</f>
        <v>0</v>
      </c>
    </row>
    <row r="1168" spans="1:9">
      <c r="A1168" t="s">
        <v>322</v>
      </c>
      <c r="B1168" s="1" t="str">
        <f>+IF(LEN(A1168)&gt;0,VLOOKUP(A1168,Seguimiento_Mar_2025!G$4:H$356,2,FALSE),"")</f>
        <v>Sedes Educativas oficiales que implementan la jornada escolar extendida</v>
      </c>
      <c r="C1168" s="1" t="str">
        <f>+IF(LEN(A1168)&gt;0,VLOOKUP(A1168,Seguimiento_Mar_2025!G$4:J$356,4,FALSE),"")</f>
        <v>Secretaría de Educación</v>
      </c>
      <c r="D1168" t="s">
        <v>1362</v>
      </c>
      <c r="E1168" t="str">
        <f t="shared" si="36"/>
        <v>52030101Santa Rosa De Osos</v>
      </c>
      <c r="F1168" t="str">
        <f t="shared" si="37"/>
        <v/>
      </c>
      <c r="G1168">
        <v>1</v>
      </c>
      <c r="H1168" s="2">
        <v>1</v>
      </c>
      <c r="I1168">
        <f>+ABS(SUMIF($A$4:$A$11183,A1168,$H$4:$H$11183)-IF(ISERROR(VLOOKUP(A1168,Seguimiento_Mar_2025!G$4:U$356,15,FALSE)),0,VLOOKUP(A1168,Seguimiento_Mar_2025!G$4:U$356,15,FALSE)))</f>
        <v>0</v>
      </c>
    </row>
    <row r="1169" spans="1:9">
      <c r="A1169" t="s">
        <v>322</v>
      </c>
      <c r="B1169" s="1" t="str">
        <f>+IF(LEN(A1169)&gt;0,VLOOKUP(A1169,Seguimiento_Mar_2025!G$4:H$356,2,FALSE),"")</f>
        <v>Sedes Educativas oficiales que implementan la jornada escolar extendida</v>
      </c>
      <c r="C1169" s="1" t="str">
        <f>+IF(LEN(A1169)&gt;0,VLOOKUP(A1169,Seguimiento_Mar_2025!G$4:J$356,4,FALSE),"")</f>
        <v>Secretaría de Educación</v>
      </c>
      <c r="D1169" t="s">
        <v>1297</v>
      </c>
      <c r="E1169" t="str">
        <f t="shared" si="36"/>
        <v>52030101Santo Domingo</v>
      </c>
      <c r="F1169" t="str">
        <f t="shared" si="37"/>
        <v/>
      </c>
      <c r="G1169">
        <v>1</v>
      </c>
      <c r="H1169" s="2">
        <v>1</v>
      </c>
      <c r="I1169">
        <f>+ABS(SUMIF($A$4:$A$11183,A1169,$H$4:$H$11183)-IF(ISERROR(VLOOKUP(A1169,Seguimiento_Mar_2025!G$4:U$356,15,FALSE)),0,VLOOKUP(A1169,Seguimiento_Mar_2025!G$4:U$356,15,FALSE)))</f>
        <v>0</v>
      </c>
    </row>
    <row r="1170" spans="1:9">
      <c r="A1170" t="s">
        <v>322</v>
      </c>
      <c r="B1170" s="1" t="str">
        <f>+IF(LEN(A1170)&gt;0,VLOOKUP(A1170,Seguimiento_Mar_2025!G$4:H$356,2,FALSE),"")</f>
        <v>Sedes Educativas oficiales que implementan la jornada escolar extendida</v>
      </c>
      <c r="C1170" s="1" t="str">
        <f>+IF(LEN(A1170)&gt;0,VLOOKUP(A1170,Seguimiento_Mar_2025!G$4:J$356,4,FALSE),"")</f>
        <v>Secretaría de Educación</v>
      </c>
      <c r="D1170" t="s">
        <v>1262</v>
      </c>
      <c r="E1170" t="str">
        <f t="shared" si="36"/>
        <v>52030101Segovia</v>
      </c>
      <c r="F1170" t="str">
        <f t="shared" si="37"/>
        <v/>
      </c>
      <c r="G1170">
        <v>1</v>
      </c>
      <c r="H1170" s="2">
        <v>1</v>
      </c>
      <c r="I1170">
        <f>+ABS(SUMIF($A$4:$A$11183,A1170,$H$4:$H$11183)-IF(ISERROR(VLOOKUP(A1170,Seguimiento_Mar_2025!G$4:U$356,15,FALSE)),0,VLOOKUP(A1170,Seguimiento_Mar_2025!G$4:U$356,15,FALSE)))</f>
        <v>0</v>
      </c>
    </row>
    <row r="1171" spans="1:9">
      <c r="A1171" t="s">
        <v>322</v>
      </c>
      <c r="B1171" s="1" t="str">
        <f>+IF(LEN(A1171)&gt;0,VLOOKUP(A1171,Seguimiento_Mar_2025!G$4:H$356,2,FALSE),"")</f>
        <v>Sedes Educativas oficiales que implementan la jornada escolar extendida</v>
      </c>
      <c r="C1171" s="1" t="str">
        <f>+IF(LEN(A1171)&gt;0,VLOOKUP(A1171,Seguimiento_Mar_2025!G$4:J$356,4,FALSE),"")</f>
        <v>Secretaría de Educación</v>
      </c>
      <c r="D1171" t="s">
        <v>1267</v>
      </c>
      <c r="E1171" t="str">
        <f t="shared" si="36"/>
        <v>52030101Sonsón</v>
      </c>
      <c r="F1171" t="str">
        <f t="shared" si="37"/>
        <v/>
      </c>
      <c r="G1171">
        <v>1</v>
      </c>
      <c r="H1171" s="2">
        <v>1</v>
      </c>
      <c r="I1171">
        <f>+ABS(SUMIF($A$4:$A$11183,A1171,$H$4:$H$11183)-IF(ISERROR(VLOOKUP(A1171,Seguimiento_Mar_2025!G$4:U$356,15,FALSE)),0,VLOOKUP(A1171,Seguimiento_Mar_2025!G$4:U$356,15,FALSE)))</f>
        <v>0</v>
      </c>
    </row>
    <row r="1172" spans="1:9">
      <c r="A1172" t="s">
        <v>322</v>
      </c>
      <c r="B1172" s="1" t="str">
        <f>+IF(LEN(A1172)&gt;0,VLOOKUP(A1172,Seguimiento_Mar_2025!G$4:H$356,2,FALSE),"")</f>
        <v>Sedes Educativas oficiales que implementan la jornada escolar extendida</v>
      </c>
      <c r="C1172" s="1" t="str">
        <f>+IF(LEN(A1172)&gt;0,VLOOKUP(A1172,Seguimiento_Mar_2025!G$4:J$356,4,FALSE),"")</f>
        <v>Secretaría de Educación</v>
      </c>
      <c r="D1172" t="s">
        <v>1412</v>
      </c>
      <c r="E1172" t="str">
        <f t="shared" si="36"/>
        <v>52030101Sopetran</v>
      </c>
      <c r="F1172" t="str">
        <f t="shared" si="37"/>
        <v/>
      </c>
      <c r="G1172">
        <v>1</v>
      </c>
      <c r="H1172" s="2">
        <v>1</v>
      </c>
      <c r="I1172">
        <f>+ABS(SUMIF($A$4:$A$11183,A1172,$H$4:$H$11183)-IF(ISERROR(VLOOKUP(A1172,Seguimiento_Mar_2025!G$4:U$356,15,FALSE)),0,VLOOKUP(A1172,Seguimiento_Mar_2025!G$4:U$356,15,FALSE)))</f>
        <v>0</v>
      </c>
    </row>
    <row r="1173" spans="1:9">
      <c r="A1173" t="s">
        <v>322</v>
      </c>
      <c r="B1173" s="1" t="str">
        <f>+IF(LEN(A1173)&gt;0,VLOOKUP(A1173,Seguimiento_Mar_2025!G$4:H$356,2,FALSE),"")</f>
        <v>Sedes Educativas oficiales que implementan la jornada escolar extendida</v>
      </c>
      <c r="C1173" s="1" t="str">
        <f>+IF(LEN(A1173)&gt;0,VLOOKUP(A1173,Seguimiento_Mar_2025!G$4:J$356,4,FALSE),"")</f>
        <v>Secretaría de Educación</v>
      </c>
      <c r="D1173" t="s">
        <v>1263</v>
      </c>
      <c r="E1173" t="str">
        <f t="shared" si="36"/>
        <v>52030101Tarazá</v>
      </c>
      <c r="F1173" t="str">
        <f t="shared" si="37"/>
        <v/>
      </c>
      <c r="G1173">
        <v>1</v>
      </c>
      <c r="H1173" s="2">
        <v>1</v>
      </c>
      <c r="I1173">
        <f>+ABS(SUMIF($A$4:$A$11183,A1173,$H$4:$H$11183)-IF(ISERROR(VLOOKUP(A1173,Seguimiento_Mar_2025!G$4:U$356,15,FALSE)),0,VLOOKUP(A1173,Seguimiento_Mar_2025!G$4:U$356,15,FALSE)))</f>
        <v>0</v>
      </c>
    </row>
    <row r="1174" spans="1:9">
      <c r="A1174" t="s">
        <v>322</v>
      </c>
      <c r="B1174" s="1" t="str">
        <f>+IF(LEN(A1174)&gt;0,VLOOKUP(A1174,Seguimiento_Mar_2025!G$4:H$356,2,FALSE),"")</f>
        <v>Sedes Educativas oficiales que implementan la jornada escolar extendida</v>
      </c>
      <c r="C1174" s="1" t="str">
        <f>+IF(LEN(A1174)&gt;0,VLOOKUP(A1174,Seguimiento_Mar_2025!G$4:J$356,4,FALSE),"")</f>
        <v>Secretaría de Educación</v>
      </c>
      <c r="D1174" t="s">
        <v>1348</v>
      </c>
      <c r="E1174" t="str">
        <f t="shared" si="36"/>
        <v>52030101Toledo</v>
      </c>
      <c r="F1174" t="str">
        <f t="shared" si="37"/>
        <v/>
      </c>
      <c r="G1174">
        <v>1</v>
      </c>
      <c r="H1174" s="2">
        <v>1</v>
      </c>
      <c r="I1174">
        <f>+ABS(SUMIF($A$4:$A$11183,A1174,$H$4:$H$11183)-IF(ISERROR(VLOOKUP(A1174,Seguimiento_Mar_2025!G$4:U$356,15,FALSE)),0,VLOOKUP(A1174,Seguimiento_Mar_2025!G$4:U$356,15,FALSE)))</f>
        <v>0</v>
      </c>
    </row>
    <row r="1175" spans="1:9">
      <c r="A1175" t="s">
        <v>322</v>
      </c>
      <c r="B1175" s="1" t="str">
        <f>+IF(LEN(A1175)&gt;0,VLOOKUP(A1175,Seguimiento_Mar_2025!G$4:H$356,2,FALSE),"")</f>
        <v>Sedes Educativas oficiales que implementan la jornada escolar extendida</v>
      </c>
      <c r="C1175" s="1" t="str">
        <f>+IF(LEN(A1175)&gt;0,VLOOKUP(A1175,Seguimiento_Mar_2025!G$4:J$356,4,FALSE),"")</f>
        <v>Secretaría de Educación</v>
      </c>
      <c r="D1175" t="s">
        <v>1290</v>
      </c>
      <c r="E1175" t="str">
        <f t="shared" si="36"/>
        <v>52030101Uramita</v>
      </c>
      <c r="F1175" t="str">
        <f t="shared" si="37"/>
        <v/>
      </c>
      <c r="G1175">
        <v>1</v>
      </c>
      <c r="H1175" s="2">
        <v>1</v>
      </c>
      <c r="I1175">
        <f>+ABS(SUMIF($A$4:$A$11183,A1175,$H$4:$H$11183)-IF(ISERROR(VLOOKUP(A1175,Seguimiento_Mar_2025!G$4:U$356,15,FALSE)),0,VLOOKUP(A1175,Seguimiento_Mar_2025!G$4:U$356,15,FALSE)))</f>
        <v>0</v>
      </c>
    </row>
    <row r="1176" spans="1:9">
      <c r="A1176" t="s">
        <v>322</v>
      </c>
      <c r="B1176" s="1" t="str">
        <f>+IF(LEN(A1176)&gt;0,VLOOKUP(A1176,Seguimiento_Mar_2025!G$4:H$356,2,FALSE),"")</f>
        <v>Sedes Educativas oficiales que implementan la jornada escolar extendida</v>
      </c>
      <c r="C1176" s="1" t="str">
        <f>+IF(LEN(A1176)&gt;0,VLOOKUP(A1176,Seguimiento_Mar_2025!G$4:J$356,4,FALSE),"")</f>
        <v>Secretaría de Educación</v>
      </c>
      <c r="D1176" t="s">
        <v>1252</v>
      </c>
      <c r="E1176" t="str">
        <f t="shared" si="36"/>
        <v>52030101Urrao</v>
      </c>
      <c r="F1176" t="str">
        <f t="shared" si="37"/>
        <v/>
      </c>
      <c r="G1176">
        <v>3</v>
      </c>
      <c r="H1176" s="2">
        <v>3</v>
      </c>
      <c r="I1176">
        <f>+ABS(SUMIF($A$4:$A$11183,A1176,$H$4:$H$11183)-IF(ISERROR(VLOOKUP(A1176,Seguimiento_Mar_2025!G$4:U$356,15,FALSE)),0,VLOOKUP(A1176,Seguimiento_Mar_2025!G$4:U$356,15,FALSE)))</f>
        <v>0</v>
      </c>
    </row>
    <row r="1177" spans="1:9">
      <c r="A1177" t="s">
        <v>322</v>
      </c>
      <c r="B1177" s="1" t="str">
        <f>+IF(LEN(A1177)&gt;0,VLOOKUP(A1177,Seguimiento_Mar_2025!G$4:H$356,2,FALSE),"")</f>
        <v>Sedes Educativas oficiales que implementan la jornada escolar extendida</v>
      </c>
      <c r="C1177" s="1" t="str">
        <f>+IF(LEN(A1177)&gt;0,VLOOKUP(A1177,Seguimiento_Mar_2025!G$4:J$356,4,FALSE),"")</f>
        <v>Secretaría de Educación</v>
      </c>
      <c r="D1177" t="s">
        <v>1349</v>
      </c>
      <c r="E1177" t="str">
        <f t="shared" si="36"/>
        <v>52030101Valdivia</v>
      </c>
      <c r="F1177" t="str">
        <f t="shared" si="37"/>
        <v/>
      </c>
      <c r="G1177">
        <v>1</v>
      </c>
      <c r="H1177" s="2">
        <v>1</v>
      </c>
      <c r="I1177">
        <f>+ABS(SUMIF($A$4:$A$11183,A1177,$H$4:$H$11183)-IF(ISERROR(VLOOKUP(A1177,Seguimiento_Mar_2025!G$4:U$356,15,FALSE)),0,VLOOKUP(A1177,Seguimiento_Mar_2025!G$4:U$356,15,FALSE)))</f>
        <v>0</v>
      </c>
    </row>
    <row r="1178" spans="1:9">
      <c r="A1178" t="s">
        <v>322</v>
      </c>
      <c r="B1178" s="1" t="str">
        <f>+IF(LEN(A1178)&gt;0,VLOOKUP(A1178,Seguimiento_Mar_2025!G$4:H$356,2,FALSE),"")</f>
        <v>Sedes Educativas oficiales que implementan la jornada escolar extendida</v>
      </c>
      <c r="C1178" s="1" t="str">
        <f>+IF(LEN(A1178)&gt;0,VLOOKUP(A1178,Seguimiento_Mar_2025!G$4:J$356,4,FALSE),"")</f>
        <v>Secretaría de Educación</v>
      </c>
      <c r="D1178" t="s">
        <v>1413</v>
      </c>
      <c r="E1178" t="str">
        <f t="shared" si="36"/>
        <v>52030101Valparaiso</v>
      </c>
      <c r="F1178" t="str">
        <f t="shared" si="37"/>
        <v/>
      </c>
      <c r="G1178">
        <v>1</v>
      </c>
      <c r="H1178" s="2">
        <v>1</v>
      </c>
      <c r="I1178">
        <f>+ABS(SUMIF($A$4:$A$11183,A1178,$H$4:$H$11183)-IF(ISERROR(VLOOKUP(A1178,Seguimiento_Mar_2025!G$4:U$356,15,FALSE)),0,VLOOKUP(A1178,Seguimiento_Mar_2025!G$4:U$356,15,FALSE)))</f>
        <v>0</v>
      </c>
    </row>
    <row r="1179" spans="1:9">
      <c r="A1179" t="s">
        <v>322</v>
      </c>
      <c r="B1179" s="1" t="str">
        <f>+IF(LEN(A1179)&gt;0,VLOOKUP(A1179,Seguimiento_Mar_2025!G$4:H$356,2,FALSE),"")</f>
        <v>Sedes Educativas oficiales que implementan la jornada escolar extendida</v>
      </c>
      <c r="C1179" s="1" t="str">
        <f>+IF(LEN(A1179)&gt;0,VLOOKUP(A1179,Seguimiento_Mar_2025!G$4:J$356,4,FALSE),"")</f>
        <v>Secretaría de Educación</v>
      </c>
      <c r="D1179" t="s">
        <v>1414</v>
      </c>
      <c r="E1179" t="str">
        <f t="shared" si="36"/>
        <v>52030101Vegachi</v>
      </c>
      <c r="F1179" t="str">
        <f t="shared" si="37"/>
        <v/>
      </c>
      <c r="G1179">
        <v>1</v>
      </c>
      <c r="H1179" s="2">
        <v>1</v>
      </c>
      <c r="I1179">
        <f>+ABS(SUMIF($A$4:$A$11183,A1179,$H$4:$H$11183)-IF(ISERROR(VLOOKUP(A1179,Seguimiento_Mar_2025!G$4:U$356,15,FALSE)),0,VLOOKUP(A1179,Seguimiento_Mar_2025!G$4:U$356,15,FALSE)))</f>
        <v>0</v>
      </c>
    </row>
    <row r="1180" spans="1:9">
      <c r="A1180" t="s">
        <v>322</v>
      </c>
      <c r="B1180" s="1" t="str">
        <f>+IF(LEN(A1180)&gt;0,VLOOKUP(A1180,Seguimiento_Mar_2025!G$4:H$356,2,FALSE),"")</f>
        <v>Sedes Educativas oficiales que implementan la jornada escolar extendida</v>
      </c>
      <c r="C1180" s="1" t="str">
        <f>+IF(LEN(A1180)&gt;0,VLOOKUP(A1180,Seguimiento_Mar_2025!G$4:J$356,4,FALSE),"")</f>
        <v>Secretaría de Educación</v>
      </c>
      <c r="D1180" t="s">
        <v>1353</v>
      </c>
      <c r="E1180" t="str">
        <f t="shared" si="36"/>
        <v>52030101Yarumal</v>
      </c>
      <c r="F1180" t="str">
        <f t="shared" si="37"/>
        <v/>
      </c>
      <c r="G1180">
        <v>1</v>
      </c>
      <c r="H1180" s="2">
        <v>1</v>
      </c>
      <c r="I1180">
        <f>+ABS(SUMIF($A$4:$A$11183,A1180,$H$4:$H$11183)-IF(ISERROR(VLOOKUP(A1180,Seguimiento_Mar_2025!G$4:U$356,15,FALSE)),0,VLOOKUP(A1180,Seguimiento_Mar_2025!G$4:U$356,15,FALSE)))</f>
        <v>0</v>
      </c>
    </row>
    <row r="1181" spans="1:9">
      <c r="A1181" t="s">
        <v>322</v>
      </c>
      <c r="B1181" s="1" t="str">
        <f>+IF(LEN(A1181)&gt;0,VLOOKUP(A1181,Seguimiento_Mar_2025!G$4:H$356,2,FALSE),"")</f>
        <v>Sedes Educativas oficiales que implementan la jornada escolar extendida</v>
      </c>
      <c r="C1181" s="1" t="str">
        <f>+IF(LEN(A1181)&gt;0,VLOOKUP(A1181,Seguimiento_Mar_2025!G$4:J$356,4,FALSE),"")</f>
        <v>Secretaría de Educación</v>
      </c>
      <c r="D1181" t="s">
        <v>1354</v>
      </c>
      <c r="E1181" t="str">
        <f t="shared" si="36"/>
        <v>52030101Yondó</v>
      </c>
      <c r="F1181" t="str">
        <f t="shared" si="37"/>
        <v/>
      </c>
      <c r="G1181">
        <v>1</v>
      </c>
      <c r="H1181" s="2">
        <v>1</v>
      </c>
      <c r="I1181">
        <f>+ABS(SUMIF($A$4:$A$11183,A1181,$H$4:$H$11183)-IF(ISERROR(VLOOKUP(A1181,Seguimiento_Mar_2025!G$4:U$356,15,FALSE)),0,VLOOKUP(A1181,Seguimiento_Mar_2025!G$4:U$356,15,FALSE)))</f>
        <v>0</v>
      </c>
    </row>
    <row r="1182" spans="1:9">
      <c r="A1182" t="s">
        <v>322</v>
      </c>
      <c r="B1182" s="1" t="str">
        <f>+IF(LEN(A1182)&gt;0,VLOOKUP(A1182,Seguimiento_Mar_2025!G$4:H$356,2,FALSE),"")</f>
        <v>Sedes Educativas oficiales que implementan la jornada escolar extendida</v>
      </c>
      <c r="C1182" s="1" t="str">
        <f>+IF(LEN(A1182)&gt;0,VLOOKUP(A1182,Seguimiento_Mar_2025!G$4:J$356,4,FALSE),"")</f>
        <v>Secretaría de Educación</v>
      </c>
      <c r="D1182" t="s">
        <v>1277</v>
      </c>
      <c r="E1182" t="str">
        <f t="shared" si="36"/>
        <v>52030101Angelópolis</v>
      </c>
      <c r="F1182" t="str">
        <f t="shared" si="37"/>
        <v/>
      </c>
      <c r="G1182">
        <v>1</v>
      </c>
      <c r="H1182" s="2">
        <v>1</v>
      </c>
      <c r="I1182">
        <f>+ABS(SUMIF($A$4:$A$11183,A1182,$H$4:$H$11183)-IF(ISERROR(VLOOKUP(A1182,Seguimiento_Mar_2025!G$4:U$356,15,FALSE)),0,VLOOKUP(A1182,Seguimiento_Mar_2025!G$4:U$356,15,FALSE)))</f>
        <v>0</v>
      </c>
    </row>
    <row r="1183" spans="1:9">
      <c r="A1183" t="s">
        <v>322</v>
      </c>
      <c r="B1183" s="1" t="str">
        <f>+IF(LEN(A1183)&gt;0,VLOOKUP(A1183,Seguimiento_Mar_2025!G$4:H$356,2,FALSE),"")</f>
        <v>Sedes Educativas oficiales que implementan la jornada escolar extendida</v>
      </c>
      <c r="C1183" s="1" t="str">
        <f>+IF(LEN(A1183)&gt;0,VLOOKUP(A1183,Seguimiento_Mar_2025!G$4:J$356,4,FALSE),"")</f>
        <v>Secretaría de Educación</v>
      </c>
      <c r="D1183" t="s">
        <v>1270</v>
      </c>
      <c r="E1183" t="str">
        <f t="shared" si="36"/>
        <v>52030101Ebéjico</v>
      </c>
      <c r="F1183" t="str">
        <f t="shared" si="37"/>
        <v/>
      </c>
      <c r="G1183">
        <v>1</v>
      </c>
      <c r="H1183" s="2">
        <v>1</v>
      </c>
      <c r="I1183">
        <f>+ABS(SUMIF($A$4:$A$11183,A1183,$H$4:$H$11183)-IF(ISERROR(VLOOKUP(A1183,Seguimiento_Mar_2025!G$4:U$356,15,FALSE)),0,VLOOKUP(A1183,Seguimiento_Mar_2025!G$4:U$356,15,FALSE)))</f>
        <v>0</v>
      </c>
    </row>
    <row r="1184" spans="1:9">
      <c r="A1184" t="s">
        <v>322</v>
      </c>
      <c r="B1184" s="1" t="str">
        <f>+IF(LEN(A1184)&gt;0,VLOOKUP(A1184,Seguimiento_Mar_2025!G$4:H$356,2,FALSE),"")</f>
        <v>Sedes Educativas oficiales que implementan la jornada escolar extendida</v>
      </c>
      <c r="C1184" s="1" t="str">
        <f>+IF(LEN(A1184)&gt;0,VLOOKUP(A1184,Seguimiento_Mar_2025!G$4:J$356,4,FALSE),"")</f>
        <v>Secretaría de Educación</v>
      </c>
      <c r="D1184" t="s">
        <v>1344</v>
      </c>
      <c r="E1184" t="str">
        <f t="shared" si="36"/>
        <v>52030101Santa Bárbara</v>
      </c>
      <c r="F1184" t="str">
        <f t="shared" si="37"/>
        <v/>
      </c>
      <c r="G1184">
        <v>1</v>
      </c>
      <c r="H1184" s="2">
        <v>1</v>
      </c>
      <c r="I1184">
        <f>+ABS(SUMIF($A$4:$A$11183,A1184,$H$4:$H$11183)-IF(ISERROR(VLOOKUP(A1184,Seguimiento_Mar_2025!G$4:U$356,15,FALSE)),0,VLOOKUP(A1184,Seguimiento_Mar_2025!G$4:U$356,15,FALSE)))</f>
        <v>0</v>
      </c>
    </row>
    <row r="1185" spans="1:9">
      <c r="A1185" t="s">
        <v>322</v>
      </c>
      <c r="B1185" s="1" t="str">
        <f>+IF(LEN(A1185)&gt;0,VLOOKUP(A1185,Seguimiento_Mar_2025!G$4:H$356,2,FALSE),"")</f>
        <v>Sedes Educativas oficiales que implementan la jornada escolar extendida</v>
      </c>
      <c r="C1185" s="1" t="str">
        <f>+IF(LEN(A1185)&gt;0,VLOOKUP(A1185,Seguimiento_Mar_2025!G$4:J$356,4,FALSE),"")</f>
        <v>Secretaría de Educación</v>
      </c>
      <c r="D1185" t="s">
        <v>1415</v>
      </c>
      <c r="E1185" t="str">
        <f t="shared" si="36"/>
        <v>52030101Vigía Del Fuerte</v>
      </c>
      <c r="F1185" t="str">
        <f t="shared" si="37"/>
        <v/>
      </c>
      <c r="G1185">
        <v>1</v>
      </c>
      <c r="H1185" s="2">
        <v>1</v>
      </c>
      <c r="I1185">
        <f>+ABS(SUMIF($A$4:$A$11183,A1185,$H$4:$H$11183)-IF(ISERROR(VLOOKUP(A1185,Seguimiento_Mar_2025!G$4:U$356,15,FALSE)),0,VLOOKUP(A1185,Seguimiento_Mar_2025!G$4:U$356,15,FALSE)))</f>
        <v>0</v>
      </c>
    </row>
    <row r="1186" spans="1:9">
      <c r="A1186" t="s">
        <v>322</v>
      </c>
      <c r="B1186" s="1" t="str">
        <f>+IF(LEN(A1186)&gt;0,VLOOKUP(A1186,Seguimiento_Mar_2025!G$4:H$356,2,FALSE),"")</f>
        <v>Sedes Educativas oficiales que implementan la jornada escolar extendida</v>
      </c>
      <c r="C1186" s="1" t="str">
        <f>+IF(LEN(A1186)&gt;0,VLOOKUP(A1186,Seguimiento_Mar_2025!G$4:J$356,4,FALSE),"")</f>
        <v>Secretaría de Educación</v>
      </c>
      <c r="D1186" t="s">
        <v>1416</v>
      </c>
      <c r="E1186" t="str">
        <f t="shared" si="36"/>
        <v>52030101Abriaqui</v>
      </c>
      <c r="F1186" t="str">
        <f t="shared" si="37"/>
        <v/>
      </c>
      <c r="G1186">
        <v>1</v>
      </c>
      <c r="H1186" s="2">
        <v>1</v>
      </c>
      <c r="I1186">
        <f>+ABS(SUMIF($A$4:$A$11183,A1186,$H$4:$H$11183)-IF(ISERROR(VLOOKUP(A1186,Seguimiento_Mar_2025!G$4:U$356,15,FALSE)),0,VLOOKUP(A1186,Seguimiento_Mar_2025!G$4:U$356,15,FALSE)))</f>
        <v>0</v>
      </c>
    </row>
    <row r="1187" spans="1:9">
      <c r="A1187" t="s">
        <v>322</v>
      </c>
      <c r="B1187" s="1" t="str">
        <f>+IF(LEN(A1187)&gt;0,VLOOKUP(A1187,Seguimiento_Mar_2025!G$4:H$356,2,FALSE),"")</f>
        <v>Sedes Educativas oficiales que implementan la jornada escolar extendida</v>
      </c>
      <c r="C1187" s="1" t="str">
        <f>+IF(LEN(A1187)&gt;0,VLOOKUP(A1187,Seguimiento_Mar_2025!G$4:J$356,4,FALSE),"")</f>
        <v>Secretaría de Educación</v>
      </c>
      <c r="D1187" t="s">
        <v>1417</v>
      </c>
      <c r="E1187" t="str">
        <f t="shared" si="36"/>
        <v>52030101Alejandria</v>
      </c>
      <c r="F1187" t="str">
        <f t="shared" si="37"/>
        <v/>
      </c>
      <c r="G1187">
        <v>1</v>
      </c>
      <c r="H1187" s="2">
        <v>1</v>
      </c>
      <c r="I1187">
        <f>+ABS(SUMIF($A$4:$A$11183,A1187,$H$4:$H$11183)-IF(ISERROR(VLOOKUP(A1187,Seguimiento_Mar_2025!G$4:U$356,15,FALSE)),0,VLOOKUP(A1187,Seguimiento_Mar_2025!G$4:U$356,15,FALSE)))</f>
        <v>0</v>
      </c>
    </row>
    <row r="1188" spans="1:9">
      <c r="A1188" t="s">
        <v>322</v>
      </c>
      <c r="B1188" s="1" t="str">
        <f>+IF(LEN(A1188)&gt;0,VLOOKUP(A1188,Seguimiento_Mar_2025!G$4:H$356,2,FALSE),"")</f>
        <v>Sedes Educativas oficiales que implementan la jornada escolar extendida</v>
      </c>
      <c r="C1188" s="1" t="str">
        <f>+IF(LEN(A1188)&gt;0,VLOOKUP(A1188,Seguimiento_Mar_2025!G$4:J$356,4,FALSE),"")</f>
        <v>Secretaría de Educación</v>
      </c>
      <c r="D1188" t="s">
        <v>1418</v>
      </c>
      <c r="E1188" t="str">
        <f t="shared" si="36"/>
        <v>52030101Donmatias</v>
      </c>
      <c r="F1188" t="str">
        <f t="shared" si="37"/>
        <v/>
      </c>
      <c r="G1188">
        <v>1</v>
      </c>
      <c r="H1188" s="2">
        <v>1</v>
      </c>
      <c r="I1188">
        <f>+ABS(SUMIF($A$4:$A$11183,A1188,$H$4:$H$11183)-IF(ISERROR(VLOOKUP(A1188,Seguimiento_Mar_2025!G$4:U$356,15,FALSE)),0,VLOOKUP(A1188,Seguimiento_Mar_2025!G$4:U$356,15,FALSE)))</f>
        <v>0</v>
      </c>
    </row>
    <row r="1189" spans="1:9">
      <c r="A1189" t="s">
        <v>322</v>
      </c>
      <c r="B1189" s="1" t="str">
        <f>+IF(LEN(A1189)&gt;0,VLOOKUP(A1189,Seguimiento_Mar_2025!G$4:H$356,2,FALSE),"")</f>
        <v>Sedes Educativas oficiales que implementan la jornada escolar extendida</v>
      </c>
      <c r="C1189" s="1" t="str">
        <f>+IF(LEN(A1189)&gt;0,VLOOKUP(A1189,Seguimiento_Mar_2025!G$4:J$356,4,FALSE),"")</f>
        <v>Secretaría de Educación</v>
      </c>
      <c r="D1189" t="s">
        <v>1326</v>
      </c>
      <c r="E1189" t="str">
        <f t="shared" si="36"/>
        <v>52030101Gómez Plata</v>
      </c>
      <c r="F1189" t="str">
        <f t="shared" si="37"/>
        <v/>
      </c>
      <c r="G1189">
        <v>1</v>
      </c>
      <c r="H1189" s="2">
        <v>1</v>
      </c>
      <c r="I1189">
        <f>+ABS(SUMIF($A$4:$A$11183,A1189,$H$4:$H$11183)-IF(ISERROR(VLOOKUP(A1189,Seguimiento_Mar_2025!G$4:U$356,15,FALSE)),0,VLOOKUP(A1189,Seguimiento_Mar_2025!G$4:U$356,15,FALSE)))</f>
        <v>0</v>
      </c>
    </row>
    <row r="1190" spans="1:9">
      <c r="A1190" t="s">
        <v>322</v>
      </c>
      <c r="B1190" s="1" t="str">
        <f>+IF(LEN(A1190)&gt;0,VLOOKUP(A1190,Seguimiento_Mar_2025!G$4:H$356,2,FALSE),"")</f>
        <v>Sedes Educativas oficiales que implementan la jornada escolar extendida</v>
      </c>
      <c r="C1190" s="1" t="str">
        <f>+IF(LEN(A1190)&gt;0,VLOOKUP(A1190,Seguimiento_Mar_2025!G$4:J$356,4,FALSE),"")</f>
        <v>Secretaría de Educación</v>
      </c>
      <c r="D1190" t="s">
        <v>1330</v>
      </c>
      <c r="E1190" t="str">
        <f t="shared" si="36"/>
        <v>52030101Jardín</v>
      </c>
      <c r="F1190" t="str">
        <f t="shared" si="37"/>
        <v/>
      </c>
      <c r="G1190">
        <v>1</v>
      </c>
      <c r="H1190" s="2">
        <v>1</v>
      </c>
      <c r="I1190">
        <f>+ABS(SUMIF($A$4:$A$11183,A1190,$H$4:$H$11183)-IF(ISERROR(VLOOKUP(A1190,Seguimiento_Mar_2025!G$4:U$356,15,FALSE)),0,VLOOKUP(A1190,Seguimiento_Mar_2025!G$4:U$356,15,FALSE)))</f>
        <v>0</v>
      </c>
    </row>
    <row r="1191" spans="1:9">
      <c r="A1191" t="s">
        <v>322</v>
      </c>
      <c r="B1191" s="1" t="str">
        <f>+IF(LEN(A1191)&gt;0,VLOOKUP(A1191,Seguimiento_Mar_2025!G$4:H$356,2,FALSE),"")</f>
        <v>Sedes Educativas oficiales que implementan la jornada escolar extendida</v>
      </c>
      <c r="C1191" s="1" t="str">
        <f>+IF(LEN(A1191)&gt;0,VLOOKUP(A1191,Seguimiento_Mar_2025!G$4:J$356,4,FALSE),"")</f>
        <v>Secretaría de Educación</v>
      </c>
      <c r="D1191" t="s">
        <v>1285</v>
      </c>
      <c r="E1191" t="str">
        <f t="shared" si="36"/>
        <v>52030101Mutatá</v>
      </c>
      <c r="F1191" t="str">
        <f t="shared" si="37"/>
        <v/>
      </c>
      <c r="G1191">
        <v>1</v>
      </c>
      <c r="H1191" s="2">
        <v>1</v>
      </c>
      <c r="I1191">
        <f>+ABS(SUMIF($A$4:$A$11183,A1191,$H$4:$H$11183)-IF(ISERROR(VLOOKUP(A1191,Seguimiento_Mar_2025!G$4:U$356,15,FALSE)),0,VLOOKUP(A1191,Seguimiento_Mar_2025!G$4:U$356,15,FALSE)))</f>
        <v>0</v>
      </c>
    </row>
    <row r="1192" spans="1:9">
      <c r="A1192" t="s">
        <v>322</v>
      </c>
      <c r="B1192" s="1" t="str">
        <f>+IF(LEN(A1192)&gt;0,VLOOKUP(A1192,Seguimiento_Mar_2025!G$4:H$356,2,FALSE),"")</f>
        <v>Sedes Educativas oficiales que implementan la jornada escolar extendida</v>
      </c>
      <c r="C1192" s="1" t="str">
        <f>+IF(LEN(A1192)&gt;0,VLOOKUP(A1192,Seguimiento_Mar_2025!G$4:J$356,4,FALSE),"")</f>
        <v>Secretaría de Educación</v>
      </c>
      <c r="D1192" t="s">
        <v>1419</v>
      </c>
      <c r="E1192" t="str">
        <f t="shared" si="36"/>
        <v>52030101San Jeronimo</v>
      </c>
      <c r="F1192" t="str">
        <f t="shared" si="37"/>
        <v/>
      </c>
      <c r="G1192">
        <v>1</v>
      </c>
      <c r="H1192" s="2">
        <v>1</v>
      </c>
      <c r="I1192">
        <f>+ABS(SUMIF($A$4:$A$11183,A1192,$H$4:$H$11183)-IF(ISERROR(VLOOKUP(A1192,Seguimiento_Mar_2025!G$4:U$356,15,FALSE)),0,VLOOKUP(A1192,Seguimiento_Mar_2025!G$4:U$356,15,FALSE)))</f>
        <v>0</v>
      </c>
    </row>
    <row r="1193" spans="1:9">
      <c r="A1193" t="s">
        <v>322</v>
      </c>
      <c r="B1193" s="1" t="str">
        <f>+IF(LEN(A1193)&gt;0,VLOOKUP(A1193,Seguimiento_Mar_2025!G$4:H$356,2,FALSE),"")</f>
        <v>Sedes Educativas oficiales que implementan la jornada escolar extendida</v>
      </c>
      <c r="C1193" s="1" t="str">
        <f>+IF(LEN(A1193)&gt;0,VLOOKUP(A1193,Seguimiento_Mar_2025!G$4:J$356,4,FALSE),"")</f>
        <v>Secretaría de Educación</v>
      </c>
      <c r="D1193" t="s">
        <v>1420</v>
      </c>
      <c r="E1193" t="str">
        <f t="shared" si="36"/>
        <v>52030101San Jose De La Montaña</v>
      </c>
      <c r="F1193" t="str">
        <f t="shared" si="37"/>
        <v/>
      </c>
      <c r="G1193">
        <v>1</v>
      </c>
      <c r="H1193" s="2">
        <v>1</v>
      </c>
      <c r="I1193">
        <f>+ABS(SUMIF($A$4:$A$11183,A1193,$H$4:$H$11183)-IF(ISERROR(VLOOKUP(A1193,Seguimiento_Mar_2025!G$4:U$356,15,FALSE)),0,VLOOKUP(A1193,Seguimiento_Mar_2025!G$4:U$356,15,FALSE)))</f>
        <v>0</v>
      </c>
    </row>
    <row r="1194" spans="1:9">
      <c r="A1194" t="s">
        <v>322</v>
      </c>
      <c r="B1194" s="1" t="str">
        <f>+IF(LEN(A1194)&gt;0,VLOOKUP(A1194,Seguimiento_Mar_2025!G$4:H$356,2,FALSE),"")</f>
        <v>Sedes Educativas oficiales que implementan la jornada escolar extendida</v>
      </c>
      <c r="C1194" s="1" t="str">
        <f>+IF(LEN(A1194)&gt;0,VLOOKUP(A1194,Seguimiento_Mar_2025!G$4:J$356,4,FALSE),"")</f>
        <v>Secretaría de Educación</v>
      </c>
      <c r="D1194" t="s">
        <v>1255</v>
      </c>
      <c r="E1194" t="str">
        <f t="shared" si="36"/>
        <v>52030101Santa Fe de Antioquia</v>
      </c>
      <c r="F1194" t="str">
        <f t="shared" si="37"/>
        <v/>
      </c>
      <c r="G1194">
        <v>2</v>
      </c>
      <c r="H1194" s="2">
        <v>2</v>
      </c>
      <c r="I1194">
        <f>+ABS(SUMIF($A$4:$A$11183,A1194,$H$4:$H$11183)-IF(ISERROR(VLOOKUP(A1194,Seguimiento_Mar_2025!G$4:U$356,15,FALSE)),0,VLOOKUP(A1194,Seguimiento_Mar_2025!G$4:U$356,15,FALSE)))</f>
        <v>0</v>
      </c>
    </row>
    <row r="1195" spans="1:9">
      <c r="A1195" t="s">
        <v>322</v>
      </c>
      <c r="B1195" s="1" t="str">
        <f>+IF(LEN(A1195)&gt;0,VLOOKUP(A1195,Seguimiento_Mar_2025!G$4:H$356,2,FALSE),"")</f>
        <v>Sedes Educativas oficiales que implementan la jornada escolar extendida</v>
      </c>
      <c r="C1195" s="1" t="str">
        <f>+IF(LEN(A1195)&gt;0,VLOOKUP(A1195,Seguimiento_Mar_2025!G$4:J$356,4,FALSE),"")</f>
        <v>Secretaría de Educación</v>
      </c>
      <c r="D1195" t="s">
        <v>1352</v>
      </c>
      <c r="E1195" t="str">
        <f t="shared" si="36"/>
        <v>52030101Yalí</v>
      </c>
      <c r="F1195" t="str">
        <f t="shared" si="37"/>
        <v/>
      </c>
      <c r="G1195">
        <v>1</v>
      </c>
      <c r="H1195" s="2">
        <v>1</v>
      </c>
      <c r="I1195">
        <f>+ABS(SUMIF($A$4:$A$11183,A1195,$H$4:$H$11183)-IF(ISERROR(VLOOKUP(A1195,Seguimiento_Mar_2025!G$4:U$356,15,FALSE)),0,VLOOKUP(A1195,Seguimiento_Mar_2025!G$4:U$356,15,FALSE)))</f>
        <v>0</v>
      </c>
    </row>
    <row r="1196" spans="1:9">
      <c r="A1196" t="s">
        <v>322</v>
      </c>
      <c r="B1196" s="1" t="str">
        <f>+IF(LEN(A1196)&gt;0,VLOOKUP(A1196,Seguimiento_Mar_2025!G$4:H$356,2,FALSE),"")</f>
        <v>Sedes Educativas oficiales que implementan la jornada escolar extendida</v>
      </c>
      <c r="C1196" s="1" t="str">
        <f>+IF(LEN(A1196)&gt;0,VLOOKUP(A1196,Seguimiento_Mar_2025!G$4:J$356,4,FALSE),"")</f>
        <v>Secretaría de Educación</v>
      </c>
      <c r="D1196" t="s">
        <v>1421</v>
      </c>
      <c r="E1196" t="str">
        <f t="shared" si="36"/>
        <v>52030101Concepcion</v>
      </c>
      <c r="F1196" t="str">
        <f t="shared" si="37"/>
        <v/>
      </c>
      <c r="G1196">
        <v>1</v>
      </c>
      <c r="H1196" s="2">
        <v>1</v>
      </c>
      <c r="I1196">
        <f>+ABS(SUMIF($A$4:$A$11183,A1196,$H$4:$H$11183)-IF(ISERROR(VLOOKUP(A1196,Seguimiento_Mar_2025!G$4:U$356,15,FALSE)),0,VLOOKUP(A1196,Seguimiento_Mar_2025!G$4:U$356,15,FALSE)))</f>
        <v>0</v>
      </c>
    </row>
    <row r="1197" spans="1:9">
      <c r="A1197" t="s">
        <v>322</v>
      </c>
      <c r="B1197" s="1" t="str">
        <f>+IF(LEN(A1197)&gt;0,VLOOKUP(A1197,Seguimiento_Mar_2025!G$4:H$356,2,FALSE),"")</f>
        <v>Sedes Educativas oficiales que implementan la jornada escolar extendida</v>
      </c>
      <c r="C1197" s="1" t="str">
        <f>+IF(LEN(A1197)&gt;0,VLOOKUP(A1197,Seguimiento_Mar_2025!G$4:J$356,4,FALSE),"")</f>
        <v>Secretaría de Educación</v>
      </c>
      <c r="D1197" t="s">
        <v>1422</v>
      </c>
      <c r="E1197" t="str">
        <f t="shared" si="36"/>
        <v>52030101Murindo</v>
      </c>
      <c r="F1197" t="str">
        <f t="shared" si="37"/>
        <v/>
      </c>
      <c r="G1197">
        <v>1</v>
      </c>
      <c r="H1197" s="2">
        <v>1</v>
      </c>
      <c r="I1197">
        <f>+ABS(SUMIF($A$4:$A$11183,A1197,$H$4:$H$11183)-IF(ISERROR(VLOOKUP(A1197,Seguimiento_Mar_2025!G$4:U$356,15,FALSE)),0,VLOOKUP(A1197,Seguimiento_Mar_2025!G$4:U$356,15,FALSE)))</f>
        <v>0</v>
      </c>
    </row>
    <row r="1198" spans="1:9">
      <c r="A1198" t="s">
        <v>324</v>
      </c>
      <c r="B1198" s="1" t="str">
        <f>+IF(LEN(A1198)&gt;0,VLOOKUP(A1198,Seguimiento_Mar_2025!G$4:H$356,2,FALSE),"")</f>
        <v>Sedes Educativas oficiales que implementan la jornada Complementaria</v>
      </c>
      <c r="C1198" s="1" t="str">
        <f>+IF(LEN(A1198)&gt;0,VLOOKUP(A1198,Seguimiento_Mar_2025!G$4:J$356,4,FALSE),"")</f>
        <v>Secretaría de Educación</v>
      </c>
      <c r="D1198" t="s">
        <v>1230</v>
      </c>
      <c r="E1198" t="str">
        <f t="shared" si="36"/>
        <v>52030102Amagá</v>
      </c>
      <c r="F1198" t="str">
        <f t="shared" si="37"/>
        <v/>
      </c>
      <c r="G1198">
        <v>4</v>
      </c>
      <c r="H1198" s="2">
        <v>4</v>
      </c>
      <c r="I1198">
        <f>+ABS(SUMIF($A$4:$A$11183,A1198,$H$4:$H$11183)-IF(ISERROR(VLOOKUP(A1198,Seguimiento_Mar_2025!G$4:U$356,15,FALSE)),0,VLOOKUP(A1198,Seguimiento_Mar_2025!G$4:U$356,15,FALSE)))</f>
        <v>0</v>
      </c>
    </row>
    <row r="1199" spans="1:9">
      <c r="A1199" t="s">
        <v>324</v>
      </c>
      <c r="B1199" s="1" t="str">
        <f>+IF(LEN(A1199)&gt;0,VLOOKUP(A1199,Seguimiento_Mar_2025!G$4:H$356,2,FALSE),"")</f>
        <v>Sedes Educativas oficiales que implementan la jornada Complementaria</v>
      </c>
      <c r="C1199" s="1" t="str">
        <f>+IF(LEN(A1199)&gt;0,VLOOKUP(A1199,Seguimiento_Mar_2025!G$4:J$356,4,FALSE),"")</f>
        <v>Secretaría de Educación</v>
      </c>
      <c r="D1199" t="s">
        <v>1305</v>
      </c>
      <c r="E1199" t="str">
        <f t="shared" si="36"/>
        <v>52030102Amalfi</v>
      </c>
      <c r="F1199" t="str">
        <f t="shared" si="37"/>
        <v/>
      </c>
      <c r="G1199">
        <v>2</v>
      </c>
      <c r="H1199" s="2">
        <v>2</v>
      </c>
      <c r="I1199">
        <f>+ABS(SUMIF($A$4:$A$11183,A1199,$H$4:$H$11183)-IF(ISERROR(VLOOKUP(A1199,Seguimiento_Mar_2025!G$4:U$356,15,FALSE)),0,VLOOKUP(A1199,Seguimiento_Mar_2025!G$4:U$356,15,FALSE)))</f>
        <v>0</v>
      </c>
    </row>
    <row r="1200" spans="1:9">
      <c r="A1200" t="s">
        <v>324</v>
      </c>
      <c r="B1200" s="1" t="str">
        <f>+IF(LEN(A1200)&gt;0,VLOOKUP(A1200,Seguimiento_Mar_2025!G$4:H$356,2,FALSE),"")</f>
        <v>Sedes Educativas oficiales que implementan la jornada Complementaria</v>
      </c>
      <c r="C1200" s="1" t="str">
        <f>+IF(LEN(A1200)&gt;0,VLOOKUP(A1200,Seguimiento_Mar_2025!G$4:J$356,4,FALSE),"")</f>
        <v>Secretaría de Educación</v>
      </c>
      <c r="D1200" t="s">
        <v>1241</v>
      </c>
      <c r="E1200" t="str">
        <f t="shared" si="36"/>
        <v>52030102Andes</v>
      </c>
      <c r="F1200" t="str">
        <f t="shared" si="37"/>
        <v/>
      </c>
      <c r="G1200">
        <v>5</v>
      </c>
      <c r="H1200" s="2">
        <v>5</v>
      </c>
      <c r="I1200">
        <f>+ABS(SUMIF($A$4:$A$11183,A1200,$H$4:$H$11183)-IF(ISERROR(VLOOKUP(A1200,Seguimiento_Mar_2025!G$4:U$356,15,FALSE)),0,VLOOKUP(A1200,Seguimiento_Mar_2025!G$4:U$356,15,FALSE)))</f>
        <v>0</v>
      </c>
    </row>
    <row r="1201" spans="1:9">
      <c r="A1201" t="s">
        <v>324</v>
      </c>
      <c r="B1201" s="1" t="str">
        <f>+IF(LEN(A1201)&gt;0,VLOOKUP(A1201,Seguimiento_Mar_2025!G$4:H$356,2,FALSE),"")</f>
        <v>Sedes Educativas oficiales que implementan la jornada Complementaria</v>
      </c>
      <c r="C1201" s="1" t="str">
        <f>+IF(LEN(A1201)&gt;0,VLOOKUP(A1201,Seguimiento_Mar_2025!G$4:J$356,4,FALSE),"")</f>
        <v>Secretaría de Educación</v>
      </c>
      <c r="D1201" t="s">
        <v>1278</v>
      </c>
      <c r="E1201" t="str">
        <f t="shared" si="36"/>
        <v>52030102Angostura</v>
      </c>
      <c r="F1201" t="str">
        <f t="shared" si="37"/>
        <v/>
      </c>
      <c r="G1201">
        <v>1</v>
      </c>
      <c r="H1201" s="2">
        <v>1</v>
      </c>
      <c r="I1201">
        <f>+ABS(SUMIF($A$4:$A$11183,A1201,$H$4:$H$11183)-IF(ISERROR(VLOOKUP(A1201,Seguimiento_Mar_2025!G$4:U$356,15,FALSE)),0,VLOOKUP(A1201,Seguimiento_Mar_2025!G$4:U$356,15,FALSE)))</f>
        <v>0</v>
      </c>
    </row>
    <row r="1202" spans="1:9">
      <c r="A1202" t="s">
        <v>324</v>
      </c>
      <c r="B1202" s="1" t="str">
        <f>+IF(LEN(A1202)&gt;0,VLOOKUP(A1202,Seguimiento_Mar_2025!G$4:H$356,2,FALSE),"")</f>
        <v>Sedes Educativas oficiales que implementan la jornada Complementaria</v>
      </c>
      <c r="C1202" s="1" t="str">
        <f>+IF(LEN(A1202)&gt;0,VLOOKUP(A1202,Seguimiento_Mar_2025!G$4:J$356,4,FALSE),"")</f>
        <v>Secretaría de Educación</v>
      </c>
      <c r="D1202" t="s">
        <v>1306</v>
      </c>
      <c r="E1202" t="str">
        <f t="shared" si="36"/>
        <v>52030102Anorí</v>
      </c>
      <c r="F1202" t="str">
        <f t="shared" si="37"/>
        <v/>
      </c>
      <c r="G1202">
        <v>1</v>
      </c>
      <c r="H1202" s="2">
        <v>1</v>
      </c>
      <c r="I1202">
        <f>+ABS(SUMIF($A$4:$A$11183,A1202,$H$4:$H$11183)-IF(ISERROR(VLOOKUP(A1202,Seguimiento_Mar_2025!G$4:U$356,15,FALSE)),0,VLOOKUP(A1202,Seguimiento_Mar_2025!G$4:U$356,15,FALSE)))</f>
        <v>0</v>
      </c>
    </row>
    <row r="1203" spans="1:9">
      <c r="A1203" t="s">
        <v>324</v>
      </c>
      <c r="B1203" s="1" t="str">
        <f>+IF(LEN(A1203)&gt;0,VLOOKUP(A1203,Seguimiento_Mar_2025!G$4:H$356,2,FALSE),"")</f>
        <v>Sedes Educativas oficiales que implementan la jornada Complementaria</v>
      </c>
      <c r="C1203" s="1" t="str">
        <f>+IF(LEN(A1203)&gt;0,VLOOKUP(A1203,Seguimiento_Mar_2025!G$4:J$356,4,FALSE),"")</f>
        <v>Secretaría de Educación</v>
      </c>
      <c r="D1203" t="s">
        <v>1309</v>
      </c>
      <c r="E1203" t="str">
        <f t="shared" si="36"/>
        <v>52030102Barbosa</v>
      </c>
      <c r="F1203" t="str">
        <f t="shared" si="37"/>
        <v/>
      </c>
      <c r="G1203">
        <v>2</v>
      </c>
      <c r="H1203" s="2">
        <v>2</v>
      </c>
      <c r="I1203">
        <f>+ABS(SUMIF($A$4:$A$11183,A1203,$H$4:$H$11183)-IF(ISERROR(VLOOKUP(A1203,Seguimiento_Mar_2025!G$4:U$356,15,FALSE)),0,VLOOKUP(A1203,Seguimiento_Mar_2025!G$4:U$356,15,FALSE)))</f>
        <v>0</v>
      </c>
    </row>
    <row r="1204" spans="1:9">
      <c r="A1204" t="s">
        <v>324</v>
      </c>
      <c r="B1204" s="1" t="str">
        <f>+IF(LEN(A1204)&gt;0,VLOOKUP(A1204,Seguimiento_Mar_2025!G$4:H$356,2,FALSE),"")</f>
        <v>Sedes Educativas oficiales que implementan la jornada Complementaria</v>
      </c>
      <c r="C1204" s="1" t="str">
        <f>+IF(LEN(A1204)&gt;0,VLOOKUP(A1204,Seguimiento_Mar_2025!G$4:J$356,4,FALSE),"")</f>
        <v>Secretaría de Educación</v>
      </c>
      <c r="D1204" t="s">
        <v>1279</v>
      </c>
      <c r="E1204" t="str">
        <f t="shared" si="36"/>
        <v>52030102Belmira</v>
      </c>
      <c r="F1204" t="str">
        <f t="shared" si="37"/>
        <v/>
      </c>
      <c r="G1204">
        <v>1</v>
      </c>
      <c r="H1204" s="2">
        <v>1</v>
      </c>
      <c r="I1204">
        <f>+ABS(SUMIF($A$4:$A$11183,A1204,$H$4:$H$11183)-IF(ISERROR(VLOOKUP(A1204,Seguimiento_Mar_2025!G$4:U$356,15,FALSE)),0,VLOOKUP(A1204,Seguimiento_Mar_2025!G$4:U$356,15,FALSE)))</f>
        <v>0</v>
      </c>
    </row>
    <row r="1205" spans="1:9">
      <c r="A1205" t="s">
        <v>324</v>
      </c>
      <c r="B1205" s="1" t="str">
        <f>+IF(LEN(A1205)&gt;0,VLOOKUP(A1205,Seguimiento_Mar_2025!G$4:H$356,2,FALSE),"")</f>
        <v>Sedes Educativas oficiales que implementan la jornada Complementaria</v>
      </c>
      <c r="C1205" s="1" t="str">
        <f>+IF(LEN(A1205)&gt;0,VLOOKUP(A1205,Seguimiento_Mar_2025!G$4:J$356,4,FALSE),"")</f>
        <v>Secretaría de Educación</v>
      </c>
      <c r="D1205" t="s">
        <v>1280</v>
      </c>
      <c r="E1205" t="str">
        <f t="shared" si="36"/>
        <v>52030102Briceño</v>
      </c>
      <c r="F1205" t="str">
        <f t="shared" si="37"/>
        <v/>
      </c>
      <c r="G1205">
        <v>1</v>
      </c>
      <c r="H1205" s="2">
        <v>1</v>
      </c>
      <c r="I1205">
        <f>+ABS(SUMIF($A$4:$A$11183,A1205,$H$4:$H$11183)-IF(ISERROR(VLOOKUP(A1205,Seguimiento_Mar_2025!G$4:U$356,15,FALSE)),0,VLOOKUP(A1205,Seguimiento_Mar_2025!G$4:U$356,15,FALSE)))</f>
        <v>0</v>
      </c>
    </row>
    <row r="1206" spans="1:9">
      <c r="A1206" t="s">
        <v>324</v>
      </c>
      <c r="B1206" s="1" t="str">
        <f>+IF(LEN(A1206)&gt;0,VLOOKUP(A1206,Seguimiento_Mar_2025!G$4:H$356,2,FALSE),"")</f>
        <v>Sedes Educativas oficiales que implementan la jornada Complementaria</v>
      </c>
      <c r="C1206" s="1" t="str">
        <f>+IF(LEN(A1206)&gt;0,VLOOKUP(A1206,Seguimiento_Mar_2025!G$4:J$356,4,FALSE),"")</f>
        <v>Secretaría de Educación</v>
      </c>
      <c r="D1206" t="s">
        <v>1398</v>
      </c>
      <c r="E1206" t="str">
        <f t="shared" si="36"/>
        <v>52030102Buritica</v>
      </c>
      <c r="F1206" t="str">
        <f t="shared" si="37"/>
        <v/>
      </c>
      <c r="G1206">
        <v>1</v>
      </c>
      <c r="H1206" s="2">
        <v>1</v>
      </c>
      <c r="I1206">
        <f>+ABS(SUMIF($A$4:$A$11183,A1206,$H$4:$H$11183)-IF(ISERROR(VLOOKUP(A1206,Seguimiento_Mar_2025!G$4:U$356,15,FALSE)),0,VLOOKUP(A1206,Seguimiento_Mar_2025!G$4:U$356,15,FALSE)))</f>
        <v>0</v>
      </c>
    </row>
    <row r="1207" spans="1:9">
      <c r="A1207" t="s">
        <v>324</v>
      </c>
      <c r="B1207" s="1" t="str">
        <f>+IF(LEN(A1207)&gt;0,VLOOKUP(A1207,Seguimiento_Mar_2025!G$4:H$356,2,FALSE),"")</f>
        <v>Sedes Educativas oficiales que implementan la jornada Complementaria</v>
      </c>
      <c r="C1207" s="1" t="str">
        <f>+IF(LEN(A1207)&gt;0,VLOOKUP(A1207,Seguimiento_Mar_2025!G$4:J$356,4,FALSE),"")</f>
        <v>Secretaría de Educación</v>
      </c>
      <c r="D1207" t="s">
        <v>1264</v>
      </c>
      <c r="E1207" t="str">
        <f t="shared" si="36"/>
        <v>52030102Cáceres</v>
      </c>
      <c r="F1207" t="str">
        <f t="shared" si="37"/>
        <v/>
      </c>
      <c r="G1207">
        <v>2</v>
      </c>
      <c r="H1207" s="2">
        <v>2</v>
      </c>
      <c r="I1207">
        <f>+ABS(SUMIF($A$4:$A$11183,A1207,$H$4:$H$11183)-IF(ISERROR(VLOOKUP(A1207,Seguimiento_Mar_2025!G$4:U$356,15,FALSE)),0,VLOOKUP(A1207,Seguimiento_Mar_2025!G$4:U$356,15,FALSE)))</f>
        <v>0</v>
      </c>
    </row>
    <row r="1208" spans="1:9">
      <c r="A1208" t="s">
        <v>324</v>
      </c>
      <c r="B1208" s="1" t="str">
        <f>+IF(LEN(A1208)&gt;0,VLOOKUP(A1208,Seguimiento_Mar_2025!G$4:H$356,2,FALSE),"")</f>
        <v>Sedes Educativas oficiales que implementan la jornada Complementaria</v>
      </c>
      <c r="C1208" s="1" t="str">
        <f>+IF(LEN(A1208)&gt;0,VLOOKUP(A1208,Seguimiento_Mar_2025!G$4:J$356,4,FALSE),"")</f>
        <v>Secretaría de Educación</v>
      </c>
      <c r="D1208" t="s">
        <v>1313</v>
      </c>
      <c r="E1208" t="str">
        <f t="shared" si="36"/>
        <v>52030102Caicedo</v>
      </c>
      <c r="F1208" t="str">
        <f t="shared" si="37"/>
        <v/>
      </c>
      <c r="G1208">
        <v>1</v>
      </c>
      <c r="H1208" s="2">
        <v>1</v>
      </c>
      <c r="I1208">
        <f>+ABS(SUMIF($A$4:$A$11183,A1208,$H$4:$H$11183)-IF(ISERROR(VLOOKUP(A1208,Seguimiento_Mar_2025!G$4:U$356,15,FALSE)),0,VLOOKUP(A1208,Seguimiento_Mar_2025!G$4:U$356,15,FALSE)))</f>
        <v>0</v>
      </c>
    </row>
    <row r="1209" spans="1:9">
      <c r="A1209" t="s">
        <v>324</v>
      </c>
      <c r="B1209" s="1" t="str">
        <f>+IF(LEN(A1209)&gt;0,VLOOKUP(A1209,Seguimiento_Mar_2025!G$4:H$356,2,FALSE),"")</f>
        <v>Sedes Educativas oficiales que implementan la jornada Complementaria</v>
      </c>
      <c r="C1209" s="1" t="str">
        <f>+IF(LEN(A1209)&gt;0,VLOOKUP(A1209,Seguimiento_Mar_2025!G$4:J$356,4,FALSE),"")</f>
        <v>Secretaría de Educación</v>
      </c>
      <c r="D1209" t="s">
        <v>1314</v>
      </c>
      <c r="E1209" t="str">
        <f t="shared" ref="E1209:E1272" si="38">+A1209&amp;D1209</f>
        <v>52030102Caldas</v>
      </c>
      <c r="F1209" t="str">
        <f t="shared" si="37"/>
        <v/>
      </c>
      <c r="G1209">
        <v>3</v>
      </c>
      <c r="H1209" s="2">
        <v>3</v>
      </c>
      <c r="I1209">
        <f>+ABS(SUMIF($A$4:$A$11183,A1209,$H$4:$H$11183)-IF(ISERROR(VLOOKUP(A1209,Seguimiento_Mar_2025!G$4:U$356,15,FALSE)),0,VLOOKUP(A1209,Seguimiento_Mar_2025!G$4:U$356,15,FALSE)))</f>
        <v>0</v>
      </c>
    </row>
    <row r="1210" spans="1:9">
      <c r="A1210" t="s">
        <v>324</v>
      </c>
      <c r="B1210" s="1" t="str">
        <f>+IF(LEN(A1210)&gt;0,VLOOKUP(A1210,Seguimiento_Mar_2025!G$4:H$356,2,FALSE),"")</f>
        <v>Sedes Educativas oficiales que implementan la jornada Complementaria</v>
      </c>
      <c r="C1210" s="1" t="str">
        <f>+IF(LEN(A1210)&gt;0,VLOOKUP(A1210,Seguimiento_Mar_2025!G$4:J$356,4,FALSE),"")</f>
        <v>Secretaría de Educación</v>
      </c>
      <c r="D1210" t="s">
        <v>1315</v>
      </c>
      <c r="E1210" t="str">
        <f t="shared" si="38"/>
        <v>52030102Campamento</v>
      </c>
      <c r="F1210" t="str">
        <f t="shared" si="37"/>
        <v/>
      </c>
      <c r="G1210">
        <v>1</v>
      </c>
      <c r="H1210" s="2">
        <v>1</v>
      </c>
      <c r="I1210">
        <f>+ABS(SUMIF($A$4:$A$11183,A1210,$H$4:$H$11183)-IF(ISERROR(VLOOKUP(A1210,Seguimiento_Mar_2025!G$4:U$356,15,FALSE)),0,VLOOKUP(A1210,Seguimiento_Mar_2025!G$4:U$356,15,FALSE)))</f>
        <v>0</v>
      </c>
    </row>
    <row r="1211" spans="1:9">
      <c r="A1211" t="s">
        <v>324</v>
      </c>
      <c r="B1211" s="1" t="str">
        <f>+IF(LEN(A1211)&gt;0,VLOOKUP(A1211,Seguimiento_Mar_2025!G$4:H$356,2,FALSE),"")</f>
        <v>Sedes Educativas oficiales que implementan la jornada Complementaria</v>
      </c>
      <c r="C1211" s="1" t="str">
        <f>+IF(LEN(A1211)&gt;0,VLOOKUP(A1211,Seguimiento_Mar_2025!G$4:J$356,4,FALSE),"")</f>
        <v>Secretaría de Educación</v>
      </c>
      <c r="D1211" t="s">
        <v>1316</v>
      </c>
      <c r="E1211" t="str">
        <f t="shared" si="38"/>
        <v>52030102Cañasgordas</v>
      </c>
      <c r="F1211" t="str">
        <f t="shared" si="37"/>
        <v/>
      </c>
      <c r="G1211">
        <v>1</v>
      </c>
      <c r="H1211" s="2">
        <v>1</v>
      </c>
      <c r="I1211">
        <f>+ABS(SUMIF($A$4:$A$11183,A1211,$H$4:$H$11183)-IF(ISERROR(VLOOKUP(A1211,Seguimiento_Mar_2025!G$4:U$356,15,FALSE)),0,VLOOKUP(A1211,Seguimiento_Mar_2025!G$4:U$356,15,FALSE)))</f>
        <v>0</v>
      </c>
    </row>
    <row r="1212" spans="1:9">
      <c r="A1212" t="s">
        <v>324</v>
      </c>
      <c r="B1212" s="1" t="str">
        <f>+IF(LEN(A1212)&gt;0,VLOOKUP(A1212,Seguimiento_Mar_2025!G$4:H$356,2,FALSE),"")</f>
        <v>Sedes Educativas oficiales que implementan la jornada Complementaria</v>
      </c>
      <c r="C1212" s="1" t="str">
        <f>+IF(LEN(A1212)&gt;0,VLOOKUP(A1212,Seguimiento_Mar_2025!G$4:J$356,4,FALSE),"")</f>
        <v>Secretaría de Educación</v>
      </c>
      <c r="D1212" t="s">
        <v>1399</v>
      </c>
      <c r="E1212" t="str">
        <f t="shared" si="38"/>
        <v>52030102Caracoli</v>
      </c>
      <c r="F1212" t="str">
        <f t="shared" si="37"/>
        <v/>
      </c>
      <c r="G1212">
        <v>1</v>
      </c>
      <c r="H1212" s="2">
        <v>1</v>
      </c>
      <c r="I1212">
        <f>+ABS(SUMIF($A$4:$A$11183,A1212,$H$4:$H$11183)-IF(ISERROR(VLOOKUP(A1212,Seguimiento_Mar_2025!G$4:U$356,15,FALSE)),0,VLOOKUP(A1212,Seguimiento_Mar_2025!G$4:U$356,15,FALSE)))</f>
        <v>0</v>
      </c>
    </row>
    <row r="1213" spans="1:9">
      <c r="A1213" t="s">
        <v>324</v>
      </c>
      <c r="B1213" s="1" t="str">
        <f>+IF(LEN(A1213)&gt;0,VLOOKUP(A1213,Seguimiento_Mar_2025!G$4:H$356,2,FALSE),"")</f>
        <v>Sedes Educativas oficiales que implementan la jornada Complementaria</v>
      </c>
      <c r="C1213" s="1" t="str">
        <f>+IF(LEN(A1213)&gt;0,VLOOKUP(A1213,Seguimiento_Mar_2025!G$4:J$356,4,FALSE),"")</f>
        <v>Secretaría de Educación</v>
      </c>
      <c r="D1213" t="s">
        <v>1273</v>
      </c>
      <c r="E1213" t="str">
        <f t="shared" si="38"/>
        <v>52030102Caramanta</v>
      </c>
      <c r="F1213" t="str">
        <f t="shared" si="37"/>
        <v/>
      </c>
      <c r="G1213">
        <v>2</v>
      </c>
      <c r="H1213" s="2">
        <v>2</v>
      </c>
      <c r="I1213">
        <f>+ABS(SUMIF($A$4:$A$11183,A1213,$H$4:$H$11183)-IF(ISERROR(VLOOKUP(A1213,Seguimiento_Mar_2025!G$4:U$356,15,FALSE)),0,VLOOKUP(A1213,Seguimiento_Mar_2025!G$4:U$356,15,FALSE)))</f>
        <v>0</v>
      </c>
    </row>
    <row r="1214" spans="1:9">
      <c r="A1214" t="s">
        <v>324</v>
      </c>
      <c r="B1214" s="1" t="str">
        <f>+IF(LEN(A1214)&gt;0,VLOOKUP(A1214,Seguimiento_Mar_2025!G$4:H$356,2,FALSE),"")</f>
        <v>Sedes Educativas oficiales que implementan la jornada Complementaria</v>
      </c>
      <c r="C1214" s="1" t="str">
        <f>+IF(LEN(A1214)&gt;0,VLOOKUP(A1214,Seguimiento_Mar_2025!G$4:J$356,4,FALSE),"")</f>
        <v>Secretaría de Educación</v>
      </c>
      <c r="D1214" t="s">
        <v>1266</v>
      </c>
      <c r="E1214" t="str">
        <f t="shared" si="38"/>
        <v>52030102Carepa</v>
      </c>
      <c r="F1214" t="str">
        <f t="shared" si="37"/>
        <v/>
      </c>
      <c r="G1214">
        <v>11</v>
      </c>
      <c r="H1214" s="2">
        <v>11</v>
      </c>
      <c r="I1214">
        <f>+ABS(SUMIF($A$4:$A$11183,A1214,$H$4:$H$11183)-IF(ISERROR(VLOOKUP(A1214,Seguimiento_Mar_2025!G$4:U$356,15,FALSE)),0,VLOOKUP(A1214,Seguimiento_Mar_2025!G$4:U$356,15,FALSE)))</f>
        <v>0</v>
      </c>
    </row>
    <row r="1215" spans="1:9">
      <c r="A1215" t="s">
        <v>324</v>
      </c>
      <c r="B1215" s="1" t="str">
        <f>+IF(LEN(A1215)&gt;0,VLOOKUP(A1215,Seguimiento_Mar_2025!G$4:H$356,2,FALSE),"")</f>
        <v>Sedes Educativas oficiales que implementan la jornada Complementaria</v>
      </c>
      <c r="C1215" s="1" t="str">
        <f>+IF(LEN(A1215)&gt;0,VLOOKUP(A1215,Seguimiento_Mar_2025!G$4:J$356,4,FALSE),"")</f>
        <v>Secretaría de Educación</v>
      </c>
      <c r="D1215" t="s">
        <v>1400</v>
      </c>
      <c r="E1215" t="str">
        <f t="shared" si="38"/>
        <v>52030102Carolina</v>
      </c>
      <c r="F1215" t="str">
        <f t="shared" si="37"/>
        <v/>
      </c>
      <c r="G1215">
        <v>1</v>
      </c>
      <c r="H1215" s="2">
        <v>1</v>
      </c>
      <c r="I1215">
        <f>+ABS(SUMIF($A$4:$A$11183,A1215,$H$4:$H$11183)-IF(ISERROR(VLOOKUP(A1215,Seguimiento_Mar_2025!G$4:U$356,15,FALSE)),0,VLOOKUP(A1215,Seguimiento_Mar_2025!G$4:U$356,15,FALSE)))</f>
        <v>0</v>
      </c>
    </row>
    <row r="1216" spans="1:9">
      <c r="A1216" t="s">
        <v>324</v>
      </c>
      <c r="B1216" s="1" t="str">
        <f>+IF(LEN(A1216)&gt;0,VLOOKUP(A1216,Seguimiento_Mar_2025!G$4:H$356,2,FALSE),"")</f>
        <v>Sedes Educativas oficiales que implementan la jornada Complementaria</v>
      </c>
      <c r="C1216" s="1" t="str">
        <f>+IF(LEN(A1216)&gt;0,VLOOKUP(A1216,Seguimiento_Mar_2025!G$4:J$356,4,FALSE),"")</f>
        <v>Secretaría de Educación</v>
      </c>
      <c r="D1216" t="s">
        <v>1265</v>
      </c>
      <c r="E1216" t="str">
        <f t="shared" si="38"/>
        <v>52030102Caucasia</v>
      </c>
      <c r="F1216" t="str">
        <f t="shared" si="37"/>
        <v/>
      </c>
      <c r="G1216">
        <v>7</v>
      </c>
      <c r="H1216" s="2">
        <v>7</v>
      </c>
      <c r="I1216">
        <f>+ABS(SUMIF($A$4:$A$11183,A1216,$H$4:$H$11183)-IF(ISERROR(VLOOKUP(A1216,Seguimiento_Mar_2025!G$4:U$356,15,FALSE)),0,VLOOKUP(A1216,Seguimiento_Mar_2025!G$4:U$356,15,FALSE)))</f>
        <v>0</v>
      </c>
    </row>
    <row r="1217" spans="1:9">
      <c r="A1217" t="s">
        <v>324</v>
      </c>
      <c r="B1217" s="1" t="str">
        <f>+IF(LEN(A1217)&gt;0,VLOOKUP(A1217,Seguimiento_Mar_2025!G$4:H$356,2,FALSE),"")</f>
        <v>Sedes Educativas oficiales que implementan la jornada Complementaria</v>
      </c>
      <c r="C1217" s="1" t="str">
        <f>+IF(LEN(A1217)&gt;0,VLOOKUP(A1217,Seguimiento_Mar_2025!G$4:J$356,4,FALSE),"")</f>
        <v>Secretaría de Educación</v>
      </c>
      <c r="D1217" t="s">
        <v>1401</v>
      </c>
      <c r="E1217" t="str">
        <f t="shared" si="38"/>
        <v>52030102Chigorodo</v>
      </c>
      <c r="F1217" t="str">
        <f t="shared" si="37"/>
        <v/>
      </c>
      <c r="G1217">
        <v>18</v>
      </c>
      <c r="H1217" s="2">
        <v>18</v>
      </c>
      <c r="I1217">
        <f>+ABS(SUMIF($A$4:$A$11183,A1217,$H$4:$H$11183)-IF(ISERROR(VLOOKUP(A1217,Seguimiento_Mar_2025!G$4:U$356,15,FALSE)),0,VLOOKUP(A1217,Seguimiento_Mar_2025!G$4:U$356,15,FALSE)))</f>
        <v>0</v>
      </c>
    </row>
    <row r="1218" spans="1:9">
      <c r="A1218" t="s">
        <v>324</v>
      </c>
      <c r="B1218" s="1" t="str">
        <f>+IF(LEN(A1218)&gt;0,VLOOKUP(A1218,Seguimiento_Mar_2025!G$4:H$356,2,FALSE),"")</f>
        <v>Sedes Educativas oficiales que implementan la jornada Complementaria</v>
      </c>
      <c r="C1218" s="1" t="str">
        <f>+IF(LEN(A1218)&gt;0,VLOOKUP(A1218,Seguimiento_Mar_2025!G$4:J$356,4,FALSE),"")</f>
        <v>Secretaría de Educación</v>
      </c>
      <c r="D1218" t="s">
        <v>1258</v>
      </c>
      <c r="E1218" t="str">
        <f t="shared" si="38"/>
        <v>52030102Chigorodó</v>
      </c>
      <c r="F1218" t="str">
        <f t="shared" si="37"/>
        <v/>
      </c>
      <c r="G1218">
        <v>1</v>
      </c>
      <c r="H1218" s="2">
        <v>1</v>
      </c>
      <c r="I1218">
        <f>+ABS(SUMIF($A$4:$A$11183,A1218,$H$4:$H$11183)-IF(ISERROR(VLOOKUP(A1218,Seguimiento_Mar_2025!G$4:U$356,15,FALSE)),0,VLOOKUP(A1218,Seguimiento_Mar_2025!G$4:U$356,15,FALSE)))</f>
        <v>0</v>
      </c>
    </row>
    <row r="1219" spans="1:9">
      <c r="A1219" t="s">
        <v>324</v>
      </c>
      <c r="B1219" s="1" t="str">
        <f>+IF(LEN(A1219)&gt;0,VLOOKUP(A1219,Seguimiento_Mar_2025!G$4:H$356,2,FALSE),"")</f>
        <v>Sedes Educativas oficiales que implementan la jornada Complementaria</v>
      </c>
      <c r="C1219" s="1" t="str">
        <f>+IF(LEN(A1219)&gt;0,VLOOKUP(A1219,Seguimiento_Mar_2025!G$4:J$356,4,FALSE),"")</f>
        <v>Secretaría de Educación</v>
      </c>
      <c r="D1219" t="s">
        <v>1281</v>
      </c>
      <c r="E1219" t="str">
        <f t="shared" si="38"/>
        <v>52030102Cisneros</v>
      </c>
      <c r="F1219" t="str">
        <f t="shared" si="37"/>
        <v/>
      </c>
      <c r="G1219">
        <v>2</v>
      </c>
      <c r="H1219" s="2">
        <v>2</v>
      </c>
      <c r="I1219">
        <f>+ABS(SUMIF($A$4:$A$11183,A1219,$H$4:$H$11183)-IF(ISERROR(VLOOKUP(A1219,Seguimiento_Mar_2025!G$4:U$356,15,FALSE)),0,VLOOKUP(A1219,Seguimiento_Mar_2025!G$4:U$356,15,FALSE)))</f>
        <v>0</v>
      </c>
    </row>
    <row r="1220" spans="1:9">
      <c r="A1220" t="s">
        <v>324</v>
      </c>
      <c r="B1220" s="1" t="str">
        <f>+IF(LEN(A1220)&gt;0,VLOOKUP(A1220,Seguimiento_Mar_2025!G$4:H$356,2,FALSE),"")</f>
        <v>Sedes Educativas oficiales que implementan la jornada Complementaria</v>
      </c>
      <c r="C1220" s="1" t="str">
        <f>+IF(LEN(A1220)&gt;0,VLOOKUP(A1220,Seguimiento_Mar_2025!G$4:J$356,4,FALSE),"")</f>
        <v>Secretaría de Educación</v>
      </c>
      <c r="D1220" t="s">
        <v>1245</v>
      </c>
      <c r="E1220" t="str">
        <f t="shared" si="38"/>
        <v>52030102Copacabana</v>
      </c>
      <c r="F1220" t="str">
        <f t="shared" ref="F1220:F1283" si="39">+IF(IF(LEN(E1220)&gt;0,COUNTIF($E$4:$E$11183,E1220),"")=1,"",IF(LEN(E1220)&gt;0,COUNTIF($E$4:$E$11183,E1220),""))</f>
        <v/>
      </c>
      <c r="G1220">
        <v>2</v>
      </c>
      <c r="H1220" s="2">
        <v>2</v>
      </c>
      <c r="I1220">
        <f>+ABS(SUMIF($A$4:$A$11183,A1220,$H$4:$H$11183)-IF(ISERROR(VLOOKUP(A1220,Seguimiento_Mar_2025!G$4:U$356,15,FALSE)),0,VLOOKUP(A1220,Seguimiento_Mar_2025!G$4:U$356,15,FALSE)))</f>
        <v>0</v>
      </c>
    </row>
    <row r="1221" spans="1:9">
      <c r="A1221" t="s">
        <v>324</v>
      </c>
      <c r="B1221" s="1" t="str">
        <f>+IF(LEN(A1221)&gt;0,VLOOKUP(A1221,Seguimiento_Mar_2025!G$4:H$356,2,FALSE),"")</f>
        <v>Sedes Educativas oficiales que implementan la jornada Complementaria</v>
      </c>
      <c r="C1221" s="1" t="str">
        <f>+IF(LEN(A1221)&gt;0,VLOOKUP(A1221,Seguimiento_Mar_2025!G$4:J$356,4,FALSE),"")</f>
        <v>Secretaría de Educación</v>
      </c>
      <c r="D1221" t="s">
        <v>1231</v>
      </c>
      <c r="E1221" t="str">
        <f t="shared" si="38"/>
        <v>52030102Dabeiba</v>
      </c>
      <c r="F1221" t="str">
        <f t="shared" si="39"/>
        <v/>
      </c>
      <c r="G1221">
        <v>2</v>
      </c>
      <c r="H1221" s="2">
        <v>2</v>
      </c>
      <c r="I1221">
        <f>+ABS(SUMIF($A$4:$A$11183,A1221,$H$4:$H$11183)-IF(ISERROR(VLOOKUP(A1221,Seguimiento_Mar_2025!G$4:U$356,15,FALSE)),0,VLOOKUP(A1221,Seguimiento_Mar_2025!G$4:U$356,15,FALSE)))</f>
        <v>0</v>
      </c>
    </row>
    <row r="1222" spans="1:9">
      <c r="A1222" t="s">
        <v>324</v>
      </c>
      <c r="B1222" s="1" t="str">
        <f>+IF(LEN(A1222)&gt;0,VLOOKUP(A1222,Seguimiento_Mar_2025!G$4:H$356,2,FALSE),"")</f>
        <v>Sedes Educativas oficiales que implementan la jornada Complementaria</v>
      </c>
      <c r="C1222" s="1" t="str">
        <f>+IF(LEN(A1222)&gt;0,VLOOKUP(A1222,Seguimiento_Mar_2025!G$4:J$356,4,FALSE),"")</f>
        <v>Secretaría de Educación</v>
      </c>
      <c r="D1222" t="s">
        <v>1253</v>
      </c>
      <c r="E1222" t="str">
        <f t="shared" si="38"/>
        <v>52030102El Bagre</v>
      </c>
      <c r="F1222" t="str">
        <f t="shared" si="39"/>
        <v/>
      </c>
      <c r="G1222">
        <v>3</v>
      </c>
      <c r="H1222" s="2">
        <v>3</v>
      </c>
      <c r="I1222">
        <f>+ABS(SUMIF($A$4:$A$11183,A1222,$H$4:$H$11183)-IF(ISERROR(VLOOKUP(A1222,Seguimiento_Mar_2025!G$4:U$356,15,FALSE)),0,VLOOKUP(A1222,Seguimiento_Mar_2025!G$4:U$356,15,FALSE)))</f>
        <v>0</v>
      </c>
    </row>
    <row r="1223" spans="1:9">
      <c r="A1223" t="s">
        <v>324</v>
      </c>
      <c r="B1223" s="1" t="str">
        <f>+IF(LEN(A1223)&gt;0,VLOOKUP(A1223,Seguimiento_Mar_2025!G$4:H$356,2,FALSE),"")</f>
        <v>Sedes Educativas oficiales que implementan la jornada Complementaria</v>
      </c>
      <c r="C1223" s="1" t="str">
        <f>+IF(LEN(A1223)&gt;0,VLOOKUP(A1223,Seguimiento_Mar_2025!G$4:J$356,4,FALSE),"")</f>
        <v>Secretaría de Educación</v>
      </c>
      <c r="D1223" t="s">
        <v>1355</v>
      </c>
      <c r="E1223" t="str">
        <f t="shared" si="38"/>
        <v>52030102El Carmen De Viboral</v>
      </c>
      <c r="F1223" t="str">
        <f t="shared" si="39"/>
        <v/>
      </c>
      <c r="G1223">
        <v>1</v>
      </c>
      <c r="H1223" s="2">
        <v>1</v>
      </c>
      <c r="I1223">
        <f>+ABS(SUMIF($A$4:$A$11183,A1223,$H$4:$H$11183)-IF(ISERROR(VLOOKUP(A1223,Seguimiento_Mar_2025!G$4:U$356,15,FALSE)),0,VLOOKUP(A1223,Seguimiento_Mar_2025!G$4:U$356,15,FALSE)))</f>
        <v>0</v>
      </c>
    </row>
    <row r="1224" spans="1:9">
      <c r="A1224" t="s">
        <v>324</v>
      </c>
      <c r="B1224" s="1" t="str">
        <f>+IF(LEN(A1224)&gt;0,VLOOKUP(A1224,Seguimiento_Mar_2025!G$4:H$356,2,FALSE),"")</f>
        <v>Sedes Educativas oficiales que implementan la jornada Complementaria</v>
      </c>
      <c r="C1224" s="1" t="str">
        <f>+IF(LEN(A1224)&gt;0,VLOOKUP(A1224,Seguimiento_Mar_2025!G$4:J$356,4,FALSE),"")</f>
        <v>Secretaría de Educación</v>
      </c>
      <c r="D1224" t="s">
        <v>1235</v>
      </c>
      <c r="E1224" t="str">
        <f t="shared" si="38"/>
        <v>52030102El Santuario</v>
      </c>
      <c r="F1224" t="str">
        <f t="shared" si="39"/>
        <v/>
      </c>
      <c r="G1224">
        <v>2</v>
      </c>
      <c r="H1224" s="2">
        <v>2</v>
      </c>
      <c r="I1224">
        <f>+ABS(SUMIF($A$4:$A$11183,A1224,$H$4:$H$11183)-IF(ISERROR(VLOOKUP(A1224,Seguimiento_Mar_2025!G$4:U$356,15,FALSE)),0,VLOOKUP(A1224,Seguimiento_Mar_2025!G$4:U$356,15,FALSE)))</f>
        <v>0</v>
      </c>
    </row>
    <row r="1225" spans="1:9">
      <c r="A1225" t="s">
        <v>324</v>
      </c>
      <c r="B1225" s="1" t="str">
        <f>+IF(LEN(A1225)&gt;0,VLOOKUP(A1225,Seguimiento_Mar_2025!G$4:H$356,2,FALSE),"")</f>
        <v>Sedes Educativas oficiales que implementan la jornada Complementaria</v>
      </c>
      <c r="C1225" s="1" t="str">
        <f>+IF(LEN(A1225)&gt;0,VLOOKUP(A1225,Seguimiento_Mar_2025!G$4:J$356,4,FALSE),"")</f>
        <v>Secretaría de Educación</v>
      </c>
      <c r="D1225" t="s">
        <v>1234</v>
      </c>
      <c r="E1225" t="str">
        <f t="shared" si="38"/>
        <v>52030102Granada</v>
      </c>
      <c r="F1225" t="str">
        <f t="shared" si="39"/>
        <v/>
      </c>
      <c r="G1225">
        <v>1</v>
      </c>
      <c r="H1225" s="2">
        <v>1</v>
      </c>
      <c r="I1225">
        <f>+ABS(SUMIF($A$4:$A$11183,A1225,$H$4:$H$11183)-IF(ISERROR(VLOOKUP(A1225,Seguimiento_Mar_2025!G$4:U$356,15,FALSE)),0,VLOOKUP(A1225,Seguimiento_Mar_2025!G$4:U$356,15,FALSE)))</f>
        <v>0</v>
      </c>
    </row>
    <row r="1226" spans="1:9">
      <c r="A1226" t="s">
        <v>324</v>
      </c>
      <c r="B1226" s="1" t="str">
        <f>+IF(LEN(A1226)&gt;0,VLOOKUP(A1226,Seguimiento_Mar_2025!G$4:H$356,2,FALSE),"")</f>
        <v>Sedes Educativas oficiales que implementan la jornada Complementaria</v>
      </c>
      <c r="C1226" s="1" t="str">
        <f>+IF(LEN(A1226)&gt;0,VLOOKUP(A1226,Seguimiento_Mar_2025!G$4:J$356,4,FALSE),"")</f>
        <v>Secretaría de Educación</v>
      </c>
      <c r="D1226" t="s">
        <v>1327</v>
      </c>
      <c r="E1226" t="str">
        <f t="shared" si="38"/>
        <v>52030102Guarne</v>
      </c>
      <c r="F1226" t="str">
        <f t="shared" si="39"/>
        <v/>
      </c>
      <c r="G1226">
        <v>1</v>
      </c>
      <c r="H1226" s="2">
        <v>1</v>
      </c>
      <c r="I1226">
        <f>+ABS(SUMIF($A$4:$A$11183,A1226,$H$4:$H$11183)-IF(ISERROR(VLOOKUP(A1226,Seguimiento_Mar_2025!G$4:U$356,15,FALSE)),0,VLOOKUP(A1226,Seguimiento_Mar_2025!G$4:U$356,15,FALSE)))</f>
        <v>0</v>
      </c>
    </row>
    <row r="1227" spans="1:9">
      <c r="A1227" t="s">
        <v>324</v>
      </c>
      <c r="B1227" s="1" t="str">
        <f>+IF(LEN(A1227)&gt;0,VLOOKUP(A1227,Seguimiento_Mar_2025!G$4:H$356,2,FALSE),"")</f>
        <v>Sedes Educativas oficiales que implementan la jornada Complementaria</v>
      </c>
      <c r="C1227" s="1" t="str">
        <f>+IF(LEN(A1227)&gt;0,VLOOKUP(A1227,Seguimiento_Mar_2025!G$4:J$356,4,FALSE),"")</f>
        <v>Secretaría de Educación</v>
      </c>
      <c r="D1227" t="s">
        <v>1405</v>
      </c>
      <c r="E1227" t="str">
        <f t="shared" si="38"/>
        <v>52030102Guatape</v>
      </c>
      <c r="F1227" t="str">
        <f t="shared" si="39"/>
        <v/>
      </c>
      <c r="G1227">
        <v>1</v>
      </c>
      <c r="H1227" s="2">
        <v>1</v>
      </c>
      <c r="I1227">
        <f>+ABS(SUMIF($A$4:$A$11183,A1227,$H$4:$H$11183)-IF(ISERROR(VLOOKUP(A1227,Seguimiento_Mar_2025!G$4:U$356,15,FALSE)),0,VLOOKUP(A1227,Seguimiento_Mar_2025!G$4:U$356,15,FALSE)))</f>
        <v>0</v>
      </c>
    </row>
    <row r="1228" spans="1:9">
      <c r="A1228" t="s">
        <v>324</v>
      </c>
      <c r="B1228" s="1" t="str">
        <f>+IF(LEN(A1228)&gt;0,VLOOKUP(A1228,Seguimiento_Mar_2025!G$4:H$356,2,FALSE),"")</f>
        <v>Sedes Educativas oficiales que implementan la jornada Complementaria</v>
      </c>
      <c r="C1228" s="1" t="str">
        <f>+IF(LEN(A1228)&gt;0,VLOOKUP(A1228,Seguimiento_Mar_2025!G$4:J$356,4,FALSE),"")</f>
        <v>Secretaría de Educación</v>
      </c>
      <c r="D1228" t="s">
        <v>1238</v>
      </c>
      <c r="E1228" t="str">
        <f t="shared" si="38"/>
        <v>52030102Ituango</v>
      </c>
      <c r="F1228" t="str">
        <f t="shared" si="39"/>
        <v/>
      </c>
      <c r="G1228">
        <v>1</v>
      </c>
      <c r="H1228" s="2">
        <v>1</v>
      </c>
      <c r="I1228">
        <f>+ABS(SUMIF($A$4:$A$11183,A1228,$H$4:$H$11183)-IF(ISERROR(VLOOKUP(A1228,Seguimiento_Mar_2025!G$4:U$356,15,FALSE)),0,VLOOKUP(A1228,Seguimiento_Mar_2025!G$4:U$356,15,FALSE)))</f>
        <v>0</v>
      </c>
    </row>
    <row r="1229" spans="1:9">
      <c r="A1229" t="s">
        <v>324</v>
      </c>
      <c r="B1229" s="1" t="str">
        <f>+IF(LEN(A1229)&gt;0,VLOOKUP(A1229,Seguimiento_Mar_2025!G$4:H$356,2,FALSE),"")</f>
        <v>Sedes Educativas oficiales que implementan la jornada Complementaria</v>
      </c>
      <c r="C1229" s="1" t="str">
        <f>+IF(LEN(A1229)&gt;0,VLOOKUP(A1229,Seguimiento_Mar_2025!G$4:J$356,4,FALSE),"")</f>
        <v>Secretaría de Educación</v>
      </c>
      <c r="D1229" t="s">
        <v>1356</v>
      </c>
      <c r="E1229" t="str">
        <f t="shared" si="38"/>
        <v>52030102La Ceja</v>
      </c>
      <c r="F1229" t="str">
        <f t="shared" si="39"/>
        <v/>
      </c>
      <c r="G1229">
        <v>2</v>
      </c>
      <c r="H1229" s="2">
        <v>2</v>
      </c>
      <c r="I1229">
        <f>+ABS(SUMIF($A$4:$A$11183,A1229,$H$4:$H$11183)-IF(ISERROR(VLOOKUP(A1229,Seguimiento_Mar_2025!G$4:U$356,15,FALSE)),0,VLOOKUP(A1229,Seguimiento_Mar_2025!G$4:U$356,15,FALSE)))</f>
        <v>0</v>
      </c>
    </row>
    <row r="1230" spans="1:9">
      <c r="A1230" t="s">
        <v>324</v>
      </c>
      <c r="B1230" s="1" t="str">
        <f>+IF(LEN(A1230)&gt;0,VLOOKUP(A1230,Seguimiento_Mar_2025!G$4:H$356,2,FALSE),"")</f>
        <v>Sedes Educativas oficiales que implementan la jornada Complementaria</v>
      </c>
      <c r="C1230" s="1" t="str">
        <f>+IF(LEN(A1230)&gt;0,VLOOKUP(A1230,Seguimiento_Mar_2025!G$4:J$356,4,FALSE),"")</f>
        <v>Secretaría de Educación</v>
      </c>
      <c r="D1230" t="s">
        <v>1294</v>
      </c>
      <c r="E1230" t="str">
        <f t="shared" si="38"/>
        <v>52030102La Pintada</v>
      </c>
      <c r="F1230" t="str">
        <f t="shared" si="39"/>
        <v/>
      </c>
      <c r="G1230">
        <v>2</v>
      </c>
      <c r="H1230" s="2">
        <v>2</v>
      </c>
      <c r="I1230">
        <f>+ABS(SUMIF($A$4:$A$11183,A1230,$H$4:$H$11183)-IF(ISERROR(VLOOKUP(A1230,Seguimiento_Mar_2025!G$4:U$356,15,FALSE)),0,VLOOKUP(A1230,Seguimiento_Mar_2025!G$4:U$356,15,FALSE)))</f>
        <v>0</v>
      </c>
    </row>
    <row r="1231" spans="1:9">
      <c r="A1231" t="s">
        <v>324</v>
      </c>
      <c r="B1231" s="1" t="str">
        <f>+IF(LEN(A1231)&gt;0,VLOOKUP(A1231,Seguimiento_Mar_2025!G$4:H$356,2,FALSE),"")</f>
        <v>Sedes Educativas oficiales que implementan la jornada Complementaria</v>
      </c>
      <c r="C1231" s="1" t="str">
        <f>+IF(LEN(A1231)&gt;0,VLOOKUP(A1231,Seguimiento_Mar_2025!G$4:J$356,4,FALSE),"")</f>
        <v>Secretaría de Educación</v>
      </c>
      <c r="D1231" t="s">
        <v>1334</v>
      </c>
      <c r="E1231" t="str">
        <f t="shared" si="38"/>
        <v>52030102Marinilla</v>
      </c>
      <c r="F1231" t="str">
        <f t="shared" si="39"/>
        <v/>
      </c>
      <c r="G1231">
        <v>5</v>
      </c>
      <c r="H1231" s="2">
        <v>5</v>
      </c>
      <c r="I1231">
        <f>+ABS(SUMIF($A$4:$A$11183,A1231,$H$4:$H$11183)-IF(ISERROR(VLOOKUP(A1231,Seguimiento_Mar_2025!G$4:U$356,15,FALSE)),0,VLOOKUP(A1231,Seguimiento_Mar_2025!G$4:U$356,15,FALSE)))</f>
        <v>0</v>
      </c>
    </row>
    <row r="1232" spans="1:9">
      <c r="A1232" t="s">
        <v>324</v>
      </c>
      <c r="B1232" s="1" t="str">
        <f>+IF(LEN(A1232)&gt;0,VLOOKUP(A1232,Seguimiento_Mar_2025!G$4:H$356,2,FALSE),"")</f>
        <v>Sedes Educativas oficiales que implementan la jornada Complementaria</v>
      </c>
      <c r="C1232" s="1" t="str">
        <f>+IF(LEN(A1232)&gt;0,VLOOKUP(A1232,Seguimiento_Mar_2025!G$4:J$356,4,FALSE),"")</f>
        <v>Secretaría de Educación</v>
      </c>
      <c r="D1232" t="s">
        <v>1284</v>
      </c>
      <c r="E1232" t="str">
        <f t="shared" si="38"/>
        <v>52030102Montebello</v>
      </c>
      <c r="F1232" t="str">
        <f t="shared" si="39"/>
        <v/>
      </c>
      <c r="G1232">
        <v>1</v>
      </c>
      <c r="H1232" s="2">
        <v>1</v>
      </c>
      <c r="I1232">
        <f>+ABS(SUMIF($A$4:$A$11183,A1232,$H$4:$H$11183)-IF(ISERROR(VLOOKUP(A1232,Seguimiento_Mar_2025!G$4:U$356,15,FALSE)),0,VLOOKUP(A1232,Seguimiento_Mar_2025!G$4:U$356,15,FALSE)))</f>
        <v>0</v>
      </c>
    </row>
    <row r="1233" spans="1:9">
      <c r="A1233" t="s">
        <v>324</v>
      </c>
      <c r="B1233" s="1" t="str">
        <f>+IF(LEN(A1233)&gt;0,VLOOKUP(A1233,Seguimiento_Mar_2025!G$4:H$356,2,FALSE),"")</f>
        <v>Sedes Educativas oficiales que implementan la jornada Complementaria</v>
      </c>
      <c r="C1233" s="1" t="str">
        <f>+IF(LEN(A1233)&gt;0,VLOOKUP(A1233,Seguimiento_Mar_2025!G$4:J$356,4,FALSE),"")</f>
        <v>Secretaría de Educación</v>
      </c>
      <c r="D1233" t="s">
        <v>1239</v>
      </c>
      <c r="E1233" t="str">
        <f t="shared" si="38"/>
        <v>52030102Nechí</v>
      </c>
      <c r="F1233" t="str">
        <f t="shared" si="39"/>
        <v/>
      </c>
      <c r="G1233">
        <v>2</v>
      </c>
      <c r="H1233" s="2">
        <v>2</v>
      </c>
      <c r="I1233">
        <f>+ABS(SUMIF($A$4:$A$11183,A1233,$H$4:$H$11183)-IF(ISERROR(VLOOKUP(A1233,Seguimiento_Mar_2025!G$4:U$356,15,FALSE)),0,VLOOKUP(A1233,Seguimiento_Mar_2025!G$4:U$356,15,FALSE)))</f>
        <v>0</v>
      </c>
    </row>
    <row r="1234" spans="1:9">
      <c r="A1234" t="s">
        <v>324</v>
      </c>
      <c r="B1234" s="1" t="str">
        <f>+IF(LEN(A1234)&gt;0,VLOOKUP(A1234,Seguimiento_Mar_2025!G$4:H$356,2,FALSE),"")</f>
        <v>Sedes Educativas oficiales que implementan la jornada Complementaria</v>
      </c>
      <c r="C1234" s="1" t="str">
        <f>+IF(LEN(A1234)&gt;0,VLOOKUP(A1234,Seguimiento_Mar_2025!G$4:J$356,4,FALSE),"")</f>
        <v>Secretaría de Educación</v>
      </c>
      <c r="D1234" t="s">
        <v>1407</v>
      </c>
      <c r="E1234" t="str">
        <f t="shared" si="38"/>
        <v>52030102Necocli</v>
      </c>
      <c r="F1234" t="str">
        <f t="shared" si="39"/>
        <v/>
      </c>
      <c r="G1234">
        <v>4</v>
      </c>
      <c r="H1234" s="2">
        <v>4</v>
      </c>
      <c r="I1234">
        <f>+ABS(SUMIF($A$4:$A$11183,A1234,$H$4:$H$11183)-IF(ISERROR(VLOOKUP(A1234,Seguimiento_Mar_2025!G$4:U$356,15,FALSE)),0,VLOOKUP(A1234,Seguimiento_Mar_2025!G$4:U$356,15,FALSE)))</f>
        <v>0</v>
      </c>
    </row>
    <row r="1235" spans="1:9">
      <c r="A1235" t="s">
        <v>324</v>
      </c>
      <c r="B1235" s="1" t="str">
        <f>+IF(LEN(A1235)&gt;0,VLOOKUP(A1235,Seguimiento_Mar_2025!G$4:H$356,2,FALSE),"")</f>
        <v>Sedes Educativas oficiales que implementan la jornada Complementaria</v>
      </c>
      <c r="C1235" s="1" t="str">
        <f>+IF(LEN(A1235)&gt;0,VLOOKUP(A1235,Seguimiento_Mar_2025!G$4:J$356,4,FALSE),"")</f>
        <v>Secretaría de Educación</v>
      </c>
      <c r="D1235" t="s">
        <v>1244</v>
      </c>
      <c r="E1235" t="str">
        <f t="shared" si="38"/>
        <v>52030102El Peñol</v>
      </c>
      <c r="F1235" t="str">
        <f t="shared" si="39"/>
        <v/>
      </c>
      <c r="G1235">
        <v>1</v>
      </c>
      <c r="H1235" s="2">
        <v>1</v>
      </c>
      <c r="I1235">
        <f>+ABS(SUMIF($A$4:$A$11183,A1235,$H$4:$H$11183)-IF(ISERROR(VLOOKUP(A1235,Seguimiento_Mar_2025!G$4:U$356,15,FALSE)),0,VLOOKUP(A1235,Seguimiento_Mar_2025!G$4:U$356,15,FALSE)))</f>
        <v>0</v>
      </c>
    </row>
    <row r="1236" spans="1:9">
      <c r="A1236" t="s">
        <v>324</v>
      </c>
      <c r="B1236" s="1" t="str">
        <f>+IF(LEN(A1236)&gt;0,VLOOKUP(A1236,Seguimiento_Mar_2025!G$4:H$356,2,FALSE),"")</f>
        <v>Sedes Educativas oficiales que implementan la jornada Complementaria</v>
      </c>
      <c r="C1236" s="1" t="str">
        <f>+IF(LEN(A1236)&gt;0,VLOOKUP(A1236,Seguimiento_Mar_2025!G$4:J$356,4,FALSE),"")</f>
        <v>Secretaría de Educación</v>
      </c>
      <c r="D1236" t="s">
        <v>1408</v>
      </c>
      <c r="E1236" t="str">
        <f t="shared" si="38"/>
        <v>52030102Puerto Berrio</v>
      </c>
      <c r="F1236" t="str">
        <f t="shared" si="39"/>
        <v/>
      </c>
      <c r="G1236">
        <v>2</v>
      </c>
      <c r="H1236" s="2">
        <v>2</v>
      </c>
      <c r="I1236">
        <f>+ABS(SUMIF($A$4:$A$11183,A1236,$H$4:$H$11183)-IF(ISERROR(VLOOKUP(A1236,Seguimiento_Mar_2025!G$4:U$356,15,FALSE)),0,VLOOKUP(A1236,Seguimiento_Mar_2025!G$4:U$356,15,FALSE)))</f>
        <v>0</v>
      </c>
    </row>
    <row r="1237" spans="1:9">
      <c r="A1237" t="s">
        <v>324</v>
      </c>
      <c r="B1237" s="1" t="str">
        <f>+IF(LEN(A1237)&gt;0,VLOOKUP(A1237,Seguimiento_Mar_2025!G$4:H$356,2,FALSE),"")</f>
        <v>Sedes Educativas oficiales que implementan la jornada Complementaria</v>
      </c>
      <c r="C1237" s="1" t="str">
        <f>+IF(LEN(A1237)&gt;0,VLOOKUP(A1237,Seguimiento_Mar_2025!G$4:J$356,4,FALSE),"")</f>
        <v>Secretaría de Educación</v>
      </c>
      <c r="D1237" t="s">
        <v>1287</v>
      </c>
      <c r="E1237" t="str">
        <f t="shared" si="38"/>
        <v>52030102Puerto Nare</v>
      </c>
      <c r="F1237" t="str">
        <f t="shared" si="39"/>
        <v/>
      </c>
      <c r="G1237">
        <v>1</v>
      </c>
      <c r="H1237" s="2">
        <v>1</v>
      </c>
      <c r="I1237">
        <f>+ABS(SUMIF($A$4:$A$11183,A1237,$H$4:$H$11183)-IF(ISERROR(VLOOKUP(A1237,Seguimiento_Mar_2025!G$4:U$356,15,FALSE)),0,VLOOKUP(A1237,Seguimiento_Mar_2025!G$4:U$356,15,FALSE)))</f>
        <v>0</v>
      </c>
    </row>
    <row r="1238" spans="1:9">
      <c r="A1238" t="s">
        <v>324</v>
      </c>
      <c r="B1238" s="1" t="str">
        <f>+IF(LEN(A1238)&gt;0,VLOOKUP(A1238,Seguimiento_Mar_2025!G$4:H$356,2,FALSE),"")</f>
        <v>Sedes Educativas oficiales que implementan la jornada Complementaria</v>
      </c>
      <c r="C1238" s="1" t="str">
        <f>+IF(LEN(A1238)&gt;0,VLOOKUP(A1238,Seguimiento_Mar_2025!G$4:J$356,4,FALSE),"")</f>
        <v>Secretaría de Educación</v>
      </c>
      <c r="D1238" t="s">
        <v>1268</v>
      </c>
      <c r="E1238" t="str">
        <f t="shared" si="38"/>
        <v>52030102Puerto Triunfo</v>
      </c>
      <c r="F1238" t="str">
        <f t="shared" si="39"/>
        <v/>
      </c>
      <c r="G1238">
        <v>1</v>
      </c>
      <c r="H1238" s="2">
        <v>1</v>
      </c>
      <c r="I1238">
        <f>+ABS(SUMIF($A$4:$A$11183,A1238,$H$4:$H$11183)-IF(ISERROR(VLOOKUP(A1238,Seguimiento_Mar_2025!G$4:U$356,15,FALSE)),0,VLOOKUP(A1238,Seguimiento_Mar_2025!G$4:U$356,15,FALSE)))</f>
        <v>0</v>
      </c>
    </row>
    <row r="1239" spans="1:9">
      <c r="A1239" t="s">
        <v>324</v>
      </c>
      <c r="B1239" s="1" t="str">
        <f>+IF(LEN(A1239)&gt;0,VLOOKUP(A1239,Seguimiento_Mar_2025!G$4:H$356,2,FALSE),"")</f>
        <v>Sedes Educativas oficiales que implementan la jornada Complementaria</v>
      </c>
      <c r="C1239" s="1" t="str">
        <f>+IF(LEN(A1239)&gt;0,VLOOKUP(A1239,Seguimiento_Mar_2025!G$4:J$356,4,FALSE),"")</f>
        <v>Secretaría de Educación</v>
      </c>
      <c r="D1239" t="s">
        <v>1336</v>
      </c>
      <c r="E1239" t="str">
        <f t="shared" si="38"/>
        <v>52030102Remedios</v>
      </c>
      <c r="F1239" t="str">
        <f t="shared" si="39"/>
        <v/>
      </c>
      <c r="G1239">
        <v>2</v>
      </c>
      <c r="H1239" s="2">
        <v>2</v>
      </c>
      <c r="I1239">
        <f>+ABS(SUMIF($A$4:$A$11183,A1239,$H$4:$H$11183)-IF(ISERROR(VLOOKUP(A1239,Seguimiento_Mar_2025!G$4:U$356,15,FALSE)),0,VLOOKUP(A1239,Seguimiento_Mar_2025!G$4:U$356,15,FALSE)))</f>
        <v>0</v>
      </c>
    </row>
    <row r="1240" spans="1:9">
      <c r="A1240" t="s">
        <v>324</v>
      </c>
      <c r="B1240" s="1" t="str">
        <f>+IF(LEN(A1240)&gt;0,VLOOKUP(A1240,Seguimiento_Mar_2025!G$4:H$356,2,FALSE),"")</f>
        <v>Sedes Educativas oficiales que implementan la jornada Complementaria</v>
      </c>
      <c r="C1240" s="1" t="str">
        <f>+IF(LEN(A1240)&gt;0,VLOOKUP(A1240,Seguimiento_Mar_2025!G$4:J$356,4,FALSE),"")</f>
        <v>Secretaría de Educación</v>
      </c>
      <c r="D1240" t="s">
        <v>1321</v>
      </c>
      <c r="E1240" t="str">
        <f t="shared" si="38"/>
        <v>52030102El Retiro</v>
      </c>
      <c r="F1240" t="str">
        <f t="shared" si="39"/>
        <v/>
      </c>
      <c r="G1240">
        <v>1</v>
      </c>
      <c r="H1240" s="2">
        <v>1</v>
      </c>
      <c r="I1240">
        <f>+ABS(SUMIF($A$4:$A$11183,A1240,$H$4:$H$11183)-IF(ISERROR(VLOOKUP(A1240,Seguimiento_Mar_2025!G$4:U$356,15,FALSE)),0,VLOOKUP(A1240,Seguimiento_Mar_2025!G$4:U$356,15,FALSE)))</f>
        <v>0</v>
      </c>
    </row>
    <row r="1241" spans="1:9">
      <c r="A1241" t="s">
        <v>324</v>
      </c>
      <c r="B1241" s="1" t="str">
        <f>+IF(LEN(A1241)&gt;0,VLOOKUP(A1241,Seguimiento_Mar_2025!G$4:H$356,2,FALSE),"")</f>
        <v>Sedes Educativas oficiales que implementan la jornada Complementaria</v>
      </c>
      <c r="C1241" s="1" t="str">
        <f>+IF(LEN(A1241)&gt;0,VLOOKUP(A1241,Seguimiento_Mar_2025!G$4:J$356,4,FALSE),"")</f>
        <v>Secretaría de Educación</v>
      </c>
      <c r="D1241" t="s">
        <v>1341</v>
      </c>
      <c r="E1241" t="str">
        <f t="shared" si="38"/>
        <v>52030102San Pedro de los Milagros</v>
      </c>
      <c r="F1241" t="str">
        <f t="shared" si="39"/>
        <v/>
      </c>
      <c r="G1241">
        <v>1</v>
      </c>
      <c r="H1241" s="2">
        <v>1</v>
      </c>
      <c r="I1241">
        <f>+ABS(SUMIF($A$4:$A$11183,A1241,$H$4:$H$11183)-IF(ISERROR(VLOOKUP(A1241,Seguimiento_Mar_2025!G$4:U$356,15,FALSE)),0,VLOOKUP(A1241,Seguimiento_Mar_2025!G$4:U$356,15,FALSE)))</f>
        <v>0</v>
      </c>
    </row>
    <row r="1242" spans="1:9">
      <c r="A1242" t="s">
        <v>324</v>
      </c>
      <c r="B1242" s="1" t="str">
        <f>+IF(LEN(A1242)&gt;0,VLOOKUP(A1242,Seguimiento_Mar_2025!G$4:H$356,2,FALSE),"")</f>
        <v>Sedes Educativas oficiales que implementan la jornada Complementaria</v>
      </c>
      <c r="C1242" s="1" t="str">
        <f>+IF(LEN(A1242)&gt;0,VLOOKUP(A1242,Seguimiento_Mar_2025!G$4:J$356,4,FALSE),"")</f>
        <v>Secretaría de Educación</v>
      </c>
      <c r="D1242" t="s">
        <v>1411</v>
      </c>
      <c r="E1242" t="str">
        <f t="shared" si="38"/>
        <v>52030102San Pedro De Urabá</v>
      </c>
      <c r="F1242" t="str">
        <f t="shared" si="39"/>
        <v/>
      </c>
      <c r="G1242">
        <v>6</v>
      </c>
      <c r="H1242" s="2">
        <v>6</v>
      </c>
      <c r="I1242">
        <f>+ABS(SUMIF($A$4:$A$11183,A1242,$H$4:$H$11183)-IF(ISERROR(VLOOKUP(A1242,Seguimiento_Mar_2025!G$4:U$356,15,FALSE)),0,VLOOKUP(A1242,Seguimiento_Mar_2025!G$4:U$356,15,FALSE)))</f>
        <v>0</v>
      </c>
    </row>
    <row r="1243" spans="1:9">
      <c r="A1243" t="s">
        <v>324</v>
      </c>
      <c r="B1243" s="1" t="str">
        <f>+IF(LEN(A1243)&gt;0,VLOOKUP(A1243,Seguimiento_Mar_2025!G$4:H$356,2,FALSE),"")</f>
        <v>Sedes Educativas oficiales que implementan la jornada Complementaria</v>
      </c>
      <c r="C1243" s="1" t="str">
        <f>+IF(LEN(A1243)&gt;0,VLOOKUP(A1243,Seguimiento_Mar_2025!G$4:J$356,4,FALSE),"")</f>
        <v>Secretaría de Educación</v>
      </c>
      <c r="D1243" t="s">
        <v>1296</v>
      </c>
      <c r="E1243" t="str">
        <f t="shared" si="38"/>
        <v>52030102San Roque</v>
      </c>
      <c r="F1243" t="str">
        <f t="shared" si="39"/>
        <v/>
      </c>
      <c r="G1243">
        <v>1</v>
      </c>
      <c r="H1243" s="2">
        <v>1</v>
      </c>
      <c r="I1243">
        <f>+ABS(SUMIF($A$4:$A$11183,A1243,$H$4:$H$11183)-IF(ISERROR(VLOOKUP(A1243,Seguimiento_Mar_2025!G$4:U$356,15,FALSE)),0,VLOOKUP(A1243,Seguimiento_Mar_2025!G$4:U$356,15,FALSE)))</f>
        <v>0</v>
      </c>
    </row>
    <row r="1244" spans="1:9">
      <c r="A1244" t="s">
        <v>324</v>
      </c>
      <c r="B1244" s="1" t="str">
        <f>+IF(LEN(A1244)&gt;0,VLOOKUP(A1244,Seguimiento_Mar_2025!G$4:H$356,2,FALSE),"")</f>
        <v>Sedes Educativas oficiales que implementan la jornada Complementaria</v>
      </c>
      <c r="C1244" s="1" t="str">
        <f>+IF(LEN(A1244)&gt;0,VLOOKUP(A1244,Seguimiento_Mar_2025!G$4:J$356,4,FALSE),"")</f>
        <v>Secretaría de Educación</v>
      </c>
      <c r="D1244" t="s">
        <v>1343</v>
      </c>
      <c r="E1244" t="str">
        <f t="shared" si="38"/>
        <v>52030102San Vicente Ferrer</v>
      </c>
      <c r="F1244" t="str">
        <f t="shared" si="39"/>
        <v/>
      </c>
      <c r="G1244">
        <v>1</v>
      </c>
      <c r="H1244" s="2">
        <v>1</v>
      </c>
      <c r="I1244">
        <f>+ABS(SUMIF($A$4:$A$11183,A1244,$H$4:$H$11183)-IF(ISERROR(VLOOKUP(A1244,Seguimiento_Mar_2025!G$4:U$356,15,FALSE)),0,VLOOKUP(A1244,Seguimiento_Mar_2025!G$4:U$356,15,FALSE)))</f>
        <v>0</v>
      </c>
    </row>
    <row r="1245" spans="1:9">
      <c r="A1245" t="s">
        <v>324</v>
      </c>
      <c r="B1245" s="1" t="str">
        <f>+IF(LEN(A1245)&gt;0,VLOOKUP(A1245,Seguimiento_Mar_2025!G$4:H$356,2,FALSE),"")</f>
        <v>Sedes Educativas oficiales que implementan la jornada Complementaria</v>
      </c>
      <c r="C1245" s="1" t="str">
        <f>+IF(LEN(A1245)&gt;0,VLOOKUP(A1245,Seguimiento_Mar_2025!G$4:J$356,4,FALSE),"")</f>
        <v>Secretaría de Educación</v>
      </c>
      <c r="D1245" t="s">
        <v>1362</v>
      </c>
      <c r="E1245" t="str">
        <f t="shared" si="38"/>
        <v>52030102Santa Rosa De Osos</v>
      </c>
      <c r="F1245" t="str">
        <f t="shared" si="39"/>
        <v/>
      </c>
      <c r="G1245">
        <v>4</v>
      </c>
      <c r="H1245" s="2">
        <v>4</v>
      </c>
      <c r="I1245">
        <f>+ABS(SUMIF($A$4:$A$11183,A1245,$H$4:$H$11183)-IF(ISERROR(VLOOKUP(A1245,Seguimiento_Mar_2025!G$4:U$356,15,FALSE)),0,VLOOKUP(A1245,Seguimiento_Mar_2025!G$4:U$356,15,FALSE)))</f>
        <v>0</v>
      </c>
    </row>
    <row r="1246" spans="1:9">
      <c r="A1246" t="s">
        <v>324</v>
      </c>
      <c r="B1246" s="1" t="str">
        <f>+IF(LEN(A1246)&gt;0,VLOOKUP(A1246,Seguimiento_Mar_2025!G$4:H$356,2,FALSE),"")</f>
        <v>Sedes Educativas oficiales que implementan la jornada Complementaria</v>
      </c>
      <c r="C1246" s="1" t="str">
        <f>+IF(LEN(A1246)&gt;0,VLOOKUP(A1246,Seguimiento_Mar_2025!G$4:J$356,4,FALSE),"")</f>
        <v>Secretaría de Educación</v>
      </c>
      <c r="D1246" t="s">
        <v>1297</v>
      </c>
      <c r="E1246" t="str">
        <f t="shared" si="38"/>
        <v>52030102Santo Domingo</v>
      </c>
      <c r="F1246" t="str">
        <f t="shared" si="39"/>
        <v/>
      </c>
      <c r="G1246">
        <v>1</v>
      </c>
      <c r="H1246" s="2">
        <v>1</v>
      </c>
      <c r="I1246">
        <f>+ABS(SUMIF($A$4:$A$11183,A1246,$H$4:$H$11183)-IF(ISERROR(VLOOKUP(A1246,Seguimiento_Mar_2025!G$4:U$356,15,FALSE)),0,VLOOKUP(A1246,Seguimiento_Mar_2025!G$4:U$356,15,FALSE)))</f>
        <v>0</v>
      </c>
    </row>
    <row r="1247" spans="1:9">
      <c r="A1247" t="s">
        <v>324</v>
      </c>
      <c r="B1247" s="1" t="str">
        <f>+IF(LEN(A1247)&gt;0,VLOOKUP(A1247,Seguimiento_Mar_2025!G$4:H$356,2,FALSE),"")</f>
        <v>Sedes Educativas oficiales que implementan la jornada Complementaria</v>
      </c>
      <c r="C1247" s="1" t="str">
        <f>+IF(LEN(A1247)&gt;0,VLOOKUP(A1247,Seguimiento_Mar_2025!G$4:J$356,4,FALSE),"")</f>
        <v>Secretaría de Educación</v>
      </c>
      <c r="D1247" t="s">
        <v>1262</v>
      </c>
      <c r="E1247" t="str">
        <f t="shared" si="38"/>
        <v>52030102Segovia</v>
      </c>
      <c r="F1247" t="str">
        <f t="shared" si="39"/>
        <v/>
      </c>
      <c r="G1247">
        <v>1</v>
      </c>
      <c r="H1247" s="2">
        <v>1</v>
      </c>
      <c r="I1247">
        <f>+ABS(SUMIF($A$4:$A$11183,A1247,$H$4:$H$11183)-IF(ISERROR(VLOOKUP(A1247,Seguimiento_Mar_2025!G$4:U$356,15,FALSE)),0,VLOOKUP(A1247,Seguimiento_Mar_2025!G$4:U$356,15,FALSE)))</f>
        <v>0</v>
      </c>
    </row>
    <row r="1248" spans="1:9">
      <c r="A1248" t="s">
        <v>324</v>
      </c>
      <c r="B1248" s="1" t="str">
        <f>+IF(LEN(A1248)&gt;0,VLOOKUP(A1248,Seguimiento_Mar_2025!G$4:H$356,2,FALSE),"")</f>
        <v>Sedes Educativas oficiales que implementan la jornada Complementaria</v>
      </c>
      <c r="C1248" s="1" t="str">
        <f>+IF(LEN(A1248)&gt;0,VLOOKUP(A1248,Seguimiento_Mar_2025!G$4:J$356,4,FALSE),"")</f>
        <v>Secretaría de Educación</v>
      </c>
      <c r="D1248" t="s">
        <v>1267</v>
      </c>
      <c r="E1248" t="str">
        <f t="shared" si="38"/>
        <v>52030102Sonsón</v>
      </c>
      <c r="F1248" t="str">
        <f t="shared" si="39"/>
        <v/>
      </c>
      <c r="G1248">
        <v>3</v>
      </c>
      <c r="H1248" s="2">
        <v>3</v>
      </c>
      <c r="I1248">
        <f>+ABS(SUMIF($A$4:$A$11183,A1248,$H$4:$H$11183)-IF(ISERROR(VLOOKUP(A1248,Seguimiento_Mar_2025!G$4:U$356,15,FALSE)),0,VLOOKUP(A1248,Seguimiento_Mar_2025!G$4:U$356,15,FALSE)))</f>
        <v>0</v>
      </c>
    </row>
    <row r="1249" spans="1:9">
      <c r="A1249" t="s">
        <v>324</v>
      </c>
      <c r="B1249" s="1" t="str">
        <f>+IF(LEN(A1249)&gt;0,VLOOKUP(A1249,Seguimiento_Mar_2025!G$4:H$356,2,FALSE),"")</f>
        <v>Sedes Educativas oficiales que implementan la jornada Complementaria</v>
      </c>
      <c r="C1249" s="1" t="str">
        <f>+IF(LEN(A1249)&gt;0,VLOOKUP(A1249,Seguimiento_Mar_2025!G$4:J$356,4,FALSE),"")</f>
        <v>Secretaría de Educación</v>
      </c>
      <c r="D1249" t="s">
        <v>1412</v>
      </c>
      <c r="E1249" t="str">
        <f t="shared" si="38"/>
        <v>52030102Sopetran</v>
      </c>
      <c r="F1249" t="str">
        <f t="shared" si="39"/>
        <v/>
      </c>
      <c r="G1249">
        <v>1</v>
      </c>
      <c r="H1249" s="2">
        <v>1</v>
      </c>
      <c r="I1249">
        <f>+ABS(SUMIF($A$4:$A$11183,A1249,$H$4:$H$11183)-IF(ISERROR(VLOOKUP(A1249,Seguimiento_Mar_2025!G$4:U$356,15,FALSE)),0,VLOOKUP(A1249,Seguimiento_Mar_2025!G$4:U$356,15,FALSE)))</f>
        <v>0</v>
      </c>
    </row>
    <row r="1250" spans="1:9">
      <c r="A1250" t="s">
        <v>324</v>
      </c>
      <c r="B1250" s="1" t="str">
        <f>+IF(LEN(A1250)&gt;0,VLOOKUP(A1250,Seguimiento_Mar_2025!G$4:H$356,2,FALSE),"")</f>
        <v>Sedes Educativas oficiales que implementan la jornada Complementaria</v>
      </c>
      <c r="C1250" s="1" t="str">
        <f>+IF(LEN(A1250)&gt;0,VLOOKUP(A1250,Seguimiento_Mar_2025!G$4:J$356,4,FALSE),"")</f>
        <v>Secretaría de Educación</v>
      </c>
      <c r="D1250" t="s">
        <v>1346</v>
      </c>
      <c r="E1250" t="str">
        <f t="shared" si="38"/>
        <v>52030102Támesis</v>
      </c>
      <c r="F1250" t="str">
        <f t="shared" si="39"/>
        <v/>
      </c>
      <c r="G1250">
        <v>4</v>
      </c>
      <c r="H1250" s="2">
        <v>4</v>
      </c>
      <c r="I1250">
        <f>+ABS(SUMIF($A$4:$A$11183,A1250,$H$4:$H$11183)-IF(ISERROR(VLOOKUP(A1250,Seguimiento_Mar_2025!G$4:U$356,15,FALSE)),0,VLOOKUP(A1250,Seguimiento_Mar_2025!G$4:U$356,15,FALSE)))</f>
        <v>0</v>
      </c>
    </row>
    <row r="1251" spans="1:9">
      <c r="A1251" t="s">
        <v>324</v>
      </c>
      <c r="B1251" s="1" t="str">
        <f>+IF(LEN(A1251)&gt;0,VLOOKUP(A1251,Seguimiento_Mar_2025!G$4:H$356,2,FALSE),"")</f>
        <v>Sedes Educativas oficiales que implementan la jornada Complementaria</v>
      </c>
      <c r="C1251" s="1" t="str">
        <f>+IF(LEN(A1251)&gt;0,VLOOKUP(A1251,Seguimiento_Mar_2025!G$4:J$356,4,FALSE),"")</f>
        <v>Secretaría de Educación</v>
      </c>
      <c r="D1251" t="s">
        <v>1263</v>
      </c>
      <c r="E1251" t="str">
        <f t="shared" si="38"/>
        <v>52030102Tarazá</v>
      </c>
      <c r="F1251" t="str">
        <f t="shared" si="39"/>
        <v/>
      </c>
      <c r="G1251">
        <v>2</v>
      </c>
      <c r="H1251" s="2">
        <v>2</v>
      </c>
      <c r="I1251">
        <f>+ABS(SUMIF($A$4:$A$11183,A1251,$H$4:$H$11183)-IF(ISERROR(VLOOKUP(A1251,Seguimiento_Mar_2025!G$4:U$356,15,FALSE)),0,VLOOKUP(A1251,Seguimiento_Mar_2025!G$4:U$356,15,FALSE)))</f>
        <v>0</v>
      </c>
    </row>
    <row r="1252" spans="1:9">
      <c r="A1252" t="s">
        <v>324</v>
      </c>
      <c r="B1252" s="1" t="str">
        <f>+IF(LEN(A1252)&gt;0,VLOOKUP(A1252,Seguimiento_Mar_2025!G$4:H$356,2,FALSE),"")</f>
        <v>Sedes Educativas oficiales que implementan la jornada Complementaria</v>
      </c>
      <c r="C1252" s="1" t="str">
        <f>+IF(LEN(A1252)&gt;0,VLOOKUP(A1252,Seguimiento_Mar_2025!G$4:J$356,4,FALSE),"")</f>
        <v>Secretaría de Educación</v>
      </c>
      <c r="D1252" t="s">
        <v>1252</v>
      </c>
      <c r="E1252" t="str">
        <f t="shared" si="38"/>
        <v>52030102Urrao</v>
      </c>
      <c r="F1252" t="str">
        <f t="shared" si="39"/>
        <v/>
      </c>
      <c r="G1252">
        <v>1</v>
      </c>
      <c r="H1252" s="2">
        <v>1</v>
      </c>
      <c r="I1252">
        <f>+ABS(SUMIF($A$4:$A$11183,A1252,$H$4:$H$11183)-IF(ISERROR(VLOOKUP(A1252,Seguimiento_Mar_2025!G$4:U$356,15,FALSE)),0,VLOOKUP(A1252,Seguimiento_Mar_2025!G$4:U$356,15,FALSE)))</f>
        <v>0</v>
      </c>
    </row>
    <row r="1253" spans="1:9">
      <c r="A1253" t="s">
        <v>324</v>
      </c>
      <c r="B1253" s="1" t="str">
        <f>+IF(LEN(A1253)&gt;0,VLOOKUP(A1253,Seguimiento_Mar_2025!G$4:H$356,2,FALSE),"")</f>
        <v>Sedes Educativas oficiales que implementan la jornada Complementaria</v>
      </c>
      <c r="C1253" s="1" t="str">
        <f>+IF(LEN(A1253)&gt;0,VLOOKUP(A1253,Seguimiento_Mar_2025!G$4:J$356,4,FALSE),"")</f>
        <v>Secretaría de Educación</v>
      </c>
      <c r="D1253" t="s">
        <v>1413</v>
      </c>
      <c r="E1253" t="str">
        <f t="shared" si="38"/>
        <v>52030102Valparaiso</v>
      </c>
      <c r="F1253" t="str">
        <f t="shared" si="39"/>
        <v/>
      </c>
      <c r="G1253">
        <v>1</v>
      </c>
      <c r="H1253" s="2">
        <v>1</v>
      </c>
      <c r="I1253">
        <f>+ABS(SUMIF($A$4:$A$11183,A1253,$H$4:$H$11183)-IF(ISERROR(VLOOKUP(A1253,Seguimiento_Mar_2025!G$4:U$356,15,FALSE)),0,VLOOKUP(A1253,Seguimiento_Mar_2025!G$4:U$356,15,FALSE)))</f>
        <v>0</v>
      </c>
    </row>
    <row r="1254" spans="1:9">
      <c r="A1254" t="s">
        <v>324</v>
      </c>
      <c r="B1254" s="1" t="str">
        <f>+IF(LEN(A1254)&gt;0,VLOOKUP(A1254,Seguimiento_Mar_2025!G$4:H$356,2,FALSE),"")</f>
        <v>Sedes Educativas oficiales que implementan la jornada Complementaria</v>
      </c>
      <c r="C1254" s="1" t="str">
        <f>+IF(LEN(A1254)&gt;0,VLOOKUP(A1254,Seguimiento_Mar_2025!G$4:J$356,4,FALSE),"")</f>
        <v>Secretaría de Educación</v>
      </c>
      <c r="D1254" t="s">
        <v>1414</v>
      </c>
      <c r="E1254" t="str">
        <f t="shared" si="38"/>
        <v>52030102Vegachi</v>
      </c>
      <c r="F1254" t="str">
        <f t="shared" si="39"/>
        <v/>
      </c>
      <c r="G1254">
        <v>1</v>
      </c>
      <c r="H1254" s="2">
        <v>1</v>
      </c>
      <c r="I1254">
        <f>+ABS(SUMIF($A$4:$A$11183,A1254,$H$4:$H$11183)-IF(ISERROR(VLOOKUP(A1254,Seguimiento_Mar_2025!G$4:U$356,15,FALSE)),0,VLOOKUP(A1254,Seguimiento_Mar_2025!G$4:U$356,15,FALSE)))</f>
        <v>0</v>
      </c>
    </row>
    <row r="1255" spans="1:9">
      <c r="A1255" t="s">
        <v>324</v>
      </c>
      <c r="B1255" s="1" t="str">
        <f>+IF(LEN(A1255)&gt;0,VLOOKUP(A1255,Seguimiento_Mar_2025!G$4:H$356,2,FALSE),"")</f>
        <v>Sedes Educativas oficiales que implementan la jornada Complementaria</v>
      </c>
      <c r="C1255" s="1" t="str">
        <f>+IF(LEN(A1255)&gt;0,VLOOKUP(A1255,Seguimiento_Mar_2025!G$4:J$356,4,FALSE),"")</f>
        <v>Secretaría de Educación</v>
      </c>
      <c r="D1255" t="s">
        <v>1351</v>
      </c>
      <c r="E1255" t="str">
        <f t="shared" si="38"/>
        <v>52030102Venecia</v>
      </c>
      <c r="F1255" t="str">
        <f t="shared" si="39"/>
        <v/>
      </c>
      <c r="G1255">
        <v>1</v>
      </c>
      <c r="H1255" s="2">
        <v>1</v>
      </c>
      <c r="I1255">
        <f>+ABS(SUMIF($A$4:$A$11183,A1255,$H$4:$H$11183)-IF(ISERROR(VLOOKUP(A1255,Seguimiento_Mar_2025!G$4:U$356,15,FALSE)),0,VLOOKUP(A1255,Seguimiento_Mar_2025!G$4:U$356,15,FALSE)))</f>
        <v>0</v>
      </c>
    </row>
    <row r="1256" spans="1:9">
      <c r="A1256" t="s">
        <v>324</v>
      </c>
      <c r="B1256" s="1" t="str">
        <f>+IF(LEN(A1256)&gt;0,VLOOKUP(A1256,Seguimiento_Mar_2025!G$4:H$356,2,FALSE),"")</f>
        <v>Sedes Educativas oficiales que implementan la jornada Complementaria</v>
      </c>
      <c r="C1256" s="1" t="str">
        <f>+IF(LEN(A1256)&gt;0,VLOOKUP(A1256,Seguimiento_Mar_2025!G$4:J$356,4,FALSE),"")</f>
        <v>Secretaría de Educación</v>
      </c>
      <c r="D1256" t="s">
        <v>1353</v>
      </c>
      <c r="E1256" t="str">
        <f t="shared" si="38"/>
        <v>52030102Yarumal</v>
      </c>
      <c r="F1256" t="str">
        <f t="shared" si="39"/>
        <v/>
      </c>
      <c r="G1256">
        <v>1</v>
      </c>
      <c r="H1256" s="2">
        <v>1</v>
      </c>
      <c r="I1256">
        <f>+ABS(SUMIF($A$4:$A$11183,A1256,$H$4:$H$11183)-IF(ISERROR(VLOOKUP(A1256,Seguimiento_Mar_2025!G$4:U$356,15,FALSE)),0,VLOOKUP(A1256,Seguimiento_Mar_2025!G$4:U$356,15,FALSE)))</f>
        <v>0</v>
      </c>
    </row>
    <row r="1257" spans="1:9">
      <c r="A1257" t="s">
        <v>324</v>
      </c>
      <c r="B1257" s="1" t="str">
        <f>+IF(LEN(A1257)&gt;0,VLOOKUP(A1257,Seguimiento_Mar_2025!G$4:H$356,2,FALSE),"")</f>
        <v>Sedes Educativas oficiales que implementan la jornada Complementaria</v>
      </c>
      <c r="C1257" s="1" t="str">
        <f>+IF(LEN(A1257)&gt;0,VLOOKUP(A1257,Seguimiento_Mar_2025!G$4:J$356,4,FALSE),"")</f>
        <v>Secretaría de Educación</v>
      </c>
      <c r="D1257" t="s">
        <v>1233</v>
      </c>
      <c r="E1257" t="str">
        <f t="shared" si="38"/>
        <v>52030102Zaragoza</v>
      </c>
      <c r="F1257" t="str">
        <f t="shared" si="39"/>
        <v/>
      </c>
      <c r="G1257">
        <v>1</v>
      </c>
      <c r="H1257" s="2">
        <v>1</v>
      </c>
      <c r="I1257">
        <f>+ABS(SUMIF($A$4:$A$11183,A1257,$H$4:$H$11183)-IF(ISERROR(VLOOKUP(A1257,Seguimiento_Mar_2025!G$4:U$356,15,FALSE)),0,VLOOKUP(A1257,Seguimiento_Mar_2025!G$4:U$356,15,FALSE)))</f>
        <v>0</v>
      </c>
    </row>
    <row r="1258" spans="1:9">
      <c r="A1258" t="s">
        <v>324</v>
      </c>
      <c r="B1258" s="1" t="str">
        <f>+IF(LEN(A1258)&gt;0,VLOOKUP(A1258,Seguimiento_Mar_2025!G$4:H$356,2,FALSE),"")</f>
        <v>Sedes Educativas oficiales que implementan la jornada Complementaria</v>
      </c>
      <c r="C1258" s="1" t="str">
        <f>+IF(LEN(A1258)&gt;0,VLOOKUP(A1258,Seguimiento_Mar_2025!G$4:J$356,4,FALSE),"")</f>
        <v>Secretaría de Educación</v>
      </c>
      <c r="D1258" t="s">
        <v>1344</v>
      </c>
      <c r="E1258" t="str">
        <f t="shared" si="38"/>
        <v>52030102Santa Bárbara</v>
      </c>
      <c r="F1258" t="str">
        <f t="shared" si="39"/>
        <v/>
      </c>
      <c r="G1258">
        <v>1</v>
      </c>
      <c r="H1258" s="2">
        <v>1</v>
      </c>
      <c r="I1258">
        <f>+ABS(SUMIF($A$4:$A$11183,A1258,$H$4:$H$11183)-IF(ISERROR(VLOOKUP(A1258,Seguimiento_Mar_2025!G$4:U$356,15,FALSE)),0,VLOOKUP(A1258,Seguimiento_Mar_2025!G$4:U$356,15,FALSE)))</f>
        <v>0</v>
      </c>
    </row>
    <row r="1259" spans="1:9">
      <c r="A1259" t="s">
        <v>324</v>
      </c>
      <c r="B1259" s="1" t="str">
        <f>+IF(LEN(A1259)&gt;0,VLOOKUP(A1259,Seguimiento_Mar_2025!G$4:H$356,2,FALSE),"")</f>
        <v>Sedes Educativas oficiales que implementan la jornada Complementaria</v>
      </c>
      <c r="C1259" s="1" t="str">
        <f>+IF(LEN(A1259)&gt;0,VLOOKUP(A1259,Seguimiento_Mar_2025!G$4:J$356,4,FALSE),"")</f>
        <v>Secretaría de Educación</v>
      </c>
      <c r="D1259" t="s">
        <v>1415</v>
      </c>
      <c r="E1259" t="str">
        <f t="shared" si="38"/>
        <v>52030102Vigía Del Fuerte</v>
      </c>
      <c r="F1259" t="str">
        <f t="shared" si="39"/>
        <v/>
      </c>
      <c r="G1259">
        <v>1</v>
      </c>
      <c r="H1259" s="2">
        <v>1</v>
      </c>
      <c r="I1259">
        <f>+ABS(SUMIF($A$4:$A$11183,A1259,$H$4:$H$11183)-IF(ISERROR(VLOOKUP(A1259,Seguimiento_Mar_2025!G$4:U$356,15,FALSE)),0,VLOOKUP(A1259,Seguimiento_Mar_2025!G$4:U$356,15,FALSE)))</f>
        <v>0</v>
      </c>
    </row>
    <row r="1260" spans="1:9">
      <c r="A1260" t="s">
        <v>324</v>
      </c>
      <c r="B1260" s="1" t="str">
        <f>+IF(LEN(A1260)&gt;0,VLOOKUP(A1260,Seguimiento_Mar_2025!G$4:H$356,2,FALSE),"")</f>
        <v>Sedes Educativas oficiales que implementan la jornada Complementaria</v>
      </c>
      <c r="C1260" s="1" t="str">
        <f>+IF(LEN(A1260)&gt;0,VLOOKUP(A1260,Seguimiento_Mar_2025!G$4:J$356,4,FALSE),"")</f>
        <v>Secretaría de Educación</v>
      </c>
      <c r="D1260" t="s">
        <v>1330</v>
      </c>
      <c r="E1260" t="str">
        <f t="shared" si="38"/>
        <v>52030102Jardín</v>
      </c>
      <c r="F1260" t="str">
        <f t="shared" si="39"/>
        <v/>
      </c>
      <c r="G1260">
        <v>4</v>
      </c>
      <c r="H1260" s="2">
        <v>4</v>
      </c>
      <c r="I1260">
        <f>+ABS(SUMIF($A$4:$A$11183,A1260,$H$4:$H$11183)-IF(ISERROR(VLOOKUP(A1260,Seguimiento_Mar_2025!G$4:U$356,15,FALSE)),0,VLOOKUP(A1260,Seguimiento_Mar_2025!G$4:U$356,15,FALSE)))</f>
        <v>0</v>
      </c>
    </row>
    <row r="1261" spans="1:9">
      <c r="A1261" t="s">
        <v>324</v>
      </c>
      <c r="B1261" s="1" t="str">
        <f>+IF(LEN(A1261)&gt;0,VLOOKUP(A1261,Seguimiento_Mar_2025!G$4:H$356,2,FALSE),"")</f>
        <v>Sedes Educativas oficiales que implementan la jornada Complementaria</v>
      </c>
      <c r="C1261" s="1" t="str">
        <f>+IF(LEN(A1261)&gt;0,VLOOKUP(A1261,Seguimiento_Mar_2025!G$4:J$356,4,FALSE),"")</f>
        <v>Secretaría de Educación</v>
      </c>
      <c r="D1261" t="s">
        <v>1237</v>
      </c>
      <c r="E1261" t="str">
        <f t="shared" si="38"/>
        <v>52030102Jericó</v>
      </c>
      <c r="F1261" t="str">
        <f t="shared" si="39"/>
        <v/>
      </c>
      <c r="G1261">
        <v>4</v>
      </c>
      <c r="H1261" s="2">
        <v>4</v>
      </c>
      <c r="I1261">
        <f>+ABS(SUMIF($A$4:$A$11183,A1261,$H$4:$H$11183)-IF(ISERROR(VLOOKUP(A1261,Seguimiento_Mar_2025!G$4:U$356,15,FALSE)),0,VLOOKUP(A1261,Seguimiento_Mar_2025!G$4:U$356,15,FALSE)))</f>
        <v>0</v>
      </c>
    </row>
    <row r="1262" spans="1:9">
      <c r="A1262" t="s">
        <v>324</v>
      </c>
      <c r="B1262" s="1" t="str">
        <f>+IF(LEN(A1262)&gt;0,VLOOKUP(A1262,Seguimiento_Mar_2025!G$4:H$356,2,FALSE),"")</f>
        <v>Sedes Educativas oficiales que implementan la jornada Complementaria</v>
      </c>
      <c r="C1262" s="1" t="str">
        <f>+IF(LEN(A1262)&gt;0,VLOOKUP(A1262,Seguimiento_Mar_2025!G$4:J$356,4,FALSE),"")</f>
        <v>Secretaría de Educación</v>
      </c>
      <c r="D1262" t="s">
        <v>1285</v>
      </c>
      <c r="E1262" t="str">
        <f t="shared" si="38"/>
        <v>52030102Mutatá</v>
      </c>
      <c r="F1262" t="str">
        <f t="shared" si="39"/>
        <v/>
      </c>
      <c r="G1262">
        <v>2</v>
      </c>
      <c r="H1262" s="2">
        <v>2</v>
      </c>
      <c r="I1262">
        <f>+ABS(SUMIF($A$4:$A$11183,A1262,$H$4:$H$11183)-IF(ISERROR(VLOOKUP(A1262,Seguimiento_Mar_2025!G$4:U$356,15,FALSE)),0,VLOOKUP(A1262,Seguimiento_Mar_2025!G$4:U$356,15,FALSE)))</f>
        <v>0</v>
      </c>
    </row>
    <row r="1263" spans="1:9">
      <c r="A1263" t="s">
        <v>326</v>
      </c>
      <c r="B1263" s="1" t="str">
        <f>+IF(LEN(A1263)&gt;0,VLOOKUP(A1263,Seguimiento_Mar_2025!G$4:H$356,2,FALSE),"")</f>
        <v>Sedes educativas oficiales que implementan la jornada única</v>
      </c>
      <c r="C1263" s="1" t="str">
        <f>+IF(LEN(A1263)&gt;0,VLOOKUP(A1263,Seguimiento_Mar_2025!G$4:J$356,4,FALSE),"")</f>
        <v>Secretaría de Educación</v>
      </c>
      <c r="D1263" t="s">
        <v>1305</v>
      </c>
      <c r="E1263" t="str">
        <f t="shared" si="38"/>
        <v>52030103Amalfi</v>
      </c>
      <c r="F1263" t="str">
        <f t="shared" si="39"/>
        <v/>
      </c>
      <c r="G1263">
        <v>1</v>
      </c>
      <c r="H1263" s="2">
        <v>1</v>
      </c>
      <c r="I1263">
        <f>+ABS(SUMIF($A$4:$A$11183,A1263,$H$4:$H$11183)-IF(ISERROR(VLOOKUP(A1263,Seguimiento_Mar_2025!G$4:U$356,15,FALSE)),0,VLOOKUP(A1263,Seguimiento_Mar_2025!G$4:U$356,15,FALSE)))</f>
        <v>0</v>
      </c>
    </row>
    <row r="1264" spans="1:9">
      <c r="A1264" t="s">
        <v>326</v>
      </c>
      <c r="B1264" s="1" t="str">
        <f>+IF(LEN(A1264)&gt;0,VLOOKUP(A1264,Seguimiento_Mar_2025!G$4:H$356,2,FALSE),"")</f>
        <v>Sedes educativas oficiales que implementan la jornada única</v>
      </c>
      <c r="C1264" s="1" t="str">
        <f>+IF(LEN(A1264)&gt;0,VLOOKUP(A1264,Seguimiento_Mar_2025!G$4:J$356,4,FALSE),"")</f>
        <v>Secretaría de Educación</v>
      </c>
      <c r="D1264" t="s">
        <v>1309</v>
      </c>
      <c r="E1264" t="str">
        <f t="shared" si="38"/>
        <v>52030103Barbosa</v>
      </c>
      <c r="F1264" t="str">
        <f t="shared" si="39"/>
        <v/>
      </c>
      <c r="G1264">
        <v>1</v>
      </c>
      <c r="H1264" s="2">
        <v>1</v>
      </c>
      <c r="I1264">
        <f>+ABS(SUMIF($A$4:$A$11183,A1264,$H$4:$H$11183)-IF(ISERROR(VLOOKUP(A1264,Seguimiento_Mar_2025!G$4:U$356,15,FALSE)),0,VLOOKUP(A1264,Seguimiento_Mar_2025!G$4:U$356,15,FALSE)))</f>
        <v>0</v>
      </c>
    </row>
    <row r="1265" spans="1:9">
      <c r="A1265" t="s">
        <v>326</v>
      </c>
      <c r="B1265" s="1" t="str">
        <f>+IF(LEN(A1265)&gt;0,VLOOKUP(A1265,Seguimiento_Mar_2025!G$4:H$356,2,FALSE),"")</f>
        <v>Sedes educativas oficiales que implementan la jornada única</v>
      </c>
      <c r="C1265" s="1" t="str">
        <f>+IF(LEN(A1265)&gt;0,VLOOKUP(A1265,Seguimiento_Mar_2025!G$4:J$356,4,FALSE),"")</f>
        <v>Secretaría de Educación</v>
      </c>
      <c r="D1265" t="s">
        <v>1264</v>
      </c>
      <c r="E1265" t="str">
        <f t="shared" si="38"/>
        <v>52030103Cáceres</v>
      </c>
      <c r="F1265" t="str">
        <f t="shared" si="39"/>
        <v/>
      </c>
      <c r="G1265">
        <v>2</v>
      </c>
      <c r="H1265" s="2">
        <v>2</v>
      </c>
      <c r="I1265">
        <f>+ABS(SUMIF($A$4:$A$11183,A1265,$H$4:$H$11183)-IF(ISERROR(VLOOKUP(A1265,Seguimiento_Mar_2025!G$4:U$356,15,FALSE)),0,VLOOKUP(A1265,Seguimiento_Mar_2025!G$4:U$356,15,FALSE)))</f>
        <v>0</v>
      </c>
    </row>
    <row r="1266" spans="1:9">
      <c r="A1266" t="s">
        <v>326</v>
      </c>
      <c r="B1266" s="1" t="str">
        <f>+IF(LEN(A1266)&gt;0,VLOOKUP(A1266,Seguimiento_Mar_2025!G$4:H$356,2,FALSE),"")</f>
        <v>Sedes educativas oficiales que implementan la jornada única</v>
      </c>
      <c r="C1266" s="1" t="str">
        <f>+IF(LEN(A1266)&gt;0,VLOOKUP(A1266,Seguimiento_Mar_2025!G$4:J$356,4,FALSE),"")</f>
        <v>Secretaría de Educación</v>
      </c>
      <c r="D1266" t="s">
        <v>1281</v>
      </c>
      <c r="E1266" t="str">
        <f t="shared" si="38"/>
        <v>52030103Cisneros</v>
      </c>
      <c r="F1266" t="str">
        <f t="shared" si="39"/>
        <v/>
      </c>
      <c r="G1266">
        <v>2</v>
      </c>
      <c r="H1266" s="2">
        <v>2</v>
      </c>
      <c r="I1266">
        <f>+ABS(SUMIF($A$4:$A$11183,A1266,$H$4:$H$11183)-IF(ISERROR(VLOOKUP(A1266,Seguimiento_Mar_2025!G$4:U$356,15,FALSE)),0,VLOOKUP(A1266,Seguimiento_Mar_2025!G$4:U$356,15,FALSE)))</f>
        <v>0</v>
      </c>
    </row>
    <row r="1267" spans="1:9">
      <c r="A1267" t="s">
        <v>326</v>
      </c>
      <c r="B1267" s="1" t="str">
        <f>+IF(LEN(A1267)&gt;0,VLOOKUP(A1267,Seguimiento_Mar_2025!G$4:H$356,2,FALSE),"")</f>
        <v>Sedes educativas oficiales que implementan la jornada única</v>
      </c>
      <c r="C1267" s="1" t="str">
        <f>+IF(LEN(A1267)&gt;0,VLOOKUP(A1267,Seguimiento_Mar_2025!G$4:J$356,4,FALSE),"")</f>
        <v>Secretaría de Educación</v>
      </c>
      <c r="D1267" t="s">
        <v>1402</v>
      </c>
      <c r="E1267" t="str">
        <f t="shared" si="38"/>
        <v>52030103Ciudad Bolivar</v>
      </c>
      <c r="F1267" t="str">
        <f t="shared" si="39"/>
        <v/>
      </c>
      <c r="G1267">
        <v>1</v>
      </c>
      <c r="H1267" s="2">
        <v>1</v>
      </c>
      <c r="I1267">
        <f>+ABS(SUMIF($A$4:$A$11183,A1267,$H$4:$H$11183)-IF(ISERROR(VLOOKUP(A1267,Seguimiento_Mar_2025!G$4:U$356,15,FALSE)),0,VLOOKUP(A1267,Seguimiento_Mar_2025!G$4:U$356,15,FALSE)))</f>
        <v>0</v>
      </c>
    </row>
    <row r="1268" spans="1:9">
      <c r="A1268" t="s">
        <v>326</v>
      </c>
      <c r="B1268" s="1" t="str">
        <f>+IF(LEN(A1268)&gt;0,VLOOKUP(A1268,Seguimiento_Mar_2025!G$4:H$356,2,FALSE),"")</f>
        <v>Sedes educativas oficiales que implementan la jornada única</v>
      </c>
      <c r="C1268" s="1" t="str">
        <f>+IF(LEN(A1268)&gt;0,VLOOKUP(A1268,Seguimiento_Mar_2025!G$4:J$356,4,FALSE),"")</f>
        <v>Secretaría de Educación</v>
      </c>
      <c r="D1268" t="s">
        <v>1355</v>
      </c>
      <c r="E1268" t="str">
        <f t="shared" si="38"/>
        <v>52030103El Carmen De Viboral</v>
      </c>
      <c r="F1268" t="str">
        <f t="shared" si="39"/>
        <v/>
      </c>
      <c r="G1268">
        <v>4</v>
      </c>
      <c r="H1268" s="2">
        <v>4</v>
      </c>
      <c r="I1268">
        <f>+ABS(SUMIF($A$4:$A$11183,A1268,$H$4:$H$11183)-IF(ISERROR(VLOOKUP(A1268,Seguimiento_Mar_2025!G$4:U$356,15,FALSE)),0,VLOOKUP(A1268,Seguimiento_Mar_2025!G$4:U$356,15,FALSE)))</f>
        <v>0</v>
      </c>
    </row>
    <row r="1269" spans="1:9">
      <c r="A1269" t="s">
        <v>326</v>
      </c>
      <c r="B1269" s="1" t="str">
        <f>+IF(LEN(A1269)&gt;0,VLOOKUP(A1269,Seguimiento_Mar_2025!G$4:H$356,2,FALSE),"")</f>
        <v>Sedes educativas oficiales que implementan la jornada única</v>
      </c>
      <c r="C1269" s="1" t="str">
        <f>+IF(LEN(A1269)&gt;0,VLOOKUP(A1269,Seguimiento_Mar_2025!G$4:J$356,4,FALSE),"")</f>
        <v>Secretaría de Educación</v>
      </c>
      <c r="D1269" t="s">
        <v>1261</v>
      </c>
      <c r="E1269" t="str">
        <f t="shared" si="38"/>
        <v>52030103Girardota</v>
      </c>
      <c r="F1269" t="str">
        <f t="shared" si="39"/>
        <v/>
      </c>
      <c r="G1269">
        <v>4</v>
      </c>
      <c r="H1269" s="2">
        <v>4</v>
      </c>
      <c r="I1269">
        <f>+ABS(SUMIF($A$4:$A$11183,A1269,$H$4:$H$11183)-IF(ISERROR(VLOOKUP(A1269,Seguimiento_Mar_2025!G$4:U$356,15,FALSE)),0,VLOOKUP(A1269,Seguimiento_Mar_2025!G$4:U$356,15,FALSE)))</f>
        <v>0</v>
      </c>
    </row>
    <row r="1270" spans="1:9">
      <c r="A1270" t="s">
        <v>326</v>
      </c>
      <c r="B1270" s="1" t="str">
        <f>+IF(LEN(A1270)&gt;0,VLOOKUP(A1270,Seguimiento_Mar_2025!G$4:H$356,2,FALSE),"")</f>
        <v>Sedes educativas oficiales que implementan la jornada única</v>
      </c>
      <c r="C1270" s="1" t="str">
        <f>+IF(LEN(A1270)&gt;0,VLOOKUP(A1270,Seguimiento_Mar_2025!G$4:J$356,4,FALSE),"")</f>
        <v>Secretaría de Educación</v>
      </c>
      <c r="D1270" t="s">
        <v>1334</v>
      </c>
      <c r="E1270" t="str">
        <f t="shared" si="38"/>
        <v>52030103Marinilla</v>
      </c>
      <c r="F1270" t="str">
        <f t="shared" si="39"/>
        <v/>
      </c>
      <c r="G1270">
        <v>7</v>
      </c>
      <c r="H1270" s="2">
        <v>7</v>
      </c>
      <c r="I1270">
        <f>+ABS(SUMIF($A$4:$A$11183,A1270,$H$4:$H$11183)-IF(ISERROR(VLOOKUP(A1270,Seguimiento_Mar_2025!G$4:U$356,15,FALSE)),0,VLOOKUP(A1270,Seguimiento_Mar_2025!G$4:U$356,15,FALSE)))</f>
        <v>0</v>
      </c>
    </row>
    <row r="1271" spans="1:9">
      <c r="A1271" t="s">
        <v>326</v>
      </c>
      <c r="B1271" s="1" t="str">
        <f>+IF(LEN(A1271)&gt;0,VLOOKUP(A1271,Seguimiento_Mar_2025!G$4:H$356,2,FALSE),"")</f>
        <v>Sedes educativas oficiales que implementan la jornada única</v>
      </c>
      <c r="C1271" s="1" t="str">
        <f>+IF(LEN(A1271)&gt;0,VLOOKUP(A1271,Seguimiento_Mar_2025!G$4:J$356,4,FALSE),"")</f>
        <v>Secretaría de Educación</v>
      </c>
      <c r="D1271" t="s">
        <v>1335</v>
      </c>
      <c r="E1271" t="str">
        <f t="shared" si="38"/>
        <v>52030103Peque</v>
      </c>
      <c r="F1271" t="str">
        <f t="shared" si="39"/>
        <v/>
      </c>
      <c r="G1271">
        <v>1</v>
      </c>
      <c r="H1271" s="2">
        <v>1</v>
      </c>
      <c r="I1271">
        <f>+ABS(SUMIF($A$4:$A$11183,A1271,$H$4:$H$11183)-IF(ISERROR(VLOOKUP(A1271,Seguimiento_Mar_2025!G$4:U$356,15,FALSE)),0,VLOOKUP(A1271,Seguimiento_Mar_2025!G$4:U$356,15,FALSE)))</f>
        <v>0</v>
      </c>
    </row>
    <row r="1272" spans="1:9">
      <c r="A1272" t="s">
        <v>326</v>
      </c>
      <c r="B1272" s="1" t="str">
        <f>+IF(LEN(A1272)&gt;0,VLOOKUP(A1272,Seguimiento_Mar_2025!G$4:H$356,2,FALSE),"")</f>
        <v>Sedes educativas oficiales que implementan la jornada única</v>
      </c>
      <c r="C1272" s="1" t="str">
        <f>+IF(LEN(A1272)&gt;0,VLOOKUP(A1272,Seguimiento_Mar_2025!G$4:J$356,4,FALSE),"")</f>
        <v>Secretaría de Educación</v>
      </c>
      <c r="D1272" t="s">
        <v>1298</v>
      </c>
      <c r="E1272" t="str">
        <f t="shared" si="38"/>
        <v>52030103San Luis</v>
      </c>
      <c r="F1272" t="str">
        <f t="shared" si="39"/>
        <v/>
      </c>
      <c r="G1272">
        <v>1</v>
      </c>
      <c r="H1272" s="2">
        <v>1</v>
      </c>
      <c r="I1272">
        <f>+ABS(SUMIF($A$4:$A$11183,A1272,$H$4:$H$11183)-IF(ISERROR(VLOOKUP(A1272,Seguimiento_Mar_2025!G$4:U$356,15,FALSE)),0,VLOOKUP(A1272,Seguimiento_Mar_2025!G$4:U$356,15,FALSE)))</f>
        <v>0</v>
      </c>
    </row>
    <row r="1273" spans="1:9">
      <c r="A1273" t="s">
        <v>326</v>
      </c>
      <c r="B1273" s="1" t="str">
        <f>+IF(LEN(A1273)&gt;0,VLOOKUP(A1273,Seguimiento_Mar_2025!G$4:H$356,2,FALSE),"")</f>
        <v>Sedes educativas oficiales que implementan la jornada única</v>
      </c>
      <c r="C1273" s="1" t="str">
        <f>+IF(LEN(A1273)&gt;0,VLOOKUP(A1273,Seguimiento_Mar_2025!G$4:J$356,4,FALSE),"")</f>
        <v>Secretaría de Educación</v>
      </c>
      <c r="D1273" t="s">
        <v>1362</v>
      </c>
      <c r="E1273" t="str">
        <f t="shared" ref="E1273:E1289" si="40">+A1273&amp;D1273</f>
        <v>52030103Santa Rosa De Osos</v>
      </c>
      <c r="F1273" t="str">
        <f t="shared" si="39"/>
        <v/>
      </c>
      <c r="G1273">
        <v>8</v>
      </c>
      <c r="H1273" s="2">
        <v>8</v>
      </c>
      <c r="I1273">
        <f>+ABS(SUMIF($A$4:$A$11183,A1273,$H$4:$H$11183)-IF(ISERROR(VLOOKUP(A1273,Seguimiento_Mar_2025!G$4:U$356,15,FALSE)),0,VLOOKUP(A1273,Seguimiento_Mar_2025!G$4:U$356,15,FALSE)))</f>
        <v>0</v>
      </c>
    </row>
    <row r="1274" spans="1:9">
      <c r="A1274" t="s">
        <v>326</v>
      </c>
      <c r="B1274" s="1" t="str">
        <f>+IF(LEN(A1274)&gt;0,VLOOKUP(A1274,Seguimiento_Mar_2025!G$4:H$356,2,FALSE),"")</f>
        <v>Sedes educativas oficiales que implementan la jornada única</v>
      </c>
      <c r="C1274" s="1" t="str">
        <f>+IF(LEN(A1274)&gt;0,VLOOKUP(A1274,Seguimiento_Mar_2025!G$4:J$356,4,FALSE),"")</f>
        <v>Secretaría de Educación</v>
      </c>
      <c r="D1274" t="s">
        <v>1267</v>
      </c>
      <c r="E1274" t="str">
        <f t="shared" si="40"/>
        <v>52030103Sonsón</v>
      </c>
      <c r="F1274" t="str">
        <f t="shared" si="39"/>
        <v/>
      </c>
      <c r="G1274">
        <v>2</v>
      </c>
      <c r="H1274" s="2">
        <v>2</v>
      </c>
      <c r="I1274">
        <f>+ABS(SUMIF($A$4:$A$11183,A1274,$H$4:$H$11183)-IF(ISERROR(VLOOKUP(A1274,Seguimiento_Mar_2025!G$4:U$356,15,FALSE)),0,VLOOKUP(A1274,Seguimiento_Mar_2025!G$4:U$356,15,FALSE)))</f>
        <v>0</v>
      </c>
    </row>
    <row r="1275" spans="1:9">
      <c r="A1275" t="s">
        <v>326</v>
      </c>
      <c r="B1275" s="1" t="str">
        <f>+IF(LEN(A1275)&gt;0,VLOOKUP(A1275,Seguimiento_Mar_2025!G$4:H$356,2,FALSE),"")</f>
        <v>Sedes educativas oficiales que implementan la jornada única</v>
      </c>
      <c r="C1275" s="1" t="str">
        <f>+IF(LEN(A1275)&gt;0,VLOOKUP(A1275,Seguimiento_Mar_2025!G$4:J$356,4,FALSE),"")</f>
        <v>Secretaría de Educación</v>
      </c>
      <c r="D1275" t="s">
        <v>1346</v>
      </c>
      <c r="E1275" t="str">
        <f t="shared" si="40"/>
        <v>52030103Támesis</v>
      </c>
      <c r="F1275" t="str">
        <f t="shared" si="39"/>
        <v/>
      </c>
      <c r="G1275">
        <v>8</v>
      </c>
      <c r="H1275" s="2">
        <v>8</v>
      </c>
      <c r="I1275">
        <f>+ABS(SUMIF($A$4:$A$11183,A1275,$H$4:$H$11183)-IF(ISERROR(VLOOKUP(A1275,Seguimiento_Mar_2025!G$4:U$356,15,FALSE)),0,VLOOKUP(A1275,Seguimiento_Mar_2025!G$4:U$356,15,FALSE)))</f>
        <v>0</v>
      </c>
    </row>
    <row r="1276" spans="1:9">
      <c r="A1276" t="s">
        <v>326</v>
      </c>
      <c r="B1276" s="1" t="str">
        <f>+IF(LEN(A1276)&gt;0,VLOOKUP(A1276,Seguimiento_Mar_2025!G$4:H$356,2,FALSE),"")</f>
        <v>Sedes educativas oficiales que implementan la jornada única</v>
      </c>
      <c r="C1276" s="1" t="str">
        <f>+IF(LEN(A1276)&gt;0,VLOOKUP(A1276,Seguimiento_Mar_2025!G$4:J$356,4,FALSE),"")</f>
        <v>Secretaría de Educación</v>
      </c>
      <c r="D1276" t="s">
        <v>1289</v>
      </c>
      <c r="E1276" t="str">
        <f t="shared" si="40"/>
        <v>52030103Tarso</v>
      </c>
      <c r="F1276" t="str">
        <f t="shared" si="39"/>
        <v/>
      </c>
      <c r="G1276">
        <v>1</v>
      </c>
      <c r="H1276" s="2">
        <v>1</v>
      </c>
      <c r="I1276">
        <f>+ABS(SUMIF($A$4:$A$11183,A1276,$H$4:$H$11183)-IF(ISERROR(VLOOKUP(A1276,Seguimiento_Mar_2025!G$4:U$356,15,FALSE)),0,VLOOKUP(A1276,Seguimiento_Mar_2025!G$4:U$356,15,FALSE)))</f>
        <v>0</v>
      </c>
    </row>
    <row r="1277" spans="1:9">
      <c r="A1277" t="s">
        <v>326</v>
      </c>
      <c r="B1277" s="1" t="str">
        <f>+IF(LEN(A1277)&gt;0,VLOOKUP(A1277,Seguimiento_Mar_2025!G$4:H$356,2,FALSE),"")</f>
        <v>Sedes educativas oficiales que implementan la jornada única</v>
      </c>
      <c r="C1277" s="1" t="str">
        <f>+IF(LEN(A1277)&gt;0,VLOOKUP(A1277,Seguimiento_Mar_2025!G$4:J$356,4,FALSE),"")</f>
        <v>Secretaría de Educación</v>
      </c>
      <c r="D1277" t="s">
        <v>1349</v>
      </c>
      <c r="E1277" t="str">
        <f t="shared" si="40"/>
        <v>52030103Valdivia</v>
      </c>
      <c r="F1277" t="str">
        <f t="shared" si="39"/>
        <v/>
      </c>
      <c r="G1277">
        <v>1</v>
      </c>
      <c r="H1277" s="2">
        <v>1</v>
      </c>
      <c r="I1277">
        <f>+ABS(SUMIF($A$4:$A$11183,A1277,$H$4:$H$11183)-IF(ISERROR(VLOOKUP(A1277,Seguimiento_Mar_2025!G$4:U$356,15,FALSE)),0,VLOOKUP(A1277,Seguimiento_Mar_2025!G$4:U$356,15,FALSE)))</f>
        <v>0</v>
      </c>
    </row>
    <row r="1278" spans="1:9">
      <c r="A1278" t="s">
        <v>326</v>
      </c>
      <c r="B1278" s="1" t="str">
        <f>+IF(LEN(A1278)&gt;0,VLOOKUP(A1278,Seguimiento_Mar_2025!G$4:H$356,2,FALSE),"")</f>
        <v>Sedes educativas oficiales que implementan la jornada única</v>
      </c>
      <c r="C1278" s="1" t="str">
        <f>+IF(LEN(A1278)&gt;0,VLOOKUP(A1278,Seguimiento_Mar_2025!G$4:J$356,4,FALSE),"")</f>
        <v>Secretaría de Educación</v>
      </c>
      <c r="D1278" t="s">
        <v>1353</v>
      </c>
      <c r="E1278" t="str">
        <f t="shared" si="40"/>
        <v>52030103Yarumal</v>
      </c>
      <c r="F1278" t="str">
        <f t="shared" si="39"/>
        <v/>
      </c>
      <c r="G1278">
        <v>22</v>
      </c>
      <c r="H1278" s="2">
        <v>22</v>
      </c>
      <c r="I1278">
        <f>+ABS(SUMIF($A$4:$A$11183,A1278,$H$4:$H$11183)-IF(ISERROR(VLOOKUP(A1278,Seguimiento_Mar_2025!G$4:U$356,15,FALSE)),0,VLOOKUP(A1278,Seguimiento_Mar_2025!G$4:U$356,15,FALSE)))</f>
        <v>0</v>
      </c>
    </row>
    <row r="1279" spans="1:9">
      <c r="A1279" t="s">
        <v>326</v>
      </c>
      <c r="B1279" s="1" t="str">
        <f>+IF(LEN(A1279)&gt;0,VLOOKUP(A1279,Seguimiento_Mar_2025!G$4:H$356,2,FALSE),"")</f>
        <v>Sedes educativas oficiales que implementan la jornada única</v>
      </c>
      <c r="C1279" s="1" t="str">
        <f>+IF(LEN(A1279)&gt;0,VLOOKUP(A1279,Seguimiento_Mar_2025!G$4:J$356,4,FALSE),"")</f>
        <v>Secretaría de Educación</v>
      </c>
      <c r="D1279" t="s">
        <v>1270</v>
      </c>
      <c r="E1279" t="str">
        <f t="shared" si="40"/>
        <v>52030103Ebéjico</v>
      </c>
      <c r="F1279" t="str">
        <f t="shared" si="39"/>
        <v/>
      </c>
      <c r="G1279">
        <v>2</v>
      </c>
      <c r="H1279" s="2">
        <v>2</v>
      </c>
      <c r="I1279">
        <f>+ABS(SUMIF($A$4:$A$11183,A1279,$H$4:$H$11183)-IF(ISERROR(VLOOKUP(A1279,Seguimiento_Mar_2025!G$4:U$356,15,FALSE)),0,VLOOKUP(A1279,Seguimiento_Mar_2025!G$4:U$356,15,FALSE)))</f>
        <v>0</v>
      </c>
    </row>
    <row r="1280" spans="1:9">
      <c r="A1280" t="s">
        <v>326</v>
      </c>
      <c r="B1280" s="1" t="str">
        <f>+IF(LEN(A1280)&gt;0,VLOOKUP(A1280,Seguimiento_Mar_2025!G$4:H$356,2,FALSE),"")</f>
        <v>Sedes educativas oficiales que implementan la jornada única</v>
      </c>
      <c r="C1280" s="1" t="str">
        <f>+IF(LEN(A1280)&gt;0,VLOOKUP(A1280,Seguimiento_Mar_2025!G$4:J$356,4,FALSE),"")</f>
        <v>Secretaría de Educación</v>
      </c>
      <c r="D1280" t="s">
        <v>1344</v>
      </c>
      <c r="E1280" t="str">
        <f t="shared" si="40"/>
        <v>52030103Santa Bárbara</v>
      </c>
      <c r="F1280" t="str">
        <f t="shared" si="39"/>
        <v/>
      </c>
      <c r="G1280">
        <v>1</v>
      </c>
      <c r="H1280" s="2">
        <v>1</v>
      </c>
      <c r="I1280">
        <f>+ABS(SUMIF($A$4:$A$11183,A1280,$H$4:$H$11183)-IF(ISERROR(VLOOKUP(A1280,Seguimiento_Mar_2025!G$4:U$356,15,FALSE)),0,VLOOKUP(A1280,Seguimiento_Mar_2025!G$4:U$356,15,FALSE)))</f>
        <v>0</v>
      </c>
    </row>
    <row r="1281" spans="1:9">
      <c r="A1281" t="s">
        <v>326</v>
      </c>
      <c r="B1281" s="1" t="str">
        <f>+IF(LEN(A1281)&gt;0,VLOOKUP(A1281,Seguimiento_Mar_2025!G$4:H$356,2,FALSE),"")</f>
        <v>Sedes educativas oficiales que implementan la jornada única</v>
      </c>
      <c r="C1281" s="1" t="str">
        <f>+IF(LEN(A1281)&gt;0,VLOOKUP(A1281,Seguimiento_Mar_2025!G$4:J$356,4,FALSE),"")</f>
        <v>Secretaría de Educación</v>
      </c>
      <c r="D1281" t="s">
        <v>1415</v>
      </c>
      <c r="E1281" t="str">
        <f t="shared" si="40"/>
        <v>52030103Vigía Del Fuerte</v>
      </c>
      <c r="F1281" t="str">
        <f t="shared" si="39"/>
        <v/>
      </c>
      <c r="G1281">
        <v>2</v>
      </c>
      <c r="H1281" s="2">
        <v>2</v>
      </c>
      <c r="I1281">
        <f>+ABS(SUMIF($A$4:$A$11183,A1281,$H$4:$H$11183)-IF(ISERROR(VLOOKUP(A1281,Seguimiento_Mar_2025!G$4:U$356,15,FALSE)),0,VLOOKUP(A1281,Seguimiento_Mar_2025!G$4:U$356,15,FALSE)))</f>
        <v>0</v>
      </c>
    </row>
    <row r="1282" spans="1:9">
      <c r="A1282" t="s">
        <v>326</v>
      </c>
      <c r="B1282" s="1" t="str">
        <f>+IF(LEN(A1282)&gt;0,VLOOKUP(A1282,Seguimiento_Mar_2025!G$4:H$356,2,FALSE),"")</f>
        <v>Sedes educativas oficiales que implementan la jornada única</v>
      </c>
      <c r="C1282" s="1" t="str">
        <f>+IF(LEN(A1282)&gt;0,VLOOKUP(A1282,Seguimiento_Mar_2025!G$4:J$356,4,FALSE),"")</f>
        <v>Secretaría de Educación</v>
      </c>
      <c r="D1282" t="s">
        <v>1423</v>
      </c>
      <c r="E1282" t="str">
        <f t="shared" si="40"/>
        <v>52030103Titiribi</v>
      </c>
      <c r="F1282" t="str">
        <f t="shared" si="39"/>
        <v/>
      </c>
      <c r="G1282">
        <v>2</v>
      </c>
      <c r="H1282" s="2">
        <v>2</v>
      </c>
      <c r="I1282">
        <f>+ABS(SUMIF($A$4:$A$11183,A1282,$H$4:$H$11183)-IF(ISERROR(VLOOKUP(A1282,Seguimiento_Mar_2025!G$4:U$356,15,FALSE)),0,VLOOKUP(A1282,Seguimiento_Mar_2025!G$4:U$356,15,FALSE)))</f>
        <v>0</v>
      </c>
    </row>
    <row r="1283" spans="1:9" ht="30">
      <c r="A1283" t="s">
        <v>334</v>
      </c>
      <c r="B1283" s="1" t="str">
        <f>+IF(LEN(A1283)&gt;0,VLOOKUP(A1283,Seguimiento_Mar_2025!G$4:H$356,2,FALSE),"")</f>
        <v>Número de niños y niñas con servicios de educación inicial en el marco de la atención integral que cuentan con 6 o más atenciones</v>
      </c>
      <c r="C1283" s="1" t="str">
        <f>+IF(LEN(A1283)&gt;0,VLOOKUP(A1283,Seguimiento_Mar_2025!G$4:J$356,4,FALSE),"")</f>
        <v>Secretaría de Educación</v>
      </c>
      <c r="D1283" t="s">
        <v>1309</v>
      </c>
      <c r="E1283" t="str">
        <f t="shared" si="40"/>
        <v>52030107Barbosa</v>
      </c>
      <c r="F1283" t="str">
        <f t="shared" si="39"/>
        <v/>
      </c>
      <c r="G1283">
        <v>128</v>
      </c>
      <c r="H1283" s="2">
        <v>128</v>
      </c>
      <c r="I1283">
        <f>+ABS(SUMIF($A$4:$A$11183,A1283,$H$4:$H$11183)-IF(ISERROR(VLOOKUP(A1283,Seguimiento_Mar_2025!G$4:U$356,15,FALSE)),0,VLOOKUP(A1283,Seguimiento_Mar_2025!G$4:U$356,15,FALSE)))</f>
        <v>0</v>
      </c>
    </row>
    <row r="1284" spans="1:9" ht="30">
      <c r="A1284" t="s">
        <v>334</v>
      </c>
      <c r="B1284" s="1" t="str">
        <f>+IF(LEN(A1284)&gt;0,VLOOKUP(A1284,Seguimiento_Mar_2025!G$4:H$356,2,FALSE),"")</f>
        <v>Número de niños y niñas con servicios de educación inicial en el marco de la atención integral que cuentan con 6 o más atenciones</v>
      </c>
      <c r="C1284" s="1" t="str">
        <f>+IF(LEN(A1284)&gt;0,VLOOKUP(A1284,Seguimiento_Mar_2025!G$4:J$356,4,FALSE),"")</f>
        <v>Secretaría de Educación</v>
      </c>
      <c r="D1284" t="s">
        <v>1245</v>
      </c>
      <c r="E1284" t="str">
        <f t="shared" si="40"/>
        <v>52030107Copacabana</v>
      </c>
      <c r="F1284" t="str">
        <f t="shared" ref="F1284:F1347" si="41">+IF(IF(LEN(E1284)&gt;0,COUNTIF($E$4:$E$11183,E1284),"")=1,"",IF(LEN(E1284)&gt;0,COUNTIF($E$4:$E$11183,E1284),""))</f>
        <v/>
      </c>
      <c r="G1284">
        <v>25</v>
      </c>
      <c r="H1284" s="2">
        <v>25</v>
      </c>
      <c r="I1284">
        <f>+ABS(SUMIF($A$4:$A$11183,A1284,$H$4:$H$11183)-IF(ISERROR(VLOOKUP(A1284,Seguimiento_Mar_2025!G$4:U$356,15,FALSE)),0,VLOOKUP(A1284,Seguimiento_Mar_2025!G$4:U$356,15,FALSE)))</f>
        <v>0</v>
      </c>
    </row>
    <row r="1285" spans="1:9" ht="30">
      <c r="A1285" t="s">
        <v>334</v>
      </c>
      <c r="B1285" s="1" t="str">
        <f>+IF(LEN(A1285)&gt;0,VLOOKUP(A1285,Seguimiento_Mar_2025!G$4:H$356,2,FALSE),"")</f>
        <v>Número de niños y niñas con servicios de educación inicial en el marco de la atención integral que cuentan con 6 o más atenciones</v>
      </c>
      <c r="C1285" s="1" t="str">
        <f>+IF(LEN(A1285)&gt;0,VLOOKUP(A1285,Seguimiento_Mar_2025!G$4:J$356,4,FALSE),"")</f>
        <v>Secretaría de Educación</v>
      </c>
      <c r="D1285" t="s">
        <v>1408</v>
      </c>
      <c r="E1285" t="str">
        <f t="shared" si="40"/>
        <v>52030107Puerto Berrio</v>
      </c>
      <c r="F1285" t="str">
        <f t="shared" si="41"/>
        <v/>
      </c>
      <c r="G1285">
        <v>14</v>
      </c>
      <c r="H1285" s="2">
        <v>14</v>
      </c>
      <c r="I1285">
        <f>+ABS(SUMIF($A$4:$A$11183,A1285,$H$4:$H$11183)-IF(ISERROR(VLOOKUP(A1285,Seguimiento_Mar_2025!G$4:U$356,15,FALSE)),0,VLOOKUP(A1285,Seguimiento_Mar_2025!G$4:U$356,15,FALSE)))</f>
        <v>0</v>
      </c>
    </row>
    <row r="1286" spans="1:9" ht="30">
      <c r="A1286" t="s">
        <v>334</v>
      </c>
      <c r="B1286" s="1" t="str">
        <f>+IF(LEN(A1286)&gt;0,VLOOKUP(A1286,Seguimiento_Mar_2025!G$4:H$356,2,FALSE),"")</f>
        <v>Número de niños y niñas con servicios de educación inicial en el marco de la atención integral que cuentan con 6 o más atenciones</v>
      </c>
      <c r="C1286" s="1" t="str">
        <f>+IF(LEN(A1286)&gt;0,VLOOKUP(A1286,Seguimiento_Mar_2025!G$4:J$356,4,FALSE),"")</f>
        <v>Secretaría de Educación</v>
      </c>
      <c r="D1286" t="s">
        <v>1346</v>
      </c>
      <c r="E1286" t="str">
        <f t="shared" si="40"/>
        <v>52030107Támesis</v>
      </c>
      <c r="F1286" t="str">
        <f t="shared" si="41"/>
        <v/>
      </c>
      <c r="G1286">
        <v>16</v>
      </c>
      <c r="H1286" s="2">
        <v>42</v>
      </c>
      <c r="I1286">
        <f>+ABS(SUMIF($A$4:$A$11183,A1286,$H$4:$H$11183)-IF(ISERROR(VLOOKUP(A1286,Seguimiento_Mar_2025!G$4:U$356,15,FALSE)),0,VLOOKUP(A1286,Seguimiento_Mar_2025!G$4:U$356,15,FALSE)))</f>
        <v>0</v>
      </c>
    </row>
    <row r="1287" spans="1:9" ht="30">
      <c r="A1287" t="s">
        <v>334</v>
      </c>
      <c r="B1287" s="1" t="str">
        <f>+IF(LEN(A1287)&gt;0,VLOOKUP(A1287,Seguimiento_Mar_2025!G$4:H$356,2,FALSE),"")</f>
        <v>Número de niños y niñas con servicios de educación inicial en el marco de la atención integral que cuentan con 6 o más atenciones</v>
      </c>
      <c r="C1287" s="1" t="str">
        <f>+IF(LEN(A1287)&gt;0,VLOOKUP(A1287,Seguimiento_Mar_2025!G$4:J$356,4,FALSE),"")</f>
        <v>Secretaría de Educación</v>
      </c>
      <c r="D1287" t="s">
        <v>1225</v>
      </c>
      <c r="E1287" t="str">
        <f t="shared" si="40"/>
        <v>52030107Arboletes</v>
      </c>
      <c r="F1287" t="str">
        <f t="shared" si="41"/>
        <v/>
      </c>
      <c r="G1287">
        <v>40</v>
      </c>
      <c r="H1287" s="2">
        <v>40</v>
      </c>
      <c r="I1287">
        <f>+ABS(SUMIF($A$4:$A$11183,A1287,$H$4:$H$11183)-IF(ISERROR(VLOOKUP(A1287,Seguimiento_Mar_2025!G$4:U$356,15,FALSE)),0,VLOOKUP(A1287,Seguimiento_Mar_2025!G$4:U$356,15,FALSE)))</f>
        <v>0</v>
      </c>
    </row>
    <row r="1288" spans="1:9" ht="30">
      <c r="A1288" t="s">
        <v>334</v>
      </c>
      <c r="B1288" s="1" t="str">
        <f>+IF(LEN(A1288)&gt;0,VLOOKUP(A1288,Seguimiento_Mar_2025!G$4:H$356,2,FALSE),"")</f>
        <v>Número de niños y niñas con servicios de educación inicial en el marco de la atención integral que cuentan con 6 o más atenciones</v>
      </c>
      <c r="C1288" s="1" t="str">
        <f>+IF(LEN(A1288)&gt;0,VLOOKUP(A1288,Seguimiento_Mar_2025!G$4:J$356,4,FALSE),"")</f>
        <v>Secretaría de Educación</v>
      </c>
      <c r="D1288" t="s">
        <v>1316</v>
      </c>
      <c r="E1288" t="str">
        <f t="shared" si="40"/>
        <v>52030107Cañasgordas</v>
      </c>
      <c r="F1288" t="str">
        <f t="shared" si="41"/>
        <v/>
      </c>
      <c r="G1288">
        <v>6</v>
      </c>
      <c r="H1288" s="2">
        <v>6</v>
      </c>
      <c r="I1288">
        <f>+ABS(SUMIF($A$4:$A$11183,A1288,$H$4:$H$11183)-IF(ISERROR(VLOOKUP(A1288,Seguimiento_Mar_2025!G$4:U$356,15,FALSE)),0,VLOOKUP(A1288,Seguimiento_Mar_2025!G$4:U$356,15,FALSE)))</f>
        <v>0</v>
      </c>
    </row>
    <row r="1289" spans="1:9" ht="30">
      <c r="A1289" t="s">
        <v>334</v>
      </c>
      <c r="B1289" s="1" t="str">
        <f>+IF(LEN(A1289)&gt;0,VLOOKUP(A1289,Seguimiento_Mar_2025!G$4:H$356,2,FALSE),"")</f>
        <v>Número de niños y niñas con servicios de educación inicial en el marco de la atención integral que cuentan con 6 o más atenciones</v>
      </c>
      <c r="C1289" s="1" t="str">
        <f>+IF(LEN(A1289)&gt;0,VLOOKUP(A1289,Seguimiento_Mar_2025!G$4:J$356,4,FALSE),"")</f>
        <v>Secretaría de Educación</v>
      </c>
      <c r="D1289" t="s">
        <v>1354</v>
      </c>
      <c r="E1289" t="str">
        <f t="shared" si="40"/>
        <v>52030107Yondó</v>
      </c>
      <c r="F1289" t="str">
        <f t="shared" si="41"/>
        <v/>
      </c>
      <c r="G1289">
        <v>36</v>
      </c>
      <c r="H1289" s="2">
        <v>36</v>
      </c>
      <c r="I1289">
        <f>+ABS(SUMIF($A$4:$A$11183,A1289,$H$4:$H$11183)-IF(ISERROR(VLOOKUP(A1289,Seguimiento_Mar_2025!G$4:U$356,15,FALSE)),0,VLOOKUP(A1289,Seguimiento_Mar_2025!G$4:U$356,15,FALSE)))</f>
        <v>0</v>
      </c>
    </row>
    <row r="1290" spans="1:9" ht="30">
      <c r="A1290" t="s">
        <v>339</v>
      </c>
      <c r="B1290" s="1" t="str">
        <f>+IF(LEN(A1290)&gt;0,VLOOKUP(A1290,Seguimiento_Mar_2025!G$4:H$356,2,FALSE),"")</f>
        <v>Instituciones educativas oficiales que implementan el nivel preescolar en el marco de la atención integral.</v>
      </c>
      <c r="C1290" s="1" t="str">
        <f>+IF(LEN(A1290)&gt;0,VLOOKUP(A1290,Seguimiento_Mar_2025!G$4:J$356,4,FALSE),"")</f>
        <v>Secretaría de Educación</v>
      </c>
      <c r="D1290" t="s">
        <v>1225</v>
      </c>
      <c r="E1290" t="str">
        <f t="shared" ref="E1290:E1348" si="42">+A1290&amp;D1290</f>
        <v>52030109Arboletes</v>
      </c>
      <c r="F1290" t="str">
        <f t="shared" si="41"/>
        <v/>
      </c>
      <c r="G1290">
        <v>1</v>
      </c>
      <c r="H1290">
        <v>1</v>
      </c>
      <c r="I1290">
        <f>+ABS(SUMIF($A$4:$A$11183,A1290,$H$4:$H$11183)-IF(ISERROR(VLOOKUP(A1290,Seguimiento_Mar_2025!G$4:U$356,15,FALSE)),0,VLOOKUP(A1290,Seguimiento_Mar_2025!G$4:U$356,15,FALSE)))</f>
        <v>0</v>
      </c>
    </row>
    <row r="1291" spans="1:9" ht="30">
      <c r="A1291" t="s">
        <v>339</v>
      </c>
      <c r="B1291" s="1" t="str">
        <f>+IF(LEN(A1291)&gt;0,VLOOKUP(A1291,Seguimiento_Mar_2025!G$4:H$356,2,FALSE),"")</f>
        <v>Instituciones educativas oficiales que implementan el nivel preescolar en el marco de la atención integral.</v>
      </c>
      <c r="C1291" s="1" t="str">
        <f>+IF(LEN(A1291)&gt;0,VLOOKUP(A1291,Seguimiento_Mar_2025!G$4:J$356,4,FALSE),"")</f>
        <v>Secretaría de Educación</v>
      </c>
      <c r="D1291" t="s">
        <v>1309</v>
      </c>
      <c r="E1291" t="str">
        <f t="shared" si="42"/>
        <v>52030109Barbosa</v>
      </c>
      <c r="F1291" t="str">
        <f t="shared" si="41"/>
        <v/>
      </c>
      <c r="G1291">
        <v>2</v>
      </c>
      <c r="H1291">
        <v>2</v>
      </c>
      <c r="I1291">
        <f>+ABS(SUMIF($A$4:$A$11183,A1291,$H$4:$H$11183)-IF(ISERROR(VLOOKUP(A1291,Seguimiento_Mar_2025!G$4:U$356,15,FALSE)),0,VLOOKUP(A1291,Seguimiento_Mar_2025!G$4:U$356,15,FALSE)))</f>
        <v>0</v>
      </c>
    </row>
    <row r="1292" spans="1:9" ht="30">
      <c r="A1292" t="s">
        <v>339</v>
      </c>
      <c r="B1292" s="1" t="str">
        <f>+IF(LEN(A1292)&gt;0,VLOOKUP(A1292,Seguimiento_Mar_2025!G$4:H$356,2,FALSE),"")</f>
        <v>Instituciones educativas oficiales que implementan el nivel preescolar en el marco de la atención integral.</v>
      </c>
      <c r="C1292" s="1" t="str">
        <f>+IF(LEN(A1292)&gt;0,VLOOKUP(A1292,Seguimiento_Mar_2025!G$4:J$356,4,FALSE),"")</f>
        <v>Secretaría de Educación</v>
      </c>
      <c r="D1292" t="s">
        <v>1316</v>
      </c>
      <c r="E1292" t="str">
        <f t="shared" si="42"/>
        <v>52030109Cañasgordas</v>
      </c>
      <c r="F1292" t="str">
        <f t="shared" si="41"/>
        <v/>
      </c>
      <c r="G1292">
        <v>2</v>
      </c>
      <c r="H1292">
        <v>2</v>
      </c>
      <c r="I1292">
        <f>+ABS(SUMIF($A$4:$A$11183,A1292,$H$4:$H$11183)-IF(ISERROR(VLOOKUP(A1292,Seguimiento_Mar_2025!G$4:U$356,15,FALSE)),0,VLOOKUP(A1292,Seguimiento_Mar_2025!G$4:U$356,15,FALSE)))</f>
        <v>0</v>
      </c>
    </row>
    <row r="1293" spans="1:9" ht="30">
      <c r="A1293" t="s">
        <v>339</v>
      </c>
      <c r="B1293" s="1" t="str">
        <f>+IF(LEN(A1293)&gt;0,VLOOKUP(A1293,Seguimiento_Mar_2025!G$4:H$356,2,FALSE),"")</f>
        <v>Instituciones educativas oficiales que implementan el nivel preescolar en el marco de la atención integral.</v>
      </c>
      <c r="C1293" s="1" t="str">
        <f>+IF(LEN(A1293)&gt;0,VLOOKUP(A1293,Seguimiento_Mar_2025!G$4:J$356,4,FALSE),"")</f>
        <v>Secretaría de Educación</v>
      </c>
      <c r="D1293" t="s">
        <v>1245</v>
      </c>
      <c r="E1293" t="str">
        <f t="shared" si="42"/>
        <v>52030109Copacabana</v>
      </c>
      <c r="F1293" t="str">
        <f t="shared" si="41"/>
        <v/>
      </c>
      <c r="G1293">
        <v>1</v>
      </c>
      <c r="H1293">
        <v>1</v>
      </c>
      <c r="I1293">
        <f>+ABS(SUMIF($A$4:$A$11183,A1293,$H$4:$H$11183)-IF(ISERROR(VLOOKUP(A1293,Seguimiento_Mar_2025!G$4:U$356,15,FALSE)),0,VLOOKUP(A1293,Seguimiento_Mar_2025!G$4:U$356,15,FALSE)))</f>
        <v>0</v>
      </c>
    </row>
    <row r="1294" spans="1:9" ht="30">
      <c r="A1294" t="s">
        <v>339</v>
      </c>
      <c r="B1294" s="1" t="str">
        <f>+IF(LEN(A1294)&gt;0,VLOOKUP(A1294,Seguimiento_Mar_2025!G$4:H$356,2,FALSE),"")</f>
        <v>Instituciones educativas oficiales que implementan el nivel preescolar en el marco de la atención integral.</v>
      </c>
      <c r="C1294" s="1" t="str">
        <f>+IF(LEN(A1294)&gt;0,VLOOKUP(A1294,Seguimiento_Mar_2025!G$4:J$356,4,FALSE),"")</f>
        <v>Secretaría de Educación</v>
      </c>
      <c r="D1294" t="s">
        <v>1408</v>
      </c>
      <c r="E1294" t="str">
        <f t="shared" si="42"/>
        <v>52030109Puerto Berrio</v>
      </c>
      <c r="F1294" t="str">
        <f t="shared" si="41"/>
        <v/>
      </c>
      <c r="G1294">
        <v>1</v>
      </c>
      <c r="H1294">
        <v>1</v>
      </c>
      <c r="I1294">
        <f>+ABS(SUMIF($A$4:$A$11183,A1294,$H$4:$H$11183)-IF(ISERROR(VLOOKUP(A1294,Seguimiento_Mar_2025!G$4:U$356,15,FALSE)),0,VLOOKUP(A1294,Seguimiento_Mar_2025!G$4:U$356,15,FALSE)))</f>
        <v>0</v>
      </c>
    </row>
    <row r="1295" spans="1:9" ht="30">
      <c r="A1295" t="s">
        <v>339</v>
      </c>
      <c r="B1295" s="1" t="str">
        <f>+IF(LEN(A1295)&gt;0,VLOOKUP(A1295,Seguimiento_Mar_2025!G$4:H$356,2,FALSE),"")</f>
        <v>Instituciones educativas oficiales que implementan el nivel preescolar en el marco de la atención integral.</v>
      </c>
      <c r="C1295" s="1" t="str">
        <f>+IF(LEN(A1295)&gt;0,VLOOKUP(A1295,Seguimiento_Mar_2025!G$4:J$356,4,FALSE),"")</f>
        <v>Secretaría de Educación</v>
      </c>
      <c r="D1295" t="s">
        <v>1346</v>
      </c>
      <c r="E1295" t="str">
        <f t="shared" si="42"/>
        <v>52030109Támesis</v>
      </c>
      <c r="F1295" t="str">
        <f t="shared" si="41"/>
        <v/>
      </c>
      <c r="G1295">
        <v>1</v>
      </c>
      <c r="H1295" s="2">
        <v>3</v>
      </c>
      <c r="I1295">
        <f>+ABS(SUMIF($A$4:$A$11183,A1295,$H$4:$H$11183)-IF(ISERROR(VLOOKUP(A1295,Seguimiento_Mar_2025!G$4:U$356,15,FALSE)),0,VLOOKUP(A1295,Seguimiento_Mar_2025!G$4:U$356,15,FALSE)))</f>
        <v>0</v>
      </c>
    </row>
    <row r="1296" spans="1:9" ht="30">
      <c r="A1296" t="s">
        <v>339</v>
      </c>
      <c r="B1296" s="1" t="str">
        <f>+IF(LEN(A1296)&gt;0,VLOOKUP(A1296,Seguimiento_Mar_2025!G$4:H$356,2,FALSE),"")</f>
        <v>Instituciones educativas oficiales que implementan el nivel preescolar en el marco de la atención integral.</v>
      </c>
      <c r="C1296" s="1" t="str">
        <f>+IF(LEN(A1296)&gt;0,VLOOKUP(A1296,Seguimiento_Mar_2025!G$4:J$356,4,FALSE),"")</f>
        <v>Secretaría de Educación</v>
      </c>
      <c r="D1296" t="s">
        <v>1354</v>
      </c>
      <c r="E1296" t="str">
        <f t="shared" si="42"/>
        <v>52030109Yondó</v>
      </c>
      <c r="F1296" t="str">
        <f t="shared" si="41"/>
        <v/>
      </c>
      <c r="G1296">
        <v>1</v>
      </c>
      <c r="H1296" s="2">
        <v>1</v>
      </c>
      <c r="I1296">
        <f>+ABS(SUMIF($A$4:$A$11183,A1296,$H$4:$H$11183)-IF(ISERROR(VLOOKUP(A1296,Seguimiento_Mar_2025!G$4:U$356,15,FALSE)),0,VLOOKUP(A1296,Seguimiento_Mar_2025!G$4:U$356,15,FALSE)))</f>
        <v>0</v>
      </c>
    </row>
    <row r="1297" spans="1:9" ht="30">
      <c r="A1297" t="s">
        <v>341</v>
      </c>
      <c r="B1297" s="1" t="str">
        <f>+IF(LEN(A1297)&gt;0,VLOOKUP(A1297,Seguimiento_Mar_2025!G$4:H$356,2,FALSE),"")</f>
        <v>Estudiantes oficiales con discapacidad y talentos excepcionales atendidos con apoyos pedagógicos.</v>
      </c>
      <c r="C1297" s="1" t="str">
        <f>+IF(LEN(A1297)&gt;0,VLOOKUP(A1297,Seguimiento_Mar_2025!G$4:J$356,4,FALSE),"")</f>
        <v>Secretaría de Educación</v>
      </c>
      <c r="D1297" t="s">
        <v>1271</v>
      </c>
      <c r="E1297" t="str">
        <f t="shared" si="42"/>
        <v>52030110Abejorral</v>
      </c>
      <c r="F1297" t="str">
        <f t="shared" si="41"/>
        <v/>
      </c>
      <c r="G1297">
        <v>39</v>
      </c>
      <c r="H1297" s="2"/>
      <c r="I1297" t="e">
        <f>+ABS(SUMIF($A$4:$A$11183,A1297,$H$4:$H$11183)-IF(ISERROR(VLOOKUP(A1297,Seguimiento_Mar_2025!G$4:U$356,15,FALSE)),0,VLOOKUP(A1297,Seguimiento_Mar_2025!G$4:U$356,15,FALSE)))</f>
        <v>#VALUE!</v>
      </c>
    </row>
    <row r="1298" spans="1:9" ht="30">
      <c r="A1298" t="s">
        <v>341</v>
      </c>
      <c r="B1298" s="1" t="str">
        <f>+IF(LEN(A1298)&gt;0,VLOOKUP(A1298,Seguimiento_Mar_2025!G$4:H$356,2,FALSE),"")</f>
        <v>Estudiantes oficiales con discapacidad y talentos excepcionales atendidos con apoyos pedagógicos.</v>
      </c>
      <c r="C1298" s="1" t="str">
        <f>+IF(LEN(A1298)&gt;0,VLOOKUP(A1298,Seguimiento_Mar_2025!G$4:J$356,4,FALSE),"")</f>
        <v>Secretaría de Educación</v>
      </c>
      <c r="D1298" t="s">
        <v>1424</v>
      </c>
      <c r="E1298" t="str">
        <f t="shared" si="42"/>
        <v>52030110ALEJANDRÍA</v>
      </c>
      <c r="F1298" t="str">
        <f t="shared" si="41"/>
        <v/>
      </c>
      <c r="G1298">
        <v>19</v>
      </c>
      <c r="H1298" s="2"/>
      <c r="I1298" t="e">
        <f>+ABS(SUMIF($A$4:$A$11183,A1298,$H$4:$H$11183)-IF(ISERROR(VLOOKUP(A1298,Seguimiento_Mar_2025!G$4:U$356,15,FALSE)),0,VLOOKUP(A1298,Seguimiento_Mar_2025!G$4:U$356,15,FALSE)))</f>
        <v>#VALUE!</v>
      </c>
    </row>
    <row r="1299" spans="1:9" ht="30">
      <c r="A1299" t="s">
        <v>341</v>
      </c>
      <c r="B1299" s="1" t="str">
        <f>+IF(LEN(A1299)&gt;0,VLOOKUP(A1299,Seguimiento_Mar_2025!G$4:H$356,2,FALSE),"")</f>
        <v>Estudiantes oficiales con discapacidad y talentos excepcionales atendidos con apoyos pedagógicos.</v>
      </c>
      <c r="C1299" s="1" t="str">
        <f>+IF(LEN(A1299)&gt;0,VLOOKUP(A1299,Seguimiento_Mar_2025!G$4:J$356,4,FALSE),"")</f>
        <v>Secretaría de Educación</v>
      </c>
      <c r="D1299" t="s">
        <v>1425</v>
      </c>
      <c r="E1299" t="str">
        <f t="shared" si="42"/>
        <v>52030110AMAGÁ</v>
      </c>
      <c r="F1299" t="str">
        <f t="shared" si="41"/>
        <v/>
      </c>
      <c r="G1299">
        <v>121</v>
      </c>
      <c r="H1299" s="2"/>
      <c r="I1299" t="e">
        <f>+ABS(SUMIF($A$4:$A$11183,A1299,$H$4:$H$11183)-IF(ISERROR(VLOOKUP(A1299,Seguimiento_Mar_2025!G$4:U$356,15,FALSE)),0,VLOOKUP(A1299,Seguimiento_Mar_2025!G$4:U$356,15,FALSE)))</f>
        <v>#VALUE!</v>
      </c>
    </row>
    <row r="1300" spans="1:9" ht="30">
      <c r="A1300" t="s">
        <v>341</v>
      </c>
      <c r="B1300" s="1" t="str">
        <f>+IF(LEN(A1300)&gt;0,VLOOKUP(A1300,Seguimiento_Mar_2025!G$4:H$356,2,FALSE),"")</f>
        <v>Estudiantes oficiales con discapacidad y talentos excepcionales atendidos con apoyos pedagógicos.</v>
      </c>
      <c r="C1300" s="1" t="str">
        <f>+IF(LEN(A1300)&gt;0,VLOOKUP(A1300,Seguimiento_Mar_2025!G$4:J$356,4,FALSE),"")</f>
        <v>Secretaría de Educación</v>
      </c>
      <c r="D1300" t="s">
        <v>1426</v>
      </c>
      <c r="E1300" t="str">
        <f t="shared" si="42"/>
        <v>52030110AMALFI</v>
      </c>
      <c r="F1300" t="str">
        <f t="shared" si="41"/>
        <v/>
      </c>
      <c r="G1300">
        <v>71</v>
      </c>
      <c r="H1300" s="2"/>
      <c r="I1300" t="e">
        <f>+ABS(SUMIF($A$4:$A$11183,A1300,$H$4:$H$11183)-IF(ISERROR(VLOOKUP(A1300,Seguimiento_Mar_2025!G$4:U$356,15,FALSE)),0,VLOOKUP(A1300,Seguimiento_Mar_2025!G$4:U$356,15,FALSE)))</f>
        <v>#VALUE!</v>
      </c>
    </row>
    <row r="1301" spans="1:9" ht="30">
      <c r="A1301" t="s">
        <v>341</v>
      </c>
      <c r="B1301" s="1" t="str">
        <f>+IF(LEN(A1301)&gt;0,VLOOKUP(A1301,Seguimiento_Mar_2025!G$4:H$356,2,FALSE),"")</f>
        <v>Estudiantes oficiales con discapacidad y talentos excepcionales atendidos con apoyos pedagógicos.</v>
      </c>
      <c r="C1301" s="1" t="str">
        <f>+IF(LEN(A1301)&gt;0,VLOOKUP(A1301,Seguimiento_Mar_2025!G$4:J$356,4,FALSE),"")</f>
        <v>Secretaría de Educación</v>
      </c>
      <c r="D1301" t="s">
        <v>1427</v>
      </c>
      <c r="E1301" t="str">
        <f t="shared" si="42"/>
        <v>52030110ANDES</v>
      </c>
      <c r="F1301" t="str">
        <f t="shared" si="41"/>
        <v/>
      </c>
      <c r="G1301">
        <v>181</v>
      </c>
      <c r="H1301" s="2"/>
      <c r="I1301" t="e">
        <f>+ABS(SUMIF($A$4:$A$11183,A1301,$H$4:$H$11183)-IF(ISERROR(VLOOKUP(A1301,Seguimiento_Mar_2025!G$4:U$356,15,FALSE)),0,VLOOKUP(A1301,Seguimiento_Mar_2025!G$4:U$356,15,FALSE)))</f>
        <v>#VALUE!</v>
      </c>
    </row>
    <row r="1302" spans="1:9" ht="30">
      <c r="A1302" t="s">
        <v>341</v>
      </c>
      <c r="B1302" s="1" t="str">
        <f>+IF(LEN(A1302)&gt;0,VLOOKUP(A1302,Seguimiento_Mar_2025!G$4:H$356,2,FALSE),"")</f>
        <v>Estudiantes oficiales con discapacidad y talentos excepcionales atendidos con apoyos pedagógicos.</v>
      </c>
      <c r="C1302" s="1" t="str">
        <f>+IF(LEN(A1302)&gt;0,VLOOKUP(A1302,Seguimiento_Mar_2025!G$4:J$356,4,FALSE),"")</f>
        <v>Secretaría de Educación</v>
      </c>
      <c r="D1302" t="s">
        <v>1428</v>
      </c>
      <c r="E1302" t="str">
        <f t="shared" si="42"/>
        <v>52030110ANGELÓPOLIS</v>
      </c>
      <c r="F1302" t="str">
        <f t="shared" si="41"/>
        <v/>
      </c>
      <c r="G1302">
        <v>56</v>
      </c>
      <c r="H1302" s="2"/>
      <c r="I1302" t="e">
        <f>+ABS(SUMIF($A$4:$A$11183,A1302,$H$4:$H$11183)-IF(ISERROR(VLOOKUP(A1302,Seguimiento_Mar_2025!G$4:U$356,15,FALSE)),0,VLOOKUP(A1302,Seguimiento_Mar_2025!G$4:U$356,15,FALSE)))</f>
        <v>#VALUE!</v>
      </c>
    </row>
    <row r="1303" spans="1:9" ht="30">
      <c r="A1303" t="s">
        <v>341</v>
      </c>
      <c r="B1303" s="1" t="str">
        <f>+IF(LEN(A1303)&gt;0,VLOOKUP(A1303,Seguimiento_Mar_2025!G$4:H$356,2,FALSE),"")</f>
        <v>Estudiantes oficiales con discapacidad y talentos excepcionales atendidos con apoyos pedagógicos.</v>
      </c>
      <c r="C1303" s="1" t="str">
        <f>+IF(LEN(A1303)&gt;0,VLOOKUP(A1303,Seguimiento_Mar_2025!G$4:J$356,4,FALSE),"")</f>
        <v>Secretaría de Educación</v>
      </c>
      <c r="D1303" t="s">
        <v>1429</v>
      </c>
      <c r="E1303" t="str">
        <f t="shared" si="42"/>
        <v>52030110ANGOSTURA</v>
      </c>
      <c r="F1303" t="str">
        <f t="shared" si="41"/>
        <v/>
      </c>
      <c r="G1303">
        <v>42</v>
      </c>
      <c r="H1303" s="2"/>
      <c r="I1303" t="e">
        <f>+ABS(SUMIF($A$4:$A$11183,A1303,$H$4:$H$11183)-IF(ISERROR(VLOOKUP(A1303,Seguimiento_Mar_2025!G$4:U$356,15,FALSE)),0,VLOOKUP(A1303,Seguimiento_Mar_2025!G$4:U$356,15,FALSE)))</f>
        <v>#VALUE!</v>
      </c>
    </row>
    <row r="1304" spans="1:9" ht="30">
      <c r="A1304" t="s">
        <v>341</v>
      </c>
      <c r="B1304" s="1" t="str">
        <f>+IF(LEN(A1304)&gt;0,VLOOKUP(A1304,Seguimiento_Mar_2025!G$4:H$356,2,FALSE),"")</f>
        <v>Estudiantes oficiales con discapacidad y talentos excepcionales atendidos con apoyos pedagógicos.</v>
      </c>
      <c r="C1304" s="1" t="str">
        <f>+IF(LEN(A1304)&gt;0,VLOOKUP(A1304,Seguimiento_Mar_2025!G$4:J$356,4,FALSE),"")</f>
        <v>Secretaría de Educación</v>
      </c>
      <c r="D1304" t="s">
        <v>1430</v>
      </c>
      <c r="E1304" t="str">
        <f t="shared" si="42"/>
        <v>52030110ANORÍ</v>
      </c>
      <c r="F1304" t="str">
        <f t="shared" si="41"/>
        <v/>
      </c>
      <c r="G1304">
        <v>101</v>
      </c>
      <c r="H1304" s="2"/>
      <c r="I1304" t="e">
        <f>+ABS(SUMIF($A$4:$A$11183,A1304,$H$4:$H$11183)-IF(ISERROR(VLOOKUP(A1304,Seguimiento_Mar_2025!G$4:U$356,15,FALSE)),0,VLOOKUP(A1304,Seguimiento_Mar_2025!G$4:U$356,15,FALSE)))</f>
        <v>#VALUE!</v>
      </c>
    </row>
    <row r="1305" spans="1:9" ht="30">
      <c r="A1305" t="s">
        <v>341</v>
      </c>
      <c r="B1305" s="1" t="str">
        <f>+IF(LEN(A1305)&gt;0,VLOOKUP(A1305,Seguimiento_Mar_2025!G$4:H$356,2,FALSE),"")</f>
        <v>Estudiantes oficiales con discapacidad y talentos excepcionales atendidos con apoyos pedagógicos.</v>
      </c>
      <c r="C1305" s="1" t="str">
        <f>+IF(LEN(A1305)&gt;0,VLOOKUP(A1305,Seguimiento_Mar_2025!G$4:J$356,4,FALSE),"")</f>
        <v>Secretaría de Educación</v>
      </c>
      <c r="D1305" t="s">
        <v>1431</v>
      </c>
      <c r="E1305" t="str">
        <f t="shared" si="42"/>
        <v>52030110ARBOLETES</v>
      </c>
      <c r="F1305" t="str">
        <f t="shared" si="41"/>
        <v/>
      </c>
      <c r="G1305">
        <v>145</v>
      </c>
      <c r="H1305" s="2"/>
      <c r="I1305" t="e">
        <f>+ABS(SUMIF($A$4:$A$11183,A1305,$H$4:$H$11183)-IF(ISERROR(VLOOKUP(A1305,Seguimiento_Mar_2025!G$4:U$356,15,FALSE)),0,VLOOKUP(A1305,Seguimiento_Mar_2025!G$4:U$356,15,FALSE)))</f>
        <v>#VALUE!</v>
      </c>
    </row>
    <row r="1306" spans="1:9" ht="30">
      <c r="A1306" t="s">
        <v>341</v>
      </c>
      <c r="B1306" s="1" t="str">
        <f>+IF(LEN(A1306)&gt;0,VLOOKUP(A1306,Seguimiento_Mar_2025!G$4:H$356,2,FALSE),"")</f>
        <v>Estudiantes oficiales con discapacidad y talentos excepcionales atendidos con apoyos pedagógicos.</v>
      </c>
      <c r="C1306" s="1" t="str">
        <f>+IF(LEN(A1306)&gt;0,VLOOKUP(A1306,Seguimiento_Mar_2025!G$4:J$356,4,FALSE),"")</f>
        <v>Secretaría de Educación</v>
      </c>
      <c r="D1306" t="s">
        <v>1432</v>
      </c>
      <c r="E1306" t="str">
        <f t="shared" si="42"/>
        <v>52030110ARMENIA</v>
      </c>
      <c r="F1306" t="str">
        <f t="shared" si="41"/>
        <v/>
      </c>
      <c r="G1306">
        <v>12</v>
      </c>
      <c r="H1306" s="2"/>
      <c r="I1306" t="e">
        <f>+ABS(SUMIF($A$4:$A$11183,A1306,$H$4:$H$11183)-IF(ISERROR(VLOOKUP(A1306,Seguimiento_Mar_2025!G$4:U$356,15,FALSE)),0,VLOOKUP(A1306,Seguimiento_Mar_2025!G$4:U$356,15,FALSE)))</f>
        <v>#VALUE!</v>
      </c>
    </row>
    <row r="1307" spans="1:9" ht="30">
      <c r="A1307" t="s">
        <v>341</v>
      </c>
      <c r="B1307" s="1" t="str">
        <f>+IF(LEN(A1307)&gt;0,VLOOKUP(A1307,Seguimiento_Mar_2025!G$4:H$356,2,FALSE),"")</f>
        <v>Estudiantes oficiales con discapacidad y talentos excepcionales atendidos con apoyos pedagógicos.</v>
      </c>
      <c r="C1307" s="1" t="str">
        <f>+IF(LEN(A1307)&gt;0,VLOOKUP(A1307,Seguimiento_Mar_2025!G$4:J$356,4,FALSE),"")</f>
        <v>Secretaría de Educación</v>
      </c>
      <c r="D1307" t="s">
        <v>1433</v>
      </c>
      <c r="E1307" t="str">
        <f t="shared" si="42"/>
        <v>52030110BARBOSA</v>
      </c>
      <c r="F1307" t="str">
        <f t="shared" si="41"/>
        <v/>
      </c>
      <c r="G1307">
        <v>86</v>
      </c>
      <c r="H1307" s="2"/>
      <c r="I1307" t="e">
        <f>+ABS(SUMIF($A$4:$A$11183,A1307,$H$4:$H$11183)-IF(ISERROR(VLOOKUP(A1307,Seguimiento_Mar_2025!G$4:U$356,15,FALSE)),0,VLOOKUP(A1307,Seguimiento_Mar_2025!G$4:U$356,15,FALSE)))</f>
        <v>#VALUE!</v>
      </c>
    </row>
    <row r="1308" spans="1:9" ht="30">
      <c r="A1308" t="s">
        <v>341</v>
      </c>
      <c r="B1308" s="1" t="str">
        <f>+IF(LEN(A1308)&gt;0,VLOOKUP(A1308,Seguimiento_Mar_2025!G$4:H$356,2,FALSE),"")</f>
        <v>Estudiantes oficiales con discapacidad y talentos excepcionales atendidos con apoyos pedagógicos.</v>
      </c>
      <c r="C1308" s="1" t="str">
        <f>+IF(LEN(A1308)&gt;0,VLOOKUP(A1308,Seguimiento_Mar_2025!G$4:J$356,4,FALSE),"")</f>
        <v>Secretaría de Educación</v>
      </c>
      <c r="D1308" t="s">
        <v>1434</v>
      </c>
      <c r="E1308" t="str">
        <f t="shared" si="42"/>
        <v>52030110BELMIRA</v>
      </c>
      <c r="F1308" t="str">
        <f t="shared" si="41"/>
        <v/>
      </c>
      <c r="G1308">
        <v>18</v>
      </c>
      <c r="H1308" s="2"/>
      <c r="I1308" t="e">
        <f>+ABS(SUMIF($A$4:$A$11183,A1308,$H$4:$H$11183)-IF(ISERROR(VLOOKUP(A1308,Seguimiento_Mar_2025!G$4:U$356,15,FALSE)),0,VLOOKUP(A1308,Seguimiento_Mar_2025!G$4:U$356,15,FALSE)))</f>
        <v>#VALUE!</v>
      </c>
    </row>
    <row r="1309" spans="1:9" ht="30">
      <c r="A1309" t="s">
        <v>341</v>
      </c>
      <c r="B1309" s="1" t="str">
        <f>+IF(LEN(A1309)&gt;0,VLOOKUP(A1309,Seguimiento_Mar_2025!G$4:H$356,2,FALSE),"")</f>
        <v>Estudiantes oficiales con discapacidad y talentos excepcionales atendidos con apoyos pedagógicos.</v>
      </c>
      <c r="C1309" s="1" t="str">
        <f>+IF(LEN(A1309)&gt;0,VLOOKUP(A1309,Seguimiento_Mar_2025!G$4:J$356,4,FALSE),"")</f>
        <v>Secretaría de Educación</v>
      </c>
      <c r="D1309" t="s">
        <v>1435</v>
      </c>
      <c r="E1309" t="str">
        <f t="shared" si="42"/>
        <v>52030110BETULIA</v>
      </c>
      <c r="F1309" t="str">
        <f t="shared" si="41"/>
        <v/>
      </c>
      <c r="G1309">
        <v>48</v>
      </c>
      <c r="H1309" s="2"/>
      <c r="I1309" t="e">
        <f>+ABS(SUMIF($A$4:$A$11183,A1309,$H$4:$H$11183)-IF(ISERROR(VLOOKUP(A1309,Seguimiento_Mar_2025!G$4:U$356,15,FALSE)),0,VLOOKUP(A1309,Seguimiento_Mar_2025!G$4:U$356,15,FALSE)))</f>
        <v>#VALUE!</v>
      </c>
    </row>
    <row r="1310" spans="1:9" ht="30">
      <c r="A1310" t="s">
        <v>341</v>
      </c>
      <c r="B1310" s="1" t="str">
        <f>+IF(LEN(A1310)&gt;0,VLOOKUP(A1310,Seguimiento_Mar_2025!G$4:H$356,2,FALSE),"")</f>
        <v>Estudiantes oficiales con discapacidad y talentos excepcionales atendidos con apoyos pedagógicos.</v>
      </c>
      <c r="C1310" s="1" t="str">
        <f>+IF(LEN(A1310)&gt;0,VLOOKUP(A1310,Seguimiento_Mar_2025!G$4:J$356,4,FALSE),"")</f>
        <v>Secretaría de Educación</v>
      </c>
      <c r="D1310" t="s">
        <v>1436</v>
      </c>
      <c r="E1310" t="str">
        <f t="shared" si="42"/>
        <v>52030110BURITICÁ</v>
      </c>
      <c r="F1310" t="str">
        <f t="shared" si="41"/>
        <v/>
      </c>
      <c r="G1310">
        <v>68</v>
      </c>
      <c r="H1310" s="2"/>
      <c r="I1310" t="e">
        <f>+ABS(SUMIF($A$4:$A$11183,A1310,$H$4:$H$11183)-IF(ISERROR(VLOOKUP(A1310,Seguimiento_Mar_2025!G$4:U$356,15,FALSE)),0,VLOOKUP(A1310,Seguimiento_Mar_2025!G$4:U$356,15,FALSE)))</f>
        <v>#VALUE!</v>
      </c>
    </row>
    <row r="1311" spans="1:9" ht="30">
      <c r="A1311" t="s">
        <v>341</v>
      </c>
      <c r="B1311" s="1" t="str">
        <f>+IF(LEN(A1311)&gt;0,VLOOKUP(A1311,Seguimiento_Mar_2025!G$4:H$356,2,FALSE),"")</f>
        <v>Estudiantes oficiales con discapacidad y talentos excepcionales atendidos con apoyos pedagógicos.</v>
      </c>
      <c r="C1311" s="1" t="str">
        <f>+IF(LEN(A1311)&gt;0,VLOOKUP(A1311,Seguimiento_Mar_2025!G$4:J$356,4,FALSE),"")</f>
        <v>Secretaría de Educación</v>
      </c>
      <c r="D1311" t="s">
        <v>1437</v>
      </c>
      <c r="E1311" t="str">
        <f t="shared" si="42"/>
        <v>52030110CÁCERES</v>
      </c>
      <c r="F1311" t="str">
        <f t="shared" si="41"/>
        <v/>
      </c>
      <c r="G1311">
        <v>16</v>
      </c>
      <c r="H1311" s="2"/>
      <c r="I1311" t="e">
        <f>+ABS(SUMIF($A$4:$A$11183,A1311,$H$4:$H$11183)-IF(ISERROR(VLOOKUP(A1311,Seguimiento_Mar_2025!G$4:U$356,15,FALSE)),0,VLOOKUP(A1311,Seguimiento_Mar_2025!G$4:U$356,15,FALSE)))</f>
        <v>#VALUE!</v>
      </c>
    </row>
    <row r="1312" spans="1:9" ht="30">
      <c r="A1312" t="s">
        <v>341</v>
      </c>
      <c r="B1312" s="1" t="str">
        <f>+IF(LEN(A1312)&gt;0,VLOOKUP(A1312,Seguimiento_Mar_2025!G$4:H$356,2,FALSE),"")</f>
        <v>Estudiantes oficiales con discapacidad y talentos excepcionales atendidos con apoyos pedagógicos.</v>
      </c>
      <c r="C1312" s="1" t="str">
        <f>+IF(LEN(A1312)&gt;0,VLOOKUP(A1312,Seguimiento_Mar_2025!G$4:J$356,4,FALSE),"")</f>
        <v>Secretaría de Educación</v>
      </c>
      <c r="D1312" t="s">
        <v>1438</v>
      </c>
      <c r="E1312" t="str">
        <f t="shared" si="42"/>
        <v>52030110CAICEDO</v>
      </c>
      <c r="F1312" t="str">
        <f t="shared" si="41"/>
        <v/>
      </c>
      <c r="G1312">
        <v>42</v>
      </c>
      <c r="H1312" s="2"/>
      <c r="I1312" t="e">
        <f>+ABS(SUMIF($A$4:$A$11183,A1312,$H$4:$H$11183)-IF(ISERROR(VLOOKUP(A1312,Seguimiento_Mar_2025!G$4:U$356,15,FALSE)),0,VLOOKUP(A1312,Seguimiento_Mar_2025!G$4:U$356,15,FALSE)))</f>
        <v>#VALUE!</v>
      </c>
    </row>
    <row r="1313" spans="1:9" ht="30">
      <c r="A1313" t="s">
        <v>341</v>
      </c>
      <c r="B1313" s="1" t="str">
        <f>+IF(LEN(A1313)&gt;0,VLOOKUP(A1313,Seguimiento_Mar_2025!G$4:H$356,2,FALSE),"")</f>
        <v>Estudiantes oficiales con discapacidad y talentos excepcionales atendidos con apoyos pedagógicos.</v>
      </c>
      <c r="C1313" s="1" t="str">
        <f>+IF(LEN(A1313)&gt;0,VLOOKUP(A1313,Seguimiento_Mar_2025!G$4:J$356,4,FALSE),"")</f>
        <v>Secretaría de Educación</v>
      </c>
      <c r="D1313" t="s">
        <v>1439</v>
      </c>
      <c r="E1313" t="str">
        <f t="shared" si="42"/>
        <v>52030110CALDAS</v>
      </c>
      <c r="F1313" t="str">
        <f t="shared" si="41"/>
        <v/>
      </c>
      <c r="G1313">
        <v>96</v>
      </c>
      <c r="H1313" s="2"/>
      <c r="I1313" t="e">
        <f>+ABS(SUMIF($A$4:$A$11183,A1313,$H$4:$H$11183)-IF(ISERROR(VLOOKUP(A1313,Seguimiento_Mar_2025!G$4:U$356,15,FALSE)),0,VLOOKUP(A1313,Seguimiento_Mar_2025!G$4:U$356,15,FALSE)))</f>
        <v>#VALUE!</v>
      </c>
    </row>
    <row r="1314" spans="1:9" ht="30">
      <c r="A1314" t="s">
        <v>341</v>
      </c>
      <c r="B1314" s="1" t="str">
        <f>+IF(LEN(A1314)&gt;0,VLOOKUP(A1314,Seguimiento_Mar_2025!G$4:H$356,2,FALSE),"")</f>
        <v>Estudiantes oficiales con discapacidad y talentos excepcionales atendidos con apoyos pedagógicos.</v>
      </c>
      <c r="C1314" s="1" t="str">
        <f>+IF(LEN(A1314)&gt;0,VLOOKUP(A1314,Seguimiento_Mar_2025!G$4:J$356,4,FALSE),"")</f>
        <v>Secretaría de Educación</v>
      </c>
      <c r="D1314" t="s">
        <v>1440</v>
      </c>
      <c r="E1314" t="str">
        <f t="shared" si="42"/>
        <v>52030110CAMPAMENTO</v>
      </c>
      <c r="F1314" t="str">
        <f t="shared" si="41"/>
        <v/>
      </c>
      <c r="G1314">
        <v>48</v>
      </c>
      <c r="H1314" s="2"/>
      <c r="I1314" t="e">
        <f>+ABS(SUMIF($A$4:$A$11183,A1314,$H$4:$H$11183)-IF(ISERROR(VLOOKUP(A1314,Seguimiento_Mar_2025!G$4:U$356,15,FALSE)),0,VLOOKUP(A1314,Seguimiento_Mar_2025!G$4:U$356,15,FALSE)))</f>
        <v>#VALUE!</v>
      </c>
    </row>
    <row r="1315" spans="1:9" ht="30">
      <c r="A1315" t="s">
        <v>341</v>
      </c>
      <c r="B1315" s="1" t="str">
        <f>+IF(LEN(A1315)&gt;0,VLOOKUP(A1315,Seguimiento_Mar_2025!G$4:H$356,2,FALSE),"")</f>
        <v>Estudiantes oficiales con discapacidad y talentos excepcionales atendidos con apoyos pedagógicos.</v>
      </c>
      <c r="C1315" s="1" t="str">
        <f>+IF(LEN(A1315)&gt;0,VLOOKUP(A1315,Seguimiento_Mar_2025!G$4:J$356,4,FALSE),"")</f>
        <v>Secretaría de Educación</v>
      </c>
      <c r="D1315" t="s">
        <v>1441</v>
      </c>
      <c r="E1315" t="str">
        <f t="shared" si="42"/>
        <v>52030110CAÑASGORDAS</v>
      </c>
      <c r="F1315" t="str">
        <f t="shared" si="41"/>
        <v/>
      </c>
      <c r="G1315">
        <v>52</v>
      </c>
      <c r="H1315" s="2"/>
      <c r="I1315" t="e">
        <f>+ABS(SUMIF($A$4:$A$11183,A1315,$H$4:$H$11183)-IF(ISERROR(VLOOKUP(A1315,Seguimiento_Mar_2025!G$4:U$356,15,FALSE)),0,VLOOKUP(A1315,Seguimiento_Mar_2025!G$4:U$356,15,FALSE)))</f>
        <v>#VALUE!</v>
      </c>
    </row>
    <row r="1316" spans="1:9" ht="30">
      <c r="A1316" t="s">
        <v>341</v>
      </c>
      <c r="B1316" s="1" t="str">
        <f>+IF(LEN(A1316)&gt;0,VLOOKUP(A1316,Seguimiento_Mar_2025!G$4:H$356,2,FALSE),"")</f>
        <v>Estudiantes oficiales con discapacidad y talentos excepcionales atendidos con apoyos pedagógicos.</v>
      </c>
      <c r="C1316" s="1" t="str">
        <f>+IF(LEN(A1316)&gt;0,VLOOKUP(A1316,Seguimiento_Mar_2025!G$4:J$356,4,FALSE),"")</f>
        <v>Secretaría de Educación</v>
      </c>
      <c r="D1316" t="s">
        <v>1442</v>
      </c>
      <c r="E1316" t="str">
        <f t="shared" si="42"/>
        <v>52030110CARACOLÍ</v>
      </c>
      <c r="F1316" t="str">
        <f t="shared" si="41"/>
        <v/>
      </c>
      <c r="G1316">
        <v>26</v>
      </c>
      <c r="H1316" s="2"/>
      <c r="I1316" t="e">
        <f>+ABS(SUMIF($A$4:$A$11183,A1316,$H$4:$H$11183)-IF(ISERROR(VLOOKUP(A1316,Seguimiento_Mar_2025!G$4:U$356,15,FALSE)),0,VLOOKUP(A1316,Seguimiento_Mar_2025!G$4:U$356,15,FALSE)))</f>
        <v>#VALUE!</v>
      </c>
    </row>
    <row r="1317" spans="1:9" ht="30">
      <c r="A1317" t="s">
        <v>341</v>
      </c>
      <c r="B1317" s="1" t="str">
        <f>+IF(LEN(A1317)&gt;0,VLOOKUP(A1317,Seguimiento_Mar_2025!G$4:H$356,2,FALSE),"")</f>
        <v>Estudiantes oficiales con discapacidad y talentos excepcionales atendidos con apoyos pedagógicos.</v>
      </c>
      <c r="C1317" s="1" t="str">
        <f>+IF(LEN(A1317)&gt;0,VLOOKUP(A1317,Seguimiento_Mar_2025!G$4:J$356,4,FALSE),"")</f>
        <v>Secretaría de Educación</v>
      </c>
      <c r="D1317" t="s">
        <v>1443</v>
      </c>
      <c r="E1317" t="str">
        <f t="shared" si="42"/>
        <v>52030110CAREPA</v>
      </c>
      <c r="F1317" t="str">
        <f t="shared" si="41"/>
        <v/>
      </c>
      <c r="G1317">
        <v>241</v>
      </c>
      <c r="H1317" s="2"/>
      <c r="I1317" t="e">
        <f>+ABS(SUMIF($A$4:$A$11183,A1317,$H$4:$H$11183)-IF(ISERROR(VLOOKUP(A1317,Seguimiento_Mar_2025!G$4:U$356,15,FALSE)),0,VLOOKUP(A1317,Seguimiento_Mar_2025!G$4:U$356,15,FALSE)))</f>
        <v>#VALUE!</v>
      </c>
    </row>
    <row r="1318" spans="1:9" ht="30">
      <c r="A1318" t="s">
        <v>341</v>
      </c>
      <c r="B1318" s="1" t="str">
        <f>+IF(LEN(A1318)&gt;0,VLOOKUP(A1318,Seguimiento_Mar_2025!G$4:H$356,2,FALSE),"")</f>
        <v>Estudiantes oficiales con discapacidad y talentos excepcionales atendidos con apoyos pedagógicos.</v>
      </c>
      <c r="C1318" s="1" t="str">
        <f>+IF(LEN(A1318)&gt;0,VLOOKUP(A1318,Seguimiento_Mar_2025!G$4:J$356,4,FALSE),"")</f>
        <v>Secretaría de Educación</v>
      </c>
      <c r="D1318" t="s">
        <v>1444</v>
      </c>
      <c r="E1318" t="str">
        <f t="shared" si="42"/>
        <v>52030110CAROLINA DEL PRINCIPE</v>
      </c>
      <c r="F1318" t="str">
        <f t="shared" si="41"/>
        <v/>
      </c>
      <c r="G1318">
        <v>17</v>
      </c>
      <c r="H1318" s="2"/>
      <c r="I1318" t="e">
        <f>+ABS(SUMIF($A$4:$A$11183,A1318,$H$4:$H$11183)-IF(ISERROR(VLOOKUP(A1318,Seguimiento_Mar_2025!G$4:U$356,15,FALSE)),0,VLOOKUP(A1318,Seguimiento_Mar_2025!G$4:U$356,15,FALSE)))</f>
        <v>#VALUE!</v>
      </c>
    </row>
    <row r="1319" spans="1:9" ht="30">
      <c r="A1319" t="s">
        <v>341</v>
      </c>
      <c r="B1319" s="1" t="str">
        <f>+IF(LEN(A1319)&gt;0,VLOOKUP(A1319,Seguimiento_Mar_2025!G$4:H$356,2,FALSE),"")</f>
        <v>Estudiantes oficiales con discapacidad y talentos excepcionales atendidos con apoyos pedagógicos.</v>
      </c>
      <c r="C1319" s="1" t="str">
        <f>+IF(LEN(A1319)&gt;0,VLOOKUP(A1319,Seguimiento_Mar_2025!G$4:J$356,4,FALSE),"")</f>
        <v>Secretaría de Educación</v>
      </c>
      <c r="D1319" t="s">
        <v>1445</v>
      </c>
      <c r="E1319" t="str">
        <f t="shared" si="42"/>
        <v>52030110CAUCASIA</v>
      </c>
      <c r="F1319" t="str">
        <f t="shared" si="41"/>
        <v/>
      </c>
      <c r="G1319">
        <v>241</v>
      </c>
      <c r="H1319" s="2"/>
      <c r="I1319" t="e">
        <f>+ABS(SUMIF($A$4:$A$11183,A1319,$H$4:$H$11183)-IF(ISERROR(VLOOKUP(A1319,Seguimiento_Mar_2025!G$4:U$356,15,FALSE)),0,VLOOKUP(A1319,Seguimiento_Mar_2025!G$4:U$356,15,FALSE)))</f>
        <v>#VALUE!</v>
      </c>
    </row>
    <row r="1320" spans="1:9" ht="30">
      <c r="A1320" t="s">
        <v>341</v>
      </c>
      <c r="B1320" s="1" t="str">
        <f>+IF(LEN(A1320)&gt;0,VLOOKUP(A1320,Seguimiento_Mar_2025!G$4:H$356,2,FALSE),"")</f>
        <v>Estudiantes oficiales con discapacidad y talentos excepcionales atendidos con apoyos pedagógicos.</v>
      </c>
      <c r="C1320" s="1" t="str">
        <f>+IF(LEN(A1320)&gt;0,VLOOKUP(A1320,Seguimiento_Mar_2025!G$4:J$356,4,FALSE),"")</f>
        <v>Secretaría de Educación</v>
      </c>
      <c r="D1320" t="s">
        <v>1446</v>
      </c>
      <c r="E1320" t="str">
        <f t="shared" si="42"/>
        <v>52030110CHIGORODÓ</v>
      </c>
      <c r="F1320" t="str">
        <f t="shared" si="41"/>
        <v/>
      </c>
      <c r="G1320">
        <v>351</v>
      </c>
      <c r="H1320" s="2"/>
      <c r="I1320" t="e">
        <f>+ABS(SUMIF($A$4:$A$11183,A1320,$H$4:$H$11183)-IF(ISERROR(VLOOKUP(A1320,Seguimiento_Mar_2025!G$4:U$356,15,FALSE)),0,VLOOKUP(A1320,Seguimiento_Mar_2025!G$4:U$356,15,FALSE)))</f>
        <v>#VALUE!</v>
      </c>
    </row>
    <row r="1321" spans="1:9" ht="30">
      <c r="A1321" t="s">
        <v>341</v>
      </c>
      <c r="B1321" s="1" t="str">
        <f>+IF(LEN(A1321)&gt;0,VLOOKUP(A1321,Seguimiento_Mar_2025!G$4:H$356,2,FALSE),"")</f>
        <v>Estudiantes oficiales con discapacidad y talentos excepcionales atendidos con apoyos pedagógicos.</v>
      </c>
      <c r="C1321" s="1" t="str">
        <f>+IF(LEN(A1321)&gt;0,VLOOKUP(A1321,Seguimiento_Mar_2025!G$4:J$356,4,FALSE),"")</f>
        <v>Secretaría de Educación</v>
      </c>
      <c r="D1321" t="s">
        <v>1447</v>
      </c>
      <c r="E1321" t="str">
        <f t="shared" si="42"/>
        <v>52030110COCORNÁ</v>
      </c>
      <c r="F1321" t="str">
        <f t="shared" si="41"/>
        <v/>
      </c>
      <c r="G1321">
        <v>41</v>
      </c>
      <c r="H1321" s="2"/>
      <c r="I1321" t="e">
        <f>+ABS(SUMIF($A$4:$A$11183,A1321,$H$4:$H$11183)-IF(ISERROR(VLOOKUP(A1321,Seguimiento_Mar_2025!G$4:U$356,15,FALSE)),0,VLOOKUP(A1321,Seguimiento_Mar_2025!G$4:U$356,15,FALSE)))</f>
        <v>#VALUE!</v>
      </c>
    </row>
    <row r="1322" spans="1:9" ht="30">
      <c r="A1322" t="s">
        <v>341</v>
      </c>
      <c r="B1322" s="1" t="str">
        <f>+IF(LEN(A1322)&gt;0,VLOOKUP(A1322,Seguimiento_Mar_2025!G$4:H$356,2,FALSE),"")</f>
        <v>Estudiantes oficiales con discapacidad y talentos excepcionales atendidos con apoyos pedagógicos.</v>
      </c>
      <c r="C1322" s="1" t="str">
        <f>+IF(LEN(A1322)&gt;0,VLOOKUP(A1322,Seguimiento_Mar_2025!G$4:J$356,4,FALSE),"")</f>
        <v>Secretaría de Educación</v>
      </c>
      <c r="D1322" t="s">
        <v>1448</v>
      </c>
      <c r="E1322" t="str">
        <f t="shared" si="42"/>
        <v>52030110CONCEPCIÓN</v>
      </c>
      <c r="F1322" t="str">
        <f t="shared" si="41"/>
        <v/>
      </c>
      <c r="G1322">
        <v>24</v>
      </c>
      <c r="H1322" s="2"/>
      <c r="I1322" t="e">
        <f>+ABS(SUMIF($A$4:$A$11183,A1322,$H$4:$H$11183)-IF(ISERROR(VLOOKUP(A1322,Seguimiento_Mar_2025!G$4:U$356,15,FALSE)),0,VLOOKUP(A1322,Seguimiento_Mar_2025!G$4:U$356,15,FALSE)))</f>
        <v>#VALUE!</v>
      </c>
    </row>
    <row r="1323" spans="1:9" ht="30">
      <c r="A1323" t="s">
        <v>341</v>
      </c>
      <c r="B1323" s="1" t="str">
        <f>+IF(LEN(A1323)&gt;0,VLOOKUP(A1323,Seguimiento_Mar_2025!G$4:H$356,2,FALSE),"")</f>
        <v>Estudiantes oficiales con discapacidad y talentos excepcionales atendidos con apoyos pedagógicos.</v>
      </c>
      <c r="C1323" s="1" t="str">
        <f>+IF(LEN(A1323)&gt;0,VLOOKUP(A1323,Seguimiento_Mar_2025!G$4:J$356,4,FALSE),"")</f>
        <v>Secretaría de Educación</v>
      </c>
      <c r="D1323" t="s">
        <v>1449</v>
      </c>
      <c r="E1323" t="str">
        <f t="shared" si="42"/>
        <v>52030110CONCORDIA</v>
      </c>
      <c r="F1323" t="str">
        <f t="shared" si="41"/>
        <v/>
      </c>
      <c r="G1323">
        <v>84</v>
      </c>
      <c r="H1323" s="2"/>
      <c r="I1323" t="e">
        <f>+ABS(SUMIF($A$4:$A$11183,A1323,$H$4:$H$11183)-IF(ISERROR(VLOOKUP(A1323,Seguimiento_Mar_2025!G$4:U$356,15,FALSE)),0,VLOOKUP(A1323,Seguimiento_Mar_2025!G$4:U$356,15,FALSE)))</f>
        <v>#VALUE!</v>
      </c>
    </row>
    <row r="1324" spans="1:9" ht="30">
      <c r="A1324" t="s">
        <v>341</v>
      </c>
      <c r="B1324" s="1" t="str">
        <f>+IF(LEN(A1324)&gt;0,VLOOKUP(A1324,Seguimiento_Mar_2025!G$4:H$356,2,FALSE),"")</f>
        <v>Estudiantes oficiales con discapacidad y talentos excepcionales atendidos con apoyos pedagógicos.</v>
      </c>
      <c r="C1324" s="1" t="str">
        <f>+IF(LEN(A1324)&gt;0,VLOOKUP(A1324,Seguimiento_Mar_2025!G$4:J$356,4,FALSE),"")</f>
        <v>Secretaría de Educación</v>
      </c>
      <c r="D1324" t="s">
        <v>1450</v>
      </c>
      <c r="E1324" t="str">
        <f t="shared" si="42"/>
        <v>52030110COPACABANA</v>
      </c>
      <c r="F1324" t="str">
        <f t="shared" si="41"/>
        <v/>
      </c>
      <c r="G1324">
        <v>238</v>
      </c>
      <c r="H1324" s="2"/>
      <c r="I1324" t="e">
        <f>+ABS(SUMIF($A$4:$A$11183,A1324,$H$4:$H$11183)-IF(ISERROR(VLOOKUP(A1324,Seguimiento_Mar_2025!G$4:U$356,15,FALSE)),0,VLOOKUP(A1324,Seguimiento_Mar_2025!G$4:U$356,15,FALSE)))</f>
        <v>#VALUE!</v>
      </c>
    </row>
    <row r="1325" spans="1:9" ht="30">
      <c r="A1325" t="s">
        <v>341</v>
      </c>
      <c r="B1325" s="1" t="str">
        <f>+IF(LEN(A1325)&gt;0,VLOOKUP(A1325,Seguimiento_Mar_2025!G$4:H$356,2,FALSE),"")</f>
        <v>Estudiantes oficiales con discapacidad y talentos excepcionales atendidos con apoyos pedagógicos.</v>
      </c>
      <c r="C1325" s="1" t="str">
        <f>+IF(LEN(A1325)&gt;0,VLOOKUP(A1325,Seguimiento_Mar_2025!G$4:J$356,4,FALSE),"")</f>
        <v>Secretaría de Educación</v>
      </c>
      <c r="D1325" t="s">
        <v>1451</v>
      </c>
      <c r="E1325" t="str">
        <f t="shared" si="42"/>
        <v>52030110DABEIBA</v>
      </c>
      <c r="F1325" t="str">
        <f t="shared" si="41"/>
        <v/>
      </c>
      <c r="G1325">
        <v>83</v>
      </c>
      <c r="H1325" s="2"/>
      <c r="I1325" t="e">
        <f>+ABS(SUMIF($A$4:$A$11183,A1325,$H$4:$H$11183)-IF(ISERROR(VLOOKUP(A1325,Seguimiento_Mar_2025!G$4:U$356,15,FALSE)),0,VLOOKUP(A1325,Seguimiento_Mar_2025!G$4:U$356,15,FALSE)))</f>
        <v>#VALUE!</v>
      </c>
    </row>
    <row r="1326" spans="1:9" ht="30">
      <c r="A1326" t="s">
        <v>341</v>
      </c>
      <c r="B1326" s="1" t="str">
        <f>+IF(LEN(A1326)&gt;0,VLOOKUP(A1326,Seguimiento_Mar_2025!G$4:H$356,2,FALSE),"")</f>
        <v>Estudiantes oficiales con discapacidad y talentos excepcionales atendidos con apoyos pedagógicos.</v>
      </c>
      <c r="C1326" s="1" t="str">
        <f>+IF(LEN(A1326)&gt;0,VLOOKUP(A1326,Seguimiento_Mar_2025!G$4:J$356,4,FALSE),"")</f>
        <v>Secretaría de Educación</v>
      </c>
      <c r="D1326" t="s">
        <v>1371</v>
      </c>
      <c r="E1326" t="str">
        <f t="shared" si="42"/>
        <v>52030110DonMatías</v>
      </c>
      <c r="F1326" t="str">
        <f t="shared" si="41"/>
        <v/>
      </c>
      <c r="G1326">
        <v>206</v>
      </c>
      <c r="H1326" s="2"/>
      <c r="I1326" t="e">
        <f>+ABS(SUMIF($A$4:$A$11183,A1326,$H$4:$H$11183)-IF(ISERROR(VLOOKUP(A1326,Seguimiento_Mar_2025!G$4:U$356,15,FALSE)),0,VLOOKUP(A1326,Seguimiento_Mar_2025!G$4:U$356,15,FALSE)))</f>
        <v>#VALUE!</v>
      </c>
    </row>
    <row r="1327" spans="1:9" ht="30">
      <c r="A1327" t="s">
        <v>341</v>
      </c>
      <c r="B1327" s="1" t="str">
        <f>+IF(LEN(A1327)&gt;0,VLOOKUP(A1327,Seguimiento_Mar_2025!G$4:H$356,2,FALSE),"")</f>
        <v>Estudiantes oficiales con discapacidad y talentos excepcionales atendidos con apoyos pedagógicos.</v>
      </c>
      <c r="C1327" s="1" t="str">
        <f>+IF(LEN(A1327)&gt;0,VLOOKUP(A1327,Seguimiento_Mar_2025!G$4:J$356,4,FALSE),"")</f>
        <v>Secretaría de Educación</v>
      </c>
      <c r="D1327" t="s">
        <v>1452</v>
      </c>
      <c r="E1327" t="str">
        <f t="shared" si="42"/>
        <v>52030110EBÉJICO</v>
      </c>
      <c r="F1327" t="str">
        <f t="shared" si="41"/>
        <v/>
      </c>
      <c r="G1327">
        <v>39</v>
      </c>
      <c r="H1327" s="2"/>
      <c r="I1327" t="e">
        <f>+ABS(SUMIF($A$4:$A$11183,A1327,$H$4:$H$11183)-IF(ISERROR(VLOOKUP(A1327,Seguimiento_Mar_2025!G$4:U$356,15,FALSE)),0,VLOOKUP(A1327,Seguimiento_Mar_2025!G$4:U$356,15,FALSE)))</f>
        <v>#VALUE!</v>
      </c>
    </row>
    <row r="1328" spans="1:9" ht="30">
      <c r="A1328" t="s">
        <v>341</v>
      </c>
      <c r="B1328" s="1" t="str">
        <f>+IF(LEN(A1328)&gt;0,VLOOKUP(A1328,Seguimiento_Mar_2025!G$4:H$356,2,FALSE),"")</f>
        <v>Estudiantes oficiales con discapacidad y talentos excepcionales atendidos con apoyos pedagógicos.</v>
      </c>
      <c r="C1328" s="1" t="str">
        <f>+IF(LEN(A1328)&gt;0,VLOOKUP(A1328,Seguimiento_Mar_2025!G$4:J$356,4,FALSE),"")</f>
        <v>Secretaría de Educación</v>
      </c>
      <c r="D1328" t="s">
        <v>1453</v>
      </c>
      <c r="E1328" t="str">
        <f t="shared" si="42"/>
        <v>52030110EL BAGRE</v>
      </c>
      <c r="F1328" t="str">
        <f t="shared" si="41"/>
        <v/>
      </c>
      <c r="G1328">
        <v>75</v>
      </c>
      <c r="H1328" s="2"/>
      <c r="I1328" t="e">
        <f>+ABS(SUMIF($A$4:$A$11183,A1328,$H$4:$H$11183)-IF(ISERROR(VLOOKUP(A1328,Seguimiento_Mar_2025!G$4:U$356,15,FALSE)),0,VLOOKUP(A1328,Seguimiento_Mar_2025!G$4:U$356,15,FALSE)))</f>
        <v>#VALUE!</v>
      </c>
    </row>
    <row r="1329" spans="1:9" ht="30">
      <c r="A1329" t="s">
        <v>341</v>
      </c>
      <c r="B1329" s="1" t="str">
        <f>+IF(LEN(A1329)&gt;0,VLOOKUP(A1329,Seguimiento_Mar_2025!G$4:H$356,2,FALSE),"")</f>
        <v>Estudiantes oficiales con discapacidad y talentos excepcionales atendidos con apoyos pedagógicos.</v>
      </c>
      <c r="C1329" s="1" t="str">
        <f>+IF(LEN(A1329)&gt;0,VLOOKUP(A1329,Seguimiento_Mar_2025!G$4:J$356,4,FALSE),"")</f>
        <v>Secretaría de Educación</v>
      </c>
      <c r="D1329" t="s">
        <v>1454</v>
      </c>
      <c r="E1329" t="str">
        <f t="shared" si="42"/>
        <v>52030110EL RETIRO</v>
      </c>
      <c r="F1329" t="str">
        <f t="shared" si="41"/>
        <v/>
      </c>
      <c r="G1329">
        <v>214</v>
      </c>
      <c r="H1329" s="2"/>
      <c r="I1329" t="e">
        <f>+ABS(SUMIF($A$4:$A$11183,A1329,$H$4:$H$11183)-IF(ISERROR(VLOOKUP(A1329,Seguimiento_Mar_2025!G$4:U$356,15,FALSE)),0,VLOOKUP(A1329,Seguimiento_Mar_2025!G$4:U$356,15,FALSE)))</f>
        <v>#VALUE!</v>
      </c>
    </row>
    <row r="1330" spans="1:9" ht="30">
      <c r="A1330" t="s">
        <v>341</v>
      </c>
      <c r="B1330" s="1" t="str">
        <f>+IF(LEN(A1330)&gt;0,VLOOKUP(A1330,Seguimiento_Mar_2025!G$4:H$356,2,FALSE),"")</f>
        <v>Estudiantes oficiales con discapacidad y talentos excepcionales atendidos con apoyos pedagógicos.</v>
      </c>
      <c r="C1330" s="1" t="str">
        <f>+IF(LEN(A1330)&gt;0,VLOOKUP(A1330,Seguimiento_Mar_2025!G$4:J$356,4,FALSE),"")</f>
        <v>Secretaría de Educación</v>
      </c>
      <c r="D1330" t="s">
        <v>1455</v>
      </c>
      <c r="E1330" t="str">
        <f t="shared" si="42"/>
        <v>52030110EL SANTUARIO</v>
      </c>
      <c r="F1330" t="str">
        <f t="shared" si="41"/>
        <v/>
      </c>
      <c r="G1330">
        <v>105</v>
      </c>
      <c r="H1330" s="2"/>
      <c r="I1330" t="e">
        <f>+ABS(SUMIF($A$4:$A$11183,A1330,$H$4:$H$11183)-IF(ISERROR(VLOOKUP(A1330,Seguimiento_Mar_2025!G$4:U$356,15,FALSE)),0,VLOOKUP(A1330,Seguimiento_Mar_2025!G$4:U$356,15,FALSE)))</f>
        <v>#VALUE!</v>
      </c>
    </row>
    <row r="1331" spans="1:9" ht="30">
      <c r="A1331" t="s">
        <v>341</v>
      </c>
      <c r="B1331" s="1" t="str">
        <f>+IF(LEN(A1331)&gt;0,VLOOKUP(A1331,Seguimiento_Mar_2025!G$4:H$356,2,FALSE),"")</f>
        <v>Estudiantes oficiales con discapacidad y talentos excepcionales atendidos con apoyos pedagógicos.</v>
      </c>
      <c r="C1331" s="1" t="str">
        <f>+IF(LEN(A1331)&gt;0,VLOOKUP(A1331,Seguimiento_Mar_2025!G$4:J$356,4,FALSE),"")</f>
        <v>Secretaría de Educación</v>
      </c>
      <c r="D1331" t="s">
        <v>1456</v>
      </c>
      <c r="E1331" t="str">
        <f t="shared" si="42"/>
        <v>52030110ENTRERRIOS</v>
      </c>
      <c r="F1331" t="str">
        <f t="shared" si="41"/>
        <v/>
      </c>
      <c r="G1331">
        <v>43</v>
      </c>
      <c r="H1331" s="2"/>
      <c r="I1331" t="e">
        <f>+ABS(SUMIF($A$4:$A$11183,A1331,$H$4:$H$11183)-IF(ISERROR(VLOOKUP(A1331,Seguimiento_Mar_2025!G$4:U$356,15,FALSE)),0,VLOOKUP(A1331,Seguimiento_Mar_2025!G$4:U$356,15,FALSE)))</f>
        <v>#VALUE!</v>
      </c>
    </row>
    <row r="1332" spans="1:9" ht="30">
      <c r="A1332" t="s">
        <v>341</v>
      </c>
      <c r="B1332" s="1" t="str">
        <f>+IF(LEN(A1332)&gt;0,VLOOKUP(A1332,Seguimiento_Mar_2025!G$4:H$356,2,FALSE),"")</f>
        <v>Estudiantes oficiales con discapacidad y talentos excepcionales atendidos con apoyos pedagógicos.</v>
      </c>
      <c r="C1332" s="1" t="str">
        <f>+IF(LEN(A1332)&gt;0,VLOOKUP(A1332,Seguimiento_Mar_2025!G$4:J$356,4,FALSE),"")</f>
        <v>Secretaría de Educación</v>
      </c>
      <c r="D1332" t="s">
        <v>1457</v>
      </c>
      <c r="E1332" t="str">
        <f t="shared" si="42"/>
        <v>52030110FREDONIA</v>
      </c>
      <c r="F1332" t="str">
        <f t="shared" si="41"/>
        <v/>
      </c>
      <c r="G1332">
        <v>137</v>
      </c>
      <c r="H1332" s="2"/>
      <c r="I1332" t="e">
        <f>+ABS(SUMIF($A$4:$A$11183,A1332,$H$4:$H$11183)-IF(ISERROR(VLOOKUP(A1332,Seguimiento_Mar_2025!G$4:U$356,15,FALSE)),0,VLOOKUP(A1332,Seguimiento_Mar_2025!G$4:U$356,15,FALSE)))</f>
        <v>#VALUE!</v>
      </c>
    </row>
    <row r="1333" spans="1:9" ht="30">
      <c r="A1333" t="s">
        <v>341</v>
      </c>
      <c r="B1333" s="1" t="str">
        <f>+IF(LEN(A1333)&gt;0,VLOOKUP(A1333,Seguimiento_Mar_2025!G$4:H$356,2,FALSE),"")</f>
        <v>Estudiantes oficiales con discapacidad y talentos excepcionales atendidos con apoyos pedagógicos.</v>
      </c>
      <c r="C1333" s="1" t="str">
        <f>+IF(LEN(A1333)&gt;0,VLOOKUP(A1333,Seguimiento_Mar_2025!G$4:J$356,4,FALSE),"")</f>
        <v>Secretaría de Educación</v>
      </c>
      <c r="D1333" t="s">
        <v>1458</v>
      </c>
      <c r="E1333" t="str">
        <f t="shared" si="42"/>
        <v>52030110GIRALDO</v>
      </c>
      <c r="F1333" t="str">
        <f t="shared" si="41"/>
        <v/>
      </c>
      <c r="G1333">
        <v>45</v>
      </c>
      <c r="H1333" s="2"/>
      <c r="I1333" t="e">
        <f>+ABS(SUMIF($A$4:$A$11183,A1333,$H$4:$H$11183)-IF(ISERROR(VLOOKUP(A1333,Seguimiento_Mar_2025!G$4:U$356,15,FALSE)),0,VLOOKUP(A1333,Seguimiento_Mar_2025!G$4:U$356,15,FALSE)))</f>
        <v>#VALUE!</v>
      </c>
    </row>
    <row r="1334" spans="1:9" ht="30">
      <c r="A1334" t="s">
        <v>341</v>
      </c>
      <c r="B1334" s="1" t="str">
        <f>+IF(LEN(A1334)&gt;0,VLOOKUP(A1334,Seguimiento_Mar_2025!G$4:H$356,2,FALSE),"")</f>
        <v>Estudiantes oficiales con discapacidad y talentos excepcionales atendidos con apoyos pedagógicos.</v>
      </c>
      <c r="C1334" s="1" t="str">
        <f>+IF(LEN(A1334)&gt;0,VLOOKUP(A1334,Seguimiento_Mar_2025!G$4:J$356,4,FALSE),"")</f>
        <v>Secretaría de Educación</v>
      </c>
      <c r="D1334" t="s">
        <v>1459</v>
      </c>
      <c r="E1334" t="str">
        <f t="shared" si="42"/>
        <v>52030110GIRARDOTA</v>
      </c>
      <c r="F1334" t="str">
        <f t="shared" si="41"/>
        <v/>
      </c>
      <c r="G1334">
        <v>288</v>
      </c>
      <c r="H1334" s="2"/>
      <c r="I1334" t="e">
        <f>+ABS(SUMIF($A$4:$A$11183,A1334,$H$4:$H$11183)-IF(ISERROR(VLOOKUP(A1334,Seguimiento_Mar_2025!G$4:U$356,15,FALSE)),0,VLOOKUP(A1334,Seguimiento_Mar_2025!G$4:U$356,15,FALSE)))</f>
        <v>#VALUE!</v>
      </c>
    </row>
    <row r="1335" spans="1:9" ht="30">
      <c r="A1335" t="s">
        <v>341</v>
      </c>
      <c r="B1335" s="1" t="str">
        <f>+IF(LEN(A1335)&gt;0,VLOOKUP(A1335,Seguimiento_Mar_2025!G$4:H$356,2,FALSE),"")</f>
        <v>Estudiantes oficiales con discapacidad y talentos excepcionales atendidos con apoyos pedagógicos.</v>
      </c>
      <c r="C1335" s="1" t="str">
        <f>+IF(LEN(A1335)&gt;0,VLOOKUP(A1335,Seguimiento_Mar_2025!G$4:J$356,4,FALSE),"")</f>
        <v>Secretaría de Educación</v>
      </c>
      <c r="D1335" t="s">
        <v>1460</v>
      </c>
      <c r="E1335" t="str">
        <f t="shared" si="42"/>
        <v>52030110GÓMEZ PLATA</v>
      </c>
      <c r="F1335" t="str">
        <f t="shared" si="41"/>
        <v/>
      </c>
      <c r="G1335">
        <v>36</v>
      </c>
      <c r="H1335" s="2"/>
      <c r="I1335" t="e">
        <f>+ABS(SUMIF($A$4:$A$11183,A1335,$H$4:$H$11183)-IF(ISERROR(VLOOKUP(A1335,Seguimiento_Mar_2025!G$4:U$356,15,FALSE)),0,VLOOKUP(A1335,Seguimiento_Mar_2025!G$4:U$356,15,FALSE)))</f>
        <v>#VALUE!</v>
      </c>
    </row>
    <row r="1336" spans="1:9" ht="30">
      <c r="A1336" t="s">
        <v>341</v>
      </c>
      <c r="B1336" s="1" t="str">
        <f>+IF(LEN(A1336)&gt;0,VLOOKUP(A1336,Seguimiento_Mar_2025!G$4:H$356,2,FALSE),"")</f>
        <v>Estudiantes oficiales con discapacidad y talentos excepcionales atendidos con apoyos pedagógicos.</v>
      </c>
      <c r="C1336" s="1" t="str">
        <f>+IF(LEN(A1336)&gt;0,VLOOKUP(A1336,Seguimiento_Mar_2025!G$4:J$356,4,FALSE),"")</f>
        <v>Secretaría de Educación</v>
      </c>
      <c r="D1336" t="s">
        <v>1461</v>
      </c>
      <c r="E1336" t="str">
        <f t="shared" si="42"/>
        <v>52030110GRANADA</v>
      </c>
      <c r="F1336" t="str">
        <f t="shared" si="41"/>
        <v/>
      </c>
      <c r="G1336">
        <v>56</v>
      </c>
      <c r="H1336" s="2"/>
      <c r="I1336" t="e">
        <f>+ABS(SUMIF($A$4:$A$11183,A1336,$H$4:$H$11183)-IF(ISERROR(VLOOKUP(A1336,Seguimiento_Mar_2025!G$4:U$356,15,FALSE)),0,VLOOKUP(A1336,Seguimiento_Mar_2025!G$4:U$356,15,FALSE)))</f>
        <v>#VALUE!</v>
      </c>
    </row>
    <row r="1337" spans="1:9" ht="30">
      <c r="A1337" t="s">
        <v>341</v>
      </c>
      <c r="B1337" s="1" t="str">
        <f>+IF(LEN(A1337)&gt;0,VLOOKUP(A1337,Seguimiento_Mar_2025!G$4:H$356,2,FALSE),"")</f>
        <v>Estudiantes oficiales con discapacidad y talentos excepcionales atendidos con apoyos pedagógicos.</v>
      </c>
      <c r="C1337" s="1" t="str">
        <f>+IF(LEN(A1337)&gt;0,VLOOKUP(A1337,Seguimiento_Mar_2025!G$4:J$356,4,FALSE),"")</f>
        <v>Secretaría de Educación</v>
      </c>
      <c r="D1337" t="s">
        <v>1462</v>
      </c>
      <c r="E1337" t="str">
        <f t="shared" si="42"/>
        <v>52030110GUARNE</v>
      </c>
      <c r="F1337" t="str">
        <f t="shared" si="41"/>
        <v/>
      </c>
      <c r="G1337">
        <v>84</v>
      </c>
      <c r="H1337" s="2"/>
      <c r="I1337" t="e">
        <f>+ABS(SUMIF($A$4:$A$11183,A1337,$H$4:$H$11183)-IF(ISERROR(VLOOKUP(A1337,Seguimiento_Mar_2025!G$4:U$356,15,FALSE)),0,VLOOKUP(A1337,Seguimiento_Mar_2025!G$4:U$356,15,FALSE)))</f>
        <v>#VALUE!</v>
      </c>
    </row>
    <row r="1338" spans="1:9" ht="30">
      <c r="A1338" t="s">
        <v>341</v>
      </c>
      <c r="B1338" s="1" t="str">
        <f>+IF(LEN(A1338)&gt;0,VLOOKUP(A1338,Seguimiento_Mar_2025!G$4:H$356,2,FALSE),"")</f>
        <v>Estudiantes oficiales con discapacidad y talentos excepcionales atendidos con apoyos pedagógicos.</v>
      </c>
      <c r="C1338" s="1" t="str">
        <f>+IF(LEN(A1338)&gt;0,VLOOKUP(A1338,Seguimiento_Mar_2025!G$4:J$356,4,FALSE),"")</f>
        <v>Secretaría de Educación</v>
      </c>
      <c r="D1338" t="s">
        <v>1463</v>
      </c>
      <c r="E1338" t="str">
        <f t="shared" si="42"/>
        <v>52030110GUATAPE</v>
      </c>
      <c r="F1338" t="str">
        <f t="shared" si="41"/>
        <v/>
      </c>
      <c r="G1338">
        <v>67</v>
      </c>
      <c r="H1338" s="2"/>
      <c r="I1338" t="e">
        <f>+ABS(SUMIF($A$4:$A$11183,A1338,$H$4:$H$11183)-IF(ISERROR(VLOOKUP(A1338,Seguimiento_Mar_2025!G$4:U$356,15,FALSE)),0,VLOOKUP(A1338,Seguimiento_Mar_2025!G$4:U$356,15,FALSE)))</f>
        <v>#VALUE!</v>
      </c>
    </row>
    <row r="1339" spans="1:9" ht="30">
      <c r="A1339" t="s">
        <v>341</v>
      </c>
      <c r="B1339" s="1" t="str">
        <f>+IF(LEN(A1339)&gt;0,VLOOKUP(A1339,Seguimiento_Mar_2025!G$4:H$356,2,FALSE),"")</f>
        <v>Estudiantes oficiales con discapacidad y talentos excepcionales atendidos con apoyos pedagógicos.</v>
      </c>
      <c r="C1339" s="1" t="str">
        <f>+IF(LEN(A1339)&gt;0,VLOOKUP(A1339,Seguimiento_Mar_2025!G$4:J$356,4,FALSE),"")</f>
        <v>Secretaría de Educación</v>
      </c>
      <c r="D1339" t="s">
        <v>1464</v>
      </c>
      <c r="E1339" t="str">
        <f t="shared" si="42"/>
        <v>52030110HELICONIA</v>
      </c>
      <c r="F1339" t="str">
        <f t="shared" si="41"/>
        <v/>
      </c>
      <c r="G1339">
        <v>13</v>
      </c>
      <c r="H1339" s="2"/>
      <c r="I1339" t="e">
        <f>+ABS(SUMIF($A$4:$A$11183,A1339,$H$4:$H$11183)-IF(ISERROR(VLOOKUP(A1339,Seguimiento_Mar_2025!G$4:U$356,15,FALSE)),0,VLOOKUP(A1339,Seguimiento_Mar_2025!G$4:U$356,15,FALSE)))</f>
        <v>#VALUE!</v>
      </c>
    </row>
    <row r="1340" spans="1:9" ht="30">
      <c r="A1340" t="s">
        <v>341</v>
      </c>
      <c r="B1340" s="1" t="str">
        <f>+IF(LEN(A1340)&gt;0,VLOOKUP(A1340,Seguimiento_Mar_2025!G$4:H$356,2,FALSE),"")</f>
        <v>Estudiantes oficiales con discapacidad y talentos excepcionales atendidos con apoyos pedagógicos.</v>
      </c>
      <c r="C1340" s="1" t="str">
        <f>+IF(LEN(A1340)&gt;0,VLOOKUP(A1340,Seguimiento_Mar_2025!G$4:J$356,4,FALSE),"")</f>
        <v>Secretaría de Educación</v>
      </c>
      <c r="D1340" t="s">
        <v>1465</v>
      </c>
      <c r="E1340" t="str">
        <f t="shared" si="42"/>
        <v>52030110HISPANIA</v>
      </c>
      <c r="F1340" t="str">
        <f t="shared" si="41"/>
        <v/>
      </c>
      <c r="G1340">
        <v>28</v>
      </c>
      <c r="H1340" s="2"/>
      <c r="I1340" t="e">
        <f>+ABS(SUMIF($A$4:$A$11183,A1340,$H$4:$H$11183)-IF(ISERROR(VLOOKUP(A1340,Seguimiento_Mar_2025!G$4:U$356,15,FALSE)),0,VLOOKUP(A1340,Seguimiento_Mar_2025!G$4:U$356,15,FALSE)))</f>
        <v>#VALUE!</v>
      </c>
    </row>
    <row r="1341" spans="1:9" ht="30">
      <c r="A1341" t="s">
        <v>341</v>
      </c>
      <c r="B1341" s="1" t="str">
        <f>+IF(LEN(A1341)&gt;0,VLOOKUP(A1341,Seguimiento_Mar_2025!G$4:H$356,2,FALSE),"")</f>
        <v>Estudiantes oficiales con discapacidad y talentos excepcionales atendidos con apoyos pedagógicos.</v>
      </c>
      <c r="C1341" s="1" t="str">
        <f>+IF(LEN(A1341)&gt;0,VLOOKUP(A1341,Seguimiento_Mar_2025!G$4:J$356,4,FALSE),"")</f>
        <v>Secretaría de Educación</v>
      </c>
      <c r="D1341" t="s">
        <v>1466</v>
      </c>
      <c r="E1341" t="str">
        <f t="shared" si="42"/>
        <v>52030110JARDÍN</v>
      </c>
      <c r="F1341" t="str">
        <f t="shared" si="41"/>
        <v/>
      </c>
      <c r="G1341">
        <v>53</v>
      </c>
      <c r="H1341" s="2"/>
      <c r="I1341" t="e">
        <f>+ABS(SUMIF($A$4:$A$11183,A1341,$H$4:$H$11183)-IF(ISERROR(VLOOKUP(A1341,Seguimiento_Mar_2025!G$4:U$356,15,FALSE)),0,VLOOKUP(A1341,Seguimiento_Mar_2025!G$4:U$356,15,FALSE)))</f>
        <v>#VALUE!</v>
      </c>
    </row>
    <row r="1342" spans="1:9" ht="30">
      <c r="A1342" t="s">
        <v>341</v>
      </c>
      <c r="B1342" s="1" t="str">
        <f>+IF(LEN(A1342)&gt;0,VLOOKUP(A1342,Seguimiento_Mar_2025!G$4:H$356,2,FALSE),"")</f>
        <v>Estudiantes oficiales con discapacidad y talentos excepcionales atendidos con apoyos pedagógicos.</v>
      </c>
      <c r="C1342" s="1" t="str">
        <f>+IF(LEN(A1342)&gt;0,VLOOKUP(A1342,Seguimiento_Mar_2025!G$4:J$356,4,FALSE),"")</f>
        <v>Secretaría de Educación</v>
      </c>
      <c r="D1342" t="s">
        <v>1467</v>
      </c>
      <c r="E1342" t="str">
        <f t="shared" si="42"/>
        <v>52030110JERICÓ</v>
      </c>
      <c r="F1342" t="str">
        <f t="shared" si="41"/>
        <v/>
      </c>
      <c r="G1342">
        <v>47</v>
      </c>
      <c r="H1342" s="2"/>
      <c r="I1342" t="e">
        <f>+ABS(SUMIF($A$4:$A$11183,A1342,$H$4:$H$11183)-IF(ISERROR(VLOOKUP(A1342,Seguimiento_Mar_2025!G$4:U$356,15,FALSE)),0,VLOOKUP(A1342,Seguimiento_Mar_2025!G$4:U$356,15,FALSE)))</f>
        <v>#VALUE!</v>
      </c>
    </row>
    <row r="1343" spans="1:9" ht="30">
      <c r="A1343" t="s">
        <v>341</v>
      </c>
      <c r="B1343" s="1" t="str">
        <f>+IF(LEN(A1343)&gt;0,VLOOKUP(A1343,Seguimiento_Mar_2025!G$4:H$356,2,FALSE),"")</f>
        <v>Estudiantes oficiales con discapacidad y talentos excepcionales atendidos con apoyos pedagógicos.</v>
      </c>
      <c r="C1343" s="1" t="str">
        <f>+IF(LEN(A1343)&gt;0,VLOOKUP(A1343,Seguimiento_Mar_2025!G$4:J$356,4,FALSE),"")</f>
        <v>Secretaría de Educación</v>
      </c>
      <c r="D1343" t="s">
        <v>1468</v>
      </c>
      <c r="E1343" t="str">
        <f t="shared" si="42"/>
        <v>52030110LA CEJA</v>
      </c>
      <c r="F1343" t="str">
        <f t="shared" si="41"/>
        <v/>
      </c>
      <c r="G1343">
        <v>99</v>
      </c>
      <c r="H1343" s="2"/>
      <c r="I1343" t="e">
        <f>+ABS(SUMIF($A$4:$A$11183,A1343,$H$4:$H$11183)-IF(ISERROR(VLOOKUP(A1343,Seguimiento_Mar_2025!G$4:U$356,15,FALSE)),0,VLOOKUP(A1343,Seguimiento_Mar_2025!G$4:U$356,15,FALSE)))</f>
        <v>#VALUE!</v>
      </c>
    </row>
    <row r="1344" spans="1:9" ht="30">
      <c r="A1344" t="s">
        <v>341</v>
      </c>
      <c r="B1344" s="1" t="str">
        <f>+IF(LEN(A1344)&gt;0,VLOOKUP(A1344,Seguimiento_Mar_2025!G$4:H$356,2,FALSE),"")</f>
        <v>Estudiantes oficiales con discapacidad y talentos excepcionales atendidos con apoyos pedagógicos.</v>
      </c>
      <c r="C1344" s="1" t="str">
        <f>+IF(LEN(A1344)&gt;0,VLOOKUP(A1344,Seguimiento_Mar_2025!G$4:J$356,4,FALSE),"")</f>
        <v>Secretaría de Educación</v>
      </c>
      <c r="D1344" t="s">
        <v>1469</v>
      </c>
      <c r="E1344" t="str">
        <f t="shared" si="42"/>
        <v>52030110LA PINTADA</v>
      </c>
      <c r="F1344" t="str">
        <f t="shared" si="41"/>
        <v/>
      </c>
      <c r="G1344">
        <v>37</v>
      </c>
      <c r="H1344" s="2"/>
      <c r="I1344" t="e">
        <f>+ABS(SUMIF($A$4:$A$11183,A1344,$H$4:$H$11183)-IF(ISERROR(VLOOKUP(A1344,Seguimiento_Mar_2025!G$4:U$356,15,FALSE)),0,VLOOKUP(A1344,Seguimiento_Mar_2025!G$4:U$356,15,FALSE)))</f>
        <v>#VALUE!</v>
      </c>
    </row>
    <row r="1345" spans="1:9" ht="30">
      <c r="A1345" t="s">
        <v>341</v>
      </c>
      <c r="B1345" s="1" t="str">
        <f>+IF(LEN(A1345)&gt;0,VLOOKUP(A1345,Seguimiento_Mar_2025!G$4:H$356,2,FALSE),"")</f>
        <v>Estudiantes oficiales con discapacidad y talentos excepcionales atendidos con apoyos pedagógicos.</v>
      </c>
      <c r="C1345" s="1" t="str">
        <f>+IF(LEN(A1345)&gt;0,VLOOKUP(A1345,Seguimiento_Mar_2025!G$4:J$356,4,FALSE),"")</f>
        <v>Secretaría de Educación</v>
      </c>
      <c r="D1345" t="s">
        <v>1470</v>
      </c>
      <c r="E1345" t="str">
        <f t="shared" si="42"/>
        <v>52030110LA UNIÓN</v>
      </c>
      <c r="F1345" t="str">
        <f t="shared" si="41"/>
        <v/>
      </c>
      <c r="G1345">
        <v>89</v>
      </c>
      <c r="H1345" s="2"/>
      <c r="I1345" t="e">
        <f>+ABS(SUMIF($A$4:$A$11183,A1345,$H$4:$H$11183)-IF(ISERROR(VLOOKUP(A1345,Seguimiento_Mar_2025!G$4:U$356,15,FALSE)),0,VLOOKUP(A1345,Seguimiento_Mar_2025!G$4:U$356,15,FALSE)))</f>
        <v>#VALUE!</v>
      </c>
    </row>
    <row r="1346" spans="1:9" ht="30">
      <c r="A1346" t="s">
        <v>341</v>
      </c>
      <c r="B1346" s="1" t="str">
        <f>+IF(LEN(A1346)&gt;0,VLOOKUP(A1346,Seguimiento_Mar_2025!G$4:H$356,2,FALSE),"")</f>
        <v>Estudiantes oficiales con discapacidad y talentos excepcionales atendidos con apoyos pedagógicos.</v>
      </c>
      <c r="C1346" s="1" t="str">
        <f>+IF(LEN(A1346)&gt;0,VLOOKUP(A1346,Seguimiento_Mar_2025!G$4:J$356,4,FALSE),"")</f>
        <v>Secretaría de Educación</v>
      </c>
      <c r="D1346" t="s">
        <v>1471</v>
      </c>
      <c r="E1346" t="str">
        <f t="shared" si="42"/>
        <v>52030110LIBORINA</v>
      </c>
      <c r="F1346" t="str">
        <f t="shared" si="41"/>
        <v/>
      </c>
      <c r="G1346">
        <v>96</v>
      </c>
      <c r="H1346" s="2"/>
      <c r="I1346" t="e">
        <f>+ABS(SUMIF($A$4:$A$11183,A1346,$H$4:$H$11183)-IF(ISERROR(VLOOKUP(A1346,Seguimiento_Mar_2025!G$4:U$356,15,FALSE)),0,VLOOKUP(A1346,Seguimiento_Mar_2025!G$4:U$356,15,FALSE)))</f>
        <v>#VALUE!</v>
      </c>
    </row>
    <row r="1347" spans="1:9" ht="30">
      <c r="A1347" t="s">
        <v>341</v>
      </c>
      <c r="B1347" s="1" t="str">
        <f>+IF(LEN(A1347)&gt;0,VLOOKUP(A1347,Seguimiento_Mar_2025!G$4:H$356,2,FALSE),"")</f>
        <v>Estudiantes oficiales con discapacidad y talentos excepcionales atendidos con apoyos pedagógicos.</v>
      </c>
      <c r="C1347" s="1" t="str">
        <f>+IF(LEN(A1347)&gt;0,VLOOKUP(A1347,Seguimiento_Mar_2025!G$4:J$356,4,FALSE),"")</f>
        <v>Secretaría de Educación</v>
      </c>
      <c r="D1347" t="s">
        <v>1472</v>
      </c>
      <c r="E1347" t="str">
        <f t="shared" si="42"/>
        <v>52030110MACEO</v>
      </c>
      <c r="F1347" t="str">
        <f t="shared" si="41"/>
        <v/>
      </c>
      <c r="G1347">
        <v>34</v>
      </c>
      <c r="H1347" s="2"/>
      <c r="I1347" t="e">
        <f>+ABS(SUMIF($A$4:$A$11183,A1347,$H$4:$H$11183)-IF(ISERROR(VLOOKUP(A1347,Seguimiento_Mar_2025!G$4:U$356,15,FALSE)),0,VLOOKUP(A1347,Seguimiento_Mar_2025!G$4:U$356,15,FALSE)))</f>
        <v>#VALUE!</v>
      </c>
    </row>
    <row r="1348" spans="1:9" ht="30">
      <c r="A1348" t="s">
        <v>341</v>
      </c>
      <c r="B1348" s="1" t="str">
        <f>+IF(LEN(A1348)&gt;0,VLOOKUP(A1348,Seguimiento_Mar_2025!G$4:H$356,2,FALSE),"")</f>
        <v>Estudiantes oficiales con discapacidad y talentos excepcionales atendidos con apoyos pedagógicos.</v>
      </c>
      <c r="C1348" s="1" t="str">
        <f>+IF(LEN(A1348)&gt;0,VLOOKUP(A1348,Seguimiento_Mar_2025!G$4:J$356,4,FALSE),"")</f>
        <v>Secretaría de Educación</v>
      </c>
      <c r="D1348" t="s">
        <v>1473</v>
      </c>
      <c r="E1348" t="str">
        <f t="shared" si="42"/>
        <v>52030110MARINILLA</v>
      </c>
      <c r="F1348" t="str">
        <f t="shared" ref="F1348:F1411" si="43">+IF(IF(LEN(E1348)&gt;0,COUNTIF($E$4:$E$11183,E1348),"")=1,"",IF(LEN(E1348)&gt;0,COUNTIF($E$4:$E$11183,E1348),""))</f>
        <v/>
      </c>
      <c r="G1348">
        <v>201</v>
      </c>
      <c r="H1348" s="2"/>
      <c r="I1348" t="e">
        <f>+ABS(SUMIF($A$4:$A$11183,A1348,$H$4:$H$11183)-IF(ISERROR(VLOOKUP(A1348,Seguimiento_Mar_2025!G$4:U$356,15,FALSE)),0,VLOOKUP(A1348,Seguimiento_Mar_2025!G$4:U$356,15,FALSE)))</f>
        <v>#VALUE!</v>
      </c>
    </row>
    <row r="1349" spans="1:9" ht="30">
      <c r="A1349" t="s">
        <v>341</v>
      </c>
      <c r="B1349" s="1" t="str">
        <f>+IF(LEN(A1349)&gt;0,VLOOKUP(A1349,Seguimiento_Mar_2025!G$4:H$356,2,FALSE),"")</f>
        <v>Estudiantes oficiales con discapacidad y talentos excepcionales atendidos con apoyos pedagógicos.</v>
      </c>
      <c r="C1349" s="1" t="str">
        <f>+IF(LEN(A1349)&gt;0,VLOOKUP(A1349,Seguimiento_Mar_2025!G$4:J$356,4,FALSE),"")</f>
        <v>Secretaría de Educación</v>
      </c>
      <c r="D1349" t="s">
        <v>1474</v>
      </c>
      <c r="E1349" t="str">
        <f t="shared" ref="E1349:E1412" si="44">+A1349&amp;D1349</f>
        <v>52030110MURINDÓ</v>
      </c>
      <c r="F1349" t="str">
        <f t="shared" si="43"/>
        <v/>
      </c>
      <c r="G1349">
        <v>47</v>
      </c>
      <c r="H1349" s="2"/>
      <c r="I1349" t="e">
        <f>+ABS(SUMIF($A$4:$A$11183,A1349,$H$4:$H$11183)-IF(ISERROR(VLOOKUP(A1349,Seguimiento_Mar_2025!G$4:U$356,15,FALSE)),0,VLOOKUP(A1349,Seguimiento_Mar_2025!G$4:U$356,15,FALSE)))</f>
        <v>#VALUE!</v>
      </c>
    </row>
    <row r="1350" spans="1:9" ht="30">
      <c r="A1350" t="s">
        <v>341</v>
      </c>
      <c r="B1350" s="1" t="str">
        <f>+IF(LEN(A1350)&gt;0,VLOOKUP(A1350,Seguimiento_Mar_2025!G$4:H$356,2,FALSE),"")</f>
        <v>Estudiantes oficiales con discapacidad y talentos excepcionales atendidos con apoyos pedagógicos.</v>
      </c>
      <c r="C1350" s="1" t="str">
        <f>+IF(LEN(A1350)&gt;0,VLOOKUP(A1350,Seguimiento_Mar_2025!G$4:J$356,4,FALSE),"")</f>
        <v>Secretaría de Educación</v>
      </c>
      <c r="D1350" t="s">
        <v>1475</v>
      </c>
      <c r="E1350" t="str">
        <f t="shared" si="44"/>
        <v>52030110MUTATÁ</v>
      </c>
      <c r="F1350" t="str">
        <f t="shared" si="43"/>
        <v/>
      </c>
      <c r="G1350">
        <v>72</v>
      </c>
      <c r="H1350" s="2"/>
      <c r="I1350" t="e">
        <f>+ABS(SUMIF($A$4:$A$11183,A1350,$H$4:$H$11183)-IF(ISERROR(VLOOKUP(A1350,Seguimiento_Mar_2025!G$4:U$356,15,FALSE)),0,VLOOKUP(A1350,Seguimiento_Mar_2025!G$4:U$356,15,FALSE)))</f>
        <v>#VALUE!</v>
      </c>
    </row>
    <row r="1351" spans="1:9" ht="30">
      <c r="A1351" t="s">
        <v>341</v>
      </c>
      <c r="B1351" s="1" t="str">
        <f>+IF(LEN(A1351)&gt;0,VLOOKUP(A1351,Seguimiento_Mar_2025!G$4:H$356,2,FALSE),"")</f>
        <v>Estudiantes oficiales con discapacidad y talentos excepcionales atendidos con apoyos pedagógicos.</v>
      </c>
      <c r="C1351" s="1" t="str">
        <f>+IF(LEN(A1351)&gt;0,VLOOKUP(A1351,Seguimiento_Mar_2025!G$4:J$356,4,FALSE),"")</f>
        <v>Secretaría de Educación</v>
      </c>
      <c r="D1351" t="s">
        <v>1476</v>
      </c>
      <c r="E1351" t="str">
        <f t="shared" si="44"/>
        <v>52030110NARIÑO</v>
      </c>
      <c r="F1351" t="str">
        <f t="shared" si="43"/>
        <v/>
      </c>
      <c r="G1351">
        <v>22</v>
      </c>
      <c r="H1351" s="2"/>
      <c r="I1351" t="e">
        <f>+ABS(SUMIF($A$4:$A$11183,A1351,$H$4:$H$11183)-IF(ISERROR(VLOOKUP(A1351,Seguimiento_Mar_2025!G$4:U$356,15,FALSE)),0,VLOOKUP(A1351,Seguimiento_Mar_2025!G$4:U$356,15,FALSE)))</f>
        <v>#VALUE!</v>
      </c>
    </row>
    <row r="1352" spans="1:9" ht="30">
      <c r="A1352" t="s">
        <v>341</v>
      </c>
      <c r="B1352" s="1" t="str">
        <f>+IF(LEN(A1352)&gt;0,VLOOKUP(A1352,Seguimiento_Mar_2025!G$4:H$356,2,FALSE),"")</f>
        <v>Estudiantes oficiales con discapacidad y talentos excepcionales atendidos con apoyos pedagógicos.</v>
      </c>
      <c r="C1352" s="1" t="str">
        <f>+IF(LEN(A1352)&gt;0,VLOOKUP(A1352,Seguimiento_Mar_2025!G$4:J$356,4,FALSE),"")</f>
        <v>Secretaría de Educación</v>
      </c>
      <c r="D1352" t="s">
        <v>1477</v>
      </c>
      <c r="E1352" t="str">
        <f t="shared" si="44"/>
        <v>52030110NECHÍ</v>
      </c>
      <c r="F1352" t="str">
        <f t="shared" si="43"/>
        <v/>
      </c>
      <c r="G1352">
        <v>35</v>
      </c>
      <c r="H1352" s="2"/>
      <c r="I1352" t="e">
        <f>+ABS(SUMIF($A$4:$A$11183,A1352,$H$4:$H$11183)-IF(ISERROR(VLOOKUP(A1352,Seguimiento_Mar_2025!G$4:U$356,15,FALSE)),0,VLOOKUP(A1352,Seguimiento_Mar_2025!G$4:U$356,15,FALSE)))</f>
        <v>#VALUE!</v>
      </c>
    </row>
    <row r="1353" spans="1:9" ht="30">
      <c r="A1353" t="s">
        <v>341</v>
      </c>
      <c r="B1353" s="1" t="str">
        <f>+IF(LEN(A1353)&gt;0,VLOOKUP(A1353,Seguimiento_Mar_2025!G$4:H$356,2,FALSE),"")</f>
        <v>Estudiantes oficiales con discapacidad y talentos excepcionales atendidos con apoyos pedagógicos.</v>
      </c>
      <c r="C1353" s="1" t="str">
        <f>+IF(LEN(A1353)&gt;0,VLOOKUP(A1353,Seguimiento_Mar_2025!G$4:J$356,4,FALSE),"")</f>
        <v>Secretaría de Educación</v>
      </c>
      <c r="D1353" t="s">
        <v>1478</v>
      </c>
      <c r="E1353" t="str">
        <f t="shared" si="44"/>
        <v>52030110NECOCLÍ</v>
      </c>
      <c r="F1353" t="str">
        <f t="shared" si="43"/>
        <v/>
      </c>
      <c r="G1353">
        <v>147</v>
      </c>
      <c r="H1353" s="2"/>
      <c r="I1353" t="e">
        <f>+ABS(SUMIF($A$4:$A$11183,A1353,$H$4:$H$11183)-IF(ISERROR(VLOOKUP(A1353,Seguimiento_Mar_2025!G$4:U$356,15,FALSE)),0,VLOOKUP(A1353,Seguimiento_Mar_2025!G$4:U$356,15,FALSE)))</f>
        <v>#VALUE!</v>
      </c>
    </row>
    <row r="1354" spans="1:9" ht="30">
      <c r="A1354" t="s">
        <v>341</v>
      </c>
      <c r="B1354" s="1" t="str">
        <f>+IF(LEN(A1354)&gt;0,VLOOKUP(A1354,Seguimiento_Mar_2025!G$4:H$356,2,FALSE),"")</f>
        <v>Estudiantes oficiales con discapacidad y talentos excepcionales atendidos con apoyos pedagógicos.</v>
      </c>
      <c r="C1354" s="1" t="str">
        <f>+IF(LEN(A1354)&gt;0,VLOOKUP(A1354,Seguimiento_Mar_2025!G$4:J$356,4,FALSE),"")</f>
        <v>Secretaría de Educación</v>
      </c>
      <c r="D1354" t="s">
        <v>1479</v>
      </c>
      <c r="E1354" t="str">
        <f t="shared" si="44"/>
        <v>52030110OLAYA</v>
      </c>
      <c r="F1354" t="str">
        <f t="shared" si="43"/>
        <v/>
      </c>
      <c r="G1354">
        <v>16</v>
      </c>
      <c r="H1354" s="2"/>
      <c r="I1354" t="e">
        <f>+ABS(SUMIF($A$4:$A$11183,A1354,$H$4:$H$11183)-IF(ISERROR(VLOOKUP(A1354,Seguimiento_Mar_2025!G$4:U$356,15,FALSE)),0,VLOOKUP(A1354,Seguimiento_Mar_2025!G$4:U$356,15,FALSE)))</f>
        <v>#VALUE!</v>
      </c>
    </row>
    <row r="1355" spans="1:9" ht="30">
      <c r="A1355" t="s">
        <v>341</v>
      </c>
      <c r="B1355" s="1" t="str">
        <f>+IF(LEN(A1355)&gt;0,VLOOKUP(A1355,Seguimiento_Mar_2025!G$4:H$356,2,FALSE),"")</f>
        <v>Estudiantes oficiales con discapacidad y talentos excepcionales atendidos con apoyos pedagógicos.</v>
      </c>
      <c r="C1355" s="1" t="str">
        <f>+IF(LEN(A1355)&gt;0,VLOOKUP(A1355,Seguimiento_Mar_2025!G$4:J$356,4,FALSE),"")</f>
        <v>Secretaría de Educación</v>
      </c>
      <c r="D1355" t="s">
        <v>1480</v>
      </c>
      <c r="E1355" t="str">
        <f t="shared" si="44"/>
        <v>52030110PUEBLORRICO</v>
      </c>
      <c r="F1355" t="str">
        <f t="shared" si="43"/>
        <v/>
      </c>
      <c r="G1355">
        <v>30</v>
      </c>
      <c r="H1355" s="2"/>
      <c r="I1355" t="e">
        <f>+ABS(SUMIF($A$4:$A$11183,A1355,$H$4:$H$11183)-IF(ISERROR(VLOOKUP(A1355,Seguimiento_Mar_2025!G$4:U$356,15,FALSE)),0,VLOOKUP(A1355,Seguimiento_Mar_2025!G$4:U$356,15,FALSE)))</f>
        <v>#VALUE!</v>
      </c>
    </row>
    <row r="1356" spans="1:9" ht="30">
      <c r="A1356" t="s">
        <v>341</v>
      </c>
      <c r="B1356" s="1" t="str">
        <f>+IF(LEN(A1356)&gt;0,VLOOKUP(A1356,Seguimiento_Mar_2025!G$4:H$356,2,FALSE),"")</f>
        <v>Estudiantes oficiales con discapacidad y talentos excepcionales atendidos con apoyos pedagógicos.</v>
      </c>
      <c r="C1356" s="1" t="str">
        <f>+IF(LEN(A1356)&gt;0,VLOOKUP(A1356,Seguimiento_Mar_2025!G$4:J$356,4,FALSE),"")</f>
        <v>Secretaría de Educación</v>
      </c>
      <c r="D1356" t="s">
        <v>1481</v>
      </c>
      <c r="E1356" t="str">
        <f t="shared" si="44"/>
        <v>52030110PUERTO BERRÍO</v>
      </c>
      <c r="F1356" t="str">
        <f t="shared" si="43"/>
        <v/>
      </c>
      <c r="G1356">
        <v>154</v>
      </c>
      <c r="H1356" s="2"/>
      <c r="I1356" t="e">
        <f>+ABS(SUMIF($A$4:$A$11183,A1356,$H$4:$H$11183)-IF(ISERROR(VLOOKUP(A1356,Seguimiento_Mar_2025!G$4:U$356,15,FALSE)),0,VLOOKUP(A1356,Seguimiento_Mar_2025!G$4:U$356,15,FALSE)))</f>
        <v>#VALUE!</v>
      </c>
    </row>
    <row r="1357" spans="1:9" ht="30">
      <c r="A1357" t="s">
        <v>341</v>
      </c>
      <c r="B1357" s="1" t="str">
        <f>+IF(LEN(A1357)&gt;0,VLOOKUP(A1357,Seguimiento_Mar_2025!G$4:H$356,2,FALSE),"")</f>
        <v>Estudiantes oficiales con discapacidad y talentos excepcionales atendidos con apoyos pedagógicos.</v>
      </c>
      <c r="C1357" s="1" t="str">
        <f>+IF(LEN(A1357)&gt;0,VLOOKUP(A1357,Seguimiento_Mar_2025!G$4:J$356,4,FALSE),"")</f>
        <v>Secretaría de Educación</v>
      </c>
      <c r="D1357" t="s">
        <v>1482</v>
      </c>
      <c r="E1357" t="str">
        <f t="shared" si="44"/>
        <v>52030110PUERTO NARE</v>
      </c>
      <c r="F1357" t="str">
        <f t="shared" si="43"/>
        <v/>
      </c>
      <c r="G1357">
        <v>25</v>
      </c>
      <c r="H1357" s="2"/>
      <c r="I1357" t="e">
        <f>+ABS(SUMIF($A$4:$A$11183,A1357,$H$4:$H$11183)-IF(ISERROR(VLOOKUP(A1357,Seguimiento_Mar_2025!G$4:U$356,15,FALSE)),0,VLOOKUP(A1357,Seguimiento_Mar_2025!G$4:U$356,15,FALSE)))</f>
        <v>#VALUE!</v>
      </c>
    </row>
    <row r="1358" spans="1:9" ht="30">
      <c r="A1358" t="s">
        <v>341</v>
      </c>
      <c r="B1358" s="1" t="str">
        <f>+IF(LEN(A1358)&gt;0,VLOOKUP(A1358,Seguimiento_Mar_2025!G$4:H$356,2,FALSE),"")</f>
        <v>Estudiantes oficiales con discapacidad y talentos excepcionales atendidos con apoyos pedagógicos.</v>
      </c>
      <c r="C1358" s="1" t="str">
        <f>+IF(LEN(A1358)&gt;0,VLOOKUP(A1358,Seguimiento_Mar_2025!G$4:J$356,4,FALSE),"")</f>
        <v>Secretaría de Educación</v>
      </c>
      <c r="D1358" t="s">
        <v>1483</v>
      </c>
      <c r="E1358" t="str">
        <f t="shared" si="44"/>
        <v>52030110PUERTO TRIUNFO</v>
      </c>
      <c r="F1358" t="str">
        <f t="shared" si="43"/>
        <v/>
      </c>
      <c r="G1358">
        <v>51</v>
      </c>
      <c r="H1358" s="2"/>
      <c r="I1358" t="e">
        <f>+ABS(SUMIF($A$4:$A$11183,A1358,$H$4:$H$11183)-IF(ISERROR(VLOOKUP(A1358,Seguimiento_Mar_2025!G$4:U$356,15,FALSE)),0,VLOOKUP(A1358,Seguimiento_Mar_2025!G$4:U$356,15,FALSE)))</f>
        <v>#VALUE!</v>
      </c>
    </row>
    <row r="1359" spans="1:9" ht="30">
      <c r="A1359" t="s">
        <v>341</v>
      </c>
      <c r="B1359" s="1" t="str">
        <f>+IF(LEN(A1359)&gt;0,VLOOKUP(A1359,Seguimiento_Mar_2025!G$4:H$356,2,FALSE),"")</f>
        <v>Estudiantes oficiales con discapacidad y talentos excepcionales atendidos con apoyos pedagógicos.</v>
      </c>
      <c r="C1359" s="1" t="str">
        <f>+IF(LEN(A1359)&gt;0,VLOOKUP(A1359,Seguimiento_Mar_2025!G$4:J$356,4,FALSE),"")</f>
        <v>Secretaría de Educación</v>
      </c>
      <c r="D1359" t="s">
        <v>1484</v>
      </c>
      <c r="E1359" t="str">
        <f t="shared" si="44"/>
        <v>52030110REMEDIOS</v>
      </c>
      <c r="F1359" t="str">
        <f t="shared" si="43"/>
        <v/>
      </c>
      <c r="G1359">
        <v>297</v>
      </c>
      <c r="H1359" s="2"/>
      <c r="I1359" t="e">
        <f>+ABS(SUMIF($A$4:$A$11183,A1359,$H$4:$H$11183)-IF(ISERROR(VLOOKUP(A1359,Seguimiento_Mar_2025!G$4:U$356,15,FALSE)),0,VLOOKUP(A1359,Seguimiento_Mar_2025!G$4:U$356,15,FALSE)))</f>
        <v>#VALUE!</v>
      </c>
    </row>
    <row r="1360" spans="1:9" ht="30">
      <c r="A1360" t="s">
        <v>341</v>
      </c>
      <c r="B1360" s="1" t="str">
        <f>+IF(LEN(A1360)&gt;0,VLOOKUP(A1360,Seguimiento_Mar_2025!G$4:H$356,2,FALSE),"")</f>
        <v>Estudiantes oficiales con discapacidad y talentos excepcionales atendidos con apoyos pedagógicos.</v>
      </c>
      <c r="C1360" s="1" t="str">
        <f>+IF(LEN(A1360)&gt;0,VLOOKUP(A1360,Seguimiento_Mar_2025!G$4:J$356,4,FALSE),"")</f>
        <v>Secretaría de Educación</v>
      </c>
      <c r="D1360" t="s">
        <v>1485</v>
      </c>
      <c r="E1360" t="str">
        <f t="shared" si="44"/>
        <v>52030110SABANALARGA</v>
      </c>
      <c r="F1360" t="str">
        <f t="shared" si="43"/>
        <v/>
      </c>
      <c r="G1360">
        <v>29</v>
      </c>
      <c r="H1360" s="2"/>
      <c r="I1360" t="e">
        <f>+ABS(SUMIF($A$4:$A$11183,A1360,$H$4:$H$11183)-IF(ISERROR(VLOOKUP(A1360,Seguimiento_Mar_2025!G$4:U$356,15,FALSE)),0,VLOOKUP(A1360,Seguimiento_Mar_2025!G$4:U$356,15,FALSE)))</f>
        <v>#VALUE!</v>
      </c>
    </row>
    <row r="1361" spans="1:9" ht="30">
      <c r="A1361" t="s">
        <v>341</v>
      </c>
      <c r="B1361" s="1" t="str">
        <f>+IF(LEN(A1361)&gt;0,VLOOKUP(A1361,Seguimiento_Mar_2025!G$4:H$356,2,FALSE),"")</f>
        <v>Estudiantes oficiales con discapacidad y talentos excepcionales atendidos con apoyos pedagógicos.</v>
      </c>
      <c r="C1361" s="1" t="str">
        <f>+IF(LEN(A1361)&gt;0,VLOOKUP(A1361,Seguimiento_Mar_2025!G$4:J$356,4,FALSE),"")</f>
        <v>Secretaría de Educación</v>
      </c>
      <c r="D1361" t="s">
        <v>1486</v>
      </c>
      <c r="E1361" t="str">
        <f t="shared" si="44"/>
        <v>52030110SAN CARLOS</v>
      </c>
      <c r="F1361" t="str">
        <f t="shared" si="43"/>
        <v/>
      </c>
      <c r="G1361">
        <v>54</v>
      </c>
      <c r="H1361" s="2"/>
      <c r="I1361" t="e">
        <f>+ABS(SUMIF($A$4:$A$11183,A1361,$H$4:$H$11183)-IF(ISERROR(VLOOKUP(A1361,Seguimiento_Mar_2025!G$4:U$356,15,FALSE)),0,VLOOKUP(A1361,Seguimiento_Mar_2025!G$4:U$356,15,FALSE)))</f>
        <v>#VALUE!</v>
      </c>
    </row>
    <row r="1362" spans="1:9" ht="30">
      <c r="A1362" t="s">
        <v>341</v>
      </c>
      <c r="B1362" s="1" t="str">
        <f>+IF(LEN(A1362)&gt;0,VLOOKUP(A1362,Seguimiento_Mar_2025!G$4:H$356,2,FALSE),"")</f>
        <v>Estudiantes oficiales con discapacidad y talentos excepcionales atendidos con apoyos pedagógicos.</v>
      </c>
      <c r="C1362" s="1" t="str">
        <f>+IF(LEN(A1362)&gt;0,VLOOKUP(A1362,Seguimiento_Mar_2025!G$4:J$356,4,FALSE),"")</f>
        <v>Secretaría de Educación</v>
      </c>
      <c r="D1362" t="s">
        <v>1487</v>
      </c>
      <c r="E1362" t="str">
        <f t="shared" si="44"/>
        <v>52030110SAN FRANCISCO</v>
      </c>
      <c r="F1362" t="str">
        <f t="shared" si="43"/>
        <v/>
      </c>
      <c r="G1362">
        <v>30</v>
      </c>
      <c r="H1362" s="2"/>
      <c r="I1362" t="e">
        <f>+ABS(SUMIF($A$4:$A$11183,A1362,$H$4:$H$11183)-IF(ISERROR(VLOOKUP(A1362,Seguimiento_Mar_2025!G$4:U$356,15,FALSE)),0,VLOOKUP(A1362,Seguimiento_Mar_2025!G$4:U$356,15,FALSE)))</f>
        <v>#VALUE!</v>
      </c>
    </row>
    <row r="1363" spans="1:9" ht="30">
      <c r="A1363" t="s">
        <v>341</v>
      </c>
      <c r="B1363" s="1" t="str">
        <f>+IF(LEN(A1363)&gt;0,VLOOKUP(A1363,Seguimiento_Mar_2025!G$4:H$356,2,FALSE),"")</f>
        <v>Estudiantes oficiales con discapacidad y talentos excepcionales atendidos con apoyos pedagógicos.</v>
      </c>
      <c r="C1363" s="1" t="str">
        <f>+IF(LEN(A1363)&gt;0,VLOOKUP(A1363,Seguimiento_Mar_2025!G$4:J$356,4,FALSE),"")</f>
        <v>Secretaría de Educación</v>
      </c>
      <c r="D1363" t="s">
        <v>1488</v>
      </c>
      <c r="E1363" t="str">
        <f t="shared" si="44"/>
        <v>52030110SAN JERÓNIMO</v>
      </c>
      <c r="F1363" t="str">
        <f t="shared" si="43"/>
        <v/>
      </c>
      <c r="G1363">
        <v>41</v>
      </c>
      <c r="H1363" s="2"/>
      <c r="I1363" t="e">
        <f>+ABS(SUMIF($A$4:$A$11183,A1363,$H$4:$H$11183)-IF(ISERROR(VLOOKUP(A1363,Seguimiento_Mar_2025!G$4:U$356,15,FALSE)),0,VLOOKUP(A1363,Seguimiento_Mar_2025!G$4:U$356,15,FALSE)))</f>
        <v>#VALUE!</v>
      </c>
    </row>
    <row r="1364" spans="1:9" ht="30">
      <c r="A1364" t="s">
        <v>341</v>
      </c>
      <c r="B1364" s="1" t="str">
        <f>+IF(LEN(A1364)&gt;0,VLOOKUP(A1364,Seguimiento_Mar_2025!G$4:H$356,2,FALSE),"")</f>
        <v>Estudiantes oficiales con discapacidad y talentos excepcionales atendidos con apoyos pedagógicos.</v>
      </c>
      <c r="C1364" s="1" t="str">
        <f>+IF(LEN(A1364)&gt;0,VLOOKUP(A1364,Seguimiento_Mar_2025!G$4:J$356,4,FALSE),"")</f>
        <v>Secretaría de Educación</v>
      </c>
      <c r="D1364" t="s">
        <v>1489</v>
      </c>
      <c r="E1364" t="str">
        <f t="shared" si="44"/>
        <v>52030110SAN JOSÉ DE LA MONTAÑA</v>
      </c>
      <c r="F1364" t="str">
        <f t="shared" si="43"/>
        <v/>
      </c>
      <c r="G1364">
        <v>21</v>
      </c>
      <c r="H1364" s="2"/>
      <c r="I1364" t="e">
        <f>+ABS(SUMIF($A$4:$A$11183,A1364,$H$4:$H$11183)-IF(ISERROR(VLOOKUP(A1364,Seguimiento_Mar_2025!G$4:U$356,15,FALSE)),0,VLOOKUP(A1364,Seguimiento_Mar_2025!G$4:U$356,15,FALSE)))</f>
        <v>#VALUE!</v>
      </c>
    </row>
    <row r="1365" spans="1:9" ht="30">
      <c r="A1365" t="s">
        <v>341</v>
      </c>
      <c r="B1365" s="1" t="str">
        <f>+IF(LEN(A1365)&gt;0,VLOOKUP(A1365,Seguimiento_Mar_2025!G$4:H$356,2,FALSE),"")</f>
        <v>Estudiantes oficiales con discapacidad y talentos excepcionales atendidos con apoyos pedagógicos.</v>
      </c>
      <c r="C1365" s="1" t="str">
        <f>+IF(LEN(A1365)&gt;0,VLOOKUP(A1365,Seguimiento_Mar_2025!G$4:J$356,4,FALSE),"")</f>
        <v>Secretaría de Educación</v>
      </c>
      <c r="D1365" t="s">
        <v>1490</v>
      </c>
      <c r="E1365" t="str">
        <f t="shared" si="44"/>
        <v>52030110SAN JUAN DE URABÁ</v>
      </c>
      <c r="F1365" t="str">
        <f t="shared" si="43"/>
        <v/>
      </c>
      <c r="G1365">
        <v>45</v>
      </c>
      <c r="H1365" s="2"/>
      <c r="I1365" t="e">
        <f>+ABS(SUMIF($A$4:$A$11183,A1365,$H$4:$H$11183)-IF(ISERROR(VLOOKUP(A1365,Seguimiento_Mar_2025!G$4:U$356,15,FALSE)),0,VLOOKUP(A1365,Seguimiento_Mar_2025!G$4:U$356,15,FALSE)))</f>
        <v>#VALUE!</v>
      </c>
    </row>
    <row r="1366" spans="1:9" ht="30">
      <c r="A1366" t="s">
        <v>341</v>
      </c>
      <c r="B1366" s="1" t="str">
        <f>+IF(LEN(A1366)&gt;0,VLOOKUP(A1366,Seguimiento_Mar_2025!G$4:H$356,2,FALSE),"")</f>
        <v>Estudiantes oficiales con discapacidad y talentos excepcionales atendidos con apoyos pedagógicos.</v>
      </c>
      <c r="C1366" s="1" t="str">
        <f>+IF(LEN(A1366)&gt;0,VLOOKUP(A1366,Seguimiento_Mar_2025!G$4:J$356,4,FALSE),"")</f>
        <v>Secretaría de Educación</v>
      </c>
      <c r="D1366" t="s">
        <v>1491</v>
      </c>
      <c r="E1366" t="str">
        <f t="shared" si="44"/>
        <v>52030110SAN LUÍS</v>
      </c>
      <c r="F1366" t="str">
        <f t="shared" si="43"/>
        <v/>
      </c>
      <c r="G1366">
        <v>143</v>
      </c>
      <c r="H1366" s="2"/>
      <c r="I1366" t="e">
        <f>+ABS(SUMIF($A$4:$A$11183,A1366,$H$4:$H$11183)-IF(ISERROR(VLOOKUP(A1366,Seguimiento_Mar_2025!G$4:U$356,15,FALSE)),0,VLOOKUP(A1366,Seguimiento_Mar_2025!G$4:U$356,15,FALSE)))</f>
        <v>#VALUE!</v>
      </c>
    </row>
    <row r="1367" spans="1:9" ht="30">
      <c r="A1367" t="s">
        <v>341</v>
      </c>
      <c r="B1367" s="1" t="str">
        <f>+IF(LEN(A1367)&gt;0,VLOOKUP(A1367,Seguimiento_Mar_2025!G$4:H$356,2,FALSE),"")</f>
        <v>Estudiantes oficiales con discapacidad y talentos excepcionales atendidos con apoyos pedagógicos.</v>
      </c>
      <c r="C1367" s="1" t="str">
        <f>+IF(LEN(A1367)&gt;0,VLOOKUP(A1367,Seguimiento_Mar_2025!G$4:J$356,4,FALSE),"")</f>
        <v>Secretaría de Educación</v>
      </c>
      <c r="D1367" t="s">
        <v>1341</v>
      </c>
      <c r="E1367" t="str">
        <f t="shared" si="44"/>
        <v>52030110San Pedro de los Milagros</v>
      </c>
      <c r="F1367" t="str">
        <f t="shared" si="43"/>
        <v/>
      </c>
      <c r="G1367">
        <v>34</v>
      </c>
      <c r="H1367" s="2"/>
      <c r="I1367" t="e">
        <f>+ABS(SUMIF($A$4:$A$11183,A1367,$H$4:$H$11183)-IF(ISERROR(VLOOKUP(A1367,Seguimiento_Mar_2025!G$4:U$356,15,FALSE)),0,VLOOKUP(A1367,Seguimiento_Mar_2025!G$4:U$356,15,FALSE)))</f>
        <v>#VALUE!</v>
      </c>
    </row>
    <row r="1368" spans="1:9" ht="30">
      <c r="A1368" t="s">
        <v>341</v>
      </c>
      <c r="B1368" s="1" t="str">
        <f>+IF(LEN(A1368)&gt;0,VLOOKUP(A1368,Seguimiento_Mar_2025!G$4:H$356,2,FALSE),"")</f>
        <v>Estudiantes oficiales con discapacidad y talentos excepcionales atendidos con apoyos pedagógicos.</v>
      </c>
      <c r="C1368" s="1" t="str">
        <f>+IF(LEN(A1368)&gt;0,VLOOKUP(A1368,Seguimiento_Mar_2025!G$4:J$356,4,FALSE),"")</f>
        <v>Secretaría de Educación</v>
      </c>
      <c r="D1368" t="s">
        <v>1492</v>
      </c>
      <c r="E1368" t="str">
        <f t="shared" si="44"/>
        <v>52030110SAN PEDRO DE URABÁ</v>
      </c>
      <c r="F1368" t="str">
        <f t="shared" si="43"/>
        <v/>
      </c>
      <c r="G1368">
        <v>127</v>
      </c>
      <c r="H1368" s="2"/>
      <c r="I1368" t="e">
        <f>+ABS(SUMIF($A$4:$A$11183,A1368,$H$4:$H$11183)-IF(ISERROR(VLOOKUP(A1368,Seguimiento_Mar_2025!G$4:U$356,15,FALSE)),0,VLOOKUP(A1368,Seguimiento_Mar_2025!G$4:U$356,15,FALSE)))</f>
        <v>#VALUE!</v>
      </c>
    </row>
    <row r="1369" spans="1:9" ht="30">
      <c r="A1369" t="s">
        <v>341</v>
      </c>
      <c r="B1369" s="1" t="str">
        <f>+IF(LEN(A1369)&gt;0,VLOOKUP(A1369,Seguimiento_Mar_2025!G$4:H$356,2,FALSE),"")</f>
        <v>Estudiantes oficiales con discapacidad y talentos excepcionales atendidos con apoyos pedagógicos.</v>
      </c>
      <c r="C1369" s="1" t="str">
        <f>+IF(LEN(A1369)&gt;0,VLOOKUP(A1369,Seguimiento_Mar_2025!G$4:J$356,4,FALSE),"")</f>
        <v>Secretaría de Educación</v>
      </c>
      <c r="D1369" t="s">
        <v>1493</v>
      </c>
      <c r="E1369" t="str">
        <f t="shared" si="44"/>
        <v>52030110SAN RAFAEL</v>
      </c>
      <c r="F1369" t="str">
        <f t="shared" si="43"/>
        <v/>
      </c>
      <c r="G1369">
        <v>18</v>
      </c>
      <c r="H1369" s="2"/>
      <c r="I1369" t="e">
        <f>+ABS(SUMIF($A$4:$A$11183,A1369,$H$4:$H$11183)-IF(ISERROR(VLOOKUP(A1369,Seguimiento_Mar_2025!G$4:U$356,15,FALSE)),0,VLOOKUP(A1369,Seguimiento_Mar_2025!G$4:U$356,15,FALSE)))</f>
        <v>#VALUE!</v>
      </c>
    </row>
    <row r="1370" spans="1:9" ht="30">
      <c r="A1370" t="s">
        <v>341</v>
      </c>
      <c r="B1370" s="1" t="str">
        <f>+IF(LEN(A1370)&gt;0,VLOOKUP(A1370,Seguimiento_Mar_2025!G$4:H$356,2,FALSE),"")</f>
        <v>Estudiantes oficiales con discapacidad y talentos excepcionales atendidos con apoyos pedagógicos.</v>
      </c>
      <c r="C1370" s="1" t="str">
        <f>+IF(LEN(A1370)&gt;0,VLOOKUP(A1370,Seguimiento_Mar_2025!G$4:J$356,4,FALSE),"")</f>
        <v>Secretaría de Educación</v>
      </c>
      <c r="D1370" t="s">
        <v>1494</v>
      </c>
      <c r="E1370" t="str">
        <f t="shared" si="44"/>
        <v>52030110SAN ROQUE</v>
      </c>
      <c r="F1370" t="str">
        <f t="shared" si="43"/>
        <v/>
      </c>
      <c r="G1370">
        <v>106</v>
      </c>
      <c r="H1370" s="2"/>
      <c r="I1370" t="e">
        <f>+ABS(SUMIF($A$4:$A$11183,A1370,$H$4:$H$11183)-IF(ISERROR(VLOOKUP(A1370,Seguimiento_Mar_2025!G$4:U$356,15,FALSE)),0,VLOOKUP(A1370,Seguimiento_Mar_2025!G$4:U$356,15,FALSE)))</f>
        <v>#VALUE!</v>
      </c>
    </row>
    <row r="1371" spans="1:9" ht="30">
      <c r="A1371" t="s">
        <v>341</v>
      </c>
      <c r="B1371" s="1" t="str">
        <f>+IF(LEN(A1371)&gt;0,VLOOKUP(A1371,Seguimiento_Mar_2025!G$4:H$356,2,FALSE),"")</f>
        <v>Estudiantes oficiales con discapacidad y talentos excepcionales atendidos con apoyos pedagógicos.</v>
      </c>
      <c r="C1371" s="1" t="str">
        <f>+IF(LEN(A1371)&gt;0,VLOOKUP(A1371,Seguimiento_Mar_2025!G$4:J$356,4,FALSE),"")</f>
        <v>Secretaría de Educación</v>
      </c>
      <c r="D1371" t="s">
        <v>1495</v>
      </c>
      <c r="E1371" t="str">
        <f t="shared" si="44"/>
        <v>52030110SAN VICENTE FERRER</v>
      </c>
      <c r="F1371" t="str">
        <f t="shared" si="43"/>
        <v/>
      </c>
      <c r="G1371">
        <v>79</v>
      </c>
      <c r="H1371" s="2"/>
      <c r="I1371" t="e">
        <f>+ABS(SUMIF($A$4:$A$11183,A1371,$H$4:$H$11183)-IF(ISERROR(VLOOKUP(A1371,Seguimiento_Mar_2025!G$4:U$356,15,FALSE)),0,VLOOKUP(A1371,Seguimiento_Mar_2025!G$4:U$356,15,FALSE)))</f>
        <v>#VALUE!</v>
      </c>
    </row>
    <row r="1372" spans="1:9" ht="30">
      <c r="A1372" t="s">
        <v>341</v>
      </c>
      <c r="B1372" s="1" t="str">
        <f>+IF(LEN(A1372)&gt;0,VLOOKUP(A1372,Seguimiento_Mar_2025!G$4:H$356,2,FALSE),"")</f>
        <v>Estudiantes oficiales con discapacidad y talentos excepcionales atendidos con apoyos pedagógicos.</v>
      </c>
      <c r="C1372" s="1" t="str">
        <f>+IF(LEN(A1372)&gt;0,VLOOKUP(A1372,Seguimiento_Mar_2025!G$4:J$356,4,FALSE),"")</f>
        <v>Secretaría de Educación</v>
      </c>
      <c r="D1372" t="s">
        <v>1496</v>
      </c>
      <c r="E1372" t="str">
        <f t="shared" si="44"/>
        <v>52030110SANTA BÁRBARA</v>
      </c>
      <c r="F1372" t="str">
        <f t="shared" si="43"/>
        <v/>
      </c>
      <c r="G1372">
        <v>50</v>
      </c>
      <c r="H1372" s="2"/>
      <c r="I1372" t="e">
        <f>+ABS(SUMIF($A$4:$A$11183,A1372,$H$4:$H$11183)-IF(ISERROR(VLOOKUP(A1372,Seguimiento_Mar_2025!G$4:U$356,15,FALSE)),0,VLOOKUP(A1372,Seguimiento_Mar_2025!G$4:U$356,15,FALSE)))</f>
        <v>#VALUE!</v>
      </c>
    </row>
    <row r="1373" spans="1:9" ht="30">
      <c r="A1373" t="s">
        <v>341</v>
      </c>
      <c r="B1373" s="1" t="str">
        <f>+IF(LEN(A1373)&gt;0,VLOOKUP(A1373,Seguimiento_Mar_2025!G$4:H$356,2,FALSE),"")</f>
        <v>Estudiantes oficiales con discapacidad y talentos excepcionales atendidos con apoyos pedagógicos.</v>
      </c>
      <c r="C1373" s="1" t="str">
        <f>+IF(LEN(A1373)&gt;0,VLOOKUP(A1373,Seguimiento_Mar_2025!G$4:J$356,4,FALSE),"")</f>
        <v>Secretaría de Educación</v>
      </c>
      <c r="D1373" t="s">
        <v>1497</v>
      </c>
      <c r="E1373" t="str">
        <f t="shared" si="44"/>
        <v>52030110SANTA ROSA DE OSOS</v>
      </c>
      <c r="F1373" t="str">
        <f t="shared" si="43"/>
        <v/>
      </c>
      <c r="G1373">
        <v>120</v>
      </c>
      <c r="H1373" s="2"/>
      <c r="I1373" t="e">
        <f>+ABS(SUMIF($A$4:$A$11183,A1373,$H$4:$H$11183)-IF(ISERROR(VLOOKUP(A1373,Seguimiento_Mar_2025!G$4:U$356,15,FALSE)),0,VLOOKUP(A1373,Seguimiento_Mar_2025!G$4:U$356,15,FALSE)))</f>
        <v>#VALUE!</v>
      </c>
    </row>
    <row r="1374" spans="1:9" ht="30">
      <c r="A1374" t="s">
        <v>341</v>
      </c>
      <c r="B1374" s="1" t="str">
        <f>+IF(LEN(A1374)&gt;0,VLOOKUP(A1374,Seguimiento_Mar_2025!G$4:H$356,2,FALSE),"")</f>
        <v>Estudiantes oficiales con discapacidad y talentos excepcionales atendidos con apoyos pedagógicos.</v>
      </c>
      <c r="C1374" s="1" t="str">
        <f>+IF(LEN(A1374)&gt;0,VLOOKUP(A1374,Seguimiento_Mar_2025!G$4:J$356,4,FALSE),"")</f>
        <v>Secretaría de Educación</v>
      </c>
      <c r="D1374" t="s">
        <v>1255</v>
      </c>
      <c r="E1374" t="str">
        <f t="shared" si="44"/>
        <v>52030110Santa Fe de Antioquia</v>
      </c>
      <c r="F1374" t="str">
        <f t="shared" si="43"/>
        <v/>
      </c>
      <c r="G1374">
        <v>128</v>
      </c>
      <c r="H1374" s="2"/>
      <c r="I1374" t="e">
        <f>+ABS(SUMIF($A$4:$A$11183,A1374,$H$4:$H$11183)-IF(ISERROR(VLOOKUP(A1374,Seguimiento_Mar_2025!G$4:U$356,15,FALSE)),0,VLOOKUP(A1374,Seguimiento_Mar_2025!G$4:U$356,15,FALSE)))</f>
        <v>#VALUE!</v>
      </c>
    </row>
    <row r="1375" spans="1:9" ht="30">
      <c r="A1375" t="s">
        <v>341</v>
      </c>
      <c r="B1375" s="1" t="str">
        <f>+IF(LEN(A1375)&gt;0,VLOOKUP(A1375,Seguimiento_Mar_2025!G$4:H$356,2,FALSE),"")</f>
        <v>Estudiantes oficiales con discapacidad y talentos excepcionales atendidos con apoyos pedagógicos.</v>
      </c>
      <c r="C1375" s="1" t="str">
        <f>+IF(LEN(A1375)&gt;0,VLOOKUP(A1375,Seguimiento_Mar_2025!G$4:J$356,4,FALSE),"")</f>
        <v>Secretaría de Educación</v>
      </c>
      <c r="D1375" t="s">
        <v>1498</v>
      </c>
      <c r="E1375" t="str">
        <f t="shared" si="44"/>
        <v>52030110SANTO DOMINGO</v>
      </c>
      <c r="F1375" t="str">
        <f t="shared" si="43"/>
        <v/>
      </c>
      <c r="G1375">
        <v>27</v>
      </c>
      <c r="H1375" s="2"/>
      <c r="I1375" t="e">
        <f>+ABS(SUMIF($A$4:$A$11183,A1375,$H$4:$H$11183)-IF(ISERROR(VLOOKUP(A1375,Seguimiento_Mar_2025!G$4:U$356,15,FALSE)),0,VLOOKUP(A1375,Seguimiento_Mar_2025!G$4:U$356,15,FALSE)))</f>
        <v>#VALUE!</v>
      </c>
    </row>
    <row r="1376" spans="1:9" ht="30">
      <c r="A1376" t="s">
        <v>341</v>
      </c>
      <c r="B1376" s="1" t="str">
        <f>+IF(LEN(A1376)&gt;0,VLOOKUP(A1376,Seguimiento_Mar_2025!G$4:H$356,2,FALSE),"")</f>
        <v>Estudiantes oficiales con discapacidad y talentos excepcionales atendidos con apoyos pedagógicos.</v>
      </c>
      <c r="C1376" s="1" t="str">
        <f>+IF(LEN(A1376)&gt;0,VLOOKUP(A1376,Seguimiento_Mar_2025!G$4:J$356,4,FALSE),"")</f>
        <v>Secretaría de Educación</v>
      </c>
      <c r="D1376" t="s">
        <v>1499</v>
      </c>
      <c r="E1376" t="str">
        <f t="shared" si="44"/>
        <v>52030110SONSÓN</v>
      </c>
      <c r="F1376" t="str">
        <f t="shared" si="43"/>
        <v/>
      </c>
      <c r="G1376">
        <v>120</v>
      </c>
      <c r="H1376" s="2"/>
      <c r="I1376" t="e">
        <f>+ABS(SUMIF($A$4:$A$11183,A1376,$H$4:$H$11183)-IF(ISERROR(VLOOKUP(A1376,Seguimiento_Mar_2025!G$4:U$356,15,FALSE)),0,VLOOKUP(A1376,Seguimiento_Mar_2025!G$4:U$356,15,FALSE)))</f>
        <v>#VALUE!</v>
      </c>
    </row>
    <row r="1377" spans="1:9" ht="30">
      <c r="A1377" t="s">
        <v>341</v>
      </c>
      <c r="B1377" s="1" t="str">
        <f>+IF(LEN(A1377)&gt;0,VLOOKUP(A1377,Seguimiento_Mar_2025!G$4:H$356,2,FALSE),"")</f>
        <v>Estudiantes oficiales con discapacidad y talentos excepcionales atendidos con apoyos pedagógicos.</v>
      </c>
      <c r="C1377" s="1" t="str">
        <f>+IF(LEN(A1377)&gt;0,VLOOKUP(A1377,Seguimiento_Mar_2025!G$4:J$356,4,FALSE),"")</f>
        <v>Secretaría de Educación</v>
      </c>
      <c r="D1377" t="s">
        <v>1500</v>
      </c>
      <c r="E1377" t="str">
        <f t="shared" si="44"/>
        <v>52030110SOPETRÁN</v>
      </c>
      <c r="F1377" t="str">
        <f t="shared" si="43"/>
        <v/>
      </c>
      <c r="G1377">
        <v>136</v>
      </c>
      <c r="H1377" s="2"/>
      <c r="I1377" t="e">
        <f>+ABS(SUMIF($A$4:$A$11183,A1377,$H$4:$H$11183)-IF(ISERROR(VLOOKUP(A1377,Seguimiento_Mar_2025!G$4:U$356,15,FALSE)),0,VLOOKUP(A1377,Seguimiento_Mar_2025!G$4:U$356,15,FALSE)))</f>
        <v>#VALUE!</v>
      </c>
    </row>
    <row r="1378" spans="1:9" ht="30">
      <c r="A1378" t="s">
        <v>341</v>
      </c>
      <c r="B1378" s="1" t="str">
        <f>+IF(LEN(A1378)&gt;0,VLOOKUP(A1378,Seguimiento_Mar_2025!G$4:H$356,2,FALSE),"")</f>
        <v>Estudiantes oficiales con discapacidad y talentos excepcionales atendidos con apoyos pedagógicos.</v>
      </c>
      <c r="C1378" s="1" t="str">
        <f>+IF(LEN(A1378)&gt;0,VLOOKUP(A1378,Seguimiento_Mar_2025!G$4:J$356,4,FALSE),"")</f>
        <v>Secretaría de Educación</v>
      </c>
      <c r="D1378" t="s">
        <v>1501</v>
      </c>
      <c r="E1378" t="str">
        <f t="shared" si="44"/>
        <v>52030110TÁMESIS</v>
      </c>
      <c r="F1378" t="str">
        <f t="shared" si="43"/>
        <v/>
      </c>
      <c r="G1378">
        <v>148</v>
      </c>
      <c r="H1378" s="2"/>
      <c r="I1378" t="e">
        <f>+ABS(SUMIF($A$4:$A$11183,A1378,$H$4:$H$11183)-IF(ISERROR(VLOOKUP(A1378,Seguimiento_Mar_2025!G$4:U$356,15,FALSE)),0,VLOOKUP(A1378,Seguimiento_Mar_2025!G$4:U$356,15,FALSE)))</f>
        <v>#VALUE!</v>
      </c>
    </row>
    <row r="1379" spans="1:9" ht="30">
      <c r="A1379" t="s">
        <v>341</v>
      </c>
      <c r="B1379" s="1" t="str">
        <f>+IF(LEN(A1379)&gt;0,VLOOKUP(A1379,Seguimiento_Mar_2025!G$4:H$356,2,FALSE),"")</f>
        <v>Estudiantes oficiales con discapacidad y talentos excepcionales atendidos con apoyos pedagógicos.</v>
      </c>
      <c r="C1379" s="1" t="str">
        <f>+IF(LEN(A1379)&gt;0,VLOOKUP(A1379,Seguimiento_Mar_2025!G$4:J$356,4,FALSE),"")</f>
        <v>Secretaría de Educación</v>
      </c>
      <c r="D1379" t="s">
        <v>1502</v>
      </c>
      <c r="E1379" t="str">
        <f t="shared" si="44"/>
        <v>52030110TARAZÁ</v>
      </c>
      <c r="F1379" t="str">
        <f t="shared" si="43"/>
        <v/>
      </c>
      <c r="G1379">
        <v>55</v>
      </c>
      <c r="H1379" s="2"/>
      <c r="I1379" t="e">
        <f>+ABS(SUMIF($A$4:$A$11183,A1379,$H$4:$H$11183)-IF(ISERROR(VLOOKUP(A1379,Seguimiento_Mar_2025!G$4:U$356,15,FALSE)),0,VLOOKUP(A1379,Seguimiento_Mar_2025!G$4:U$356,15,FALSE)))</f>
        <v>#VALUE!</v>
      </c>
    </row>
    <row r="1380" spans="1:9" ht="30">
      <c r="A1380" t="s">
        <v>341</v>
      </c>
      <c r="B1380" s="1" t="str">
        <f>+IF(LEN(A1380)&gt;0,VLOOKUP(A1380,Seguimiento_Mar_2025!G$4:H$356,2,FALSE),"")</f>
        <v>Estudiantes oficiales con discapacidad y talentos excepcionales atendidos con apoyos pedagógicos.</v>
      </c>
      <c r="C1380" s="1" t="str">
        <f>+IF(LEN(A1380)&gt;0,VLOOKUP(A1380,Seguimiento_Mar_2025!G$4:J$356,4,FALSE),"")</f>
        <v>Secretaría de Educación</v>
      </c>
      <c r="D1380" t="s">
        <v>1503</v>
      </c>
      <c r="E1380" t="str">
        <f t="shared" si="44"/>
        <v>52030110TARSO</v>
      </c>
      <c r="F1380" t="str">
        <f t="shared" si="43"/>
        <v/>
      </c>
      <c r="G1380">
        <v>27</v>
      </c>
      <c r="H1380" s="2"/>
      <c r="I1380" t="e">
        <f>+ABS(SUMIF($A$4:$A$11183,A1380,$H$4:$H$11183)-IF(ISERROR(VLOOKUP(A1380,Seguimiento_Mar_2025!G$4:U$356,15,FALSE)),0,VLOOKUP(A1380,Seguimiento_Mar_2025!G$4:U$356,15,FALSE)))</f>
        <v>#VALUE!</v>
      </c>
    </row>
    <row r="1381" spans="1:9" ht="30">
      <c r="A1381" t="s">
        <v>341</v>
      </c>
      <c r="B1381" s="1" t="str">
        <f>+IF(LEN(A1381)&gt;0,VLOOKUP(A1381,Seguimiento_Mar_2025!G$4:H$356,2,FALSE),"")</f>
        <v>Estudiantes oficiales con discapacidad y talentos excepcionales atendidos con apoyos pedagógicos.</v>
      </c>
      <c r="C1381" s="1" t="str">
        <f>+IF(LEN(A1381)&gt;0,VLOOKUP(A1381,Seguimiento_Mar_2025!G$4:J$356,4,FALSE),"")</f>
        <v>Secretaría de Educación</v>
      </c>
      <c r="D1381" t="s">
        <v>1504</v>
      </c>
      <c r="E1381" t="str">
        <f t="shared" si="44"/>
        <v>52030110TITIRIBÍ</v>
      </c>
      <c r="F1381" t="str">
        <f t="shared" si="43"/>
        <v/>
      </c>
      <c r="G1381">
        <v>24</v>
      </c>
      <c r="H1381" s="2"/>
      <c r="I1381" t="e">
        <f>+ABS(SUMIF($A$4:$A$11183,A1381,$H$4:$H$11183)-IF(ISERROR(VLOOKUP(A1381,Seguimiento_Mar_2025!G$4:U$356,15,FALSE)),0,VLOOKUP(A1381,Seguimiento_Mar_2025!G$4:U$356,15,FALSE)))</f>
        <v>#VALUE!</v>
      </c>
    </row>
    <row r="1382" spans="1:9" ht="30">
      <c r="A1382" t="s">
        <v>341</v>
      </c>
      <c r="B1382" s="1" t="str">
        <f>+IF(LEN(A1382)&gt;0,VLOOKUP(A1382,Seguimiento_Mar_2025!G$4:H$356,2,FALSE),"")</f>
        <v>Estudiantes oficiales con discapacidad y talentos excepcionales atendidos con apoyos pedagógicos.</v>
      </c>
      <c r="C1382" s="1" t="str">
        <f>+IF(LEN(A1382)&gt;0,VLOOKUP(A1382,Seguimiento_Mar_2025!G$4:J$356,4,FALSE),"")</f>
        <v>Secretaría de Educación</v>
      </c>
      <c r="D1382" t="s">
        <v>1505</v>
      </c>
      <c r="E1382" t="str">
        <f t="shared" si="44"/>
        <v>52030110URRAO</v>
      </c>
      <c r="F1382" t="str">
        <f t="shared" si="43"/>
        <v/>
      </c>
      <c r="G1382">
        <v>44</v>
      </c>
      <c r="H1382" s="2"/>
      <c r="I1382" t="e">
        <f>+ABS(SUMIF($A$4:$A$11183,A1382,$H$4:$H$11183)-IF(ISERROR(VLOOKUP(A1382,Seguimiento_Mar_2025!G$4:U$356,15,FALSE)),0,VLOOKUP(A1382,Seguimiento_Mar_2025!G$4:U$356,15,FALSE)))</f>
        <v>#VALUE!</v>
      </c>
    </row>
    <row r="1383" spans="1:9" ht="30">
      <c r="A1383" t="s">
        <v>341</v>
      </c>
      <c r="B1383" s="1" t="str">
        <f>+IF(LEN(A1383)&gt;0,VLOOKUP(A1383,Seguimiento_Mar_2025!G$4:H$356,2,FALSE),"")</f>
        <v>Estudiantes oficiales con discapacidad y talentos excepcionales atendidos con apoyos pedagógicos.</v>
      </c>
      <c r="C1383" s="1" t="str">
        <f>+IF(LEN(A1383)&gt;0,VLOOKUP(A1383,Seguimiento_Mar_2025!G$4:J$356,4,FALSE),"")</f>
        <v>Secretaría de Educación</v>
      </c>
      <c r="D1383" t="s">
        <v>1506</v>
      </c>
      <c r="E1383" t="str">
        <f t="shared" si="44"/>
        <v>52030110VALDIVIA</v>
      </c>
      <c r="F1383" t="str">
        <f t="shared" si="43"/>
        <v/>
      </c>
      <c r="G1383">
        <v>6</v>
      </c>
      <c r="H1383" s="2"/>
      <c r="I1383" t="e">
        <f>+ABS(SUMIF($A$4:$A$11183,A1383,$H$4:$H$11183)-IF(ISERROR(VLOOKUP(A1383,Seguimiento_Mar_2025!G$4:U$356,15,FALSE)),0,VLOOKUP(A1383,Seguimiento_Mar_2025!G$4:U$356,15,FALSE)))</f>
        <v>#VALUE!</v>
      </c>
    </row>
    <row r="1384" spans="1:9" ht="30">
      <c r="A1384" t="s">
        <v>341</v>
      </c>
      <c r="B1384" s="1" t="str">
        <f>+IF(LEN(A1384)&gt;0,VLOOKUP(A1384,Seguimiento_Mar_2025!G$4:H$356,2,FALSE),"")</f>
        <v>Estudiantes oficiales con discapacidad y talentos excepcionales atendidos con apoyos pedagógicos.</v>
      </c>
      <c r="C1384" s="1" t="str">
        <f>+IF(LEN(A1384)&gt;0,VLOOKUP(A1384,Seguimiento_Mar_2025!G$4:J$356,4,FALSE),"")</f>
        <v>Secretaría de Educación</v>
      </c>
      <c r="D1384" t="s">
        <v>1507</v>
      </c>
      <c r="E1384" t="str">
        <f t="shared" si="44"/>
        <v>52030110VALPARAÍSO</v>
      </c>
      <c r="F1384" t="str">
        <f t="shared" si="43"/>
        <v/>
      </c>
      <c r="G1384">
        <v>33</v>
      </c>
      <c r="H1384" s="2"/>
      <c r="I1384" t="e">
        <f>+ABS(SUMIF($A$4:$A$11183,A1384,$H$4:$H$11183)-IF(ISERROR(VLOOKUP(A1384,Seguimiento_Mar_2025!G$4:U$356,15,FALSE)),0,VLOOKUP(A1384,Seguimiento_Mar_2025!G$4:U$356,15,FALSE)))</f>
        <v>#VALUE!</v>
      </c>
    </row>
    <row r="1385" spans="1:9" ht="30">
      <c r="A1385" t="s">
        <v>341</v>
      </c>
      <c r="B1385" s="1" t="str">
        <f>+IF(LEN(A1385)&gt;0,VLOOKUP(A1385,Seguimiento_Mar_2025!G$4:H$356,2,FALSE),"")</f>
        <v>Estudiantes oficiales con discapacidad y talentos excepcionales atendidos con apoyos pedagógicos.</v>
      </c>
      <c r="C1385" s="1" t="str">
        <f>+IF(LEN(A1385)&gt;0,VLOOKUP(A1385,Seguimiento_Mar_2025!G$4:J$356,4,FALSE),"")</f>
        <v>Secretaría de Educación</v>
      </c>
      <c r="D1385" t="s">
        <v>1508</v>
      </c>
      <c r="E1385" t="str">
        <f t="shared" si="44"/>
        <v>52030110VEGACHÍ</v>
      </c>
      <c r="F1385" t="str">
        <f t="shared" si="43"/>
        <v/>
      </c>
      <c r="G1385">
        <v>36</v>
      </c>
      <c r="H1385" s="2"/>
      <c r="I1385" t="e">
        <f>+ABS(SUMIF($A$4:$A$11183,A1385,$H$4:$H$11183)-IF(ISERROR(VLOOKUP(A1385,Seguimiento_Mar_2025!G$4:U$356,15,FALSE)),0,VLOOKUP(A1385,Seguimiento_Mar_2025!G$4:U$356,15,FALSE)))</f>
        <v>#VALUE!</v>
      </c>
    </row>
    <row r="1386" spans="1:9" ht="30">
      <c r="A1386" t="s">
        <v>341</v>
      </c>
      <c r="B1386" s="1" t="str">
        <f>+IF(LEN(A1386)&gt;0,VLOOKUP(A1386,Seguimiento_Mar_2025!G$4:H$356,2,FALSE),"")</f>
        <v>Estudiantes oficiales con discapacidad y talentos excepcionales atendidos con apoyos pedagógicos.</v>
      </c>
      <c r="C1386" s="1" t="str">
        <f>+IF(LEN(A1386)&gt;0,VLOOKUP(A1386,Seguimiento_Mar_2025!G$4:J$356,4,FALSE),"")</f>
        <v>Secretaría de Educación</v>
      </c>
      <c r="D1386" t="s">
        <v>1509</v>
      </c>
      <c r="E1386" t="str">
        <f t="shared" si="44"/>
        <v>52030110VENECIA</v>
      </c>
      <c r="F1386" t="str">
        <f t="shared" si="43"/>
        <v/>
      </c>
      <c r="G1386">
        <v>73</v>
      </c>
      <c r="H1386" s="2"/>
      <c r="I1386" t="e">
        <f>+ABS(SUMIF($A$4:$A$11183,A1386,$H$4:$H$11183)-IF(ISERROR(VLOOKUP(A1386,Seguimiento_Mar_2025!G$4:U$356,15,FALSE)),0,VLOOKUP(A1386,Seguimiento_Mar_2025!G$4:U$356,15,FALSE)))</f>
        <v>#VALUE!</v>
      </c>
    </row>
    <row r="1387" spans="1:9" ht="30">
      <c r="A1387" t="s">
        <v>341</v>
      </c>
      <c r="B1387" s="1" t="str">
        <f>+IF(LEN(A1387)&gt;0,VLOOKUP(A1387,Seguimiento_Mar_2025!G$4:H$356,2,FALSE),"")</f>
        <v>Estudiantes oficiales con discapacidad y talentos excepcionales atendidos con apoyos pedagógicos.</v>
      </c>
      <c r="C1387" s="1" t="str">
        <f>+IF(LEN(A1387)&gt;0,VLOOKUP(A1387,Seguimiento_Mar_2025!G$4:J$356,4,FALSE),"")</f>
        <v>Secretaría de Educación</v>
      </c>
      <c r="D1387" t="s">
        <v>1510</v>
      </c>
      <c r="E1387" t="str">
        <f t="shared" si="44"/>
        <v>52030110VIGÍA DEL FUERTE</v>
      </c>
      <c r="F1387" t="str">
        <f t="shared" si="43"/>
        <v/>
      </c>
      <c r="G1387">
        <v>30</v>
      </c>
      <c r="H1387" s="2"/>
      <c r="I1387" t="e">
        <f>+ABS(SUMIF($A$4:$A$11183,A1387,$H$4:$H$11183)-IF(ISERROR(VLOOKUP(A1387,Seguimiento_Mar_2025!G$4:U$356,15,FALSE)),0,VLOOKUP(A1387,Seguimiento_Mar_2025!G$4:U$356,15,FALSE)))</f>
        <v>#VALUE!</v>
      </c>
    </row>
    <row r="1388" spans="1:9" ht="30">
      <c r="A1388" t="s">
        <v>341</v>
      </c>
      <c r="B1388" s="1" t="str">
        <f>+IF(LEN(A1388)&gt;0,VLOOKUP(A1388,Seguimiento_Mar_2025!G$4:H$356,2,FALSE),"")</f>
        <v>Estudiantes oficiales con discapacidad y talentos excepcionales atendidos con apoyos pedagógicos.</v>
      </c>
      <c r="C1388" s="1" t="str">
        <f>+IF(LEN(A1388)&gt;0,VLOOKUP(A1388,Seguimiento_Mar_2025!G$4:J$356,4,FALSE),"")</f>
        <v>Secretaría de Educación</v>
      </c>
      <c r="D1388" t="s">
        <v>1511</v>
      </c>
      <c r="E1388" t="str">
        <f t="shared" si="44"/>
        <v>52030110YALÍ</v>
      </c>
      <c r="F1388" t="str">
        <f t="shared" si="43"/>
        <v/>
      </c>
      <c r="G1388">
        <v>78</v>
      </c>
      <c r="H1388" s="2"/>
      <c r="I1388" t="e">
        <f>+ABS(SUMIF($A$4:$A$11183,A1388,$H$4:$H$11183)-IF(ISERROR(VLOOKUP(A1388,Seguimiento_Mar_2025!G$4:U$356,15,FALSE)),0,VLOOKUP(A1388,Seguimiento_Mar_2025!G$4:U$356,15,FALSE)))</f>
        <v>#VALUE!</v>
      </c>
    </row>
    <row r="1389" spans="1:9" ht="30">
      <c r="A1389" t="s">
        <v>341</v>
      </c>
      <c r="B1389" s="1" t="str">
        <f>+IF(LEN(A1389)&gt;0,VLOOKUP(A1389,Seguimiento_Mar_2025!G$4:H$356,2,FALSE),"")</f>
        <v>Estudiantes oficiales con discapacidad y talentos excepcionales atendidos con apoyos pedagógicos.</v>
      </c>
      <c r="C1389" s="1" t="str">
        <f>+IF(LEN(A1389)&gt;0,VLOOKUP(A1389,Seguimiento_Mar_2025!G$4:J$356,4,FALSE),"")</f>
        <v>Secretaría de Educación</v>
      </c>
      <c r="D1389" t="s">
        <v>1512</v>
      </c>
      <c r="E1389" t="str">
        <f t="shared" si="44"/>
        <v>52030110YOLOMBÓ</v>
      </c>
      <c r="F1389" t="str">
        <f t="shared" si="43"/>
        <v/>
      </c>
      <c r="G1389">
        <v>94</v>
      </c>
      <c r="H1389" s="2"/>
      <c r="I1389" t="e">
        <f>+ABS(SUMIF($A$4:$A$11183,A1389,$H$4:$H$11183)-IF(ISERROR(VLOOKUP(A1389,Seguimiento_Mar_2025!G$4:U$356,15,FALSE)),0,VLOOKUP(A1389,Seguimiento_Mar_2025!G$4:U$356,15,FALSE)))</f>
        <v>#VALUE!</v>
      </c>
    </row>
    <row r="1390" spans="1:9" ht="30">
      <c r="A1390" t="s">
        <v>341</v>
      </c>
      <c r="B1390" s="1" t="str">
        <f>+IF(LEN(A1390)&gt;0,VLOOKUP(A1390,Seguimiento_Mar_2025!G$4:H$356,2,FALSE),"")</f>
        <v>Estudiantes oficiales con discapacidad y talentos excepcionales atendidos con apoyos pedagógicos.</v>
      </c>
      <c r="C1390" s="1" t="str">
        <f>+IF(LEN(A1390)&gt;0,VLOOKUP(A1390,Seguimiento_Mar_2025!G$4:J$356,4,FALSE),"")</f>
        <v>Secretaría de Educación</v>
      </c>
      <c r="D1390" t="s">
        <v>1513</v>
      </c>
      <c r="E1390" t="str">
        <f t="shared" si="44"/>
        <v>52030110YONDÓ</v>
      </c>
      <c r="F1390" t="str">
        <f t="shared" si="43"/>
        <v/>
      </c>
      <c r="G1390">
        <v>72</v>
      </c>
      <c r="H1390" s="2"/>
      <c r="I1390" t="e">
        <f>+ABS(SUMIF($A$4:$A$11183,A1390,$H$4:$H$11183)-IF(ISERROR(VLOOKUP(A1390,Seguimiento_Mar_2025!G$4:U$356,15,FALSE)),0,VLOOKUP(A1390,Seguimiento_Mar_2025!G$4:U$356,15,FALSE)))</f>
        <v>#VALUE!</v>
      </c>
    </row>
    <row r="1391" spans="1:9" ht="30">
      <c r="A1391" t="s">
        <v>341</v>
      </c>
      <c r="B1391" s="1" t="str">
        <f>+IF(LEN(A1391)&gt;0,VLOOKUP(A1391,Seguimiento_Mar_2025!G$4:H$356,2,FALSE),"")</f>
        <v>Estudiantes oficiales con discapacidad y talentos excepcionales atendidos con apoyos pedagógicos.</v>
      </c>
      <c r="C1391" s="1" t="str">
        <f>+IF(LEN(A1391)&gt;0,VLOOKUP(A1391,Seguimiento_Mar_2025!G$4:J$356,4,FALSE),"")</f>
        <v>Secretaría de Educación</v>
      </c>
      <c r="D1391" t="s">
        <v>1514</v>
      </c>
      <c r="E1391" t="str">
        <f t="shared" si="44"/>
        <v>52030110ZARAGOZA</v>
      </c>
      <c r="F1391" t="str">
        <f t="shared" si="43"/>
        <v/>
      </c>
      <c r="G1391">
        <v>20</v>
      </c>
      <c r="H1391" s="2"/>
      <c r="I1391" t="e">
        <f>+ABS(SUMIF($A$4:$A$11183,A1391,$H$4:$H$11183)-IF(ISERROR(VLOOKUP(A1391,Seguimiento_Mar_2025!G$4:U$356,15,FALSE)),0,VLOOKUP(A1391,Seguimiento_Mar_2025!G$4:U$356,15,FALSE)))</f>
        <v>#VALUE!</v>
      </c>
    </row>
    <row r="1392" spans="1:9" ht="30">
      <c r="A1392" t="s">
        <v>343</v>
      </c>
      <c r="B1392" s="1" t="str">
        <f>+IF(LEN(A1392)&gt;0,VLOOKUP(A1392,Seguimiento_Mar_2025!G$4:H$356,2,FALSE),"")</f>
        <v>Estudiantes beneficiados con estrategias de fomento para el acceso a programas de articulación y media técnica</v>
      </c>
      <c r="C1392" s="1" t="str">
        <f>+IF(LEN(A1392)&gt;0,VLOOKUP(A1392,Seguimiento_Mar_2025!G$4:J$356,4,FALSE),"")</f>
        <v>Secretaría de Educación</v>
      </c>
      <c r="D1392" t="s">
        <v>1271</v>
      </c>
      <c r="E1392" t="str">
        <f t="shared" si="44"/>
        <v>52030111Abejorral</v>
      </c>
      <c r="F1392" t="str">
        <f t="shared" si="43"/>
        <v/>
      </c>
      <c r="G1392">
        <v>65</v>
      </c>
      <c r="H1392" s="2"/>
      <c r="I1392">
        <f>+ABS(SUMIF($A$4:$A$11183,A1392,$H$4:$H$11183)-IF(ISERROR(VLOOKUP(A1392,Seguimiento_Mar_2025!G$4:U$356,15,FALSE)),0,VLOOKUP(A1392,Seguimiento_Mar_2025!G$4:U$356,15,FALSE)))</f>
        <v>0</v>
      </c>
    </row>
    <row r="1393" spans="1:9" ht="30">
      <c r="A1393" t="s">
        <v>343</v>
      </c>
      <c r="B1393" s="1" t="str">
        <f>+IF(LEN(A1393)&gt;0,VLOOKUP(A1393,Seguimiento_Mar_2025!G$4:H$356,2,FALSE),"")</f>
        <v>Estudiantes beneficiados con estrategias de fomento para el acceso a programas de articulación y media técnica</v>
      </c>
      <c r="C1393" s="1" t="str">
        <f>+IF(LEN(A1393)&gt;0,VLOOKUP(A1393,Seguimiento_Mar_2025!G$4:J$356,4,FALSE),"")</f>
        <v>Secretaría de Educación</v>
      </c>
      <c r="D1393" t="s">
        <v>1230</v>
      </c>
      <c r="E1393" t="str">
        <f t="shared" si="44"/>
        <v>52030111Amagá</v>
      </c>
      <c r="F1393" t="str">
        <f t="shared" si="43"/>
        <v/>
      </c>
      <c r="G1393">
        <v>91</v>
      </c>
      <c r="H1393" s="2"/>
      <c r="I1393">
        <f>+ABS(SUMIF($A$4:$A$11183,A1393,$H$4:$H$11183)-IF(ISERROR(VLOOKUP(A1393,Seguimiento_Mar_2025!G$4:U$356,15,FALSE)),0,VLOOKUP(A1393,Seguimiento_Mar_2025!G$4:U$356,15,FALSE)))</f>
        <v>0</v>
      </c>
    </row>
    <row r="1394" spans="1:9" ht="30">
      <c r="A1394" t="s">
        <v>343</v>
      </c>
      <c r="B1394" s="1" t="str">
        <f>+IF(LEN(A1394)&gt;0,VLOOKUP(A1394,Seguimiento_Mar_2025!G$4:H$356,2,FALSE),"")</f>
        <v>Estudiantes beneficiados con estrategias de fomento para el acceso a programas de articulación y media técnica</v>
      </c>
      <c r="C1394" s="1" t="str">
        <f>+IF(LEN(A1394)&gt;0,VLOOKUP(A1394,Seguimiento_Mar_2025!G$4:J$356,4,FALSE),"")</f>
        <v>Secretaría de Educación</v>
      </c>
      <c r="D1394" t="s">
        <v>1305</v>
      </c>
      <c r="E1394" t="str">
        <f t="shared" si="44"/>
        <v>52030111Amalfi</v>
      </c>
      <c r="F1394" t="str">
        <f t="shared" si="43"/>
        <v/>
      </c>
      <c r="G1394">
        <v>68</v>
      </c>
      <c r="H1394" s="2"/>
      <c r="I1394">
        <f>+ABS(SUMIF($A$4:$A$11183,A1394,$H$4:$H$11183)-IF(ISERROR(VLOOKUP(A1394,Seguimiento_Mar_2025!G$4:U$356,15,FALSE)),0,VLOOKUP(A1394,Seguimiento_Mar_2025!G$4:U$356,15,FALSE)))</f>
        <v>0</v>
      </c>
    </row>
    <row r="1395" spans="1:9" ht="30">
      <c r="A1395" t="s">
        <v>343</v>
      </c>
      <c r="B1395" s="1" t="str">
        <f>+IF(LEN(A1395)&gt;0,VLOOKUP(A1395,Seguimiento_Mar_2025!G$4:H$356,2,FALSE),"")</f>
        <v>Estudiantes beneficiados con estrategias de fomento para el acceso a programas de articulación y media técnica</v>
      </c>
      <c r="C1395" s="1" t="str">
        <f>+IF(LEN(A1395)&gt;0,VLOOKUP(A1395,Seguimiento_Mar_2025!G$4:J$356,4,FALSE),"")</f>
        <v>Secretaría de Educación</v>
      </c>
      <c r="D1395" t="s">
        <v>1241</v>
      </c>
      <c r="E1395" t="str">
        <f t="shared" si="44"/>
        <v>52030111Andes</v>
      </c>
      <c r="F1395" t="str">
        <f t="shared" si="43"/>
        <v/>
      </c>
      <c r="G1395">
        <v>55</v>
      </c>
      <c r="H1395" s="2"/>
      <c r="I1395">
        <f>+ABS(SUMIF($A$4:$A$11183,A1395,$H$4:$H$11183)-IF(ISERROR(VLOOKUP(A1395,Seguimiento_Mar_2025!G$4:U$356,15,FALSE)),0,VLOOKUP(A1395,Seguimiento_Mar_2025!G$4:U$356,15,FALSE)))</f>
        <v>0</v>
      </c>
    </row>
    <row r="1396" spans="1:9" ht="30">
      <c r="A1396" t="s">
        <v>343</v>
      </c>
      <c r="B1396" s="1" t="str">
        <f>+IF(LEN(A1396)&gt;0,VLOOKUP(A1396,Seguimiento_Mar_2025!G$4:H$356,2,FALSE),"")</f>
        <v>Estudiantes beneficiados con estrategias de fomento para el acceso a programas de articulación y media técnica</v>
      </c>
      <c r="C1396" s="1" t="str">
        <f>+IF(LEN(A1396)&gt;0,VLOOKUP(A1396,Seguimiento_Mar_2025!G$4:J$356,4,FALSE),"")</f>
        <v>Secretaría de Educación</v>
      </c>
      <c r="D1396" t="s">
        <v>1278</v>
      </c>
      <c r="E1396" t="str">
        <f t="shared" si="44"/>
        <v>52030111Angostura</v>
      </c>
      <c r="F1396" t="str">
        <f t="shared" si="43"/>
        <v/>
      </c>
      <c r="G1396">
        <v>33</v>
      </c>
      <c r="H1396" s="2"/>
      <c r="I1396">
        <f>+ABS(SUMIF($A$4:$A$11183,A1396,$H$4:$H$11183)-IF(ISERROR(VLOOKUP(A1396,Seguimiento_Mar_2025!G$4:U$356,15,FALSE)),0,VLOOKUP(A1396,Seguimiento_Mar_2025!G$4:U$356,15,FALSE)))</f>
        <v>0</v>
      </c>
    </row>
    <row r="1397" spans="1:9" ht="30">
      <c r="A1397" t="s">
        <v>343</v>
      </c>
      <c r="B1397" s="1" t="str">
        <f>+IF(LEN(A1397)&gt;0,VLOOKUP(A1397,Seguimiento_Mar_2025!G$4:H$356,2,FALSE),"")</f>
        <v>Estudiantes beneficiados con estrategias de fomento para el acceso a programas de articulación y media técnica</v>
      </c>
      <c r="C1397" s="1" t="str">
        <f>+IF(LEN(A1397)&gt;0,VLOOKUP(A1397,Seguimiento_Mar_2025!G$4:J$356,4,FALSE),"")</f>
        <v>Secretaría de Educación</v>
      </c>
      <c r="D1397" t="s">
        <v>1306</v>
      </c>
      <c r="E1397" t="str">
        <f t="shared" si="44"/>
        <v>52030111Anorí</v>
      </c>
      <c r="F1397" t="str">
        <f t="shared" si="43"/>
        <v/>
      </c>
      <c r="G1397">
        <v>44</v>
      </c>
      <c r="H1397" s="2"/>
      <c r="I1397">
        <f>+ABS(SUMIF($A$4:$A$11183,A1397,$H$4:$H$11183)-IF(ISERROR(VLOOKUP(A1397,Seguimiento_Mar_2025!G$4:U$356,15,FALSE)),0,VLOOKUP(A1397,Seguimiento_Mar_2025!G$4:U$356,15,FALSE)))</f>
        <v>0</v>
      </c>
    </row>
    <row r="1398" spans="1:9" ht="30">
      <c r="A1398" t="s">
        <v>343</v>
      </c>
      <c r="B1398" s="1" t="str">
        <f>+IF(LEN(A1398)&gt;0,VLOOKUP(A1398,Seguimiento_Mar_2025!G$4:H$356,2,FALSE),"")</f>
        <v>Estudiantes beneficiados con estrategias de fomento para el acceso a programas de articulación y media técnica</v>
      </c>
      <c r="C1398" s="1" t="str">
        <f>+IF(LEN(A1398)&gt;0,VLOOKUP(A1398,Seguimiento_Mar_2025!G$4:J$356,4,FALSE),"")</f>
        <v>Secretaría de Educación</v>
      </c>
      <c r="D1398" t="s">
        <v>1307</v>
      </c>
      <c r="E1398" t="str">
        <f t="shared" si="44"/>
        <v>52030111Anzá</v>
      </c>
      <c r="F1398" t="str">
        <f t="shared" si="43"/>
        <v/>
      </c>
      <c r="G1398">
        <v>17</v>
      </c>
      <c r="H1398" s="2"/>
      <c r="I1398">
        <f>+ABS(SUMIF($A$4:$A$11183,A1398,$H$4:$H$11183)-IF(ISERROR(VLOOKUP(A1398,Seguimiento_Mar_2025!G$4:U$356,15,FALSE)),0,VLOOKUP(A1398,Seguimiento_Mar_2025!G$4:U$356,15,FALSE)))</f>
        <v>0</v>
      </c>
    </row>
    <row r="1399" spans="1:9" ht="30">
      <c r="A1399" t="s">
        <v>343</v>
      </c>
      <c r="B1399" s="1" t="str">
        <f>+IF(LEN(A1399)&gt;0,VLOOKUP(A1399,Seguimiento_Mar_2025!G$4:H$356,2,FALSE),"")</f>
        <v>Estudiantes beneficiados con estrategias de fomento para el acceso a programas de articulación y media técnica</v>
      </c>
      <c r="C1399" s="1" t="str">
        <f>+IF(LEN(A1399)&gt;0,VLOOKUP(A1399,Seguimiento_Mar_2025!G$4:J$356,4,FALSE),"")</f>
        <v>Secretaría de Educación</v>
      </c>
      <c r="D1399" t="s">
        <v>1225</v>
      </c>
      <c r="E1399" t="str">
        <f t="shared" si="44"/>
        <v>52030111Arboletes</v>
      </c>
      <c r="F1399" t="str">
        <f t="shared" si="43"/>
        <v/>
      </c>
      <c r="G1399">
        <v>110</v>
      </c>
      <c r="H1399" s="2"/>
      <c r="I1399">
        <f>+ABS(SUMIF($A$4:$A$11183,A1399,$H$4:$H$11183)-IF(ISERROR(VLOOKUP(A1399,Seguimiento_Mar_2025!G$4:U$356,15,FALSE)),0,VLOOKUP(A1399,Seguimiento_Mar_2025!G$4:U$356,15,FALSE)))</f>
        <v>0</v>
      </c>
    </row>
    <row r="1400" spans="1:9" ht="30">
      <c r="A1400" t="s">
        <v>343</v>
      </c>
      <c r="B1400" s="1" t="str">
        <f>+IF(LEN(A1400)&gt;0,VLOOKUP(A1400,Seguimiento_Mar_2025!G$4:H$356,2,FALSE),"")</f>
        <v>Estudiantes beneficiados con estrategias de fomento para el acceso a programas de articulación y media técnica</v>
      </c>
      <c r="C1400" s="1" t="str">
        <f>+IF(LEN(A1400)&gt;0,VLOOKUP(A1400,Seguimiento_Mar_2025!G$4:J$356,4,FALSE),"")</f>
        <v>Secretaría de Educación</v>
      </c>
      <c r="D1400" t="s">
        <v>1308</v>
      </c>
      <c r="E1400" t="str">
        <f t="shared" si="44"/>
        <v>52030111Argelia</v>
      </c>
      <c r="F1400" t="str">
        <f t="shared" si="43"/>
        <v/>
      </c>
      <c r="G1400">
        <v>25</v>
      </c>
      <c r="H1400" s="2"/>
      <c r="I1400">
        <f>+ABS(SUMIF($A$4:$A$11183,A1400,$H$4:$H$11183)-IF(ISERROR(VLOOKUP(A1400,Seguimiento_Mar_2025!G$4:U$356,15,FALSE)),0,VLOOKUP(A1400,Seguimiento_Mar_2025!G$4:U$356,15,FALSE)))</f>
        <v>0</v>
      </c>
    </row>
    <row r="1401" spans="1:9" ht="30">
      <c r="A1401" t="s">
        <v>343</v>
      </c>
      <c r="B1401" s="1" t="str">
        <f>+IF(LEN(A1401)&gt;0,VLOOKUP(A1401,Seguimiento_Mar_2025!G$4:H$356,2,FALSE),"")</f>
        <v>Estudiantes beneficiados con estrategias de fomento para el acceso a programas de articulación y media técnica</v>
      </c>
      <c r="C1401" s="1" t="str">
        <f>+IF(LEN(A1401)&gt;0,VLOOKUP(A1401,Seguimiento_Mar_2025!G$4:J$356,4,FALSE),"")</f>
        <v>Secretaría de Educación</v>
      </c>
      <c r="D1401" t="s">
        <v>1309</v>
      </c>
      <c r="E1401" t="str">
        <f t="shared" si="44"/>
        <v>52030111Barbosa</v>
      </c>
      <c r="F1401" t="str">
        <f t="shared" si="43"/>
        <v/>
      </c>
      <c r="G1401">
        <v>199</v>
      </c>
      <c r="H1401" s="2"/>
      <c r="I1401">
        <f>+ABS(SUMIF($A$4:$A$11183,A1401,$H$4:$H$11183)-IF(ISERROR(VLOOKUP(A1401,Seguimiento_Mar_2025!G$4:U$356,15,FALSE)),0,VLOOKUP(A1401,Seguimiento_Mar_2025!G$4:U$356,15,FALSE)))</f>
        <v>0</v>
      </c>
    </row>
    <row r="1402" spans="1:9" ht="30">
      <c r="A1402" t="s">
        <v>343</v>
      </c>
      <c r="B1402" s="1" t="str">
        <f>+IF(LEN(A1402)&gt;0,VLOOKUP(A1402,Seguimiento_Mar_2025!G$4:H$356,2,FALSE),"")</f>
        <v>Estudiantes beneficiados con estrategias de fomento para el acceso a programas de articulación y media técnica</v>
      </c>
      <c r="C1402" s="1" t="str">
        <f>+IF(LEN(A1402)&gt;0,VLOOKUP(A1402,Seguimiento_Mar_2025!G$4:J$356,4,FALSE),"")</f>
        <v>Secretaría de Educación</v>
      </c>
      <c r="D1402" t="s">
        <v>1398</v>
      </c>
      <c r="E1402" t="str">
        <f t="shared" si="44"/>
        <v>52030111Buritica</v>
      </c>
      <c r="F1402" t="str">
        <f t="shared" si="43"/>
        <v/>
      </c>
      <c r="G1402">
        <v>16</v>
      </c>
      <c r="H1402" s="2"/>
      <c r="I1402">
        <f>+ABS(SUMIF($A$4:$A$11183,A1402,$H$4:$H$11183)-IF(ISERROR(VLOOKUP(A1402,Seguimiento_Mar_2025!G$4:U$356,15,FALSE)),0,VLOOKUP(A1402,Seguimiento_Mar_2025!G$4:U$356,15,FALSE)))</f>
        <v>0</v>
      </c>
    </row>
    <row r="1403" spans="1:9" ht="30">
      <c r="A1403" t="s">
        <v>343</v>
      </c>
      <c r="B1403" s="1" t="str">
        <f>+IF(LEN(A1403)&gt;0,VLOOKUP(A1403,Seguimiento_Mar_2025!G$4:H$356,2,FALSE),"")</f>
        <v>Estudiantes beneficiados con estrategias de fomento para el acceso a programas de articulación y media técnica</v>
      </c>
      <c r="C1403" s="1" t="str">
        <f>+IF(LEN(A1403)&gt;0,VLOOKUP(A1403,Seguimiento_Mar_2025!G$4:J$356,4,FALSE),"")</f>
        <v>Secretaría de Educación</v>
      </c>
      <c r="D1403" t="s">
        <v>1264</v>
      </c>
      <c r="E1403" t="str">
        <f t="shared" si="44"/>
        <v>52030111Cáceres</v>
      </c>
      <c r="F1403" t="str">
        <f t="shared" si="43"/>
        <v/>
      </c>
      <c r="G1403">
        <v>107</v>
      </c>
      <c r="H1403" s="2"/>
      <c r="I1403">
        <f>+ABS(SUMIF($A$4:$A$11183,A1403,$H$4:$H$11183)-IF(ISERROR(VLOOKUP(A1403,Seguimiento_Mar_2025!G$4:U$356,15,FALSE)),0,VLOOKUP(A1403,Seguimiento_Mar_2025!G$4:U$356,15,FALSE)))</f>
        <v>0</v>
      </c>
    </row>
    <row r="1404" spans="1:9" ht="30">
      <c r="A1404" t="s">
        <v>343</v>
      </c>
      <c r="B1404" s="1" t="str">
        <f>+IF(LEN(A1404)&gt;0,VLOOKUP(A1404,Seguimiento_Mar_2025!G$4:H$356,2,FALSE),"")</f>
        <v>Estudiantes beneficiados con estrategias de fomento para el acceso a programas de articulación y media técnica</v>
      </c>
      <c r="C1404" s="1" t="str">
        <f>+IF(LEN(A1404)&gt;0,VLOOKUP(A1404,Seguimiento_Mar_2025!G$4:J$356,4,FALSE),"")</f>
        <v>Secretaría de Educación</v>
      </c>
      <c r="D1404" t="s">
        <v>1313</v>
      </c>
      <c r="E1404" t="str">
        <f t="shared" si="44"/>
        <v>52030111Caicedo</v>
      </c>
      <c r="F1404" t="str">
        <f t="shared" si="43"/>
        <v/>
      </c>
      <c r="G1404">
        <v>11</v>
      </c>
      <c r="H1404" s="2"/>
      <c r="I1404">
        <f>+ABS(SUMIF($A$4:$A$11183,A1404,$H$4:$H$11183)-IF(ISERROR(VLOOKUP(A1404,Seguimiento_Mar_2025!G$4:U$356,15,FALSE)),0,VLOOKUP(A1404,Seguimiento_Mar_2025!G$4:U$356,15,FALSE)))</f>
        <v>0</v>
      </c>
    </row>
    <row r="1405" spans="1:9" ht="30">
      <c r="A1405" t="s">
        <v>343</v>
      </c>
      <c r="B1405" s="1" t="str">
        <f>+IF(LEN(A1405)&gt;0,VLOOKUP(A1405,Seguimiento_Mar_2025!G$4:H$356,2,FALSE),"")</f>
        <v>Estudiantes beneficiados con estrategias de fomento para el acceso a programas de articulación y media técnica</v>
      </c>
      <c r="C1405" s="1" t="str">
        <f>+IF(LEN(A1405)&gt;0,VLOOKUP(A1405,Seguimiento_Mar_2025!G$4:J$356,4,FALSE),"")</f>
        <v>Secretaría de Educación</v>
      </c>
      <c r="D1405" t="s">
        <v>1314</v>
      </c>
      <c r="E1405" t="str">
        <f t="shared" si="44"/>
        <v>52030111Caldas</v>
      </c>
      <c r="F1405" t="str">
        <f t="shared" si="43"/>
        <v/>
      </c>
      <c r="G1405">
        <v>259</v>
      </c>
      <c r="H1405" s="2"/>
      <c r="I1405">
        <f>+ABS(SUMIF($A$4:$A$11183,A1405,$H$4:$H$11183)-IF(ISERROR(VLOOKUP(A1405,Seguimiento_Mar_2025!G$4:U$356,15,FALSE)),0,VLOOKUP(A1405,Seguimiento_Mar_2025!G$4:U$356,15,FALSE)))</f>
        <v>0</v>
      </c>
    </row>
    <row r="1406" spans="1:9" ht="30">
      <c r="A1406" t="s">
        <v>343</v>
      </c>
      <c r="B1406" s="1" t="str">
        <f>+IF(LEN(A1406)&gt;0,VLOOKUP(A1406,Seguimiento_Mar_2025!G$4:H$356,2,FALSE),"")</f>
        <v>Estudiantes beneficiados con estrategias de fomento para el acceso a programas de articulación y media técnica</v>
      </c>
      <c r="C1406" s="1" t="str">
        <f>+IF(LEN(A1406)&gt;0,VLOOKUP(A1406,Seguimiento_Mar_2025!G$4:J$356,4,FALSE),"")</f>
        <v>Secretaría de Educación</v>
      </c>
      <c r="D1406" t="s">
        <v>1315</v>
      </c>
      <c r="E1406" t="str">
        <f t="shared" si="44"/>
        <v>52030111Campamento</v>
      </c>
      <c r="F1406" t="str">
        <f t="shared" si="43"/>
        <v/>
      </c>
      <c r="G1406">
        <v>46</v>
      </c>
      <c r="H1406" s="2"/>
      <c r="I1406">
        <f>+ABS(SUMIF($A$4:$A$11183,A1406,$H$4:$H$11183)-IF(ISERROR(VLOOKUP(A1406,Seguimiento_Mar_2025!G$4:U$356,15,FALSE)),0,VLOOKUP(A1406,Seguimiento_Mar_2025!G$4:U$356,15,FALSE)))</f>
        <v>0</v>
      </c>
    </row>
    <row r="1407" spans="1:9" ht="30">
      <c r="A1407" t="s">
        <v>343</v>
      </c>
      <c r="B1407" s="1" t="str">
        <f>+IF(LEN(A1407)&gt;0,VLOOKUP(A1407,Seguimiento_Mar_2025!G$4:H$356,2,FALSE),"")</f>
        <v>Estudiantes beneficiados con estrategias de fomento para el acceso a programas de articulación y media técnica</v>
      </c>
      <c r="C1407" s="1" t="str">
        <f>+IF(LEN(A1407)&gt;0,VLOOKUP(A1407,Seguimiento_Mar_2025!G$4:J$356,4,FALSE),"")</f>
        <v>Secretaría de Educación</v>
      </c>
      <c r="D1407" t="s">
        <v>1316</v>
      </c>
      <c r="E1407" t="str">
        <f t="shared" si="44"/>
        <v>52030111Cañasgordas</v>
      </c>
      <c r="F1407" t="str">
        <f t="shared" si="43"/>
        <v/>
      </c>
      <c r="G1407">
        <v>22</v>
      </c>
      <c r="H1407" s="2"/>
      <c r="I1407">
        <f>+ABS(SUMIF($A$4:$A$11183,A1407,$H$4:$H$11183)-IF(ISERROR(VLOOKUP(A1407,Seguimiento_Mar_2025!G$4:U$356,15,FALSE)),0,VLOOKUP(A1407,Seguimiento_Mar_2025!G$4:U$356,15,FALSE)))</f>
        <v>0</v>
      </c>
    </row>
    <row r="1408" spans="1:9" ht="30">
      <c r="A1408" t="s">
        <v>343</v>
      </c>
      <c r="B1408" s="1" t="str">
        <f>+IF(LEN(A1408)&gt;0,VLOOKUP(A1408,Seguimiento_Mar_2025!G$4:H$356,2,FALSE),"")</f>
        <v>Estudiantes beneficiados con estrategias de fomento para el acceso a programas de articulación y media técnica</v>
      </c>
      <c r="C1408" s="1" t="str">
        <f>+IF(LEN(A1408)&gt;0,VLOOKUP(A1408,Seguimiento_Mar_2025!G$4:J$356,4,FALSE),"")</f>
        <v>Secretaría de Educación</v>
      </c>
      <c r="D1408" t="s">
        <v>1399</v>
      </c>
      <c r="E1408" t="str">
        <f t="shared" si="44"/>
        <v>52030111Caracoli</v>
      </c>
      <c r="F1408" t="str">
        <f t="shared" si="43"/>
        <v/>
      </c>
      <c r="G1408">
        <v>25</v>
      </c>
      <c r="H1408" s="2"/>
      <c r="I1408">
        <f>+ABS(SUMIF($A$4:$A$11183,A1408,$H$4:$H$11183)-IF(ISERROR(VLOOKUP(A1408,Seguimiento_Mar_2025!G$4:U$356,15,FALSE)),0,VLOOKUP(A1408,Seguimiento_Mar_2025!G$4:U$356,15,FALSE)))</f>
        <v>0</v>
      </c>
    </row>
    <row r="1409" spans="1:9" ht="30">
      <c r="A1409" t="s">
        <v>343</v>
      </c>
      <c r="B1409" s="1" t="str">
        <f>+IF(LEN(A1409)&gt;0,VLOOKUP(A1409,Seguimiento_Mar_2025!G$4:H$356,2,FALSE),"")</f>
        <v>Estudiantes beneficiados con estrategias de fomento para el acceso a programas de articulación y media técnica</v>
      </c>
      <c r="C1409" s="1" t="str">
        <f>+IF(LEN(A1409)&gt;0,VLOOKUP(A1409,Seguimiento_Mar_2025!G$4:J$356,4,FALSE),"")</f>
        <v>Secretaría de Educación</v>
      </c>
      <c r="D1409" t="s">
        <v>1273</v>
      </c>
      <c r="E1409" t="str">
        <f t="shared" si="44"/>
        <v>52030111Caramanta</v>
      </c>
      <c r="F1409" t="str">
        <f t="shared" si="43"/>
        <v/>
      </c>
      <c r="G1409">
        <v>22</v>
      </c>
      <c r="H1409" s="2"/>
      <c r="I1409">
        <f>+ABS(SUMIF($A$4:$A$11183,A1409,$H$4:$H$11183)-IF(ISERROR(VLOOKUP(A1409,Seguimiento_Mar_2025!G$4:U$356,15,FALSE)),0,VLOOKUP(A1409,Seguimiento_Mar_2025!G$4:U$356,15,FALSE)))</f>
        <v>0</v>
      </c>
    </row>
    <row r="1410" spans="1:9" ht="30">
      <c r="A1410" t="s">
        <v>343</v>
      </c>
      <c r="B1410" s="1" t="str">
        <f>+IF(LEN(A1410)&gt;0,VLOOKUP(A1410,Seguimiento_Mar_2025!G$4:H$356,2,FALSE),"")</f>
        <v>Estudiantes beneficiados con estrategias de fomento para el acceso a programas de articulación y media técnica</v>
      </c>
      <c r="C1410" s="1" t="str">
        <f>+IF(LEN(A1410)&gt;0,VLOOKUP(A1410,Seguimiento_Mar_2025!G$4:J$356,4,FALSE),"")</f>
        <v>Secretaría de Educación</v>
      </c>
      <c r="D1410" t="s">
        <v>1266</v>
      </c>
      <c r="E1410" t="str">
        <f t="shared" si="44"/>
        <v>52030111Carepa</v>
      </c>
      <c r="F1410" t="str">
        <f t="shared" si="43"/>
        <v/>
      </c>
      <c r="G1410">
        <v>107</v>
      </c>
      <c r="H1410" s="2"/>
      <c r="I1410">
        <f>+ABS(SUMIF($A$4:$A$11183,A1410,$H$4:$H$11183)-IF(ISERROR(VLOOKUP(A1410,Seguimiento_Mar_2025!G$4:U$356,15,FALSE)),0,VLOOKUP(A1410,Seguimiento_Mar_2025!G$4:U$356,15,FALSE)))</f>
        <v>0</v>
      </c>
    </row>
    <row r="1411" spans="1:9" ht="30">
      <c r="A1411" t="s">
        <v>343</v>
      </c>
      <c r="B1411" s="1" t="str">
        <f>+IF(LEN(A1411)&gt;0,VLOOKUP(A1411,Seguimiento_Mar_2025!G$4:H$356,2,FALSE),"")</f>
        <v>Estudiantes beneficiados con estrategias de fomento para el acceso a programas de articulación y media técnica</v>
      </c>
      <c r="C1411" s="1" t="str">
        <f>+IF(LEN(A1411)&gt;0,VLOOKUP(A1411,Seguimiento_Mar_2025!G$4:J$356,4,FALSE),"")</f>
        <v>Secretaría de Educación</v>
      </c>
      <c r="D1411" t="s">
        <v>1265</v>
      </c>
      <c r="E1411" t="str">
        <f t="shared" si="44"/>
        <v>52030111Caucasia</v>
      </c>
      <c r="F1411" t="str">
        <f t="shared" si="43"/>
        <v/>
      </c>
      <c r="G1411">
        <v>441</v>
      </c>
      <c r="H1411" s="2"/>
      <c r="I1411">
        <f>+ABS(SUMIF($A$4:$A$11183,A1411,$H$4:$H$11183)-IF(ISERROR(VLOOKUP(A1411,Seguimiento_Mar_2025!G$4:U$356,15,FALSE)),0,VLOOKUP(A1411,Seguimiento_Mar_2025!G$4:U$356,15,FALSE)))</f>
        <v>0</v>
      </c>
    </row>
    <row r="1412" spans="1:9" ht="30">
      <c r="A1412" t="s">
        <v>343</v>
      </c>
      <c r="B1412" s="1" t="str">
        <f>+IF(LEN(A1412)&gt;0,VLOOKUP(A1412,Seguimiento_Mar_2025!G$4:H$356,2,FALSE),"")</f>
        <v>Estudiantes beneficiados con estrategias de fomento para el acceso a programas de articulación y media técnica</v>
      </c>
      <c r="C1412" s="1" t="str">
        <f>+IF(LEN(A1412)&gt;0,VLOOKUP(A1412,Seguimiento_Mar_2025!G$4:J$356,4,FALSE),"")</f>
        <v>Secretaría de Educación</v>
      </c>
      <c r="D1412" t="s">
        <v>1401</v>
      </c>
      <c r="E1412" t="str">
        <f t="shared" si="44"/>
        <v>52030111Chigorodo</v>
      </c>
      <c r="F1412" t="str">
        <f t="shared" ref="F1412:F1475" si="45">+IF(IF(LEN(E1412)&gt;0,COUNTIF($E$4:$E$11183,E1412),"")=1,"",IF(LEN(E1412)&gt;0,COUNTIF($E$4:$E$11183,E1412),""))</f>
        <v/>
      </c>
      <c r="G1412">
        <v>214</v>
      </c>
      <c r="H1412" s="2"/>
      <c r="I1412">
        <f>+ABS(SUMIF($A$4:$A$11183,A1412,$H$4:$H$11183)-IF(ISERROR(VLOOKUP(A1412,Seguimiento_Mar_2025!G$4:U$356,15,FALSE)),0,VLOOKUP(A1412,Seguimiento_Mar_2025!G$4:U$356,15,FALSE)))</f>
        <v>0</v>
      </c>
    </row>
    <row r="1413" spans="1:9" ht="30">
      <c r="A1413" t="s">
        <v>343</v>
      </c>
      <c r="B1413" s="1" t="str">
        <f>+IF(LEN(A1413)&gt;0,VLOOKUP(A1413,Seguimiento_Mar_2025!G$4:H$356,2,FALSE),"")</f>
        <v>Estudiantes beneficiados con estrategias de fomento para el acceso a programas de articulación y media técnica</v>
      </c>
      <c r="C1413" s="1" t="str">
        <f>+IF(LEN(A1413)&gt;0,VLOOKUP(A1413,Seguimiento_Mar_2025!G$4:J$356,4,FALSE),"")</f>
        <v>Secretaría de Educación</v>
      </c>
      <c r="D1413" t="s">
        <v>1281</v>
      </c>
      <c r="E1413" t="str">
        <f t="shared" ref="E1413:E1476" si="46">+A1413&amp;D1413</f>
        <v>52030111Cisneros</v>
      </c>
      <c r="F1413" t="str">
        <f t="shared" si="45"/>
        <v/>
      </c>
      <c r="G1413">
        <v>56</v>
      </c>
      <c r="H1413" s="2"/>
      <c r="I1413">
        <f>+ABS(SUMIF($A$4:$A$11183,A1413,$H$4:$H$11183)-IF(ISERROR(VLOOKUP(A1413,Seguimiento_Mar_2025!G$4:U$356,15,FALSE)),0,VLOOKUP(A1413,Seguimiento_Mar_2025!G$4:U$356,15,FALSE)))</f>
        <v>0</v>
      </c>
    </row>
    <row r="1414" spans="1:9" ht="30">
      <c r="A1414" t="s">
        <v>343</v>
      </c>
      <c r="B1414" s="1" t="str">
        <f>+IF(LEN(A1414)&gt;0,VLOOKUP(A1414,Seguimiento_Mar_2025!G$4:H$356,2,FALSE),"")</f>
        <v>Estudiantes beneficiados con estrategias de fomento para el acceso a programas de articulación y media técnica</v>
      </c>
      <c r="C1414" s="1" t="str">
        <f>+IF(LEN(A1414)&gt;0,VLOOKUP(A1414,Seguimiento_Mar_2025!G$4:J$356,4,FALSE),"")</f>
        <v>Secretaría de Educación</v>
      </c>
      <c r="D1414" t="s">
        <v>1402</v>
      </c>
      <c r="E1414" t="str">
        <f t="shared" si="46"/>
        <v>52030111Ciudad Bolivar</v>
      </c>
      <c r="F1414" t="str">
        <f t="shared" si="45"/>
        <v/>
      </c>
      <c r="G1414">
        <v>46</v>
      </c>
      <c r="H1414" s="2"/>
      <c r="I1414">
        <f>+ABS(SUMIF($A$4:$A$11183,A1414,$H$4:$H$11183)-IF(ISERROR(VLOOKUP(A1414,Seguimiento_Mar_2025!G$4:U$356,15,FALSE)),0,VLOOKUP(A1414,Seguimiento_Mar_2025!G$4:U$356,15,FALSE)))</f>
        <v>0</v>
      </c>
    </row>
    <row r="1415" spans="1:9" ht="30">
      <c r="A1415" t="s">
        <v>343</v>
      </c>
      <c r="B1415" s="1" t="str">
        <f>+IF(LEN(A1415)&gt;0,VLOOKUP(A1415,Seguimiento_Mar_2025!G$4:H$356,2,FALSE),"")</f>
        <v>Estudiantes beneficiados con estrategias de fomento para el acceso a programas de articulación y media técnica</v>
      </c>
      <c r="C1415" s="1" t="str">
        <f>+IF(LEN(A1415)&gt;0,VLOOKUP(A1415,Seguimiento_Mar_2025!G$4:J$356,4,FALSE),"")</f>
        <v>Secretaría de Educación</v>
      </c>
      <c r="D1415" t="s">
        <v>1403</v>
      </c>
      <c r="E1415" t="str">
        <f t="shared" si="46"/>
        <v>52030111Cocorna</v>
      </c>
      <c r="F1415" t="str">
        <f t="shared" si="45"/>
        <v/>
      </c>
      <c r="G1415">
        <v>38</v>
      </c>
      <c r="H1415" s="2"/>
      <c r="I1415">
        <f>+ABS(SUMIF($A$4:$A$11183,A1415,$H$4:$H$11183)-IF(ISERROR(VLOOKUP(A1415,Seguimiento_Mar_2025!G$4:U$356,15,FALSE)),0,VLOOKUP(A1415,Seguimiento_Mar_2025!G$4:U$356,15,FALSE)))</f>
        <v>0</v>
      </c>
    </row>
    <row r="1416" spans="1:9" ht="30">
      <c r="A1416" t="s">
        <v>343</v>
      </c>
      <c r="B1416" s="1" t="str">
        <f>+IF(LEN(A1416)&gt;0,VLOOKUP(A1416,Seguimiento_Mar_2025!G$4:H$356,2,FALSE),"")</f>
        <v>Estudiantes beneficiados con estrategias de fomento para el acceso a programas de articulación y media técnica</v>
      </c>
      <c r="C1416" s="1" t="str">
        <f>+IF(LEN(A1416)&gt;0,VLOOKUP(A1416,Seguimiento_Mar_2025!G$4:J$356,4,FALSE),"")</f>
        <v>Secretaría de Educación</v>
      </c>
      <c r="D1416" t="s">
        <v>1318</v>
      </c>
      <c r="E1416" t="str">
        <f t="shared" si="46"/>
        <v>52030111Concordia</v>
      </c>
      <c r="F1416" t="str">
        <f t="shared" si="45"/>
        <v/>
      </c>
      <c r="G1416">
        <v>29</v>
      </c>
      <c r="H1416" s="2"/>
      <c r="I1416">
        <f>+ABS(SUMIF($A$4:$A$11183,A1416,$H$4:$H$11183)-IF(ISERROR(VLOOKUP(A1416,Seguimiento_Mar_2025!G$4:U$356,15,FALSE)),0,VLOOKUP(A1416,Seguimiento_Mar_2025!G$4:U$356,15,FALSE)))</f>
        <v>0</v>
      </c>
    </row>
    <row r="1417" spans="1:9" ht="30">
      <c r="A1417" t="s">
        <v>343</v>
      </c>
      <c r="B1417" s="1" t="str">
        <f>+IF(LEN(A1417)&gt;0,VLOOKUP(A1417,Seguimiento_Mar_2025!G$4:H$356,2,FALSE),"")</f>
        <v>Estudiantes beneficiados con estrategias de fomento para el acceso a programas de articulación y media técnica</v>
      </c>
      <c r="C1417" s="1" t="str">
        <f>+IF(LEN(A1417)&gt;0,VLOOKUP(A1417,Seguimiento_Mar_2025!G$4:J$356,4,FALSE),"")</f>
        <v>Secretaría de Educación</v>
      </c>
      <c r="D1417" t="s">
        <v>1245</v>
      </c>
      <c r="E1417" t="str">
        <f t="shared" si="46"/>
        <v>52030111Copacabana</v>
      </c>
      <c r="F1417" t="str">
        <f t="shared" si="45"/>
        <v/>
      </c>
      <c r="G1417">
        <v>371</v>
      </c>
      <c r="H1417" s="2"/>
      <c r="I1417">
        <f>+ABS(SUMIF($A$4:$A$11183,A1417,$H$4:$H$11183)-IF(ISERROR(VLOOKUP(A1417,Seguimiento_Mar_2025!G$4:U$356,15,FALSE)),0,VLOOKUP(A1417,Seguimiento_Mar_2025!G$4:U$356,15,FALSE)))</f>
        <v>0</v>
      </c>
    </row>
    <row r="1418" spans="1:9" ht="30">
      <c r="A1418" t="s">
        <v>343</v>
      </c>
      <c r="B1418" s="1" t="str">
        <f>+IF(LEN(A1418)&gt;0,VLOOKUP(A1418,Seguimiento_Mar_2025!G$4:H$356,2,FALSE),"")</f>
        <v>Estudiantes beneficiados con estrategias de fomento para el acceso a programas de articulación y media técnica</v>
      </c>
      <c r="C1418" s="1" t="str">
        <f>+IF(LEN(A1418)&gt;0,VLOOKUP(A1418,Seguimiento_Mar_2025!G$4:J$356,4,FALSE),"")</f>
        <v>Secretaría de Educación</v>
      </c>
      <c r="D1418" t="s">
        <v>1231</v>
      </c>
      <c r="E1418" t="str">
        <f t="shared" si="46"/>
        <v>52030111Dabeiba</v>
      </c>
      <c r="F1418" t="str">
        <f t="shared" si="45"/>
        <v/>
      </c>
      <c r="G1418">
        <v>76</v>
      </c>
      <c r="H1418" s="2"/>
      <c r="I1418">
        <f>+ABS(SUMIF($A$4:$A$11183,A1418,$H$4:$H$11183)-IF(ISERROR(VLOOKUP(A1418,Seguimiento_Mar_2025!G$4:U$356,15,FALSE)),0,VLOOKUP(A1418,Seguimiento_Mar_2025!G$4:U$356,15,FALSE)))</f>
        <v>0</v>
      </c>
    </row>
    <row r="1419" spans="1:9" ht="30">
      <c r="A1419" t="s">
        <v>343</v>
      </c>
      <c r="B1419" s="1" t="str">
        <f>+IF(LEN(A1419)&gt;0,VLOOKUP(A1419,Seguimiento_Mar_2025!G$4:H$356,2,FALSE),"")</f>
        <v>Estudiantes beneficiados con estrategias de fomento para el acceso a programas de articulación y media técnica</v>
      </c>
      <c r="C1419" s="1" t="str">
        <f>+IF(LEN(A1419)&gt;0,VLOOKUP(A1419,Seguimiento_Mar_2025!G$4:J$356,4,FALSE),"")</f>
        <v>Secretaría de Educación</v>
      </c>
      <c r="D1419" t="s">
        <v>1253</v>
      </c>
      <c r="E1419" t="str">
        <f t="shared" si="46"/>
        <v>52030111El Bagre</v>
      </c>
      <c r="F1419" t="str">
        <f t="shared" si="45"/>
        <v/>
      </c>
      <c r="G1419">
        <v>476</v>
      </c>
      <c r="H1419" s="2"/>
      <c r="I1419">
        <f>+ABS(SUMIF($A$4:$A$11183,A1419,$H$4:$H$11183)-IF(ISERROR(VLOOKUP(A1419,Seguimiento_Mar_2025!G$4:U$356,15,FALSE)),0,VLOOKUP(A1419,Seguimiento_Mar_2025!G$4:U$356,15,FALSE)))</f>
        <v>0</v>
      </c>
    </row>
    <row r="1420" spans="1:9" ht="30">
      <c r="A1420" t="s">
        <v>343</v>
      </c>
      <c r="B1420" s="1" t="str">
        <f>+IF(LEN(A1420)&gt;0,VLOOKUP(A1420,Seguimiento_Mar_2025!G$4:H$356,2,FALSE),"")</f>
        <v>Estudiantes beneficiados con estrategias de fomento para el acceso a programas de articulación y media técnica</v>
      </c>
      <c r="C1420" s="1" t="str">
        <f>+IF(LEN(A1420)&gt;0,VLOOKUP(A1420,Seguimiento_Mar_2025!G$4:J$356,4,FALSE),"")</f>
        <v>Secretaría de Educación</v>
      </c>
      <c r="D1420" t="s">
        <v>1355</v>
      </c>
      <c r="E1420" t="str">
        <f t="shared" si="46"/>
        <v>52030111El Carmen De Viboral</v>
      </c>
      <c r="F1420" t="str">
        <f t="shared" si="45"/>
        <v/>
      </c>
      <c r="G1420">
        <v>58</v>
      </c>
      <c r="H1420" s="2"/>
      <c r="I1420">
        <f>+ABS(SUMIF($A$4:$A$11183,A1420,$H$4:$H$11183)-IF(ISERROR(VLOOKUP(A1420,Seguimiento_Mar_2025!G$4:U$356,15,FALSE)),0,VLOOKUP(A1420,Seguimiento_Mar_2025!G$4:U$356,15,FALSE)))</f>
        <v>0</v>
      </c>
    </row>
    <row r="1421" spans="1:9" ht="30">
      <c r="A1421" t="s">
        <v>343</v>
      </c>
      <c r="B1421" s="1" t="str">
        <f>+IF(LEN(A1421)&gt;0,VLOOKUP(A1421,Seguimiento_Mar_2025!G$4:H$356,2,FALSE),"")</f>
        <v>Estudiantes beneficiados con estrategias de fomento para el acceso a programas de articulación y media técnica</v>
      </c>
      <c r="C1421" s="1" t="str">
        <f>+IF(LEN(A1421)&gt;0,VLOOKUP(A1421,Seguimiento_Mar_2025!G$4:J$356,4,FALSE),"")</f>
        <v>Secretaría de Educación</v>
      </c>
      <c r="D1421" t="s">
        <v>1235</v>
      </c>
      <c r="E1421" t="str">
        <f t="shared" si="46"/>
        <v>52030111El Santuario</v>
      </c>
      <c r="F1421" t="str">
        <f t="shared" si="45"/>
        <v/>
      </c>
      <c r="G1421">
        <v>92</v>
      </c>
      <c r="H1421" s="2"/>
      <c r="I1421">
        <f>+ABS(SUMIF($A$4:$A$11183,A1421,$H$4:$H$11183)-IF(ISERROR(VLOOKUP(A1421,Seguimiento_Mar_2025!G$4:U$356,15,FALSE)),0,VLOOKUP(A1421,Seguimiento_Mar_2025!G$4:U$356,15,FALSE)))</f>
        <v>0</v>
      </c>
    </row>
    <row r="1422" spans="1:9" ht="30">
      <c r="A1422" t="s">
        <v>343</v>
      </c>
      <c r="B1422" s="1" t="str">
        <f>+IF(LEN(A1422)&gt;0,VLOOKUP(A1422,Seguimiento_Mar_2025!G$4:H$356,2,FALSE),"")</f>
        <v>Estudiantes beneficiados con estrategias de fomento para el acceso a programas de articulación y media técnica</v>
      </c>
      <c r="C1422" s="1" t="str">
        <f>+IF(LEN(A1422)&gt;0,VLOOKUP(A1422,Seguimiento_Mar_2025!G$4:J$356,4,FALSE),"")</f>
        <v>Secretaría de Educación</v>
      </c>
      <c r="D1422" t="s">
        <v>1404</v>
      </c>
      <c r="E1422" t="str">
        <f t="shared" si="46"/>
        <v>52030111Entrerrios</v>
      </c>
      <c r="F1422" t="str">
        <f t="shared" si="45"/>
        <v/>
      </c>
      <c r="G1422">
        <v>79</v>
      </c>
      <c r="H1422" s="2"/>
      <c r="I1422">
        <f>+ABS(SUMIF($A$4:$A$11183,A1422,$H$4:$H$11183)-IF(ISERROR(VLOOKUP(A1422,Seguimiento_Mar_2025!G$4:U$356,15,FALSE)),0,VLOOKUP(A1422,Seguimiento_Mar_2025!G$4:U$356,15,FALSE)))</f>
        <v>0</v>
      </c>
    </row>
    <row r="1423" spans="1:9" ht="30">
      <c r="A1423" t="s">
        <v>343</v>
      </c>
      <c r="B1423" s="1" t="str">
        <f>+IF(LEN(A1423)&gt;0,VLOOKUP(A1423,Seguimiento_Mar_2025!G$4:H$356,2,FALSE),"")</f>
        <v>Estudiantes beneficiados con estrategias de fomento para el acceso a programas de articulación y media técnica</v>
      </c>
      <c r="C1423" s="1" t="str">
        <f>+IF(LEN(A1423)&gt;0,VLOOKUP(A1423,Seguimiento_Mar_2025!G$4:J$356,4,FALSE),"")</f>
        <v>Secretaría de Educación</v>
      </c>
      <c r="D1423" t="s">
        <v>1324</v>
      </c>
      <c r="E1423" t="str">
        <f t="shared" si="46"/>
        <v>52030111Frontino</v>
      </c>
      <c r="F1423" t="str">
        <f t="shared" si="45"/>
        <v/>
      </c>
      <c r="G1423">
        <v>119</v>
      </c>
      <c r="H1423" s="2"/>
      <c r="I1423">
        <f>+ABS(SUMIF($A$4:$A$11183,A1423,$H$4:$H$11183)-IF(ISERROR(VLOOKUP(A1423,Seguimiento_Mar_2025!G$4:U$356,15,FALSE)),0,VLOOKUP(A1423,Seguimiento_Mar_2025!G$4:U$356,15,FALSE)))</f>
        <v>0</v>
      </c>
    </row>
    <row r="1424" spans="1:9" ht="30">
      <c r="A1424" t="s">
        <v>343</v>
      </c>
      <c r="B1424" s="1" t="str">
        <f>+IF(LEN(A1424)&gt;0,VLOOKUP(A1424,Seguimiento_Mar_2025!G$4:H$356,2,FALSE),"")</f>
        <v>Estudiantes beneficiados con estrategias de fomento para el acceso a programas de articulación y media técnica</v>
      </c>
      <c r="C1424" s="1" t="str">
        <f>+IF(LEN(A1424)&gt;0,VLOOKUP(A1424,Seguimiento_Mar_2025!G$4:J$356,4,FALSE),"")</f>
        <v>Secretaría de Educación</v>
      </c>
      <c r="D1424" t="s">
        <v>1325</v>
      </c>
      <c r="E1424" t="str">
        <f t="shared" si="46"/>
        <v>52030111Giraldo</v>
      </c>
      <c r="F1424" t="str">
        <f t="shared" si="45"/>
        <v/>
      </c>
      <c r="G1424">
        <v>53</v>
      </c>
      <c r="H1424" s="2"/>
      <c r="I1424">
        <f>+ABS(SUMIF($A$4:$A$11183,A1424,$H$4:$H$11183)-IF(ISERROR(VLOOKUP(A1424,Seguimiento_Mar_2025!G$4:U$356,15,FALSE)),0,VLOOKUP(A1424,Seguimiento_Mar_2025!G$4:U$356,15,FALSE)))</f>
        <v>0</v>
      </c>
    </row>
    <row r="1425" spans="1:9" ht="30">
      <c r="A1425" t="s">
        <v>343</v>
      </c>
      <c r="B1425" s="1" t="str">
        <f>+IF(LEN(A1425)&gt;0,VLOOKUP(A1425,Seguimiento_Mar_2025!G$4:H$356,2,FALSE),"")</f>
        <v>Estudiantes beneficiados con estrategias de fomento para el acceso a programas de articulación y media técnica</v>
      </c>
      <c r="C1425" s="1" t="str">
        <f>+IF(LEN(A1425)&gt;0,VLOOKUP(A1425,Seguimiento_Mar_2025!G$4:J$356,4,FALSE),"")</f>
        <v>Secretaría de Educación</v>
      </c>
      <c r="D1425" t="s">
        <v>1261</v>
      </c>
      <c r="E1425" t="str">
        <f t="shared" si="46"/>
        <v>52030111Girardota</v>
      </c>
      <c r="F1425" t="str">
        <f t="shared" si="45"/>
        <v/>
      </c>
      <c r="G1425">
        <v>235</v>
      </c>
      <c r="H1425" s="2"/>
      <c r="I1425">
        <f>+ABS(SUMIF($A$4:$A$11183,A1425,$H$4:$H$11183)-IF(ISERROR(VLOOKUP(A1425,Seguimiento_Mar_2025!G$4:U$356,15,FALSE)),0,VLOOKUP(A1425,Seguimiento_Mar_2025!G$4:U$356,15,FALSE)))</f>
        <v>0</v>
      </c>
    </row>
    <row r="1426" spans="1:9" ht="30">
      <c r="A1426" t="s">
        <v>343</v>
      </c>
      <c r="B1426" s="1" t="str">
        <f>+IF(LEN(A1426)&gt;0,VLOOKUP(A1426,Seguimiento_Mar_2025!G$4:H$356,2,FALSE),"")</f>
        <v>Estudiantes beneficiados con estrategias de fomento para el acceso a programas de articulación y media técnica</v>
      </c>
      <c r="C1426" s="1" t="str">
        <f>+IF(LEN(A1426)&gt;0,VLOOKUP(A1426,Seguimiento_Mar_2025!G$4:J$356,4,FALSE),"")</f>
        <v>Secretaría de Educación</v>
      </c>
      <c r="D1426" t="s">
        <v>1234</v>
      </c>
      <c r="E1426" t="str">
        <f t="shared" si="46"/>
        <v>52030111Granada</v>
      </c>
      <c r="F1426" t="str">
        <f t="shared" si="45"/>
        <v/>
      </c>
      <c r="G1426">
        <v>38</v>
      </c>
      <c r="H1426" s="2"/>
      <c r="I1426">
        <f>+ABS(SUMIF($A$4:$A$11183,A1426,$H$4:$H$11183)-IF(ISERROR(VLOOKUP(A1426,Seguimiento_Mar_2025!G$4:U$356,15,FALSE)),0,VLOOKUP(A1426,Seguimiento_Mar_2025!G$4:U$356,15,FALSE)))</f>
        <v>0</v>
      </c>
    </row>
    <row r="1427" spans="1:9" ht="30">
      <c r="A1427" t="s">
        <v>343</v>
      </c>
      <c r="B1427" s="1" t="str">
        <f>+IF(LEN(A1427)&gt;0,VLOOKUP(A1427,Seguimiento_Mar_2025!G$4:H$356,2,FALSE),"")</f>
        <v>Estudiantes beneficiados con estrategias de fomento para el acceso a programas de articulación y media técnica</v>
      </c>
      <c r="C1427" s="1" t="str">
        <f>+IF(LEN(A1427)&gt;0,VLOOKUP(A1427,Seguimiento_Mar_2025!G$4:J$356,4,FALSE),"")</f>
        <v>Secretaría de Educación</v>
      </c>
      <c r="D1427" t="s">
        <v>1282</v>
      </c>
      <c r="E1427" t="str">
        <f t="shared" si="46"/>
        <v>52030111Guadalupe</v>
      </c>
      <c r="F1427" t="str">
        <f t="shared" si="45"/>
        <v/>
      </c>
      <c r="G1427">
        <v>37</v>
      </c>
      <c r="H1427" s="2"/>
      <c r="I1427">
        <f>+ABS(SUMIF($A$4:$A$11183,A1427,$H$4:$H$11183)-IF(ISERROR(VLOOKUP(A1427,Seguimiento_Mar_2025!G$4:U$356,15,FALSE)),0,VLOOKUP(A1427,Seguimiento_Mar_2025!G$4:U$356,15,FALSE)))</f>
        <v>0</v>
      </c>
    </row>
    <row r="1428" spans="1:9" ht="30">
      <c r="A1428" t="s">
        <v>343</v>
      </c>
      <c r="B1428" s="1" t="str">
        <f>+IF(LEN(A1428)&gt;0,VLOOKUP(A1428,Seguimiento_Mar_2025!G$4:H$356,2,FALSE),"")</f>
        <v>Estudiantes beneficiados con estrategias de fomento para el acceso a programas de articulación y media técnica</v>
      </c>
      <c r="C1428" s="1" t="str">
        <f>+IF(LEN(A1428)&gt;0,VLOOKUP(A1428,Seguimiento_Mar_2025!G$4:J$356,4,FALSE),"")</f>
        <v>Secretaría de Educación</v>
      </c>
      <c r="D1428" t="s">
        <v>1327</v>
      </c>
      <c r="E1428" t="str">
        <f t="shared" si="46"/>
        <v>52030111Guarne</v>
      </c>
      <c r="F1428" t="str">
        <f t="shared" si="45"/>
        <v/>
      </c>
      <c r="G1428">
        <v>140</v>
      </c>
      <c r="H1428" s="2"/>
      <c r="I1428">
        <f>+ABS(SUMIF($A$4:$A$11183,A1428,$H$4:$H$11183)-IF(ISERROR(VLOOKUP(A1428,Seguimiento_Mar_2025!G$4:U$356,15,FALSE)),0,VLOOKUP(A1428,Seguimiento_Mar_2025!G$4:U$356,15,FALSE)))</f>
        <v>0</v>
      </c>
    </row>
    <row r="1429" spans="1:9" ht="30">
      <c r="A1429" t="s">
        <v>343</v>
      </c>
      <c r="B1429" s="1" t="str">
        <f>+IF(LEN(A1429)&gt;0,VLOOKUP(A1429,Seguimiento_Mar_2025!G$4:H$356,2,FALSE),"")</f>
        <v>Estudiantes beneficiados con estrategias de fomento para el acceso a programas de articulación y media técnica</v>
      </c>
      <c r="C1429" s="1" t="str">
        <f>+IF(LEN(A1429)&gt;0,VLOOKUP(A1429,Seguimiento_Mar_2025!G$4:J$356,4,FALSE),"")</f>
        <v>Secretaría de Educación</v>
      </c>
      <c r="D1429" t="s">
        <v>1405</v>
      </c>
      <c r="E1429" t="str">
        <f t="shared" si="46"/>
        <v>52030111Guatape</v>
      </c>
      <c r="F1429" t="str">
        <f t="shared" si="45"/>
        <v/>
      </c>
      <c r="G1429">
        <v>50</v>
      </c>
      <c r="H1429" s="2"/>
      <c r="I1429">
        <f>+ABS(SUMIF($A$4:$A$11183,A1429,$H$4:$H$11183)-IF(ISERROR(VLOOKUP(A1429,Seguimiento_Mar_2025!G$4:U$356,15,FALSE)),0,VLOOKUP(A1429,Seguimiento_Mar_2025!G$4:U$356,15,FALSE)))</f>
        <v>0</v>
      </c>
    </row>
    <row r="1430" spans="1:9" ht="30">
      <c r="A1430" t="s">
        <v>343</v>
      </c>
      <c r="B1430" s="1" t="str">
        <f>+IF(LEN(A1430)&gt;0,VLOOKUP(A1430,Seguimiento_Mar_2025!G$4:H$356,2,FALSE),"")</f>
        <v>Estudiantes beneficiados con estrategias de fomento para el acceso a programas de articulación y media técnica</v>
      </c>
      <c r="C1430" s="1" t="str">
        <f>+IF(LEN(A1430)&gt;0,VLOOKUP(A1430,Seguimiento_Mar_2025!G$4:J$356,4,FALSE),"")</f>
        <v>Secretaría de Educación</v>
      </c>
      <c r="D1430" t="s">
        <v>1238</v>
      </c>
      <c r="E1430" t="str">
        <f t="shared" si="46"/>
        <v>52030111Ituango</v>
      </c>
      <c r="F1430" t="str">
        <f t="shared" si="45"/>
        <v/>
      </c>
      <c r="G1430">
        <v>38</v>
      </c>
      <c r="H1430" s="2"/>
      <c r="I1430">
        <f>+ABS(SUMIF($A$4:$A$11183,A1430,$H$4:$H$11183)-IF(ISERROR(VLOOKUP(A1430,Seguimiento_Mar_2025!G$4:U$356,15,FALSE)),0,VLOOKUP(A1430,Seguimiento_Mar_2025!G$4:U$356,15,FALSE)))</f>
        <v>0</v>
      </c>
    </row>
    <row r="1431" spans="1:9" ht="30">
      <c r="A1431" t="s">
        <v>343</v>
      </c>
      <c r="B1431" s="1" t="str">
        <f>+IF(LEN(A1431)&gt;0,VLOOKUP(A1431,Seguimiento_Mar_2025!G$4:H$356,2,FALSE),"")</f>
        <v>Estudiantes beneficiados con estrategias de fomento para el acceso a programas de articulación y media técnica</v>
      </c>
      <c r="C1431" s="1" t="str">
        <f>+IF(LEN(A1431)&gt;0,VLOOKUP(A1431,Seguimiento_Mar_2025!G$4:J$356,4,FALSE),"")</f>
        <v>Secretaría de Educación</v>
      </c>
      <c r="D1431" t="s">
        <v>1356</v>
      </c>
      <c r="E1431" t="str">
        <f t="shared" si="46"/>
        <v>52030111La Ceja</v>
      </c>
      <c r="F1431" t="str">
        <f t="shared" si="45"/>
        <v/>
      </c>
      <c r="G1431">
        <v>228</v>
      </c>
      <c r="H1431" s="2"/>
      <c r="I1431">
        <f>+ABS(SUMIF($A$4:$A$11183,A1431,$H$4:$H$11183)-IF(ISERROR(VLOOKUP(A1431,Seguimiento_Mar_2025!G$4:U$356,15,FALSE)),0,VLOOKUP(A1431,Seguimiento_Mar_2025!G$4:U$356,15,FALSE)))</f>
        <v>0</v>
      </c>
    </row>
    <row r="1432" spans="1:9" ht="30">
      <c r="A1432" t="s">
        <v>343</v>
      </c>
      <c r="B1432" s="1" t="str">
        <f>+IF(LEN(A1432)&gt;0,VLOOKUP(A1432,Seguimiento_Mar_2025!G$4:H$356,2,FALSE),"")</f>
        <v>Estudiantes beneficiados con estrategias de fomento para el acceso a programas de articulación y media técnica</v>
      </c>
      <c r="C1432" s="1" t="str">
        <f>+IF(LEN(A1432)&gt;0,VLOOKUP(A1432,Seguimiento_Mar_2025!G$4:J$356,4,FALSE),"")</f>
        <v>Secretaría de Educación</v>
      </c>
      <c r="D1432" t="s">
        <v>1294</v>
      </c>
      <c r="E1432" t="str">
        <f t="shared" si="46"/>
        <v>52030111La Pintada</v>
      </c>
      <c r="F1432" t="str">
        <f t="shared" si="45"/>
        <v/>
      </c>
      <c r="G1432">
        <v>49</v>
      </c>
      <c r="H1432" s="2"/>
      <c r="I1432">
        <f>+ABS(SUMIF($A$4:$A$11183,A1432,$H$4:$H$11183)-IF(ISERROR(VLOOKUP(A1432,Seguimiento_Mar_2025!G$4:U$356,15,FALSE)),0,VLOOKUP(A1432,Seguimiento_Mar_2025!G$4:U$356,15,FALSE)))</f>
        <v>0</v>
      </c>
    </row>
    <row r="1433" spans="1:9" ht="30">
      <c r="A1433" t="s">
        <v>343</v>
      </c>
      <c r="B1433" s="1" t="str">
        <f>+IF(LEN(A1433)&gt;0,VLOOKUP(A1433,Seguimiento_Mar_2025!G$4:H$356,2,FALSE),"")</f>
        <v>Estudiantes beneficiados con estrategias de fomento para el acceso a programas de articulación y media técnica</v>
      </c>
      <c r="C1433" s="1" t="str">
        <f>+IF(LEN(A1433)&gt;0,VLOOKUP(A1433,Seguimiento_Mar_2025!G$4:J$356,4,FALSE),"")</f>
        <v>Secretaría de Educación</v>
      </c>
      <c r="D1433" t="s">
        <v>1406</v>
      </c>
      <c r="E1433" t="str">
        <f t="shared" si="46"/>
        <v>52030111La Union</v>
      </c>
      <c r="F1433" t="str">
        <f t="shared" si="45"/>
        <v/>
      </c>
      <c r="G1433">
        <v>83</v>
      </c>
      <c r="H1433" s="2"/>
      <c r="I1433">
        <f>+ABS(SUMIF($A$4:$A$11183,A1433,$H$4:$H$11183)-IF(ISERROR(VLOOKUP(A1433,Seguimiento_Mar_2025!G$4:U$356,15,FALSE)),0,VLOOKUP(A1433,Seguimiento_Mar_2025!G$4:U$356,15,FALSE)))</f>
        <v>0</v>
      </c>
    </row>
    <row r="1434" spans="1:9" ht="30">
      <c r="A1434" t="s">
        <v>343</v>
      </c>
      <c r="B1434" s="1" t="str">
        <f>+IF(LEN(A1434)&gt;0,VLOOKUP(A1434,Seguimiento_Mar_2025!G$4:H$356,2,FALSE),"")</f>
        <v>Estudiantes beneficiados con estrategias de fomento para el acceso a programas de articulación y media técnica</v>
      </c>
      <c r="C1434" s="1" t="str">
        <f>+IF(LEN(A1434)&gt;0,VLOOKUP(A1434,Seguimiento_Mar_2025!G$4:J$356,4,FALSE),"")</f>
        <v>Secretaría de Educación</v>
      </c>
      <c r="D1434" t="s">
        <v>1240</v>
      </c>
      <c r="E1434" t="str">
        <f t="shared" si="46"/>
        <v>52030111Liborina</v>
      </c>
      <c r="F1434" t="str">
        <f t="shared" si="45"/>
        <v/>
      </c>
      <c r="G1434">
        <v>61</v>
      </c>
      <c r="H1434" s="2"/>
      <c r="I1434">
        <f>+ABS(SUMIF($A$4:$A$11183,A1434,$H$4:$H$11183)-IF(ISERROR(VLOOKUP(A1434,Seguimiento_Mar_2025!G$4:U$356,15,FALSE)),0,VLOOKUP(A1434,Seguimiento_Mar_2025!G$4:U$356,15,FALSE)))</f>
        <v>0</v>
      </c>
    </row>
    <row r="1435" spans="1:9" ht="30">
      <c r="A1435" t="s">
        <v>343</v>
      </c>
      <c r="B1435" s="1" t="str">
        <f>+IF(LEN(A1435)&gt;0,VLOOKUP(A1435,Seguimiento_Mar_2025!G$4:H$356,2,FALSE),"")</f>
        <v>Estudiantes beneficiados con estrategias de fomento para el acceso a programas de articulación y media técnica</v>
      </c>
      <c r="C1435" s="1" t="str">
        <f>+IF(LEN(A1435)&gt;0,VLOOKUP(A1435,Seguimiento_Mar_2025!G$4:J$356,4,FALSE),"")</f>
        <v>Secretaría de Educación</v>
      </c>
      <c r="D1435" t="s">
        <v>1275</v>
      </c>
      <c r="E1435" t="str">
        <f t="shared" si="46"/>
        <v>52030111Maceo</v>
      </c>
      <c r="F1435" t="str">
        <f t="shared" si="45"/>
        <v/>
      </c>
      <c r="G1435">
        <v>56</v>
      </c>
      <c r="H1435" s="2"/>
      <c r="I1435">
        <f>+ABS(SUMIF($A$4:$A$11183,A1435,$H$4:$H$11183)-IF(ISERROR(VLOOKUP(A1435,Seguimiento_Mar_2025!G$4:U$356,15,FALSE)),0,VLOOKUP(A1435,Seguimiento_Mar_2025!G$4:U$356,15,FALSE)))</f>
        <v>0</v>
      </c>
    </row>
    <row r="1436" spans="1:9" ht="30">
      <c r="A1436" t="s">
        <v>343</v>
      </c>
      <c r="B1436" s="1" t="str">
        <f>+IF(LEN(A1436)&gt;0,VLOOKUP(A1436,Seguimiento_Mar_2025!G$4:H$356,2,FALSE),"")</f>
        <v>Estudiantes beneficiados con estrategias de fomento para el acceso a programas de articulación y media técnica</v>
      </c>
      <c r="C1436" s="1" t="str">
        <f>+IF(LEN(A1436)&gt;0,VLOOKUP(A1436,Seguimiento_Mar_2025!G$4:J$356,4,FALSE),"")</f>
        <v>Secretaría de Educación</v>
      </c>
      <c r="D1436" t="s">
        <v>1334</v>
      </c>
      <c r="E1436" t="str">
        <f t="shared" si="46"/>
        <v>52030111Marinilla</v>
      </c>
      <c r="F1436" t="str">
        <f t="shared" si="45"/>
        <v/>
      </c>
      <c r="G1436">
        <v>147</v>
      </c>
      <c r="H1436" s="2"/>
      <c r="I1436">
        <f>+ABS(SUMIF($A$4:$A$11183,A1436,$H$4:$H$11183)-IF(ISERROR(VLOOKUP(A1436,Seguimiento_Mar_2025!G$4:U$356,15,FALSE)),0,VLOOKUP(A1436,Seguimiento_Mar_2025!G$4:U$356,15,FALSE)))</f>
        <v>0</v>
      </c>
    </row>
    <row r="1437" spans="1:9" ht="30">
      <c r="A1437" t="s">
        <v>343</v>
      </c>
      <c r="B1437" s="1" t="str">
        <f>+IF(LEN(A1437)&gt;0,VLOOKUP(A1437,Seguimiento_Mar_2025!G$4:H$356,2,FALSE),"")</f>
        <v>Estudiantes beneficiados con estrategias de fomento para el acceso a programas de articulación y media técnica</v>
      </c>
      <c r="C1437" s="1" t="str">
        <f>+IF(LEN(A1437)&gt;0,VLOOKUP(A1437,Seguimiento_Mar_2025!G$4:J$356,4,FALSE),"")</f>
        <v>Secretaría de Educación</v>
      </c>
      <c r="D1437" t="s">
        <v>1284</v>
      </c>
      <c r="E1437" t="str">
        <f t="shared" si="46"/>
        <v>52030111Montebello</v>
      </c>
      <c r="F1437" t="str">
        <f t="shared" si="45"/>
        <v/>
      </c>
      <c r="G1437">
        <v>37</v>
      </c>
      <c r="H1437" s="2"/>
      <c r="I1437">
        <f>+ABS(SUMIF($A$4:$A$11183,A1437,$H$4:$H$11183)-IF(ISERROR(VLOOKUP(A1437,Seguimiento_Mar_2025!G$4:U$356,15,FALSE)),0,VLOOKUP(A1437,Seguimiento_Mar_2025!G$4:U$356,15,FALSE)))</f>
        <v>0</v>
      </c>
    </row>
    <row r="1438" spans="1:9" ht="30">
      <c r="A1438" t="s">
        <v>343</v>
      </c>
      <c r="B1438" s="1" t="str">
        <f>+IF(LEN(A1438)&gt;0,VLOOKUP(A1438,Seguimiento_Mar_2025!G$4:H$356,2,FALSE),"")</f>
        <v>Estudiantes beneficiados con estrategias de fomento para el acceso a programas de articulación y media técnica</v>
      </c>
      <c r="C1438" s="1" t="str">
        <f>+IF(LEN(A1438)&gt;0,VLOOKUP(A1438,Seguimiento_Mar_2025!G$4:J$356,4,FALSE),"")</f>
        <v>Secretaría de Educación</v>
      </c>
      <c r="D1438" t="s">
        <v>1239</v>
      </c>
      <c r="E1438" t="str">
        <f t="shared" si="46"/>
        <v>52030111Nechí</v>
      </c>
      <c r="F1438" t="str">
        <f t="shared" si="45"/>
        <v/>
      </c>
      <c r="G1438">
        <v>106</v>
      </c>
      <c r="H1438" s="2"/>
      <c r="I1438">
        <f>+ABS(SUMIF($A$4:$A$11183,A1438,$H$4:$H$11183)-IF(ISERROR(VLOOKUP(A1438,Seguimiento_Mar_2025!G$4:U$356,15,FALSE)),0,VLOOKUP(A1438,Seguimiento_Mar_2025!G$4:U$356,15,FALSE)))</f>
        <v>0</v>
      </c>
    </row>
    <row r="1439" spans="1:9" ht="30">
      <c r="A1439" t="s">
        <v>343</v>
      </c>
      <c r="B1439" s="1" t="str">
        <f>+IF(LEN(A1439)&gt;0,VLOOKUP(A1439,Seguimiento_Mar_2025!G$4:H$356,2,FALSE),"")</f>
        <v>Estudiantes beneficiados con estrategias de fomento para el acceso a programas de articulación y media técnica</v>
      </c>
      <c r="C1439" s="1" t="str">
        <f>+IF(LEN(A1439)&gt;0,VLOOKUP(A1439,Seguimiento_Mar_2025!G$4:J$356,4,FALSE),"")</f>
        <v>Secretaría de Educación</v>
      </c>
      <c r="D1439" t="s">
        <v>1407</v>
      </c>
      <c r="E1439" t="str">
        <f t="shared" si="46"/>
        <v>52030111Necocli</v>
      </c>
      <c r="F1439" t="str">
        <f t="shared" si="45"/>
        <v/>
      </c>
      <c r="G1439">
        <v>125</v>
      </c>
      <c r="H1439" s="2"/>
      <c r="I1439">
        <f>+ABS(SUMIF($A$4:$A$11183,A1439,$H$4:$H$11183)-IF(ISERROR(VLOOKUP(A1439,Seguimiento_Mar_2025!G$4:U$356,15,FALSE)),0,VLOOKUP(A1439,Seguimiento_Mar_2025!G$4:U$356,15,FALSE)))</f>
        <v>0</v>
      </c>
    </row>
    <row r="1440" spans="1:9" ht="30">
      <c r="A1440" t="s">
        <v>343</v>
      </c>
      <c r="B1440" s="1" t="str">
        <f>+IF(LEN(A1440)&gt;0,VLOOKUP(A1440,Seguimiento_Mar_2025!G$4:H$356,2,FALSE),"")</f>
        <v>Estudiantes beneficiados con estrategias de fomento para el acceso a programas de articulación y media técnica</v>
      </c>
      <c r="C1440" s="1" t="str">
        <f>+IF(LEN(A1440)&gt;0,VLOOKUP(A1440,Seguimiento_Mar_2025!G$4:J$356,4,FALSE),"")</f>
        <v>Secretaría de Educación</v>
      </c>
      <c r="D1440" t="s">
        <v>1274</v>
      </c>
      <c r="E1440" t="str">
        <f t="shared" si="46"/>
        <v>52030111Olaya</v>
      </c>
      <c r="F1440" t="str">
        <f t="shared" si="45"/>
        <v/>
      </c>
      <c r="G1440">
        <v>26</v>
      </c>
      <c r="H1440" s="2"/>
      <c r="I1440">
        <f>+ABS(SUMIF($A$4:$A$11183,A1440,$H$4:$H$11183)-IF(ISERROR(VLOOKUP(A1440,Seguimiento_Mar_2025!G$4:U$356,15,FALSE)),0,VLOOKUP(A1440,Seguimiento_Mar_2025!G$4:U$356,15,FALSE)))</f>
        <v>0</v>
      </c>
    </row>
    <row r="1441" spans="1:9" ht="30">
      <c r="A1441" t="s">
        <v>343</v>
      </c>
      <c r="B1441" s="1" t="str">
        <f>+IF(LEN(A1441)&gt;0,VLOOKUP(A1441,Seguimiento_Mar_2025!G$4:H$356,2,FALSE),"")</f>
        <v>Estudiantes beneficiados con estrategias de fomento para el acceso a programas de articulación y media técnica</v>
      </c>
      <c r="C1441" s="1" t="str">
        <f>+IF(LEN(A1441)&gt;0,VLOOKUP(A1441,Seguimiento_Mar_2025!G$4:J$356,4,FALSE),"")</f>
        <v>Secretaría de Educación</v>
      </c>
      <c r="D1441" t="s">
        <v>1244</v>
      </c>
      <c r="E1441" t="str">
        <f t="shared" si="46"/>
        <v>52030111El Peñol</v>
      </c>
      <c r="F1441" t="str">
        <f t="shared" si="45"/>
        <v/>
      </c>
      <c r="G1441">
        <v>127</v>
      </c>
      <c r="H1441" s="2"/>
      <c r="I1441">
        <f>+ABS(SUMIF($A$4:$A$11183,A1441,$H$4:$H$11183)-IF(ISERROR(VLOOKUP(A1441,Seguimiento_Mar_2025!G$4:U$356,15,FALSE)),0,VLOOKUP(A1441,Seguimiento_Mar_2025!G$4:U$356,15,FALSE)))</f>
        <v>0</v>
      </c>
    </row>
    <row r="1442" spans="1:9" ht="30">
      <c r="A1442" t="s">
        <v>343</v>
      </c>
      <c r="B1442" s="1" t="str">
        <f>+IF(LEN(A1442)&gt;0,VLOOKUP(A1442,Seguimiento_Mar_2025!G$4:H$356,2,FALSE),"")</f>
        <v>Estudiantes beneficiados con estrategias de fomento para el acceso a programas de articulación y media técnica</v>
      </c>
      <c r="C1442" s="1" t="str">
        <f>+IF(LEN(A1442)&gt;0,VLOOKUP(A1442,Seguimiento_Mar_2025!G$4:J$356,4,FALSE),"")</f>
        <v>Secretaría de Educación</v>
      </c>
      <c r="D1442" t="s">
        <v>1335</v>
      </c>
      <c r="E1442" t="str">
        <f t="shared" si="46"/>
        <v>52030111Peque</v>
      </c>
      <c r="F1442" t="str">
        <f t="shared" si="45"/>
        <v/>
      </c>
      <c r="G1442">
        <v>29</v>
      </c>
      <c r="H1442" s="2"/>
      <c r="I1442">
        <f>+ABS(SUMIF($A$4:$A$11183,A1442,$H$4:$H$11183)-IF(ISERROR(VLOOKUP(A1442,Seguimiento_Mar_2025!G$4:U$356,15,FALSE)),0,VLOOKUP(A1442,Seguimiento_Mar_2025!G$4:U$356,15,FALSE)))</f>
        <v>0</v>
      </c>
    </row>
    <row r="1443" spans="1:9" ht="30">
      <c r="A1443" t="s">
        <v>343</v>
      </c>
      <c r="B1443" s="1" t="str">
        <f>+IF(LEN(A1443)&gt;0,VLOOKUP(A1443,Seguimiento_Mar_2025!G$4:H$356,2,FALSE),"")</f>
        <v>Estudiantes beneficiados con estrategias de fomento para el acceso a programas de articulación y media técnica</v>
      </c>
      <c r="C1443" s="1" t="str">
        <f>+IF(LEN(A1443)&gt;0,VLOOKUP(A1443,Seguimiento_Mar_2025!G$4:J$356,4,FALSE),"")</f>
        <v>Secretaría de Educación</v>
      </c>
      <c r="D1443" t="s">
        <v>1295</v>
      </c>
      <c r="E1443" t="str">
        <f t="shared" si="46"/>
        <v>52030111Pueblorrico</v>
      </c>
      <c r="F1443" t="str">
        <f t="shared" si="45"/>
        <v/>
      </c>
      <c r="G1443">
        <v>31</v>
      </c>
      <c r="H1443" s="2"/>
      <c r="I1443">
        <f>+ABS(SUMIF($A$4:$A$11183,A1443,$H$4:$H$11183)-IF(ISERROR(VLOOKUP(A1443,Seguimiento_Mar_2025!G$4:U$356,15,FALSE)),0,VLOOKUP(A1443,Seguimiento_Mar_2025!G$4:U$356,15,FALSE)))</f>
        <v>0</v>
      </c>
    </row>
    <row r="1444" spans="1:9" ht="30">
      <c r="A1444" t="s">
        <v>343</v>
      </c>
      <c r="B1444" s="1" t="str">
        <f>+IF(LEN(A1444)&gt;0,VLOOKUP(A1444,Seguimiento_Mar_2025!G$4:H$356,2,FALSE),"")</f>
        <v>Estudiantes beneficiados con estrategias de fomento para el acceso a programas de articulación y media técnica</v>
      </c>
      <c r="C1444" s="1" t="str">
        <f>+IF(LEN(A1444)&gt;0,VLOOKUP(A1444,Seguimiento_Mar_2025!G$4:J$356,4,FALSE),"")</f>
        <v>Secretaría de Educación</v>
      </c>
      <c r="D1444" t="s">
        <v>1408</v>
      </c>
      <c r="E1444" t="str">
        <f t="shared" si="46"/>
        <v>52030111Puerto Berrio</v>
      </c>
      <c r="F1444" t="str">
        <f t="shared" si="45"/>
        <v/>
      </c>
      <c r="G1444">
        <v>165</v>
      </c>
      <c r="H1444" s="2"/>
      <c r="I1444">
        <f>+ABS(SUMIF($A$4:$A$11183,A1444,$H$4:$H$11183)-IF(ISERROR(VLOOKUP(A1444,Seguimiento_Mar_2025!G$4:U$356,15,FALSE)),0,VLOOKUP(A1444,Seguimiento_Mar_2025!G$4:U$356,15,FALSE)))</f>
        <v>0</v>
      </c>
    </row>
    <row r="1445" spans="1:9" ht="30">
      <c r="A1445" t="s">
        <v>343</v>
      </c>
      <c r="B1445" s="1" t="str">
        <f>+IF(LEN(A1445)&gt;0,VLOOKUP(A1445,Seguimiento_Mar_2025!G$4:H$356,2,FALSE),"")</f>
        <v>Estudiantes beneficiados con estrategias de fomento para el acceso a programas de articulación y media técnica</v>
      </c>
      <c r="C1445" s="1" t="str">
        <f>+IF(LEN(A1445)&gt;0,VLOOKUP(A1445,Seguimiento_Mar_2025!G$4:J$356,4,FALSE),"")</f>
        <v>Secretaría de Educación</v>
      </c>
      <c r="D1445" t="s">
        <v>1287</v>
      </c>
      <c r="E1445" t="str">
        <f t="shared" si="46"/>
        <v>52030111Puerto Nare</v>
      </c>
      <c r="F1445" t="str">
        <f t="shared" si="45"/>
        <v/>
      </c>
      <c r="G1445">
        <v>79</v>
      </c>
      <c r="H1445" s="2"/>
      <c r="I1445">
        <f>+ABS(SUMIF($A$4:$A$11183,A1445,$H$4:$H$11183)-IF(ISERROR(VLOOKUP(A1445,Seguimiento_Mar_2025!G$4:U$356,15,FALSE)),0,VLOOKUP(A1445,Seguimiento_Mar_2025!G$4:U$356,15,FALSE)))</f>
        <v>0</v>
      </c>
    </row>
    <row r="1446" spans="1:9" ht="30">
      <c r="A1446" t="s">
        <v>343</v>
      </c>
      <c r="B1446" s="1" t="str">
        <f>+IF(LEN(A1446)&gt;0,VLOOKUP(A1446,Seguimiento_Mar_2025!G$4:H$356,2,FALSE),"")</f>
        <v>Estudiantes beneficiados con estrategias de fomento para el acceso a programas de articulación y media técnica</v>
      </c>
      <c r="C1446" s="1" t="str">
        <f>+IF(LEN(A1446)&gt;0,VLOOKUP(A1446,Seguimiento_Mar_2025!G$4:J$356,4,FALSE),"")</f>
        <v>Secretaría de Educación</v>
      </c>
      <c r="D1446" t="s">
        <v>1268</v>
      </c>
      <c r="E1446" t="str">
        <f t="shared" si="46"/>
        <v>52030111Puerto Triunfo</v>
      </c>
      <c r="F1446" t="str">
        <f t="shared" si="45"/>
        <v/>
      </c>
      <c r="G1446">
        <v>65</v>
      </c>
      <c r="H1446" s="2"/>
      <c r="I1446">
        <f>+ABS(SUMIF($A$4:$A$11183,A1446,$H$4:$H$11183)-IF(ISERROR(VLOOKUP(A1446,Seguimiento_Mar_2025!G$4:U$356,15,FALSE)),0,VLOOKUP(A1446,Seguimiento_Mar_2025!G$4:U$356,15,FALSE)))</f>
        <v>0</v>
      </c>
    </row>
    <row r="1447" spans="1:9" ht="30">
      <c r="A1447" t="s">
        <v>343</v>
      </c>
      <c r="B1447" s="1" t="str">
        <f>+IF(LEN(A1447)&gt;0,VLOOKUP(A1447,Seguimiento_Mar_2025!G$4:H$356,2,FALSE),"")</f>
        <v>Estudiantes beneficiados con estrategias de fomento para el acceso a programas de articulación y media técnica</v>
      </c>
      <c r="C1447" s="1" t="str">
        <f>+IF(LEN(A1447)&gt;0,VLOOKUP(A1447,Seguimiento_Mar_2025!G$4:J$356,4,FALSE),"")</f>
        <v>Secretaría de Educación</v>
      </c>
      <c r="D1447" t="s">
        <v>1336</v>
      </c>
      <c r="E1447" t="str">
        <f t="shared" si="46"/>
        <v>52030111Remedios</v>
      </c>
      <c r="F1447" t="str">
        <f t="shared" si="45"/>
        <v/>
      </c>
      <c r="G1447">
        <v>141</v>
      </c>
      <c r="H1447" s="2"/>
      <c r="I1447">
        <f>+ABS(SUMIF($A$4:$A$11183,A1447,$H$4:$H$11183)-IF(ISERROR(VLOOKUP(A1447,Seguimiento_Mar_2025!G$4:U$356,15,FALSE)),0,VLOOKUP(A1447,Seguimiento_Mar_2025!G$4:U$356,15,FALSE)))</f>
        <v>0</v>
      </c>
    </row>
    <row r="1448" spans="1:9" ht="30">
      <c r="A1448" t="s">
        <v>343</v>
      </c>
      <c r="B1448" s="1" t="str">
        <f>+IF(LEN(A1448)&gt;0,VLOOKUP(A1448,Seguimiento_Mar_2025!G$4:H$356,2,FALSE),"")</f>
        <v>Estudiantes beneficiados con estrategias de fomento para el acceso a programas de articulación y media técnica</v>
      </c>
      <c r="C1448" s="1" t="str">
        <f>+IF(LEN(A1448)&gt;0,VLOOKUP(A1448,Seguimiento_Mar_2025!G$4:J$356,4,FALSE),"")</f>
        <v>Secretaría de Educación</v>
      </c>
      <c r="D1448" t="s">
        <v>1321</v>
      </c>
      <c r="E1448" t="str">
        <f t="shared" si="46"/>
        <v>52030111El Retiro</v>
      </c>
      <c r="F1448" t="str">
        <f t="shared" si="45"/>
        <v/>
      </c>
      <c r="G1448">
        <v>115</v>
      </c>
      <c r="H1448" s="2"/>
      <c r="I1448">
        <f>+ABS(SUMIF($A$4:$A$11183,A1448,$H$4:$H$11183)-IF(ISERROR(VLOOKUP(A1448,Seguimiento_Mar_2025!G$4:U$356,15,FALSE)),0,VLOOKUP(A1448,Seguimiento_Mar_2025!G$4:U$356,15,FALSE)))</f>
        <v>0</v>
      </c>
    </row>
    <row r="1449" spans="1:9" ht="30">
      <c r="A1449" t="s">
        <v>343</v>
      </c>
      <c r="B1449" s="1" t="str">
        <f>+IF(LEN(A1449)&gt;0,VLOOKUP(A1449,Seguimiento_Mar_2025!G$4:H$356,2,FALSE),"")</f>
        <v>Estudiantes beneficiados con estrategias de fomento para el acceso a programas de articulación y media técnica</v>
      </c>
      <c r="C1449" s="1" t="str">
        <f>+IF(LEN(A1449)&gt;0,VLOOKUP(A1449,Seguimiento_Mar_2025!G$4:J$356,4,FALSE),"")</f>
        <v>Secretaría de Educación</v>
      </c>
      <c r="D1449" t="s">
        <v>1338</v>
      </c>
      <c r="E1449" t="str">
        <f t="shared" si="46"/>
        <v>52030111Sabanalarga</v>
      </c>
      <c r="F1449" t="str">
        <f t="shared" si="45"/>
        <v/>
      </c>
      <c r="G1449">
        <v>65</v>
      </c>
      <c r="H1449" s="2"/>
      <c r="I1449">
        <f>+ABS(SUMIF($A$4:$A$11183,A1449,$H$4:$H$11183)-IF(ISERROR(VLOOKUP(A1449,Seguimiento_Mar_2025!G$4:U$356,15,FALSE)),0,VLOOKUP(A1449,Seguimiento_Mar_2025!G$4:U$356,15,FALSE)))</f>
        <v>0</v>
      </c>
    </row>
    <row r="1450" spans="1:9" ht="30">
      <c r="A1450" t="s">
        <v>343</v>
      </c>
      <c r="B1450" s="1" t="str">
        <f>+IF(LEN(A1450)&gt;0,VLOOKUP(A1450,Seguimiento_Mar_2025!G$4:H$356,2,FALSE),"")</f>
        <v>Estudiantes beneficiados con estrategias de fomento para el acceso a programas de articulación y media técnica</v>
      </c>
      <c r="C1450" s="1" t="str">
        <f>+IF(LEN(A1450)&gt;0,VLOOKUP(A1450,Seguimiento_Mar_2025!G$4:J$356,4,FALSE),"")</f>
        <v>Secretaría de Educación</v>
      </c>
      <c r="D1450" t="s">
        <v>1409</v>
      </c>
      <c r="E1450" t="str">
        <f t="shared" si="46"/>
        <v>52030111San Andres De Cuerquia</v>
      </c>
      <c r="F1450" t="str">
        <f t="shared" si="45"/>
        <v/>
      </c>
      <c r="G1450">
        <v>29</v>
      </c>
      <c r="H1450" s="2"/>
      <c r="I1450">
        <f>+ABS(SUMIF($A$4:$A$11183,A1450,$H$4:$H$11183)-IF(ISERROR(VLOOKUP(A1450,Seguimiento_Mar_2025!G$4:U$356,15,FALSE)),0,VLOOKUP(A1450,Seguimiento_Mar_2025!G$4:U$356,15,FALSE)))</f>
        <v>0</v>
      </c>
    </row>
    <row r="1451" spans="1:9" ht="30">
      <c r="A1451" t="s">
        <v>343</v>
      </c>
      <c r="B1451" s="1" t="str">
        <f>+IF(LEN(A1451)&gt;0,VLOOKUP(A1451,Seguimiento_Mar_2025!G$4:H$356,2,FALSE),"")</f>
        <v>Estudiantes beneficiados con estrategias de fomento para el acceso a programas de articulación y media técnica</v>
      </c>
      <c r="C1451" s="1" t="str">
        <f>+IF(LEN(A1451)&gt;0,VLOOKUP(A1451,Seguimiento_Mar_2025!G$4:J$356,4,FALSE),"")</f>
        <v>Secretaría de Educación</v>
      </c>
      <c r="D1451" t="s">
        <v>1242</v>
      </c>
      <c r="E1451" t="str">
        <f t="shared" si="46"/>
        <v>52030111San Carlos</v>
      </c>
      <c r="F1451" t="str">
        <f t="shared" si="45"/>
        <v/>
      </c>
      <c r="G1451">
        <v>110</v>
      </c>
      <c r="H1451" s="2"/>
      <c r="I1451">
        <f>+ABS(SUMIF($A$4:$A$11183,A1451,$H$4:$H$11183)-IF(ISERROR(VLOOKUP(A1451,Seguimiento_Mar_2025!G$4:U$356,15,FALSE)),0,VLOOKUP(A1451,Seguimiento_Mar_2025!G$4:U$356,15,FALSE)))</f>
        <v>0</v>
      </c>
    </row>
    <row r="1452" spans="1:9" ht="30">
      <c r="A1452" t="s">
        <v>343</v>
      </c>
      <c r="B1452" s="1" t="str">
        <f>+IF(LEN(A1452)&gt;0,VLOOKUP(A1452,Seguimiento_Mar_2025!G$4:H$356,2,FALSE),"")</f>
        <v>Estudiantes beneficiados con estrategias de fomento para el acceso a programas de articulación y media técnica</v>
      </c>
      <c r="C1452" s="1" t="str">
        <f>+IF(LEN(A1452)&gt;0,VLOOKUP(A1452,Seguimiento_Mar_2025!G$4:J$356,4,FALSE),"")</f>
        <v>Secretaría de Educación</v>
      </c>
      <c r="D1452" t="s">
        <v>1410</v>
      </c>
      <c r="E1452" t="str">
        <f t="shared" si="46"/>
        <v>52030111San Juan De Uraba</v>
      </c>
      <c r="F1452" t="str">
        <f t="shared" si="45"/>
        <v/>
      </c>
      <c r="G1452">
        <v>18</v>
      </c>
      <c r="H1452" s="2"/>
      <c r="I1452">
        <f>+ABS(SUMIF($A$4:$A$11183,A1452,$H$4:$H$11183)-IF(ISERROR(VLOOKUP(A1452,Seguimiento_Mar_2025!G$4:U$356,15,FALSE)),0,VLOOKUP(A1452,Seguimiento_Mar_2025!G$4:U$356,15,FALSE)))</f>
        <v>0</v>
      </c>
    </row>
    <row r="1453" spans="1:9" ht="30">
      <c r="A1453" t="s">
        <v>343</v>
      </c>
      <c r="B1453" s="1" t="str">
        <f>+IF(LEN(A1453)&gt;0,VLOOKUP(A1453,Seguimiento_Mar_2025!G$4:H$356,2,FALSE),"")</f>
        <v>Estudiantes beneficiados con estrategias de fomento para el acceso a programas de articulación y media técnica</v>
      </c>
      <c r="C1453" s="1" t="str">
        <f>+IF(LEN(A1453)&gt;0,VLOOKUP(A1453,Seguimiento_Mar_2025!G$4:J$356,4,FALSE),"")</f>
        <v>Secretaría de Educación</v>
      </c>
      <c r="D1453" t="s">
        <v>1341</v>
      </c>
      <c r="E1453" t="str">
        <f t="shared" si="46"/>
        <v>52030111San Pedro de los Milagros</v>
      </c>
      <c r="F1453" t="str">
        <f t="shared" si="45"/>
        <v/>
      </c>
      <c r="G1453">
        <v>76</v>
      </c>
      <c r="H1453" s="2"/>
      <c r="I1453">
        <f>+ABS(SUMIF($A$4:$A$11183,A1453,$H$4:$H$11183)-IF(ISERROR(VLOOKUP(A1453,Seguimiento_Mar_2025!G$4:U$356,15,FALSE)),0,VLOOKUP(A1453,Seguimiento_Mar_2025!G$4:U$356,15,FALSE)))</f>
        <v>0</v>
      </c>
    </row>
    <row r="1454" spans="1:9" ht="30">
      <c r="A1454" t="s">
        <v>343</v>
      </c>
      <c r="B1454" s="1" t="str">
        <f>+IF(LEN(A1454)&gt;0,VLOOKUP(A1454,Seguimiento_Mar_2025!G$4:H$356,2,FALSE),"")</f>
        <v>Estudiantes beneficiados con estrategias de fomento para el acceso a programas de articulación y media técnica</v>
      </c>
      <c r="C1454" s="1" t="str">
        <f>+IF(LEN(A1454)&gt;0,VLOOKUP(A1454,Seguimiento_Mar_2025!G$4:J$356,4,FALSE),"")</f>
        <v>Secretaría de Educación</v>
      </c>
      <c r="D1454" t="s">
        <v>1411</v>
      </c>
      <c r="E1454" t="str">
        <f t="shared" si="46"/>
        <v>52030111San Pedro De Urabá</v>
      </c>
      <c r="F1454" t="str">
        <f t="shared" si="45"/>
        <v/>
      </c>
      <c r="G1454">
        <v>207</v>
      </c>
      <c r="H1454" s="2"/>
      <c r="I1454">
        <f>+ABS(SUMIF($A$4:$A$11183,A1454,$H$4:$H$11183)-IF(ISERROR(VLOOKUP(A1454,Seguimiento_Mar_2025!G$4:U$356,15,FALSE)),0,VLOOKUP(A1454,Seguimiento_Mar_2025!G$4:U$356,15,FALSE)))</f>
        <v>0</v>
      </c>
    </row>
    <row r="1455" spans="1:9" ht="30">
      <c r="A1455" t="s">
        <v>343</v>
      </c>
      <c r="B1455" s="1" t="str">
        <f>+IF(LEN(A1455)&gt;0,VLOOKUP(A1455,Seguimiento_Mar_2025!G$4:H$356,2,FALSE),"")</f>
        <v>Estudiantes beneficiados con estrategias de fomento para el acceso a programas de articulación y media técnica</v>
      </c>
      <c r="C1455" s="1" t="str">
        <f>+IF(LEN(A1455)&gt;0,VLOOKUP(A1455,Seguimiento_Mar_2025!G$4:J$356,4,FALSE),"")</f>
        <v>Secretaría de Educación</v>
      </c>
      <c r="D1455" t="s">
        <v>1247</v>
      </c>
      <c r="E1455" t="str">
        <f t="shared" si="46"/>
        <v>52030111San Rafael</v>
      </c>
      <c r="F1455" t="str">
        <f t="shared" si="45"/>
        <v/>
      </c>
      <c r="G1455">
        <v>82</v>
      </c>
      <c r="H1455" s="2"/>
      <c r="I1455">
        <f>+ABS(SUMIF($A$4:$A$11183,A1455,$H$4:$H$11183)-IF(ISERROR(VLOOKUP(A1455,Seguimiento_Mar_2025!G$4:U$356,15,FALSE)),0,VLOOKUP(A1455,Seguimiento_Mar_2025!G$4:U$356,15,FALSE)))</f>
        <v>0</v>
      </c>
    </row>
    <row r="1456" spans="1:9" ht="30">
      <c r="A1456" t="s">
        <v>343</v>
      </c>
      <c r="B1456" s="1" t="str">
        <f>+IF(LEN(A1456)&gt;0,VLOOKUP(A1456,Seguimiento_Mar_2025!G$4:H$356,2,FALSE),"")</f>
        <v>Estudiantes beneficiados con estrategias de fomento para el acceso a programas de articulación y media técnica</v>
      </c>
      <c r="C1456" s="1" t="str">
        <f>+IF(LEN(A1456)&gt;0,VLOOKUP(A1456,Seguimiento_Mar_2025!G$4:J$356,4,FALSE),"")</f>
        <v>Secretaría de Educación</v>
      </c>
      <c r="D1456" t="s">
        <v>1296</v>
      </c>
      <c r="E1456" t="str">
        <f t="shared" si="46"/>
        <v>52030111San Roque</v>
      </c>
      <c r="F1456" t="str">
        <f t="shared" si="45"/>
        <v/>
      </c>
      <c r="G1456">
        <v>158</v>
      </c>
      <c r="H1456" s="2"/>
      <c r="I1456">
        <f>+ABS(SUMIF($A$4:$A$11183,A1456,$H$4:$H$11183)-IF(ISERROR(VLOOKUP(A1456,Seguimiento_Mar_2025!G$4:U$356,15,FALSE)),0,VLOOKUP(A1456,Seguimiento_Mar_2025!G$4:U$356,15,FALSE)))</f>
        <v>0</v>
      </c>
    </row>
    <row r="1457" spans="1:9" ht="30">
      <c r="A1457" t="s">
        <v>343</v>
      </c>
      <c r="B1457" s="1" t="str">
        <f>+IF(LEN(A1457)&gt;0,VLOOKUP(A1457,Seguimiento_Mar_2025!G$4:H$356,2,FALSE),"")</f>
        <v>Estudiantes beneficiados con estrategias de fomento para el acceso a programas de articulación y media técnica</v>
      </c>
      <c r="C1457" s="1" t="str">
        <f>+IF(LEN(A1457)&gt;0,VLOOKUP(A1457,Seguimiento_Mar_2025!G$4:J$356,4,FALSE),"")</f>
        <v>Secretaría de Educación</v>
      </c>
      <c r="D1457" t="s">
        <v>1343</v>
      </c>
      <c r="E1457" t="str">
        <f t="shared" si="46"/>
        <v>52030111San Vicente Ferrer</v>
      </c>
      <c r="F1457" t="str">
        <f t="shared" si="45"/>
        <v/>
      </c>
      <c r="G1457">
        <v>56</v>
      </c>
      <c r="H1457" s="2"/>
      <c r="I1457">
        <f>+ABS(SUMIF($A$4:$A$11183,A1457,$H$4:$H$11183)-IF(ISERROR(VLOOKUP(A1457,Seguimiento_Mar_2025!G$4:U$356,15,FALSE)),0,VLOOKUP(A1457,Seguimiento_Mar_2025!G$4:U$356,15,FALSE)))</f>
        <v>0</v>
      </c>
    </row>
    <row r="1458" spans="1:9" ht="30">
      <c r="A1458" t="s">
        <v>343</v>
      </c>
      <c r="B1458" s="1" t="str">
        <f>+IF(LEN(A1458)&gt;0,VLOOKUP(A1458,Seguimiento_Mar_2025!G$4:H$356,2,FALSE),"")</f>
        <v>Estudiantes beneficiados con estrategias de fomento para el acceso a programas de articulación y media técnica</v>
      </c>
      <c r="C1458" s="1" t="str">
        <f>+IF(LEN(A1458)&gt;0,VLOOKUP(A1458,Seguimiento_Mar_2025!G$4:J$356,4,FALSE),"")</f>
        <v>Secretaría de Educación</v>
      </c>
      <c r="D1458" t="s">
        <v>1362</v>
      </c>
      <c r="E1458" t="str">
        <f t="shared" si="46"/>
        <v>52030111Santa Rosa De Osos</v>
      </c>
      <c r="F1458" t="str">
        <f t="shared" si="45"/>
        <v/>
      </c>
      <c r="G1458">
        <v>156</v>
      </c>
      <c r="H1458" s="2"/>
      <c r="I1458">
        <f>+ABS(SUMIF($A$4:$A$11183,A1458,$H$4:$H$11183)-IF(ISERROR(VLOOKUP(A1458,Seguimiento_Mar_2025!G$4:U$356,15,FALSE)),0,VLOOKUP(A1458,Seguimiento_Mar_2025!G$4:U$356,15,FALSE)))</f>
        <v>0</v>
      </c>
    </row>
    <row r="1459" spans="1:9" ht="30">
      <c r="A1459" t="s">
        <v>343</v>
      </c>
      <c r="B1459" s="1" t="str">
        <f>+IF(LEN(A1459)&gt;0,VLOOKUP(A1459,Seguimiento_Mar_2025!G$4:H$356,2,FALSE),"")</f>
        <v>Estudiantes beneficiados con estrategias de fomento para el acceso a programas de articulación y media técnica</v>
      </c>
      <c r="C1459" s="1" t="str">
        <f>+IF(LEN(A1459)&gt;0,VLOOKUP(A1459,Seguimiento_Mar_2025!G$4:J$356,4,FALSE),"")</f>
        <v>Secretaría de Educación</v>
      </c>
      <c r="D1459" t="s">
        <v>1297</v>
      </c>
      <c r="E1459" t="str">
        <f t="shared" si="46"/>
        <v>52030111Santo Domingo</v>
      </c>
      <c r="F1459" t="str">
        <f t="shared" si="45"/>
        <v/>
      </c>
      <c r="G1459">
        <v>78</v>
      </c>
      <c r="H1459" s="2"/>
      <c r="I1459">
        <f>+ABS(SUMIF($A$4:$A$11183,A1459,$H$4:$H$11183)-IF(ISERROR(VLOOKUP(A1459,Seguimiento_Mar_2025!G$4:U$356,15,FALSE)),0,VLOOKUP(A1459,Seguimiento_Mar_2025!G$4:U$356,15,FALSE)))</f>
        <v>0</v>
      </c>
    </row>
    <row r="1460" spans="1:9" ht="30">
      <c r="A1460" t="s">
        <v>343</v>
      </c>
      <c r="B1460" s="1" t="str">
        <f>+IF(LEN(A1460)&gt;0,VLOOKUP(A1460,Seguimiento_Mar_2025!G$4:H$356,2,FALSE),"")</f>
        <v>Estudiantes beneficiados con estrategias de fomento para el acceso a programas de articulación y media técnica</v>
      </c>
      <c r="C1460" s="1" t="str">
        <f>+IF(LEN(A1460)&gt;0,VLOOKUP(A1460,Seguimiento_Mar_2025!G$4:J$356,4,FALSE),"")</f>
        <v>Secretaría de Educación</v>
      </c>
      <c r="D1460" t="s">
        <v>1262</v>
      </c>
      <c r="E1460" t="str">
        <f t="shared" si="46"/>
        <v>52030111Segovia</v>
      </c>
      <c r="F1460" t="str">
        <f t="shared" si="45"/>
        <v/>
      </c>
      <c r="G1460">
        <v>126</v>
      </c>
      <c r="H1460" s="2"/>
      <c r="I1460">
        <f>+ABS(SUMIF($A$4:$A$11183,A1460,$H$4:$H$11183)-IF(ISERROR(VLOOKUP(A1460,Seguimiento_Mar_2025!G$4:U$356,15,FALSE)),0,VLOOKUP(A1460,Seguimiento_Mar_2025!G$4:U$356,15,FALSE)))</f>
        <v>0</v>
      </c>
    </row>
    <row r="1461" spans="1:9" ht="30">
      <c r="A1461" t="s">
        <v>343</v>
      </c>
      <c r="B1461" s="1" t="str">
        <f>+IF(LEN(A1461)&gt;0,VLOOKUP(A1461,Seguimiento_Mar_2025!G$4:H$356,2,FALSE),"")</f>
        <v>Estudiantes beneficiados con estrategias de fomento para el acceso a programas de articulación y media técnica</v>
      </c>
      <c r="C1461" s="1" t="str">
        <f>+IF(LEN(A1461)&gt;0,VLOOKUP(A1461,Seguimiento_Mar_2025!G$4:J$356,4,FALSE),"")</f>
        <v>Secretaría de Educación</v>
      </c>
      <c r="D1461" t="s">
        <v>1267</v>
      </c>
      <c r="E1461" t="str">
        <f t="shared" si="46"/>
        <v>52030111Sonsón</v>
      </c>
      <c r="F1461" t="str">
        <f t="shared" si="45"/>
        <v/>
      </c>
      <c r="G1461">
        <v>128</v>
      </c>
      <c r="H1461" s="2"/>
      <c r="I1461">
        <f>+ABS(SUMIF($A$4:$A$11183,A1461,$H$4:$H$11183)-IF(ISERROR(VLOOKUP(A1461,Seguimiento_Mar_2025!G$4:U$356,15,FALSE)),0,VLOOKUP(A1461,Seguimiento_Mar_2025!G$4:U$356,15,FALSE)))</f>
        <v>0</v>
      </c>
    </row>
    <row r="1462" spans="1:9" ht="30">
      <c r="A1462" t="s">
        <v>343</v>
      </c>
      <c r="B1462" s="1" t="str">
        <f>+IF(LEN(A1462)&gt;0,VLOOKUP(A1462,Seguimiento_Mar_2025!G$4:H$356,2,FALSE),"")</f>
        <v>Estudiantes beneficiados con estrategias de fomento para el acceso a programas de articulación y media técnica</v>
      </c>
      <c r="C1462" s="1" t="str">
        <f>+IF(LEN(A1462)&gt;0,VLOOKUP(A1462,Seguimiento_Mar_2025!G$4:J$356,4,FALSE),"")</f>
        <v>Secretaría de Educación</v>
      </c>
      <c r="D1462" t="s">
        <v>1412</v>
      </c>
      <c r="E1462" t="str">
        <f t="shared" si="46"/>
        <v>52030111Sopetran</v>
      </c>
      <c r="F1462" t="str">
        <f t="shared" si="45"/>
        <v/>
      </c>
      <c r="G1462">
        <v>42</v>
      </c>
      <c r="H1462" s="2"/>
      <c r="I1462">
        <f>+ABS(SUMIF($A$4:$A$11183,A1462,$H$4:$H$11183)-IF(ISERROR(VLOOKUP(A1462,Seguimiento_Mar_2025!G$4:U$356,15,FALSE)),0,VLOOKUP(A1462,Seguimiento_Mar_2025!G$4:U$356,15,FALSE)))</f>
        <v>0</v>
      </c>
    </row>
    <row r="1463" spans="1:9" ht="30">
      <c r="A1463" t="s">
        <v>343</v>
      </c>
      <c r="B1463" s="1" t="str">
        <f>+IF(LEN(A1463)&gt;0,VLOOKUP(A1463,Seguimiento_Mar_2025!G$4:H$356,2,FALSE),"")</f>
        <v>Estudiantes beneficiados con estrategias de fomento para el acceso a programas de articulación y media técnica</v>
      </c>
      <c r="C1463" s="1" t="str">
        <f>+IF(LEN(A1463)&gt;0,VLOOKUP(A1463,Seguimiento_Mar_2025!G$4:J$356,4,FALSE),"")</f>
        <v>Secretaría de Educación</v>
      </c>
      <c r="D1463" t="s">
        <v>1263</v>
      </c>
      <c r="E1463" t="str">
        <f t="shared" si="46"/>
        <v>52030111Tarazá</v>
      </c>
      <c r="F1463" t="str">
        <f t="shared" si="45"/>
        <v/>
      </c>
      <c r="G1463">
        <v>99</v>
      </c>
      <c r="H1463" s="2"/>
      <c r="I1463">
        <f>+ABS(SUMIF($A$4:$A$11183,A1463,$H$4:$H$11183)-IF(ISERROR(VLOOKUP(A1463,Seguimiento_Mar_2025!G$4:U$356,15,FALSE)),0,VLOOKUP(A1463,Seguimiento_Mar_2025!G$4:U$356,15,FALSE)))</f>
        <v>0</v>
      </c>
    </row>
    <row r="1464" spans="1:9" ht="30">
      <c r="A1464" t="s">
        <v>343</v>
      </c>
      <c r="B1464" s="1" t="str">
        <f>+IF(LEN(A1464)&gt;0,VLOOKUP(A1464,Seguimiento_Mar_2025!G$4:H$356,2,FALSE),"")</f>
        <v>Estudiantes beneficiados con estrategias de fomento para el acceso a programas de articulación y media técnica</v>
      </c>
      <c r="C1464" s="1" t="str">
        <f>+IF(LEN(A1464)&gt;0,VLOOKUP(A1464,Seguimiento_Mar_2025!G$4:J$356,4,FALSE),"")</f>
        <v>Secretaría de Educación</v>
      </c>
      <c r="D1464" t="s">
        <v>1348</v>
      </c>
      <c r="E1464" t="str">
        <f t="shared" si="46"/>
        <v>52030111Toledo</v>
      </c>
      <c r="F1464" t="str">
        <f t="shared" si="45"/>
        <v/>
      </c>
      <c r="G1464">
        <v>34</v>
      </c>
      <c r="H1464" s="2"/>
      <c r="I1464">
        <f>+ABS(SUMIF($A$4:$A$11183,A1464,$H$4:$H$11183)-IF(ISERROR(VLOOKUP(A1464,Seguimiento_Mar_2025!G$4:U$356,15,FALSE)),0,VLOOKUP(A1464,Seguimiento_Mar_2025!G$4:U$356,15,FALSE)))</f>
        <v>0</v>
      </c>
    </row>
    <row r="1465" spans="1:9" ht="30">
      <c r="A1465" t="s">
        <v>343</v>
      </c>
      <c r="B1465" s="1" t="str">
        <f>+IF(LEN(A1465)&gt;0,VLOOKUP(A1465,Seguimiento_Mar_2025!G$4:H$356,2,FALSE),"")</f>
        <v>Estudiantes beneficiados con estrategias de fomento para el acceso a programas de articulación y media técnica</v>
      </c>
      <c r="C1465" s="1" t="str">
        <f>+IF(LEN(A1465)&gt;0,VLOOKUP(A1465,Seguimiento_Mar_2025!G$4:J$356,4,FALSE),"")</f>
        <v>Secretaría de Educación</v>
      </c>
      <c r="D1465" t="s">
        <v>1252</v>
      </c>
      <c r="E1465" t="str">
        <f t="shared" si="46"/>
        <v>52030111Urrao</v>
      </c>
      <c r="F1465" t="str">
        <f t="shared" si="45"/>
        <v/>
      </c>
      <c r="G1465">
        <v>94</v>
      </c>
      <c r="H1465" s="2"/>
      <c r="I1465">
        <f>+ABS(SUMIF($A$4:$A$11183,A1465,$H$4:$H$11183)-IF(ISERROR(VLOOKUP(A1465,Seguimiento_Mar_2025!G$4:U$356,15,FALSE)),0,VLOOKUP(A1465,Seguimiento_Mar_2025!G$4:U$356,15,FALSE)))</f>
        <v>0</v>
      </c>
    </row>
    <row r="1466" spans="1:9" ht="30">
      <c r="A1466" t="s">
        <v>343</v>
      </c>
      <c r="B1466" s="1" t="str">
        <f>+IF(LEN(A1466)&gt;0,VLOOKUP(A1466,Seguimiento_Mar_2025!G$4:H$356,2,FALSE),"")</f>
        <v>Estudiantes beneficiados con estrategias de fomento para el acceso a programas de articulación y media técnica</v>
      </c>
      <c r="C1466" s="1" t="str">
        <f>+IF(LEN(A1466)&gt;0,VLOOKUP(A1466,Seguimiento_Mar_2025!G$4:J$356,4,FALSE),"")</f>
        <v>Secretaría de Educación</v>
      </c>
      <c r="D1466" t="s">
        <v>1349</v>
      </c>
      <c r="E1466" t="str">
        <f t="shared" si="46"/>
        <v>52030111Valdivia</v>
      </c>
      <c r="F1466" t="str">
        <f t="shared" si="45"/>
        <v/>
      </c>
      <c r="G1466">
        <v>58</v>
      </c>
      <c r="H1466" s="2"/>
      <c r="I1466">
        <f>+ABS(SUMIF($A$4:$A$11183,A1466,$H$4:$H$11183)-IF(ISERROR(VLOOKUP(A1466,Seguimiento_Mar_2025!G$4:U$356,15,FALSE)),0,VLOOKUP(A1466,Seguimiento_Mar_2025!G$4:U$356,15,FALSE)))</f>
        <v>0</v>
      </c>
    </row>
    <row r="1467" spans="1:9" ht="30">
      <c r="A1467" t="s">
        <v>343</v>
      </c>
      <c r="B1467" s="1" t="str">
        <f>+IF(LEN(A1467)&gt;0,VLOOKUP(A1467,Seguimiento_Mar_2025!G$4:H$356,2,FALSE),"")</f>
        <v>Estudiantes beneficiados con estrategias de fomento para el acceso a programas de articulación y media técnica</v>
      </c>
      <c r="C1467" s="1" t="str">
        <f>+IF(LEN(A1467)&gt;0,VLOOKUP(A1467,Seguimiento_Mar_2025!G$4:J$356,4,FALSE),"")</f>
        <v>Secretaría de Educación</v>
      </c>
      <c r="D1467" t="s">
        <v>1414</v>
      </c>
      <c r="E1467" t="str">
        <f t="shared" si="46"/>
        <v>52030111Vegachi</v>
      </c>
      <c r="F1467" t="str">
        <f t="shared" si="45"/>
        <v/>
      </c>
      <c r="G1467">
        <v>50</v>
      </c>
      <c r="H1467" s="2"/>
      <c r="I1467">
        <f>+ABS(SUMIF($A$4:$A$11183,A1467,$H$4:$H$11183)-IF(ISERROR(VLOOKUP(A1467,Seguimiento_Mar_2025!G$4:U$356,15,FALSE)),0,VLOOKUP(A1467,Seguimiento_Mar_2025!G$4:U$356,15,FALSE)))</f>
        <v>0</v>
      </c>
    </row>
    <row r="1468" spans="1:9" ht="30">
      <c r="A1468" t="s">
        <v>343</v>
      </c>
      <c r="B1468" s="1" t="str">
        <f>+IF(LEN(A1468)&gt;0,VLOOKUP(A1468,Seguimiento_Mar_2025!G$4:H$356,2,FALSE),"")</f>
        <v>Estudiantes beneficiados con estrategias de fomento para el acceso a programas de articulación y media técnica</v>
      </c>
      <c r="C1468" s="1" t="str">
        <f>+IF(LEN(A1468)&gt;0,VLOOKUP(A1468,Seguimiento_Mar_2025!G$4:J$356,4,FALSE),"")</f>
        <v>Secretaría de Educación</v>
      </c>
      <c r="D1468" t="s">
        <v>1353</v>
      </c>
      <c r="E1468" t="str">
        <f t="shared" si="46"/>
        <v>52030111Yarumal</v>
      </c>
      <c r="F1468" t="str">
        <f t="shared" si="45"/>
        <v/>
      </c>
      <c r="G1468">
        <v>240</v>
      </c>
      <c r="H1468" s="2"/>
      <c r="I1468">
        <f>+ABS(SUMIF($A$4:$A$11183,A1468,$H$4:$H$11183)-IF(ISERROR(VLOOKUP(A1468,Seguimiento_Mar_2025!G$4:U$356,15,FALSE)),0,VLOOKUP(A1468,Seguimiento_Mar_2025!G$4:U$356,15,FALSE)))</f>
        <v>0</v>
      </c>
    </row>
    <row r="1469" spans="1:9" ht="30">
      <c r="A1469" t="s">
        <v>343</v>
      </c>
      <c r="B1469" s="1" t="str">
        <f>+IF(LEN(A1469)&gt;0,VLOOKUP(A1469,Seguimiento_Mar_2025!G$4:H$356,2,FALSE),"")</f>
        <v>Estudiantes beneficiados con estrategias de fomento para el acceso a programas de articulación y media técnica</v>
      </c>
      <c r="C1469" s="1" t="str">
        <f>+IF(LEN(A1469)&gt;0,VLOOKUP(A1469,Seguimiento_Mar_2025!G$4:J$356,4,FALSE),"")</f>
        <v>Secretaría de Educación</v>
      </c>
      <c r="D1469" t="s">
        <v>1515</v>
      </c>
      <c r="E1469" t="str">
        <f t="shared" si="46"/>
        <v>52030111Yolombo</v>
      </c>
      <c r="F1469" t="str">
        <f t="shared" si="45"/>
        <v/>
      </c>
      <c r="G1469">
        <v>59</v>
      </c>
      <c r="H1469" s="2"/>
      <c r="I1469">
        <f>+ABS(SUMIF($A$4:$A$11183,A1469,$H$4:$H$11183)-IF(ISERROR(VLOOKUP(A1469,Seguimiento_Mar_2025!G$4:U$356,15,FALSE)),0,VLOOKUP(A1469,Seguimiento_Mar_2025!G$4:U$356,15,FALSE)))</f>
        <v>0</v>
      </c>
    </row>
    <row r="1470" spans="1:9" ht="30">
      <c r="A1470" t="s">
        <v>343</v>
      </c>
      <c r="B1470" s="1" t="str">
        <f>+IF(LEN(A1470)&gt;0,VLOOKUP(A1470,Seguimiento_Mar_2025!G$4:H$356,2,FALSE),"")</f>
        <v>Estudiantes beneficiados con estrategias de fomento para el acceso a programas de articulación y media técnica</v>
      </c>
      <c r="C1470" s="1" t="str">
        <f>+IF(LEN(A1470)&gt;0,VLOOKUP(A1470,Seguimiento_Mar_2025!G$4:J$356,4,FALSE),"")</f>
        <v>Secretaría de Educación</v>
      </c>
      <c r="D1470" t="s">
        <v>1354</v>
      </c>
      <c r="E1470" t="str">
        <f t="shared" si="46"/>
        <v>52030111Yondó</v>
      </c>
      <c r="F1470" t="str">
        <f t="shared" si="45"/>
        <v/>
      </c>
      <c r="G1470">
        <v>115</v>
      </c>
      <c r="H1470" s="2"/>
      <c r="I1470">
        <f>+ABS(SUMIF($A$4:$A$11183,A1470,$H$4:$H$11183)-IF(ISERROR(VLOOKUP(A1470,Seguimiento_Mar_2025!G$4:U$356,15,FALSE)),0,VLOOKUP(A1470,Seguimiento_Mar_2025!G$4:U$356,15,FALSE)))</f>
        <v>0</v>
      </c>
    </row>
    <row r="1471" spans="1:9" ht="30">
      <c r="A1471" t="s">
        <v>343</v>
      </c>
      <c r="B1471" s="1" t="str">
        <f>+IF(LEN(A1471)&gt;0,VLOOKUP(A1471,Seguimiento_Mar_2025!G$4:H$356,2,FALSE),"")</f>
        <v>Estudiantes beneficiados con estrategias de fomento para el acceso a programas de articulación y media técnica</v>
      </c>
      <c r="C1471" s="1" t="str">
        <f>+IF(LEN(A1471)&gt;0,VLOOKUP(A1471,Seguimiento_Mar_2025!G$4:J$356,4,FALSE),"")</f>
        <v>Secretaría de Educación</v>
      </c>
      <c r="D1471" t="s">
        <v>1233</v>
      </c>
      <c r="E1471" t="str">
        <f t="shared" si="46"/>
        <v>52030111Zaragoza</v>
      </c>
      <c r="F1471" t="str">
        <f t="shared" si="45"/>
        <v/>
      </c>
      <c r="G1471">
        <v>121</v>
      </c>
      <c r="H1471" s="2"/>
      <c r="I1471">
        <f>+ABS(SUMIF($A$4:$A$11183,A1471,$H$4:$H$11183)-IF(ISERROR(VLOOKUP(A1471,Seguimiento_Mar_2025!G$4:U$356,15,FALSE)),0,VLOOKUP(A1471,Seguimiento_Mar_2025!G$4:U$356,15,FALSE)))</f>
        <v>0</v>
      </c>
    </row>
    <row r="1472" spans="1:9" ht="30">
      <c r="A1472" t="s">
        <v>343</v>
      </c>
      <c r="B1472" s="1" t="str">
        <f>+IF(LEN(A1472)&gt;0,VLOOKUP(A1472,Seguimiento_Mar_2025!G$4:H$356,2,FALSE),"")</f>
        <v>Estudiantes beneficiados con estrategias de fomento para el acceso a programas de articulación y media técnica</v>
      </c>
      <c r="C1472" s="1" t="str">
        <f>+IF(LEN(A1472)&gt;0,VLOOKUP(A1472,Seguimiento_Mar_2025!G$4:J$356,4,FALSE),"")</f>
        <v>Secretaría de Educación</v>
      </c>
      <c r="D1472" t="s">
        <v>1270</v>
      </c>
      <c r="E1472" t="str">
        <f t="shared" si="46"/>
        <v>52030111Ebéjico</v>
      </c>
      <c r="F1472" t="str">
        <f t="shared" si="45"/>
        <v/>
      </c>
      <c r="G1472">
        <v>94</v>
      </c>
      <c r="H1472" s="2"/>
      <c r="I1472">
        <f>+ABS(SUMIF($A$4:$A$11183,A1472,$H$4:$H$11183)-IF(ISERROR(VLOOKUP(A1472,Seguimiento_Mar_2025!G$4:U$356,15,FALSE)),0,VLOOKUP(A1472,Seguimiento_Mar_2025!G$4:U$356,15,FALSE)))</f>
        <v>0</v>
      </c>
    </row>
    <row r="1473" spans="1:9" ht="30">
      <c r="A1473" t="s">
        <v>343</v>
      </c>
      <c r="B1473" s="1" t="str">
        <f>+IF(LEN(A1473)&gt;0,VLOOKUP(A1473,Seguimiento_Mar_2025!G$4:H$356,2,FALSE),"")</f>
        <v>Estudiantes beneficiados con estrategias de fomento para el acceso a programas de articulación y media técnica</v>
      </c>
      <c r="C1473" s="1" t="str">
        <f>+IF(LEN(A1473)&gt;0,VLOOKUP(A1473,Seguimiento_Mar_2025!G$4:J$356,4,FALSE),"")</f>
        <v>Secretaría de Educación</v>
      </c>
      <c r="D1473" t="s">
        <v>1415</v>
      </c>
      <c r="E1473" t="str">
        <f t="shared" si="46"/>
        <v>52030111Vigía Del Fuerte</v>
      </c>
      <c r="F1473" t="str">
        <f t="shared" si="45"/>
        <v/>
      </c>
      <c r="G1473">
        <v>100</v>
      </c>
      <c r="H1473" s="2"/>
      <c r="I1473">
        <f>+ABS(SUMIF($A$4:$A$11183,A1473,$H$4:$H$11183)-IF(ISERROR(VLOOKUP(A1473,Seguimiento_Mar_2025!G$4:U$356,15,FALSE)),0,VLOOKUP(A1473,Seguimiento_Mar_2025!G$4:U$356,15,FALSE)))</f>
        <v>0</v>
      </c>
    </row>
    <row r="1474" spans="1:9" ht="30">
      <c r="A1474" t="s">
        <v>343</v>
      </c>
      <c r="B1474" s="1" t="str">
        <f>+IF(LEN(A1474)&gt;0,VLOOKUP(A1474,Seguimiento_Mar_2025!G$4:H$356,2,FALSE),"")</f>
        <v>Estudiantes beneficiados con estrategias de fomento para el acceso a programas de articulación y media técnica</v>
      </c>
      <c r="C1474" s="1" t="str">
        <f>+IF(LEN(A1474)&gt;0,VLOOKUP(A1474,Seguimiento_Mar_2025!G$4:J$356,4,FALSE),"")</f>
        <v>Secretaría de Educación</v>
      </c>
      <c r="D1474" t="s">
        <v>1416</v>
      </c>
      <c r="E1474" t="str">
        <f t="shared" si="46"/>
        <v>52030111Abriaqui</v>
      </c>
      <c r="F1474" t="str">
        <f t="shared" si="45"/>
        <v/>
      </c>
      <c r="G1474">
        <v>26</v>
      </c>
      <c r="H1474" s="2"/>
      <c r="I1474">
        <f>+ABS(SUMIF($A$4:$A$11183,A1474,$H$4:$H$11183)-IF(ISERROR(VLOOKUP(A1474,Seguimiento_Mar_2025!G$4:U$356,15,FALSE)),0,VLOOKUP(A1474,Seguimiento_Mar_2025!G$4:U$356,15,FALSE)))</f>
        <v>0</v>
      </c>
    </row>
    <row r="1475" spans="1:9" ht="30">
      <c r="A1475" t="s">
        <v>343</v>
      </c>
      <c r="B1475" s="1" t="str">
        <f>+IF(LEN(A1475)&gt;0,VLOOKUP(A1475,Seguimiento_Mar_2025!G$4:H$356,2,FALSE),"")</f>
        <v>Estudiantes beneficiados con estrategias de fomento para el acceso a programas de articulación y media técnica</v>
      </c>
      <c r="C1475" s="1" t="str">
        <f>+IF(LEN(A1475)&gt;0,VLOOKUP(A1475,Seguimiento_Mar_2025!G$4:J$356,4,FALSE),"")</f>
        <v>Secretaría de Educación</v>
      </c>
      <c r="D1475" t="s">
        <v>1417</v>
      </c>
      <c r="E1475" t="str">
        <f t="shared" si="46"/>
        <v>52030111Alejandria</v>
      </c>
      <c r="F1475" t="str">
        <f t="shared" si="45"/>
        <v/>
      </c>
      <c r="G1475">
        <v>37</v>
      </c>
      <c r="H1475" s="2"/>
      <c r="I1475">
        <f>+ABS(SUMIF($A$4:$A$11183,A1475,$H$4:$H$11183)-IF(ISERROR(VLOOKUP(A1475,Seguimiento_Mar_2025!G$4:U$356,15,FALSE)),0,VLOOKUP(A1475,Seguimiento_Mar_2025!G$4:U$356,15,FALSE)))</f>
        <v>0</v>
      </c>
    </row>
    <row r="1476" spans="1:9" ht="30">
      <c r="A1476" t="s">
        <v>343</v>
      </c>
      <c r="B1476" s="1" t="str">
        <f>+IF(LEN(A1476)&gt;0,VLOOKUP(A1476,Seguimiento_Mar_2025!G$4:H$356,2,FALSE),"")</f>
        <v>Estudiantes beneficiados con estrategias de fomento para el acceso a programas de articulación y media técnica</v>
      </c>
      <c r="C1476" s="1" t="str">
        <f>+IF(LEN(A1476)&gt;0,VLOOKUP(A1476,Seguimiento_Mar_2025!G$4:J$356,4,FALSE),"")</f>
        <v>Secretaría de Educación</v>
      </c>
      <c r="D1476" t="s">
        <v>1418</v>
      </c>
      <c r="E1476" t="str">
        <f t="shared" si="46"/>
        <v>52030111Donmatias</v>
      </c>
      <c r="F1476" t="str">
        <f t="shared" ref="F1476:F1539" si="47">+IF(IF(LEN(E1476)&gt;0,COUNTIF($E$4:$E$11183,E1476),"")=1,"",IF(LEN(E1476)&gt;0,COUNTIF($E$4:$E$11183,E1476),""))</f>
        <v/>
      </c>
      <c r="G1476">
        <v>42</v>
      </c>
      <c r="H1476" s="2"/>
      <c r="I1476">
        <f>+ABS(SUMIF($A$4:$A$11183,A1476,$H$4:$H$11183)-IF(ISERROR(VLOOKUP(A1476,Seguimiento_Mar_2025!G$4:U$356,15,FALSE)),0,VLOOKUP(A1476,Seguimiento_Mar_2025!G$4:U$356,15,FALSE)))</f>
        <v>0</v>
      </c>
    </row>
    <row r="1477" spans="1:9" ht="30">
      <c r="A1477" t="s">
        <v>343</v>
      </c>
      <c r="B1477" s="1" t="str">
        <f>+IF(LEN(A1477)&gt;0,VLOOKUP(A1477,Seguimiento_Mar_2025!G$4:H$356,2,FALSE),"")</f>
        <v>Estudiantes beneficiados con estrategias de fomento para el acceso a programas de articulación y media técnica</v>
      </c>
      <c r="C1477" s="1" t="str">
        <f>+IF(LEN(A1477)&gt;0,VLOOKUP(A1477,Seguimiento_Mar_2025!G$4:J$356,4,FALSE),"")</f>
        <v>Secretaría de Educación</v>
      </c>
      <c r="D1477" t="s">
        <v>1326</v>
      </c>
      <c r="E1477" t="str">
        <f t="shared" ref="E1477:E1540" si="48">+A1477&amp;D1477</f>
        <v>52030111Gómez Plata</v>
      </c>
      <c r="F1477" t="str">
        <f t="shared" si="47"/>
        <v/>
      </c>
      <c r="G1477">
        <v>12</v>
      </c>
      <c r="H1477" s="2"/>
      <c r="I1477">
        <f>+ABS(SUMIF($A$4:$A$11183,A1477,$H$4:$H$11183)-IF(ISERROR(VLOOKUP(A1477,Seguimiento_Mar_2025!G$4:U$356,15,FALSE)),0,VLOOKUP(A1477,Seguimiento_Mar_2025!G$4:U$356,15,FALSE)))</f>
        <v>0</v>
      </c>
    </row>
    <row r="1478" spans="1:9" ht="30">
      <c r="A1478" t="s">
        <v>343</v>
      </c>
      <c r="B1478" s="1" t="str">
        <f>+IF(LEN(A1478)&gt;0,VLOOKUP(A1478,Seguimiento_Mar_2025!G$4:H$356,2,FALSE),"")</f>
        <v>Estudiantes beneficiados con estrategias de fomento para el acceso a programas de articulación y media técnica</v>
      </c>
      <c r="C1478" s="1" t="str">
        <f>+IF(LEN(A1478)&gt;0,VLOOKUP(A1478,Seguimiento_Mar_2025!G$4:J$356,4,FALSE),"")</f>
        <v>Secretaría de Educación</v>
      </c>
      <c r="D1478" t="s">
        <v>1330</v>
      </c>
      <c r="E1478" t="str">
        <f t="shared" si="48"/>
        <v>52030111Jardín</v>
      </c>
      <c r="F1478" t="str">
        <f t="shared" si="47"/>
        <v/>
      </c>
      <c r="G1478">
        <v>63</v>
      </c>
      <c r="H1478" s="2"/>
      <c r="I1478">
        <f>+ABS(SUMIF($A$4:$A$11183,A1478,$H$4:$H$11183)-IF(ISERROR(VLOOKUP(A1478,Seguimiento_Mar_2025!G$4:U$356,15,FALSE)),0,VLOOKUP(A1478,Seguimiento_Mar_2025!G$4:U$356,15,FALSE)))</f>
        <v>0</v>
      </c>
    </row>
    <row r="1479" spans="1:9" ht="30">
      <c r="A1479" t="s">
        <v>343</v>
      </c>
      <c r="B1479" s="1" t="str">
        <f>+IF(LEN(A1479)&gt;0,VLOOKUP(A1479,Seguimiento_Mar_2025!G$4:H$356,2,FALSE),"")</f>
        <v>Estudiantes beneficiados con estrategias de fomento para el acceso a programas de articulación y media técnica</v>
      </c>
      <c r="C1479" s="1" t="str">
        <f>+IF(LEN(A1479)&gt;0,VLOOKUP(A1479,Seguimiento_Mar_2025!G$4:J$356,4,FALSE),"")</f>
        <v>Secretaría de Educación</v>
      </c>
      <c r="D1479" t="s">
        <v>1237</v>
      </c>
      <c r="E1479" t="str">
        <f t="shared" si="48"/>
        <v>52030111Jericó</v>
      </c>
      <c r="F1479" t="str">
        <f t="shared" si="47"/>
        <v/>
      </c>
      <c r="G1479">
        <v>34</v>
      </c>
      <c r="H1479" s="2"/>
      <c r="I1479">
        <f>+ABS(SUMIF($A$4:$A$11183,A1479,$H$4:$H$11183)-IF(ISERROR(VLOOKUP(A1479,Seguimiento_Mar_2025!G$4:U$356,15,FALSE)),0,VLOOKUP(A1479,Seguimiento_Mar_2025!G$4:U$356,15,FALSE)))</f>
        <v>0</v>
      </c>
    </row>
    <row r="1480" spans="1:9" ht="30">
      <c r="A1480" t="s">
        <v>343</v>
      </c>
      <c r="B1480" s="1" t="str">
        <f>+IF(LEN(A1480)&gt;0,VLOOKUP(A1480,Seguimiento_Mar_2025!G$4:H$356,2,FALSE),"")</f>
        <v>Estudiantes beneficiados con estrategias de fomento para el acceso a programas de articulación y media técnica</v>
      </c>
      <c r="C1480" s="1" t="str">
        <f>+IF(LEN(A1480)&gt;0,VLOOKUP(A1480,Seguimiento_Mar_2025!G$4:J$356,4,FALSE),"")</f>
        <v>Secretaría de Educación</v>
      </c>
      <c r="D1480" t="s">
        <v>1285</v>
      </c>
      <c r="E1480" t="str">
        <f t="shared" si="48"/>
        <v>52030111Mutatá</v>
      </c>
      <c r="F1480" t="str">
        <f t="shared" si="47"/>
        <v/>
      </c>
      <c r="G1480">
        <v>20</v>
      </c>
      <c r="H1480" s="2"/>
      <c r="I1480">
        <f>+ABS(SUMIF($A$4:$A$11183,A1480,$H$4:$H$11183)-IF(ISERROR(VLOOKUP(A1480,Seguimiento_Mar_2025!G$4:U$356,15,FALSE)),0,VLOOKUP(A1480,Seguimiento_Mar_2025!G$4:U$356,15,FALSE)))</f>
        <v>0</v>
      </c>
    </row>
    <row r="1481" spans="1:9" ht="30">
      <c r="A1481" t="s">
        <v>343</v>
      </c>
      <c r="B1481" s="1" t="str">
        <f>+IF(LEN(A1481)&gt;0,VLOOKUP(A1481,Seguimiento_Mar_2025!G$4:H$356,2,FALSE),"")</f>
        <v>Estudiantes beneficiados con estrategias de fomento para el acceso a programas de articulación y media técnica</v>
      </c>
      <c r="C1481" s="1" t="str">
        <f>+IF(LEN(A1481)&gt;0,VLOOKUP(A1481,Seguimiento_Mar_2025!G$4:J$356,4,FALSE),"")</f>
        <v>Secretaría de Educación</v>
      </c>
      <c r="D1481" t="s">
        <v>1419</v>
      </c>
      <c r="E1481" t="str">
        <f t="shared" si="48"/>
        <v>52030111San Jeronimo</v>
      </c>
      <c r="F1481" t="str">
        <f t="shared" si="47"/>
        <v/>
      </c>
      <c r="G1481">
        <v>33</v>
      </c>
      <c r="H1481" s="2"/>
      <c r="I1481">
        <f>+ABS(SUMIF($A$4:$A$11183,A1481,$H$4:$H$11183)-IF(ISERROR(VLOOKUP(A1481,Seguimiento_Mar_2025!G$4:U$356,15,FALSE)),0,VLOOKUP(A1481,Seguimiento_Mar_2025!G$4:U$356,15,FALSE)))</f>
        <v>0</v>
      </c>
    </row>
    <row r="1482" spans="1:9" ht="30">
      <c r="A1482" t="s">
        <v>343</v>
      </c>
      <c r="B1482" s="1" t="str">
        <f>+IF(LEN(A1482)&gt;0,VLOOKUP(A1482,Seguimiento_Mar_2025!G$4:H$356,2,FALSE),"")</f>
        <v>Estudiantes beneficiados con estrategias de fomento para el acceso a programas de articulación y media técnica</v>
      </c>
      <c r="C1482" s="1" t="str">
        <f>+IF(LEN(A1482)&gt;0,VLOOKUP(A1482,Seguimiento_Mar_2025!G$4:J$356,4,FALSE),"")</f>
        <v>Secretaría de Educación</v>
      </c>
      <c r="D1482" t="s">
        <v>1420</v>
      </c>
      <c r="E1482" t="str">
        <f t="shared" si="48"/>
        <v>52030111San Jose De La Montaña</v>
      </c>
      <c r="F1482" t="str">
        <f t="shared" si="47"/>
        <v/>
      </c>
      <c r="G1482">
        <v>27</v>
      </c>
      <c r="H1482" s="2"/>
      <c r="I1482">
        <f>+ABS(SUMIF($A$4:$A$11183,A1482,$H$4:$H$11183)-IF(ISERROR(VLOOKUP(A1482,Seguimiento_Mar_2025!G$4:U$356,15,FALSE)),0,VLOOKUP(A1482,Seguimiento_Mar_2025!G$4:U$356,15,FALSE)))</f>
        <v>0</v>
      </c>
    </row>
    <row r="1483" spans="1:9" ht="30">
      <c r="A1483" t="s">
        <v>343</v>
      </c>
      <c r="B1483" s="1" t="str">
        <f>+IF(LEN(A1483)&gt;0,VLOOKUP(A1483,Seguimiento_Mar_2025!G$4:H$356,2,FALSE),"")</f>
        <v>Estudiantes beneficiados con estrategias de fomento para el acceso a programas de articulación y media técnica</v>
      </c>
      <c r="C1483" s="1" t="str">
        <f>+IF(LEN(A1483)&gt;0,VLOOKUP(A1483,Seguimiento_Mar_2025!G$4:J$356,4,FALSE),"")</f>
        <v>Secretaría de Educación</v>
      </c>
      <c r="D1483" t="s">
        <v>1255</v>
      </c>
      <c r="E1483" t="str">
        <f t="shared" si="48"/>
        <v>52030111Santa Fe de Antioquia</v>
      </c>
      <c r="F1483" t="str">
        <f t="shared" si="47"/>
        <v/>
      </c>
      <c r="G1483">
        <v>81</v>
      </c>
      <c r="H1483" s="2"/>
      <c r="I1483">
        <f>+ABS(SUMIF($A$4:$A$11183,A1483,$H$4:$H$11183)-IF(ISERROR(VLOOKUP(A1483,Seguimiento_Mar_2025!G$4:U$356,15,FALSE)),0,VLOOKUP(A1483,Seguimiento_Mar_2025!G$4:U$356,15,FALSE)))</f>
        <v>0</v>
      </c>
    </row>
    <row r="1484" spans="1:9" ht="30">
      <c r="A1484" t="s">
        <v>343</v>
      </c>
      <c r="B1484" s="1" t="str">
        <f>+IF(LEN(A1484)&gt;0,VLOOKUP(A1484,Seguimiento_Mar_2025!G$4:H$356,2,FALSE),"")</f>
        <v>Estudiantes beneficiados con estrategias de fomento para el acceso a programas de articulación y media técnica</v>
      </c>
      <c r="C1484" s="1" t="str">
        <f>+IF(LEN(A1484)&gt;0,VLOOKUP(A1484,Seguimiento_Mar_2025!G$4:J$356,4,FALSE),"")</f>
        <v>Secretaría de Educación</v>
      </c>
      <c r="D1484" t="s">
        <v>1352</v>
      </c>
      <c r="E1484" t="str">
        <f t="shared" si="48"/>
        <v>52030111Yalí</v>
      </c>
      <c r="F1484" t="str">
        <f t="shared" si="47"/>
        <v/>
      </c>
      <c r="G1484">
        <v>23</v>
      </c>
      <c r="H1484" s="2"/>
      <c r="I1484">
        <f>+ABS(SUMIF($A$4:$A$11183,A1484,$H$4:$H$11183)-IF(ISERROR(VLOOKUP(A1484,Seguimiento_Mar_2025!G$4:U$356,15,FALSE)),0,VLOOKUP(A1484,Seguimiento_Mar_2025!G$4:U$356,15,FALSE)))</f>
        <v>0</v>
      </c>
    </row>
    <row r="1485" spans="1:9" ht="30">
      <c r="A1485" t="s">
        <v>363</v>
      </c>
      <c r="B1485" s="1" t="str">
        <f>+IF(LEN(A1485)&gt;0,VLOOKUP(A1485,Seguimiento_Mar_2025!G$4:H$356,2,FALSE),"")</f>
        <v>Docentes de establecimientos educativos oficiales beneficiados con procesos de formación en competencias TIC y digital.</v>
      </c>
      <c r="C1485" s="1" t="str">
        <f>+IF(LEN(A1485)&gt;0,VLOOKUP(A1485,Seguimiento_Mar_2025!G$4:J$356,4,FALSE),"")</f>
        <v>Secretaría de Educación</v>
      </c>
      <c r="D1485" t="s">
        <v>1271</v>
      </c>
      <c r="E1485" t="str">
        <f t="shared" si="48"/>
        <v>52030202Abejorral</v>
      </c>
      <c r="F1485" t="str">
        <f t="shared" si="47"/>
        <v/>
      </c>
      <c r="G1485">
        <v>17</v>
      </c>
      <c r="H1485" s="2">
        <v>7</v>
      </c>
      <c r="I1485">
        <f>+ABS(SUMIF($A$4:$A$11183,A1485,$H$4:$H$11183)-IF(ISERROR(VLOOKUP(A1485,Seguimiento_Mar_2025!G$4:U$356,15,FALSE)),0,VLOOKUP(A1485,Seguimiento_Mar_2025!G$4:U$356,15,FALSE)))</f>
        <v>0</v>
      </c>
    </row>
    <row r="1486" spans="1:9" ht="30">
      <c r="A1486" t="s">
        <v>363</v>
      </c>
      <c r="B1486" s="1" t="str">
        <f>+IF(LEN(A1486)&gt;0,VLOOKUP(A1486,Seguimiento_Mar_2025!G$4:H$356,2,FALSE),"")</f>
        <v>Docentes de establecimientos educativos oficiales beneficiados con procesos de formación en competencias TIC y digital.</v>
      </c>
      <c r="C1486" s="1" t="str">
        <f>+IF(LEN(A1486)&gt;0,VLOOKUP(A1486,Seguimiento_Mar_2025!G$4:J$356,4,FALSE),"")</f>
        <v>Secretaría de Educación</v>
      </c>
      <c r="D1486" t="s">
        <v>1230</v>
      </c>
      <c r="E1486" t="str">
        <f t="shared" si="48"/>
        <v>52030202Amagá</v>
      </c>
      <c r="F1486" t="str">
        <f t="shared" si="47"/>
        <v/>
      </c>
      <c r="G1486">
        <v>3</v>
      </c>
      <c r="H1486" s="2">
        <v>20</v>
      </c>
      <c r="I1486">
        <f>+ABS(SUMIF($A$4:$A$11183,A1486,$H$4:$H$11183)-IF(ISERROR(VLOOKUP(A1486,Seguimiento_Mar_2025!G$4:U$356,15,FALSE)),0,VLOOKUP(A1486,Seguimiento_Mar_2025!G$4:U$356,15,FALSE)))</f>
        <v>0</v>
      </c>
    </row>
    <row r="1487" spans="1:9" ht="30">
      <c r="A1487" t="s">
        <v>363</v>
      </c>
      <c r="B1487" s="1" t="str">
        <f>+IF(LEN(A1487)&gt;0,VLOOKUP(A1487,Seguimiento_Mar_2025!G$4:H$356,2,FALSE),"")</f>
        <v>Docentes de establecimientos educativos oficiales beneficiados con procesos de formación en competencias TIC y digital.</v>
      </c>
      <c r="C1487" s="1" t="str">
        <f>+IF(LEN(A1487)&gt;0,VLOOKUP(A1487,Seguimiento_Mar_2025!G$4:J$356,4,FALSE),"")</f>
        <v>Secretaría de Educación</v>
      </c>
      <c r="D1487" t="s">
        <v>1305</v>
      </c>
      <c r="E1487" t="str">
        <f t="shared" si="48"/>
        <v>52030202Amalfi</v>
      </c>
      <c r="F1487" t="str">
        <f t="shared" si="47"/>
        <v/>
      </c>
      <c r="G1487">
        <v>1</v>
      </c>
      <c r="H1487" s="2">
        <v>1</v>
      </c>
      <c r="I1487">
        <f>+ABS(SUMIF($A$4:$A$11183,A1487,$H$4:$H$11183)-IF(ISERROR(VLOOKUP(A1487,Seguimiento_Mar_2025!G$4:U$356,15,FALSE)),0,VLOOKUP(A1487,Seguimiento_Mar_2025!G$4:U$356,15,FALSE)))</f>
        <v>0</v>
      </c>
    </row>
    <row r="1488" spans="1:9" ht="30">
      <c r="A1488" t="s">
        <v>363</v>
      </c>
      <c r="B1488" s="1" t="str">
        <f>+IF(LEN(A1488)&gt;0,VLOOKUP(A1488,Seguimiento_Mar_2025!G$4:H$356,2,FALSE),"")</f>
        <v>Docentes de establecimientos educativos oficiales beneficiados con procesos de formación en competencias TIC y digital.</v>
      </c>
      <c r="C1488" s="1" t="str">
        <f>+IF(LEN(A1488)&gt;0,VLOOKUP(A1488,Seguimiento_Mar_2025!G$4:J$356,4,FALSE),"")</f>
        <v>Secretaría de Educación</v>
      </c>
      <c r="D1488" t="s">
        <v>1241</v>
      </c>
      <c r="E1488" t="str">
        <f t="shared" si="48"/>
        <v>52030202Andes</v>
      </c>
      <c r="F1488" t="str">
        <f t="shared" si="47"/>
        <v/>
      </c>
      <c r="G1488">
        <v>14</v>
      </c>
      <c r="H1488" s="2">
        <v>17</v>
      </c>
      <c r="I1488">
        <f>+ABS(SUMIF($A$4:$A$11183,A1488,$H$4:$H$11183)-IF(ISERROR(VLOOKUP(A1488,Seguimiento_Mar_2025!G$4:U$356,15,FALSE)),0,VLOOKUP(A1488,Seguimiento_Mar_2025!G$4:U$356,15,FALSE)))</f>
        <v>0</v>
      </c>
    </row>
    <row r="1489" spans="1:9" ht="30">
      <c r="A1489" t="s">
        <v>363</v>
      </c>
      <c r="B1489" s="1" t="str">
        <f>+IF(LEN(A1489)&gt;0,VLOOKUP(A1489,Seguimiento_Mar_2025!G$4:H$356,2,FALSE),"")</f>
        <v>Docentes de establecimientos educativos oficiales beneficiados con procesos de formación en competencias TIC y digital.</v>
      </c>
      <c r="C1489" s="1" t="str">
        <f>+IF(LEN(A1489)&gt;0,VLOOKUP(A1489,Seguimiento_Mar_2025!G$4:J$356,4,FALSE),"")</f>
        <v>Secretaría de Educación</v>
      </c>
      <c r="D1489" t="s">
        <v>1225</v>
      </c>
      <c r="E1489" t="str">
        <f t="shared" si="48"/>
        <v>52030202Arboletes</v>
      </c>
      <c r="F1489" t="str">
        <f t="shared" si="47"/>
        <v/>
      </c>
      <c r="G1489">
        <v>2</v>
      </c>
      <c r="H1489" s="2">
        <v>18</v>
      </c>
      <c r="I1489">
        <f>+ABS(SUMIF($A$4:$A$11183,A1489,$H$4:$H$11183)-IF(ISERROR(VLOOKUP(A1489,Seguimiento_Mar_2025!G$4:U$356,15,FALSE)),0,VLOOKUP(A1489,Seguimiento_Mar_2025!G$4:U$356,15,FALSE)))</f>
        <v>0</v>
      </c>
    </row>
    <row r="1490" spans="1:9" ht="30">
      <c r="A1490" t="s">
        <v>363</v>
      </c>
      <c r="B1490" s="1" t="str">
        <f>+IF(LEN(A1490)&gt;0,VLOOKUP(A1490,Seguimiento_Mar_2025!G$4:H$356,2,FALSE),"")</f>
        <v>Docentes de establecimientos educativos oficiales beneficiados con procesos de formación en competencias TIC y digital.</v>
      </c>
      <c r="C1490" s="1" t="str">
        <f>+IF(LEN(A1490)&gt;0,VLOOKUP(A1490,Seguimiento_Mar_2025!G$4:J$356,4,FALSE),"")</f>
        <v>Secretaría de Educación</v>
      </c>
      <c r="D1490" t="s">
        <v>1308</v>
      </c>
      <c r="E1490" t="str">
        <f t="shared" si="48"/>
        <v>52030202Argelia</v>
      </c>
      <c r="F1490" t="str">
        <f t="shared" si="47"/>
        <v/>
      </c>
      <c r="G1490">
        <v>4</v>
      </c>
      <c r="H1490" s="2">
        <v>7</v>
      </c>
      <c r="I1490">
        <f>+ABS(SUMIF($A$4:$A$11183,A1490,$H$4:$H$11183)-IF(ISERROR(VLOOKUP(A1490,Seguimiento_Mar_2025!G$4:U$356,15,FALSE)),0,VLOOKUP(A1490,Seguimiento_Mar_2025!G$4:U$356,15,FALSE)))</f>
        <v>0</v>
      </c>
    </row>
    <row r="1491" spans="1:9" ht="30">
      <c r="A1491" t="s">
        <v>363</v>
      </c>
      <c r="B1491" s="1" t="str">
        <f>+IF(LEN(A1491)&gt;0,VLOOKUP(A1491,Seguimiento_Mar_2025!G$4:H$356,2,FALSE),"")</f>
        <v>Docentes de establecimientos educativos oficiales beneficiados con procesos de formación en competencias TIC y digital.</v>
      </c>
      <c r="C1491" s="1" t="str">
        <f>+IF(LEN(A1491)&gt;0,VLOOKUP(A1491,Seguimiento_Mar_2025!G$4:J$356,4,FALSE),"")</f>
        <v>Secretaría de Educación</v>
      </c>
      <c r="D1491" t="s">
        <v>1309</v>
      </c>
      <c r="E1491" t="str">
        <f t="shared" si="48"/>
        <v>52030202Barbosa</v>
      </c>
      <c r="F1491" t="str">
        <f t="shared" si="47"/>
        <v/>
      </c>
      <c r="G1491">
        <v>3</v>
      </c>
      <c r="H1491" s="2">
        <v>13</v>
      </c>
      <c r="I1491">
        <f>+ABS(SUMIF($A$4:$A$11183,A1491,$H$4:$H$11183)-IF(ISERROR(VLOOKUP(A1491,Seguimiento_Mar_2025!G$4:U$356,15,FALSE)),0,VLOOKUP(A1491,Seguimiento_Mar_2025!G$4:U$356,15,FALSE)))</f>
        <v>0</v>
      </c>
    </row>
    <row r="1492" spans="1:9" ht="30">
      <c r="A1492" t="s">
        <v>363</v>
      </c>
      <c r="B1492" s="1" t="str">
        <f>+IF(LEN(A1492)&gt;0,VLOOKUP(A1492,Seguimiento_Mar_2025!G$4:H$356,2,FALSE),"")</f>
        <v>Docentes de establecimientos educativos oficiales beneficiados con procesos de formación en competencias TIC y digital.</v>
      </c>
      <c r="C1492" s="1" t="str">
        <f>+IF(LEN(A1492)&gt;0,VLOOKUP(A1492,Seguimiento_Mar_2025!G$4:J$356,4,FALSE),"")</f>
        <v>Secretaría de Educación</v>
      </c>
      <c r="D1492" t="s">
        <v>1279</v>
      </c>
      <c r="E1492" t="str">
        <f t="shared" si="48"/>
        <v>52030202Belmira</v>
      </c>
      <c r="F1492" t="str">
        <f t="shared" si="47"/>
        <v/>
      </c>
      <c r="G1492">
        <v>4</v>
      </c>
      <c r="H1492" s="2">
        <v>2</v>
      </c>
      <c r="I1492">
        <f>+ABS(SUMIF($A$4:$A$11183,A1492,$H$4:$H$11183)-IF(ISERROR(VLOOKUP(A1492,Seguimiento_Mar_2025!G$4:U$356,15,FALSE)),0,VLOOKUP(A1492,Seguimiento_Mar_2025!G$4:U$356,15,FALSE)))</f>
        <v>0</v>
      </c>
    </row>
    <row r="1493" spans="1:9" ht="30">
      <c r="A1493" t="s">
        <v>363</v>
      </c>
      <c r="B1493" s="1" t="str">
        <f>+IF(LEN(A1493)&gt;0,VLOOKUP(A1493,Seguimiento_Mar_2025!G$4:H$356,2,FALSE),"")</f>
        <v>Docentes de establecimientos educativos oficiales beneficiados con procesos de formación en competencias TIC y digital.</v>
      </c>
      <c r="C1493" s="1" t="str">
        <f>+IF(LEN(A1493)&gt;0,VLOOKUP(A1493,Seguimiento_Mar_2025!G$4:J$356,4,FALSE),"")</f>
        <v>Secretaría de Educación</v>
      </c>
      <c r="D1493" t="s">
        <v>1272</v>
      </c>
      <c r="E1493" t="str">
        <f t="shared" si="48"/>
        <v>52030202Betulia</v>
      </c>
      <c r="F1493" t="str">
        <f t="shared" si="47"/>
        <v/>
      </c>
      <c r="G1493">
        <v>2</v>
      </c>
      <c r="H1493" s="2"/>
      <c r="I1493">
        <f>+ABS(SUMIF($A$4:$A$11183,A1493,$H$4:$H$11183)-IF(ISERROR(VLOOKUP(A1493,Seguimiento_Mar_2025!G$4:U$356,15,FALSE)),0,VLOOKUP(A1493,Seguimiento_Mar_2025!G$4:U$356,15,FALSE)))</f>
        <v>0</v>
      </c>
    </row>
    <row r="1494" spans="1:9" ht="30">
      <c r="A1494" t="s">
        <v>363</v>
      </c>
      <c r="B1494" s="1" t="str">
        <f>+IF(LEN(A1494)&gt;0,VLOOKUP(A1494,Seguimiento_Mar_2025!G$4:H$356,2,FALSE),"")</f>
        <v>Docentes de establecimientos educativos oficiales beneficiados con procesos de formación en competencias TIC y digital.</v>
      </c>
      <c r="C1494" s="1" t="str">
        <f>+IF(LEN(A1494)&gt;0,VLOOKUP(A1494,Seguimiento_Mar_2025!G$4:J$356,4,FALSE),"")</f>
        <v>Secretaría de Educación</v>
      </c>
      <c r="D1494" t="s">
        <v>1398</v>
      </c>
      <c r="E1494" t="str">
        <f t="shared" si="48"/>
        <v>52030202Buritica</v>
      </c>
      <c r="F1494" t="str">
        <f t="shared" si="47"/>
        <v/>
      </c>
      <c r="G1494">
        <v>1</v>
      </c>
      <c r="H1494" s="2">
        <v>6</v>
      </c>
      <c r="I1494">
        <f>+ABS(SUMIF($A$4:$A$11183,A1494,$H$4:$H$11183)-IF(ISERROR(VLOOKUP(A1494,Seguimiento_Mar_2025!G$4:U$356,15,FALSE)),0,VLOOKUP(A1494,Seguimiento_Mar_2025!G$4:U$356,15,FALSE)))</f>
        <v>0</v>
      </c>
    </row>
    <row r="1495" spans="1:9" ht="30">
      <c r="A1495" t="s">
        <v>363</v>
      </c>
      <c r="B1495" s="1" t="str">
        <f>+IF(LEN(A1495)&gt;0,VLOOKUP(A1495,Seguimiento_Mar_2025!G$4:H$356,2,FALSE),"")</f>
        <v>Docentes de establecimientos educativos oficiales beneficiados con procesos de formación en competencias TIC y digital.</v>
      </c>
      <c r="C1495" s="1" t="str">
        <f>+IF(LEN(A1495)&gt;0,VLOOKUP(A1495,Seguimiento_Mar_2025!G$4:J$356,4,FALSE),"")</f>
        <v>Secretaría de Educación</v>
      </c>
      <c r="D1495" t="s">
        <v>1264</v>
      </c>
      <c r="E1495" t="str">
        <f t="shared" si="48"/>
        <v>52030202Cáceres</v>
      </c>
      <c r="F1495" t="str">
        <f t="shared" si="47"/>
        <v/>
      </c>
      <c r="G1495">
        <v>8</v>
      </c>
      <c r="H1495" s="2">
        <v>6</v>
      </c>
      <c r="I1495">
        <f>+ABS(SUMIF($A$4:$A$11183,A1495,$H$4:$H$11183)-IF(ISERROR(VLOOKUP(A1495,Seguimiento_Mar_2025!G$4:U$356,15,FALSE)),0,VLOOKUP(A1495,Seguimiento_Mar_2025!G$4:U$356,15,FALSE)))</f>
        <v>0</v>
      </c>
    </row>
    <row r="1496" spans="1:9" ht="30">
      <c r="A1496" t="s">
        <v>363</v>
      </c>
      <c r="B1496" s="1" t="str">
        <f>+IF(LEN(A1496)&gt;0,VLOOKUP(A1496,Seguimiento_Mar_2025!G$4:H$356,2,FALSE),"")</f>
        <v>Docentes de establecimientos educativos oficiales beneficiados con procesos de formación en competencias TIC y digital.</v>
      </c>
      <c r="C1496" s="1" t="str">
        <f>+IF(LEN(A1496)&gt;0,VLOOKUP(A1496,Seguimiento_Mar_2025!G$4:J$356,4,FALSE),"")</f>
        <v>Secretaría de Educación</v>
      </c>
      <c r="D1496" t="s">
        <v>1313</v>
      </c>
      <c r="E1496" t="str">
        <f t="shared" si="48"/>
        <v>52030202Caicedo</v>
      </c>
      <c r="F1496" t="str">
        <f t="shared" si="47"/>
        <v/>
      </c>
      <c r="G1496">
        <v>1</v>
      </c>
      <c r="H1496" s="2">
        <v>4</v>
      </c>
      <c r="I1496">
        <f>+ABS(SUMIF($A$4:$A$11183,A1496,$H$4:$H$11183)-IF(ISERROR(VLOOKUP(A1496,Seguimiento_Mar_2025!G$4:U$356,15,FALSE)),0,VLOOKUP(A1496,Seguimiento_Mar_2025!G$4:U$356,15,FALSE)))</f>
        <v>0</v>
      </c>
    </row>
    <row r="1497" spans="1:9" ht="30">
      <c r="A1497" t="s">
        <v>363</v>
      </c>
      <c r="B1497" s="1" t="str">
        <f>+IF(LEN(A1497)&gt;0,VLOOKUP(A1497,Seguimiento_Mar_2025!G$4:H$356,2,FALSE),"")</f>
        <v>Docentes de establecimientos educativos oficiales beneficiados con procesos de formación en competencias TIC y digital.</v>
      </c>
      <c r="C1497" s="1" t="str">
        <f>+IF(LEN(A1497)&gt;0,VLOOKUP(A1497,Seguimiento_Mar_2025!G$4:J$356,4,FALSE),"")</f>
        <v>Secretaría de Educación</v>
      </c>
      <c r="D1497" t="s">
        <v>1316</v>
      </c>
      <c r="E1497" t="str">
        <f t="shared" si="48"/>
        <v>52030202Cañasgordas</v>
      </c>
      <c r="F1497" t="str">
        <f t="shared" si="47"/>
        <v/>
      </c>
      <c r="G1497">
        <v>2</v>
      </c>
      <c r="H1497" s="2">
        <v>2</v>
      </c>
      <c r="I1497">
        <f>+ABS(SUMIF($A$4:$A$11183,A1497,$H$4:$H$11183)-IF(ISERROR(VLOOKUP(A1497,Seguimiento_Mar_2025!G$4:U$356,15,FALSE)),0,VLOOKUP(A1497,Seguimiento_Mar_2025!G$4:U$356,15,FALSE)))</f>
        <v>0</v>
      </c>
    </row>
    <row r="1498" spans="1:9" ht="30">
      <c r="A1498" t="s">
        <v>363</v>
      </c>
      <c r="B1498" s="1" t="str">
        <f>+IF(LEN(A1498)&gt;0,VLOOKUP(A1498,Seguimiento_Mar_2025!G$4:H$356,2,FALSE),"")</f>
        <v>Docentes de establecimientos educativos oficiales beneficiados con procesos de formación en competencias TIC y digital.</v>
      </c>
      <c r="C1498" s="1" t="str">
        <f>+IF(LEN(A1498)&gt;0,VLOOKUP(A1498,Seguimiento_Mar_2025!G$4:J$356,4,FALSE),"")</f>
        <v>Secretaría de Educación</v>
      </c>
      <c r="D1498" t="s">
        <v>1266</v>
      </c>
      <c r="E1498" t="str">
        <f t="shared" si="48"/>
        <v>52030202Carepa</v>
      </c>
      <c r="F1498" t="str">
        <f t="shared" si="47"/>
        <v/>
      </c>
      <c r="G1498">
        <v>2</v>
      </c>
      <c r="H1498" s="2">
        <v>28</v>
      </c>
      <c r="I1498">
        <f>+ABS(SUMIF($A$4:$A$11183,A1498,$H$4:$H$11183)-IF(ISERROR(VLOOKUP(A1498,Seguimiento_Mar_2025!G$4:U$356,15,FALSE)),0,VLOOKUP(A1498,Seguimiento_Mar_2025!G$4:U$356,15,FALSE)))</f>
        <v>0</v>
      </c>
    </row>
    <row r="1499" spans="1:9" ht="30">
      <c r="A1499" t="s">
        <v>363</v>
      </c>
      <c r="B1499" s="1" t="str">
        <f>+IF(LEN(A1499)&gt;0,VLOOKUP(A1499,Seguimiento_Mar_2025!G$4:H$356,2,FALSE),"")</f>
        <v>Docentes de establecimientos educativos oficiales beneficiados con procesos de formación en competencias TIC y digital.</v>
      </c>
      <c r="C1499" s="1" t="str">
        <f>+IF(LEN(A1499)&gt;0,VLOOKUP(A1499,Seguimiento_Mar_2025!G$4:J$356,4,FALSE),"")</f>
        <v>Secretaría de Educación</v>
      </c>
      <c r="D1499" t="s">
        <v>1400</v>
      </c>
      <c r="E1499" t="str">
        <f t="shared" si="48"/>
        <v>52030202Carolina</v>
      </c>
      <c r="F1499" t="str">
        <f t="shared" si="47"/>
        <v/>
      </c>
      <c r="G1499">
        <v>1</v>
      </c>
      <c r="H1499" s="2">
        <v>2</v>
      </c>
      <c r="I1499">
        <f>+ABS(SUMIF($A$4:$A$11183,A1499,$H$4:$H$11183)-IF(ISERROR(VLOOKUP(A1499,Seguimiento_Mar_2025!G$4:U$356,15,FALSE)),0,VLOOKUP(A1499,Seguimiento_Mar_2025!G$4:U$356,15,FALSE)))</f>
        <v>0</v>
      </c>
    </row>
    <row r="1500" spans="1:9" ht="30">
      <c r="A1500" t="s">
        <v>363</v>
      </c>
      <c r="B1500" s="1" t="str">
        <f>+IF(LEN(A1500)&gt;0,VLOOKUP(A1500,Seguimiento_Mar_2025!G$4:H$356,2,FALSE),"")</f>
        <v>Docentes de establecimientos educativos oficiales beneficiados con procesos de formación en competencias TIC y digital.</v>
      </c>
      <c r="C1500" s="1" t="str">
        <f>+IF(LEN(A1500)&gt;0,VLOOKUP(A1500,Seguimiento_Mar_2025!G$4:J$356,4,FALSE),"")</f>
        <v>Secretaría de Educación</v>
      </c>
      <c r="D1500" t="s">
        <v>1265</v>
      </c>
      <c r="E1500" t="str">
        <f t="shared" si="48"/>
        <v>52030202Caucasia</v>
      </c>
      <c r="F1500" t="str">
        <f t="shared" si="47"/>
        <v/>
      </c>
      <c r="G1500">
        <v>13</v>
      </c>
      <c r="H1500" s="2">
        <v>19</v>
      </c>
      <c r="I1500">
        <f>+ABS(SUMIF($A$4:$A$11183,A1500,$H$4:$H$11183)-IF(ISERROR(VLOOKUP(A1500,Seguimiento_Mar_2025!G$4:U$356,15,FALSE)),0,VLOOKUP(A1500,Seguimiento_Mar_2025!G$4:U$356,15,FALSE)))</f>
        <v>0</v>
      </c>
    </row>
    <row r="1501" spans="1:9" ht="30">
      <c r="A1501" t="s">
        <v>363</v>
      </c>
      <c r="B1501" s="1" t="str">
        <f>+IF(LEN(A1501)&gt;0,VLOOKUP(A1501,Seguimiento_Mar_2025!G$4:H$356,2,FALSE),"")</f>
        <v>Docentes de establecimientos educativos oficiales beneficiados con procesos de formación en competencias TIC y digital.</v>
      </c>
      <c r="C1501" s="1" t="str">
        <f>+IF(LEN(A1501)&gt;0,VLOOKUP(A1501,Seguimiento_Mar_2025!G$4:J$356,4,FALSE),"")</f>
        <v>Secretaría de Educación</v>
      </c>
      <c r="D1501" t="s">
        <v>1401</v>
      </c>
      <c r="E1501" t="str">
        <f t="shared" si="48"/>
        <v>52030202Chigorodo</v>
      </c>
      <c r="F1501" t="str">
        <f t="shared" si="47"/>
        <v/>
      </c>
      <c r="G1501">
        <v>5</v>
      </c>
      <c r="H1501" s="2">
        <v>5</v>
      </c>
      <c r="I1501">
        <f>+ABS(SUMIF($A$4:$A$11183,A1501,$H$4:$H$11183)-IF(ISERROR(VLOOKUP(A1501,Seguimiento_Mar_2025!G$4:U$356,15,FALSE)),0,VLOOKUP(A1501,Seguimiento_Mar_2025!G$4:U$356,15,FALSE)))</f>
        <v>0</v>
      </c>
    </row>
    <row r="1502" spans="1:9" ht="30">
      <c r="A1502" t="s">
        <v>363</v>
      </c>
      <c r="B1502" s="1" t="str">
        <f>+IF(LEN(A1502)&gt;0,VLOOKUP(A1502,Seguimiento_Mar_2025!G$4:H$356,2,FALSE),"")</f>
        <v>Docentes de establecimientos educativos oficiales beneficiados con procesos de formación en competencias TIC y digital.</v>
      </c>
      <c r="C1502" s="1" t="str">
        <f>+IF(LEN(A1502)&gt;0,VLOOKUP(A1502,Seguimiento_Mar_2025!G$4:J$356,4,FALSE),"")</f>
        <v>Secretaría de Educación</v>
      </c>
      <c r="D1502" t="s">
        <v>1402</v>
      </c>
      <c r="E1502" t="str">
        <f t="shared" si="48"/>
        <v>52030202Ciudad Bolivar</v>
      </c>
      <c r="F1502" t="str">
        <f t="shared" si="47"/>
        <v/>
      </c>
      <c r="G1502">
        <v>3</v>
      </c>
      <c r="H1502" s="2">
        <v>8</v>
      </c>
      <c r="I1502">
        <f>+ABS(SUMIF($A$4:$A$11183,A1502,$H$4:$H$11183)-IF(ISERROR(VLOOKUP(A1502,Seguimiento_Mar_2025!G$4:U$356,15,FALSE)),0,VLOOKUP(A1502,Seguimiento_Mar_2025!G$4:U$356,15,FALSE)))</f>
        <v>0</v>
      </c>
    </row>
    <row r="1503" spans="1:9" ht="30">
      <c r="A1503" t="s">
        <v>363</v>
      </c>
      <c r="B1503" s="1" t="str">
        <f>+IF(LEN(A1503)&gt;0,VLOOKUP(A1503,Seguimiento_Mar_2025!G$4:H$356,2,FALSE),"")</f>
        <v>Docentes de establecimientos educativos oficiales beneficiados con procesos de formación en competencias TIC y digital.</v>
      </c>
      <c r="C1503" s="1" t="str">
        <f>+IF(LEN(A1503)&gt;0,VLOOKUP(A1503,Seguimiento_Mar_2025!G$4:J$356,4,FALSE),"")</f>
        <v>Secretaría de Educación</v>
      </c>
      <c r="D1503" t="s">
        <v>1403</v>
      </c>
      <c r="E1503" t="str">
        <f t="shared" si="48"/>
        <v>52030202Cocorna</v>
      </c>
      <c r="F1503" t="str">
        <f t="shared" si="47"/>
        <v/>
      </c>
      <c r="G1503">
        <v>2</v>
      </c>
      <c r="H1503" s="2">
        <v>7</v>
      </c>
      <c r="I1503">
        <f>+ABS(SUMIF($A$4:$A$11183,A1503,$H$4:$H$11183)-IF(ISERROR(VLOOKUP(A1503,Seguimiento_Mar_2025!G$4:U$356,15,FALSE)),0,VLOOKUP(A1503,Seguimiento_Mar_2025!G$4:U$356,15,FALSE)))</f>
        <v>0</v>
      </c>
    </row>
    <row r="1504" spans="1:9" ht="30">
      <c r="A1504" t="s">
        <v>363</v>
      </c>
      <c r="B1504" s="1" t="str">
        <f>+IF(LEN(A1504)&gt;0,VLOOKUP(A1504,Seguimiento_Mar_2025!G$4:H$356,2,FALSE),"")</f>
        <v>Docentes de establecimientos educativos oficiales beneficiados con procesos de formación en competencias TIC y digital.</v>
      </c>
      <c r="C1504" s="1" t="str">
        <f>+IF(LEN(A1504)&gt;0,VLOOKUP(A1504,Seguimiento_Mar_2025!G$4:J$356,4,FALSE),"")</f>
        <v>Secretaría de Educación</v>
      </c>
      <c r="D1504" t="s">
        <v>1318</v>
      </c>
      <c r="E1504" t="str">
        <f t="shared" si="48"/>
        <v>52030202Concordia</v>
      </c>
      <c r="F1504" t="str">
        <f t="shared" si="47"/>
        <v/>
      </c>
      <c r="G1504">
        <v>1</v>
      </c>
      <c r="H1504" s="2">
        <v>3</v>
      </c>
      <c r="I1504">
        <f>+ABS(SUMIF($A$4:$A$11183,A1504,$H$4:$H$11183)-IF(ISERROR(VLOOKUP(A1504,Seguimiento_Mar_2025!G$4:U$356,15,FALSE)),0,VLOOKUP(A1504,Seguimiento_Mar_2025!G$4:U$356,15,FALSE)))</f>
        <v>0</v>
      </c>
    </row>
    <row r="1505" spans="1:9" ht="30">
      <c r="A1505" t="s">
        <v>363</v>
      </c>
      <c r="B1505" s="1" t="str">
        <f>+IF(LEN(A1505)&gt;0,VLOOKUP(A1505,Seguimiento_Mar_2025!G$4:H$356,2,FALSE),"")</f>
        <v>Docentes de establecimientos educativos oficiales beneficiados con procesos de formación en competencias TIC y digital.</v>
      </c>
      <c r="C1505" s="1" t="str">
        <f>+IF(LEN(A1505)&gt;0,VLOOKUP(A1505,Seguimiento_Mar_2025!G$4:J$356,4,FALSE),"")</f>
        <v>Secretaría de Educación</v>
      </c>
      <c r="D1505" t="s">
        <v>1245</v>
      </c>
      <c r="E1505" t="str">
        <f t="shared" si="48"/>
        <v>52030202Copacabana</v>
      </c>
      <c r="F1505" t="str">
        <f t="shared" si="47"/>
        <v/>
      </c>
      <c r="G1505">
        <v>9</v>
      </c>
      <c r="H1505" s="2">
        <v>14</v>
      </c>
      <c r="I1505">
        <f>+ABS(SUMIF($A$4:$A$11183,A1505,$H$4:$H$11183)-IF(ISERROR(VLOOKUP(A1505,Seguimiento_Mar_2025!G$4:U$356,15,FALSE)),0,VLOOKUP(A1505,Seguimiento_Mar_2025!G$4:U$356,15,FALSE)))</f>
        <v>0</v>
      </c>
    </row>
    <row r="1506" spans="1:9" ht="30">
      <c r="A1506" t="s">
        <v>363</v>
      </c>
      <c r="B1506" s="1" t="str">
        <f>+IF(LEN(A1506)&gt;0,VLOOKUP(A1506,Seguimiento_Mar_2025!G$4:H$356,2,FALSE),"")</f>
        <v>Docentes de establecimientos educativos oficiales beneficiados con procesos de formación en competencias TIC y digital.</v>
      </c>
      <c r="C1506" s="1" t="str">
        <f>+IF(LEN(A1506)&gt;0,VLOOKUP(A1506,Seguimiento_Mar_2025!G$4:J$356,4,FALSE),"")</f>
        <v>Secretaría de Educación</v>
      </c>
      <c r="D1506" t="s">
        <v>1253</v>
      </c>
      <c r="E1506" t="str">
        <f t="shared" si="48"/>
        <v>52030202El Bagre</v>
      </c>
      <c r="F1506" t="str">
        <f t="shared" si="47"/>
        <v/>
      </c>
      <c r="G1506">
        <v>1</v>
      </c>
      <c r="H1506" s="2">
        <v>15</v>
      </c>
      <c r="I1506">
        <f>+ABS(SUMIF($A$4:$A$11183,A1506,$H$4:$H$11183)-IF(ISERROR(VLOOKUP(A1506,Seguimiento_Mar_2025!G$4:U$356,15,FALSE)),0,VLOOKUP(A1506,Seguimiento_Mar_2025!G$4:U$356,15,FALSE)))</f>
        <v>0</v>
      </c>
    </row>
    <row r="1507" spans="1:9" ht="30">
      <c r="A1507" t="s">
        <v>363</v>
      </c>
      <c r="B1507" s="1" t="str">
        <f>+IF(LEN(A1507)&gt;0,VLOOKUP(A1507,Seguimiento_Mar_2025!G$4:H$356,2,FALSE),"")</f>
        <v>Docentes de establecimientos educativos oficiales beneficiados con procesos de formación en competencias TIC y digital.</v>
      </c>
      <c r="C1507" s="1" t="str">
        <f>+IF(LEN(A1507)&gt;0,VLOOKUP(A1507,Seguimiento_Mar_2025!G$4:J$356,4,FALSE),"")</f>
        <v>Secretaría de Educación</v>
      </c>
      <c r="D1507" t="s">
        <v>1355</v>
      </c>
      <c r="E1507" t="str">
        <f t="shared" si="48"/>
        <v>52030202El Carmen De Viboral</v>
      </c>
      <c r="F1507" t="str">
        <f t="shared" si="47"/>
        <v/>
      </c>
      <c r="G1507">
        <v>1</v>
      </c>
      <c r="H1507" s="2">
        <v>8</v>
      </c>
      <c r="I1507">
        <f>+ABS(SUMIF($A$4:$A$11183,A1507,$H$4:$H$11183)-IF(ISERROR(VLOOKUP(A1507,Seguimiento_Mar_2025!G$4:U$356,15,FALSE)),0,VLOOKUP(A1507,Seguimiento_Mar_2025!G$4:U$356,15,FALSE)))</f>
        <v>0</v>
      </c>
    </row>
    <row r="1508" spans="1:9" ht="30">
      <c r="A1508" t="s">
        <v>363</v>
      </c>
      <c r="B1508" s="1" t="str">
        <f>+IF(LEN(A1508)&gt;0,VLOOKUP(A1508,Seguimiento_Mar_2025!G$4:H$356,2,FALSE),"")</f>
        <v>Docentes de establecimientos educativos oficiales beneficiados con procesos de formación en competencias TIC y digital.</v>
      </c>
      <c r="C1508" s="1" t="str">
        <f>+IF(LEN(A1508)&gt;0,VLOOKUP(A1508,Seguimiento_Mar_2025!G$4:J$356,4,FALSE),"")</f>
        <v>Secretaría de Educación</v>
      </c>
      <c r="D1508" t="s">
        <v>1235</v>
      </c>
      <c r="E1508" t="str">
        <f t="shared" si="48"/>
        <v>52030202El Santuario</v>
      </c>
      <c r="F1508" t="str">
        <f t="shared" si="47"/>
        <v/>
      </c>
      <c r="G1508">
        <v>4</v>
      </c>
      <c r="H1508" s="2">
        <v>8</v>
      </c>
      <c r="I1508">
        <f>+ABS(SUMIF($A$4:$A$11183,A1508,$H$4:$H$11183)-IF(ISERROR(VLOOKUP(A1508,Seguimiento_Mar_2025!G$4:U$356,15,FALSE)),0,VLOOKUP(A1508,Seguimiento_Mar_2025!G$4:U$356,15,FALSE)))</f>
        <v>0</v>
      </c>
    </row>
    <row r="1509" spans="1:9" ht="30">
      <c r="A1509" t="s">
        <v>363</v>
      </c>
      <c r="B1509" s="1" t="str">
        <f>+IF(LEN(A1509)&gt;0,VLOOKUP(A1509,Seguimiento_Mar_2025!G$4:H$356,2,FALSE),"")</f>
        <v>Docentes de establecimientos educativos oficiales beneficiados con procesos de formación en competencias TIC y digital.</v>
      </c>
      <c r="C1509" s="1" t="str">
        <f>+IF(LEN(A1509)&gt;0,VLOOKUP(A1509,Seguimiento_Mar_2025!G$4:J$356,4,FALSE),"")</f>
        <v>Secretaría de Educación</v>
      </c>
      <c r="D1509" t="s">
        <v>1404</v>
      </c>
      <c r="E1509" t="str">
        <f t="shared" si="48"/>
        <v>52030202Entrerrios</v>
      </c>
      <c r="F1509" t="str">
        <f t="shared" si="47"/>
        <v/>
      </c>
      <c r="G1509">
        <v>3</v>
      </c>
      <c r="H1509" s="2">
        <v>1</v>
      </c>
      <c r="I1509">
        <f>+ABS(SUMIF($A$4:$A$11183,A1509,$H$4:$H$11183)-IF(ISERROR(VLOOKUP(A1509,Seguimiento_Mar_2025!G$4:U$356,15,FALSE)),0,VLOOKUP(A1509,Seguimiento_Mar_2025!G$4:U$356,15,FALSE)))</f>
        <v>0</v>
      </c>
    </row>
    <row r="1510" spans="1:9" ht="30">
      <c r="A1510" t="s">
        <v>363</v>
      </c>
      <c r="B1510" s="1" t="str">
        <f>+IF(LEN(A1510)&gt;0,VLOOKUP(A1510,Seguimiento_Mar_2025!G$4:H$356,2,FALSE),"")</f>
        <v>Docentes de establecimientos educativos oficiales beneficiados con procesos de formación en competencias TIC y digital.</v>
      </c>
      <c r="C1510" s="1" t="str">
        <f>+IF(LEN(A1510)&gt;0,VLOOKUP(A1510,Seguimiento_Mar_2025!G$4:J$356,4,FALSE),"")</f>
        <v>Secretaría de Educación</v>
      </c>
      <c r="D1510" t="s">
        <v>1323</v>
      </c>
      <c r="E1510" t="str">
        <f t="shared" si="48"/>
        <v>52030202Fredonia</v>
      </c>
      <c r="F1510" t="str">
        <f t="shared" si="47"/>
        <v/>
      </c>
      <c r="G1510">
        <v>3</v>
      </c>
      <c r="H1510" s="2">
        <v>5</v>
      </c>
      <c r="I1510">
        <f>+ABS(SUMIF($A$4:$A$11183,A1510,$H$4:$H$11183)-IF(ISERROR(VLOOKUP(A1510,Seguimiento_Mar_2025!G$4:U$356,15,FALSE)),0,VLOOKUP(A1510,Seguimiento_Mar_2025!G$4:U$356,15,FALSE)))</f>
        <v>0</v>
      </c>
    </row>
    <row r="1511" spans="1:9" ht="30">
      <c r="A1511" t="s">
        <v>363</v>
      </c>
      <c r="B1511" s="1" t="str">
        <f>+IF(LEN(A1511)&gt;0,VLOOKUP(A1511,Seguimiento_Mar_2025!G$4:H$356,2,FALSE),"")</f>
        <v>Docentes de establecimientos educativos oficiales beneficiados con procesos de formación en competencias TIC y digital.</v>
      </c>
      <c r="C1511" s="1" t="str">
        <f>+IF(LEN(A1511)&gt;0,VLOOKUP(A1511,Seguimiento_Mar_2025!G$4:J$356,4,FALSE),"")</f>
        <v>Secretaría de Educación</v>
      </c>
      <c r="D1511" t="s">
        <v>1324</v>
      </c>
      <c r="E1511" t="str">
        <f t="shared" si="48"/>
        <v>52030202Frontino</v>
      </c>
      <c r="F1511" t="str">
        <f t="shared" si="47"/>
        <v/>
      </c>
      <c r="G1511">
        <v>5</v>
      </c>
      <c r="H1511" s="2">
        <v>7</v>
      </c>
      <c r="I1511">
        <f>+ABS(SUMIF($A$4:$A$11183,A1511,$H$4:$H$11183)-IF(ISERROR(VLOOKUP(A1511,Seguimiento_Mar_2025!G$4:U$356,15,FALSE)),0,VLOOKUP(A1511,Seguimiento_Mar_2025!G$4:U$356,15,FALSE)))</f>
        <v>0</v>
      </c>
    </row>
    <row r="1512" spans="1:9" ht="30">
      <c r="A1512" t="s">
        <v>363</v>
      </c>
      <c r="B1512" s="1" t="str">
        <f>+IF(LEN(A1512)&gt;0,VLOOKUP(A1512,Seguimiento_Mar_2025!G$4:H$356,2,FALSE),"")</f>
        <v>Docentes de establecimientos educativos oficiales beneficiados con procesos de formación en competencias TIC y digital.</v>
      </c>
      <c r="C1512" s="1" t="str">
        <f>+IF(LEN(A1512)&gt;0,VLOOKUP(A1512,Seguimiento_Mar_2025!G$4:J$356,4,FALSE),"")</f>
        <v>Secretaría de Educación</v>
      </c>
      <c r="D1512" t="s">
        <v>1325</v>
      </c>
      <c r="E1512" t="str">
        <f t="shared" si="48"/>
        <v>52030202Giraldo</v>
      </c>
      <c r="F1512" t="str">
        <f t="shared" si="47"/>
        <v/>
      </c>
      <c r="G1512">
        <v>1</v>
      </c>
      <c r="H1512" s="2">
        <v>2</v>
      </c>
      <c r="I1512">
        <f>+ABS(SUMIF($A$4:$A$11183,A1512,$H$4:$H$11183)-IF(ISERROR(VLOOKUP(A1512,Seguimiento_Mar_2025!G$4:U$356,15,FALSE)),0,VLOOKUP(A1512,Seguimiento_Mar_2025!G$4:U$356,15,FALSE)))</f>
        <v>0</v>
      </c>
    </row>
    <row r="1513" spans="1:9" ht="30">
      <c r="A1513" t="s">
        <v>363</v>
      </c>
      <c r="B1513" s="1" t="str">
        <f>+IF(LEN(A1513)&gt;0,VLOOKUP(A1513,Seguimiento_Mar_2025!G$4:H$356,2,FALSE),"")</f>
        <v>Docentes de establecimientos educativos oficiales beneficiados con procesos de formación en competencias TIC y digital.</v>
      </c>
      <c r="C1513" s="1" t="str">
        <f>+IF(LEN(A1513)&gt;0,VLOOKUP(A1513,Seguimiento_Mar_2025!G$4:J$356,4,FALSE),"")</f>
        <v>Secretaría de Educación</v>
      </c>
      <c r="D1513" t="s">
        <v>1261</v>
      </c>
      <c r="E1513" t="str">
        <f t="shared" si="48"/>
        <v>52030202Girardota</v>
      </c>
      <c r="F1513" t="str">
        <f t="shared" si="47"/>
        <v/>
      </c>
      <c r="G1513">
        <v>2</v>
      </c>
      <c r="H1513" s="2">
        <v>8</v>
      </c>
      <c r="I1513">
        <f>+ABS(SUMIF($A$4:$A$11183,A1513,$H$4:$H$11183)-IF(ISERROR(VLOOKUP(A1513,Seguimiento_Mar_2025!G$4:U$356,15,FALSE)),0,VLOOKUP(A1513,Seguimiento_Mar_2025!G$4:U$356,15,FALSE)))</f>
        <v>0</v>
      </c>
    </row>
    <row r="1514" spans="1:9" ht="30">
      <c r="A1514" t="s">
        <v>363</v>
      </c>
      <c r="B1514" s="1" t="str">
        <f>+IF(LEN(A1514)&gt;0,VLOOKUP(A1514,Seguimiento_Mar_2025!G$4:H$356,2,FALSE),"")</f>
        <v>Docentes de establecimientos educativos oficiales beneficiados con procesos de formación en competencias TIC y digital.</v>
      </c>
      <c r="C1514" s="1" t="str">
        <f>+IF(LEN(A1514)&gt;0,VLOOKUP(A1514,Seguimiento_Mar_2025!G$4:J$356,4,FALSE),"")</f>
        <v>Secretaría de Educación</v>
      </c>
      <c r="D1514" t="s">
        <v>1234</v>
      </c>
      <c r="E1514" t="str">
        <f t="shared" si="48"/>
        <v>52030202Granada</v>
      </c>
      <c r="F1514" t="str">
        <f t="shared" si="47"/>
        <v/>
      </c>
      <c r="G1514">
        <v>1</v>
      </c>
      <c r="H1514" s="2">
        <v>3</v>
      </c>
      <c r="I1514">
        <f>+ABS(SUMIF($A$4:$A$11183,A1514,$H$4:$H$11183)-IF(ISERROR(VLOOKUP(A1514,Seguimiento_Mar_2025!G$4:U$356,15,FALSE)),0,VLOOKUP(A1514,Seguimiento_Mar_2025!G$4:U$356,15,FALSE)))</f>
        <v>0</v>
      </c>
    </row>
    <row r="1515" spans="1:9" ht="30">
      <c r="A1515" t="s">
        <v>363</v>
      </c>
      <c r="B1515" s="1" t="str">
        <f>+IF(LEN(A1515)&gt;0,VLOOKUP(A1515,Seguimiento_Mar_2025!G$4:H$356,2,FALSE),"")</f>
        <v>Docentes de establecimientos educativos oficiales beneficiados con procesos de formación en competencias TIC y digital.</v>
      </c>
      <c r="C1515" s="1" t="str">
        <f>+IF(LEN(A1515)&gt;0,VLOOKUP(A1515,Seguimiento_Mar_2025!G$4:J$356,4,FALSE),"")</f>
        <v>Secretaría de Educación</v>
      </c>
      <c r="D1515" t="s">
        <v>1327</v>
      </c>
      <c r="E1515" t="str">
        <f t="shared" si="48"/>
        <v>52030202Guarne</v>
      </c>
      <c r="F1515" t="str">
        <f t="shared" si="47"/>
        <v/>
      </c>
      <c r="G1515">
        <v>5</v>
      </c>
      <c r="H1515" s="2">
        <v>6</v>
      </c>
      <c r="I1515">
        <f>+ABS(SUMIF($A$4:$A$11183,A1515,$H$4:$H$11183)-IF(ISERROR(VLOOKUP(A1515,Seguimiento_Mar_2025!G$4:U$356,15,FALSE)),0,VLOOKUP(A1515,Seguimiento_Mar_2025!G$4:U$356,15,FALSE)))</f>
        <v>0</v>
      </c>
    </row>
    <row r="1516" spans="1:9" ht="30">
      <c r="A1516" t="s">
        <v>363</v>
      </c>
      <c r="B1516" s="1" t="str">
        <f>+IF(LEN(A1516)&gt;0,VLOOKUP(A1516,Seguimiento_Mar_2025!G$4:H$356,2,FALSE),"")</f>
        <v>Docentes de establecimientos educativos oficiales beneficiados con procesos de formación en competencias TIC y digital.</v>
      </c>
      <c r="C1516" s="1" t="str">
        <f>+IF(LEN(A1516)&gt;0,VLOOKUP(A1516,Seguimiento_Mar_2025!G$4:J$356,4,FALSE),"")</f>
        <v>Secretaría de Educación</v>
      </c>
      <c r="D1516" t="s">
        <v>1405</v>
      </c>
      <c r="E1516" t="str">
        <f t="shared" si="48"/>
        <v>52030202Guatape</v>
      </c>
      <c r="F1516" t="str">
        <f t="shared" si="47"/>
        <v/>
      </c>
      <c r="G1516">
        <v>3</v>
      </c>
      <c r="H1516" s="2">
        <v>2</v>
      </c>
      <c r="I1516">
        <f>+ABS(SUMIF($A$4:$A$11183,A1516,$H$4:$H$11183)-IF(ISERROR(VLOOKUP(A1516,Seguimiento_Mar_2025!G$4:U$356,15,FALSE)),0,VLOOKUP(A1516,Seguimiento_Mar_2025!G$4:U$356,15,FALSE)))</f>
        <v>0</v>
      </c>
    </row>
    <row r="1517" spans="1:9" ht="30">
      <c r="A1517" t="s">
        <v>363</v>
      </c>
      <c r="B1517" s="1" t="str">
        <f>+IF(LEN(A1517)&gt;0,VLOOKUP(A1517,Seguimiento_Mar_2025!G$4:H$356,2,FALSE),"")</f>
        <v>Docentes de establecimientos educativos oficiales beneficiados con procesos de formación en competencias TIC y digital.</v>
      </c>
      <c r="C1517" s="1" t="str">
        <f>+IF(LEN(A1517)&gt;0,VLOOKUP(A1517,Seguimiento_Mar_2025!G$4:J$356,4,FALSE),"")</f>
        <v>Secretaría de Educación</v>
      </c>
      <c r="D1517" t="s">
        <v>1293</v>
      </c>
      <c r="E1517" t="str">
        <f t="shared" si="48"/>
        <v>52030202Heliconia</v>
      </c>
      <c r="F1517" t="str">
        <f t="shared" si="47"/>
        <v/>
      </c>
      <c r="G1517">
        <v>1</v>
      </c>
      <c r="H1517" s="2">
        <v>1</v>
      </c>
      <c r="I1517">
        <f>+ABS(SUMIF($A$4:$A$11183,A1517,$H$4:$H$11183)-IF(ISERROR(VLOOKUP(A1517,Seguimiento_Mar_2025!G$4:U$356,15,FALSE)),0,VLOOKUP(A1517,Seguimiento_Mar_2025!G$4:U$356,15,FALSE)))</f>
        <v>0</v>
      </c>
    </row>
    <row r="1518" spans="1:9" ht="30">
      <c r="A1518" t="s">
        <v>363</v>
      </c>
      <c r="B1518" s="1" t="str">
        <f>+IF(LEN(A1518)&gt;0,VLOOKUP(A1518,Seguimiento_Mar_2025!G$4:H$356,2,FALSE),"")</f>
        <v>Docentes de establecimientos educativos oficiales beneficiados con procesos de formación en competencias TIC y digital.</v>
      </c>
      <c r="C1518" s="1" t="str">
        <f>+IF(LEN(A1518)&gt;0,VLOOKUP(A1518,Seguimiento_Mar_2025!G$4:J$356,4,FALSE),"")</f>
        <v>Secretaría de Educación</v>
      </c>
      <c r="D1518" t="s">
        <v>1356</v>
      </c>
      <c r="E1518" t="str">
        <f t="shared" si="48"/>
        <v>52030202La Ceja</v>
      </c>
      <c r="F1518" t="str">
        <f t="shared" si="47"/>
        <v/>
      </c>
      <c r="G1518">
        <v>1</v>
      </c>
      <c r="H1518" s="2">
        <v>12</v>
      </c>
      <c r="I1518">
        <f>+ABS(SUMIF($A$4:$A$11183,A1518,$H$4:$H$11183)-IF(ISERROR(VLOOKUP(A1518,Seguimiento_Mar_2025!G$4:U$356,15,FALSE)),0,VLOOKUP(A1518,Seguimiento_Mar_2025!G$4:U$356,15,FALSE)))</f>
        <v>0</v>
      </c>
    </row>
    <row r="1519" spans="1:9" ht="30">
      <c r="A1519" t="s">
        <v>363</v>
      </c>
      <c r="B1519" s="1" t="str">
        <f>+IF(LEN(A1519)&gt;0,VLOOKUP(A1519,Seguimiento_Mar_2025!G$4:H$356,2,FALSE),"")</f>
        <v>Docentes de establecimientos educativos oficiales beneficiados con procesos de formación en competencias TIC y digital.</v>
      </c>
      <c r="C1519" s="1" t="str">
        <f>+IF(LEN(A1519)&gt;0,VLOOKUP(A1519,Seguimiento_Mar_2025!G$4:J$356,4,FALSE),"")</f>
        <v>Secretaría de Educación</v>
      </c>
      <c r="D1519" t="s">
        <v>1406</v>
      </c>
      <c r="E1519" t="str">
        <f t="shared" si="48"/>
        <v>52030202La Union</v>
      </c>
      <c r="F1519" t="str">
        <f t="shared" si="47"/>
        <v/>
      </c>
      <c r="G1519">
        <v>5</v>
      </c>
      <c r="H1519" s="2">
        <v>4</v>
      </c>
      <c r="I1519">
        <f>+ABS(SUMIF($A$4:$A$11183,A1519,$H$4:$H$11183)-IF(ISERROR(VLOOKUP(A1519,Seguimiento_Mar_2025!G$4:U$356,15,FALSE)),0,VLOOKUP(A1519,Seguimiento_Mar_2025!G$4:U$356,15,FALSE)))</f>
        <v>0</v>
      </c>
    </row>
    <row r="1520" spans="1:9" ht="30">
      <c r="A1520" t="s">
        <v>363</v>
      </c>
      <c r="B1520" s="1" t="str">
        <f>+IF(LEN(A1520)&gt;0,VLOOKUP(A1520,Seguimiento_Mar_2025!G$4:H$356,2,FALSE),"")</f>
        <v>Docentes de establecimientos educativos oficiales beneficiados con procesos de formación en competencias TIC y digital.</v>
      </c>
      <c r="C1520" s="1" t="str">
        <f>+IF(LEN(A1520)&gt;0,VLOOKUP(A1520,Seguimiento_Mar_2025!G$4:J$356,4,FALSE),"")</f>
        <v>Secretaría de Educación</v>
      </c>
      <c r="D1520" t="s">
        <v>1275</v>
      </c>
      <c r="E1520" t="str">
        <f t="shared" si="48"/>
        <v>52030202Maceo</v>
      </c>
      <c r="F1520" t="str">
        <f t="shared" si="47"/>
        <v/>
      </c>
      <c r="G1520">
        <v>1</v>
      </c>
      <c r="H1520" s="2">
        <v>3</v>
      </c>
      <c r="I1520">
        <f>+ABS(SUMIF($A$4:$A$11183,A1520,$H$4:$H$11183)-IF(ISERROR(VLOOKUP(A1520,Seguimiento_Mar_2025!G$4:U$356,15,FALSE)),0,VLOOKUP(A1520,Seguimiento_Mar_2025!G$4:U$356,15,FALSE)))</f>
        <v>0</v>
      </c>
    </row>
    <row r="1521" spans="1:9" ht="30">
      <c r="A1521" t="s">
        <v>363</v>
      </c>
      <c r="B1521" s="1" t="str">
        <f>+IF(LEN(A1521)&gt;0,VLOOKUP(A1521,Seguimiento_Mar_2025!G$4:H$356,2,FALSE),"")</f>
        <v>Docentes de establecimientos educativos oficiales beneficiados con procesos de formación en competencias TIC y digital.</v>
      </c>
      <c r="C1521" s="1" t="str">
        <f>+IF(LEN(A1521)&gt;0,VLOOKUP(A1521,Seguimiento_Mar_2025!G$4:J$356,4,FALSE),"")</f>
        <v>Secretaría de Educación</v>
      </c>
      <c r="D1521" t="s">
        <v>1334</v>
      </c>
      <c r="E1521" t="str">
        <f t="shared" si="48"/>
        <v>52030202Marinilla</v>
      </c>
      <c r="F1521" t="str">
        <f t="shared" si="47"/>
        <v/>
      </c>
      <c r="G1521">
        <v>3</v>
      </c>
      <c r="H1521" s="2">
        <v>17</v>
      </c>
      <c r="I1521">
        <f>+ABS(SUMIF($A$4:$A$11183,A1521,$H$4:$H$11183)-IF(ISERROR(VLOOKUP(A1521,Seguimiento_Mar_2025!G$4:U$356,15,FALSE)),0,VLOOKUP(A1521,Seguimiento_Mar_2025!G$4:U$356,15,FALSE)))</f>
        <v>0</v>
      </c>
    </row>
    <row r="1522" spans="1:9" ht="30">
      <c r="A1522" t="s">
        <v>363</v>
      </c>
      <c r="B1522" s="1" t="str">
        <f>+IF(LEN(A1522)&gt;0,VLOOKUP(A1522,Seguimiento_Mar_2025!G$4:H$356,2,FALSE),"")</f>
        <v>Docentes de establecimientos educativos oficiales beneficiados con procesos de formación en competencias TIC y digital.</v>
      </c>
      <c r="C1522" s="1" t="str">
        <f>+IF(LEN(A1522)&gt;0,VLOOKUP(A1522,Seguimiento_Mar_2025!G$4:J$356,4,FALSE),"")</f>
        <v>Secretaría de Educación</v>
      </c>
      <c r="D1522" t="s">
        <v>1284</v>
      </c>
      <c r="E1522" t="str">
        <f t="shared" si="48"/>
        <v>52030202Montebello</v>
      </c>
      <c r="F1522" t="str">
        <f t="shared" si="47"/>
        <v/>
      </c>
      <c r="G1522">
        <v>2</v>
      </c>
      <c r="H1522" s="2">
        <v>2</v>
      </c>
      <c r="I1522">
        <f>+ABS(SUMIF($A$4:$A$11183,A1522,$H$4:$H$11183)-IF(ISERROR(VLOOKUP(A1522,Seguimiento_Mar_2025!G$4:U$356,15,FALSE)),0,VLOOKUP(A1522,Seguimiento_Mar_2025!G$4:U$356,15,FALSE)))</f>
        <v>0</v>
      </c>
    </row>
    <row r="1523" spans="1:9" ht="30">
      <c r="A1523" t="s">
        <v>363</v>
      </c>
      <c r="B1523" s="1" t="str">
        <f>+IF(LEN(A1523)&gt;0,VLOOKUP(A1523,Seguimiento_Mar_2025!G$4:H$356,2,FALSE),"")</f>
        <v>Docentes de establecimientos educativos oficiales beneficiados con procesos de formación en competencias TIC y digital.</v>
      </c>
      <c r="C1523" s="1" t="str">
        <f>+IF(LEN(A1523)&gt;0,VLOOKUP(A1523,Seguimiento_Mar_2025!G$4:J$356,4,FALSE),"")</f>
        <v>Secretaría de Educación</v>
      </c>
      <c r="D1523" t="s">
        <v>1239</v>
      </c>
      <c r="E1523" t="str">
        <f t="shared" si="48"/>
        <v>52030202Nechí</v>
      </c>
      <c r="F1523" t="str">
        <f t="shared" si="47"/>
        <v/>
      </c>
      <c r="G1523">
        <v>2</v>
      </c>
      <c r="H1523" s="2">
        <v>6</v>
      </c>
      <c r="I1523">
        <f>+ABS(SUMIF($A$4:$A$11183,A1523,$H$4:$H$11183)-IF(ISERROR(VLOOKUP(A1523,Seguimiento_Mar_2025!G$4:U$356,15,FALSE)),0,VLOOKUP(A1523,Seguimiento_Mar_2025!G$4:U$356,15,FALSE)))</f>
        <v>0</v>
      </c>
    </row>
    <row r="1524" spans="1:9" ht="30">
      <c r="A1524" t="s">
        <v>363</v>
      </c>
      <c r="B1524" s="1" t="str">
        <f>+IF(LEN(A1524)&gt;0,VLOOKUP(A1524,Seguimiento_Mar_2025!G$4:H$356,2,FALSE),"")</f>
        <v>Docentes de establecimientos educativos oficiales beneficiados con procesos de formación en competencias TIC y digital.</v>
      </c>
      <c r="C1524" s="1" t="str">
        <f>+IF(LEN(A1524)&gt;0,VLOOKUP(A1524,Seguimiento_Mar_2025!G$4:J$356,4,FALSE),"")</f>
        <v>Secretaría de Educación</v>
      </c>
      <c r="D1524" t="s">
        <v>1244</v>
      </c>
      <c r="E1524" t="str">
        <f t="shared" si="48"/>
        <v>52030202El Peñol</v>
      </c>
      <c r="F1524" t="str">
        <f t="shared" si="47"/>
        <v/>
      </c>
      <c r="G1524">
        <v>4</v>
      </c>
      <c r="H1524" s="2">
        <v>3</v>
      </c>
      <c r="I1524">
        <f>+ABS(SUMIF($A$4:$A$11183,A1524,$H$4:$H$11183)-IF(ISERROR(VLOOKUP(A1524,Seguimiento_Mar_2025!G$4:U$356,15,FALSE)),0,VLOOKUP(A1524,Seguimiento_Mar_2025!G$4:U$356,15,FALSE)))</f>
        <v>0</v>
      </c>
    </row>
    <row r="1525" spans="1:9" ht="30">
      <c r="A1525" t="s">
        <v>363</v>
      </c>
      <c r="B1525" s="1" t="str">
        <f>+IF(LEN(A1525)&gt;0,VLOOKUP(A1525,Seguimiento_Mar_2025!G$4:H$356,2,FALSE),"")</f>
        <v>Docentes de establecimientos educativos oficiales beneficiados con procesos de formación en competencias TIC y digital.</v>
      </c>
      <c r="C1525" s="1" t="str">
        <f>+IF(LEN(A1525)&gt;0,VLOOKUP(A1525,Seguimiento_Mar_2025!G$4:J$356,4,FALSE),"")</f>
        <v>Secretaría de Educación</v>
      </c>
      <c r="D1525" t="s">
        <v>1408</v>
      </c>
      <c r="E1525" t="str">
        <f t="shared" si="48"/>
        <v>52030202Puerto Berrio</v>
      </c>
      <c r="F1525" t="str">
        <f t="shared" si="47"/>
        <v/>
      </c>
      <c r="G1525">
        <v>4</v>
      </c>
      <c r="H1525" s="2">
        <v>10</v>
      </c>
      <c r="I1525">
        <f>+ABS(SUMIF($A$4:$A$11183,A1525,$H$4:$H$11183)-IF(ISERROR(VLOOKUP(A1525,Seguimiento_Mar_2025!G$4:U$356,15,FALSE)),0,VLOOKUP(A1525,Seguimiento_Mar_2025!G$4:U$356,15,FALSE)))</f>
        <v>0</v>
      </c>
    </row>
    <row r="1526" spans="1:9" ht="30">
      <c r="A1526" t="s">
        <v>363</v>
      </c>
      <c r="B1526" s="1" t="str">
        <f>+IF(LEN(A1526)&gt;0,VLOOKUP(A1526,Seguimiento_Mar_2025!G$4:H$356,2,FALSE),"")</f>
        <v>Docentes de establecimientos educativos oficiales beneficiados con procesos de formación en competencias TIC y digital.</v>
      </c>
      <c r="C1526" s="1" t="str">
        <f>+IF(LEN(A1526)&gt;0,VLOOKUP(A1526,Seguimiento_Mar_2025!G$4:J$356,4,FALSE),"")</f>
        <v>Secretaría de Educación</v>
      </c>
      <c r="D1526" t="s">
        <v>1287</v>
      </c>
      <c r="E1526" t="str">
        <f t="shared" si="48"/>
        <v>52030202Puerto Nare</v>
      </c>
      <c r="F1526" t="str">
        <f t="shared" si="47"/>
        <v/>
      </c>
      <c r="G1526">
        <v>3</v>
      </c>
      <c r="H1526" s="2">
        <v>3</v>
      </c>
      <c r="I1526">
        <f>+ABS(SUMIF($A$4:$A$11183,A1526,$H$4:$H$11183)-IF(ISERROR(VLOOKUP(A1526,Seguimiento_Mar_2025!G$4:U$356,15,FALSE)),0,VLOOKUP(A1526,Seguimiento_Mar_2025!G$4:U$356,15,FALSE)))</f>
        <v>0</v>
      </c>
    </row>
    <row r="1527" spans="1:9" ht="30">
      <c r="A1527" t="s">
        <v>363</v>
      </c>
      <c r="B1527" s="1" t="str">
        <f>+IF(LEN(A1527)&gt;0,VLOOKUP(A1527,Seguimiento_Mar_2025!G$4:H$356,2,FALSE),"")</f>
        <v>Docentes de establecimientos educativos oficiales beneficiados con procesos de formación en competencias TIC y digital.</v>
      </c>
      <c r="C1527" s="1" t="str">
        <f>+IF(LEN(A1527)&gt;0,VLOOKUP(A1527,Seguimiento_Mar_2025!G$4:J$356,4,FALSE),"")</f>
        <v>Secretaría de Educación</v>
      </c>
      <c r="D1527" t="s">
        <v>1268</v>
      </c>
      <c r="E1527" t="str">
        <f t="shared" si="48"/>
        <v>52030202Puerto Triunfo</v>
      </c>
      <c r="F1527" t="str">
        <f t="shared" si="47"/>
        <v/>
      </c>
      <c r="G1527">
        <v>1</v>
      </c>
      <c r="H1527" s="2">
        <v>5</v>
      </c>
      <c r="I1527">
        <f>+ABS(SUMIF($A$4:$A$11183,A1527,$H$4:$H$11183)-IF(ISERROR(VLOOKUP(A1527,Seguimiento_Mar_2025!G$4:U$356,15,FALSE)),0,VLOOKUP(A1527,Seguimiento_Mar_2025!G$4:U$356,15,FALSE)))</f>
        <v>0</v>
      </c>
    </row>
    <row r="1528" spans="1:9" ht="30">
      <c r="A1528" t="s">
        <v>363</v>
      </c>
      <c r="B1528" s="1" t="str">
        <f>+IF(LEN(A1528)&gt;0,VLOOKUP(A1528,Seguimiento_Mar_2025!G$4:H$356,2,FALSE),"")</f>
        <v>Docentes de establecimientos educativos oficiales beneficiados con procesos de formación en competencias TIC y digital.</v>
      </c>
      <c r="C1528" s="1" t="str">
        <f>+IF(LEN(A1528)&gt;0,VLOOKUP(A1528,Seguimiento_Mar_2025!G$4:J$356,4,FALSE),"")</f>
        <v>Secretaría de Educación</v>
      </c>
      <c r="D1528" t="s">
        <v>1336</v>
      </c>
      <c r="E1528" t="str">
        <f t="shared" si="48"/>
        <v>52030202Remedios</v>
      </c>
      <c r="F1528" t="str">
        <f t="shared" si="47"/>
        <v/>
      </c>
      <c r="G1528">
        <v>2</v>
      </c>
      <c r="H1528" s="2"/>
      <c r="I1528">
        <f>+ABS(SUMIF($A$4:$A$11183,A1528,$H$4:$H$11183)-IF(ISERROR(VLOOKUP(A1528,Seguimiento_Mar_2025!G$4:U$356,15,FALSE)),0,VLOOKUP(A1528,Seguimiento_Mar_2025!G$4:U$356,15,FALSE)))</f>
        <v>0</v>
      </c>
    </row>
    <row r="1529" spans="1:9" ht="30">
      <c r="A1529" t="s">
        <v>363</v>
      </c>
      <c r="B1529" s="1" t="str">
        <f>+IF(LEN(A1529)&gt;0,VLOOKUP(A1529,Seguimiento_Mar_2025!G$4:H$356,2,FALSE),"")</f>
        <v>Docentes de establecimientos educativos oficiales beneficiados con procesos de formación en competencias TIC y digital.</v>
      </c>
      <c r="C1529" s="1" t="str">
        <f>+IF(LEN(A1529)&gt;0,VLOOKUP(A1529,Seguimiento_Mar_2025!G$4:J$356,4,FALSE),"")</f>
        <v>Secretaría de Educación</v>
      </c>
      <c r="D1529" t="s">
        <v>1321</v>
      </c>
      <c r="E1529" t="str">
        <f t="shared" si="48"/>
        <v>52030202El Retiro</v>
      </c>
      <c r="F1529" t="str">
        <f t="shared" si="47"/>
        <v/>
      </c>
      <c r="G1529">
        <v>1</v>
      </c>
      <c r="H1529" s="2">
        <v>3</v>
      </c>
      <c r="I1529">
        <f>+ABS(SUMIF($A$4:$A$11183,A1529,$H$4:$H$11183)-IF(ISERROR(VLOOKUP(A1529,Seguimiento_Mar_2025!G$4:U$356,15,FALSE)),0,VLOOKUP(A1529,Seguimiento_Mar_2025!G$4:U$356,15,FALSE)))</f>
        <v>0</v>
      </c>
    </row>
    <row r="1530" spans="1:9" ht="30">
      <c r="A1530" t="s">
        <v>363</v>
      </c>
      <c r="B1530" s="1" t="str">
        <f>+IF(LEN(A1530)&gt;0,VLOOKUP(A1530,Seguimiento_Mar_2025!G$4:H$356,2,FALSE),"")</f>
        <v>Docentes de establecimientos educativos oficiales beneficiados con procesos de formación en competencias TIC y digital.</v>
      </c>
      <c r="C1530" s="1" t="str">
        <f>+IF(LEN(A1530)&gt;0,VLOOKUP(A1530,Seguimiento_Mar_2025!G$4:J$356,4,FALSE),"")</f>
        <v>Secretaría de Educación</v>
      </c>
      <c r="D1530" t="s">
        <v>1300</v>
      </c>
      <c r="E1530" t="str">
        <f t="shared" si="48"/>
        <v>52030202Salgar</v>
      </c>
      <c r="F1530" t="str">
        <f t="shared" si="47"/>
        <v/>
      </c>
      <c r="G1530">
        <v>4</v>
      </c>
      <c r="H1530" s="2">
        <v>6</v>
      </c>
      <c r="I1530">
        <f>+ABS(SUMIF($A$4:$A$11183,A1530,$H$4:$H$11183)-IF(ISERROR(VLOOKUP(A1530,Seguimiento_Mar_2025!G$4:U$356,15,FALSE)),0,VLOOKUP(A1530,Seguimiento_Mar_2025!G$4:U$356,15,FALSE)))</f>
        <v>0</v>
      </c>
    </row>
    <row r="1531" spans="1:9" ht="30">
      <c r="A1531" t="s">
        <v>363</v>
      </c>
      <c r="B1531" s="1" t="str">
        <f>+IF(LEN(A1531)&gt;0,VLOOKUP(A1531,Seguimiento_Mar_2025!G$4:H$356,2,FALSE),"")</f>
        <v>Docentes de establecimientos educativos oficiales beneficiados con procesos de formación en competencias TIC y digital.</v>
      </c>
      <c r="C1531" s="1" t="str">
        <f>+IF(LEN(A1531)&gt;0,VLOOKUP(A1531,Seguimiento_Mar_2025!G$4:J$356,4,FALSE),"")</f>
        <v>Secretaría de Educación</v>
      </c>
      <c r="D1531" t="s">
        <v>1410</v>
      </c>
      <c r="E1531" t="str">
        <f t="shared" si="48"/>
        <v>52030202San Juan De Uraba</v>
      </c>
      <c r="F1531" t="str">
        <f t="shared" si="47"/>
        <v/>
      </c>
      <c r="G1531">
        <v>6</v>
      </c>
      <c r="H1531" s="2">
        <v>8</v>
      </c>
      <c r="I1531">
        <f>+ABS(SUMIF($A$4:$A$11183,A1531,$H$4:$H$11183)-IF(ISERROR(VLOOKUP(A1531,Seguimiento_Mar_2025!G$4:U$356,15,FALSE)),0,VLOOKUP(A1531,Seguimiento_Mar_2025!G$4:U$356,15,FALSE)))</f>
        <v>0</v>
      </c>
    </row>
    <row r="1532" spans="1:9" ht="30">
      <c r="A1532" t="s">
        <v>363</v>
      </c>
      <c r="B1532" s="1" t="str">
        <f>+IF(LEN(A1532)&gt;0,VLOOKUP(A1532,Seguimiento_Mar_2025!G$4:H$356,2,FALSE),"")</f>
        <v>Docentes de establecimientos educativos oficiales beneficiados con procesos de formación en competencias TIC y digital.</v>
      </c>
      <c r="C1532" s="1" t="str">
        <f>+IF(LEN(A1532)&gt;0,VLOOKUP(A1532,Seguimiento_Mar_2025!G$4:J$356,4,FALSE),"")</f>
        <v>Secretaría de Educación</v>
      </c>
      <c r="D1532" t="s">
        <v>1298</v>
      </c>
      <c r="E1532" t="str">
        <f t="shared" si="48"/>
        <v>52030202San Luis</v>
      </c>
      <c r="F1532" t="str">
        <f t="shared" si="47"/>
        <v/>
      </c>
      <c r="G1532">
        <v>9</v>
      </c>
      <c r="H1532" s="2">
        <v>1</v>
      </c>
      <c r="I1532">
        <f>+ABS(SUMIF($A$4:$A$11183,A1532,$H$4:$H$11183)-IF(ISERROR(VLOOKUP(A1532,Seguimiento_Mar_2025!G$4:U$356,15,FALSE)),0,VLOOKUP(A1532,Seguimiento_Mar_2025!G$4:U$356,15,FALSE)))</f>
        <v>0</v>
      </c>
    </row>
    <row r="1533" spans="1:9" ht="30">
      <c r="A1533" t="s">
        <v>363</v>
      </c>
      <c r="B1533" s="1" t="str">
        <f>+IF(LEN(A1533)&gt;0,VLOOKUP(A1533,Seguimiento_Mar_2025!G$4:H$356,2,FALSE),"")</f>
        <v>Docentes de establecimientos educativos oficiales beneficiados con procesos de formación en competencias TIC y digital.</v>
      </c>
      <c r="C1533" s="1" t="str">
        <f>+IF(LEN(A1533)&gt;0,VLOOKUP(A1533,Seguimiento_Mar_2025!G$4:J$356,4,FALSE),"")</f>
        <v>Secretaría de Educación</v>
      </c>
      <c r="D1533" t="s">
        <v>1341</v>
      </c>
      <c r="E1533" t="str">
        <f t="shared" si="48"/>
        <v>52030202San Pedro de los Milagros</v>
      </c>
      <c r="F1533" t="str">
        <f t="shared" si="47"/>
        <v/>
      </c>
      <c r="G1533">
        <v>6</v>
      </c>
      <c r="H1533" s="2">
        <v>9</v>
      </c>
      <c r="I1533">
        <f>+ABS(SUMIF($A$4:$A$11183,A1533,$H$4:$H$11183)-IF(ISERROR(VLOOKUP(A1533,Seguimiento_Mar_2025!G$4:U$356,15,FALSE)),0,VLOOKUP(A1533,Seguimiento_Mar_2025!G$4:U$356,15,FALSE)))</f>
        <v>0</v>
      </c>
    </row>
    <row r="1534" spans="1:9" ht="30">
      <c r="A1534" t="s">
        <v>363</v>
      </c>
      <c r="B1534" s="1" t="str">
        <f>+IF(LEN(A1534)&gt;0,VLOOKUP(A1534,Seguimiento_Mar_2025!G$4:H$356,2,FALSE),"")</f>
        <v>Docentes de establecimientos educativos oficiales beneficiados con procesos de formación en competencias TIC y digital.</v>
      </c>
      <c r="C1534" s="1" t="str">
        <f>+IF(LEN(A1534)&gt;0,VLOOKUP(A1534,Seguimiento_Mar_2025!G$4:J$356,4,FALSE),"")</f>
        <v>Secretaría de Educación</v>
      </c>
      <c r="D1534" t="s">
        <v>1411</v>
      </c>
      <c r="E1534" t="str">
        <f t="shared" si="48"/>
        <v>52030202San Pedro De Urabá</v>
      </c>
      <c r="F1534" t="str">
        <f t="shared" si="47"/>
        <v/>
      </c>
      <c r="G1534">
        <v>2</v>
      </c>
      <c r="H1534" s="2">
        <v>4</v>
      </c>
      <c r="I1534">
        <f>+ABS(SUMIF($A$4:$A$11183,A1534,$H$4:$H$11183)-IF(ISERROR(VLOOKUP(A1534,Seguimiento_Mar_2025!G$4:U$356,15,FALSE)),0,VLOOKUP(A1534,Seguimiento_Mar_2025!G$4:U$356,15,FALSE)))</f>
        <v>0</v>
      </c>
    </row>
    <row r="1535" spans="1:9" ht="30">
      <c r="A1535" t="s">
        <v>363</v>
      </c>
      <c r="B1535" s="1" t="str">
        <f>+IF(LEN(A1535)&gt;0,VLOOKUP(A1535,Seguimiento_Mar_2025!G$4:H$356,2,FALSE),"")</f>
        <v>Docentes de establecimientos educativos oficiales beneficiados con procesos de formación en competencias TIC y digital.</v>
      </c>
      <c r="C1535" s="1" t="str">
        <f>+IF(LEN(A1535)&gt;0,VLOOKUP(A1535,Seguimiento_Mar_2025!G$4:J$356,4,FALSE),"")</f>
        <v>Secretaría de Educación</v>
      </c>
      <c r="D1535" t="s">
        <v>1247</v>
      </c>
      <c r="E1535" t="str">
        <f t="shared" si="48"/>
        <v>52030202San Rafael</v>
      </c>
      <c r="F1535" t="str">
        <f t="shared" si="47"/>
        <v/>
      </c>
      <c r="G1535">
        <v>1</v>
      </c>
      <c r="H1535" s="2">
        <v>1</v>
      </c>
      <c r="I1535">
        <f>+ABS(SUMIF($A$4:$A$11183,A1535,$H$4:$H$11183)-IF(ISERROR(VLOOKUP(A1535,Seguimiento_Mar_2025!G$4:U$356,15,FALSE)),0,VLOOKUP(A1535,Seguimiento_Mar_2025!G$4:U$356,15,FALSE)))</f>
        <v>0</v>
      </c>
    </row>
    <row r="1536" spans="1:9" ht="30">
      <c r="A1536" t="s">
        <v>363</v>
      </c>
      <c r="B1536" s="1" t="str">
        <f>+IF(LEN(A1536)&gt;0,VLOOKUP(A1536,Seguimiento_Mar_2025!G$4:H$356,2,FALSE),"")</f>
        <v>Docentes de establecimientos educativos oficiales beneficiados con procesos de formación en competencias TIC y digital.</v>
      </c>
      <c r="C1536" s="1" t="str">
        <f>+IF(LEN(A1536)&gt;0,VLOOKUP(A1536,Seguimiento_Mar_2025!G$4:J$356,4,FALSE),"")</f>
        <v>Secretaría de Educación</v>
      </c>
      <c r="D1536" t="s">
        <v>1296</v>
      </c>
      <c r="E1536" t="str">
        <f t="shared" si="48"/>
        <v>52030202San Roque</v>
      </c>
      <c r="F1536" t="str">
        <f t="shared" si="47"/>
        <v/>
      </c>
      <c r="G1536">
        <v>3</v>
      </c>
      <c r="H1536" s="2">
        <v>2</v>
      </c>
      <c r="I1536">
        <f>+ABS(SUMIF($A$4:$A$11183,A1536,$H$4:$H$11183)-IF(ISERROR(VLOOKUP(A1536,Seguimiento_Mar_2025!G$4:U$356,15,FALSE)),0,VLOOKUP(A1536,Seguimiento_Mar_2025!G$4:U$356,15,FALSE)))</f>
        <v>0</v>
      </c>
    </row>
    <row r="1537" spans="1:9" ht="30">
      <c r="A1537" t="s">
        <v>363</v>
      </c>
      <c r="B1537" s="1" t="str">
        <f>+IF(LEN(A1537)&gt;0,VLOOKUP(A1537,Seguimiento_Mar_2025!G$4:H$356,2,FALSE),"")</f>
        <v>Docentes de establecimientos educativos oficiales beneficiados con procesos de formación en competencias TIC y digital.</v>
      </c>
      <c r="C1537" s="1" t="str">
        <f>+IF(LEN(A1537)&gt;0,VLOOKUP(A1537,Seguimiento_Mar_2025!G$4:J$356,4,FALSE),"")</f>
        <v>Secretaría de Educación</v>
      </c>
      <c r="D1537" t="s">
        <v>1343</v>
      </c>
      <c r="E1537" t="str">
        <f t="shared" si="48"/>
        <v>52030202San Vicente Ferrer</v>
      </c>
      <c r="F1537" t="str">
        <f t="shared" si="47"/>
        <v/>
      </c>
      <c r="G1537">
        <v>2</v>
      </c>
      <c r="H1537" s="2">
        <v>1</v>
      </c>
      <c r="I1537">
        <f>+ABS(SUMIF($A$4:$A$11183,A1537,$H$4:$H$11183)-IF(ISERROR(VLOOKUP(A1537,Seguimiento_Mar_2025!G$4:U$356,15,FALSE)),0,VLOOKUP(A1537,Seguimiento_Mar_2025!G$4:U$356,15,FALSE)))</f>
        <v>0</v>
      </c>
    </row>
    <row r="1538" spans="1:9" ht="30">
      <c r="A1538" t="s">
        <v>363</v>
      </c>
      <c r="B1538" s="1" t="str">
        <f>+IF(LEN(A1538)&gt;0,VLOOKUP(A1538,Seguimiento_Mar_2025!G$4:H$356,2,FALSE),"")</f>
        <v>Docentes de establecimientos educativos oficiales beneficiados con procesos de formación en competencias TIC y digital.</v>
      </c>
      <c r="C1538" s="1" t="str">
        <f>+IF(LEN(A1538)&gt;0,VLOOKUP(A1538,Seguimiento_Mar_2025!G$4:J$356,4,FALSE),"")</f>
        <v>Secretaría de Educación</v>
      </c>
      <c r="D1538" t="s">
        <v>1362</v>
      </c>
      <c r="E1538" t="str">
        <f t="shared" si="48"/>
        <v>52030202Santa Rosa De Osos</v>
      </c>
      <c r="F1538" t="str">
        <f t="shared" si="47"/>
        <v/>
      </c>
      <c r="G1538">
        <v>12</v>
      </c>
      <c r="H1538" s="2">
        <v>7</v>
      </c>
      <c r="I1538">
        <f>+ABS(SUMIF($A$4:$A$11183,A1538,$H$4:$H$11183)-IF(ISERROR(VLOOKUP(A1538,Seguimiento_Mar_2025!G$4:U$356,15,FALSE)),0,VLOOKUP(A1538,Seguimiento_Mar_2025!G$4:U$356,15,FALSE)))</f>
        <v>0</v>
      </c>
    </row>
    <row r="1539" spans="1:9" ht="30">
      <c r="A1539" t="s">
        <v>363</v>
      </c>
      <c r="B1539" s="1" t="str">
        <f>+IF(LEN(A1539)&gt;0,VLOOKUP(A1539,Seguimiento_Mar_2025!G$4:H$356,2,FALSE),"")</f>
        <v>Docentes de establecimientos educativos oficiales beneficiados con procesos de formación en competencias TIC y digital.</v>
      </c>
      <c r="C1539" s="1" t="str">
        <f>+IF(LEN(A1539)&gt;0,VLOOKUP(A1539,Seguimiento_Mar_2025!G$4:J$356,4,FALSE),"")</f>
        <v>Secretaría de Educación</v>
      </c>
      <c r="D1539" t="s">
        <v>1297</v>
      </c>
      <c r="E1539" t="str">
        <f t="shared" si="48"/>
        <v>52030202Santo Domingo</v>
      </c>
      <c r="F1539" t="str">
        <f t="shared" si="47"/>
        <v/>
      </c>
      <c r="G1539">
        <v>1</v>
      </c>
      <c r="H1539" s="2">
        <v>5</v>
      </c>
      <c r="I1539">
        <f>+ABS(SUMIF($A$4:$A$11183,A1539,$H$4:$H$11183)-IF(ISERROR(VLOOKUP(A1539,Seguimiento_Mar_2025!G$4:U$356,15,FALSE)),0,VLOOKUP(A1539,Seguimiento_Mar_2025!G$4:U$356,15,FALSE)))</f>
        <v>0</v>
      </c>
    </row>
    <row r="1540" spans="1:9" ht="30">
      <c r="A1540" t="s">
        <v>363</v>
      </c>
      <c r="B1540" s="1" t="str">
        <f>+IF(LEN(A1540)&gt;0,VLOOKUP(A1540,Seguimiento_Mar_2025!G$4:H$356,2,FALSE),"")</f>
        <v>Docentes de establecimientos educativos oficiales beneficiados con procesos de formación en competencias TIC y digital.</v>
      </c>
      <c r="C1540" s="1" t="str">
        <f>+IF(LEN(A1540)&gt;0,VLOOKUP(A1540,Seguimiento_Mar_2025!G$4:J$356,4,FALSE),"")</f>
        <v>Secretaría de Educación</v>
      </c>
      <c r="D1540" t="s">
        <v>1267</v>
      </c>
      <c r="E1540" t="str">
        <f t="shared" si="48"/>
        <v>52030202Sonsón</v>
      </c>
      <c r="F1540" t="str">
        <f t="shared" ref="F1540:F1603" si="49">+IF(IF(LEN(E1540)&gt;0,COUNTIF($E$4:$E$11183,E1540),"")=1,"",IF(LEN(E1540)&gt;0,COUNTIF($E$4:$E$11183,E1540),""))</f>
        <v/>
      </c>
      <c r="G1540">
        <v>8</v>
      </c>
      <c r="H1540" s="2">
        <v>8</v>
      </c>
      <c r="I1540">
        <f>+ABS(SUMIF($A$4:$A$11183,A1540,$H$4:$H$11183)-IF(ISERROR(VLOOKUP(A1540,Seguimiento_Mar_2025!G$4:U$356,15,FALSE)),0,VLOOKUP(A1540,Seguimiento_Mar_2025!G$4:U$356,15,FALSE)))</f>
        <v>0</v>
      </c>
    </row>
    <row r="1541" spans="1:9" ht="30">
      <c r="A1541" t="s">
        <v>363</v>
      </c>
      <c r="B1541" s="1" t="str">
        <f>+IF(LEN(A1541)&gt;0,VLOOKUP(A1541,Seguimiento_Mar_2025!G$4:H$356,2,FALSE),"")</f>
        <v>Docentes de establecimientos educativos oficiales beneficiados con procesos de formación en competencias TIC y digital.</v>
      </c>
      <c r="C1541" s="1" t="str">
        <f>+IF(LEN(A1541)&gt;0,VLOOKUP(A1541,Seguimiento_Mar_2025!G$4:J$356,4,FALSE),"")</f>
        <v>Secretaría de Educación</v>
      </c>
      <c r="D1541" t="s">
        <v>1412</v>
      </c>
      <c r="E1541" t="str">
        <f t="shared" ref="E1541:E1604" si="50">+A1541&amp;D1541</f>
        <v>52030202Sopetran</v>
      </c>
      <c r="F1541" t="str">
        <f t="shared" si="49"/>
        <v/>
      </c>
      <c r="G1541">
        <v>3</v>
      </c>
      <c r="H1541" s="2">
        <v>7</v>
      </c>
      <c r="I1541">
        <f>+ABS(SUMIF($A$4:$A$11183,A1541,$H$4:$H$11183)-IF(ISERROR(VLOOKUP(A1541,Seguimiento_Mar_2025!G$4:U$356,15,FALSE)),0,VLOOKUP(A1541,Seguimiento_Mar_2025!G$4:U$356,15,FALSE)))</f>
        <v>0</v>
      </c>
    </row>
    <row r="1542" spans="1:9" ht="30">
      <c r="A1542" t="s">
        <v>363</v>
      </c>
      <c r="B1542" s="1" t="str">
        <f>+IF(LEN(A1542)&gt;0,VLOOKUP(A1542,Seguimiento_Mar_2025!G$4:H$356,2,FALSE),"")</f>
        <v>Docentes de establecimientos educativos oficiales beneficiados con procesos de formación en competencias TIC y digital.</v>
      </c>
      <c r="C1542" s="1" t="str">
        <f>+IF(LEN(A1542)&gt;0,VLOOKUP(A1542,Seguimiento_Mar_2025!G$4:J$356,4,FALSE),"")</f>
        <v>Secretaría de Educación</v>
      </c>
      <c r="D1542" t="s">
        <v>1346</v>
      </c>
      <c r="E1542" t="str">
        <f t="shared" si="50"/>
        <v>52030202Támesis</v>
      </c>
      <c r="F1542" t="str">
        <f t="shared" si="49"/>
        <v/>
      </c>
      <c r="G1542">
        <v>6</v>
      </c>
      <c r="H1542" s="2">
        <v>2</v>
      </c>
      <c r="I1542">
        <f>+ABS(SUMIF($A$4:$A$11183,A1542,$H$4:$H$11183)-IF(ISERROR(VLOOKUP(A1542,Seguimiento_Mar_2025!G$4:U$356,15,FALSE)),0,VLOOKUP(A1542,Seguimiento_Mar_2025!G$4:U$356,15,FALSE)))</f>
        <v>0</v>
      </c>
    </row>
    <row r="1543" spans="1:9" ht="30">
      <c r="A1543" t="s">
        <v>363</v>
      </c>
      <c r="B1543" s="1" t="str">
        <f>+IF(LEN(A1543)&gt;0,VLOOKUP(A1543,Seguimiento_Mar_2025!G$4:H$356,2,FALSE),"")</f>
        <v>Docentes de establecimientos educativos oficiales beneficiados con procesos de formación en competencias TIC y digital.</v>
      </c>
      <c r="C1543" s="1" t="str">
        <f>+IF(LEN(A1543)&gt;0,VLOOKUP(A1543,Seguimiento_Mar_2025!G$4:J$356,4,FALSE),"")</f>
        <v>Secretaría de Educación</v>
      </c>
      <c r="D1543" t="s">
        <v>1289</v>
      </c>
      <c r="E1543" t="str">
        <f t="shared" si="50"/>
        <v>52030202Tarso</v>
      </c>
      <c r="F1543" t="str">
        <f t="shared" si="49"/>
        <v/>
      </c>
      <c r="G1543">
        <v>2</v>
      </c>
      <c r="H1543" s="2"/>
      <c r="I1543">
        <f>+ABS(SUMIF($A$4:$A$11183,A1543,$H$4:$H$11183)-IF(ISERROR(VLOOKUP(A1543,Seguimiento_Mar_2025!G$4:U$356,15,FALSE)),0,VLOOKUP(A1543,Seguimiento_Mar_2025!G$4:U$356,15,FALSE)))</f>
        <v>0</v>
      </c>
    </row>
    <row r="1544" spans="1:9" ht="30">
      <c r="A1544" t="s">
        <v>363</v>
      </c>
      <c r="B1544" s="1" t="str">
        <f>+IF(LEN(A1544)&gt;0,VLOOKUP(A1544,Seguimiento_Mar_2025!G$4:H$356,2,FALSE),"")</f>
        <v>Docentes de establecimientos educativos oficiales beneficiados con procesos de formación en competencias TIC y digital.</v>
      </c>
      <c r="C1544" s="1" t="str">
        <f>+IF(LEN(A1544)&gt;0,VLOOKUP(A1544,Seguimiento_Mar_2025!G$4:J$356,4,FALSE),"")</f>
        <v>Secretaría de Educación</v>
      </c>
      <c r="D1544" t="s">
        <v>1252</v>
      </c>
      <c r="E1544" t="str">
        <f t="shared" si="50"/>
        <v>52030202Urrao</v>
      </c>
      <c r="F1544" t="str">
        <f t="shared" si="49"/>
        <v/>
      </c>
      <c r="G1544">
        <v>13</v>
      </c>
      <c r="H1544" s="2">
        <v>13</v>
      </c>
      <c r="I1544">
        <f>+ABS(SUMIF($A$4:$A$11183,A1544,$H$4:$H$11183)-IF(ISERROR(VLOOKUP(A1544,Seguimiento_Mar_2025!G$4:U$356,15,FALSE)),0,VLOOKUP(A1544,Seguimiento_Mar_2025!G$4:U$356,15,FALSE)))</f>
        <v>0</v>
      </c>
    </row>
    <row r="1545" spans="1:9" ht="30">
      <c r="A1545" t="s">
        <v>363</v>
      </c>
      <c r="B1545" s="1" t="str">
        <f>+IF(LEN(A1545)&gt;0,VLOOKUP(A1545,Seguimiento_Mar_2025!G$4:H$356,2,FALSE),"")</f>
        <v>Docentes de establecimientos educativos oficiales beneficiados con procesos de formación en competencias TIC y digital.</v>
      </c>
      <c r="C1545" s="1" t="str">
        <f>+IF(LEN(A1545)&gt;0,VLOOKUP(A1545,Seguimiento_Mar_2025!G$4:J$356,4,FALSE),"")</f>
        <v>Secretaría de Educación</v>
      </c>
      <c r="D1545" t="s">
        <v>1349</v>
      </c>
      <c r="E1545" t="str">
        <f t="shared" si="50"/>
        <v>52030202Valdivia</v>
      </c>
      <c r="F1545" t="str">
        <f t="shared" si="49"/>
        <v/>
      </c>
      <c r="G1545">
        <v>1</v>
      </c>
      <c r="H1545" s="2">
        <v>2</v>
      </c>
      <c r="I1545">
        <f>+ABS(SUMIF($A$4:$A$11183,A1545,$H$4:$H$11183)-IF(ISERROR(VLOOKUP(A1545,Seguimiento_Mar_2025!G$4:U$356,15,FALSE)),0,VLOOKUP(A1545,Seguimiento_Mar_2025!G$4:U$356,15,FALSE)))</f>
        <v>0</v>
      </c>
    </row>
    <row r="1546" spans="1:9" ht="30">
      <c r="A1546" t="s">
        <v>363</v>
      </c>
      <c r="B1546" s="1" t="str">
        <f>+IF(LEN(A1546)&gt;0,VLOOKUP(A1546,Seguimiento_Mar_2025!G$4:H$356,2,FALSE),"")</f>
        <v>Docentes de establecimientos educativos oficiales beneficiados con procesos de formación en competencias TIC y digital.</v>
      </c>
      <c r="C1546" s="1" t="str">
        <f>+IF(LEN(A1546)&gt;0,VLOOKUP(A1546,Seguimiento_Mar_2025!G$4:J$356,4,FALSE),"")</f>
        <v>Secretaría de Educación</v>
      </c>
      <c r="D1546" t="s">
        <v>1413</v>
      </c>
      <c r="E1546" t="str">
        <f t="shared" si="50"/>
        <v>52030202Valparaiso</v>
      </c>
      <c r="F1546" t="str">
        <f t="shared" si="49"/>
        <v/>
      </c>
      <c r="G1546">
        <v>1</v>
      </c>
      <c r="H1546" s="2">
        <v>1</v>
      </c>
      <c r="I1546">
        <f>+ABS(SUMIF($A$4:$A$11183,A1546,$H$4:$H$11183)-IF(ISERROR(VLOOKUP(A1546,Seguimiento_Mar_2025!G$4:U$356,15,FALSE)),0,VLOOKUP(A1546,Seguimiento_Mar_2025!G$4:U$356,15,FALSE)))</f>
        <v>0</v>
      </c>
    </row>
    <row r="1547" spans="1:9" ht="30">
      <c r="A1547" t="s">
        <v>363</v>
      </c>
      <c r="B1547" s="1" t="str">
        <f>+IF(LEN(A1547)&gt;0,VLOOKUP(A1547,Seguimiento_Mar_2025!G$4:H$356,2,FALSE),"")</f>
        <v>Docentes de establecimientos educativos oficiales beneficiados con procesos de formación en competencias TIC y digital.</v>
      </c>
      <c r="C1547" s="1" t="str">
        <f>+IF(LEN(A1547)&gt;0,VLOOKUP(A1547,Seguimiento_Mar_2025!G$4:J$356,4,FALSE),"")</f>
        <v>Secretaría de Educación</v>
      </c>
      <c r="D1547" t="s">
        <v>1351</v>
      </c>
      <c r="E1547" t="str">
        <f t="shared" si="50"/>
        <v>52030202Venecia</v>
      </c>
      <c r="F1547" t="str">
        <f t="shared" si="49"/>
        <v/>
      </c>
      <c r="G1547">
        <v>1</v>
      </c>
      <c r="H1547" s="2">
        <v>2</v>
      </c>
      <c r="I1547">
        <f>+ABS(SUMIF($A$4:$A$11183,A1547,$H$4:$H$11183)-IF(ISERROR(VLOOKUP(A1547,Seguimiento_Mar_2025!G$4:U$356,15,FALSE)),0,VLOOKUP(A1547,Seguimiento_Mar_2025!G$4:U$356,15,FALSE)))</f>
        <v>0</v>
      </c>
    </row>
    <row r="1548" spans="1:9" ht="30">
      <c r="A1548" t="s">
        <v>363</v>
      </c>
      <c r="B1548" s="1" t="str">
        <f>+IF(LEN(A1548)&gt;0,VLOOKUP(A1548,Seguimiento_Mar_2025!G$4:H$356,2,FALSE),"")</f>
        <v>Docentes de establecimientos educativos oficiales beneficiados con procesos de formación en competencias TIC y digital.</v>
      </c>
      <c r="C1548" s="1" t="str">
        <f>+IF(LEN(A1548)&gt;0,VLOOKUP(A1548,Seguimiento_Mar_2025!G$4:J$356,4,FALSE),"")</f>
        <v>Secretaría de Educación</v>
      </c>
      <c r="D1548" t="s">
        <v>1353</v>
      </c>
      <c r="E1548" t="str">
        <f t="shared" si="50"/>
        <v>52030202Yarumal</v>
      </c>
      <c r="F1548" t="str">
        <f t="shared" si="49"/>
        <v/>
      </c>
      <c r="G1548">
        <v>1</v>
      </c>
      <c r="H1548" s="2">
        <v>9</v>
      </c>
      <c r="I1548">
        <f>+ABS(SUMIF($A$4:$A$11183,A1548,$H$4:$H$11183)-IF(ISERROR(VLOOKUP(A1548,Seguimiento_Mar_2025!G$4:U$356,15,FALSE)),0,VLOOKUP(A1548,Seguimiento_Mar_2025!G$4:U$356,15,FALSE)))</f>
        <v>0</v>
      </c>
    </row>
    <row r="1549" spans="1:9" ht="30">
      <c r="A1549" t="s">
        <v>363</v>
      </c>
      <c r="B1549" s="1" t="str">
        <f>+IF(LEN(A1549)&gt;0,VLOOKUP(A1549,Seguimiento_Mar_2025!G$4:H$356,2,FALSE),"")</f>
        <v>Docentes de establecimientos educativos oficiales beneficiados con procesos de formación en competencias TIC y digital.</v>
      </c>
      <c r="C1549" s="1" t="str">
        <f>+IF(LEN(A1549)&gt;0,VLOOKUP(A1549,Seguimiento_Mar_2025!G$4:J$356,4,FALSE),"")</f>
        <v>Secretaría de Educación</v>
      </c>
      <c r="D1549" t="s">
        <v>1515</v>
      </c>
      <c r="E1549" t="str">
        <f t="shared" si="50"/>
        <v>52030202Yolombo</v>
      </c>
      <c r="F1549" t="str">
        <f t="shared" si="49"/>
        <v/>
      </c>
      <c r="G1549">
        <v>7</v>
      </c>
      <c r="H1549" s="2">
        <v>8</v>
      </c>
      <c r="I1549">
        <f>+ABS(SUMIF($A$4:$A$11183,A1549,$H$4:$H$11183)-IF(ISERROR(VLOOKUP(A1549,Seguimiento_Mar_2025!G$4:U$356,15,FALSE)),0,VLOOKUP(A1549,Seguimiento_Mar_2025!G$4:U$356,15,FALSE)))</f>
        <v>0</v>
      </c>
    </row>
    <row r="1550" spans="1:9" ht="30">
      <c r="A1550" t="s">
        <v>363</v>
      </c>
      <c r="B1550" s="1" t="str">
        <f>+IF(LEN(A1550)&gt;0,VLOOKUP(A1550,Seguimiento_Mar_2025!G$4:H$356,2,FALSE),"")</f>
        <v>Docentes de establecimientos educativos oficiales beneficiados con procesos de formación en competencias TIC y digital.</v>
      </c>
      <c r="C1550" s="1" t="str">
        <f>+IF(LEN(A1550)&gt;0,VLOOKUP(A1550,Seguimiento_Mar_2025!G$4:J$356,4,FALSE),"")</f>
        <v>Secretaría de Educación</v>
      </c>
      <c r="D1550" t="s">
        <v>1354</v>
      </c>
      <c r="E1550" t="str">
        <f t="shared" si="50"/>
        <v>52030202Yondó</v>
      </c>
      <c r="F1550" t="str">
        <f t="shared" si="49"/>
        <v/>
      </c>
      <c r="G1550">
        <v>5</v>
      </c>
      <c r="H1550" s="2">
        <v>1</v>
      </c>
      <c r="I1550">
        <f>+ABS(SUMIF($A$4:$A$11183,A1550,$H$4:$H$11183)-IF(ISERROR(VLOOKUP(A1550,Seguimiento_Mar_2025!G$4:U$356,15,FALSE)),0,VLOOKUP(A1550,Seguimiento_Mar_2025!G$4:U$356,15,FALSE)))</f>
        <v>0</v>
      </c>
    </row>
    <row r="1551" spans="1:9" ht="30">
      <c r="A1551" t="s">
        <v>363</v>
      </c>
      <c r="B1551" s="1" t="str">
        <f>+IF(LEN(A1551)&gt;0,VLOOKUP(A1551,Seguimiento_Mar_2025!G$4:H$356,2,FALSE),"")</f>
        <v>Docentes de establecimientos educativos oficiales beneficiados con procesos de formación en competencias TIC y digital.</v>
      </c>
      <c r="C1551" s="1" t="str">
        <f>+IF(LEN(A1551)&gt;0,VLOOKUP(A1551,Seguimiento_Mar_2025!G$4:J$356,4,FALSE),"")</f>
        <v>Secretaría de Educación</v>
      </c>
      <c r="D1551" t="s">
        <v>1233</v>
      </c>
      <c r="E1551" t="str">
        <f t="shared" si="50"/>
        <v>52030202Zaragoza</v>
      </c>
      <c r="F1551" t="str">
        <f t="shared" si="49"/>
        <v/>
      </c>
      <c r="G1551">
        <v>3</v>
      </c>
      <c r="H1551" s="2">
        <v>7</v>
      </c>
      <c r="I1551">
        <f>+ABS(SUMIF($A$4:$A$11183,A1551,$H$4:$H$11183)-IF(ISERROR(VLOOKUP(A1551,Seguimiento_Mar_2025!G$4:U$356,15,FALSE)),0,VLOOKUP(A1551,Seguimiento_Mar_2025!G$4:U$356,15,FALSE)))</f>
        <v>0</v>
      </c>
    </row>
    <row r="1552" spans="1:9" ht="30">
      <c r="A1552" t="s">
        <v>363</v>
      </c>
      <c r="B1552" s="1" t="str">
        <f>+IF(LEN(A1552)&gt;0,VLOOKUP(A1552,Seguimiento_Mar_2025!G$4:H$356,2,FALSE),"")</f>
        <v>Docentes de establecimientos educativos oficiales beneficiados con procesos de formación en competencias TIC y digital.</v>
      </c>
      <c r="C1552" s="1" t="str">
        <f>+IF(LEN(A1552)&gt;0,VLOOKUP(A1552,Seguimiento_Mar_2025!G$4:J$356,4,FALSE),"")</f>
        <v>Secretaría de Educación</v>
      </c>
      <c r="D1552" t="s">
        <v>1344</v>
      </c>
      <c r="E1552" t="str">
        <f t="shared" si="50"/>
        <v>52030202Santa Bárbara</v>
      </c>
      <c r="F1552" t="str">
        <f t="shared" si="49"/>
        <v/>
      </c>
      <c r="G1552">
        <v>1</v>
      </c>
      <c r="H1552" s="2">
        <v>3</v>
      </c>
      <c r="I1552">
        <f>+ABS(SUMIF($A$4:$A$11183,A1552,$H$4:$H$11183)-IF(ISERROR(VLOOKUP(A1552,Seguimiento_Mar_2025!G$4:U$356,15,FALSE)),0,VLOOKUP(A1552,Seguimiento_Mar_2025!G$4:U$356,15,FALSE)))</f>
        <v>0</v>
      </c>
    </row>
    <row r="1553" spans="1:9" ht="30">
      <c r="A1553" t="s">
        <v>363</v>
      </c>
      <c r="B1553" s="1" t="str">
        <f>+IF(LEN(A1553)&gt;0,VLOOKUP(A1553,Seguimiento_Mar_2025!G$4:H$356,2,FALSE),"")</f>
        <v>Docentes de establecimientos educativos oficiales beneficiados con procesos de formación en competencias TIC y digital.</v>
      </c>
      <c r="C1553" s="1" t="str">
        <f>+IF(LEN(A1553)&gt;0,VLOOKUP(A1553,Seguimiento_Mar_2025!G$4:J$356,4,FALSE),"")</f>
        <v>Secretaría de Educación</v>
      </c>
      <c r="D1553" t="s">
        <v>1417</v>
      </c>
      <c r="E1553" t="str">
        <f t="shared" si="50"/>
        <v>52030202Alejandria</v>
      </c>
      <c r="F1553" t="str">
        <f t="shared" si="49"/>
        <v/>
      </c>
      <c r="G1553">
        <v>3</v>
      </c>
      <c r="H1553" s="2">
        <v>1</v>
      </c>
      <c r="I1553">
        <f>+ABS(SUMIF($A$4:$A$11183,A1553,$H$4:$H$11183)-IF(ISERROR(VLOOKUP(A1553,Seguimiento_Mar_2025!G$4:U$356,15,FALSE)),0,VLOOKUP(A1553,Seguimiento_Mar_2025!G$4:U$356,15,FALSE)))</f>
        <v>0</v>
      </c>
    </row>
    <row r="1554" spans="1:9" ht="30">
      <c r="A1554" t="s">
        <v>363</v>
      </c>
      <c r="B1554" s="1" t="str">
        <f>+IF(LEN(A1554)&gt;0,VLOOKUP(A1554,Seguimiento_Mar_2025!G$4:H$356,2,FALSE),"")</f>
        <v>Docentes de establecimientos educativos oficiales beneficiados con procesos de formación en competencias TIC y digital.</v>
      </c>
      <c r="C1554" s="1" t="str">
        <f>+IF(LEN(A1554)&gt;0,VLOOKUP(A1554,Seguimiento_Mar_2025!G$4:J$356,4,FALSE),"")</f>
        <v>Secretaría de Educación</v>
      </c>
      <c r="D1554" t="s">
        <v>1418</v>
      </c>
      <c r="E1554" t="str">
        <f t="shared" si="50"/>
        <v>52030202Donmatias</v>
      </c>
      <c r="F1554" t="str">
        <f t="shared" si="49"/>
        <v/>
      </c>
      <c r="G1554">
        <v>2</v>
      </c>
      <c r="H1554" s="2">
        <v>1</v>
      </c>
      <c r="I1554">
        <f>+ABS(SUMIF($A$4:$A$11183,A1554,$H$4:$H$11183)-IF(ISERROR(VLOOKUP(A1554,Seguimiento_Mar_2025!G$4:U$356,15,FALSE)),0,VLOOKUP(A1554,Seguimiento_Mar_2025!G$4:U$356,15,FALSE)))</f>
        <v>0</v>
      </c>
    </row>
    <row r="1555" spans="1:9" ht="30">
      <c r="A1555" t="s">
        <v>363</v>
      </c>
      <c r="B1555" s="1" t="str">
        <f>+IF(LEN(A1555)&gt;0,VLOOKUP(A1555,Seguimiento_Mar_2025!G$4:H$356,2,FALSE),"")</f>
        <v>Docentes de establecimientos educativos oficiales beneficiados con procesos de formación en competencias TIC y digital.</v>
      </c>
      <c r="C1555" s="1" t="str">
        <f>+IF(LEN(A1555)&gt;0,VLOOKUP(A1555,Seguimiento_Mar_2025!G$4:J$356,4,FALSE),"")</f>
        <v>Secretaría de Educación</v>
      </c>
      <c r="D1555" t="s">
        <v>1326</v>
      </c>
      <c r="E1555" t="str">
        <f t="shared" si="50"/>
        <v>52030202Gómez Plata</v>
      </c>
      <c r="F1555" t="str">
        <f t="shared" si="49"/>
        <v/>
      </c>
      <c r="G1555">
        <v>1</v>
      </c>
      <c r="H1555" s="2">
        <v>4</v>
      </c>
      <c r="I1555">
        <f>+ABS(SUMIF($A$4:$A$11183,A1555,$H$4:$H$11183)-IF(ISERROR(VLOOKUP(A1555,Seguimiento_Mar_2025!G$4:U$356,15,FALSE)),0,VLOOKUP(A1555,Seguimiento_Mar_2025!G$4:U$356,15,FALSE)))</f>
        <v>0</v>
      </c>
    </row>
    <row r="1556" spans="1:9" ht="30">
      <c r="A1556" t="s">
        <v>363</v>
      </c>
      <c r="B1556" s="1" t="str">
        <f>+IF(LEN(A1556)&gt;0,VLOOKUP(A1556,Seguimiento_Mar_2025!G$4:H$356,2,FALSE),"")</f>
        <v>Docentes de establecimientos educativos oficiales beneficiados con procesos de formación en competencias TIC y digital.</v>
      </c>
      <c r="C1556" s="1" t="str">
        <f>+IF(LEN(A1556)&gt;0,VLOOKUP(A1556,Seguimiento_Mar_2025!G$4:J$356,4,FALSE),"")</f>
        <v>Secretaría de Educación</v>
      </c>
      <c r="D1556" t="s">
        <v>1330</v>
      </c>
      <c r="E1556" t="str">
        <f t="shared" si="50"/>
        <v>52030202Jardín</v>
      </c>
      <c r="F1556" t="str">
        <f t="shared" si="49"/>
        <v/>
      </c>
      <c r="G1556">
        <v>4</v>
      </c>
      <c r="H1556" s="2">
        <v>1</v>
      </c>
      <c r="I1556">
        <f>+ABS(SUMIF($A$4:$A$11183,A1556,$H$4:$H$11183)-IF(ISERROR(VLOOKUP(A1556,Seguimiento_Mar_2025!G$4:U$356,15,FALSE)),0,VLOOKUP(A1556,Seguimiento_Mar_2025!G$4:U$356,15,FALSE)))</f>
        <v>0</v>
      </c>
    </row>
    <row r="1557" spans="1:9" ht="30">
      <c r="A1557" t="s">
        <v>363</v>
      </c>
      <c r="B1557" s="1" t="str">
        <f>+IF(LEN(A1557)&gt;0,VLOOKUP(A1557,Seguimiento_Mar_2025!G$4:H$356,2,FALSE),"")</f>
        <v>Docentes de establecimientos educativos oficiales beneficiados con procesos de formación en competencias TIC y digital.</v>
      </c>
      <c r="C1557" s="1" t="str">
        <f>+IF(LEN(A1557)&gt;0,VLOOKUP(A1557,Seguimiento_Mar_2025!G$4:J$356,4,FALSE),"")</f>
        <v>Secretaría de Educación</v>
      </c>
      <c r="D1557" t="s">
        <v>1237</v>
      </c>
      <c r="E1557" t="str">
        <f t="shared" si="50"/>
        <v>52030202Jericó</v>
      </c>
      <c r="F1557" t="str">
        <f t="shared" si="49"/>
        <v/>
      </c>
      <c r="G1557">
        <v>7</v>
      </c>
      <c r="H1557" s="2">
        <v>9</v>
      </c>
      <c r="I1557">
        <f>+ABS(SUMIF($A$4:$A$11183,A1557,$H$4:$H$11183)-IF(ISERROR(VLOOKUP(A1557,Seguimiento_Mar_2025!G$4:U$356,15,FALSE)),0,VLOOKUP(A1557,Seguimiento_Mar_2025!G$4:U$356,15,FALSE)))</f>
        <v>0</v>
      </c>
    </row>
    <row r="1558" spans="1:9" ht="30">
      <c r="A1558" t="s">
        <v>363</v>
      </c>
      <c r="B1558" s="1" t="str">
        <f>+IF(LEN(A1558)&gt;0,VLOOKUP(A1558,Seguimiento_Mar_2025!G$4:H$356,2,FALSE),"")</f>
        <v>Docentes de establecimientos educativos oficiales beneficiados con procesos de formación en competencias TIC y digital.</v>
      </c>
      <c r="C1558" s="1" t="str">
        <f>+IF(LEN(A1558)&gt;0,VLOOKUP(A1558,Seguimiento_Mar_2025!G$4:J$356,4,FALSE),"")</f>
        <v>Secretaría de Educación</v>
      </c>
      <c r="D1558" t="s">
        <v>1285</v>
      </c>
      <c r="E1558" t="str">
        <f t="shared" si="50"/>
        <v>52030202Mutatá</v>
      </c>
      <c r="F1558" t="str">
        <f t="shared" si="49"/>
        <v/>
      </c>
      <c r="G1558">
        <v>1</v>
      </c>
      <c r="H1558" s="2">
        <v>8</v>
      </c>
      <c r="I1558">
        <f>+ABS(SUMIF($A$4:$A$11183,A1558,$H$4:$H$11183)-IF(ISERROR(VLOOKUP(A1558,Seguimiento_Mar_2025!G$4:U$356,15,FALSE)),0,VLOOKUP(A1558,Seguimiento_Mar_2025!G$4:U$356,15,FALSE)))</f>
        <v>0</v>
      </c>
    </row>
    <row r="1559" spans="1:9" ht="30">
      <c r="A1559" t="s">
        <v>363</v>
      </c>
      <c r="B1559" s="1" t="str">
        <f>+IF(LEN(A1559)&gt;0,VLOOKUP(A1559,Seguimiento_Mar_2025!G$4:H$356,2,FALSE),"")</f>
        <v>Docentes de establecimientos educativos oficiales beneficiados con procesos de formación en competencias TIC y digital.</v>
      </c>
      <c r="C1559" s="1" t="str">
        <f>+IF(LEN(A1559)&gt;0,VLOOKUP(A1559,Seguimiento_Mar_2025!G$4:J$356,4,FALSE),"")</f>
        <v>Secretaría de Educación</v>
      </c>
      <c r="D1559" t="s">
        <v>1419</v>
      </c>
      <c r="E1559" t="str">
        <f t="shared" si="50"/>
        <v>52030202San Jeronimo</v>
      </c>
      <c r="F1559" t="str">
        <f t="shared" si="49"/>
        <v/>
      </c>
      <c r="G1559">
        <v>11</v>
      </c>
      <c r="H1559" s="2">
        <v>1</v>
      </c>
      <c r="I1559">
        <f>+ABS(SUMIF($A$4:$A$11183,A1559,$H$4:$H$11183)-IF(ISERROR(VLOOKUP(A1559,Seguimiento_Mar_2025!G$4:U$356,15,FALSE)),0,VLOOKUP(A1559,Seguimiento_Mar_2025!G$4:U$356,15,FALSE)))</f>
        <v>0</v>
      </c>
    </row>
    <row r="1560" spans="1:9" ht="30">
      <c r="A1560" t="s">
        <v>363</v>
      </c>
      <c r="B1560" s="1" t="str">
        <f>+IF(LEN(A1560)&gt;0,VLOOKUP(A1560,Seguimiento_Mar_2025!G$4:H$356,2,FALSE),"")</f>
        <v>Docentes de establecimientos educativos oficiales beneficiados con procesos de formación en competencias TIC y digital.</v>
      </c>
      <c r="C1560" s="1" t="str">
        <f>+IF(LEN(A1560)&gt;0,VLOOKUP(A1560,Seguimiento_Mar_2025!G$4:J$356,4,FALSE),"")</f>
        <v>Secretaría de Educación</v>
      </c>
      <c r="D1560" t="s">
        <v>1255</v>
      </c>
      <c r="E1560" t="str">
        <f t="shared" si="50"/>
        <v>52030202Santa Fe de Antioquia</v>
      </c>
      <c r="F1560" t="str">
        <f t="shared" si="49"/>
        <v/>
      </c>
      <c r="G1560">
        <v>14</v>
      </c>
      <c r="H1560" s="2">
        <v>6</v>
      </c>
      <c r="I1560">
        <f>+ABS(SUMIF($A$4:$A$11183,A1560,$H$4:$H$11183)-IF(ISERROR(VLOOKUP(A1560,Seguimiento_Mar_2025!G$4:U$356,15,FALSE)),0,VLOOKUP(A1560,Seguimiento_Mar_2025!G$4:U$356,15,FALSE)))</f>
        <v>0</v>
      </c>
    </row>
    <row r="1561" spans="1:9" ht="30">
      <c r="A1561" t="s">
        <v>363</v>
      </c>
      <c r="B1561" s="1" t="str">
        <f>+IF(LEN(A1561)&gt;0,VLOOKUP(A1561,Seguimiento_Mar_2025!G$4:H$356,2,FALSE),"")</f>
        <v>Docentes de establecimientos educativos oficiales beneficiados con procesos de formación en competencias TIC y digital.</v>
      </c>
      <c r="C1561" s="1" t="str">
        <f>+IF(LEN(A1561)&gt;0,VLOOKUP(A1561,Seguimiento_Mar_2025!G$4:J$356,4,FALSE),"")</f>
        <v>Secretaría de Educación</v>
      </c>
      <c r="D1561" t="s">
        <v>1423</v>
      </c>
      <c r="E1561" t="str">
        <f t="shared" si="50"/>
        <v>52030202Titiribi</v>
      </c>
      <c r="F1561" t="str">
        <f t="shared" si="49"/>
        <v/>
      </c>
      <c r="G1561">
        <v>1</v>
      </c>
      <c r="H1561" s="2">
        <v>4</v>
      </c>
      <c r="I1561">
        <f>+ABS(SUMIF($A$4:$A$11183,A1561,$H$4:$H$11183)-IF(ISERROR(VLOOKUP(A1561,Seguimiento_Mar_2025!G$4:U$356,15,FALSE)),0,VLOOKUP(A1561,Seguimiento_Mar_2025!G$4:U$356,15,FALSE)))</f>
        <v>0</v>
      </c>
    </row>
    <row r="1562" spans="1:9">
      <c r="A1562" t="s">
        <v>371</v>
      </c>
      <c r="B1562" s="1" t="str">
        <f>+IF(LEN(A1562)&gt;0,VLOOKUP(A1562,Seguimiento_Mar_2025!G$4:H$356,2,FALSE),"")</f>
        <v>Sedes educativas conectadas a internet</v>
      </c>
      <c r="C1562" s="1" t="str">
        <f>+IF(LEN(A1562)&gt;0,VLOOKUP(A1562,Seguimiento_Mar_2025!G$4:J$356,4,FALSE),"")</f>
        <v>Secretaría de Educación</v>
      </c>
      <c r="D1562" t="s">
        <v>1271</v>
      </c>
      <c r="E1562" t="str">
        <f t="shared" si="50"/>
        <v>52030302Abejorral</v>
      </c>
      <c r="F1562" t="str">
        <f t="shared" si="49"/>
        <v/>
      </c>
      <c r="G1562">
        <v>43</v>
      </c>
      <c r="H1562" s="2">
        <v>24</v>
      </c>
      <c r="I1562">
        <f>+ABS(SUMIF($A$4:$A$11183,A1562,$H$4:$H$11183)-IF(ISERROR(VLOOKUP(A1562,Seguimiento_Mar_2025!G$4:U$356,15,FALSE)),0,VLOOKUP(A1562,Seguimiento_Mar_2025!G$4:U$356,15,FALSE)))</f>
        <v>0</v>
      </c>
    </row>
    <row r="1563" spans="1:9">
      <c r="A1563" t="s">
        <v>371</v>
      </c>
      <c r="B1563" s="1" t="str">
        <f>+IF(LEN(A1563)&gt;0,VLOOKUP(A1563,Seguimiento_Mar_2025!G$4:H$356,2,FALSE),"")</f>
        <v>Sedes educativas conectadas a internet</v>
      </c>
      <c r="C1563" s="1" t="str">
        <f>+IF(LEN(A1563)&gt;0,VLOOKUP(A1563,Seguimiento_Mar_2025!G$4:J$356,4,FALSE),"")</f>
        <v>Secretaría de Educación</v>
      </c>
      <c r="D1563" t="s">
        <v>1303</v>
      </c>
      <c r="E1563" t="str">
        <f t="shared" si="50"/>
        <v>52030302Abriaquí</v>
      </c>
      <c r="F1563" t="str">
        <f t="shared" si="49"/>
        <v/>
      </c>
      <c r="G1563">
        <v>6</v>
      </c>
      <c r="H1563" s="2">
        <v>3</v>
      </c>
      <c r="I1563">
        <f>+ABS(SUMIF($A$4:$A$11183,A1563,$H$4:$H$11183)-IF(ISERROR(VLOOKUP(A1563,Seguimiento_Mar_2025!G$4:U$356,15,FALSE)),0,VLOOKUP(A1563,Seguimiento_Mar_2025!G$4:U$356,15,FALSE)))</f>
        <v>0</v>
      </c>
    </row>
    <row r="1564" spans="1:9">
      <c r="A1564" t="s">
        <v>371</v>
      </c>
      <c r="B1564" s="1" t="str">
        <f>+IF(LEN(A1564)&gt;0,VLOOKUP(A1564,Seguimiento_Mar_2025!G$4:H$356,2,FALSE),"")</f>
        <v>Sedes educativas conectadas a internet</v>
      </c>
      <c r="C1564" s="1" t="str">
        <f>+IF(LEN(A1564)&gt;0,VLOOKUP(A1564,Seguimiento_Mar_2025!G$4:J$356,4,FALSE),"")</f>
        <v>Secretaría de Educación</v>
      </c>
      <c r="D1564" t="s">
        <v>1304</v>
      </c>
      <c r="E1564" t="str">
        <f t="shared" si="50"/>
        <v>52030302Alejandría</v>
      </c>
      <c r="F1564" t="str">
        <f t="shared" si="49"/>
        <v/>
      </c>
      <c r="G1564">
        <v>13</v>
      </c>
      <c r="H1564" s="2">
        <v>7</v>
      </c>
      <c r="I1564">
        <f>+ABS(SUMIF($A$4:$A$11183,A1564,$H$4:$H$11183)-IF(ISERROR(VLOOKUP(A1564,Seguimiento_Mar_2025!G$4:U$356,15,FALSE)),0,VLOOKUP(A1564,Seguimiento_Mar_2025!G$4:U$356,15,FALSE)))</f>
        <v>0</v>
      </c>
    </row>
    <row r="1565" spans="1:9">
      <c r="A1565" t="s">
        <v>371</v>
      </c>
      <c r="B1565" s="1" t="str">
        <f>+IF(LEN(A1565)&gt;0,VLOOKUP(A1565,Seguimiento_Mar_2025!G$4:H$356,2,FALSE),"")</f>
        <v>Sedes educativas conectadas a internet</v>
      </c>
      <c r="C1565" s="1" t="str">
        <f>+IF(LEN(A1565)&gt;0,VLOOKUP(A1565,Seguimiento_Mar_2025!G$4:J$356,4,FALSE),"")</f>
        <v>Secretaría de Educación</v>
      </c>
      <c r="D1565" t="s">
        <v>1230</v>
      </c>
      <c r="E1565" t="str">
        <f t="shared" si="50"/>
        <v>52030302Amagá</v>
      </c>
      <c r="F1565" t="str">
        <f t="shared" si="49"/>
        <v/>
      </c>
      <c r="G1565">
        <v>18</v>
      </c>
      <c r="H1565" s="2">
        <v>8</v>
      </c>
      <c r="I1565">
        <f>+ABS(SUMIF($A$4:$A$11183,A1565,$H$4:$H$11183)-IF(ISERROR(VLOOKUP(A1565,Seguimiento_Mar_2025!G$4:U$356,15,FALSE)),0,VLOOKUP(A1565,Seguimiento_Mar_2025!G$4:U$356,15,FALSE)))</f>
        <v>0</v>
      </c>
    </row>
    <row r="1566" spans="1:9">
      <c r="A1566" t="s">
        <v>371</v>
      </c>
      <c r="B1566" s="1" t="str">
        <f>+IF(LEN(A1566)&gt;0,VLOOKUP(A1566,Seguimiento_Mar_2025!G$4:H$356,2,FALSE),"")</f>
        <v>Sedes educativas conectadas a internet</v>
      </c>
      <c r="C1566" s="1" t="str">
        <f>+IF(LEN(A1566)&gt;0,VLOOKUP(A1566,Seguimiento_Mar_2025!G$4:J$356,4,FALSE),"")</f>
        <v>Secretaría de Educación</v>
      </c>
      <c r="D1566" t="s">
        <v>1305</v>
      </c>
      <c r="E1566" t="str">
        <f t="shared" si="50"/>
        <v>52030302Amalfi</v>
      </c>
      <c r="F1566" t="str">
        <f t="shared" si="49"/>
        <v/>
      </c>
      <c r="G1566">
        <v>35</v>
      </c>
      <c r="H1566" s="2">
        <v>25</v>
      </c>
      <c r="I1566">
        <f>+ABS(SUMIF($A$4:$A$11183,A1566,$H$4:$H$11183)-IF(ISERROR(VLOOKUP(A1566,Seguimiento_Mar_2025!G$4:U$356,15,FALSE)),0,VLOOKUP(A1566,Seguimiento_Mar_2025!G$4:U$356,15,FALSE)))</f>
        <v>0</v>
      </c>
    </row>
    <row r="1567" spans="1:9">
      <c r="A1567" t="s">
        <v>371</v>
      </c>
      <c r="B1567" s="1" t="str">
        <f>+IF(LEN(A1567)&gt;0,VLOOKUP(A1567,Seguimiento_Mar_2025!G$4:H$356,2,FALSE),"")</f>
        <v>Sedes educativas conectadas a internet</v>
      </c>
      <c r="C1567" s="1" t="str">
        <f>+IF(LEN(A1567)&gt;0,VLOOKUP(A1567,Seguimiento_Mar_2025!G$4:J$356,4,FALSE),"")</f>
        <v>Secretaría de Educación</v>
      </c>
      <c r="D1567" t="s">
        <v>1241</v>
      </c>
      <c r="E1567" t="str">
        <f t="shared" si="50"/>
        <v>52030302Andes</v>
      </c>
      <c r="F1567" t="str">
        <f t="shared" si="49"/>
        <v/>
      </c>
      <c r="G1567">
        <v>36</v>
      </c>
      <c r="H1567" s="2">
        <v>13</v>
      </c>
      <c r="I1567">
        <f>+ABS(SUMIF($A$4:$A$11183,A1567,$H$4:$H$11183)-IF(ISERROR(VLOOKUP(A1567,Seguimiento_Mar_2025!G$4:U$356,15,FALSE)),0,VLOOKUP(A1567,Seguimiento_Mar_2025!G$4:U$356,15,FALSE)))</f>
        <v>0</v>
      </c>
    </row>
    <row r="1568" spans="1:9">
      <c r="A1568" t="s">
        <v>371</v>
      </c>
      <c r="B1568" s="1" t="str">
        <f>+IF(LEN(A1568)&gt;0,VLOOKUP(A1568,Seguimiento_Mar_2025!G$4:H$356,2,FALSE),"")</f>
        <v>Sedes educativas conectadas a internet</v>
      </c>
      <c r="C1568" s="1" t="str">
        <f>+IF(LEN(A1568)&gt;0,VLOOKUP(A1568,Seguimiento_Mar_2025!G$4:J$356,4,FALSE),"")</f>
        <v>Secretaría de Educación</v>
      </c>
      <c r="D1568" t="s">
        <v>1277</v>
      </c>
      <c r="E1568" t="str">
        <f t="shared" si="50"/>
        <v>52030302Angelópolis</v>
      </c>
      <c r="F1568" t="str">
        <f t="shared" si="49"/>
        <v/>
      </c>
      <c r="G1568">
        <v>5</v>
      </c>
      <c r="H1568" s="2">
        <v>1</v>
      </c>
      <c r="I1568">
        <f>+ABS(SUMIF($A$4:$A$11183,A1568,$H$4:$H$11183)-IF(ISERROR(VLOOKUP(A1568,Seguimiento_Mar_2025!G$4:U$356,15,FALSE)),0,VLOOKUP(A1568,Seguimiento_Mar_2025!G$4:U$356,15,FALSE)))</f>
        <v>0</v>
      </c>
    </row>
    <row r="1569" spans="1:9">
      <c r="A1569" t="s">
        <v>371</v>
      </c>
      <c r="B1569" s="1" t="str">
        <f>+IF(LEN(A1569)&gt;0,VLOOKUP(A1569,Seguimiento_Mar_2025!G$4:H$356,2,FALSE),"")</f>
        <v>Sedes educativas conectadas a internet</v>
      </c>
      <c r="C1569" s="1" t="str">
        <f>+IF(LEN(A1569)&gt;0,VLOOKUP(A1569,Seguimiento_Mar_2025!G$4:J$356,4,FALSE),"")</f>
        <v>Secretaría de Educación</v>
      </c>
      <c r="D1569" t="s">
        <v>1278</v>
      </c>
      <c r="E1569" t="str">
        <f t="shared" si="50"/>
        <v>52030302Angostura</v>
      </c>
      <c r="F1569" t="str">
        <f t="shared" si="49"/>
        <v/>
      </c>
      <c r="G1569">
        <v>22</v>
      </c>
      <c r="H1569" s="2">
        <v>14</v>
      </c>
      <c r="I1569">
        <f>+ABS(SUMIF($A$4:$A$11183,A1569,$H$4:$H$11183)-IF(ISERROR(VLOOKUP(A1569,Seguimiento_Mar_2025!G$4:U$356,15,FALSE)),0,VLOOKUP(A1569,Seguimiento_Mar_2025!G$4:U$356,15,FALSE)))</f>
        <v>0</v>
      </c>
    </row>
    <row r="1570" spans="1:9">
      <c r="A1570" t="s">
        <v>371</v>
      </c>
      <c r="B1570" s="1" t="str">
        <f>+IF(LEN(A1570)&gt;0,VLOOKUP(A1570,Seguimiento_Mar_2025!G$4:H$356,2,FALSE),"")</f>
        <v>Sedes educativas conectadas a internet</v>
      </c>
      <c r="C1570" s="1" t="str">
        <f>+IF(LEN(A1570)&gt;0,VLOOKUP(A1570,Seguimiento_Mar_2025!G$4:J$356,4,FALSE),"")</f>
        <v>Secretaría de Educación</v>
      </c>
      <c r="D1570" t="s">
        <v>1306</v>
      </c>
      <c r="E1570" t="str">
        <f t="shared" si="50"/>
        <v>52030302Anorí</v>
      </c>
      <c r="F1570" t="str">
        <f t="shared" si="49"/>
        <v/>
      </c>
      <c r="G1570">
        <v>21</v>
      </c>
      <c r="H1570" s="2">
        <v>11</v>
      </c>
      <c r="I1570">
        <f>+ABS(SUMIF($A$4:$A$11183,A1570,$H$4:$H$11183)-IF(ISERROR(VLOOKUP(A1570,Seguimiento_Mar_2025!G$4:U$356,15,FALSE)),0,VLOOKUP(A1570,Seguimiento_Mar_2025!G$4:U$356,15,FALSE)))</f>
        <v>0</v>
      </c>
    </row>
    <row r="1571" spans="1:9">
      <c r="A1571" t="s">
        <v>371</v>
      </c>
      <c r="B1571" s="1" t="str">
        <f>+IF(LEN(A1571)&gt;0,VLOOKUP(A1571,Seguimiento_Mar_2025!G$4:H$356,2,FALSE),"")</f>
        <v>Sedes educativas conectadas a internet</v>
      </c>
      <c r="C1571" s="1" t="str">
        <f>+IF(LEN(A1571)&gt;0,VLOOKUP(A1571,Seguimiento_Mar_2025!G$4:J$356,4,FALSE),"")</f>
        <v>Secretaría de Educación</v>
      </c>
      <c r="D1571" t="s">
        <v>1307</v>
      </c>
      <c r="E1571" t="str">
        <f t="shared" si="50"/>
        <v>52030302Anzá</v>
      </c>
      <c r="F1571" t="str">
        <f t="shared" si="49"/>
        <v/>
      </c>
      <c r="G1571">
        <v>13</v>
      </c>
      <c r="H1571" s="2">
        <v>7</v>
      </c>
      <c r="I1571">
        <f>+ABS(SUMIF($A$4:$A$11183,A1571,$H$4:$H$11183)-IF(ISERROR(VLOOKUP(A1571,Seguimiento_Mar_2025!G$4:U$356,15,FALSE)),0,VLOOKUP(A1571,Seguimiento_Mar_2025!G$4:U$356,15,FALSE)))</f>
        <v>0</v>
      </c>
    </row>
    <row r="1572" spans="1:9">
      <c r="A1572" t="s">
        <v>371</v>
      </c>
      <c r="B1572" s="1" t="str">
        <f>+IF(LEN(A1572)&gt;0,VLOOKUP(A1572,Seguimiento_Mar_2025!G$4:H$356,2,FALSE),"")</f>
        <v>Sedes educativas conectadas a internet</v>
      </c>
      <c r="C1572" s="1" t="str">
        <f>+IF(LEN(A1572)&gt;0,VLOOKUP(A1572,Seguimiento_Mar_2025!G$4:J$356,4,FALSE),"")</f>
        <v>Secretaría de Educación</v>
      </c>
      <c r="D1572" t="s">
        <v>1225</v>
      </c>
      <c r="E1572" t="str">
        <f t="shared" si="50"/>
        <v>52030302Arboletes</v>
      </c>
      <c r="F1572" t="str">
        <f t="shared" si="49"/>
        <v/>
      </c>
      <c r="G1572">
        <v>51</v>
      </c>
      <c r="H1572" s="2">
        <v>16</v>
      </c>
      <c r="I1572">
        <f>+ABS(SUMIF($A$4:$A$11183,A1572,$H$4:$H$11183)-IF(ISERROR(VLOOKUP(A1572,Seguimiento_Mar_2025!G$4:U$356,15,FALSE)),0,VLOOKUP(A1572,Seguimiento_Mar_2025!G$4:U$356,15,FALSE)))</f>
        <v>0</v>
      </c>
    </row>
    <row r="1573" spans="1:9">
      <c r="A1573" t="s">
        <v>371</v>
      </c>
      <c r="B1573" s="1" t="str">
        <f>+IF(LEN(A1573)&gt;0,VLOOKUP(A1573,Seguimiento_Mar_2025!G$4:H$356,2,FALSE),"")</f>
        <v>Sedes educativas conectadas a internet</v>
      </c>
      <c r="C1573" s="1" t="str">
        <f>+IF(LEN(A1573)&gt;0,VLOOKUP(A1573,Seguimiento_Mar_2025!G$4:J$356,4,FALSE),"")</f>
        <v>Secretaría de Educación</v>
      </c>
      <c r="D1573" t="s">
        <v>1308</v>
      </c>
      <c r="E1573" t="str">
        <f t="shared" si="50"/>
        <v>52030302Argelia</v>
      </c>
      <c r="F1573" t="str">
        <f t="shared" si="49"/>
        <v/>
      </c>
      <c r="G1573">
        <v>21</v>
      </c>
      <c r="H1573" s="2">
        <v>15</v>
      </c>
      <c r="I1573">
        <f>+ABS(SUMIF($A$4:$A$11183,A1573,$H$4:$H$11183)-IF(ISERROR(VLOOKUP(A1573,Seguimiento_Mar_2025!G$4:U$356,15,FALSE)),0,VLOOKUP(A1573,Seguimiento_Mar_2025!G$4:U$356,15,FALSE)))</f>
        <v>0</v>
      </c>
    </row>
    <row r="1574" spans="1:9">
      <c r="A1574" t="s">
        <v>371</v>
      </c>
      <c r="B1574" s="1" t="str">
        <f>+IF(LEN(A1574)&gt;0,VLOOKUP(A1574,Seguimiento_Mar_2025!G$4:H$356,2,FALSE),"")</f>
        <v>Sedes educativas conectadas a internet</v>
      </c>
      <c r="C1574" s="1" t="str">
        <f>+IF(LEN(A1574)&gt;0,VLOOKUP(A1574,Seguimiento_Mar_2025!G$4:J$356,4,FALSE),"")</f>
        <v>Secretaría de Educación</v>
      </c>
      <c r="D1574" t="s">
        <v>1269</v>
      </c>
      <c r="E1574" t="str">
        <f t="shared" si="50"/>
        <v>52030302Armenia</v>
      </c>
      <c r="F1574" t="str">
        <f t="shared" si="49"/>
        <v/>
      </c>
      <c r="G1574">
        <v>4</v>
      </c>
      <c r="H1574" s="2">
        <v>1</v>
      </c>
      <c r="I1574">
        <f>+ABS(SUMIF($A$4:$A$11183,A1574,$H$4:$H$11183)-IF(ISERROR(VLOOKUP(A1574,Seguimiento_Mar_2025!G$4:U$356,15,FALSE)),0,VLOOKUP(A1574,Seguimiento_Mar_2025!G$4:U$356,15,FALSE)))</f>
        <v>0</v>
      </c>
    </row>
    <row r="1575" spans="1:9">
      <c r="A1575" t="s">
        <v>371</v>
      </c>
      <c r="B1575" s="1" t="str">
        <f>+IF(LEN(A1575)&gt;0,VLOOKUP(A1575,Seguimiento_Mar_2025!G$4:H$356,2,FALSE),"")</f>
        <v>Sedes educativas conectadas a internet</v>
      </c>
      <c r="C1575" s="1" t="str">
        <f>+IF(LEN(A1575)&gt;0,VLOOKUP(A1575,Seguimiento_Mar_2025!G$4:J$356,4,FALSE),"")</f>
        <v>Secretaría de Educación</v>
      </c>
      <c r="D1575" t="s">
        <v>1309</v>
      </c>
      <c r="E1575" t="str">
        <f t="shared" si="50"/>
        <v>52030302Barbosa</v>
      </c>
      <c r="F1575" t="str">
        <f t="shared" si="49"/>
        <v/>
      </c>
      <c r="G1575">
        <v>26</v>
      </c>
      <c r="H1575" s="2">
        <v>12</v>
      </c>
      <c r="I1575">
        <f>+ABS(SUMIF($A$4:$A$11183,A1575,$H$4:$H$11183)-IF(ISERROR(VLOOKUP(A1575,Seguimiento_Mar_2025!G$4:U$356,15,FALSE)),0,VLOOKUP(A1575,Seguimiento_Mar_2025!G$4:U$356,15,FALSE)))</f>
        <v>0</v>
      </c>
    </row>
    <row r="1576" spans="1:9">
      <c r="A1576" t="s">
        <v>371</v>
      </c>
      <c r="B1576" s="1" t="str">
        <f>+IF(LEN(A1576)&gt;0,VLOOKUP(A1576,Seguimiento_Mar_2025!G$4:H$356,2,FALSE),"")</f>
        <v>Sedes educativas conectadas a internet</v>
      </c>
      <c r="C1576" s="1" t="str">
        <f>+IF(LEN(A1576)&gt;0,VLOOKUP(A1576,Seguimiento_Mar_2025!G$4:J$356,4,FALSE),"")</f>
        <v>Secretaría de Educación</v>
      </c>
      <c r="D1576" t="s">
        <v>1279</v>
      </c>
      <c r="E1576" t="str">
        <f t="shared" si="50"/>
        <v>52030302Belmira</v>
      </c>
      <c r="F1576" t="str">
        <f t="shared" si="49"/>
        <v/>
      </c>
      <c r="G1576">
        <v>14</v>
      </c>
      <c r="H1576" s="2">
        <v>5</v>
      </c>
      <c r="I1576">
        <f>+ABS(SUMIF($A$4:$A$11183,A1576,$H$4:$H$11183)-IF(ISERROR(VLOOKUP(A1576,Seguimiento_Mar_2025!G$4:U$356,15,FALSE)),0,VLOOKUP(A1576,Seguimiento_Mar_2025!G$4:U$356,15,FALSE)))</f>
        <v>0</v>
      </c>
    </row>
    <row r="1577" spans="1:9">
      <c r="A1577" t="s">
        <v>371</v>
      </c>
      <c r="B1577" s="1" t="str">
        <f>+IF(LEN(A1577)&gt;0,VLOOKUP(A1577,Seguimiento_Mar_2025!G$4:H$356,2,FALSE),"")</f>
        <v>Sedes educativas conectadas a internet</v>
      </c>
      <c r="C1577" s="1" t="str">
        <f>+IF(LEN(A1577)&gt;0,VLOOKUP(A1577,Seguimiento_Mar_2025!G$4:J$356,4,FALSE),"")</f>
        <v>Secretaría de Educación</v>
      </c>
      <c r="D1577" t="s">
        <v>1311</v>
      </c>
      <c r="E1577" t="str">
        <f t="shared" si="50"/>
        <v>52030302Betania</v>
      </c>
      <c r="F1577" t="str">
        <f t="shared" si="49"/>
        <v/>
      </c>
      <c r="G1577">
        <v>16</v>
      </c>
      <c r="H1577" s="2">
        <v>11</v>
      </c>
      <c r="I1577">
        <f>+ABS(SUMIF($A$4:$A$11183,A1577,$H$4:$H$11183)-IF(ISERROR(VLOOKUP(A1577,Seguimiento_Mar_2025!G$4:U$356,15,FALSE)),0,VLOOKUP(A1577,Seguimiento_Mar_2025!G$4:U$356,15,FALSE)))</f>
        <v>0</v>
      </c>
    </row>
    <row r="1578" spans="1:9">
      <c r="A1578" t="s">
        <v>371</v>
      </c>
      <c r="B1578" s="1" t="str">
        <f>+IF(LEN(A1578)&gt;0,VLOOKUP(A1578,Seguimiento_Mar_2025!G$4:H$356,2,FALSE),"")</f>
        <v>Sedes educativas conectadas a internet</v>
      </c>
      <c r="C1578" s="1" t="str">
        <f>+IF(LEN(A1578)&gt;0,VLOOKUP(A1578,Seguimiento_Mar_2025!G$4:J$356,4,FALSE),"")</f>
        <v>Secretaría de Educación</v>
      </c>
      <c r="D1578" t="s">
        <v>1272</v>
      </c>
      <c r="E1578" t="str">
        <f t="shared" si="50"/>
        <v>52030302Betulia</v>
      </c>
      <c r="F1578" t="str">
        <f t="shared" si="49"/>
        <v/>
      </c>
      <c r="G1578">
        <v>31</v>
      </c>
      <c r="H1578" s="2">
        <v>17</v>
      </c>
      <c r="I1578">
        <f>+ABS(SUMIF($A$4:$A$11183,A1578,$H$4:$H$11183)-IF(ISERROR(VLOOKUP(A1578,Seguimiento_Mar_2025!G$4:U$356,15,FALSE)),0,VLOOKUP(A1578,Seguimiento_Mar_2025!G$4:U$356,15,FALSE)))</f>
        <v>0</v>
      </c>
    </row>
    <row r="1579" spans="1:9">
      <c r="A1579" t="s">
        <v>371</v>
      </c>
      <c r="B1579" s="1" t="str">
        <f>+IF(LEN(A1579)&gt;0,VLOOKUP(A1579,Seguimiento_Mar_2025!G$4:H$356,2,FALSE),"")</f>
        <v>Sedes educativas conectadas a internet</v>
      </c>
      <c r="C1579" s="1" t="str">
        <f>+IF(LEN(A1579)&gt;0,VLOOKUP(A1579,Seguimiento_Mar_2025!G$4:J$356,4,FALSE),"")</f>
        <v>Secretaría de Educación</v>
      </c>
      <c r="D1579" t="s">
        <v>1280</v>
      </c>
      <c r="E1579" t="str">
        <f t="shared" si="50"/>
        <v>52030302Briceño</v>
      </c>
      <c r="F1579" t="str">
        <f t="shared" si="49"/>
        <v/>
      </c>
      <c r="G1579">
        <v>19</v>
      </c>
      <c r="H1579" s="2">
        <v>2</v>
      </c>
      <c r="I1579">
        <f>+ABS(SUMIF($A$4:$A$11183,A1579,$H$4:$H$11183)-IF(ISERROR(VLOOKUP(A1579,Seguimiento_Mar_2025!G$4:U$356,15,FALSE)),0,VLOOKUP(A1579,Seguimiento_Mar_2025!G$4:U$356,15,FALSE)))</f>
        <v>0</v>
      </c>
    </row>
    <row r="1580" spans="1:9">
      <c r="A1580" t="s">
        <v>371</v>
      </c>
      <c r="B1580" s="1" t="str">
        <f>+IF(LEN(A1580)&gt;0,VLOOKUP(A1580,Seguimiento_Mar_2025!G$4:H$356,2,FALSE),"")</f>
        <v>Sedes educativas conectadas a internet</v>
      </c>
      <c r="C1580" s="1" t="str">
        <f>+IF(LEN(A1580)&gt;0,VLOOKUP(A1580,Seguimiento_Mar_2025!G$4:J$356,4,FALSE),"")</f>
        <v>Secretaría de Educación</v>
      </c>
      <c r="D1580" t="s">
        <v>1312</v>
      </c>
      <c r="E1580" t="str">
        <f t="shared" si="50"/>
        <v>52030302Buriticá</v>
      </c>
      <c r="F1580" t="str">
        <f t="shared" si="49"/>
        <v/>
      </c>
      <c r="G1580">
        <v>13</v>
      </c>
      <c r="H1580" s="2">
        <v>4</v>
      </c>
      <c r="I1580">
        <f>+ABS(SUMIF($A$4:$A$11183,A1580,$H$4:$H$11183)-IF(ISERROR(VLOOKUP(A1580,Seguimiento_Mar_2025!G$4:U$356,15,FALSE)),0,VLOOKUP(A1580,Seguimiento_Mar_2025!G$4:U$356,15,FALSE)))</f>
        <v>0</v>
      </c>
    </row>
    <row r="1581" spans="1:9">
      <c r="A1581" t="s">
        <v>371</v>
      </c>
      <c r="B1581" s="1" t="str">
        <f>+IF(LEN(A1581)&gt;0,VLOOKUP(A1581,Seguimiento_Mar_2025!G$4:H$356,2,FALSE),"")</f>
        <v>Sedes educativas conectadas a internet</v>
      </c>
      <c r="C1581" s="1" t="str">
        <f>+IF(LEN(A1581)&gt;0,VLOOKUP(A1581,Seguimiento_Mar_2025!G$4:J$356,4,FALSE),"")</f>
        <v>Secretaría de Educación</v>
      </c>
      <c r="D1581" t="s">
        <v>1264</v>
      </c>
      <c r="E1581" t="str">
        <f t="shared" si="50"/>
        <v>52030302Cáceres</v>
      </c>
      <c r="F1581" t="str">
        <f t="shared" si="49"/>
        <v/>
      </c>
      <c r="G1581">
        <v>25</v>
      </c>
      <c r="H1581" s="2">
        <v>7</v>
      </c>
      <c r="I1581">
        <f>+ABS(SUMIF($A$4:$A$11183,A1581,$H$4:$H$11183)-IF(ISERROR(VLOOKUP(A1581,Seguimiento_Mar_2025!G$4:U$356,15,FALSE)),0,VLOOKUP(A1581,Seguimiento_Mar_2025!G$4:U$356,15,FALSE)))</f>
        <v>0</v>
      </c>
    </row>
    <row r="1582" spans="1:9">
      <c r="A1582" t="s">
        <v>371</v>
      </c>
      <c r="B1582" s="1" t="str">
        <f>+IF(LEN(A1582)&gt;0,VLOOKUP(A1582,Seguimiento_Mar_2025!G$4:H$356,2,FALSE),"")</f>
        <v>Sedes educativas conectadas a internet</v>
      </c>
      <c r="C1582" s="1" t="str">
        <f>+IF(LEN(A1582)&gt;0,VLOOKUP(A1582,Seguimiento_Mar_2025!G$4:J$356,4,FALSE),"")</f>
        <v>Secretaría de Educación</v>
      </c>
      <c r="D1582" t="s">
        <v>1313</v>
      </c>
      <c r="E1582" t="str">
        <f t="shared" si="50"/>
        <v>52030302Caicedo</v>
      </c>
      <c r="F1582" t="str">
        <f t="shared" si="49"/>
        <v/>
      </c>
      <c r="G1582">
        <v>18</v>
      </c>
      <c r="H1582" s="2">
        <v>5</v>
      </c>
      <c r="I1582">
        <f>+ABS(SUMIF($A$4:$A$11183,A1582,$H$4:$H$11183)-IF(ISERROR(VLOOKUP(A1582,Seguimiento_Mar_2025!G$4:U$356,15,FALSE)),0,VLOOKUP(A1582,Seguimiento_Mar_2025!G$4:U$356,15,FALSE)))</f>
        <v>0</v>
      </c>
    </row>
    <row r="1583" spans="1:9">
      <c r="A1583" t="s">
        <v>371</v>
      </c>
      <c r="B1583" s="1" t="str">
        <f>+IF(LEN(A1583)&gt;0,VLOOKUP(A1583,Seguimiento_Mar_2025!G$4:H$356,2,FALSE),"")</f>
        <v>Sedes educativas conectadas a internet</v>
      </c>
      <c r="C1583" s="1" t="str">
        <f>+IF(LEN(A1583)&gt;0,VLOOKUP(A1583,Seguimiento_Mar_2025!G$4:J$356,4,FALSE),"")</f>
        <v>Secretaría de Educación</v>
      </c>
      <c r="D1583" t="s">
        <v>1314</v>
      </c>
      <c r="E1583" t="str">
        <f t="shared" si="50"/>
        <v>52030302Caldas</v>
      </c>
      <c r="F1583" t="str">
        <f t="shared" si="49"/>
        <v/>
      </c>
      <c r="G1583">
        <v>20</v>
      </c>
      <c r="H1583" s="2">
        <v>2</v>
      </c>
      <c r="I1583">
        <f>+ABS(SUMIF($A$4:$A$11183,A1583,$H$4:$H$11183)-IF(ISERROR(VLOOKUP(A1583,Seguimiento_Mar_2025!G$4:U$356,15,FALSE)),0,VLOOKUP(A1583,Seguimiento_Mar_2025!G$4:U$356,15,FALSE)))</f>
        <v>0</v>
      </c>
    </row>
    <row r="1584" spans="1:9">
      <c r="A1584" t="s">
        <v>371</v>
      </c>
      <c r="B1584" s="1" t="str">
        <f>+IF(LEN(A1584)&gt;0,VLOOKUP(A1584,Seguimiento_Mar_2025!G$4:H$356,2,FALSE),"")</f>
        <v>Sedes educativas conectadas a internet</v>
      </c>
      <c r="C1584" s="1" t="str">
        <f>+IF(LEN(A1584)&gt;0,VLOOKUP(A1584,Seguimiento_Mar_2025!G$4:J$356,4,FALSE),"")</f>
        <v>Secretaría de Educación</v>
      </c>
      <c r="D1584" t="s">
        <v>1315</v>
      </c>
      <c r="E1584" t="str">
        <f t="shared" si="50"/>
        <v>52030302Campamento</v>
      </c>
      <c r="F1584" t="str">
        <f t="shared" si="49"/>
        <v/>
      </c>
      <c r="G1584">
        <v>19</v>
      </c>
      <c r="H1584" s="2">
        <v>10</v>
      </c>
      <c r="I1584">
        <f>+ABS(SUMIF($A$4:$A$11183,A1584,$H$4:$H$11183)-IF(ISERROR(VLOOKUP(A1584,Seguimiento_Mar_2025!G$4:U$356,15,FALSE)),0,VLOOKUP(A1584,Seguimiento_Mar_2025!G$4:U$356,15,FALSE)))</f>
        <v>0</v>
      </c>
    </row>
    <row r="1585" spans="1:9">
      <c r="A1585" t="s">
        <v>371</v>
      </c>
      <c r="B1585" s="1" t="str">
        <f>+IF(LEN(A1585)&gt;0,VLOOKUP(A1585,Seguimiento_Mar_2025!G$4:H$356,2,FALSE),"")</f>
        <v>Sedes educativas conectadas a internet</v>
      </c>
      <c r="C1585" s="1" t="str">
        <f>+IF(LEN(A1585)&gt;0,VLOOKUP(A1585,Seguimiento_Mar_2025!G$4:J$356,4,FALSE),"")</f>
        <v>Secretaría de Educación</v>
      </c>
      <c r="D1585" t="s">
        <v>1316</v>
      </c>
      <c r="E1585" t="str">
        <f t="shared" si="50"/>
        <v>52030302Cañasgordas</v>
      </c>
      <c r="F1585" t="str">
        <f t="shared" si="49"/>
        <v/>
      </c>
      <c r="G1585">
        <v>33</v>
      </c>
      <c r="H1585" s="2">
        <v>18</v>
      </c>
      <c r="I1585">
        <f>+ABS(SUMIF($A$4:$A$11183,A1585,$H$4:$H$11183)-IF(ISERROR(VLOOKUP(A1585,Seguimiento_Mar_2025!G$4:U$356,15,FALSE)),0,VLOOKUP(A1585,Seguimiento_Mar_2025!G$4:U$356,15,FALSE)))</f>
        <v>0</v>
      </c>
    </row>
    <row r="1586" spans="1:9">
      <c r="A1586" t="s">
        <v>371</v>
      </c>
      <c r="B1586" s="1" t="str">
        <f>+IF(LEN(A1586)&gt;0,VLOOKUP(A1586,Seguimiento_Mar_2025!G$4:H$356,2,FALSE),"")</f>
        <v>Sedes educativas conectadas a internet</v>
      </c>
      <c r="C1586" s="1" t="str">
        <f>+IF(LEN(A1586)&gt;0,VLOOKUP(A1586,Seguimiento_Mar_2025!G$4:J$356,4,FALSE),"")</f>
        <v>Secretaría de Educación</v>
      </c>
      <c r="D1586" t="s">
        <v>1299</v>
      </c>
      <c r="E1586" t="str">
        <f t="shared" si="50"/>
        <v>52030302Caracolí</v>
      </c>
      <c r="F1586" t="str">
        <f t="shared" si="49"/>
        <v/>
      </c>
      <c r="G1586">
        <v>8</v>
      </c>
      <c r="H1586" s="2">
        <v>3</v>
      </c>
      <c r="I1586">
        <f>+ABS(SUMIF($A$4:$A$11183,A1586,$H$4:$H$11183)-IF(ISERROR(VLOOKUP(A1586,Seguimiento_Mar_2025!G$4:U$356,15,FALSE)),0,VLOOKUP(A1586,Seguimiento_Mar_2025!G$4:U$356,15,FALSE)))</f>
        <v>0</v>
      </c>
    </row>
    <row r="1587" spans="1:9">
      <c r="A1587" t="s">
        <v>371</v>
      </c>
      <c r="B1587" s="1" t="str">
        <f>+IF(LEN(A1587)&gt;0,VLOOKUP(A1587,Seguimiento_Mar_2025!G$4:H$356,2,FALSE),"")</f>
        <v>Sedes educativas conectadas a internet</v>
      </c>
      <c r="C1587" s="1" t="str">
        <f>+IF(LEN(A1587)&gt;0,VLOOKUP(A1587,Seguimiento_Mar_2025!G$4:J$356,4,FALSE),"")</f>
        <v>Secretaría de Educación</v>
      </c>
      <c r="D1587" t="s">
        <v>1273</v>
      </c>
      <c r="E1587" t="str">
        <f t="shared" si="50"/>
        <v>52030302Caramanta</v>
      </c>
      <c r="F1587" t="str">
        <f t="shared" si="49"/>
        <v/>
      </c>
      <c r="G1587">
        <v>5</v>
      </c>
      <c r="H1587" s="2">
        <v>1</v>
      </c>
      <c r="I1587">
        <f>+ABS(SUMIF($A$4:$A$11183,A1587,$H$4:$H$11183)-IF(ISERROR(VLOOKUP(A1587,Seguimiento_Mar_2025!G$4:U$356,15,FALSE)),0,VLOOKUP(A1587,Seguimiento_Mar_2025!G$4:U$356,15,FALSE)))</f>
        <v>0</v>
      </c>
    </row>
    <row r="1588" spans="1:9">
      <c r="A1588" t="s">
        <v>371</v>
      </c>
      <c r="B1588" s="1" t="str">
        <f>+IF(LEN(A1588)&gt;0,VLOOKUP(A1588,Seguimiento_Mar_2025!G$4:H$356,2,FALSE),"")</f>
        <v>Sedes educativas conectadas a internet</v>
      </c>
      <c r="C1588" s="1" t="str">
        <f>+IF(LEN(A1588)&gt;0,VLOOKUP(A1588,Seguimiento_Mar_2025!G$4:J$356,4,FALSE),"")</f>
        <v>Secretaría de Educación</v>
      </c>
      <c r="D1588" t="s">
        <v>1266</v>
      </c>
      <c r="E1588" t="str">
        <f t="shared" si="50"/>
        <v>52030302Carepa</v>
      </c>
      <c r="F1588" t="str">
        <f t="shared" si="49"/>
        <v/>
      </c>
      <c r="G1588">
        <v>29</v>
      </c>
      <c r="H1588" s="2">
        <v>6</v>
      </c>
      <c r="I1588">
        <f>+ABS(SUMIF($A$4:$A$11183,A1588,$H$4:$H$11183)-IF(ISERROR(VLOOKUP(A1588,Seguimiento_Mar_2025!G$4:U$356,15,FALSE)),0,VLOOKUP(A1588,Seguimiento_Mar_2025!G$4:U$356,15,FALSE)))</f>
        <v>0</v>
      </c>
    </row>
    <row r="1589" spans="1:9">
      <c r="A1589" t="s">
        <v>371</v>
      </c>
      <c r="B1589" s="1" t="str">
        <f>+IF(LEN(A1589)&gt;0,VLOOKUP(A1589,Seguimiento_Mar_2025!G$4:H$356,2,FALSE),"")</f>
        <v>Sedes educativas conectadas a internet</v>
      </c>
      <c r="C1589" s="1" t="str">
        <f>+IF(LEN(A1589)&gt;0,VLOOKUP(A1589,Seguimiento_Mar_2025!G$4:J$356,4,FALSE),"")</f>
        <v>Secretaría de Educación</v>
      </c>
      <c r="D1589" t="s">
        <v>1400</v>
      </c>
      <c r="E1589" t="str">
        <f t="shared" si="50"/>
        <v>52030302Carolina</v>
      </c>
      <c r="F1589" t="str">
        <f t="shared" si="49"/>
        <v/>
      </c>
      <c r="G1589">
        <v>4</v>
      </c>
      <c r="H1589" s="2">
        <v>2</v>
      </c>
      <c r="I1589">
        <f>+ABS(SUMIF($A$4:$A$11183,A1589,$H$4:$H$11183)-IF(ISERROR(VLOOKUP(A1589,Seguimiento_Mar_2025!G$4:U$356,15,FALSE)),0,VLOOKUP(A1589,Seguimiento_Mar_2025!G$4:U$356,15,FALSE)))</f>
        <v>0</v>
      </c>
    </row>
    <row r="1590" spans="1:9">
      <c r="A1590" t="s">
        <v>371</v>
      </c>
      <c r="B1590" s="1" t="str">
        <f>+IF(LEN(A1590)&gt;0,VLOOKUP(A1590,Seguimiento_Mar_2025!G$4:H$356,2,FALSE),"")</f>
        <v>Sedes educativas conectadas a internet</v>
      </c>
      <c r="C1590" s="1" t="str">
        <f>+IF(LEN(A1590)&gt;0,VLOOKUP(A1590,Seguimiento_Mar_2025!G$4:J$356,4,FALSE),"")</f>
        <v>Secretaría de Educación</v>
      </c>
      <c r="D1590" t="s">
        <v>1516</v>
      </c>
      <c r="E1590" t="str">
        <f t="shared" si="50"/>
        <v>52030302Carolina Del Principe</v>
      </c>
      <c r="F1590" t="str">
        <f t="shared" si="49"/>
        <v/>
      </c>
      <c r="G1590">
        <v>1</v>
      </c>
      <c r="H1590" s="2">
        <v>0</v>
      </c>
      <c r="I1590">
        <f>+ABS(SUMIF($A$4:$A$11183,A1590,$H$4:$H$11183)-IF(ISERROR(VLOOKUP(A1590,Seguimiento_Mar_2025!G$4:U$356,15,FALSE)),0,VLOOKUP(A1590,Seguimiento_Mar_2025!G$4:U$356,15,FALSE)))</f>
        <v>0</v>
      </c>
    </row>
    <row r="1591" spans="1:9">
      <c r="A1591" t="s">
        <v>371</v>
      </c>
      <c r="B1591" s="1" t="str">
        <f>+IF(LEN(A1591)&gt;0,VLOOKUP(A1591,Seguimiento_Mar_2025!G$4:H$356,2,FALSE),"")</f>
        <v>Sedes educativas conectadas a internet</v>
      </c>
      <c r="C1591" s="1" t="str">
        <f>+IF(LEN(A1591)&gt;0,VLOOKUP(A1591,Seguimiento_Mar_2025!G$4:J$356,4,FALSE),"")</f>
        <v>Secretaría de Educación</v>
      </c>
      <c r="D1591" t="s">
        <v>1265</v>
      </c>
      <c r="E1591" t="str">
        <f t="shared" si="50"/>
        <v>52030302Caucasia</v>
      </c>
      <c r="F1591" t="str">
        <f t="shared" si="49"/>
        <v/>
      </c>
      <c r="G1591">
        <v>46</v>
      </c>
      <c r="H1591" s="2">
        <v>19</v>
      </c>
      <c r="I1591">
        <f>+ABS(SUMIF($A$4:$A$11183,A1591,$H$4:$H$11183)-IF(ISERROR(VLOOKUP(A1591,Seguimiento_Mar_2025!G$4:U$356,15,FALSE)),0,VLOOKUP(A1591,Seguimiento_Mar_2025!G$4:U$356,15,FALSE)))</f>
        <v>0</v>
      </c>
    </row>
    <row r="1592" spans="1:9">
      <c r="A1592" t="s">
        <v>371</v>
      </c>
      <c r="B1592" s="1" t="str">
        <f>+IF(LEN(A1592)&gt;0,VLOOKUP(A1592,Seguimiento_Mar_2025!G$4:H$356,2,FALSE),"")</f>
        <v>Sedes educativas conectadas a internet</v>
      </c>
      <c r="C1592" s="1" t="str">
        <f>+IF(LEN(A1592)&gt;0,VLOOKUP(A1592,Seguimiento_Mar_2025!G$4:J$356,4,FALSE),"")</f>
        <v>Secretaría de Educación</v>
      </c>
      <c r="D1592" t="s">
        <v>1258</v>
      </c>
      <c r="E1592" t="str">
        <f t="shared" si="50"/>
        <v>52030302Chigorodó</v>
      </c>
      <c r="F1592" t="str">
        <f t="shared" si="49"/>
        <v/>
      </c>
      <c r="G1592">
        <v>31</v>
      </c>
      <c r="H1592" s="2">
        <v>12</v>
      </c>
      <c r="I1592">
        <f>+ABS(SUMIF($A$4:$A$11183,A1592,$H$4:$H$11183)-IF(ISERROR(VLOOKUP(A1592,Seguimiento_Mar_2025!G$4:U$356,15,FALSE)),0,VLOOKUP(A1592,Seguimiento_Mar_2025!G$4:U$356,15,FALSE)))</f>
        <v>0</v>
      </c>
    </row>
    <row r="1593" spans="1:9">
      <c r="A1593" t="s">
        <v>371</v>
      </c>
      <c r="B1593" s="1" t="str">
        <f>+IF(LEN(A1593)&gt;0,VLOOKUP(A1593,Seguimiento_Mar_2025!G$4:H$356,2,FALSE),"")</f>
        <v>Sedes educativas conectadas a internet</v>
      </c>
      <c r="C1593" s="1" t="str">
        <f>+IF(LEN(A1593)&gt;0,VLOOKUP(A1593,Seguimiento_Mar_2025!G$4:J$356,4,FALSE),"")</f>
        <v>Secretaría de Educación</v>
      </c>
      <c r="D1593" t="s">
        <v>1281</v>
      </c>
      <c r="E1593" t="str">
        <f t="shared" si="50"/>
        <v>52030302Cisneros</v>
      </c>
      <c r="F1593" t="str">
        <f t="shared" si="49"/>
        <v/>
      </c>
      <c r="G1593">
        <v>7</v>
      </c>
      <c r="H1593" s="2">
        <v>2</v>
      </c>
      <c r="I1593">
        <f>+ABS(SUMIF($A$4:$A$11183,A1593,$H$4:$H$11183)-IF(ISERROR(VLOOKUP(A1593,Seguimiento_Mar_2025!G$4:U$356,15,FALSE)),0,VLOOKUP(A1593,Seguimiento_Mar_2025!G$4:U$356,15,FALSE)))</f>
        <v>0</v>
      </c>
    </row>
    <row r="1594" spans="1:9">
      <c r="A1594" t="s">
        <v>371</v>
      </c>
      <c r="B1594" s="1" t="str">
        <f>+IF(LEN(A1594)&gt;0,VLOOKUP(A1594,Seguimiento_Mar_2025!G$4:H$356,2,FALSE),"")</f>
        <v>Sedes educativas conectadas a internet</v>
      </c>
      <c r="C1594" s="1" t="str">
        <f>+IF(LEN(A1594)&gt;0,VLOOKUP(A1594,Seguimiento_Mar_2025!G$4:J$356,4,FALSE),"")</f>
        <v>Secretaría de Educación</v>
      </c>
      <c r="D1594" t="s">
        <v>1402</v>
      </c>
      <c r="E1594" t="str">
        <f t="shared" si="50"/>
        <v>52030302Ciudad Bolivar</v>
      </c>
      <c r="F1594" t="str">
        <f t="shared" si="49"/>
        <v/>
      </c>
      <c r="G1594">
        <v>2</v>
      </c>
      <c r="H1594" s="2">
        <v>6</v>
      </c>
      <c r="I1594">
        <f>+ABS(SUMIF($A$4:$A$11183,A1594,$H$4:$H$11183)-IF(ISERROR(VLOOKUP(A1594,Seguimiento_Mar_2025!G$4:U$356,15,FALSE)),0,VLOOKUP(A1594,Seguimiento_Mar_2025!G$4:U$356,15,FALSE)))</f>
        <v>0</v>
      </c>
    </row>
    <row r="1595" spans="1:9">
      <c r="A1595" t="s">
        <v>371</v>
      </c>
      <c r="B1595" s="1" t="str">
        <f>+IF(LEN(A1595)&gt;0,VLOOKUP(A1595,Seguimiento_Mar_2025!G$4:H$356,2,FALSE),"")</f>
        <v>Sedes educativas conectadas a internet</v>
      </c>
      <c r="C1595" s="1" t="str">
        <f>+IF(LEN(A1595)&gt;0,VLOOKUP(A1595,Seguimiento_Mar_2025!G$4:J$356,4,FALSE),"")</f>
        <v>Secretaría de Educación</v>
      </c>
      <c r="D1595" t="s">
        <v>1254</v>
      </c>
      <c r="E1595" t="str">
        <f t="shared" si="50"/>
        <v>52030302Ciudad Bolívar</v>
      </c>
      <c r="F1595" t="str">
        <f t="shared" si="49"/>
        <v/>
      </c>
      <c r="G1595">
        <v>18</v>
      </c>
      <c r="H1595" s="2">
        <v>0</v>
      </c>
      <c r="I1595">
        <f>+ABS(SUMIF($A$4:$A$11183,A1595,$H$4:$H$11183)-IF(ISERROR(VLOOKUP(A1595,Seguimiento_Mar_2025!G$4:U$356,15,FALSE)),0,VLOOKUP(A1595,Seguimiento_Mar_2025!G$4:U$356,15,FALSE)))</f>
        <v>0</v>
      </c>
    </row>
    <row r="1596" spans="1:9">
      <c r="A1596" t="s">
        <v>371</v>
      </c>
      <c r="B1596" s="1" t="str">
        <f>+IF(LEN(A1596)&gt;0,VLOOKUP(A1596,Seguimiento_Mar_2025!G$4:H$356,2,FALSE),"")</f>
        <v>Sedes educativas conectadas a internet</v>
      </c>
      <c r="C1596" s="1" t="str">
        <f>+IF(LEN(A1596)&gt;0,VLOOKUP(A1596,Seguimiento_Mar_2025!G$4:J$356,4,FALSE),"")</f>
        <v>Secretaría de Educación</v>
      </c>
      <c r="D1596" t="s">
        <v>1317</v>
      </c>
      <c r="E1596" t="str">
        <f t="shared" si="50"/>
        <v>52030302Cocorná</v>
      </c>
      <c r="F1596" t="str">
        <f t="shared" si="49"/>
        <v/>
      </c>
      <c r="G1596">
        <v>32</v>
      </c>
      <c r="H1596" s="2">
        <v>18</v>
      </c>
      <c r="I1596">
        <f>+ABS(SUMIF($A$4:$A$11183,A1596,$H$4:$H$11183)-IF(ISERROR(VLOOKUP(A1596,Seguimiento_Mar_2025!G$4:U$356,15,FALSE)),0,VLOOKUP(A1596,Seguimiento_Mar_2025!G$4:U$356,15,FALSE)))</f>
        <v>0</v>
      </c>
    </row>
    <row r="1597" spans="1:9">
      <c r="A1597" t="s">
        <v>371</v>
      </c>
      <c r="B1597" s="1" t="str">
        <f>+IF(LEN(A1597)&gt;0,VLOOKUP(A1597,Seguimiento_Mar_2025!G$4:H$356,2,FALSE),"")</f>
        <v>Sedes educativas conectadas a internet</v>
      </c>
      <c r="C1597" s="1" t="str">
        <f>+IF(LEN(A1597)&gt;0,VLOOKUP(A1597,Seguimiento_Mar_2025!G$4:J$356,4,FALSE),"")</f>
        <v>Secretaría de Educación</v>
      </c>
      <c r="D1597" t="s">
        <v>1276</v>
      </c>
      <c r="E1597" t="str">
        <f t="shared" si="50"/>
        <v>52030302Concepción</v>
      </c>
      <c r="F1597" t="str">
        <f t="shared" si="49"/>
        <v/>
      </c>
      <c r="G1597">
        <v>5</v>
      </c>
      <c r="H1597" s="2">
        <v>1</v>
      </c>
      <c r="I1597">
        <f>+ABS(SUMIF($A$4:$A$11183,A1597,$H$4:$H$11183)-IF(ISERROR(VLOOKUP(A1597,Seguimiento_Mar_2025!G$4:U$356,15,FALSE)),0,VLOOKUP(A1597,Seguimiento_Mar_2025!G$4:U$356,15,FALSE)))</f>
        <v>0</v>
      </c>
    </row>
    <row r="1598" spans="1:9">
      <c r="A1598" t="s">
        <v>371</v>
      </c>
      <c r="B1598" s="1" t="str">
        <f>+IF(LEN(A1598)&gt;0,VLOOKUP(A1598,Seguimiento_Mar_2025!G$4:H$356,2,FALSE),"")</f>
        <v>Sedes educativas conectadas a internet</v>
      </c>
      <c r="C1598" s="1" t="str">
        <f>+IF(LEN(A1598)&gt;0,VLOOKUP(A1598,Seguimiento_Mar_2025!G$4:J$356,4,FALSE),"")</f>
        <v>Secretaría de Educación</v>
      </c>
      <c r="D1598" t="s">
        <v>1318</v>
      </c>
      <c r="E1598" t="str">
        <f t="shared" si="50"/>
        <v>52030302Concordia</v>
      </c>
      <c r="F1598" t="str">
        <f t="shared" si="49"/>
        <v/>
      </c>
      <c r="G1598">
        <v>29</v>
      </c>
      <c r="H1598" s="2">
        <v>19</v>
      </c>
      <c r="I1598">
        <f>+ABS(SUMIF($A$4:$A$11183,A1598,$H$4:$H$11183)-IF(ISERROR(VLOOKUP(A1598,Seguimiento_Mar_2025!G$4:U$356,15,FALSE)),0,VLOOKUP(A1598,Seguimiento_Mar_2025!G$4:U$356,15,FALSE)))</f>
        <v>0</v>
      </c>
    </row>
    <row r="1599" spans="1:9">
      <c r="A1599" t="s">
        <v>371</v>
      </c>
      <c r="B1599" s="1" t="str">
        <f>+IF(LEN(A1599)&gt;0,VLOOKUP(A1599,Seguimiento_Mar_2025!G$4:H$356,2,FALSE),"")</f>
        <v>Sedes educativas conectadas a internet</v>
      </c>
      <c r="C1599" s="1" t="str">
        <f>+IF(LEN(A1599)&gt;0,VLOOKUP(A1599,Seguimiento_Mar_2025!G$4:J$356,4,FALSE),"")</f>
        <v>Secretaría de Educación</v>
      </c>
      <c r="D1599" t="s">
        <v>1245</v>
      </c>
      <c r="E1599" t="str">
        <f t="shared" si="50"/>
        <v>52030302Copacabana</v>
      </c>
      <c r="F1599" t="str">
        <f t="shared" si="49"/>
        <v/>
      </c>
      <c r="G1599">
        <v>21</v>
      </c>
      <c r="H1599" s="2">
        <v>7</v>
      </c>
      <c r="I1599">
        <f>+ABS(SUMIF($A$4:$A$11183,A1599,$H$4:$H$11183)-IF(ISERROR(VLOOKUP(A1599,Seguimiento_Mar_2025!G$4:U$356,15,FALSE)),0,VLOOKUP(A1599,Seguimiento_Mar_2025!G$4:U$356,15,FALSE)))</f>
        <v>0</v>
      </c>
    </row>
    <row r="1600" spans="1:9">
      <c r="A1600" t="s">
        <v>371</v>
      </c>
      <c r="B1600" s="1" t="str">
        <f>+IF(LEN(A1600)&gt;0,VLOOKUP(A1600,Seguimiento_Mar_2025!G$4:H$356,2,FALSE),"")</f>
        <v>Sedes educativas conectadas a internet</v>
      </c>
      <c r="C1600" s="1" t="str">
        <f>+IF(LEN(A1600)&gt;0,VLOOKUP(A1600,Seguimiento_Mar_2025!G$4:J$356,4,FALSE),"")</f>
        <v>Secretaría de Educación</v>
      </c>
      <c r="D1600" t="s">
        <v>1231</v>
      </c>
      <c r="E1600" t="str">
        <f t="shared" si="50"/>
        <v>52030302Dabeiba</v>
      </c>
      <c r="F1600" t="str">
        <f t="shared" si="49"/>
        <v/>
      </c>
      <c r="G1600">
        <v>45</v>
      </c>
      <c r="H1600" s="2">
        <v>17</v>
      </c>
      <c r="I1600">
        <f>+ABS(SUMIF($A$4:$A$11183,A1600,$H$4:$H$11183)-IF(ISERROR(VLOOKUP(A1600,Seguimiento_Mar_2025!G$4:U$356,15,FALSE)),0,VLOOKUP(A1600,Seguimiento_Mar_2025!G$4:U$356,15,FALSE)))</f>
        <v>0</v>
      </c>
    </row>
    <row r="1601" spans="1:9">
      <c r="A1601" t="s">
        <v>371</v>
      </c>
      <c r="B1601" s="1" t="str">
        <f>+IF(LEN(A1601)&gt;0,VLOOKUP(A1601,Seguimiento_Mar_2025!G$4:H$356,2,FALSE),"")</f>
        <v>Sedes educativas conectadas a internet</v>
      </c>
      <c r="C1601" s="1" t="str">
        <f>+IF(LEN(A1601)&gt;0,VLOOKUP(A1601,Seguimiento_Mar_2025!G$4:J$356,4,FALSE),"")</f>
        <v>Secretaría de Educación</v>
      </c>
      <c r="D1601" t="s">
        <v>1319</v>
      </c>
      <c r="E1601" t="str">
        <f t="shared" si="50"/>
        <v>52030302Donmatías</v>
      </c>
      <c r="F1601" t="str">
        <f t="shared" si="49"/>
        <v/>
      </c>
      <c r="G1601">
        <v>17</v>
      </c>
      <c r="H1601" s="2">
        <v>5</v>
      </c>
      <c r="I1601">
        <f>+ABS(SUMIF($A$4:$A$11183,A1601,$H$4:$H$11183)-IF(ISERROR(VLOOKUP(A1601,Seguimiento_Mar_2025!G$4:U$356,15,FALSE)),0,VLOOKUP(A1601,Seguimiento_Mar_2025!G$4:U$356,15,FALSE)))</f>
        <v>0</v>
      </c>
    </row>
    <row r="1602" spans="1:9">
      <c r="A1602" t="s">
        <v>371</v>
      </c>
      <c r="B1602" s="1" t="str">
        <f>+IF(LEN(A1602)&gt;0,VLOOKUP(A1602,Seguimiento_Mar_2025!G$4:H$356,2,FALSE),"")</f>
        <v>Sedes educativas conectadas a internet</v>
      </c>
      <c r="C1602" s="1" t="str">
        <f>+IF(LEN(A1602)&gt;0,VLOOKUP(A1602,Seguimiento_Mar_2025!G$4:J$356,4,FALSE),"")</f>
        <v>Secretaría de Educación</v>
      </c>
      <c r="D1602" t="s">
        <v>1270</v>
      </c>
      <c r="E1602" t="str">
        <f t="shared" si="50"/>
        <v>52030302Ebéjico</v>
      </c>
      <c r="F1602" t="str">
        <f t="shared" si="49"/>
        <v/>
      </c>
      <c r="G1602">
        <v>18</v>
      </c>
      <c r="H1602" s="2">
        <v>10</v>
      </c>
      <c r="I1602">
        <f>+ABS(SUMIF($A$4:$A$11183,A1602,$H$4:$H$11183)-IF(ISERROR(VLOOKUP(A1602,Seguimiento_Mar_2025!G$4:U$356,15,FALSE)),0,VLOOKUP(A1602,Seguimiento_Mar_2025!G$4:U$356,15,FALSE)))</f>
        <v>0</v>
      </c>
    </row>
    <row r="1603" spans="1:9">
      <c r="A1603" t="s">
        <v>371</v>
      </c>
      <c r="B1603" s="1" t="str">
        <f>+IF(LEN(A1603)&gt;0,VLOOKUP(A1603,Seguimiento_Mar_2025!G$4:H$356,2,FALSE),"")</f>
        <v>Sedes educativas conectadas a internet</v>
      </c>
      <c r="C1603" s="1" t="str">
        <f>+IF(LEN(A1603)&gt;0,VLOOKUP(A1603,Seguimiento_Mar_2025!G$4:J$356,4,FALSE),"")</f>
        <v>Secretaría de Educación</v>
      </c>
      <c r="D1603" t="s">
        <v>1253</v>
      </c>
      <c r="E1603" t="str">
        <f t="shared" si="50"/>
        <v>52030302El Bagre</v>
      </c>
      <c r="F1603" t="str">
        <f t="shared" si="49"/>
        <v/>
      </c>
      <c r="G1603">
        <v>36</v>
      </c>
      <c r="H1603" s="2">
        <v>12</v>
      </c>
      <c r="I1603">
        <f>+ABS(SUMIF($A$4:$A$11183,A1603,$H$4:$H$11183)-IF(ISERROR(VLOOKUP(A1603,Seguimiento_Mar_2025!G$4:U$356,15,FALSE)),0,VLOOKUP(A1603,Seguimiento_Mar_2025!G$4:U$356,15,FALSE)))</f>
        <v>0</v>
      </c>
    </row>
    <row r="1604" spans="1:9">
      <c r="A1604" t="s">
        <v>371</v>
      </c>
      <c r="B1604" s="1" t="str">
        <f>+IF(LEN(A1604)&gt;0,VLOOKUP(A1604,Seguimiento_Mar_2025!G$4:H$356,2,FALSE),"")</f>
        <v>Sedes educativas conectadas a internet</v>
      </c>
      <c r="C1604" s="1" t="str">
        <f>+IF(LEN(A1604)&gt;0,VLOOKUP(A1604,Seguimiento_Mar_2025!G$4:J$356,4,FALSE),"")</f>
        <v>Secretaría de Educación</v>
      </c>
      <c r="D1604" t="s">
        <v>1355</v>
      </c>
      <c r="E1604" t="str">
        <f t="shared" si="50"/>
        <v>52030302El Carmen De Viboral</v>
      </c>
      <c r="F1604" t="str">
        <f t="shared" ref="F1604:F1667" si="51">+IF(IF(LEN(E1604)&gt;0,COUNTIF($E$4:$E$11183,E1604),"")=1,"",IF(LEN(E1604)&gt;0,COUNTIF($E$4:$E$11183,E1604),""))</f>
        <v/>
      </c>
      <c r="G1604">
        <v>26</v>
      </c>
      <c r="H1604" s="2">
        <v>3</v>
      </c>
      <c r="I1604">
        <f>+ABS(SUMIF($A$4:$A$11183,A1604,$H$4:$H$11183)-IF(ISERROR(VLOOKUP(A1604,Seguimiento_Mar_2025!G$4:U$356,15,FALSE)),0,VLOOKUP(A1604,Seguimiento_Mar_2025!G$4:U$356,15,FALSE)))</f>
        <v>0</v>
      </c>
    </row>
    <row r="1605" spans="1:9">
      <c r="A1605" t="s">
        <v>371</v>
      </c>
      <c r="B1605" s="1" t="str">
        <f>+IF(LEN(A1605)&gt;0,VLOOKUP(A1605,Seguimiento_Mar_2025!G$4:H$356,2,FALSE),"")</f>
        <v>Sedes educativas conectadas a internet</v>
      </c>
      <c r="C1605" s="1" t="str">
        <f>+IF(LEN(A1605)&gt;0,VLOOKUP(A1605,Seguimiento_Mar_2025!G$4:J$356,4,FALSE),"")</f>
        <v>Secretaría de Educación</v>
      </c>
      <c r="D1605" t="s">
        <v>1244</v>
      </c>
      <c r="E1605" t="str">
        <f t="shared" ref="E1605:E1666" si="52">+A1605&amp;D1605</f>
        <v>52030302El Peñol</v>
      </c>
      <c r="F1605" t="str">
        <f t="shared" si="51"/>
        <v/>
      </c>
      <c r="G1605">
        <v>16</v>
      </c>
      <c r="H1605" s="2">
        <v>9</v>
      </c>
      <c r="I1605">
        <f>+ABS(SUMIF($A$4:$A$11183,A1605,$H$4:$H$11183)-IF(ISERROR(VLOOKUP(A1605,Seguimiento_Mar_2025!G$4:U$356,15,FALSE)),0,VLOOKUP(A1605,Seguimiento_Mar_2025!G$4:U$356,15,FALSE)))</f>
        <v>0</v>
      </c>
    </row>
    <row r="1606" spans="1:9">
      <c r="A1606" t="s">
        <v>371</v>
      </c>
      <c r="B1606" s="1" t="str">
        <f>+IF(LEN(A1606)&gt;0,VLOOKUP(A1606,Seguimiento_Mar_2025!G$4:H$356,2,FALSE),"")</f>
        <v>Sedes educativas conectadas a internet</v>
      </c>
      <c r="C1606" s="1" t="str">
        <f>+IF(LEN(A1606)&gt;0,VLOOKUP(A1606,Seguimiento_Mar_2025!G$4:J$356,4,FALSE),"")</f>
        <v>Secretaría de Educación</v>
      </c>
      <c r="D1606" t="s">
        <v>1235</v>
      </c>
      <c r="E1606" t="str">
        <f t="shared" si="52"/>
        <v>52030302El Santuario</v>
      </c>
      <c r="F1606" t="str">
        <f t="shared" si="51"/>
        <v/>
      </c>
      <c r="G1606">
        <v>32</v>
      </c>
      <c r="H1606" s="2">
        <v>0</v>
      </c>
      <c r="I1606">
        <f>+ABS(SUMIF($A$4:$A$11183,A1606,$H$4:$H$11183)-IF(ISERROR(VLOOKUP(A1606,Seguimiento_Mar_2025!G$4:U$356,15,FALSE)),0,VLOOKUP(A1606,Seguimiento_Mar_2025!G$4:U$356,15,FALSE)))</f>
        <v>0</v>
      </c>
    </row>
    <row r="1607" spans="1:9">
      <c r="A1607" t="s">
        <v>371</v>
      </c>
      <c r="B1607" s="1" t="str">
        <f>+IF(LEN(A1607)&gt;0,VLOOKUP(A1607,Seguimiento_Mar_2025!G$4:H$356,2,FALSE),"")</f>
        <v>Sedes educativas conectadas a internet</v>
      </c>
      <c r="C1607" s="1" t="str">
        <f>+IF(LEN(A1607)&gt;0,VLOOKUP(A1607,Seguimiento_Mar_2025!G$4:J$356,4,FALSE),"")</f>
        <v>Secretaría de Educación</v>
      </c>
      <c r="D1607" t="s">
        <v>1404</v>
      </c>
      <c r="E1607" t="str">
        <f t="shared" si="52"/>
        <v>52030302Entrerrios</v>
      </c>
      <c r="F1607" t="str">
        <f t="shared" si="51"/>
        <v/>
      </c>
      <c r="G1607">
        <v>12</v>
      </c>
      <c r="H1607" s="2">
        <v>7</v>
      </c>
      <c r="I1607">
        <f>+ABS(SUMIF($A$4:$A$11183,A1607,$H$4:$H$11183)-IF(ISERROR(VLOOKUP(A1607,Seguimiento_Mar_2025!G$4:U$356,15,FALSE)),0,VLOOKUP(A1607,Seguimiento_Mar_2025!G$4:U$356,15,FALSE)))</f>
        <v>0</v>
      </c>
    </row>
    <row r="1608" spans="1:9">
      <c r="A1608" t="s">
        <v>371</v>
      </c>
      <c r="B1608" s="1" t="str">
        <f>+IF(LEN(A1608)&gt;0,VLOOKUP(A1608,Seguimiento_Mar_2025!G$4:H$356,2,FALSE),"")</f>
        <v>Sedes educativas conectadas a internet</v>
      </c>
      <c r="C1608" s="1" t="str">
        <f>+IF(LEN(A1608)&gt;0,VLOOKUP(A1608,Seguimiento_Mar_2025!G$4:J$356,4,FALSE),"")</f>
        <v>Secretaría de Educación</v>
      </c>
      <c r="D1608" t="s">
        <v>1323</v>
      </c>
      <c r="E1608" t="str">
        <f t="shared" si="52"/>
        <v>52030302Fredonia</v>
      </c>
      <c r="F1608" t="str">
        <f t="shared" si="51"/>
        <v/>
      </c>
      <c r="G1608">
        <v>14</v>
      </c>
      <c r="H1608" s="2">
        <v>4</v>
      </c>
      <c r="I1608">
        <f>+ABS(SUMIF($A$4:$A$11183,A1608,$H$4:$H$11183)-IF(ISERROR(VLOOKUP(A1608,Seguimiento_Mar_2025!G$4:U$356,15,FALSE)),0,VLOOKUP(A1608,Seguimiento_Mar_2025!G$4:U$356,15,FALSE)))</f>
        <v>0</v>
      </c>
    </row>
    <row r="1609" spans="1:9">
      <c r="A1609" t="s">
        <v>371</v>
      </c>
      <c r="B1609" s="1" t="str">
        <f>+IF(LEN(A1609)&gt;0,VLOOKUP(A1609,Seguimiento_Mar_2025!G$4:H$356,2,FALSE),"")</f>
        <v>Sedes educativas conectadas a internet</v>
      </c>
      <c r="C1609" s="1" t="str">
        <f>+IF(LEN(A1609)&gt;0,VLOOKUP(A1609,Seguimiento_Mar_2025!G$4:J$356,4,FALSE),"")</f>
        <v>Secretaría de Educación</v>
      </c>
      <c r="D1609" t="s">
        <v>1324</v>
      </c>
      <c r="E1609" t="str">
        <f t="shared" si="52"/>
        <v>52030302Frontino</v>
      </c>
      <c r="F1609" t="str">
        <f t="shared" si="51"/>
        <v/>
      </c>
      <c r="G1609">
        <v>42</v>
      </c>
      <c r="H1609" s="2">
        <v>29</v>
      </c>
      <c r="I1609">
        <f>+ABS(SUMIF($A$4:$A$11183,A1609,$H$4:$H$11183)-IF(ISERROR(VLOOKUP(A1609,Seguimiento_Mar_2025!G$4:U$356,15,FALSE)),0,VLOOKUP(A1609,Seguimiento_Mar_2025!G$4:U$356,15,FALSE)))</f>
        <v>0</v>
      </c>
    </row>
    <row r="1610" spans="1:9">
      <c r="A1610" t="s">
        <v>371</v>
      </c>
      <c r="B1610" s="1" t="str">
        <f>+IF(LEN(A1610)&gt;0,VLOOKUP(A1610,Seguimiento_Mar_2025!G$4:H$356,2,FALSE),"")</f>
        <v>Sedes educativas conectadas a internet</v>
      </c>
      <c r="C1610" s="1" t="str">
        <f>+IF(LEN(A1610)&gt;0,VLOOKUP(A1610,Seguimiento_Mar_2025!G$4:J$356,4,FALSE),"")</f>
        <v>Secretaría de Educación</v>
      </c>
      <c r="D1610" t="s">
        <v>1325</v>
      </c>
      <c r="E1610" t="str">
        <f t="shared" si="52"/>
        <v>52030302Giraldo</v>
      </c>
      <c r="F1610" t="str">
        <f t="shared" si="51"/>
        <v/>
      </c>
      <c r="G1610">
        <v>7</v>
      </c>
      <c r="H1610" s="2">
        <v>3</v>
      </c>
      <c r="I1610">
        <f>+ABS(SUMIF($A$4:$A$11183,A1610,$H$4:$H$11183)-IF(ISERROR(VLOOKUP(A1610,Seguimiento_Mar_2025!G$4:U$356,15,FALSE)),0,VLOOKUP(A1610,Seguimiento_Mar_2025!G$4:U$356,15,FALSE)))</f>
        <v>0</v>
      </c>
    </row>
    <row r="1611" spans="1:9">
      <c r="A1611" t="s">
        <v>371</v>
      </c>
      <c r="B1611" s="1" t="str">
        <f>+IF(LEN(A1611)&gt;0,VLOOKUP(A1611,Seguimiento_Mar_2025!G$4:H$356,2,FALSE),"")</f>
        <v>Sedes educativas conectadas a internet</v>
      </c>
      <c r="C1611" s="1" t="str">
        <f>+IF(LEN(A1611)&gt;0,VLOOKUP(A1611,Seguimiento_Mar_2025!G$4:J$356,4,FALSE),"")</f>
        <v>Secretaría de Educación</v>
      </c>
      <c r="D1611" t="s">
        <v>1261</v>
      </c>
      <c r="E1611" t="str">
        <f t="shared" si="52"/>
        <v>52030302Girardota</v>
      </c>
      <c r="F1611" t="str">
        <f t="shared" si="51"/>
        <v/>
      </c>
      <c r="G1611">
        <v>19</v>
      </c>
      <c r="H1611" s="2">
        <v>4</v>
      </c>
      <c r="I1611">
        <f>+ABS(SUMIF($A$4:$A$11183,A1611,$H$4:$H$11183)-IF(ISERROR(VLOOKUP(A1611,Seguimiento_Mar_2025!G$4:U$356,15,FALSE)),0,VLOOKUP(A1611,Seguimiento_Mar_2025!G$4:U$356,15,FALSE)))</f>
        <v>0</v>
      </c>
    </row>
    <row r="1612" spans="1:9">
      <c r="A1612" t="s">
        <v>371</v>
      </c>
      <c r="B1612" s="1" t="str">
        <f>+IF(LEN(A1612)&gt;0,VLOOKUP(A1612,Seguimiento_Mar_2025!G$4:H$356,2,FALSE),"")</f>
        <v>Sedes educativas conectadas a internet</v>
      </c>
      <c r="C1612" s="1" t="str">
        <f>+IF(LEN(A1612)&gt;0,VLOOKUP(A1612,Seguimiento_Mar_2025!G$4:J$356,4,FALSE),"")</f>
        <v>Secretaría de Educación</v>
      </c>
      <c r="D1612" t="s">
        <v>1326</v>
      </c>
      <c r="E1612" t="str">
        <f t="shared" si="52"/>
        <v>52030302Gómez Plata</v>
      </c>
      <c r="F1612" t="str">
        <f t="shared" si="51"/>
        <v/>
      </c>
      <c r="G1612">
        <v>9</v>
      </c>
      <c r="H1612" s="2">
        <v>1</v>
      </c>
      <c r="I1612">
        <f>+ABS(SUMIF($A$4:$A$11183,A1612,$H$4:$H$11183)-IF(ISERROR(VLOOKUP(A1612,Seguimiento_Mar_2025!G$4:U$356,15,FALSE)),0,VLOOKUP(A1612,Seguimiento_Mar_2025!G$4:U$356,15,FALSE)))</f>
        <v>0</v>
      </c>
    </row>
    <row r="1613" spans="1:9">
      <c r="A1613" t="s">
        <v>371</v>
      </c>
      <c r="B1613" s="1" t="str">
        <f>+IF(LEN(A1613)&gt;0,VLOOKUP(A1613,Seguimiento_Mar_2025!G$4:H$356,2,FALSE),"")</f>
        <v>Sedes educativas conectadas a internet</v>
      </c>
      <c r="C1613" s="1" t="str">
        <f>+IF(LEN(A1613)&gt;0,VLOOKUP(A1613,Seguimiento_Mar_2025!G$4:J$356,4,FALSE),"")</f>
        <v>Secretaría de Educación</v>
      </c>
      <c r="D1613" t="s">
        <v>1234</v>
      </c>
      <c r="E1613" t="str">
        <f t="shared" si="52"/>
        <v>52030302Granada</v>
      </c>
      <c r="F1613" t="str">
        <f t="shared" si="51"/>
        <v/>
      </c>
      <c r="G1613">
        <v>18</v>
      </c>
      <c r="H1613" s="2">
        <v>11</v>
      </c>
      <c r="I1613">
        <f>+ABS(SUMIF($A$4:$A$11183,A1613,$H$4:$H$11183)-IF(ISERROR(VLOOKUP(A1613,Seguimiento_Mar_2025!G$4:U$356,15,FALSE)),0,VLOOKUP(A1613,Seguimiento_Mar_2025!G$4:U$356,15,FALSE)))</f>
        <v>0</v>
      </c>
    </row>
    <row r="1614" spans="1:9">
      <c r="A1614" t="s">
        <v>371</v>
      </c>
      <c r="B1614" s="1" t="str">
        <f>+IF(LEN(A1614)&gt;0,VLOOKUP(A1614,Seguimiento_Mar_2025!G$4:H$356,2,FALSE),"")</f>
        <v>Sedes educativas conectadas a internet</v>
      </c>
      <c r="C1614" s="1" t="str">
        <f>+IF(LEN(A1614)&gt;0,VLOOKUP(A1614,Seguimiento_Mar_2025!G$4:J$356,4,FALSE),"")</f>
        <v>Secretaría de Educación</v>
      </c>
      <c r="D1614" t="s">
        <v>1282</v>
      </c>
      <c r="E1614" t="str">
        <f t="shared" si="52"/>
        <v>52030302Guadalupe</v>
      </c>
      <c r="F1614" t="str">
        <f t="shared" si="51"/>
        <v/>
      </c>
      <c r="G1614">
        <v>17</v>
      </c>
      <c r="H1614" s="2">
        <v>7</v>
      </c>
      <c r="I1614">
        <f>+ABS(SUMIF($A$4:$A$11183,A1614,$H$4:$H$11183)-IF(ISERROR(VLOOKUP(A1614,Seguimiento_Mar_2025!G$4:U$356,15,FALSE)),0,VLOOKUP(A1614,Seguimiento_Mar_2025!G$4:U$356,15,FALSE)))</f>
        <v>0</v>
      </c>
    </row>
    <row r="1615" spans="1:9">
      <c r="A1615" t="s">
        <v>371</v>
      </c>
      <c r="B1615" s="1" t="str">
        <f>+IF(LEN(A1615)&gt;0,VLOOKUP(A1615,Seguimiento_Mar_2025!G$4:H$356,2,FALSE),"")</f>
        <v>Sedes educativas conectadas a internet</v>
      </c>
      <c r="C1615" s="1" t="str">
        <f>+IF(LEN(A1615)&gt;0,VLOOKUP(A1615,Seguimiento_Mar_2025!G$4:J$356,4,FALSE),"")</f>
        <v>Secretaría de Educación</v>
      </c>
      <c r="D1615" t="s">
        <v>1327</v>
      </c>
      <c r="E1615" t="str">
        <f t="shared" si="52"/>
        <v>52030302Guarne</v>
      </c>
      <c r="F1615" t="str">
        <f t="shared" si="51"/>
        <v/>
      </c>
      <c r="G1615">
        <v>19</v>
      </c>
      <c r="H1615" s="2">
        <v>8</v>
      </c>
      <c r="I1615">
        <f>+ABS(SUMIF($A$4:$A$11183,A1615,$H$4:$H$11183)-IF(ISERROR(VLOOKUP(A1615,Seguimiento_Mar_2025!G$4:U$356,15,FALSE)),0,VLOOKUP(A1615,Seguimiento_Mar_2025!G$4:U$356,15,FALSE)))</f>
        <v>0</v>
      </c>
    </row>
    <row r="1616" spans="1:9">
      <c r="A1616" t="s">
        <v>371</v>
      </c>
      <c r="B1616" s="1" t="str">
        <f>+IF(LEN(A1616)&gt;0,VLOOKUP(A1616,Seguimiento_Mar_2025!G$4:H$356,2,FALSE),"")</f>
        <v>Sedes educativas conectadas a internet</v>
      </c>
      <c r="C1616" s="1" t="str">
        <f>+IF(LEN(A1616)&gt;0,VLOOKUP(A1616,Seguimiento_Mar_2025!G$4:J$356,4,FALSE),"")</f>
        <v>Secretaría de Educación</v>
      </c>
      <c r="D1616" t="s">
        <v>1405</v>
      </c>
      <c r="E1616" t="str">
        <f t="shared" si="52"/>
        <v>52030302Guatape</v>
      </c>
      <c r="F1616" t="str">
        <f t="shared" si="51"/>
        <v/>
      </c>
      <c r="G1616">
        <v>7</v>
      </c>
      <c r="H1616" s="2">
        <v>3</v>
      </c>
      <c r="I1616">
        <f>+ABS(SUMIF($A$4:$A$11183,A1616,$H$4:$H$11183)-IF(ISERROR(VLOOKUP(A1616,Seguimiento_Mar_2025!G$4:U$356,15,FALSE)),0,VLOOKUP(A1616,Seguimiento_Mar_2025!G$4:U$356,15,FALSE)))</f>
        <v>0</v>
      </c>
    </row>
    <row r="1617" spans="1:9">
      <c r="A1617" t="s">
        <v>371</v>
      </c>
      <c r="B1617" s="1" t="str">
        <f>+IF(LEN(A1617)&gt;0,VLOOKUP(A1617,Seguimiento_Mar_2025!G$4:H$356,2,FALSE),"")</f>
        <v>Sedes educativas conectadas a internet</v>
      </c>
      <c r="C1617" s="1" t="str">
        <f>+IF(LEN(A1617)&gt;0,VLOOKUP(A1617,Seguimiento_Mar_2025!G$4:J$356,4,FALSE),"")</f>
        <v>Secretaría de Educación</v>
      </c>
      <c r="D1617" t="s">
        <v>1293</v>
      </c>
      <c r="E1617" t="str">
        <f t="shared" si="52"/>
        <v>52030302Heliconia</v>
      </c>
      <c r="F1617" t="str">
        <f t="shared" si="51"/>
        <v/>
      </c>
      <c r="G1617">
        <v>8</v>
      </c>
      <c r="H1617" s="2">
        <v>1</v>
      </c>
      <c r="I1617">
        <f>+ABS(SUMIF($A$4:$A$11183,A1617,$H$4:$H$11183)-IF(ISERROR(VLOOKUP(A1617,Seguimiento_Mar_2025!G$4:U$356,15,FALSE)),0,VLOOKUP(A1617,Seguimiento_Mar_2025!G$4:U$356,15,FALSE)))</f>
        <v>0</v>
      </c>
    </row>
    <row r="1618" spans="1:9">
      <c r="A1618" t="s">
        <v>371</v>
      </c>
      <c r="B1618" s="1" t="str">
        <f>+IF(LEN(A1618)&gt;0,VLOOKUP(A1618,Seguimiento_Mar_2025!G$4:H$356,2,FALSE),"")</f>
        <v>Sedes educativas conectadas a internet</v>
      </c>
      <c r="C1618" s="1" t="str">
        <f>+IF(LEN(A1618)&gt;0,VLOOKUP(A1618,Seguimiento_Mar_2025!G$4:J$356,4,FALSE),"")</f>
        <v>Secretaría de Educación</v>
      </c>
      <c r="D1618" t="s">
        <v>1283</v>
      </c>
      <c r="E1618" t="str">
        <f t="shared" si="52"/>
        <v>52030302Hispania</v>
      </c>
      <c r="F1618" t="str">
        <f t="shared" si="51"/>
        <v/>
      </c>
      <c r="G1618">
        <v>7</v>
      </c>
      <c r="H1618" s="2">
        <v>4</v>
      </c>
      <c r="I1618">
        <f>+ABS(SUMIF($A$4:$A$11183,A1618,$H$4:$H$11183)-IF(ISERROR(VLOOKUP(A1618,Seguimiento_Mar_2025!G$4:U$356,15,FALSE)),0,VLOOKUP(A1618,Seguimiento_Mar_2025!G$4:U$356,15,FALSE)))</f>
        <v>0</v>
      </c>
    </row>
    <row r="1619" spans="1:9">
      <c r="A1619" t="s">
        <v>371</v>
      </c>
      <c r="B1619" s="1" t="str">
        <f>+IF(LEN(A1619)&gt;0,VLOOKUP(A1619,Seguimiento_Mar_2025!G$4:H$356,2,FALSE),"")</f>
        <v>Sedes educativas conectadas a internet</v>
      </c>
      <c r="C1619" s="1" t="str">
        <f>+IF(LEN(A1619)&gt;0,VLOOKUP(A1619,Seguimiento_Mar_2025!G$4:J$356,4,FALSE),"")</f>
        <v>Secretaría de Educación</v>
      </c>
      <c r="D1619" t="s">
        <v>1238</v>
      </c>
      <c r="E1619" t="str">
        <f t="shared" si="52"/>
        <v>52030302Ituango</v>
      </c>
      <c r="F1619" t="str">
        <f t="shared" si="51"/>
        <v/>
      </c>
      <c r="G1619">
        <v>47</v>
      </c>
      <c r="H1619" s="2">
        <v>17</v>
      </c>
      <c r="I1619">
        <f>+ABS(SUMIF($A$4:$A$11183,A1619,$H$4:$H$11183)-IF(ISERROR(VLOOKUP(A1619,Seguimiento_Mar_2025!G$4:U$356,15,FALSE)),0,VLOOKUP(A1619,Seguimiento_Mar_2025!G$4:U$356,15,FALSE)))</f>
        <v>0</v>
      </c>
    </row>
    <row r="1620" spans="1:9">
      <c r="A1620" t="s">
        <v>371</v>
      </c>
      <c r="B1620" s="1" t="str">
        <f>+IF(LEN(A1620)&gt;0,VLOOKUP(A1620,Seguimiento_Mar_2025!G$4:H$356,2,FALSE),"")</f>
        <v>Sedes educativas conectadas a internet</v>
      </c>
      <c r="C1620" s="1" t="str">
        <f>+IF(LEN(A1620)&gt;0,VLOOKUP(A1620,Seguimiento_Mar_2025!G$4:J$356,4,FALSE),"")</f>
        <v>Secretaría de Educación</v>
      </c>
      <c r="D1620" t="s">
        <v>1330</v>
      </c>
      <c r="E1620" t="str">
        <f t="shared" si="52"/>
        <v>52030302Jardín</v>
      </c>
      <c r="F1620" t="str">
        <f t="shared" si="51"/>
        <v/>
      </c>
      <c r="G1620">
        <v>14</v>
      </c>
      <c r="H1620" s="2">
        <v>1</v>
      </c>
      <c r="I1620">
        <f>+ABS(SUMIF($A$4:$A$11183,A1620,$H$4:$H$11183)-IF(ISERROR(VLOOKUP(A1620,Seguimiento_Mar_2025!G$4:U$356,15,FALSE)),0,VLOOKUP(A1620,Seguimiento_Mar_2025!G$4:U$356,15,FALSE)))</f>
        <v>0</v>
      </c>
    </row>
    <row r="1621" spans="1:9">
      <c r="A1621" t="s">
        <v>371</v>
      </c>
      <c r="B1621" s="1" t="str">
        <f>+IF(LEN(A1621)&gt;0,VLOOKUP(A1621,Seguimiento_Mar_2025!G$4:H$356,2,FALSE),"")</f>
        <v>Sedes educativas conectadas a internet</v>
      </c>
      <c r="C1621" s="1" t="str">
        <f>+IF(LEN(A1621)&gt;0,VLOOKUP(A1621,Seguimiento_Mar_2025!G$4:J$356,4,FALSE),"")</f>
        <v>Secretaría de Educación</v>
      </c>
      <c r="D1621" t="s">
        <v>1237</v>
      </c>
      <c r="E1621" t="str">
        <f t="shared" si="52"/>
        <v>52030302Jericó</v>
      </c>
      <c r="F1621" t="str">
        <f t="shared" si="51"/>
        <v/>
      </c>
      <c r="G1621">
        <v>16</v>
      </c>
      <c r="H1621" s="2">
        <v>3</v>
      </c>
      <c r="I1621">
        <f>+ABS(SUMIF($A$4:$A$11183,A1621,$H$4:$H$11183)-IF(ISERROR(VLOOKUP(A1621,Seguimiento_Mar_2025!G$4:U$356,15,FALSE)),0,VLOOKUP(A1621,Seguimiento_Mar_2025!G$4:U$356,15,FALSE)))</f>
        <v>0</v>
      </c>
    </row>
    <row r="1622" spans="1:9">
      <c r="A1622" t="s">
        <v>371</v>
      </c>
      <c r="B1622" s="1" t="str">
        <f>+IF(LEN(A1622)&gt;0,VLOOKUP(A1622,Seguimiento_Mar_2025!G$4:H$356,2,FALSE),"")</f>
        <v>Sedes educativas conectadas a internet</v>
      </c>
      <c r="C1622" s="1" t="str">
        <f>+IF(LEN(A1622)&gt;0,VLOOKUP(A1622,Seguimiento_Mar_2025!G$4:J$356,4,FALSE),"")</f>
        <v>Secretaría de Educación</v>
      </c>
      <c r="D1622" t="s">
        <v>1356</v>
      </c>
      <c r="E1622" t="str">
        <f t="shared" si="52"/>
        <v>52030302La Ceja</v>
      </c>
      <c r="F1622" t="str">
        <f t="shared" si="51"/>
        <v/>
      </c>
      <c r="G1622">
        <v>19</v>
      </c>
      <c r="H1622" s="2">
        <v>11</v>
      </c>
      <c r="I1622">
        <f>+ABS(SUMIF($A$4:$A$11183,A1622,$H$4:$H$11183)-IF(ISERROR(VLOOKUP(A1622,Seguimiento_Mar_2025!G$4:U$356,15,FALSE)),0,VLOOKUP(A1622,Seguimiento_Mar_2025!G$4:U$356,15,FALSE)))</f>
        <v>0</v>
      </c>
    </row>
    <row r="1623" spans="1:9">
      <c r="A1623" t="s">
        <v>371</v>
      </c>
      <c r="B1623" s="1" t="str">
        <f>+IF(LEN(A1623)&gt;0,VLOOKUP(A1623,Seguimiento_Mar_2025!G$4:H$356,2,FALSE),"")</f>
        <v>Sedes educativas conectadas a internet</v>
      </c>
      <c r="C1623" s="1" t="str">
        <f>+IF(LEN(A1623)&gt;0,VLOOKUP(A1623,Seguimiento_Mar_2025!G$4:J$356,4,FALSE),"")</f>
        <v>Secretaría de Educación</v>
      </c>
      <c r="D1623" t="s">
        <v>1294</v>
      </c>
      <c r="E1623" t="str">
        <f t="shared" si="52"/>
        <v>52030302La Pintada</v>
      </c>
      <c r="F1623" t="str">
        <f t="shared" si="51"/>
        <v/>
      </c>
      <c r="G1623">
        <v>5</v>
      </c>
      <c r="H1623" s="2">
        <v>11</v>
      </c>
      <c r="I1623">
        <f>+ABS(SUMIF($A$4:$A$11183,A1623,$H$4:$H$11183)-IF(ISERROR(VLOOKUP(A1623,Seguimiento_Mar_2025!G$4:U$356,15,FALSE)),0,VLOOKUP(A1623,Seguimiento_Mar_2025!G$4:U$356,15,FALSE)))</f>
        <v>0</v>
      </c>
    </row>
    <row r="1624" spans="1:9">
      <c r="A1624" t="s">
        <v>371</v>
      </c>
      <c r="B1624" s="1" t="str">
        <f>+IF(LEN(A1624)&gt;0,VLOOKUP(A1624,Seguimiento_Mar_2025!G$4:H$356,2,FALSE),"")</f>
        <v>Sedes educativas conectadas a internet</v>
      </c>
      <c r="C1624" s="1" t="str">
        <f>+IF(LEN(A1624)&gt;0,VLOOKUP(A1624,Seguimiento_Mar_2025!G$4:J$356,4,FALSE),"")</f>
        <v>Secretaría de Educación</v>
      </c>
      <c r="D1624" t="s">
        <v>1406</v>
      </c>
      <c r="E1624" t="str">
        <f t="shared" si="52"/>
        <v>52030302La Union</v>
      </c>
      <c r="F1624" t="str">
        <f t="shared" si="51"/>
        <v/>
      </c>
      <c r="G1624">
        <v>1</v>
      </c>
      <c r="H1624" s="2">
        <v>0</v>
      </c>
      <c r="I1624">
        <f>+ABS(SUMIF($A$4:$A$11183,A1624,$H$4:$H$11183)-IF(ISERROR(VLOOKUP(A1624,Seguimiento_Mar_2025!G$4:U$356,15,FALSE)),0,VLOOKUP(A1624,Seguimiento_Mar_2025!G$4:U$356,15,FALSE)))</f>
        <v>0</v>
      </c>
    </row>
    <row r="1625" spans="1:9">
      <c r="A1625" t="s">
        <v>371</v>
      </c>
      <c r="B1625" s="1" t="str">
        <f>+IF(LEN(A1625)&gt;0,VLOOKUP(A1625,Seguimiento_Mar_2025!G$4:H$356,2,FALSE),"")</f>
        <v>Sedes educativas conectadas a internet</v>
      </c>
      <c r="C1625" s="1" t="str">
        <f>+IF(LEN(A1625)&gt;0,VLOOKUP(A1625,Seguimiento_Mar_2025!G$4:J$356,4,FALSE),"")</f>
        <v>Secretaría de Educación</v>
      </c>
      <c r="D1625" t="s">
        <v>1333</v>
      </c>
      <c r="E1625" t="str">
        <f t="shared" si="52"/>
        <v>52030302La Unión</v>
      </c>
      <c r="F1625" t="str">
        <f t="shared" si="51"/>
        <v/>
      </c>
      <c r="G1625">
        <v>14</v>
      </c>
      <c r="H1625" s="2">
        <v>5</v>
      </c>
      <c r="I1625">
        <f>+ABS(SUMIF($A$4:$A$11183,A1625,$H$4:$H$11183)-IF(ISERROR(VLOOKUP(A1625,Seguimiento_Mar_2025!G$4:U$356,15,FALSE)),0,VLOOKUP(A1625,Seguimiento_Mar_2025!G$4:U$356,15,FALSE)))</f>
        <v>0</v>
      </c>
    </row>
    <row r="1626" spans="1:9">
      <c r="A1626" t="s">
        <v>371</v>
      </c>
      <c r="B1626" s="1" t="str">
        <f>+IF(LEN(A1626)&gt;0,VLOOKUP(A1626,Seguimiento_Mar_2025!G$4:H$356,2,FALSE),"")</f>
        <v>Sedes educativas conectadas a internet</v>
      </c>
      <c r="C1626" s="1" t="str">
        <f>+IF(LEN(A1626)&gt;0,VLOOKUP(A1626,Seguimiento_Mar_2025!G$4:J$356,4,FALSE),"")</f>
        <v>Secretaría de Educación</v>
      </c>
      <c r="D1626" t="s">
        <v>1240</v>
      </c>
      <c r="E1626" t="str">
        <f t="shared" si="52"/>
        <v>52030302Liborina</v>
      </c>
      <c r="F1626" t="str">
        <f t="shared" si="51"/>
        <v/>
      </c>
      <c r="G1626">
        <v>17</v>
      </c>
      <c r="H1626" s="2">
        <v>7</v>
      </c>
      <c r="I1626">
        <f>+ABS(SUMIF($A$4:$A$11183,A1626,$H$4:$H$11183)-IF(ISERROR(VLOOKUP(A1626,Seguimiento_Mar_2025!G$4:U$356,15,FALSE)),0,VLOOKUP(A1626,Seguimiento_Mar_2025!G$4:U$356,15,FALSE)))</f>
        <v>0</v>
      </c>
    </row>
    <row r="1627" spans="1:9">
      <c r="A1627" t="s">
        <v>371</v>
      </c>
      <c r="B1627" s="1" t="str">
        <f>+IF(LEN(A1627)&gt;0,VLOOKUP(A1627,Seguimiento_Mar_2025!G$4:H$356,2,FALSE),"")</f>
        <v>Sedes educativas conectadas a internet</v>
      </c>
      <c r="C1627" s="1" t="str">
        <f>+IF(LEN(A1627)&gt;0,VLOOKUP(A1627,Seguimiento_Mar_2025!G$4:J$356,4,FALSE),"")</f>
        <v>Secretaría de Educación</v>
      </c>
      <c r="D1627" t="s">
        <v>1275</v>
      </c>
      <c r="E1627" t="str">
        <f t="shared" si="52"/>
        <v>52030302Maceo</v>
      </c>
      <c r="F1627" t="str">
        <f t="shared" si="51"/>
        <v/>
      </c>
      <c r="G1627">
        <v>10</v>
      </c>
      <c r="H1627" s="2">
        <v>3</v>
      </c>
      <c r="I1627">
        <f>+ABS(SUMIF($A$4:$A$11183,A1627,$H$4:$H$11183)-IF(ISERROR(VLOOKUP(A1627,Seguimiento_Mar_2025!G$4:U$356,15,FALSE)),0,VLOOKUP(A1627,Seguimiento_Mar_2025!G$4:U$356,15,FALSE)))</f>
        <v>0</v>
      </c>
    </row>
    <row r="1628" spans="1:9">
      <c r="A1628" t="s">
        <v>371</v>
      </c>
      <c r="B1628" s="1" t="str">
        <f>+IF(LEN(A1628)&gt;0,VLOOKUP(A1628,Seguimiento_Mar_2025!G$4:H$356,2,FALSE),"")</f>
        <v>Sedes educativas conectadas a internet</v>
      </c>
      <c r="C1628" s="1" t="str">
        <f>+IF(LEN(A1628)&gt;0,VLOOKUP(A1628,Seguimiento_Mar_2025!G$4:J$356,4,FALSE),"")</f>
        <v>Secretaría de Educación</v>
      </c>
      <c r="D1628" t="s">
        <v>1334</v>
      </c>
      <c r="E1628" t="str">
        <f t="shared" si="52"/>
        <v>52030302Marinilla</v>
      </c>
      <c r="F1628" t="str">
        <f t="shared" si="51"/>
        <v/>
      </c>
      <c r="G1628">
        <v>34</v>
      </c>
      <c r="H1628" s="2">
        <v>22</v>
      </c>
      <c r="I1628">
        <f>+ABS(SUMIF($A$4:$A$11183,A1628,$H$4:$H$11183)-IF(ISERROR(VLOOKUP(A1628,Seguimiento_Mar_2025!G$4:U$356,15,FALSE)),0,VLOOKUP(A1628,Seguimiento_Mar_2025!G$4:U$356,15,FALSE)))</f>
        <v>0</v>
      </c>
    </row>
    <row r="1629" spans="1:9">
      <c r="A1629" t="s">
        <v>371</v>
      </c>
      <c r="B1629" s="1" t="str">
        <f>+IF(LEN(A1629)&gt;0,VLOOKUP(A1629,Seguimiento_Mar_2025!G$4:H$356,2,FALSE),"")</f>
        <v>Sedes educativas conectadas a internet</v>
      </c>
      <c r="C1629" s="1" t="str">
        <f>+IF(LEN(A1629)&gt;0,VLOOKUP(A1629,Seguimiento_Mar_2025!G$4:J$356,4,FALSE),"")</f>
        <v>Secretaría de Educación</v>
      </c>
      <c r="D1629" t="s">
        <v>1284</v>
      </c>
      <c r="E1629" t="str">
        <f t="shared" si="52"/>
        <v>52030302Montebello</v>
      </c>
      <c r="F1629" t="str">
        <f t="shared" si="51"/>
        <v/>
      </c>
      <c r="G1629">
        <v>15</v>
      </c>
      <c r="H1629" s="2">
        <v>7</v>
      </c>
      <c r="I1629">
        <f>+ABS(SUMIF($A$4:$A$11183,A1629,$H$4:$H$11183)-IF(ISERROR(VLOOKUP(A1629,Seguimiento_Mar_2025!G$4:U$356,15,FALSE)),0,VLOOKUP(A1629,Seguimiento_Mar_2025!G$4:U$356,15,FALSE)))</f>
        <v>0</v>
      </c>
    </row>
    <row r="1630" spans="1:9">
      <c r="A1630" t="s">
        <v>371</v>
      </c>
      <c r="B1630" s="1" t="str">
        <f>+IF(LEN(A1630)&gt;0,VLOOKUP(A1630,Seguimiento_Mar_2025!G$4:H$356,2,FALSE),"")</f>
        <v>Sedes educativas conectadas a internet</v>
      </c>
      <c r="C1630" s="1" t="str">
        <f>+IF(LEN(A1630)&gt;0,VLOOKUP(A1630,Seguimiento_Mar_2025!G$4:J$356,4,FALSE),"")</f>
        <v>Secretaría de Educación</v>
      </c>
      <c r="D1630" t="s">
        <v>1243</v>
      </c>
      <c r="E1630" t="str">
        <f t="shared" si="52"/>
        <v>52030302Murindó</v>
      </c>
      <c r="F1630" t="str">
        <f t="shared" si="51"/>
        <v/>
      </c>
      <c r="G1630">
        <v>5</v>
      </c>
      <c r="H1630" s="2">
        <v>0</v>
      </c>
      <c r="I1630">
        <f>+ABS(SUMIF($A$4:$A$11183,A1630,$H$4:$H$11183)-IF(ISERROR(VLOOKUP(A1630,Seguimiento_Mar_2025!G$4:U$356,15,FALSE)),0,VLOOKUP(A1630,Seguimiento_Mar_2025!G$4:U$356,15,FALSE)))</f>
        <v>0</v>
      </c>
    </row>
    <row r="1631" spans="1:9">
      <c r="A1631" t="s">
        <v>371</v>
      </c>
      <c r="B1631" s="1" t="str">
        <f>+IF(LEN(A1631)&gt;0,VLOOKUP(A1631,Seguimiento_Mar_2025!G$4:H$356,2,FALSE),"")</f>
        <v>Sedes educativas conectadas a internet</v>
      </c>
      <c r="C1631" s="1" t="str">
        <f>+IF(LEN(A1631)&gt;0,VLOOKUP(A1631,Seguimiento_Mar_2025!G$4:J$356,4,FALSE),"")</f>
        <v>Secretaría de Educación</v>
      </c>
      <c r="D1631" t="s">
        <v>1285</v>
      </c>
      <c r="E1631" t="str">
        <f t="shared" si="52"/>
        <v>52030302Mutatá</v>
      </c>
      <c r="F1631" t="str">
        <f t="shared" si="51"/>
        <v/>
      </c>
      <c r="G1631">
        <v>19</v>
      </c>
      <c r="H1631" s="2">
        <v>11</v>
      </c>
      <c r="I1631">
        <f>+ABS(SUMIF($A$4:$A$11183,A1631,$H$4:$H$11183)-IF(ISERROR(VLOOKUP(A1631,Seguimiento_Mar_2025!G$4:U$356,15,FALSE)),0,VLOOKUP(A1631,Seguimiento_Mar_2025!G$4:U$356,15,FALSE)))</f>
        <v>0</v>
      </c>
    </row>
    <row r="1632" spans="1:9">
      <c r="A1632" t="s">
        <v>371</v>
      </c>
      <c r="B1632" s="1" t="str">
        <f>+IF(LEN(A1632)&gt;0,VLOOKUP(A1632,Seguimiento_Mar_2025!G$4:H$356,2,FALSE),"")</f>
        <v>Sedes educativas conectadas a internet</v>
      </c>
      <c r="C1632" s="1" t="str">
        <f>+IF(LEN(A1632)&gt;0,VLOOKUP(A1632,Seguimiento_Mar_2025!G$4:J$356,4,FALSE),"")</f>
        <v>Secretaría de Educación</v>
      </c>
      <c r="D1632" t="s">
        <v>1286</v>
      </c>
      <c r="E1632" t="str">
        <f t="shared" si="52"/>
        <v>52030302Nariño</v>
      </c>
      <c r="F1632" t="str">
        <f t="shared" si="51"/>
        <v/>
      </c>
      <c r="G1632">
        <v>25</v>
      </c>
      <c r="H1632" s="2">
        <v>18</v>
      </c>
      <c r="I1632">
        <f>+ABS(SUMIF($A$4:$A$11183,A1632,$H$4:$H$11183)-IF(ISERROR(VLOOKUP(A1632,Seguimiento_Mar_2025!G$4:U$356,15,FALSE)),0,VLOOKUP(A1632,Seguimiento_Mar_2025!G$4:U$356,15,FALSE)))</f>
        <v>0</v>
      </c>
    </row>
    <row r="1633" spans="1:9">
      <c r="A1633" t="s">
        <v>371</v>
      </c>
      <c r="B1633" s="1" t="str">
        <f>+IF(LEN(A1633)&gt;0,VLOOKUP(A1633,Seguimiento_Mar_2025!G$4:H$356,2,FALSE),"")</f>
        <v>Sedes educativas conectadas a internet</v>
      </c>
      <c r="C1633" s="1" t="str">
        <f>+IF(LEN(A1633)&gt;0,VLOOKUP(A1633,Seguimiento_Mar_2025!G$4:J$356,4,FALSE),"")</f>
        <v>Secretaría de Educación</v>
      </c>
      <c r="D1633" t="s">
        <v>1239</v>
      </c>
      <c r="E1633" t="str">
        <f t="shared" si="52"/>
        <v>52030302Nechí</v>
      </c>
      <c r="F1633" t="str">
        <f t="shared" si="51"/>
        <v/>
      </c>
      <c r="G1633">
        <v>24</v>
      </c>
      <c r="H1633" s="2">
        <v>7</v>
      </c>
      <c r="I1633">
        <f>+ABS(SUMIF($A$4:$A$11183,A1633,$H$4:$H$11183)-IF(ISERROR(VLOOKUP(A1633,Seguimiento_Mar_2025!G$4:U$356,15,FALSE)),0,VLOOKUP(A1633,Seguimiento_Mar_2025!G$4:U$356,15,FALSE)))</f>
        <v>0</v>
      </c>
    </row>
    <row r="1634" spans="1:9">
      <c r="A1634" t="s">
        <v>371</v>
      </c>
      <c r="B1634" s="1" t="str">
        <f>+IF(LEN(A1634)&gt;0,VLOOKUP(A1634,Seguimiento_Mar_2025!G$4:H$356,2,FALSE),"")</f>
        <v>Sedes educativas conectadas a internet</v>
      </c>
      <c r="C1634" s="1" t="str">
        <f>+IF(LEN(A1634)&gt;0,VLOOKUP(A1634,Seguimiento_Mar_2025!G$4:J$356,4,FALSE),"")</f>
        <v>Secretaría de Educación</v>
      </c>
      <c r="D1634" t="s">
        <v>1228</v>
      </c>
      <c r="E1634" t="str">
        <f t="shared" si="52"/>
        <v>52030302Necoclí</v>
      </c>
      <c r="F1634" t="str">
        <f t="shared" si="51"/>
        <v/>
      </c>
      <c r="G1634">
        <v>63</v>
      </c>
      <c r="H1634" s="2">
        <v>32</v>
      </c>
      <c r="I1634">
        <f>+ABS(SUMIF($A$4:$A$11183,A1634,$H$4:$H$11183)-IF(ISERROR(VLOOKUP(A1634,Seguimiento_Mar_2025!G$4:U$356,15,FALSE)),0,VLOOKUP(A1634,Seguimiento_Mar_2025!G$4:U$356,15,FALSE)))</f>
        <v>0</v>
      </c>
    </row>
    <row r="1635" spans="1:9">
      <c r="A1635" t="s">
        <v>371</v>
      </c>
      <c r="B1635" s="1" t="str">
        <f>+IF(LEN(A1635)&gt;0,VLOOKUP(A1635,Seguimiento_Mar_2025!G$4:H$356,2,FALSE),"")</f>
        <v>Sedes educativas conectadas a internet</v>
      </c>
      <c r="C1635" s="1" t="str">
        <f>+IF(LEN(A1635)&gt;0,VLOOKUP(A1635,Seguimiento_Mar_2025!G$4:J$356,4,FALSE),"")</f>
        <v>Secretaría de Educación</v>
      </c>
      <c r="D1635" t="s">
        <v>1274</v>
      </c>
      <c r="E1635" t="str">
        <f t="shared" si="52"/>
        <v>52030302Olaya</v>
      </c>
      <c r="F1635" t="str">
        <f t="shared" si="51"/>
        <v/>
      </c>
      <c r="G1635">
        <v>3</v>
      </c>
      <c r="H1635" s="2">
        <v>0</v>
      </c>
      <c r="I1635">
        <f>+ABS(SUMIF($A$4:$A$11183,A1635,$H$4:$H$11183)-IF(ISERROR(VLOOKUP(A1635,Seguimiento_Mar_2025!G$4:U$356,15,FALSE)),0,VLOOKUP(A1635,Seguimiento_Mar_2025!G$4:U$356,15,FALSE)))</f>
        <v>0</v>
      </c>
    </row>
    <row r="1636" spans="1:9">
      <c r="A1636" t="s">
        <v>371</v>
      </c>
      <c r="B1636" s="1" t="str">
        <f>+IF(LEN(A1636)&gt;0,VLOOKUP(A1636,Seguimiento_Mar_2025!G$4:H$356,2,FALSE),"")</f>
        <v>Sedes educativas conectadas a internet</v>
      </c>
      <c r="C1636" s="1" t="str">
        <f>+IF(LEN(A1636)&gt;0,VLOOKUP(A1636,Seguimiento_Mar_2025!G$4:J$356,4,FALSE),"")</f>
        <v>Secretaría de Educación</v>
      </c>
      <c r="D1636" t="s">
        <v>1335</v>
      </c>
      <c r="E1636" t="str">
        <f t="shared" si="52"/>
        <v>52030302Peque</v>
      </c>
      <c r="F1636" t="str">
        <f t="shared" si="51"/>
        <v/>
      </c>
      <c r="G1636">
        <v>22</v>
      </c>
      <c r="H1636" s="2">
        <v>14</v>
      </c>
      <c r="I1636">
        <f>+ABS(SUMIF($A$4:$A$11183,A1636,$H$4:$H$11183)-IF(ISERROR(VLOOKUP(A1636,Seguimiento_Mar_2025!G$4:U$356,15,FALSE)),0,VLOOKUP(A1636,Seguimiento_Mar_2025!G$4:U$356,15,FALSE)))</f>
        <v>0</v>
      </c>
    </row>
    <row r="1637" spans="1:9">
      <c r="A1637" t="s">
        <v>371</v>
      </c>
      <c r="B1637" s="1" t="str">
        <f>+IF(LEN(A1637)&gt;0,VLOOKUP(A1637,Seguimiento_Mar_2025!G$4:H$356,2,FALSE),"")</f>
        <v>Sedes educativas conectadas a internet</v>
      </c>
      <c r="C1637" s="1" t="str">
        <f>+IF(LEN(A1637)&gt;0,VLOOKUP(A1637,Seguimiento_Mar_2025!G$4:J$356,4,FALSE),"")</f>
        <v>Secretaría de Educación</v>
      </c>
      <c r="D1637" t="s">
        <v>1517</v>
      </c>
      <c r="E1637" t="str">
        <f t="shared" si="52"/>
        <v>52030302Pueblorico</v>
      </c>
      <c r="F1637" t="str">
        <f t="shared" si="51"/>
        <v/>
      </c>
      <c r="G1637">
        <v>3</v>
      </c>
      <c r="H1637" s="2">
        <v>3</v>
      </c>
      <c r="I1637">
        <f>+ABS(SUMIF($A$4:$A$11183,A1637,$H$4:$H$11183)-IF(ISERROR(VLOOKUP(A1637,Seguimiento_Mar_2025!G$4:U$356,15,FALSE)),0,VLOOKUP(A1637,Seguimiento_Mar_2025!G$4:U$356,15,FALSE)))</f>
        <v>0</v>
      </c>
    </row>
    <row r="1638" spans="1:9">
      <c r="A1638" t="s">
        <v>371</v>
      </c>
      <c r="B1638" s="1" t="str">
        <f>+IF(LEN(A1638)&gt;0,VLOOKUP(A1638,Seguimiento_Mar_2025!G$4:H$356,2,FALSE),"")</f>
        <v>Sedes educativas conectadas a internet</v>
      </c>
      <c r="C1638" s="1" t="str">
        <f>+IF(LEN(A1638)&gt;0,VLOOKUP(A1638,Seguimiento_Mar_2025!G$4:J$356,4,FALSE),"")</f>
        <v>Secretaría de Educación</v>
      </c>
      <c r="D1638" t="s">
        <v>1295</v>
      </c>
      <c r="E1638" t="str">
        <f t="shared" si="52"/>
        <v>52030302Pueblorrico</v>
      </c>
      <c r="F1638" t="str">
        <f t="shared" si="51"/>
        <v/>
      </c>
      <c r="G1638">
        <v>7</v>
      </c>
      <c r="H1638" s="2">
        <v>0</v>
      </c>
      <c r="I1638">
        <f>+ABS(SUMIF($A$4:$A$11183,A1638,$H$4:$H$11183)-IF(ISERROR(VLOOKUP(A1638,Seguimiento_Mar_2025!G$4:U$356,15,FALSE)),0,VLOOKUP(A1638,Seguimiento_Mar_2025!G$4:U$356,15,FALSE)))</f>
        <v>0</v>
      </c>
    </row>
    <row r="1639" spans="1:9">
      <c r="A1639" t="s">
        <v>371</v>
      </c>
      <c r="B1639" s="1" t="str">
        <f>+IF(LEN(A1639)&gt;0,VLOOKUP(A1639,Seguimiento_Mar_2025!G$4:H$356,2,FALSE),"")</f>
        <v>Sedes educativas conectadas a internet</v>
      </c>
      <c r="C1639" s="1" t="str">
        <f>+IF(LEN(A1639)&gt;0,VLOOKUP(A1639,Seguimiento_Mar_2025!G$4:J$356,4,FALSE),"")</f>
        <v>Secretaría de Educación</v>
      </c>
      <c r="D1639" t="s">
        <v>1260</v>
      </c>
      <c r="E1639" t="str">
        <f t="shared" si="52"/>
        <v>52030302Puerto Berrío</v>
      </c>
      <c r="F1639" t="str">
        <f t="shared" si="51"/>
        <v/>
      </c>
      <c r="G1639">
        <v>21</v>
      </c>
      <c r="H1639" s="2">
        <v>5</v>
      </c>
      <c r="I1639">
        <f>+ABS(SUMIF($A$4:$A$11183,A1639,$H$4:$H$11183)-IF(ISERROR(VLOOKUP(A1639,Seguimiento_Mar_2025!G$4:U$356,15,FALSE)),0,VLOOKUP(A1639,Seguimiento_Mar_2025!G$4:U$356,15,FALSE)))</f>
        <v>0</v>
      </c>
    </row>
    <row r="1640" spans="1:9">
      <c r="A1640" t="s">
        <v>371</v>
      </c>
      <c r="B1640" s="1" t="str">
        <f>+IF(LEN(A1640)&gt;0,VLOOKUP(A1640,Seguimiento_Mar_2025!G$4:H$356,2,FALSE),"")</f>
        <v>Sedes educativas conectadas a internet</v>
      </c>
      <c r="C1640" s="1" t="str">
        <f>+IF(LEN(A1640)&gt;0,VLOOKUP(A1640,Seguimiento_Mar_2025!G$4:J$356,4,FALSE),"")</f>
        <v>Secretaría de Educación</v>
      </c>
      <c r="D1640" t="s">
        <v>1287</v>
      </c>
      <c r="E1640" t="str">
        <f t="shared" si="52"/>
        <v>52030302Puerto Nare</v>
      </c>
      <c r="F1640" t="str">
        <f t="shared" si="51"/>
        <v/>
      </c>
      <c r="G1640">
        <v>10</v>
      </c>
      <c r="H1640" s="2">
        <v>4</v>
      </c>
      <c r="I1640">
        <f>+ABS(SUMIF($A$4:$A$11183,A1640,$H$4:$H$11183)-IF(ISERROR(VLOOKUP(A1640,Seguimiento_Mar_2025!G$4:U$356,15,FALSE)),0,VLOOKUP(A1640,Seguimiento_Mar_2025!G$4:U$356,15,FALSE)))</f>
        <v>0</v>
      </c>
    </row>
    <row r="1641" spans="1:9">
      <c r="A1641" t="s">
        <v>371</v>
      </c>
      <c r="B1641" s="1" t="str">
        <f>+IF(LEN(A1641)&gt;0,VLOOKUP(A1641,Seguimiento_Mar_2025!G$4:H$356,2,FALSE),"")</f>
        <v>Sedes educativas conectadas a internet</v>
      </c>
      <c r="C1641" s="1" t="str">
        <f>+IF(LEN(A1641)&gt;0,VLOOKUP(A1641,Seguimiento_Mar_2025!G$4:J$356,4,FALSE),"")</f>
        <v>Secretaría de Educación</v>
      </c>
      <c r="D1641" t="s">
        <v>1268</v>
      </c>
      <c r="E1641" t="str">
        <f t="shared" si="52"/>
        <v>52030302Puerto Triunfo</v>
      </c>
      <c r="F1641" t="str">
        <f t="shared" si="51"/>
        <v/>
      </c>
      <c r="G1641">
        <v>9</v>
      </c>
      <c r="H1641" s="2">
        <v>0</v>
      </c>
      <c r="I1641">
        <f>+ABS(SUMIF($A$4:$A$11183,A1641,$H$4:$H$11183)-IF(ISERROR(VLOOKUP(A1641,Seguimiento_Mar_2025!G$4:U$356,15,FALSE)),0,VLOOKUP(A1641,Seguimiento_Mar_2025!G$4:U$356,15,FALSE)))</f>
        <v>0</v>
      </c>
    </row>
    <row r="1642" spans="1:9">
      <c r="A1642" t="s">
        <v>371</v>
      </c>
      <c r="B1642" s="1" t="str">
        <f>+IF(LEN(A1642)&gt;0,VLOOKUP(A1642,Seguimiento_Mar_2025!G$4:H$356,2,FALSE),"")</f>
        <v>Sedes educativas conectadas a internet</v>
      </c>
      <c r="C1642" s="1" t="str">
        <f>+IF(LEN(A1642)&gt;0,VLOOKUP(A1642,Seguimiento_Mar_2025!G$4:J$356,4,FALSE),"")</f>
        <v>Secretaría de Educación</v>
      </c>
      <c r="D1642" t="s">
        <v>1336</v>
      </c>
      <c r="E1642" t="str">
        <f t="shared" si="52"/>
        <v>52030302Remedios</v>
      </c>
      <c r="F1642" t="str">
        <f t="shared" si="51"/>
        <v/>
      </c>
      <c r="G1642">
        <v>28</v>
      </c>
      <c r="H1642" s="2">
        <v>10</v>
      </c>
      <c r="I1642">
        <f>+ABS(SUMIF($A$4:$A$11183,A1642,$H$4:$H$11183)-IF(ISERROR(VLOOKUP(A1642,Seguimiento_Mar_2025!G$4:U$356,15,FALSE)),0,VLOOKUP(A1642,Seguimiento_Mar_2025!G$4:U$356,15,FALSE)))</f>
        <v>0</v>
      </c>
    </row>
    <row r="1643" spans="1:9">
      <c r="A1643" t="s">
        <v>371</v>
      </c>
      <c r="B1643" s="1" t="str">
        <f>+IF(LEN(A1643)&gt;0,VLOOKUP(A1643,Seguimiento_Mar_2025!G$4:H$356,2,FALSE),"")</f>
        <v>Sedes educativas conectadas a internet</v>
      </c>
      <c r="C1643" s="1" t="str">
        <f>+IF(LEN(A1643)&gt;0,VLOOKUP(A1643,Seguimiento_Mar_2025!G$4:J$356,4,FALSE),"")</f>
        <v>Secretaría de Educación</v>
      </c>
      <c r="D1643" t="s">
        <v>1321</v>
      </c>
      <c r="E1643" t="str">
        <f t="shared" si="52"/>
        <v>52030302El Retiro</v>
      </c>
      <c r="F1643" t="str">
        <f t="shared" si="51"/>
        <v/>
      </c>
      <c r="G1643">
        <v>11</v>
      </c>
      <c r="H1643" s="2">
        <v>3</v>
      </c>
      <c r="I1643">
        <f>+ABS(SUMIF($A$4:$A$11183,A1643,$H$4:$H$11183)-IF(ISERROR(VLOOKUP(A1643,Seguimiento_Mar_2025!G$4:U$356,15,FALSE)),0,VLOOKUP(A1643,Seguimiento_Mar_2025!G$4:U$356,15,FALSE)))</f>
        <v>0</v>
      </c>
    </row>
    <row r="1644" spans="1:9">
      <c r="A1644" t="s">
        <v>371</v>
      </c>
      <c r="B1644" s="1" t="str">
        <f>+IF(LEN(A1644)&gt;0,VLOOKUP(A1644,Seguimiento_Mar_2025!G$4:H$356,2,FALSE),"")</f>
        <v>Sedes educativas conectadas a internet</v>
      </c>
      <c r="C1644" s="1" t="str">
        <f>+IF(LEN(A1644)&gt;0,VLOOKUP(A1644,Seguimiento_Mar_2025!G$4:J$356,4,FALSE),"")</f>
        <v>Secretaría de Educación</v>
      </c>
      <c r="D1644" t="s">
        <v>1338</v>
      </c>
      <c r="E1644" t="str">
        <f t="shared" si="52"/>
        <v>52030302Sabanalarga</v>
      </c>
      <c r="F1644" t="str">
        <f t="shared" si="51"/>
        <v/>
      </c>
      <c r="G1644">
        <v>18</v>
      </c>
      <c r="H1644" s="2">
        <v>10</v>
      </c>
      <c r="I1644">
        <f>+ABS(SUMIF($A$4:$A$11183,A1644,$H$4:$H$11183)-IF(ISERROR(VLOOKUP(A1644,Seguimiento_Mar_2025!G$4:U$356,15,FALSE)),0,VLOOKUP(A1644,Seguimiento_Mar_2025!G$4:U$356,15,FALSE)))</f>
        <v>0</v>
      </c>
    </row>
    <row r="1645" spans="1:9">
      <c r="A1645" t="s">
        <v>371</v>
      </c>
      <c r="B1645" s="1" t="str">
        <f>+IF(LEN(A1645)&gt;0,VLOOKUP(A1645,Seguimiento_Mar_2025!G$4:H$356,2,FALSE),"")</f>
        <v>Sedes educativas conectadas a internet</v>
      </c>
      <c r="C1645" s="1" t="str">
        <f>+IF(LEN(A1645)&gt;0,VLOOKUP(A1645,Seguimiento_Mar_2025!G$4:J$356,4,FALSE),"")</f>
        <v>Secretaría de Educación</v>
      </c>
      <c r="D1645" t="s">
        <v>1300</v>
      </c>
      <c r="E1645" t="str">
        <f t="shared" si="52"/>
        <v>52030302Salgar</v>
      </c>
      <c r="F1645" t="str">
        <f t="shared" si="51"/>
        <v/>
      </c>
      <c r="G1645">
        <v>24</v>
      </c>
      <c r="H1645" s="2">
        <v>12</v>
      </c>
      <c r="I1645">
        <f>+ABS(SUMIF($A$4:$A$11183,A1645,$H$4:$H$11183)-IF(ISERROR(VLOOKUP(A1645,Seguimiento_Mar_2025!G$4:U$356,15,FALSE)),0,VLOOKUP(A1645,Seguimiento_Mar_2025!G$4:U$356,15,FALSE)))</f>
        <v>0</v>
      </c>
    </row>
    <row r="1646" spans="1:9">
      <c r="A1646" t="s">
        <v>371</v>
      </c>
      <c r="B1646" s="1" t="str">
        <f>+IF(LEN(A1646)&gt;0,VLOOKUP(A1646,Seguimiento_Mar_2025!G$4:H$356,2,FALSE),"")</f>
        <v>Sedes educativas conectadas a internet</v>
      </c>
      <c r="C1646" s="1" t="str">
        <f>+IF(LEN(A1646)&gt;0,VLOOKUP(A1646,Seguimiento_Mar_2025!G$4:J$356,4,FALSE),"")</f>
        <v>Secretaría de Educación</v>
      </c>
      <c r="D1646" t="s">
        <v>1518</v>
      </c>
      <c r="E1646" t="str">
        <f t="shared" si="52"/>
        <v>52030302San Andrés De Cuerquía</v>
      </c>
      <c r="F1646" t="str">
        <f t="shared" si="51"/>
        <v/>
      </c>
      <c r="G1646">
        <v>11</v>
      </c>
      <c r="H1646" s="2">
        <v>3</v>
      </c>
      <c r="I1646">
        <f>+ABS(SUMIF($A$4:$A$11183,A1646,$H$4:$H$11183)-IF(ISERROR(VLOOKUP(A1646,Seguimiento_Mar_2025!G$4:U$356,15,FALSE)),0,VLOOKUP(A1646,Seguimiento_Mar_2025!G$4:U$356,15,FALSE)))</f>
        <v>0</v>
      </c>
    </row>
    <row r="1647" spans="1:9">
      <c r="A1647" t="s">
        <v>371</v>
      </c>
      <c r="B1647" s="1" t="str">
        <f>+IF(LEN(A1647)&gt;0,VLOOKUP(A1647,Seguimiento_Mar_2025!G$4:H$356,2,FALSE),"")</f>
        <v>Sedes educativas conectadas a internet</v>
      </c>
      <c r="C1647" s="1" t="str">
        <f>+IF(LEN(A1647)&gt;0,VLOOKUP(A1647,Seguimiento_Mar_2025!G$4:J$356,4,FALSE),"")</f>
        <v>Secretaría de Educación</v>
      </c>
      <c r="D1647" t="s">
        <v>1242</v>
      </c>
      <c r="E1647" t="str">
        <f t="shared" si="52"/>
        <v>52030302San Carlos</v>
      </c>
      <c r="F1647" t="str">
        <f t="shared" si="51"/>
        <v/>
      </c>
      <c r="G1647">
        <v>26</v>
      </c>
      <c r="H1647" s="2">
        <v>13</v>
      </c>
      <c r="I1647">
        <f>+ABS(SUMIF($A$4:$A$11183,A1647,$H$4:$H$11183)-IF(ISERROR(VLOOKUP(A1647,Seguimiento_Mar_2025!G$4:U$356,15,FALSE)),0,VLOOKUP(A1647,Seguimiento_Mar_2025!G$4:U$356,15,FALSE)))</f>
        <v>0</v>
      </c>
    </row>
    <row r="1648" spans="1:9">
      <c r="A1648" t="s">
        <v>371</v>
      </c>
      <c r="B1648" s="1" t="str">
        <f>+IF(LEN(A1648)&gt;0,VLOOKUP(A1648,Seguimiento_Mar_2025!G$4:H$356,2,FALSE),"")</f>
        <v>Sedes educativas conectadas a internet</v>
      </c>
      <c r="C1648" s="1" t="str">
        <f>+IF(LEN(A1648)&gt;0,VLOOKUP(A1648,Seguimiento_Mar_2025!G$4:J$356,4,FALSE),"")</f>
        <v>Secretaría de Educación</v>
      </c>
      <c r="D1648" t="s">
        <v>1302</v>
      </c>
      <c r="E1648" t="str">
        <f t="shared" si="52"/>
        <v>52030302San Francisco</v>
      </c>
      <c r="F1648" t="str">
        <f t="shared" si="51"/>
        <v/>
      </c>
      <c r="G1648">
        <v>7</v>
      </c>
      <c r="H1648" s="2">
        <v>3</v>
      </c>
      <c r="I1648">
        <f>+ABS(SUMIF($A$4:$A$11183,A1648,$H$4:$H$11183)-IF(ISERROR(VLOOKUP(A1648,Seguimiento_Mar_2025!G$4:U$356,15,FALSE)),0,VLOOKUP(A1648,Seguimiento_Mar_2025!G$4:U$356,15,FALSE)))</f>
        <v>0</v>
      </c>
    </row>
    <row r="1649" spans="1:9">
      <c r="A1649" t="s">
        <v>371</v>
      </c>
      <c r="B1649" s="1" t="str">
        <f>+IF(LEN(A1649)&gt;0,VLOOKUP(A1649,Seguimiento_Mar_2025!G$4:H$356,2,FALSE),"")</f>
        <v>Sedes educativas conectadas a internet</v>
      </c>
      <c r="C1649" s="1" t="str">
        <f>+IF(LEN(A1649)&gt;0,VLOOKUP(A1649,Seguimiento_Mar_2025!G$4:J$356,4,FALSE),"")</f>
        <v>Secretaría de Educación</v>
      </c>
      <c r="D1649" t="s">
        <v>1236</v>
      </c>
      <c r="E1649" t="str">
        <f t="shared" si="52"/>
        <v>52030302San Jerónimo</v>
      </c>
      <c r="F1649" t="str">
        <f t="shared" si="51"/>
        <v/>
      </c>
      <c r="G1649">
        <v>14</v>
      </c>
      <c r="H1649" s="2">
        <v>2</v>
      </c>
      <c r="I1649">
        <f>+ABS(SUMIF($A$4:$A$11183,A1649,$H$4:$H$11183)-IF(ISERROR(VLOOKUP(A1649,Seguimiento_Mar_2025!G$4:U$356,15,FALSE)),0,VLOOKUP(A1649,Seguimiento_Mar_2025!G$4:U$356,15,FALSE)))</f>
        <v>0</v>
      </c>
    </row>
    <row r="1650" spans="1:9">
      <c r="A1650" t="s">
        <v>371</v>
      </c>
      <c r="B1650" s="1" t="str">
        <f>+IF(LEN(A1650)&gt;0,VLOOKUP(A1650,Seguimiento_Mar_2025!G$4:H$356,2,FALSE),"")</f>
        <v>Sedes educativas conectadas a internet</v>
      </c>
      <c r="C1650" s="1" t="str">
        <f>+IF(LEN(A1650)&gt;0,VLOOKUP(A1650,Seguimiento_Mar_2025!G$4:J$356,4,FALSE),"")</f>
        <v>Secretaría de Educación</v>
      </c>
      <c r="D1650" t="s">
        <v>1358</v>
      </c>
      <c r="E1650" t="str">
        <f t="shared" si="52"/>
        <v>52030302San José De La Montaña</v>
      </c>
      <c r="F1650" t="str">
        <f t="shared" si="51"/>
        <v/>
      </c>
      <c r="G1650">
        <v>4</v>
      </c>
      <c r="H1650" s="2">
        <v>0</v>
      </c>
      <c r="I1650">
        <f>+ABS(SUMIF($A$4:$A$11183,A1650,$H$4:$H$11183)-IF(ISERROR(VLOOKUP(A1650,Seguimiento_Mar_2025!G$4:U$356,15,FALSE)),0,VLOOKUP(A1650,Seguimiento_Mar_2025!G$4:U$356,15,FALSE)))</f>
        <v>0</v>
      </c>
    </row>
    <row r="1651" spans="1:9">
      <c r="A1651" t="s">
        <v>371</v>
      </c>
      <c r="B1651" s="1" t="str">
        <f>+IF(LEN(A1651)&gt;0,VLOOKUP(A1651,Seguimiento_Mar_2025!G$4:H$356,2,FALSE),"")</f>
        <v>Sedes educativas conectadas a internet</v>
      </c>
      <c r="C1651" s="1" t="str">
        <f>+IF(LEN(A1651)&gt;0,VLOOKUP(A1651,Seguimiento_Mar_2025!G$4:J$356,4,FALSE),"")</f>
        <v>Secretaría de Educación</v>
      </c>
      <c r="D1651" t="s">
        <v>1359</v>
      </c>
      <c r="E1651" t="str">
        <f t="shared" si="52"/>
        <v>52030302San Juan De Urabá</v>
      </c>
      <c r="F1651" t="str">
        <f t="shared" si="51"/>
        <v/>
      </c>
      <c r="G1651">
        <v>30</v>
      </c>
      <c r="H1651" s="2">
        <v>11</v>
      </c>
      <c r="I1651">
        <f>+ABS(SUMIF($A$4:$A$11183,A1651,$H$4:$H$11183)-IF(ISERROR(VLOOKUP(A1651,Seguimiento_Mar_2025!G$4:U$356,15,FALSE)),0,VLOOKUP(A1651,Seguimiento_Mar_2025!G$4:U$356,15,FALSE)))</f>
        <v>0</v>
      </c>
    </row>
    <row r="1652" spans="1:9">
      <c r="A1652" t="s">
        <v>371</v>
      </c>
      <c r="B1652" s="1" t="str">
        <f>+IF(LEN(A1652)&gt;0,VLOOKUP(A1652,Seguimiento_Mar_2025!G$4:H$356,2,FALSE),"")</f>
        <v>Sedes educativas conectadas a internet</v>
      </c>
      <c r="C1652" s="1" t="str">
        <f>+IF(LEN(A1652)&gt;0,VLOOKUP(A1652,Seguimiento_Mar_2025!G$4:J$356,4,FALSE),"")</f>
        <v>Secretaría de Educación</v>
      </c>
      <c r="D1652" t="s">
        <v>1298</v>
      </c>
      <c r="E1652" t="str">
        <f t="shared" si="52"/>
        <v>52030302San Luis</v>
      </c>
      <c r="F1652" t="str">
        <f t="shared" si="51"/>
        <v/>
      </c>
      <c r="G1652">
        <v>19</v>
      </c>
      <c r="H1652" s="2">
        <v>9</v>
      </c>
      <c r="I1652">
        <f>+ABS(SUMIF($A$4:$A$11183,A1652,$H$4:$H$11183)-IF(ISERROR(VLOOKUP(A1652,Seguimiento_Mar_2025!G$4:U$356,15,FALSE)),0,VLOOKUP(A1652,Seguimiento_Mar_2025!G$4:U$356,15,FALSE)))</f>
        <v>0</v>
      </c>
    </row>
    <row r="1653" spans="1:9">
      <c r="A1653" t="s">
        <v>371</v>
      </c>
      <c r="B1653" s="1" t="str">
        <f>+IF(LEN(A1653)&gt;0,VLOOKUP(A1653,Seguimiento_Mar_2025!G$4:H$356,2,FALSE),"")</f>
        <v>Sedes educativas conectadas a internet</v>
      </c>
      <c r="C1653" s="1" t="str">
        <f>+IF(LEN(A1653)&gt;0,VLOOKUP(A1653,Seguimiento_Mar_2025!G$4:J$356,4,FALSE),"")</f>
        <v>Secretaría de Educación</v>
      </c>
      <c r="D1653" t="s">
        <v>1341</v>
      </c>
      <c r="E1653" t="str">
        <f t="shared" si="52"/>
        <v>52030302San Pedro de los Milagros</v>
      </c>
      <c r="F1653" t="str">
        <f t="shared" si="51"/>
        <v/>
      </c>
      <c r="G1653">
        <v>24</v>
      </c>
      <c r="H1653" s="2">
        <v>16</v>
      </c>
      <c r="I1653">
        <f>+ABS(SUMIF($A$4:$A$11183,A1653,$H$4:$H$11183)-IF(ISERROR(VLOOKUP(A1653,Seguimiento_Mar_2025!G$4:U$356,15,FALSE)),0,VLOOKUP(A1653,Seguimiento_Mar_2025!G$4:U$356,15,FALSE)))</f>
        <v>0</v>
      </c>
    </row>
    <row r="1654" spans="1:9">
      <c r="A1654" t="s">
        <v>371</v>
      </c>
      <c r="B1654" s="1" t="str">
        <f>+IF(LEN(A1654)&gt;0,VLOOKUP(A1654,Seguimiento_Mar_2025!G$4:H$356,2,FALSE),"")</f>
        <v>Sedes educativas conectadas a internet</v>
      </c>
      <c r="C1654" s="1" t="str">
        <f>+IF(LEN(A1654)&gt;0,VLOOKUP(A1654,Seguimiento_Mar_2025!G$4:J$356,4,FALSE),"")</f>
        <v>Secretaría de Educación</v>
      </c>
      <c r="D1654" t="s">
        <v>1411</v>
      </c>
      <c r="E1654" t="str">
        <f t="shared" si="52"/>
        <v>52030302San Pedro De Urabá</v>
      </c>
      <c r="F1654" t="str">
        <f t="shared" si="51"/>
        <v/>
      </c>
      <c r="G1654">
        <v>51</v>
      </c>
      <c r="H1654" s="2">
        <v>11</v>
      </c>
      <c r="I1654">
        <f>+ABS(SUMIF($A$4:$A$11183,A1654,$H$4:$H$11183)-IF(ISERROR(VLOOKUP(A1654,Seguimiento_Mar_2025!G$4:U$356,15,FALSE)),0,VLOOKUP(A1654,Seguimiento_Mar_2025!G$4:U$356,15,FALSE)))</f>
        <v>0</v>
      </c>
    </row>
    <row r="1655" spans="1:9">
      <c r="A1655" t="s">
        <v>371</v>
      </c>
      <c r="B1655" s="1" t="str">
        <f>+IF(LEN(A1655)&gt;0,VLOOKUP(A1655,Seguimiento_Mar_2025!G$4:H$356,2,FALSE),"")</f>
        <v>Sedes educativas conectadas a internet</v>
      </c>
      <c r="C1655" s="1" t="str">
        <f>+IF(LEN(A1655)&gt;0,VLOOKUP(A1655,Seguimiento_Mar_2025!G$4:J$356,4,FALSE),"")</f>
        <v>Secretaría de Educación</v>
      </c>
      <c r="D1655" t="s">
        <v>1247</v>
      </c>
      <c r="E1655" t="str">
        <f t="shared" si="52"/>
        <v>52030302San Rafael</v>
      </c>
      <c r="F1655" t="str">
        <f t="shared" si="51"/>
        <v/>
      </c>
      <c r="G1655">
        <v>17</v>
      </c>
      <c r="H1655" s="2">
        <v>9</v>
      </c>
      <c r="I1655">
        <f>+ABS(SUMIF($A$4:$A$11183,A1655,$H$4:$H$11183)-IF(ISERROR(VLOOKUP(A1655,Seguimiento_Mar_2025!G$4:U$356,15,FALSE)),0,VLOOKUP(A1655,Seguimiento_Mar_2025!G$4:U$356,15,FALSE)))</f>
        <v>0</v>
      </c>
    </row>
    <row r="1656" spans="1:9">
      <c r="A1656" t="s">
        <v>371</v>
      </c>
      <c r="B1656" s="1" t="str">
        <f>+IF(LEN(A1656)&gt;0,VLOOKUP(A1656,Seguimiento_Mar_2025!G$4:H$356,2,FALSE),"")</f>
        <v>Sedes educativas conectadas a internet</v>
      </c>
      <c r="C1656" s="1" t="str">
        <f>+IF(LEN(A1656)&gt;0,VLOOKUP(A1656,Seguimiento_Mar_2025!G$4:J$356,4,FALSE),"")</f>
        <v>Secretaría de Educación</v>
      </c>
      <c r="D1656" t="s">
        <v>1296</v>
      </c>
      <c r="E1656" t="str">
        <f t="shared" si="52"/>
        <v>52030302San Roque</v>
      </c>
      <c r="F1656" t="str">
        <f t="shared" si="51"/>
        <v/>
      </c>
      <c r="G1656">
        <v>20</v>
      </c>
      <c r="H1656" s="2">
        <v>14</v>
      </c>
      <c r="I1656">
        <f>+ABS(SUMIF($A$4:$A$11183,A1656,$H$4:$H$11183)-IF(ISERROR(VLOOKUP(A1656,Seguimiento_Mar_2025!G$4:U$356,15,FALSE)),0,VLOOKUP(A1656,Seguimiento_Mar_2025!G$4:U$356,15,FALSE)))</f>
        <v>0</v>
      </c>
    </row>
    <row r="1657" spans="1:9">
      <c r="A1657" t="s">
        <v>371</v>
      </c>
      <c r="B1657" s="1" t="str">
        <f>+IF(LEN(A1657)&gt;0,VLOOKUP(A1657,Seguimiento_Mar_2025!G$4:H$356,2,FALSE),"")</f>
        <v>Sedes educativas conectadas a internet</v>
      </c>
      <c r="C1657" s="1" t="str">
        <f>+IF(LEN(A1657)&gt;0,VLOOKUP(A1657,Seguimiento_Mar_2025!G$4:J$356,4,FALSE),"")</f>
        <v>Secretaría de Educación</v>
      </c>
      <c r="D1657" t="s">
        <v>1343</v>
      </c>
      <c r="E1657" t="str">
        <f t="shared" si="52"/>
        <v>52030302San Vicente Ferrer</v>
      </c>
      <c r="F1657" t="str">
        <f t="shared" si="51"/>
        <v/>
      </c>
      <c r="G1657">
        <v>27</v>
      </c>
      <c r="H1657" s="2">
        <v>19</v>
      </c>
      <c r="I1657">
        <f>+ABS(SUMIF($A$4:$A$11183,A1657,$H$4:$H$11183)-IF(ISERROR(VLOOKUP(A1657,Seguimiento_Mar_2025!G$4:U$356,15,FALSE)),0,VLOOKUP(A1657,Seguimiento_Mar_2025!G$4:U$356,15,FALSE)))</f>
        <v>0</v>
      </c>
    </row>
    <row r="1658" spans="1:9">
      <c r="A1658" t="s">
        <v>371</v>
      </c>
      <c r="B1658" s="1" t="str">
        <f>+IF(LEN(A1658)&gt;0,VLOOKUP(A1658,Seguimiento_Mar_2025!G$4:H$356,2,FALSE),"")</f>
        <v>Sedes educativas conectadas a internet</v>
      </c>
      <c r="C1658" s="1" t="str">
        <f>+IF(LEN(A1658)&gt;0,VLOOKUP(A1658,Seguimiento_Mar_2025!G$4:J$356,4,FALSE),"")</f>
        <v>Secretaría de Educación</v>
      </c>
      <c r="D1658" t="s">
        <v>1344</v>
      </c>
      <c r="E1658" t="str">
        <f t="shared" si="52"/>
        <v>52030302Santa Bárbara</v>
      </c>
      <c r="F1658" t="str">
        <f t="shared" si="51"/>
        <v/>
      </c>
      <c r="G1658">
        <v>22</v>
      </c>
      <c r="H1658" s="2">
        <v>8</v>
      </c>
      <c r="I1658">
        <f>+ABS(SUMIF($A$4:$A$11183,A1658,$H$4:$H$11183)-IF(ISERROR(VLOOKUP(A1658,Seguimiento_Mar_2025!G$4:U$356,15,FALSE)),0,VLOOKUP(A1658,Seguimiento_Mar_2025!G$4:U$356,15,FALSE)))</f>
        <v>0</v>
      </c>
    </row>
    <row r="1659" spans="1:9">
      <c r="A1659" t="s">
        <v>371</v>
      </c>
      <c r="B1659" s="1" t="str">
        <f>+IF(LEN(A1659)&gt;0,VLOOKUP(A1659,Seguimiento_Mar_2025!G$4:H$356,2,FALSE),"")</f>
        <v>Sedes educativas conectadas a internet</v>
      </c>
      <c r="C1659" s="1" t="str">
        <f>+IF(LEN(A1659)&gt;0,VLOOKUP(A1659,Seguimiento_Mar_2025!G$4:J$356,4,FALSE),"")</f>
        <v>Secretaría de Educación</v>
      </c>
      <c r="D1659" t="s">
        <v>1362</v>
      </c>
      <c r="E1659" t="str">
        <f t="shared" si="52"/>
        <v>52030302Santa Rosa De Osos</v>
      </c>
      <c r="F1659" t="str">
        <f t="shared" si="51"/>
        <v/>
      </c>
      <c r="G1659">
        <v>49</v>
      </c>
      <c r="H1659" s="2">
        <v>28</v>
      </c>
      <c r="I1659">
        <f>+ABS(SUMIF($A$4:$A$11183,A1659,$H$4:$H$11183)-IF(ISERROR(VLOOKUP(A1659,Seguimiento_Mar_2025!G$4:U$356,15,FALSE)),0,VLOOKUP(A1659,Seguimiento_Mar_2025!G$4:U$356,15,FALSE)))</f>
        <v>0</v>
      </c>
    </row>
    <row r="1660" spans="1:9">
      <c r="A1660" t="s">
        <v>371</v>
      </c>
      <c r="B1660" s="1" t="str">
        <f>+IF(LEN(A1660)&gt;0,VLOOKUP(A1660,Seguimiento_Mar_2025!G$4:H$356,2,FALSE),"")</f>
        <v>Sedes educativas conectadas a internet</v>
      </c>
      <c r="C1660" s="1" t="str">
        <f>+IF(LEN(A1660)&gt;0,VLOOKUP(A1660,Seguimiento_Mar_2025!G$4:J$356,4,FALSE),"")</f>
        <v>Secretaría de Educación</v>
      </c>
      <c r="D1660" t="s">
        <v>1255</v>
      </c>
      <c r="E1660" t="str">
        <f t="shared" si="52"/>
        <v>52030302Santa Fe de Antioquia</v>
      </c>
      <c r="F1660" t="str">
        <f t="shared" si="51"/>
        <v/>
      </c>
      <c r="G1660">
        <v>32</v>
      </c>
      <c r="H1660" s="2">
        <v>16</v>
      </c>
      <c r="I1660">
        <f>+ABS(SUMIF($A$4:$A$11183,A1660,$H$4:$H$11183)-IF(ISERROR(VLOOKUP(A1660,Seguimiento_Mar_2025!G$4:U$356,15,FALSE)),0,VLOOKUP(A1660,Seguimiento_Mar_2025!G$4:U$356,15,FALSE)))</f>
        <v>0</v>
      </c>
    </row>
    <row r="1661" spans="1:9">
      <c r="A1661" t="s">
        <v>371</v>
      </c>
      <c r="B1661" s="1" t="str">
        <f>+IF(LEN(A1661)&gt;0,VLOOKUP(A1661,Seguimiento_Mar_2025!G$4:H$356,2,FALSE),"")</f>
        <v>Sedes educativas conectadas a internet</v>
      </c>
      <c r="C1661" s="1" t="str">
        <f>+IF(LEN(A1661)&gt;0,VLOOKUP(A1661,Seguimiento_Mar_2025!G$4:J$356,4,FALSE),"")</f>
        <v>Secretaría de Educación</v>
      </c>
      <c r="D1661" t="s">
        <v>1297</v>
      </c>
      <c r="E1661" t="str">
        <f t="shared" si="52"/>
        <v>52030302Santo Domingo</v>
      </c>
      <c r="F1661" t="str">
        <f t="shared" si="51"/>
        <v/>
      </c>
      <c r="G1661">
        <v>17</v>
      </c>
      <c r="H1661" s="2">
        <v>9</v>
      </c>
      <c r="I1661">
        <f>+ABS(SUMIF($A$4:$A$11183,A1661,$H$4:$H$11183)-IF(ISERROR(VLOOKUP(A1661,Seguimiento_Mar_2025!G$4:U$356,15,FALSE)),0,VLOOKUP(A1661,Seguimiento_Mar_2025!G$4:U$356,15,FALSE)))</f>
        <v>0</v>
      </c>
    </row>
    <row r="1662" spans="1:9">
      <c r="A1662" t="s">
        <v>371</v>
      </c>
      <c r="B1662" s="1" t="str">
        <f>+IF(LEN(A1662)&gt;0,VLOOKUP(A1662,Seguimiento_Mar_2025!G$4:H$356,2,FALSE),"")</f>
        <v>Sedes educativas conectadas a internet</v>
      </c>
      <c r="C1662" s="1" t="str">
        <f>+IF(LEN(A1662)&gt;0,VLOOKUP(A1662,Seguimiento_Mar_2025!G$4:J$356,4,FALSE),"")</f>
        <v>Secretaría de Educación</v>
      </c>
      <c r="D1662" t="s">
        <v>1262</v>
      </c>
      <c r="E1662" t="str">
        <f t="shared" si="52"/>
        <v>52030302Segovia</v>
      </c>
      <c r="F1662" t="str">
        <f t="shared" si="51"/>
        <v/>
      </c>
      <c r="G1662">
        <v>18</v>
      </c>
      <c r="H1662" s="2">
        <v>3</v>
      </c>
      <c r="I1662">
        <f>+ABS(SUMIF($A$4:$A$11183,A1662,$H$4:$H$11183)-IF(ISERROR(VLOOKUP(A1662,Seguimiento_Mar_2025!G$4:U$356,15,FALSE)),0,VLOOKUP(A1662,Seguimiento_Mar_2025!G$4:U$356,15,FALSE)))</f>
        <v>0</v>
      </c>
    </row>
    <row r="1663" spans="1:9">
      <c r="A1663" t="s">
        <v>371</v>
      </c>
      <c r="B1663" s="1" t="str">
        <f>+IF(LEN(A1663)&gt;0,VLOOKUP(A1663,Seguimiento_Mar_2025!G$4:H$356,2,FALSE),"")</f>
        <v>Sedes educativas conectadas a internet</v>
      </c>
      <c r="C1663" s="1" t="str">
        <f>+IF(LEN(A1663)&gt;0,VLOOKUP(A1663,Seguimiento_Mar_2025!G$4:J$356,4,FALSE),"")</f>
        <v>Secretaría de Educación</v>
      </c>
      <c r="D1663" t="s">
        <v>1267</v>
      </c>
      <c r="E1663" t="str">
        <f t="shared" si="52"/>
        <v>52030302Sonsón</v>
      </c>
      <c r="F1663" t="str">
        <f t="shared" si="51"/>
        <v/>
      </c>
      <c r="G1663">
        <v>42</v>
      </c>
      <c r="H1663" s="2">
        <v>25</v>
      </c>
      <c r="I1663">
        <f>+ABS(SUMIF($A$4:$A$11183,A1663,$H$4:$H$11183)-IF(ISERROR(VLOOKUP(A1663,Seguimiento_Mar_2025!G$4:U$356,15,FALSE)),0,VLOOKUP(A1663,Seguimiento_Mar_2025!G$4:U$356,15,FALSE)))</f>
        <v>0</v>
      </c>
    </row>
    <row r="1664" spans="1:9">
      <c r="A1664" t="s">
        <v>371</v>
      </c>
      <c r="B1664" s="1" t="str">
        <f>+IF(LEN(A1664)&gt;0,VLOOKUP(A1664,Seguimiento_Mar_2025!G$4:H$356,2,FALSE),"")</f>
        <v>Sedes educativas conectadas a internet</v>
      </c>
      <c r="C1664" s="1" t="str">
        <f>+IF(LEN(A1664)&gt;0,VLOOKUP(A1664,Seguimiento_Mar_2025!G$4:J$356,4,FALSE),"")</f>
        <v>Secretaría de Educación</v>
      </c>
      <c r="D1664" t="s">
        <v>1345</v>
      </c>
      <c r="E1664" t="str">
        <f t="shared" si="52"/>
        <v>52030302Sopetrán</v>
      </c>
      <c r="F1664" t="str">
        <f t="shared" si="51"/>
        <v/>
      </c>
      <c r="G1664">
        <v>16</v>
      </c>
      <c r="H1664" s="2">
        <v>6</v>
      </c>
      <c r="I1664">
        <f>+ABS(SUMIF($A$4:$A$11183,A1664,$H$4:$H$11183)-IF(ISERROR(VLOOKUP(A1664,Seguimiento_Mar_2025!G$4:U$356,15,FALSE)),0,VLOOKUP(A1664,Seguimiento_Mar_2025!G$4:U$356,15,FALSE)))</f>
        <v>0</v>
      </c>
    </row>
    <row r="1665" spans="1:9">
      <c r="A1665" t="s">
        <v>371</v>
      </c>
      <c r="B1665" s="1" t="str">
        <f>+IF(LEN(A1665)&gt;0,VLOOKUP(A1665,Seguimiento_Mar_2025!G$4:H$356,2,FALSE),"")</f>
        <v>Sedes educativas conectadas a internet</v>
      </c>
      <c r="C1665" s="1" t="str">
        <f>+IF(LEN(A1665)&gt;0,VLOOKUP(A1665,Seguimiento_Mar_2025!G$4:J$356,4,FALSE),"")</f>
        <v>Secretaría de Educación</v>
      </c>
      <c r="D1665" t="s">
        <v>1346</v>
      </c>
      <c r="E1665" t="str">
        <f t="shared" si="52"/>
        <v>52030302Támesis</v>
      </c>
      <c r="F1665" t="str">
        <f t="shared" si="51"/>
        <v/>
      </c>
      <c r="G1665">
        <v>16</v>
      </c>
      <c r="H1665" s="2">
        <v>2</v>
      </c>
      <c r="I1665">
        <f>+ABS(SUMIF($A$4:$A$11183,A1665,$H$4:$H$11183)-IF(ISERROR(VLOOKUP(A1665,Seguimiento_Mar_2025!G$4:U$356,15,FALSE)),0,VLOOKUP(A1665,Seguimiento_Mar_2025!G$4:U$356,15,FALSE)))</f>
        <v>0</v>
      </c>
    </row>
    <row r="1666" spans="1:9">
      <c r="A1666" t="s">
        <v>371</v>
      </c>
      <c r="B1666" s="1" t="str">
        <f>+IF(LEN(A1666)&gt;0,VLOOKUP(A1666,Seguimiento_Mar_2025!G$4:H$356,2,FALSE),"")</f>
        <v>Sedes educativas conectadas a internet</v>
      </c>
      <c r="C1666" s="1" t="str">
        <f>+IF(LEN(A1666)&gt;0,VLOOKUP(A1666,Seguimiento_Mar_2025!G$4:J$356,4,FALSE),"")</f>
        <v>Secretaría de Educación</v>
      </c>
      <c r="D1666" t="s">
        <v>1263</v>
      </c>
      <c r="E1666" t="str">
        <f t="shared" si="52"/>
        <v>52030302Tarazá</v>
      </c>
      <c r="F1666" t="str">
        <f t="shared" si="51"/>
        <v/>
      </c>
      <c r="G1666">
        <v>18</v>
      </c>
      <c r="H1666" s="2">
        <v>1</v>
      </c>
      <c r="I1666">
        <f>+ABS(SUMIF($A$4:$A$11183,A1666,$H$4:$H$11183)-IF(ISERROR(VLOOKUP(A1666,Seguimiento_Mar_2025!G$4:U$356,15,FALSE)),0,VLOOKUP(A1666,Seguimiento_Mar_2025!G$4:U$356,15,FALSE)))</f>
        <v>0</v>
      </c>
    </row>
    <row r="1667" spans="1:9">
      <c r="A1667" t="s">
        <v>371</v>
      </c>
      <c r="B1667" s="1" t="str">
        <f>+IF(LEN(A1667)&gt;0,VLOOKUP(A1667,Seguimiento_Mar_2025!G$4:H$356,2,FALSE),"")</f>
        <v>Sedes educativas conectadas a internet</v>
      </c>
      <c r="C1667" s="1" t="str">
        <f>+IF(LEN(A1667)&gt;0,VLOOKUP(A1667,Seguimiento_Mar_2025!G$4:J$356,4,FALSE),"")</f>
        <v>Secretaría de Educación</v>
      </c>
      <c r="D1667" t="s">
        <v>1289</v>
      </c>
      <c r="E1667" t="str">
        <f t="shared" ref="E1667:E1729" si="53">+A1667&amp;D1667</f>
        <v>52030302Tarso</v>
      </c>
      <c r="F1667" t="str">
        <f t="shared" si="51"/>
        <v/>
      </c>
      <c r="G1667">
        <v>11</v>
      </c>
      <c r="H1667" s="2">
        <v>5</v>
      </c>
      <c r="I1667">
        <f>+ABS(SUMIF($A$4:$A$11183,A1667,$H$4:$H$11183)-IF(ISERROR(VLOOKUP(A1667,Seguimiento_Mar_2025!G$4:U$356,15,FALSE)),0,VLOOKUP(A1667,Seguimiento_Mar_2025!G$4:U$356,15,FALSE)))</f>
        <v>0</v>
      </c>
    </row>
    <row r="1668" spans="1:9">
      <c r="A1668" t="s">
        <v>371</v>
      </c>
      <c r="B1668" s="1" t="str">
        <f>+IF(LEN(A1668)&gt;0,VLOOKUP(A1668,Seguimiento_Mar_2025!G$4:H$356,2,FALSE),"")</f>
        <v>Sedes educativas conectadas a internet</v>
      </c>
      <c r="C1668" s="1" t="str">
        <f>+IF(LEN(A1668)&gt;0,VLOOKUP(A1668,Seguimiento_Mar_2025!G$4:J$356,4,FALSE),"")</f>
        <v>Secretaría de Educación</v>
      </c>
      <c r="D1668" t="s">
        <v>1347</v>
      </c>
      <c r="E1668" t="str">
        <f t="shared" si="53"/>
        <v>52030302Titiribí</v>
      </c>
      <c r="F1668" t="str">
        <f t="shared" ref="F1668:F1731" si="54">+IF(IF(LEN(E1668)&gt;0,COUNTIF($E$4:$E$11183,E1668),"")=1,"",IF(LEN(E1668)&gt;0,COUNTIF($E$4:$E$11183,E1668),""))</f>
        <v/>
      </c>
      <c r="G1668">
        <v>9</v>
      </c>
      <c r="H1668" s="2">
        <v>3</v>
      </c>
      <c r="I1668">
        <f>+ABS(SUMIF($A$4:$A$11183,A1668,$H$4:$H$11183)-IF(ISERROR(VLOOKUP(A1668,Seguimiento_Mar_2025!G$4:U$356,15,FALSE)),0,VLOOKUP(A1668,Seguimiento_Mar_2025!G$4:U$356,15,FALSE)))</f>
        <v>0</v>
      </c>
    </row>
    <row r="1669" spans="1:9">
      <c r="A1669" t="s">
        <v>371</v>
      </c>
      <c r="B1669" s="1" t="str">
        <f>+IF(LEN(A1669)&gt;0,VLOOKUP(A1669,Seguimiento_Mar_2025!G$4:H$356,2,FALSE),"")</f>
        <v>Sedes educativas conectadas a internet</v>
      </c>
      <c r="C1669" s="1" t="str">
        <f>+IF(LEN(A1669)&gt;0,VLOOKUP(A1669,Seguimiento_Mar_2025!G$4:J$356,4,FALSE),"")</f>
        <v>Secretaría de Educación</v>
      </c>
      <c r="D1669" t="s">
        <v>1348</v>
      </c>
      <c r="E1669" t="str">
        <f t="shared" si="53"/>
        <v>52030302Toledo</v>
      </c>
      <c r="F1669" t="str">
        <f t="shared" si="54"/>
        <v/>
      </c>
      <c r="G1669">
        <v>14</v>
      </c>
      <c r="H1669" s="2">
        <v>10</v>
      </c>
      <c r="I1669">
        <f>+ABS(SUMIF($A$4:$A$11183,A1669,$H$4:$H$11183)-IF(ISERROR(VLOOKUP(A1669,Seguimiento_Mar_2025!G$4:U$356,15,FALSE)),0,VLOOKUP(A1669,Seguimiento_Mar_2025!G$4:U$356,15,FALSE)))</f>
        <v>0</v>
      </c>
    </row>
    <row r="1670" spans="1:9">
      <c r="A1670" t="s">
        <v>371</v>
      </c>
      <c r="B1670" s="1" t="str">
        <f>+IF(LEN(A1670)&gt;0,VLOOKUP(A1670,Seguimiento_Mar_2025!G$4:H$356,2,FALSE),"")</f>
        <v>Sedes educativas conectadas a internet</v>
      </c>
      <c r="C1670" s="1" t="str">
        <f>+IF(LEN(A1670)&gt;0,VLOOKUP(A1670,Seguimiento_Mar_2025!G$4:J$356,4,FALSE),"")</f>
        <v>Secretaría de Educación</v>
      </c>
      <c r="D1670" t="s">
        <v>1290</v>
      </c>
      <c r="E1670" t="str">
        <f t="shared" si="53"/>
        <v>52030302Uramita</v>
      </c>
      <c r="F1670" t="str">
        <f t="shared" si="54"/>
        <v/>
      </c>
      <c r="G1670">
        <v>13</v>
      </c>
      <c r="H1670" s="2">
        <v>1</v>
      </c>
      <c r="I1670">
        <f>+ABS(SUMIF($A$4:$A$11183,A1670,$H$4:$H$11183)-IF(ISERROR(VLOOKUP(A1670,Seguimiento_Mar_2025!G$4:U$356,15,FALSE)),0,VLOOKUP(A1670,Seguimiento_Mar_2025!G$4:U$356,15,FALSE)))</f>
        <v>0</v>
      </c>
    </row>
    <row r="1671" spans="1:9">
      <c r="A1671" t="s">
        <v>371</v>
      </c>
      <c r="B1671" s="1" t="str">
        <f>+IF(LEN(A1671)&gt;0,VLOOKUP(A1671,Seguimiento_Mar_2025!G$4:H$356,2,FALSE),"")</f>
        <v>Sedes educativas conectadas a internet</v>
      </c>
      <c r="C1671" s="1" t="str">
        <f>+IF(LEN(A1671)&gt;0,VLOOKUP(A1671,Seguimiento_Mar_2025!G$4:J$356,4,FALSE),"")</f>
        <v>Secretaría de Educación</v>
      </c>
      <c r="D1671" t="s">
        <v>1252</v>
      </c>
      <c r="E1671" t="str">
        <f t="shared" si="53"/>
        <v>52030302Urrao</v>
      </c>
      <c r="F1671" t="str">
        <f t="shared" si="54"/>
        <v/>
      </c>
      <c r="G1671">
        <v>35</v>
      </c>
      <c r="H1671" s="2">
        <v>4</v>
      </c>
      <c r="I1671">
        <f>+ABS(SUMIF($A$4:$A$11183,A1671,$H$4:$H$11183)-IF(ISERROR(VLOOKUP(A1671,Seguimiento_Mar_2025!G$4:U$356,15,FALSE)),0,VLOOKUP(A1671,Seguimiento_Mar_2025!G$4:U$356,15,FALSE)))</f>
        <v>0</v>
      </c>
    </row>
    <row r="1672" spans="1:9">
      <c r="A1672" t="s">
        <v>371</v>
      </c>
      <c r="B1672" s="1" t="str">
        <f>+IF(LEN(A1672)&gt;0,VLOOKUP(A1672,Seguimiento_Mar_2025!G$4:H$356,2,FALSE),"")</f>
        <v>Sedes educativas conectadas a internet</v>
      </c>
      <c r="C1672" s="1" t="str">
        <f>+IF(LEN(A1672)&gt;0,VLOOKUP(A1672,Seguimiento_Mar_2025!G$4:J$356,4,FALSE),"")</f>
        <v>Secretaría de Educación</v>
      </c>
      <c r="D1672" t="s">
        <v>1349</v>
      </c>
      <c r="E1672" t="str">
        <f t="shared" si="53"/>
        <v>52030302Valdivia</v>
      </c>
      <c r="F1672" t="str">
        <f t="shared" si="54"/>
        <v/>
      </c>
      <c r="G1672">
        <v>23</v>
      </c>
      <c r="H1672" s="2">
        <v>17</v>
      </c>
      <c r="I1672">
        <f>+ABS(SUMIF($A$4:$A$11183,A1672,$H$4:$H$11183)-IF(ISERROR(VLOOKUP(A1672,Seguimiento_Mar_2025!G$4:U$356,15,FALSE)),0,VLOOKUP(A1672,Seguimiento_Mar_2025!G$4:U$356,15,FALSE)))</f>
        <v>0</v>
      </c>
    </row>
    <row r="1673" spans="1:9">
      <c r="A1673" t="s">
        <v>371</v>
      </c>
      <c r="B1673" s="1" t="str">
        <f>+IF(LEN(A1673)&gt;0,VLOOKUP(A1673,Seguimiento_Mar_2025!G$4:H$356,2,FALSE),"")</f>
        <v>Sedes educativas conectadas a internet</v>
      </c>
      <c r="C1673" s="1" t="str">
        <f>+IF(LEN(A1673)&gt;0,VLOOKUP(A1673,Seguimiento_Mar_2025!G$4:J$356,4,FALSE),"")</f>
        <v>Secretaría de Educación</v>
      </c>
      <c r="D1673" t="s">
        <v>1350</v>
      </c>
      <c r="E1673" t="str">
        <f t="shared" si="53"/>
        <v>52030302Valparaíso</v>
      </c>
      <c r="F1673" t="str">
        <f t="shared" si="54"/>
        <v/>
      </c>
      <c r="G1673">
        <v>6</v>
      </c>
      <c r="H1673" s="2">
        <v>1</v>
      </c>
      <c r="I1673">
        <f>+ABS(SUMIF($A$4:$A$11183,A1673,$H$4:$H$11183)-IF(ISERROR(VLOOKUP(A1673,Seguimiento_Mar_2025!G$4:U$356,15,FALSE)),0,VLOOKUP(A1673,Seguimiento_Mar_2025!G$4:U$356,15,FALSE)))</f>
        <v>0</v>
      </c>
    </row>
    <row r="1674" spans="1:9">
      <c r="A1674" t="s">
        <v>371</v>
      </c>
      <c r="B1674" s="1" t="str">
        <f>+IF(LEN(A1674)&gt;0,VLOOKUP(A1674,Seguimiento_Mar_2025!G$4:H$356,2,FALSE),"")</f>
        <v>Sedes educativas conectadas a internet</v>
      </c>
      <c r="C1674" s="1" t="str">
        <f>+IF(LEN(A1674)&gt;0,VLOOKUP(A1674,Seguimiento_Mar_2025!G$4:J$356,4,FALSE),"")</f>
        <v>Secretaría de Educación</v>
      </c>
      <c r="D1674" t="s">
        <v>1232</v>
      </c>
      <c r="E1674" t="str">
        <f t="shared" si="53"/>
        <v>52030302Vegachí</v>
      </c>
      <c r="F1674" t="str">
        <f t="shared" si="54"/>
        <v/>
      </c>
      <c r="G1674">
        <v>20</v>
      </c>
      <c r="H1674" s="2">
        <v>13</v>
      </c>
      <c r="I1674">
        <f>+ABS(SUMIF($A$4:$A$11183,A1674,$H$4:$H$11183)-IF(ISERROR(VLOOKUP(A1674,Seguimiento_Mar_2025!G$4:U$356,15,FALSE)),0,VLOOKUP(A1674,Seguimiento_Mar_2025!G$4:U$356,15,FALSE)))</f>
        <v>0</v>
      </c>
    </row>
    <row r="1675" spans="1:9">
      <c r="A1675" t="s">
        <v>371</v>
      </c>
      <c r="B1675" s="1" t="str">
        <f>+IF(LEN(A1675)&gt;0,VLOOKUP(A1675,Seguimiento_Mar_2025!G$4:H$356,2,FALSE),"")</f>
        <v>Sedes educativas conectadas a internet</v>
      </c>
      <c r="C1675" s="1" t="str">
        <f>+IF(LEN(A1675)&gt;0,VLOOKUP(A1675,Seguimiento_Mar_2025!G$4:J$356,4,FALSE),"")</f>
        <v>Secretaría de Educación</v>
      </c>
      <c r="D1675" t="s">
        <v>1351</v>
      </c>
      <c r="E1675" t="str">
        <f t="shared" si="53"/>
        <v>52030302Venecia</v>
      </c>
      <c r="F1675" t="str">
        <f t="shared" si="54"/>
        <v/>
      </c>
      <c r="G1675">
        <v>12</v>
      </c>
      <c r="H1675" s="2">
        <v>5</v>
      </c>
      <c r="I1675">
        <f>+ABS(SUMIF($A$4:$A$11183,A1675,$H$4:$H$11183)-IF(ISERROR(VLOOKUP(A1675,Seguimiento_Mar_2025!G$4:U$356,15,FALSE)),0,VLOOKUP(A1675,Seguimiento_Mar_2025!G$4:U$356,15,FALSE)))</f>
        <v>0</v>
      </c>
    </row>
    <row r="1676" spans="1:9">
      <c r="A1676" t="s">
        <v>371</v>
      </c>
      <c r="B1676" s="1" t="str">
        <f>+IF(LEN(A1676)&gt;0,VLOOKUP(A1676,Seguimiento_Mar_2025!G$4:H$356,2,FALSE),"")</f>
        <v>Sedes educativas conectadas a internet</v>
      </c>
      <c r="C1676" s="1" t="str">
        <f>+IF(LEN(A1676)&gt;0,VLOOKUP(A1676,Seguimiento_Mar_2025!G$4:J$356,4,FALSE),"")</f>
        <v>Secretaría de Educación</v>
      </c>
      <c r="D1676" t="s">
        <v>1415</v>
      </c>
      <c r="E1676" t="str">
        <f t="shared" si="53"/>
        <v>52030302Vigía Del Fuerte</v>
      </c>
      <c r="F1676" t="str">
        <f t="shared" si="54"/>
        <v/>
      </c>
      <c r="G1676">
        <v>13</v>
      </c>
      <c r="H1676" s="2">
        <v>1</v>
      </c>
      <c r="I1676">
        <f>+ABS(SUMIF($A$4:$A$11183,A1676,$H$4:$H$11183)-IF(ISERROR(VLOOKUP(A1676,Seguimiento_Mar_2025!G$4:U$356,15,FALSE)),0,VLOOKUP(A1676,Seguimiento_Mar_2025!G$4:U$356,15,FALSE)))</f>
        <v>0</v>
      </c>
    </row>
    <row r="1677" spans="1:9">
      <c r="A1677" t="s">
        <v>371</v>
      </c>
      <c r="B1677" s="1" t="str">
        <f>+IF(LEN(A1677)&gt;0,VLOOKUP(A1677,Seguimiento_Mar_2025!G$4:H$356,2,FALSE),"")</f>
        <v>Sedes educativas conectadas a internet</v>
      </c>
      <c r="C1677" s="1" t="str">
        <f>+IF(LEN(A1677)&gt;0,VLOOKUP(A1677,Seguimiento_Mar_2025!G$4:J$356,4,FALSE),"")</f>
        <v>Secretaría de Educación</v>
      </c>
      <c r="D1677" t="s">
        <v>1352</v>
      </c>
      <c r="E1677" t="str">
        <f t="shared" si="53"/>
        <v>52030302Yalí</v>
      </c>
      <c r="F1677" t="str">
        <f t="shared" si="54"/>
        <v/>
      </c>
      <c r="G1677">
        <v>12</v>
      </c>
      <c r="H1677" s="2">
        <v>4</v>
      </c>
      <c r="I1677">
        <f>+ABS(SUMIF($A$4:$A$11183,A1677,$H$4:$H$11183)-IF(ISERROR(VLOOKUP(A1677,Seguimiento_Mar_2025!G$4:U$356,15,FALSE)),0,VLOOKUP(A1677,Seguimiento_Mar_2025!G$4:U$356,15,FALSE)))</f>
        <v>0</v>
      </c>
    </row>
    <row r="1678" spans="1:9">
      <c r="A1678" t="s">
        <v>371</v>
      </c>
      <c r="B1678" s="1" t="str">
        <f>+IF(LEN(A1678)&gt;0,VLOOKUP(A1678,Seguimiento_Mar_2025!G$4:H$356,2,FALSE),"")</f>
        <v>Sedes educativas conectadas a internet</v>
      </c>
      <c r="C1678" s="1" t="str">
        <f>+IF(LEN(A1678)&gt;0,VLOOKUP(A1678,Seguimiento_Mar_2025!G$4:J$356,4,FALSE),"")</f>
        <v>Secretaría de Educación</v>
      </c>
      <c r="D1678" t="s">
        <v>1353</v>
      </c>
      <c r="E1678" t="str">
        <f t="shared" si="53"/>
        <v>52030302Yarumal</v>
      </c>
      <c r="F1678" t="str">
        <f t="shared" si="54"/>
        <v/>
      </c>
      <c r="G1678">
        <v>27</v>
      </c>
      <c r="H1678" s="2">
        <v>4</v>
      </c>
      <c r="I1678">
        <f>+ABS(SUMIF($A$4:$A$11183,A1678,$H$4:$H$11183)-IF(ISERROR(VLOOKUP(A1678,Seguimiento_Mar_2025!G$4:U$356,15,FALSE)),0,VLOOKUP(A1678,Seguimiento_Mar_2025!G$4:U$356,15,FALSE)))</f>
        <v>0</v>
      </c>
    </row>
    <row r="1679" spans="1:9">
      <c r="A1679" t="s">
        <v>371</v>
      </c>
      <c r="B1679" s="1" t="str">
        <f>+IF(LEN(A1679)&gt;0,VLOOKUP(A1679,Seguimiento_Mar_2025!G$4:H$356,2,FALSE),"")</f>
        <v>Sedes educativas conectadas a internet</v>
      </c>
      <c r="C1679" s="1" t="str">
        <f>+IF(LEN(A1679)&gt;0,VLOOKUP(A1679,Seguimiento_Mar_2025!G$4:J$356,4,FALSE),"")</f>
        <v>Secretaría de Educación</v>
      </c>
      <c r="D1679" t="s">
        <v>1301</v>
      </c>
      <c r="E1679" t="str">
        <f t="shared" si="53"/>
        <v>52030302Yolombó</v>
      </c>
      <c r="F1679" t="str">
        <f t="shared" si="54"/>
        <v/>
      </c>
      <c r="G1679">
        <v>25</v>
      </c>
      <c r="H1679" s="2">
        <v>14</v>
      </c>
      <c r="I1679">
        <f>+ABS(SUMIF($A$4:$A$11183,A1679,$H$4:$H$11183)-IF(ISERROR(VLOOKUP(A1679,Seguimiento_Mar_2025!G$4:U$356,15,FALSE)),0,VLOOKUP(A1679,Seguimiento_Mar_2025!G$4:U$356,15,FALSE)))</f>
        <v>0</v>
      </c>
    </row>
    <row r="1680" spans="1:9">
      <c r="A1680" t="s">
        <v>371</v>
      </c>
      <c r="B1680" s="1" t="str">
        <f>+IF(LEN(A1680)&gt;0,VLOOKUP(A1680,Seguimiento_Mar_2025!G$4:H$356,2,FALSE),"")</f>
        <v>Sedes educativas conectadas a internet</v>
      </c>
      <c r="C1680" s="1" t="str">
        <f>+IF(LEN(A1680)&gt;0,VLOOKUP(A1680,Seguimiento_Mar_2025!G$4:J$356,4,FALSE),"")</f>
        <v>Secretaría de Educación</v>
      </c>
      <c r="D1680" t="s">
        <v>1354</v>
      </c>
      <c r="E1680" t="str">
        <f t="shared" si="53"/>
        <v>52030302Yondó</v>
      </c>
      <c r="F1680" t="str">
        <f t="shared" si="54"/>
        <v/>
      </c>
      <c r="G1680">
        <v>17</v>
      </c>
      <c r="H1680" s="2">
        <v>11</v>
      </c>
      <c r="I1680">
        <f>+ABS(SUMIF($A$4:$A$11183,A1680,$H$4:$H$11183)-IF(ISERROR(VLOOKUP(A1680,Seguimiento_Mar_2025!G$4:U$356,15,FALSE)),0,VLOOKUP(A1680,Seguimiento_Mar_2025!G$4:U$356,15,FALSE)))</f>
        <v>0</v>
      </c>
    </row>
    <row r="1681" spans="1:9">
      <c r="A1681" t="s">
        <v>371</v>
      </c>
      <c r="B1681" s="1" t="str">
        <f>+IF(LEN(A1681)&gt;0,VLOOKUP(A1681,Seguimiento_Mar_2025!G$4:H$356,2,FALSE),"")</f>
        <v>Sedes educativas conectadas a internet</v>
      </c>
      <c r="C1681" s="1" t="str">
        <f>+IF(LEN(A1681)&gt;0,VLOOKUP(A1681,Seguimiento_Mar_2025!G$4:J$356,4,FALSE),"")</f>
        <v>Secretaría de Educación</v>
      </c>
      <c r="D1681" t="s">
        <v>1233</v>
      </c>
      <c r="E1681" t="str">
        <f t="shared" si="53"/>
        <v>52030302Zaragoza</v>
      </c>
      <c r="F1681" t="str">
        <f t="shared" si="54"/>
        <v/>
      </c>
      <c r="G1681">
        <v>24</v>
      </c>
      <c r="H1681" s="2">
        <v>10</v>
      </c>
      <c r="I1681">
        <f>+ABS(SUMIF($A$4:$A$11183,A1681,$H$4:$H$11183)-IF(ISERROR(VLOOKUP(A1681,Seguimiento_Mar_2025!G$4:U$356,15,FALSE)),0,VLOOKUP(A1681,Seguimiento_Mar_2025!G$4:U$356,15,FALSE)))</f>
        <v>0</v>
      </c>
    </row>
    <row r="1682" spans="1:9">
      <c r="A1682" t="s">
        <v>371</v>
      </c>
      <c r="B1682" s="1" t="str">
        <f>+IF(LEN(A1682)&gt;0,VLOOKUP(A1682,Seguimiento_Mar_2025!G$4:H$356,2,FALSE),"")</f>
        <v>Sedes educativas conectadas a internet</v>
      </c>
      <c r="C1682" s="1" t="str">
        <f>+IF(LEN(A1682)&gt;0,VLOOKUP(A1682,Seguimiento_Mar_2025!G$4:J$356,4,FALSE),"")</f>
        <v>Secretaría de Educación</v>
      </c>
      <c r="D1682" t="s">
        <v>1519</v>
      </c>
      <c r="E1682" t="str">
        <f t="shared" si="53"/>
        <v xml:space="preserve">52030302Remedios </v>
      </c>
      <c r="F1682" t="str">
        <f t="shared" si="54"/>
        <v/>
      </c>
      <c r="G1682">
        <v>1</v>
      </c>
      <c r="H1682" s="2">
        <v>0</v>
      </c>
      <c r="I1682">
        <f>+ABS(SUMIF($A$4:$A$11183,A1682,$H$4:$H$11183)-IF(ISERROR(VLOOKUP(A1682,Seguimiento_Mar_2025!G$4:U$356,15,FALSE)),0,VLOOKUP(A1682,Seguimiento_Mar_2025!G$4:U$356,15,FALSE)))</f>
        <v>0</v>
      </c>
    </row>
    <row r="1683" spans="1:9">
      <c r="A1683" t="s">
        <v>373</v>
      </c>
      <c r="B1683" s="1" t="str">
        <f>+IF(LEN(A1683)&gt;0,VLOOKUP(A1683,Seguimiento_Mar_2025!G$4:H$356,2,FALSE),"")</f>
        <v xml:space="preserve">Parques y ciudadelas educativos conectados a internet </v>
      </c>
      <c r="C1683" s="1" t="str">
        <f>+IF(LEN(A1683)&gt;0,VLOOKUP(A1683,Seguimiento_Mar_2025!G$4:J$356,4,FALSE),"")</f>
        <v>Secretaría de Educación</v>
      </c>
      <c r="D1683" t="s">
        <v>1520</v>
      </c>
      <c r="E1683" t="str">
        <f t="shared" si="53"/>
        <v>52030303ABEJORRAL</v>
      </c>
      <c r="F1683" t="str">
        <f t="shared" si="54"/>
        <v/>
      </c>
      <c r="G1683">
        <v>1</v>
      </c>
      <c r="H1683" s="2">
        <v>1</v>
      </c>
      <c r="I1683">
        <f>+ABS(SUMIF($A$4:$A$11183,A1683,$H$4:$H$11183)-IF(ISERROR(VLOOKUP(A1683,Seguimiento_Mar_2025!G$4:U$356,15,FALSE)),0,VLOOKUP(A1683,Seguimiento_Mar_2025!G$4:U$356,15,FALSE)))</f>
        <v>0</v>
      </c>
    </row>
    <row r="1684" spans="1:9">
      <c r="A1684" t="s">
        <v>373</v>
      </c>
      <c r="B1684" s="1" t="str">
        <f>+IF(LEN(A1684)&gt;0,VLOOKUP(A1684,Seguimiento_Mar_2025!G$4:H$356,2,FALSE),"")</f>
        <v xml:space="preserve">Parques y ciudadelas educativos conectados a internet </v>
      </c>
      <c r="C1684" s="1" t="str">
        <f>+IF(LEN(A1684)&gt;0,VLOOKUP(A1684,Seguimiento_Mar_2025!G$4:J$356,4,FALSE),"")</f>
        <v>Secretaría de Educación</v>
      </c>
      <c r="D1684" t="s">
        <v>1424</v>
      </c>
      <c r="E1684" t="str">
        <f t="shared" si="53"/>
        <v>52030303ALEJANDRÍA</v>
      </c>
      <c r="F1684" t="str">
        <f t="shared" si="54"/>
        <v/>
      </c>
      <c r="G1684">
        <v>1</v>
      </c>
      <c r="H1684" s="2">
        <v>1</v>
      </c>
      <c r="I1684">
        <f>+ABS(SUMIF($A$4:$A$11183,A1684,$H$4:$H$11183)-IF(ISERROR(VLOOKUP(A1684,Seguimiento_Mar_2025!G$4:U$356,15,FALSE)),0,VLOOKUP(A1684,Seguimiento_Mar_2025!G$4:U$356,15,FALSE)))</f>
        <v>0</v>
      </c>
    </row>
    <row r="1685" spans="1:9">
      <c r="A1685" t="s">
        <v>373</v>
      </c>
      <c r="B1685" s="1" t="str">
        <f>+IF(LEN(A1685)&gt;0,VLOOKUP(A1685,Seguimiento_Mar_2025!G$4:H$356,2,FALSE),"")</f>
        <v xml:space="preserve">Parques y ciudadelas educativos conectados a internet </v>
      </c>
      <c r="C1685" s="1" t="str">
        <f>+IF(LEN(A1685)&gt;0,VLOOKUP(A1685,Seguimiento_Mar_2025!G$4:J$356,4,FALSE),"")</f>
        <v>Secretaría de Educación</v>
      </c>
      <c r="D1685" t="s">
        <v>1426</v>
      </c>
      <c r="E1685" t="str">
        <f t="shared" si="53"/>
        <v>52030303AMALFI</v>
      </c>
      <c r="F1685" t="str">
        <f t="shared" si="54"/>
        <v/>
      </c>
      <c r="G1685">
        <v>1</v>
      </c>
      <c r="H1685" s="2">
        <v>1</v>
      </c>
      <c r="I1685">
        <f>+ABS(SUMIF($A$4:$A$11183,A1685,$H$4:$H$11183)-IF(ISERROR(VLOOKUP(A1685,Seguimiento_Mar_2025!G$4:U$356,15,FALSE)),0,VLOOKUP(A1685,Seguimiento_Mar_2025!G$4:U$356,15,FALSE)))</f>
        <v>0</v>
      </c>
    </row>
    <row r="1686" spans="1:9">
      <c r="A1686" t="s">
        <v>373</v>
      </c>
      <c r="B1686" s="1" t="str">
        <f>+IF(LEN(A1686)&gt;0,VLOOKUP(A1686,Seguimiento_Mar_2025!G$4:H$356,2,FALSE),"")</f>
        <v xml:space="preserve">Parques y ciudadelas educativos conectados a internet </v>
      </c>
      <c r="C1686" s="1" t="str">
        <f>+IF(LEN(A1686)&gt;0,VLOOKUP(A1686,Seguimiento_Mar_2025!G$4:J$356,4,FALSE),"")</f>
        <v>Secretaría de Educación</v>
      </c>
      <c r="D1686" t="s">
        <v>1427</v>
      </c>
      <c r="E1686" t="str">
        <f t="shared" si="53"/>
        <v>52030303ANDES</v>
      </c>
      <c r="F1686" t="str">
        <f t="shared" si="54"/>
        <v/>
      </c>
      <c r="G1686">
        <v>1</v>
      </c>
      <c r="H1686" s="2">
        <v>1</v>
      </c>
      <c r="I1686">
        <f>+ABS(SUMIF($A$4:$A$11183,A1686,$H$4:$H$11183)-IF(ISERROR(VLOOKUP(A1686,Seguimiento_Mar_2025!G$4:U$356,15,FALSE)),0,VLOOKUP(A1686,Seguimiento_Mar_2025!G$4:U$356,15,FALSE)))</f>
        <v>0</v>
      </c>
    </row>
    <row r="1687" spans="1:9">
      <c r="A1687" t="s">
        <v>373</v>
      </c>
      <c r="B1687" s="1" t="str">
        <f>+IF(LEN(A1687)&gt;0,VLOOKUP(A1687,Seguimiento_Mar_2025!G$4:H$356,2,FALSE),"")</f>
        <v xml:space="preserve">Parques y ciudadelas educativos conectados a internet </v>
      </c>
      <c r="C1687" s="1" t="str">
        <f>+IF(LEN(A1687)&gt;0,VLOOKUP(A1687,Seguimiento_Mar_2025!G$4:J$356,4,FALSE),"")</f>
        <v>Secretaría de Educación</v>
      </c>
      <c r="D1687" t="s">
        <v>1429</v>
      </c>
      <c r="E1687" t="str">
        <f t="shared" si="53"/>
        <v>52030303ANGOSTURA</v>
      </c>
      <c r="F1687" t="str">
        <f t="shared" si="54"/>
        <v/>
      </c>
      <c r="G1687">
        <v>1</v>
      </c>
      <c r="H1687" s="2">
        <v>1</v>
      </c>
      <c r="I1687">
        <f>+ABS(SUMIF($A$4:$A$11183,A1687,$H$4:$H$11183)-IF(ISERROR(VLOOKUP(A1687,Seguimiento_Mar_2025!G$4:U$356,15,FALSE)),0,VLOOKUP(A1687,Seguimiento_Mar_2025!G$4:U$356,15,FALSE)))</f>
        <v>0</v>
      </c>
    </row>
    <row r="1688" spans="1:9">
      <c r="A1688" t="s">
        <v>373</v>
      </c>
      <c r="B1688" s="1" t="str">
        <f>+IF(LEN(A1688)&gt;0,VLOOKUP(A1688,Seguimiento_Mar_2025!G$4:H$356,2,FALSE),"")</f>
        <v xml:space="preserve">Parques y ciudadelas educativos conectados a internet </v>
      </c>
      <c r="C1688" s="1" t="str">
        <f>+IF(LEN(A1688)&gt;0,VLOOKUP(A1688,Seguimiento_Mar_2025!G$4:J$356,4,FALSE),"")</f>
        <v>Secretaría de Educación</v>
      </c>
      <c r="D1688" t="s">
        <v>1430</v>
      </c>
      <c r="E1688" t="str">
        <f t="shared" si="53"/>
        <v>52030303ANORÍ</v>
      </c>
      <c r="F1688" t="str">
        <f t="shared" si="54"/>
        <v/>
      </c>
      <c r="G1688">
        <v>1</v>
      </c>
      <c r="H1688" s="2">
        <v>1</v>
      </c>
      <c r="I1688">
        <f>+ABS(SUMIF($A$4:$A$11183,A1688,$H$4:$H$11183)-IF(ISERROR(VLOOKUP(A1688,Seguimiento_Mar_2025!G$4:U$356,15,FALSE)),0,VLOOKUP(A1688,Seguimiento_Mar_2025!G$4:U$356,15,FALSE)))</f>
        <v>0</v>
      </c>
    </row>
    <row r="1689" spans="1:9">
      <c r="A1689" t="s">
        <v>373</v>
      </c>
      <c r="B1689" s="1" t="str">
        <f>+IF(LEN(A1689)&gt;0,VLOOKUP(A1689,Seguimiento_Mar_2025!G$4:H$356,2,FALSE),"")</f>
        <v xml:space="preserve">Parques y ciudadelas educativos conectados a internet </v>
      </c>
      <c r="C1689" s="1" t="str">
        <f>+IF(LEN(A1689)&gt;0,VLOOKUP(A1689,Seguimiento_Mar_2025!G$4:J$356,4,FALSE),"")</f>
        <v>Secretaría de Educación</v>
      </c>
      <c r="D1689" t="s">
        <v>1307</v>
      </c>
      <c r="E1689" t="str">
        <f t="shared" si="53"/>
        <v>52030303Anzá</v>
      </c>
      <c r="F1689" t="str">
        <f t="shared" si="54"/>
        <v/>
      </c>
      <c r="G1689">
        <v>1</v>
      </c>
      <c r="H1689" s="2">
        <v>1</v>
      </c>
      <c r="I1689">
        <f>+ABS(SUMIF($A$4:$A$11183,A1689,$H$4:$H$11183)-IF(ISERROR(VLOOKUP(A1689,Seguimiento_Mar_2025!G$4:U$356,15,FALSE)),0,VLOOKUP(A1689,Seguimiento_Mar_2025!G$4:U$356,15,FALSE)))</f>
        <v>0</v>
      </c>
    </row>
    <row r="1690" spans="1:9">
      <c r="A1690" t="s">
        <v>373</v>
      </c>
      <c r="B1690" s="1" t="str">
        <f>+IF(LEN(A1690)&gt;0,VLOOKUP(A1690,Seguimiento_Mar_2025!G$4:H$356,2,FALSE),"")</f>
        <v xml:space="preserve">Parques y ciudadelas educativos conectados a internet </v>
      </c>
      <c r="C1690" s="1" t="str">
        <f>+IF(LEN(A1690)&gt;0,VLOOKUP(A1690,Seguimiento_Mar_2025!G$4:J$356,4,FALSE),"")</f>
        <v>Secretaría de Educación</v>
      </c>
      <c r="D1690" t="s">
        <v>1431</v>
      </c>
      <c r="E1690" t="str">
        <f t="shared" si="53"/>
        <v>52030303ARBOLETES</v>
      </c>
      <c r="F1690" t="str">
        <f t="shared" si="54"/>
        <v/>
      </c>
      <c r="G1690">
        <v>1</v>
      </c>
      <c r="H1690" s="2">
        <v>1</v>
      </c>
      <c r="I1690">
        <f>+ABS(SUMIF($A$4:$A$11183,A1690,$H$4:$H$11183)-IF(ISERROR(VLOOKUP(A1690,Seguimiento_Mar_2025!G$4:U$356,15,FALSE)),0,VLOOKUP(A1690,Seguimiento_Mar_2025!G$4:U$356,15,FALSE)))</f>
        <v>0</v>
      </c>
    </row>
    <row r="1691" spans="1:9">
      <c r="A1691" t="s">
        <v>373</v>
      </c>
      <c r="B1691" s="1" t="str">
        <f>+IF(LEN(A1691)&gt;0,VLOOKUP(A1691,Seguimiento_Mar_2025!G$4:H$356,2,FALSE),"")</f>
        <v xml:space="preserve">Parques y ciudadelas educativos conectados a internet </v>
      </c>
      <c r="C1691" s="1" t="str">
        <f>+IF(LEN(A1691)&gt;0,VLOOKUP(A1691,Seguimiento_Mar_2025!G$4:J$356,4,FALSE),"")</f>
        <v>Secretaría de Educación</v>
      </c>
      <c r="D1691" t="s">
        <v>1521</v>
      </c>
      <c r="E1691" t="str">
        <f t="shared" si="53"/>
        <v>52030303ARGELIA</v>
      </c>
      <c r="F1691" t="str">
        <f t="shared" si="54"/>
        <v/>
      </c>
      <c r="G1691">
        <v>1</v>
      </c>
      <c r="H1691" s="2">
        <v>1</v>
      </c>
      <c r="I1691">
        <f>+ABS(SUMIF($A$4:$A$11183,A1691,$H$4:$H$11183)-IF(ISERROR(VLOOKUP(A1691,Seguimiento_Mar_2025!G$4:U$356,15,FALSE)),0,VLOOKUP(A1691,Seguimiento_Mar_2025!G$4:U$356,15,FALSE)))</f>
        <v>0</v>
      </c>
    </row>
    <row r="1692" spans="1:9">
      <c r="A1692" t="s">
        <v>373</v>
      </c>
      <c r="B1692" s="1" t="str">
        <f>+IF(LEN(A1692)&gt;0,VLOOKUP(A1692,Seguimiento_Mar_2025!G$4:H$356,2,FALSE),"")</f>
        <v xml:space="preserve">Parques y ciudadelas educativos conectados a internet </v>
      </c>
      <c r="C1692" s="1" t="str">
        <f>+IF(LEN(A1692)&gt;0,VLOOKUP(A1692,Seguimiento_Mar_2025!G$4:J$356,4,FALSE),"")</f>
        <v>Secretaría de Educación</v>
      </c>
      <c r="D1692" t="s">
        <v>1522</v>
      </c>
      <c r="E1692" t="str">
        <f t="shared" si="53"/>
        <v>52030303BETANIA</v>
      </c>
      <c r="F1692" t="str">
        <f t="shared" si="54"/>
        <v/>
      </c>
      <c r="G1692">
        <v>1</v>
      </c>
      <c r="H1692" s="2">
        <v>1</v>
      </c>
      <c r="I1692">
        <f>+ABS(SUMIF($A$4:$A$11183,A1692,$H$4:$H$11183)-IF(ISERROR(VLOOKUP(A1692,Seguimiento_Mar_2025!G$4:U$356,15,FALSE)),0,VLOOKUP(A1692,Seguimiento_Mar_2025!G$4:U$356,15,FALSE)))</f>
        <v>0</v>
      </c>
    </row>
    <row r="1693" spans="1:9">
      <c r="A1693" t="s">
        <v>373</v>
      </c>
      <c r="B1693" s="1" t="str">
        <f>+IF(LEN(A1693)&gt;0,VLOOKUP(A1693,Seguimiento_Mar_2025!G$4:H$356,2,FALSE),"")</f>
        <v xml:space="preserve">Parques y ciudadelas educativos conectados a internet </v>
      </c>
      <c r="C1693" s="1" t="str">
        <f>+IF(LEN(A1693)&gt;0,VLOOKUP(A1693,Seguimiento_Mar_2025!G$4:J$356,4,FALSE),"")</f>
        <v>Secretaría de Educación</v>
      </c>
      <c r="D1693" t="s">
        <v>1435</v>
      </c>
      <c r="E1693" t="str">
        <f t="shared" si="53"/>
        <v>52030303BETULIA</v>
      </c>
      <c r="F1693" t="str">
        <f t="shared" si="54"/>
        <v/>
      </c>
      <c r="G1693">
        <v>1</v>
      </c>
      <c r="H1693" s="2">
        <v>1</v>
      </c>
      <c r="I1693">
        <f>+ABS(SUMIF($A$4:$A$11183,A1693,$H$4:$H$11183)-IF(ISERROR(VLOOKUP(A1693,Seguimiento_Mar_2025!G$4:U$356,15,FALSE)),0,VLOOKUP(A1693,Seguimiento_Mar_2025!G$4:U$356,15,FALSE)))</f>
        <v>0</v>
      </c>
    </row>
    <row r="1694" spans="1:9">
      <c r="A1694" t="s">
        <v>373</v>
      </c>
      <c r="B1694" s="1" t="str">
        <f>+IF(LEN(A1694)&gt;0,VLOOKUP(A1694,Seguimiento_Mar_2025!G$4:H$356,2,FALSE),"")</f>
        <v xml:space="preserve">Parques y ciudadelas educativos conectados a internet </v>
      </c>
      <c r="C1694" s="1" t="str">
        <f>+IF(LEN(A1694)&gt;0,VLOOKUP(A1694,Seguimiento_Mar_2025!G$4:J$356,4,FALSE),"")</f>
        <v>Secretaría de Educación</v>
      </c>
      <c r="D1694" t="s">
        <v>1523</v>
      </c>
      <c r="E1694" t="str">
        <f t="shared" si="53"/>
        <v>52030303BRICEÑO</v>
      </c>
      <c r="F1694" t="str">
        <f t="shared" si="54"/>
        <v/>
      </c>
      <c r="G1694">
        <v>1</v>
      </c>
      <c r="H1694" s="2">
        <v>1</v>
      </c>
      <c r="I1694">
        <f>+ABS(SUMIF($A$4:$A$11183,A1694,$H$4:$H$11183)-IF(ISERROR(VLOOKUP(A1694,Seguimiento_Mar_2025!G$4:U$356,15,FALSE)),0,VLOOKUP(A1694,Seguimiento_Mar_2025!G$4:U$356,15,FALSE)))</f>
        <v>0</v>
      </c>
    </row>
    <row r="1695" spans="1:9">
      <c r="A1695" t="s">
        <v>373</v>
      </c>
      <c r="B1695" s="1" t="str">
        <f>+IF(LEN(A1695)&gt;0,VLOOKUP(A1695,Seguimiento_Mar_2025!G$4:H$356,2,FALSE),"")</f>
        <v xml:space="preserve">Parques y ciudadelas educativos conectados a internet </v>
      </c>
      <c r="C1695" s="1" t="str">
        <f>+IF(LEN(A1695)&gt;0,VLOOKUP(A1695,Seguimiento_Mar_2025!G$4:J$356,4,FALSE),"")</f>
        <v>Secretaría de Educación</v>
      </c>
      <c r="D1695" t="s">
        <v>1436</v>
      </c>
      <c r="E1695" t="str">
        <f t="shared" si="53"/>
        <v>52030303BURITICÁ</v>
      </c>
      <c r="F1695" t="str">
        <f t="shared" si="54"/>
        <v/>
      </c>
      <c r="G1695">
        <v>1</v>
      </c>
      <c r="H1695" s="2">
        <v>1</v>
      </c>
      <c r="I1695">
        <f>+ABS(SUMIF($A$4:$A$11183,A1695,$H$4:$H$11183)-IF(ISERROR(VLOOKUP(A1695,Seguimiento_Mar_2025!G$4:U$356,15,FALSE)),0,VLOOKUP(A1695,Seguimiento_Mar_2025!G$4:U$356,15,FALSE)))</f>
        <v>0</v>
      </c>
    </row>
    <row r="1696" spans="1:9">
      <c r="A1696" t="s">
        <v>373</v>
      </c>
      <c r="B1696" s="1" t="str">
        <f>+IF(LEN(A1696)&gt;0,VLOOKUP(A1696,Seguimiento_Mar_2025!G$4:H$356,2,FALSE),"")</f>
        <v xml:space="preserve">Parques y ciudadelas educativos conectados a internet </v>
      </c>
      <c r="C1696" s="1" t="str">
        <f>+IF(LEN(A1696)&gt;0,VLOOKUP(A1696,Seguimiento_Mar_2025!G$4:J$356,4,FALSE),"")</f>
        <v>Secretaría de Educación</v>
      </c>
      <c r="D1696" t="s">
        <v>1437</v>
      </c>
      <c r="E1696" t="str">
        <f t="shared" si="53"/>
        <v>52030303CÁCERES</v>
      </c>
      <c r="F1696" t="str">
        <f t="shared" si="54"/>
        <v/>
      </c>
      <c r="G1696">
        <v>1</v>
      </c>
      <c r="H1696" s="2">
        <v>1</v>
      </c>
      <c r="I1696">
        <f>+ABS(SUMIF($A$4:$A$11183,A1696,$H$4:$H$11183)-IF(ISERROR(VLOOKUP(A1696,Seguimiento_Mar_2025!G$4:U$356,15,FALSE)),0,VLOOKUP(A1696,Seguimiento_Mar_2025!G$4:U$356,15,FALSE)))</f>
        <v>0</v>
      </c>
    </row>
    <row r="1697" spans="1:9">
      <c r="A1697" t="s">
        <v>373</v>
      </c>
      <c r="B1697" s="1" t="str">
        <f>+IF(LEN(A1697)&gt;0,VLOOKUP(A1697,Seguimiento_Mar_2025!G$4:H$356,2,FALSE),"")</f>
        <v xml:space="preserve">Parques y ciudadelas educativos conectados a internet </v>
      </c>
      <c r="C1697" s="1" t="str">
        <f>+IF(LEN(A1697)&gt;0,VLOOKUP(A1697,Seguimiento_Mar_2025!G$4:J$356,4,FALSE),"")</f>
        <v>Secretaría de Educación</v>
      </c>
      <c r="D1697" t="s">
        <v>1438</v>
      </c>
      <c r="E1697" t="str">
        <f t="shared" si="53"/>
        <v>52030303CAICEDO</v>
      </c>
      <c r="F1697" t="str">
        <f t="shared" si="54"/>
        <v/>
      </c>
      <c r="G1697">
        <v>1</v>
      </c>
      <c r="H1697" s="2">
        <v>1</v>
      </c>
      <c r="I1697">
        <f>+ABS(SUMIF($A$4:$A$11183,A1697,$H$4:$H$11183)-IF(ISERROR(VLOOKUP(A1697,Seguimiento_Mar_2025!G$4:U$356,15,FALSE)),0,VLOOKUP(A1697,Seguimiento_Mar_2025!G$4:U$356,15,FALSE)))</f>
        <v>0</v>
      </c>
    </row>
    <row r="1698" spans="1:9">
      <c r="A1698" t="s">
        <v>373</v>
      </c>
      <c r="B1698" s="1" t="str">
        <f>+IF(LEN(A1698)&gt;0,VLOOKUP(A1698,Seguimiento_Mar_2025!G$4:H$356,2,FALSE),"")</f>
        <v xml:space="preserve">Parques y ciudadelas educativos conectados a internet </v>
      </c>
      <c r="C1698" s="1" t="str">
        <f>+IF(LEN(A1698)&gt;0,VLOOKUP(A1698,Seguimiento_Mar_2025!G$4:J$356,4,FALSE),"")</f>
        <v>Secretaría de Educación</v>
      </c>
      <c r="D1698" t="s">
        <v>1524</v>
      </c>
      <c r="E1698" t="str">
        <f t="shared" si="53"/>
        <v>52030303CARAMANTA</v>
      </c>
      <c r="F1698" t="str">
        <f t="shared" si="54"/>
        <v/>
      </c>
      <c r="G1698">
        <v>1</v>
      </c>
      <c r="H1698" s="2">
        <v>1</v>
      </c>
      <c r="I1698">
        <f>+ABS(SUMIF($A$4:$A$11183,A1698,$H$4:$H$11183)-IF(ISERROR(VLOOKUP(A1698,Seguimiento_Mar_2025!G$4:U$356,15,FALSE)),0,VLOOKUP(A1698,Seguimiento_Mar_2025!G$4:U$356,15,FALSE)))</f>
        <v>0</v>
      </c>
    </row>
    <row r="1699" spans="1:9">
      <c r="A1699" t="s">
        <v>373</v>
      </c>
      <c r="B1699" s="1" t="str">
        <f>+IF(LEN(A1699)&gt;0,VLOOKUP(A1699,Seguimiento_Mar_2025!G$4:H$356,2,FALSE),"")</f>
        <v xml:space="preserve">Parques y ciudadelas educativos conectados a internet </v>
      </c>
      <c r="C1699" s="1" t="str">
        <f>+IF(LEN(A1699)&gt;0,VLOOKUP(A1699,Seguimiento_Mar_2025!G$4:J$356,4,FALSE),"")</f>
        <v>Secretaría de Educación</v>
      </c>
      <c r="D1699" t="s">
        <v>1446</v>
      </c>
      <c r="E1699" t="str">
        <f t="shared" si="53"/>
        <v>52030303CHIGORODÓ</v>
      </c>
      <c r="F1699" t="str">
        <f t="shared" si="54"/>
        <v/>
      </c>
      <c r="G1699">
        <v>1</v>
      </c>
      <c r="H1699" s="2">
        <v>1</v>
      </c>
      <c r="I1699">
        <f>+ABS(SUMIF($A$4:$A$11183,A1699,$H$4:$H$11183)-IF(ISERROR(VLOOKUP(A1699,Seguimiento_Mar_2025!G$4:U$356,15,FALSE)),0,VLOOKUP(A1699,Seguimiento_Mar_2025!G$4:U$356,15,FALSE)))</f>
        <v>0</v>
      </c>
    </row>
    <row r="1700" spans="1:9">
      <c r="A1700" t="s">
        <v>373</v>
      </c>
      <c r="B1700" s="1" t="str">
        <f>+IF(LEN(A1700)&gt;0,VLOOKUP(A1700,Seguimiento_Mar_2025!G$4:H$356,2,FALSE),"")</f>
        <v xml:space="preserve">Parques y ciudadelas educativos conectados a internet </v>
      </c>
      <c r="C1700" s="1" t="str">
        <f>+IF(LEN(A1700)&gt;0,VLOOKUP(A1700,Seguimiento_Mar_2025!G$4:J$356,4,FALSE),"")</f>
        <v>Secretaría de Educación</v>
      </c>
      <c r="D1700" t="s">
        <v>1525</v>
      </c>
      <c r="E1700" t="str">
        <f t="shared" si="53"/>
        <v>52030303CIUDAD BOLÍVAR</v>
      </c>
      <c r="F1700" t="str">
        <f t="shared" si="54"/>
        <v/>
      </c>
      <c r="G1700">
        <v>1</v>
      </c>
      <c r="H1700" s="2">
        <v>1</v>
      </c>
      <c r="I1700">
        <f>+ABS(SUMIF($A$4:$A$11183,A1700,$H$4:$H$11183)-IF(ISERROR(VLOOKUP(A1700,Seguimiento_Mar_2025!G$4:U$356,15,FALSE)),0,VLOOKUP(A1700,Seguimiento_Mar_2025!G$4:U$356,15,FALSE)))</f>
        <v>0</v>
      </c>
    </row>
    <row r="1701" spans="1:9">
      <c r="A1701" t="s">
        <v>373</v>
      </c>
      <c r="B1701" s="1" t="str">
        <f>+IF(LEN(A1701)&gt;0,VLOOKUP(A1701,Seguimiento_Mar_2025!G$4:H$356,2,FALSE),"")</f>
        <v xml:space="preserve">Parques y ciudadelas educativos conectados a internet </v>
      </c>
      <c r="C1701" s="1" t="str">
        <f>+IF(LEN(A1701)&gt;0,VLOOKUP(A1701,Seguimiento_Mar_2025!G$4:J$356,4,FALSE),"")</f>
        <v>Secretaría de Educación</v>
      </c>
      <c r="D1701" t="s">
        <v>1449</v>
      </c>
      <c r="E1701" t="str">
        <f t="shared" si="53"/>
        <v>52030303CONCORDIA</v>
      </c>
      <c r="F1701" t="str">
        <f t="shared" si="54"/>
        <v/>
      </c>
      <c r="G1701">
        <v>1</v>
      </c>
      <c r="H1701" s="2">
        <v>1</v>
      </c>
      <c r="I1701">
        <f>+ABS(SUMIF($A$4:$A$11183,A1701,$H$4:$H$11183)-IF(ISERROR(VLOOKUP(A1701,Seguimiento_Mar_2025!G$4:U$356,15,FALSE)),0,VLOOKUP(A1701,Seguimiento_Mar_2025!G$4:U$356,15,FALSE)))</f>
        <v>0</v>
      </c>
    </row>
    <row r="1702" spans="1:9">
      <c r="A1702" t="s">
        <v>373</v>
      </c>
      <c r="B1702" s="1" t="str">
        <f>+IF(LEN(A1702)&gt;0,VLOOKUP(A1702,Seguimiento_Mar_2025!G$4:H$356,2,FALSE),"")</f>
        <v xml:space="preserve">Parques y ciudadelas educativos conectados a internet </v>
      </c>
      <c r="C1702" s="1" t="str">
        <f>+IF(LEN(A1702)&gt;0,VLOOKUP(A1702,Seguimiento_Mar_2025!G$4:J$356,4,FALSE),"")</f>
        <v>Secretaría de Educación</v>
      </c>
      <c r="D1702" t="s">
        <v>1451</v>
      </c>
      <c r="E1702" t="str">
        <f t="shared" si="53"/>
        <v>52030303DABEIBA</v>
      </c>
      <c r="F1702" t="str">
        <f t="shared" si="54"/>
        <v/>
      </c>
      <c r="G1702">
        <v>1</v>
      </c>
      <c r="H1702" s="2">
        <v>1</v>
      </c>
      <c r="I1702">
        <f>+ABS(SUMIF($A$4:$A$11183,A1702,$H$4:$H$11183)-IF(ISERROR(VLOOKUP(A1702,Seguimiento_Mar_2025!G$4:U$356,15,FALSE)),0,VLOOKUP(A1702,Seguimiento_Mar_2025!G$4:U$356,15,FALSE)))</f>
        <v>0</v>
      </c>
    </row>
    <row r="1703" spans="1:9">
      <c r="A1703" t="s">
        <v>373</v>
      </c>
      <c r="B1703" s="1" t="str">
        <f>+IF(LEN(A1703)&gt;0,VLOOKUP(A1703,Seguimiento_Mar_2025!G$4:H$356,2,FALSE),"")</f>
        <v xml:space="preserve">Parques y ciudadelas educativos conectados a internet </v>
      </c>
      <c r="C1703" s="1" t="str">
        <f>+IF(LEN(A1703)&gt;0,VLOOKUP(A1703,Seguimiento_Mar_2025!G$4:J$356,4,FALSE),"")</f>
        <v>Secretaría de Educación</v>
      </c>
      <c r="D1703" t="s">
        <v>1453</v>
      </c>
      <c r="E1703" t="str">
        <f t="shared" si="53"/>
        <v>52030303EL BAGRE</v>
      </c>
      <c r="F1703" t="str">
        <f t="shared" si="54"/>
        <v/>
      </c>
      <c r="G1703">
        <v>1</v>
      </c>
      <c r="H1703" s="2">
        <v>1</v>
      </c>
      <c r="I1703">
        <f>+ABS(SUMIF($A$4:$A$11183,A1703,$H$4:$H$11183)-IF(ISERROR(VLOOKUP(A1703,Seguimiento_Mar_2025!G$4:U$356,15,FALSE)),0,VLOOKUP(A1703,Seguimiento_Mar_2025!G$4:U$356,15,FALSE)))</f>
        <v>0</v>
      </c>
    </row>
    <row r="1704" spans="1:9">
      <c r="A1704" t="s">
        <v>373</v>
      </c>
      <c r="B1704" s="1" t="str">
        <f>+IF(LEN(A1704)&gt;0,VLOOKUP(A1704,Seguimiento_Mar_2025!G$4:H$356,2,FALSE),"")</f>
        <v xml:space="preserve">Parques y ciudadelas educativos conectados a internet </v>
      </c>
      <c r="C1704" s="1" t="str">
        <f>+IF(LEN(A1704)&gt;0,VLOOKUP(A1704,Seguimiento_Mar_2025!G$4:J$356,4,FALSE),"")</f>
        <v>Secretaría de Educación</v>
      </c>
      <c r="D1704" t="s">
        <v>1526</v>
      </c>
      <c r="E1704" t="str">
        <f t="shared" si="53"/>
        <v>52030303EL PEÑOL</v>
      </c>
      <c r="F1704" t="str">
        <f t="shared" si="54"/>
        <v/>
      </c>
      <c r="G1704">
        <v>1</v>
      </c>
      <c r="H1704" s="2">
        <v>1</v>
      </c>
      <c r="I1704">
        <f>+ABS(SUMIF($A$4:$A$11183,A1704,$H$4:$H$11183)-IF(ISERROR(VLOOKUP(A1704,Seguimiento_Mar_2025!G$4:U$356,15,FALSE)),0,VLOOKUP(A1704,Seguimiento_Mar_2025!G$4:U$356,15,FALSE)))</f>
        <v>0</v>
      </c>
    </row>
    <row r="1705" spans="1:9">
      <c r="A1705" t="s">
        <v>373</v>
      </c>
      <c r="B1705" s="1" t="str">
        <f>+IF(LEN(A1705)&gt;0,VLOOKUP(A1705,Seguimiento_Mar_2025!G$4:H$356,2,FALSE),"")</f>
        <v xml:space="preserve">Parques y ciudadelas educativos conectados a internet </v>
      </c>
      <c r="C1705" s="1" t="str">
        <f>+IF(LEN(A1705)&gt;0,VLOOKUP(A1705,Seguimiento_Mar_2025!G$4:J$356,4,FALSE),"")</f>
        <v>Secretaría de Educación</v>
      </c>
      <c r="D1705" t="s">
        <v>1456</v>
      </c>
      <c r="E1705" t="str">
        <f t="shared" si="53"/>
        <v>52030303ENTRERRIOS</v>
      </c>
      <c r="F1705" t="str">
        <f t="shared" si="54"/>
        <v/>
      </c>
      <c r="G1705">
        <v>1</v>
      </c>
      <c r="H1705" s="2">
        <v>1</v>
      </c>
      <c r="I1705">
        <f>+ABS(SUMIF($A$4:$A$11183,A1705,$H$4:$H$11183)-IF(ISERROR(VLOOKUP(A1705,Seguimiento_Mar_2025!G$4:U$356,15,FALSE)),0,VLOOKUP(A1705,Seguimiento_Mar_2025!G$4:U$356,15,FALSE)))</f>
        <v>0</v>
      </c>
    </row>
    <row r="1706" spans="1:9">
      <c r="A1706" t="s">
        <v>373</v>
      </c>
      <c r="B1706" s="1" t="str">
        <f>+IF(LEN(A1706)&gt;0,VLOOKUP(A1706,Seguimiento_Mar_2025!G$4:H$356,2,FALSE),"")</f>
        <v xml:space="preserve">Parques y ciudadelas educativos conectados a internet </v>
      </c>
      <c r="C1706" s="1" t="str">
        <f>+IF(LEN(A1706)&gt;0,VLOOKUP(A1706,Seguimiento_Mar_2025!G$4:J$356,4,FALSE),"")</f>
        <v>Secretaría de Educación</v>
      </c>
      <c r="D1706" t="s">
        <v>1527</v>
      </c>
      <c r="E1706" t="str">
        <f t="shared" si="53"/>
        <v>52030303FRONTINO</v>
      </c>
      <c r="F1706" t="str">
        <f t="shared" si="54"/>
        <v/>
      </c>
      <c r="G1706">
        <v>1</v>
      </c>
      <c r="H1706" s="2">
        <v>1</v>
      </c>
      <c r="I1706">
        <f>+ABS(SUMIF($A$4:$A$11183,A1706,$H$4:$H$11183)-IF(ISERROR(VLOOKUP(A1706,Seguimiento_Mar_2025!G$4:U$356,15,FALSE)),0,VLOOKUP(A1706,Seguimiento_Mar_2025!G$4:U$356,15,FALSE)))</f>
        <v>0</v>
      </c>
    </row>
    <row r="1707" spans="1:9">
      <c r="A1707" t="s">
        <v>373</v>
      </c>
      <c r="B1707" s="1" t="str">
        <f>+IF(LEN(A1707)&gt;0,VLOOKUP(A1707,Seguimiento_Mar_2025!G$4:H$356,2,FALSE),"")</f>
        <v xml:space="preserve">Parques y ciudadelas educativos conectados a internet </v>
      </c>
      <c r="C1707" s="1" t="str">
        <f>+IF(LEN(A1707)&gt;0,VLOOKUP(A1707,Seguimiento_Mar_2025!G$4:J$356,4,FALSE),"")</f>
        <v>Secretaría de Educación</v>
      </c>
      <c r="D1707" t="s">
        <v>1459</v>
      </c>
      <c r="E1707" t="str">
        <f t="shared" si="53"/>
        <v>52030303GIRARDOTA</v>
      </c>
      <c r="F1707" t="str">
        <f t="shared" si="54"/>
        <v/>
      </c>
      <c r="G1707">
        <v>1</v>
      </c>
      <c r="H1707" s="2">
        <v>1</v>
      </c>
      <c r="I1707">
        <f>+ABS(SUMIF($A$4:$A$11183,A1707,$H$4:$H$11183)-IF(ISERROR(VLOOKUP(A1707,Seguimiento_Mar_2025!G$4:U$356,15,FALSE)),0,VLOOKUP(A1707,Seguimiento_Mar_2025!G$4:U$356,15,FALSE)))</f>
        <v>0</v>
      </c>
    </row>
    <row r="1708" spans="1:9">
      <c r="A1708" t="s">
        <v>373</v>
      </c>
      <c r="B1708" s="1" t="str">
        <f>+IF(LEN(A1708)&gt;0,VLOOKUP(A1708,Seguimiento_Mar_2025!G$4:H$356,2,FALSE),"")</f>
        <v xml:space="preserve">Parques y ciudadelas educativos conectados a internet </v>
      </c>
      <c r="C1708" s="1" t="str">
        <f>+IF(LEN(A1708)&gt;0,VLOOKUP(A1708,Seguimiento_Mar_2025!G$4:J$356,4,FALSE),"")</f>
        <v>Secretaría de Educación</v>
      </c>
      <c r="D1708" t="s">
        <v>1460</v>
      </c>
      <c r="E1708" t="str">
        <f t="shared" si="53"/>
        <v>52030303GÓMEZ PLATA</v>
      </c>
      <c r="F1708" t="str">
        <f t="shared" si="54"/>
        <v/>
      </c>
      <c r="G1708">
        <v>1</v>
      </c>
      <c r="H1708" s="2">
        <v>1</v>
      </c>
      <c r="I1708">
        <f>+ABS(SUMIF($A$4:$A$11183,A1708,$H$4:$H$11183)-IF(ISERROR(VLOOKUP(A1708,Seguimiento_Mar_2025!G$4:U$356,15,FALSE)),0,VLOOKUP(A1708,Seguimiento_Mar_2025!G$4:U$356,15,FALSE)))</f>
        <v>0</v>
      </c>
    </row>
    <row r="1709" spans="1:9">
      <c r="A1709" t="s">
        <v>373</v>
      </c>
      <c r="B1709" s="1" t="str">
        <f>+IF(LEN(A1709)&gt;0,VLOOKUP(A1709,Seguimiento_Mar_2025!G$4:H$356,2,FALSE),"")</f>
        <v xml:space="preserve">Parques y ciudadelas educativos conectados a internet </v>
      </c>
      <c r="C1709" s="1" t="str">
        <f>+IF(LEN(A1709)&gt;0,VLOOKUP(A1709,Seguimiento_Mar_2025!G$4:J$356,4,FALSE),"")</f>
        <v>Secretaría de Educación</v>
      </c>
      <c r="D1709" t="s">
        <v>1461</v>
      </c>
      <c r="E1709" t="str">
        <f t="shared" si="53"/>
        <v>52030303GRANADA</v>
      </c>
      <c r="F1709" t="str">
        <f t="shared" si="54"/>
        <v/>
      </c>
      <c r="G1709">
        <v>1</v>
      </c>
      <c r="H1709" s="2">
        <v>1</v>
      </c>
      <c r="I1709">
        <f>+ABS(SUMIF($A$4:$A$11183,A1709,$H$4:$H$11183)-IF(ISERROR(VLOOKUP(A1709,Seguimiento_Mar_2025!G$4:U$356,15,FALSE)),0,VLOOKUP(A1709,Seguimiento_Mar_2025!G$4:U$356,15,FALSE)))</f>
        <v>0</v>
      </c>
    </row>
    <row r="1710" spans="1:9">
      <c r="A1710" t="s">
        <v>373</v>
      </c>
      <c r="B1710" s="1" t="str">
        <f>+IF(LEN(A1710)&gt;0,VLOOKUP(A1710,Seguimiento_Mar_2025!G$4:H$356,2,FALSE),"")</f>
        <v xml:space="preserve">Parques y ciudadelas educativos conectados a internet </v>
      </c>
      <c r="C1710" s="1" t="str">
        <f>+IF(LEN(A1710)&gt;0,VLOOKUP(A1710,Seguimiento_Mar_2025!G$4:J$356,4,FALSE),"")</f>
        <v>Secretaría de Educación</v>
      </c>
      <c r="D1710" t="s">
        <v>1528</v>
      </c>
      <c r="E1710" t="str">
        <f t="shared" si="53"/>
        <v>52030303GUADALUPE</v>
      </c>
      <c r="F1710" t="str">
        <f t="shared" si="54"/>
        <v/>
      </c>
      <c r="G1710">
        <v>1</v>
      </c>
      <c r="H1710" s="2">
        <v>1</v>
      </c>
      <c r="I1710">
        <f>+ABS(SUMIF($A$4:$A$11183,A1710,$H$4:$H$11183)-IF(ISERROR(VLOOKUP(A1710,Seguimiento_Mar_2025!G$4:U$356,15,FALSE)),0,VLOOKUP(A1710,Seguimiento_Mar_2025!G$4:U$356,15,FALSE)))</f>
        <v>0</v>
      </c>
    </row>
    <row r="1711" spans="1:9">
      <c r="A1711" t="s">
        <v>373</v>
      </c>
      <c r="B1711" s="1" t="str">
        <f>+IF(LEN(A1711)&gt;0,VLOOKUP(A1711,Seguimiento_Mar_2025!G$4:H$356,2,FALSE),"")</f>
        <v xml:space="preserve">Parques y ciudadelas educativos conectados a internet </v>
      </c>
      <c r="C1711" s="1" t="str">
        <f>+IF(LEN(A1711)&gt;0,VLOOKUP(A1711,Seguimiento_Mar_2025!G$4:J$356,4,FALSE),"")</f>
        <v>Secretaría de Educación</v>
      </c>
      <c r="D1711" t="s">
        <v>1462</v>
      </c>
      <c r="E1711" t="str">
        <f t="shared" si="53"/>
        <v>52030303GUARNE</v>
      </c>
      <c r="F1711" t="str">
        <f t="shared" si="54"/>
        <v/>
      </c>
      <c r="G1711">
        <v>1</v>
      </c>
      <c r="H1711" s="2">
        <v>1</v>
      </c>
      <c r="I1711">
        <f>+ABS(SUMIF($A$4:$A$11183,A1711,$H$4:$H$11183)-IF(ISERROR(VLOOKUP(A1711,Seguimiento_Mar_2025!G$4:U$356,15,FALSE)),0,VLOOKUP(A1711,Seguimiento_Mar_2025!G$4:U$356,15,FALSE)))</f>
        <v>0</v>
      </c>
    </row>
    <row r="1712" spans="1:9">
      <c r="A1712" t="s">
        <v>373</v>
      </c>
      <c r="B1712" s="1" t="str">
        <f>+IF(LEN(A1712)&gt;0,VLOOKUP(A1712,Seguimiento_Mar_2025!G$4:H$356,2,FALSE),"")</f>
        <v xml:space="preserve">Parques y ciudadelas educativos conectados a internet </v>
      </c>
      <c r="C1712" s="1" t="str">
        <f>+IF(LEN(A1712)&gt;0,VLOOKUP(A1712,Seguimiento_Mar_2025!G$4:J$356,4,FALSE),"")</f>
        <v>Secretaría de Educación</v>
      </c>
      <c r="D1712" t="s">
        <v>1463</v>
      </c>
      <c r="E1712" t="str">
        <f t="shared" si="53"/>
        <v>52030303GUATAPE</v>
      </c>
      <c r="F1712" t="str">
        <f t="shared" si="54"/>
        <v/>
      </c>
      <c r="G1712">
        <v>1</v>
      </c>
      <c r="H1712" s="2">
        <v>1</v>
      </c>
      <c r="I1712">
        <f>+ABS(SUMIF($A$4:$A$11183,A1712,$H$4:$H$11183)-IF(ISERROR(VLOOKUP(A1712,Seguimiento_Mar_2025!G$4:U$356,15,FALSE)),0,VLOOKUP(A1712,Seguimiento_Mar_2025!G$4:U$356,15,FALSE)))</f>
        <v>0</v>
      </c>
    </row>
    <row r="1713" spans="1:9">
      <c r="A1713" t="s">
        <v>373</v>
      </c>
      <c r="B1713" s="1" t="str">
        <f>+IF(LEN(A1713)&gt;0,VLOOKUP(A1713,Seguimiento_Mar_2025!G$4:H$356,2,FALSE),"")</f>
        <v xml:space="preserve">Parques y ciudadelas educativos conectados a internet </v>
      </c>
      <c r="C1713" s="1" t="str">
        <f>+IF(LEN(A1713)&gt;0,VLOOKUP(A1713,Seguimiento_Mar_2025!G$4:J$356,4,FALSE),"")</f>
        <v>Secretaría de Educación</v>
      </c>
      <c r="D1713" t="s">
        <v>1465</v>
      </c>
      <c r="E1713" t="str">
        <f t="shared" si="53"/>
        <v>52030303HISPANIA</v>
      </c>
      <c r="F1713" t="str">
        <f t="shared" si="54"/>
        <v/>
      </c>
      <c r="G1713">
        <v>1</v>
      </c>
      <c r="H1713" s="2">
        <v>1</v>
      </c>
      <c r="I1713">
        <f>+ABS(SUMIF($A$4:$A$11183,A1713,$H$4:$H$11183)-IF(ISERROR(VLOOKUP(A1713,Seguimiento_Mar_2025!G$4:U$356,15,FALSE)),0,VLOOKUP(A1713,Seguimiento_Mar_2025!G$4:U$356,15,FALSE)))</f>
        <v>0</v>
      </c>
    </row>
    <row r="1714" spans="1:9">
      <c r="A1714" t="s">
        <v>373</v>
      </c>
      <c r="B1714" s="1" t="str">
        <f>+IF(LEN(A1714)&gt;0,VLOOKUP(A1714,Seguimiento_Mar_2025!G$4:H$356,2,FALSE),"")</f>
        <v xml:space="preserve">Parques y ciudadelas educativos conectados a internet </v>
      </c>
      <c r="C1714" s="1" t="str">
        <f>+IF(LEN(A1714)&gt;0,VLOOKUP(A1714,Seguimiento_Mar_2025!G$4:J$356,4,FALSE),"")</f>
        <v>Secretaría de Educación</v>
      </c>
      <c r="D1714" t="s">
        <v>1466</v>
      </c>
      <c r="E1714" t="str">
        <f t="shared" si="53"/>
        <v>52030303JARDÍN</v>
      </c>
      <c r="F1714" t="str">
        <f t="shared" si="54"/>
        <v/>
      </c>
      <c r="G1714">
        <v>1</v>
      </c>
      <c r="H1714" s="2">
        <v>1</v>
      </c>
      <c r="I1714">
        <f>+ABS(SUMIF($A$4:$A$11183,A1714,$H$4:$H$11183)-IF(ISERROR(VLOOKUP(A1714,Seguimiento_Mar_2025!G$4:U$356,15,FALSE)),0,VLOOKUP(A1714,Seguimiento_Mar_2025!G$4:U$356,15,FALSE)))</f>
        <v>0</v>
      </c>
    </row>
    <row r="1715" spans="1:9">
      <c r="A1715" t="s">
        <v>373</v>
      </c>
      <c r="B1715" s="1" t="str">
        <f>+IF(LEN(A1715)&gt;0,VLOOKUP(A1715,Seguimiento_Mar_2025!G$4:H$356,2,FALSE),"")</f>
        <v xml:space="preserve">Parques y ciudadelas educativos conectados a internet </v>
      </c>
      <c r="C1715" s="1" t="str">
        <f>+IF(LEN(A1715)&gt;0,VLOOKUP(A1715,Seguimiento_Mar_2025!G$4:J$356,4,FALSE),"")</f>
        <v>Secretaría de Educación</v>
      </c>
      <c r="D1715" t="s">
        <v>1467</v>
      </c>
      <c r="E1715" t="str">
        <f t="shared" si="53"/>
        <v>52030303JERICÓ</v>
      </c>
      <c r="F1715" t="str">
        <f t="shared" si="54"/>
        <v/>
      </c>
      <c r="G1715">
        <v>1</v>
      </c>
      <c r="H1715" s="2">
        <v>1</v>
      </c>
      <c r="I1715">
        <f>+ABS(SUMIF($A$4:$A$11183,A1715,$H$4:$H$11183)-IF(ISERROR(VLOOKUP(A1715,Seguimiento_Mar_2025!G$4:U$356,15,FALSE)),0,VLOOKUP(A1715,Seguimiento_Mar_2025!G$4:U$356,15,FALSE)))</f>
        <v>0</v>
      </c>
    </row>
    <row r="1716" spans="1:9">
      <c r="A1716" t="s">
        <v>373</v>
      </c>
      <c r="B1716" s="1" t="str">
        <f>+IF(LEN(A1716)&gt;0,VLOOKUP(A1716,Seguimiento_Mar_2025!G$4:H$356,2,FALSE),"")</f>
        <v xml:space="preserve">Parques y ciudadelas educativos conectados a internet </v>
      </c>
      <c r="C1716" s="1" t="str">
        <f>+IF(LEN(A1716)&gt;0,VLOOKUP(A1716,Seguimiento_Mar_2025!G$4:J$356,4,FALSE),"")</f>
        <v>Secretaría de Educación</v>
      </c>
      <c r="D1716" t="s">
        <v>1468</v>
      </c>
      <c r="E1716" t="str">
        <f t="shared" si="53"/>
        <v>52030303LA CEJA</v>
      </c>
      <c r="F1716" t="str">
        <f t="shared" si="54"/>
        <v/>
      </c>
      <c r="G1716">
        <v>1</v>
      </c>
      <c r="H1716" s="2">
        <v>1</v>
      </c>
      <c r="I1716">
        <f>+ABS(SUMIF($A$4:$A$11183,A1716,$H$4:$H$11183)-IF(ISERROR(VLOOKUP(A1716,Seguimiento_Mar_2025!G$4:U$356,15,FALSE)),0,VLOOKUP(A1716,Seguimiento_Mar_2025!G$4:U$356,15,FALSE)))</f>
        <v>0</v>
      </c>
    </row>
    <row r="1717" spans="1:9">
      <c r="A1717" t="s">
        <v>373</v>
      </c>
      <c r="B1717" s="1" t="str">
        <f>+IF(LEN(A1717)&gt;0,VLOOKUP(A1717,Seguimiento_Mar_2025!G$4:H$356,2,FALSE),"")</f>
        <v xml:space="preserve">Parques y ciudadelas educativos conectados a internet </v>
      </c>
      <c r="C1717" s="1" t="str">
        <f>+IF(LEN(A1717)&gt;0,VLOOKUP(A1717,Seguimiento_Mar_2025!G$4:J$356,4,FALSE),"")</f>
        <v>Secretaría de Educación</v>
      </c>
      <c r="D1717" t="s">
        <v>1469</v>
      </c>
      <c r="E1717" t="str">
        <f t="shared" si="53"/>
        <v>52030303LA PINTADA</v>
      </c>
      <c r="F1717" t="str">
        <f t="shared" si="54"/>
        <v/>
      </c>
      <c r="G1717">
        <v>1</v>
      </c>
      <c r="H1717" s="2">
        <v>1</v>
      </c>
      <c r="I1717">
        <f>+ABS(SUMIF($A$4:$A$11183,A1717,$H$4:$H$11183)-IF(ISERROR(VLOOKUP(A1717,Seguimiento_Mar_2025!G$4:U$356,15,FALSE)),0,VLOOKUP(A1717,Seguimiento_Mar_2025!G$4:U$356,15,FALSE)))</f>
        <v>0</v>
      </c>
    </row>
    <row r="1718" spans="1:9">
      <c r="A1718" t="s">
        <v>373</v>
      </c>
      <c r="B1718" s="1" t="str">
        <f>+IF(LEN(A1718)&gt;0,VLOOKUP(A1718,Seguimiento_Mar_2025!G$4:H$356,2,FALSE),"")</f>
        <v xml:space="preserve">Parques y ciudadelas educativos conectados a internet </v>
      </c>
      <c r="C1718" s="1" t="str">
        <f>+IF(LEN(A1718)&gt;0,VLOOKUP(A1718,Seguimiento_Mar_2025!G$4:J$356,4,FALSE),"")</f>
        <v>Secretaría de Educación</v>
      </c>
      <c r="D1718" t="s">
        <v>1470</v>
      </c>
      <c r="E1718" t="str">
        <f t="shared" si="53"/>
        <v>52030303LA UNIÓN</v>
      </c>
      <c r="F1718" t="str">
        <f t="shared" si="54"/>
        <v/>
      </c>
      <c r="G1718">
        <v>1</v>
      </c>
      <c r="H1718" s="2">
        <v>1</v>
      </c>
      <c r="I1718">
        <f>+ABS(SUMIF($A$4:$A$11183,A1718,$H$4:$H$11183)-IF(ISERROR(VLOOKUP(A1718,Seguimiento_Mar_2025!G$4:U$356,15,FALSE)),0,VLOOKUP(A1718,Seguimiento_Mar_2025!G$4:U$356,15,FALSE)))</f>
        <v>0</v>
      </c>
    </row>
    <row r="1719" spans="1:9">
      <c r="A1719" t="s">
        <v>373</v>
      </c>
      <c r="B1719" s="1" t="str">
        <f>+IF(LEN(A1719)&gt;0,VLOOKUP(A1719,Seguimiento_Mar_2025!G$4:H$356,2,FALSE),"")</f>
        <v xml:space="preserve">Parques y ciudadelas educativos conectados a internet </v>
      </c>
      <c r="C1719" s="1" t="str">
        <f>+IF(LEN(A1719)&gt;0,VLOOKUP(A1719,Seguimiento_Mar_2025!G$4:J$356,4,FALSE),"")</f>
        <v>Secretaría de Educación</v>
      </c>
      <c r="D1719" t="s">
        <v>1471</v>
      </c>
      <c r="E1719" t="str">
        <f t="shared" si="53"/>
        <v>52030303LIBORINA</v>
      </c>
      <c r="F1719" t="str">
        <f t="shared" si="54"/>
        <v/>
      </c>
      <c r="G1719">
        <v>1</v>
      </c>
      <c r="H1719" s="2">
        <v>1</v>
      </c>
      <c r="I1719">
        <f>+ABS(SUMIF($A$4:$A$11183,A1719,$H$4:$H$11183)-IF(ISERROR(VLOOKUP(A1719,Seguimiento_Mar_2025!G$4:U$356,15,FALSE)),0,VLOOKUP(A1719,Seguimiento_Mar_2025!G$4:U$356,15,FALSE)))</f>
        <v>0</v>
      </c>
    </row>
    <row r="1720" spans="1:9">
      <c r="A1720" t="s">
        <v>373</v>
      </c>
      <c r="B1720" s="1" t="str">
        <f>+IF(LEN(A1720)&gt;0,VLOOKUP(A1720,Seguimiento_Mar_2025!G$4:H$356,2,FALSE),"")</f>
        <v xml:space="preserve">Parques y ciudadelas educativos conectados a internet </v>
      </c>
      <c r="C1720" s="1" t="str">
        <f>+IF(LEN(A1720)&gt;0,VLOOKUP(A1720,Seguimiento_Mar_2025!G$4:J$356,4,FALSE),"")</f>
        <v>Secretaría de Educación</v>
      </c>
      <c r="D1720" t="s">
        <v>1472</v>
      </c>
      <c r="E1720" t="str">
        <f t="shared" si="53"/>
        <v>52030303MACEO</v>
      </c>
      <c r="F1720" t="str">
        <f t="shared" si="54"/>
        <v/>
      </c>
      <c r="G1720">
        <v>1</v>
      </c>
      <c r="H1720" s="2">
        <v>1</v>
      </c>
      <c r="I1720">
        <f>+ABS(SUMIF($A$4:$A$11183,A1720,$H$4:$H$11183)-IF(ISERROR(VLOOKUP(A1720,Seguimiento_Mar_2025!G$4:U$356,15,FALSE)),0,VLOOKUP(A1720,Seguimiento_Mar_2025!G$4:U$356,15,FALSE)))</f>
        <v>0</v>
      </c>
    </row>
    <row r="1721" spans="1:9">
      <c r="A1721" t="s">
        <v>373</v>
      </c>
      <c r="B1721" s="1" t="str">
        <f>+IF(LEN(A1721)&gt;0,VLOOKUP(A1721,Seguimiento_Mar_2025!G$4:H$356,2,FALSE),"")</f>
        <v xml:space="preserve">Parques y ciudadelas educativos conectados a internet </v>
      </c>
      <c r="C1721" s="1" t="str">
        <f>+IF(LEN(A1721)&gt;0,VLOOKUP(A1721,Seguimiento_Mar_2025!G$4:J$356,4,FALSE),"")</f>
        <v>Secretaría de Educación</v>
      </c>
      <c r="D1721" t="s">
        <v>1529</v>
      </c>
      <c r="E1721" t="str">
        <f t="shared" si="53"/>
        <v>52030303MONTEBELLO</v>
      </c>
      <c r="F1721" t="str">
        <f t="shared" si="54"/>
        <v/>
      </c>
      <c r="G1721">
        <v>1</v>
      </c>
      <c r="H1721" s="2">
        <v>1</v>
      </c>
      <c r="I1721">
        <f>+ABS(SUMIF($A$4:$A$11183,A1721,$H$4:$H$11183)-IF(ISERROR(VLOOKUP(A1721,Seguimiento_Mar_2025!G$4:U$356,15,FALSE)),0,VLOOKUP(A1721,Seguimiento_Mar_2025!G$4:U$356,15,FALSE)))</f>
        <v>0</v>
      </c>
    </row>
    <row r="1722" spans="1:9">
      <c r="A1722" t="s">
        <v>373</v>
      </c>
      <c r="B1722" s="1" t="str">
        <f>+IF(LEN(A1722)&gt;0,VLOOKUP(A1722,Seguimiento_Mar_2025!G$4:H$356,2,FALSE),"")</f>
        <v xml:space="preserve">Parques y ciudadelas educativos conectados a internet </v>
      </c>
      <c r="C1722" s="1" t="str">
        <f>+IF(LEN(A1722)&gt;0,VLOOKUP(A1722,Seguimiento_Mar_2025!G$4:J$356,4,FALSE),"")</f>
        <v>Secretaría de Educación</v>
      </c>
      <c r="D1722" t="s">
        <v>1475</v>
      </c>
      <c r="E1722" t="str">
        <f t="shared" si="53"/>
        <v>52030303MUTATÁ</v>
      </c>
      <c r="F1722" t="str">
        <f t="shared" si="54"/>
        <v/>
      </c>
      <c r="G1722">
        <v>1</v>
      </c>
      <c r="H1722" s="2">
        <v>1</v>
      </c>
      <c r="I1722">
        <f>+ABS(SUMIF($A$4:$A$11183,A1722,$H$4:$H$11183)-IF(ISERROR(VLOOKUP(A1722,Seguimiento_Mar_2025!G$4:U$356,15,FALSE)),0,VLOOKUP(A1722,Seguimiento_Mar_2025!G$4:U$356,15,FALSE)))</f>
        <v>0</v>
      </c>
    </row>
    <row r="1723" spans="1:9">
      <c r="A1723" t="s">
        <v>373</v>
      </c>
      <c r="B1723" s="1" t="str">
        <f>+IF(LEN(A1723)&gt;0,VLOOKUP(A1723,Seguimiento_Mar_2025!G$4:H$356,2,FALSE),"")</f>
        <v xml:space="preserve">Parques y ciudadelas educativos conectados a internet </v>
      </c>
      <c r="C1723" s="1" t="str">
        <f>+IF(LEN(A1723)&gt;0,VLOOKUP(A1723,Seguimiento_Mar_2025!G$4:J$356,4,FALSE),"")</f>
        <v>Secretaría de Educación</v>
      </c>
      <c r="D1723" t="s">
        <v>1476</v>
      </c>
      <c r="E1723" t="str">
        <f t="shared" si="53"/>
        <v>52030303NARIÑO</v>
      </c>
      <c r="F1723" t="str">
        <f t="shared" si="54"/>
        <v/>
      </c>
      <c r="G1723">
        <v>1</v>
      </c>
      <c r="H1723" s="2">
        <v>1</v>
      </c>
      <c r="I1723">
        <f>+ABS(SUMIF($A$4:$A$11183,A1723,$H$4:$H$11183)-IF(ISERROR(VLOOKUP(A1723,Seguimiento_Mar_2025!G$4:U$356,15,FALSE)),0,VLOOKUP(A1723,Seguimiento_Mar_2025!G$4:U$356,15,FALSE)))</f>
        <v>0</v>
      </c>
    </row>
    <row r="1724" spans="1:9">
      <c r="A1724" t="s">
        <v>373</v>
      </c>
      <c r="B1724" s="1" t="str">
        <f>+IF(LEN(A1724)&gt;0,VLOOKUP(A1724,Seguimiento_Mar_2025!G$4:H$356,2,FALSE),"")</f>
        <v xml:space="preserve">Parques y ciudadelas educativos conectados a internet </v>
      </c>
      <c r="C1724" s="1" t="str">
        <f>+IF(LEN(A1724)&gt;0,VLOOKUP(A1724,Seguimiento_Mar_2025!G$4:J$356,4,FALSE),"")</f>
        <v>Secretaría de Educación</v>
      </c>
      <c r="D1724" t="s">
        <v>1478</v>
      </c>
      <c r="E1724" t="str">
        <f t="shared" si="53"/>
        <v>52030303NECOCLÍ</v>
      </c>
      <c r="F1724" t="str">
        <f t="shared" si="54"/>
        <v/>
      </c>
      <c r="G1724">
        <v>1</v>
      </c>
      <c r="H1724" s="2">
        <v>1</v>
      </c>
      <c r="I1724">
        <f>+ABS(SUMIF($A$4:$A$11183,A1724,$H$4:$H$11183)-IF(ISERROR(VLOOKUP(A1724,Seguimiento_Mar_2025!G$4:U$356,15,FALSE)),0,VLOOKUP(A1724,Seguimiento_Mar_2025!G$4:U$356,15,FALSE)))</f>
        <v>0</v>
      </c>
    </row>
    <row r="1725" spans="1:9">
      <c r="A1725" t="s">
        <v>373</v>
      </c>
      <c r="B1725" s="1" t="str">
        <f>+IF(LEN(A1725)&gt;0,VLOOKUP(A1725,Seguimiento_Mar_2025!G$4:H$356,2,FALSE),"")</f>
        <v xml:space="preserve">Parques y ciudadelas educativos conectados a internet </v>
      </c>
      <c r="C1725" s="1" t="str">
        <f>+IF(LEN(A1725)&gt;0,VLOOKUP(A1725,Seguimiento_Mar_2025!G$4:J$356,4,FALSE),"")</f>
        <v>Secretaría de Educación</v>
      </c>
      <c r="D1725" t="s">
        <v>1530</v>
      </c>
      <c r="E1725" t="str">
        <f t="shared" si="53"/>
        <v>52030303PEQUE</v>
      </c>
      <c r="F1725" t="str">
        <f t="shared" si="54"/>
        <v/>
      </c>
      <c r="G1725">
        <v>1</v>
      </c>
      <c r="H1725" s="2">
        <v>1</v>
      </c>
      <c r="I1725">
        <f>+ABS(SUMIF($A$4:$A$11183,A1725,$H$4:$H$11183)-IF(ISERROR(VLOOKUP(A1725,Seguimiento_Mar_2025!G$4:U$356,15,FALSE)),0,VLOOKUP(A1725,Seguimiento_Mar_2025!G$4:U$356,15,FALSE)))</f>
        <v>0</v>
      </c>
    </row>
    <row r="1726" spans="1:9">
      <c r="A1726" t="s">
        <v>373</v>
      </c>
      <c r="B1726" s="1" t="str">
        <f>+IF(LEN(A1726)&gt;0,VLOOKUP(A1726,Seguimiento_Mar_2025!G$4:H$356,2,FALSE),"")</f>
        <v xml:space="preserve">Parques y ciudadelas educativos conectados a internet </v>
      </c>
      <c r="C1726" s="1" t="str">
        <f>+IF(LEN(A1726)&gt;0,VLOOKUP(A1726,Seguimiento_Mar_2025!G$4:J$356,4,FALSE),"")</f>
        <v>Secretaría de Educación</v>
      </c>
      <c r="D1726" t="s">
        <v>1480</v>
      </c>
      <c r="E1726" t="str">
        <f t="shared" si="53"/>
        <v>52030303PUEBLORRICO</v>
      </c>
      <c r="F1726" t="str">
        <f t="shared" si="54"/>
        <v/>
      </c>
      <c r="G1726">
        <v>1</v>
      </c>
      <c r="H1726" s="2">
        <v>1</v>
      </c>
      <c r="I1726">
        <f>+ABS(SUMIF($A$4:$A$11183,A1726,$H$4:$H$11183)-IF(ISERROR(VLOOKUP(A1726,Seguimiento_Mar_2025!G$4:U$356,15,FALSE)),0,VLOOKUP(A1726,Seguimiento_Mar_2025!G$4:U$356,15,FALSE)))</f>
        <v>0</v>
      </c>
    </row>
    <row r="1727" spans="1:9">
      <c r="A1727" t="s">
        <v>373</v>
      </c>
      <c r="B1727" s="1" t="str">
        <f>+IF(LEN(A1727)&gt;0,VLOOKUP(A1727,Seguimiento_Mar_2025!G$4:H$356,2,FALSE),"")</f>
        <v xml:space="preserve">Parques y ciudadelas educativos conectados a internet </v>
      </c>
      <c r="C1727" s="1" t="str">
        <f>+IF(LEN(A1727)&gt;0,VLOOKUP(A1727,Seguimiento_Mar_2025!G$4:J$356,4,FALSE),"")</f>
        <v>Secretaría de Educación</v>
      </c>
      <c r="D1727" t="s">
        <v>1481</v>
      </c>
      <c r="E1727" t="str">
        <f t="shared" si="53"/>
        <v>52030303PUERTO BERRÍO</v>
      </c>
      <c r="F1727" t="str">
        <f t="shared" si="54"/>
        <v/>
      </c>
      <c r="G1727">
        <v>1</v>
      </c>
      <c r="H1727" s="2">
        <v>1</v>
      </c>
      <c r="I1727">
        <f>+ABS(SUMIF($A$4:$A$11183,A1727,$H$4:$H$11183)-IF(ISERROR(VLOOKUP(A1727,Seguimiento_Mar_2025!G$4:U$356,15,FALSE)),0,VLOOKUP(A1727,Seguimiento_Mar_2025!G$4:U$356,15,FALSE)))</f>
        <v>0</v>
      </c>
    </row>
    <row r="1728" spans="1:9">
      <c r="A1728" t="s">
        <v>373</v>
      </c>
      <c r="B1728" s="1" t="str">
        <f>+IF(LEN(A1728)&gt;0,VLOOKUP(A1728,Seguimiento_Mar_2025!G$4:H$356,2,FALSE),"")</f>
        <v xml:space="preserve">Parques y ciudadelas educativos conectados a internet </v>
      </c>
      <c r="C1728" s="1" t="str">
        <f>+IF(LEN(A1728)&gt;0,VLOOKUP(A1728,Seguimiento_Mar_2025!G$4:J$356,4,FALSE),"")</f>
        <v>Secretaría de Educación</v>
      </c>
      <c r="D1728" t="s">
        <v>1482</v>
      </c>
      <c r="E1728" t="str">
        <f t="shared" si="53"/>
        <v>52030303PUERTO NARE</v>
      </c>
      <c r="F1728" t="str">
        <f t="shared" si="54"/>
        <v/>
      </c>
      <c r="G1728">
        <v>1</v>
      </c>
      <c r="H1728" s="2">
        <v>1</v>
      </c>
      <c r="I1728">
        <f>+ABS(SUMIF($A$4:$A$11183,A1728,$H$4:$H$11183)-IF(ISERROR(VLOOKUP(A1728,Seguimiento_Mar_2025!G$4:U$356,15,FALSE)),0,VLOOKUP(A1728,Seguimiento_Mar_2025!G$4:U$356,15,FALSE)))</f>
        <v>0</v>
      </c>
    </row>
    <row r="1729" spans="1:9">
      <c r="A1729" t="s">
        <v>373</v>
      </c>
      <c r="B1729" s="1" t="str">
        <f>+IF(LEN(A1729)&gt;0,VLOOKUP(A1729,Seguimiento_Mar_2025!G$4:H$356,2,FALSE),"")</f>
        <v xml:space="preserve">Parques y ciudadelas educativos conectados a internet </v>
      </c>
      <c r="C1729" s="1" t="str">
        <f>+IF(LEN(A1729)&gt;0,VLOOKUP(A1729,Seguimiento_Mar_2025!G$4:J$356,4,FALSE),"")</f>
        <v>Secretaría de Educación</v>
      </c>
      <c r="D1729" t="s">
        <v>1483</v>
      </c>
      <c r="E1729" t="str">
        <f t="shared" si="53"/>
        <v>52030303PUERTO TRIUNFO</v>
      </c>
      <c r="F1729" t="str">
        <f t="shared" si="54"/>
        <v/>
      </c>
      <c r="G1729">
        <v>1</v>
      </c>
      <c r="H1729" s="2">
        <v>1</v>
      </c>
      <c r="I1729">
        <f>+ABS(SUMIF($A$4:$A$11183,A1729,$H$4:$H$11183)-IF(ISERROR(VLOOKUP(A1729,Seguimiento_Mar_2025!G$4:U$356,15,FALSE)),0,VLOOKUP(A1729,Seguimiento_Mar_2025!G$4:U$356,15,FALSE)))</f>
        <v>0</v>
      </c>
    </row>
    <row r="1730" spans="1:9">
      <c r="A1730" t="s">
        <v>373</v>
      </c>
      <c r="B1730" s="1" t="str">
        <f>+IF(LEN(A1730)&gt;0,VLOOKUP(A1730,Seguimiento_Mar_2025!G$4:H$356,2,FALSE),"")</f>
        <v xml:space="preserve">Parques y ciudadelas educativos conectados a internet </v>
      </c>
      <c r="C1730" s="1" t="str">
        <f>+IF(LEN(A1730)&gt;0,VLOOKUP(A1730,Seguimiento_Mar_2025!G$4:J$356,4,FALSE),"")</f>
        <v>Secretaría de Educación</v>
      </c>
      <c r="D1730" t="s">
        <v>1484</v>
      </c>
      <c r="E1730" t="str">
        <f t="shared" ref="E1730:E1793" si="55">+A1730&amp;D1730</f>
        <v>52030303REMEDIOS</v>
      </c>
      <c r="F1730" t="str">
        <f t="shared" si="54"/>
        <v/>
      </c>
      <c r="G1730">
        <v>1</v>
      </c>
      <c r="H1730" s="2">
        <v>1</v>
      </c>
      <c r="I1730">
        <f>+ABS(SUMIF($A$4:$A$11183,A1730,$H$4:$H$11183)-IF(ISERROR(VLOOKUP(A1730,Seguimiento_Mar_2025!G$4:U$356,15,FALSE)),0,VLOOKUP(A1730,Seguimiento_Mar_2025!G$4:U$356,15,FALSE)))</f>
        <v>0</v>
      </c>
    </row>
    <row r="1731" spans="1:9">
      <c r="A1731" t="s">
        <v>373</v>
      </c>
      <c r="B1731" s="1" t="str">
        <f>+IF(LEN(A1731)&gt;0,VLOOKUP(A1731,Seguimiento_Mar_2025!G$4:H$356,2,FALSE),"")</f>
        <v xml:space="preserve">Parques y ciudadelas educativos conectados a internet </v>
      </c>
      <c r="C1731" s="1" t="str">
        <f>+IF(LEN(A1731)&gt;0,VLOOKUP(A1731,Seguimiento_Mar_2025!G$4:J$356,4,FALSE),"")</f>
        <v>Secretaría de Educación</v>
      </c>
      <c r="D1731" t="s">
        <v>1485</v>
      </c>
      <c r="E1731" t="str">
        <f t="shared" si="55"/>
        <v>52030303SABANALARGA</v>
      </c>
      <c r="F1731" t="str">
        <f t="shared" si="54"/>
        <v/>
      </c>
      <c r="G1731">
        <v>1</v>
      </c>
      <c r="H1731" s="2">
        <v>1</v>
      </c>
      <c r="I1731">
        <f>+ABS(SUMIF($A$4:$A$11183,A1731,$H$4:$H$11183)-IF(ISERROR(VLOOKUP(A1731,Seguimiento_Mar_2025!G$4:U$356,15,FALSE)),0,VLOOKUP(A1731,Seguimiento_Mar_2025!G$4:U$356,15,FALSE)))</f>
        <v>0</v>
      </c>
    </row>
    <row r="1732" spans="1:9">
      <c r="A1732" t="s">
        <v>373</v>
      </c>
      <c r="B1732" s="1" t="str">
        <f>+IF(LEN(A1732)&gt;0,VLOOKUP(A1732,Seguimiento_Mar_2025!G$4:H$356,2,FALSE),"")</f>
        <v xml:space="preserve">Parques y ciudadelas educativos conectados a internet </v>
      </c>
      <c r="C1732" s="1" t="str">
        <f>+IF(LEN(A1732)&gt;0,VLOOKUP(A1732,Seguimiento_Mar_2025!G$4:J$356,4,FALSE),"")</f>
        <v>Secretaría de Educación</v>
      </c>
      <c r="D1732" t="s">
        <v>1531</v>
      </c>
      <c r="E1732" t="str">
        <f t="shared" si="55"/>
        <v>52030303SAN ANDRÉS DE CUERQUÍA</v>
      </c>
      <c r="F1732" t="str">
        <f t="shared" ref="F1732:F1795" si="56">+IF(IF(LEN(E1732)&gt;0,COUNTIF($E$4:$E$11183,E1732),"")=1,"",IF(LEN(E1732)&gt;0,COUNTIF($E$4:$E$11183,E1732),""))</f>
        <v/>
      </c>
      <c r="G1732">
        <v>1</v>
      </c>
      <c r="H1732" s="2">
        <v>1</v>
      </c>
      <c r="I1732">
        <f>+ABS(SUMIF($A$4:$A$11183,A1732,$H$4:$H$11183)-IF(ISERROR(VLOOKUP(A1732,Seguimiento_Mar_2025!G$4:U$356,15,FALSE)),0,VLOOKUP(A1732,Seguimiento_Mar_2025!G$4:U$356,15,FALSE)))</f>
        <v>0</v>
      </c>
    </row>
    <row r="1733" spans="1:9">
      <c r="A1733" t="s">
        <v>373</v>
      </c>
      <c r="B1733" s="1" t="str">
        <f>+IF(LEN(A1733)&gt;0,VLOOKUP(A1733,Seguimiento_Mar_2025!G$4:H$356,2,FALSE),"")</f>
        <v xml:space="preserve">Parques y ciudadelas educativos conectados a internet </v>
      </c>
      <c r="C1733" s="1" t="str">
        <f>+IF(LEN(A1733)&gt;0,VLOOKUP(A1733,Seguimiento_Mar_2025!G$4:J$356,4,FALSE),"")</f>
        <v>Secretaría de Educación</v>
      </c>
      <c r="D1733" t="s">
        <v>1486</v>
      </c>
      <c r="E1733" t="str">
        <f t="shared" si="55"/>
        <v>52030303SAN CARLOS</v>
      </c>
      <c r="F1733" t="str">
        <f t="shared" si="56"/>
        <v/>
      </c>
      <c r="G1733">
        <v>1</v>
      </c>
      <c r="H1733" s="2">
        <v>1</v>
      </c>
      <c r="I1733">
        <f>+ABS(SUMIF($A$4:$A$11183,A1733,$H$4:$H$11183)-IF(ISERROR(VLOOKUP(A1733,Seguimiento_Mar_2025!G$4:U$356,15,FALSE)),0,VLOOKUP(A1733,Seguimiento_Mar_2025!G$4:U$356,15,FALSE)))</f>
        <v>0</v>
      </c>
    </row>
    <row r="1734" spans="1:9">
      <c r="A1734" t="s">
        <v>373</v>
      </c>
      <c r="B1734" s="1" t="str">
        <f>+IF(LEN(A1734)&gt;0,VLOOKUP(A1734,Seguimiento_Mar_2025!G$4:H$356,2,FALSE),"")</f>
        <v xml:space="preserve">Parques y ciudadelas educativos conectados a internet </v>
      </c>
      <c r="C1734" s="1" t="str">
        <f>+IF(LEN(A1734)&gt;0,VLOOKUP(A1734,Seguimiento_Mar_2025!G$4:J$356,4,FALSE),"")</f>
        <v>Secretaría de Educación</v>
      </c>
      <c r="D1734" t="s">
        <v>1487</v>
      </c>
      <c r="E1734" t="str">
        <f t="shared" si="55"/>
        <v>52030303SAN FRANCISCO</v>
      </c>
      <c r="F1734" t="str">
        <f t="shared" si="56"/>
        <v/>
      </c>
      <c r="G1734">
        <v>1</v>
      </c>
      <c r="H1734" s="2">
        <v>1</v>
      </c>
      <c r="I1734">
        <f>+ABS(SUMIF($A$4:$A$11183,A1734,$H$4:$H$11183)-IF(ISERROR(VLOOKUP(A1734,Seguimiento_Mar_2025!G$4:U$356,15,FALSE)),0,VLOOKUP(A1734,Seguimiento_Mar_2025!G$4:U$356,15,FALSE)))</f>
        <v>0</v>
      </c>
    </row>
    <row r="1735" spans="1:9">
      <c r="A1735" t="s">
        <v>373</v>
      </c>
      <c r="B1735" s="1" t="str">
        <f>+IF(LEN(A1735)&gt;0,VLOOKUP(A1735,Seguimiento_Mar_2025!G$4:H$356,2,FALSE),"")</f>
        <v xml:space="preserve">Parques y ciudadelas educativos conectados a internet </v>
      </c>
      <c r="C1735" s="1" t="str">
        <f>+IF(LEN(A1735)&gt;0,VLOOKUP(A1735,Seguimiento_Mar_2025!G$4:J$356,4,FALSE),"")</f>
        <v>Secretaría de Educación</v>
      </c>
      <c r="D1735" t="s">
        <v>1532</v>
      </c>
      <c r="E1735" t="str">
        <f t="shared" si="55"/>
        <v>52030303SAN LUIS</v>
      </c>
      <c r="F1735" t="str">
        <f t="shared" si="56"/>
        <v/>
      </c>
      <c r="G1735">
        <v>1</v>
      </c>
      <c r="H1735" s="2">
        <v>1</v>
      </c>
      <c r="I1735">
        <f>+ABS(SUMIF($A$4:$A$11183,A1735,$H$4:$H$11183)-IF(ISERROR(VLOOKUP(A1735,Seguimiento_Mar_2025!G$4:U$356,15,FALSE)),0,VLOOKUP(A1735,Seguimiento_Mar_2025!G$4:U$356,15,FALSE)))</f>
        <v>0</v>
      </c>
    </row>
    <row r="1736" spans="1:9">
      <c r="A1736" t="s">
        <v>373</v>
      </c>
      <c r="B1736" s="1" t="str">
        <f>+IF(LEN(A1736)&gt;0,VLOOKUP(A1736,Seguimiento_Mar_2025!G$4:H$356,2,FALSE),"")</f>
        <v xml:space="preserve">Parques y ciudadelas educativos conectados a internet </v>
      </c>
      <c r="C1736" s="1" t="str">
        <f>+IF(LEN(A1736)&gt;0,VLOOKUP(A1736,Seguimiento_Mar_2025!G$4:J$356,4,FALSE),"")</f>
        <v>Secretaría de Educación</v>
      </c>
      <c r="D1736" t="s">
        <v>1492</v>
      </c>
      <c r="E1736" t="str">
        <f t="shared" si="55"/>
        <v>52030303SAN PEDRO DE URABÁ</v>
      </c>
      <c r="F1736" t="str">
        <f t="shared" si="56"/>
        <v/>
      </c>
      <c r="G1736">
        <v>1</v>
      </c>
      <c r="H1736" s="2">
        <v>1</v>
      </c>
      <c r="I1736">
        <f>+ABS(SUMIF($A$4:$A$11183,A1736,$H$4:$H$11183)-IF(ISERROR(VLOOKUP(A1736,Seguimiento_Mar_2025!G$4:U$356,15,FALSE)),0,VLOOKUP(A1736,Seguimiento_Mar_2025!G$4:U$356,15,FALSE)))</f>
        <v>0</v>
      </c>
    </row>
    <row r="1737" spans="1:9">
      <c r="A1737" t="s">
        <v>373</v>
      </c>
      <c r="B1737" s="1" t="str">
        <f>+IF(LEN(A1737)&gt;0,VLOOKUP(A1737,Seguimiento_Mar_2025!G$4:H$356,2,FALSE),"")</f>
        <v xml:space="preserve">Parques y ciudadelas educativos conectados a internet </v>
      </c>
      <c r="C1737" s="1" t="str">
        <f>+IF(LEN(A1737)&gt;0,VLOOKUP(A1737,Seguimiento_Mar_2025!G$4:J$356,4,FALSE),"")</f>
        <v>Secretaría de Educación</v>
      </c>
      <c r="D1737" t="s">
        <v>1493</v>
      </c>
      <c r="E1737" t="str">
        <f t="shared" si="55"/>
        <v>52030303SAN RAFAEL</v>
      </c>
      <c r="F1737" t="str">
        <f t="shared" si="56"/>
        <v/>
      </c>
      <c r="G1737">
        <v>1</v>
      </c>
      <c r="H1737" s="2">
        <v>1</v>
      </c>
      <c r="I1737">
        <f>+ABS(SUMIF($A$4:$A$11183,A1737,$H$4:$H$11183)-IF(ISERROR(VLOOKUP(A1737,Seguimiento_Mar_2025!G$4:U$356,15,FALSE)),0,VLOOKUP(A1737,Seguimiento_Mar_2025!G$4:U$356,15,FALSE)))</f>
        <v>0</v>
      </c>
    </row>
    <row r="1738" spans="1:9">
      <c r="A1738" t="s">
        <v>373</v>
      </c>
      <c r="B1738" s="1" t="str">
        <f>+IF(LEN(A1738)&gt;0,VLOOKUP(A1738,Seguimiento_Mar_2025!G$4:H$356,2,FALSE),"")</f>
        <v xml:space="preserve">Parques y ciudadelas educativos conectados a internet </v>
      </c>
      <c r="C1738" s="1" t="str">
        <f>+IF(LEN(A1738)&gt;0,VLOOKUP(A1738,Seguimiento_Mar_2025!G$4:J$356,4,FALSE),"")</f>
        <v>Secretaría de Educación</v>
      </c>
      <c r="D1738" t="s">
        <v>1494</v>
      </c>
      <c r="E1738" t="str">
        <f t="shared" si="55"/>
        <v>52030303SAN ROQUE</v>
      </c>
      <c r="F1738" t="str">
        <f t="shared" si="56"/>
        <v/>
      </c>
      <c r="G1738">
        <v>1</v>
      </c>
      <c r="H1738" s="2">
        <v>1</v>
      </c>
      <c r="I1738">
        <f>+ABS(SUMIF($A$4:$A$11183,A1738,$H$4:$H$11183)-IF(ISERROR(VLOOKUP(A1738,Seguimiento_Mar_2025!G$4:U$356,15,FALSE)),0,VLOOKUP(A1738,Seguimiento_Mar_2025!G$4:U$356,15,FALSE)))</f>
        <v>0</v>
      </c>
    </row>
    <row r="1739" spans="1:9">
      <c r="A1739" t="s">
        <v>373</v>
      </c>
      <c r="B1739" s="1" t="str">
        <f>+IF(LEN(A1739)&gt;0,VLOOKUP(A1739,Seguimiento_Mar_2025!G$4:H$356,2,FALSE),"")</f>
        <v xml:space="preserve">Parques y ciudadelas educativos conectados a internet </v>
      </c>
      <c r="C1739" s="1" t="str">
        <f>+IF(LEN(A1739)&gt;0,VLOOKUP(A1739,Seguimiento_Mar_2025!G$4:J$356,4,FALSE),"")</f>
        <v>Secretaría de Educación</v>
      </c>
      <c r="D1739" t="s">
        <v>1495</v>
      </c>
      <c r="E1739" t="str">
        <f t="shared" si="55"/>
        <v>52030303SAN VICENTE FERRER</v>
      </c>
      <c r="F1739" t="str">
        <f t="shared" si="56"/>
        <v/>
      </c>
      <c r="G1739">
        <v>1</v>
      </c>
      <c r="H1739" s="2">
        <v>1</v>
      </c>
      <c r="I1739">
        <f>+ABS(SUMIF($A$4:$A$11183,A1739,$H$4:$H$11183)-IF(ISERROR(VLOOKUP(A1739,Seguimiento_Mar_2025!G$4:U$356,15,FALSE)),0,VLOOKUP(A1739,Seguimiento_Mar_2025!G$4:U$356,15,FALSE)))</f>
        <v>0</v>
      </c>
    </row>
    <row r="1740" spans="1:9">
      <c r="A1740" t="s">
        <v>373</v>
      </c>
      <c r="B1740" s="1" t="str">
        <f>+IF(LEN(A1740)&gt;0,VLOOKUP(A1740,Seguimiento_Mar_2025!G$4:H$356,2,FALSE),"")</f>
        <v xml:space="preserve">Parques y ciudadelas educativos conectados a internet </v>
      </c>
      <c r="C1740" s="1" t="str">
        <f>+IF(LEN(A1740)&gt;0,VLOOKUP(A1740,Seguimiento_Mar_2025!G$4:J$356,4,FALSE),"")</f>
        <v>Secretaría de Educación</v>
      </c>
      <c r="D1740" t="s">
        <v>1496</v>
      </c>
      <c r="E1740" t="str">
        <f t="shared" si="55"/>
        <v>52030303SANTA BÁRBARA</v>
      </c>
      <c r="F1740" t="str">
        <f t="shared" si="56"/>
        <v/>
      </c>
      <c r="G1740">
        <v>1</v>
      </c>
      <c r="H1740" s="2">
        <v>1</v>
      </c>
      <c r="I1740">
        <f>+ABS(SUMIF($A$4:$A$11183,A1740,$H$4:$H$11183)-IF(ISERROR(VLOOKUP(A1740,Seguimiento_Mar_2025!G$4:U$356,15,FALSE)),0,VLOOKUP(A1740,Seguimiento_Mar_2025!G$4:U$356,15,FALSE)))</f>
        <v>0</v>
      </c>
    </row>
    <row r="1741" spans="1:9">
      <c r="A1741" t="s">
        <v>373</v>
      </c>
      <c r="B1741" s="1" t="str">
        <f>+IF(LEN(A1741)&gt;0,VLOOKUP(A1741,Seguimiento_Mar_2025!G$4:H$356,2,FALSE),"")</f>
        <v xml:space="preserve">Parques y ciudadelas educativos conectados a internet </v>
      </c>
      <c r="C1741" s="1" t="str">
        <f>+IF(LEN(A1741)&gt;0,VLOOKUP(A1741,Seguimiento_Mar_2025!G$4:J$356,4,FALSE),"")</f>
        <v>Secretaría de Educación</v>
      </c>
      <c r="D1741" t="s">
        <v>1497</v>
      </c>
      <c r="E1741" t="str">
        <f t="shared" si="55"/>
        <v>52030303SANTA ROSA DE OSOS</v>
      </c>
      <c r="F1741" t="str">
        <f t="shared" si="56"/>
        <v/>
      </c>
      <c r="G1741">
        <v>1</v>
      </c>
      <c r="H1741" s="2">
        <v>1</v>
      </c>
      <c r="I1741">
        <f>+ABS(SUMIF($A$4:$A$11183,A1741,$H$4:$H$11183)-IF(ISERROR(VLOOKUP(A1741,Seguimiento_Mar_2025!G$4:U$356,15,FALSE)),0,VLOOKUP(A1741,Seguimiento_Mar_2025!G$4:U$356,15,FALSE)))</f>
        <v>0</v>
      </c>
    </row>
    <row r="1742" spans="1:9">
      <c r="A1742" t="s">
        <v>373</v>
      </c>
      <c r="B1742" s="1" t="str">
        <f>+IF(LEN(A1742)&gt;0,VLOOKUP(A1742,Seguimiento_Mar_2025!G$4:H$356,2,FALSE),"")</f>
        <v xml:space="preserve">Parques y ciudadelas educativos conectados a internet </v>
      </c>
      <c r="C1742" s="1" t="str">
        <f>+IF(LEN(A1742)&gt;0,VLOOKUP(A1742,Seguimiento_Mar_2025!G$4:J$356,4,FALSE),"")</f>
        <v>Secretaría de Educación</v>
      </c>
      <c r="D1742" t="s">
        <v>1255</v>
      </c>
      <c r="E1742" t="str">
        <f t="shared" si="55"/>
        <v>52030303Santa Fe de Antioquia</v>
      </c>
      <c r="F1742" t="str">
        <f t="shared" si="56"/>
        <v/>
      </c>
      <c r="G1742">
        <v>1</v>
      </c>
      <c r="H1742" s="2">
        <v>1</v>
      </c>
      <c r="I1742">
        <f>+ABS(SUMIF($A$4:$A$11183,A1742,$H$4:$H$11183)-IF(ISERROR(VLOOKUP(A1742,Seguimiento_Mar_2025!G$4:U$356,15,FALSE)),0,VLOOKUP(A1742,Seguimiento_Mar_2025!G$4:U$356,15,FALSE)))</f>
        <v>0</v>
      </c>
    </row>
    <row r="1743" spans="1:9">
      <c r="A1743" t="s">
        <v>373</v>
      </c>
      <c r="B1743" s="1" t="str">
        <f>+IF(LEN(A1743)&gt;0,VLOOKUP(A1743,Seguimiento_Mar_2025!G$4:H$356,2,FALSE),"")</f>
        <v xml:space="preserve">Parques y ciudadelas educativos conectados a internet </v>
      </c>
      <c r="C1743" s="1" t="str">
        <f>+IF(LEN(A1743)&gt;0,VLOOKUP(A1743,Seguimiento_Mar_2025!G$4:J$356,4,FALSE),"")</f>
        <v>Secretaría de Educación</v>
      </c>
      <c r="D1743" t="s">
        <v>1498</v>
      </c>
      <c r="E1743" t="str">
        <f t="shared" si="55"/>
        <v>52030303SANTO DOMINGO</v>
      </c>
      <c r="F1743" t="str">
        <f t="shared" si="56"/>
        <v/>
      </c>
      <c r="G1743">
        <v>1</v>
      </c>
      <c r="H1743" s="2">
        <v>1</v>
      </c>
      <c r="I1743">
        <f>+ABS(SUMIF($A$4:$A$11183,A1743,$H$4:$H$11183)-IF(ISERROR(VLOOKUP(A1743,Seguimiento_Mar_2025!G$4:U$356,15,FALSE)),0,VLOOKUP(A1743,Seguimiento_Mar_2025!G$4:U$356,15,FALSE)))</f>
        <v>0</v>
      </c>
    </row>
    <row r="1744" spans="1:9">
      <c r="A1744" t="s">
        <v>373</v>
      </c>
      <c r="B1744" s="1" t="str">
        <f>+IF(LEN(A1744)&gt;0,VLOOKUP(A1744,Seguimiento_Mar_2025!G$4:H$356,2,FALSE),"")</f>
        <v xml:space="preserve">Parques y ciudadelas educativos conectados a internet </v>
      </c>
      <c r="C1744" s="1" t="str">
        <f>+IF(LEN(A1744)&gt;0,VLOOKUP(A1744,Seguimiento_Mar_2025!G$4:J$356,4,FALSE),"")</f>
        <v>Secretaría de Educación</v>
      </c>
      <c r="D1744" t="s">
        <v>1267</v>
      </c>
      <c r="E1744" t="str">
        <f t="shared" si="55"/>
        <v>52030303Sonsón</v>
      </c>
      <c r="F1744" t="str">
        <f t="shared" si="56"/>
        <v/>
      </c>
      <c r="G1744">
        <v>1</v>
      </c>
      <c r="H1744" s="2">
        <v>1</v>
      </c>
      <c r="I1744">
        <f>+ABS(SUMIF($A$4:$A$11183,A1744,$H$4:$H$11183)-IF(ISERROR(VLOOKUP(A1744,Seguimiento_Mar_2025!G$4:U$356,15,FALSE)),0,VLOOKUP(A1744,Seguimiento_Mar_2025!G$4:U$356,15,FALSE)))</f>
        <v>0</v>
      </c>
    </row>
    <row r="1745" spans="1:9">
      <c r="A1745" t="s">
        <v>373</v>
      </c>
      <c r="B1745" s="1" t="str">
        <f>+IF(LEN(A1745)&gt;0,VLOOKUP(A1745,Seguimiento_Mar_2025!G$4:H$356,2,FALSE),"")</f>
        <v xml:space="preserve">Parques y ciudadelas educativos conectados a internet </v>
      </c>
      <c r="C1745" s="1" t="str">
        <f>+IF(LEN(A1745)&gt;0,VLOOKUP(A1745,Seguimiento_Mar_2025!G$4:J$356,4,FALSE),"")</f>
        <v>Secretaría de Educación</v>
      </c>
      <c r="D1745" t="s">
        <v>1500</v>
      </c>
      <c r="E1745" t="str">
        <f t="shared" si="55"/>
        <v>52030303SOPETRÁN</v>
      </c>
      <c r="F1745" t="str">
        <f t="shared" si="56"/>
        <v/>
      </c>
      <c r="G1745">
        <v>1</v>
      </c>
      <c r="H1745" s="2">
        <v>1</v>
      </c>
      <c r="I1745">
        <f>+ABS(SUMIF($A$4:$A$11183,A1745,$H$4:$H$11183)-IF(ISERROR(VLOOKUP(A1745,Seguimiento_Mar_2025!G$4:U$356,15,FALSE)),0,VLOOKUP(A1745,Seguimiento_Mar_2025!G$4:U$356,15,FALSE)))</f>
        <v>0</v>
      </c>
    </row>
    <row r="1746" spans="1:9">
      <c r="A1746" t="s">
        <v>373</v>
      </c>
      <c r="B1746" s="1" t="str">
        <f>+IF(LEN(A1746)&gt;0,VLOOKUP(A1746,Seguimiento_Mar_2025!G$4:H$356,2,FALSE),"")</f>
        <v xml:space="preserve">Parques y ciudadelas educativos conectados a internet </v>
      </c>
      <c r="C1746" s="1" t="str">
        <f>+IF(LEN(A1746)&gt;0,VLOOKUP(A1746,Seguimiento_Mar_2025!G$4:J$356,4,FALSE),"")</f>
        <v>Secretaría de Educación</v>
      </c>
      <c r="D1746" t="s">
        <v>1501</v>
      </c>
      <c r="E1746" t="str">
        <f t="shared" si="55"/>
        <v>52030303TÁMESIS</v>
      </c>
      <c r="F1746" t="str">
        <f t="shared" si="56"/>
        <v/>
      </c>
      <c r="G1746">
        <v>1</v>
      </c>
      <c r="H1746" s="2">
        <v>1</v>
      </c>
      <c r="I1746">
        <f>+ABS(SUMIF($A$4:$A$11183,A1746,$H$4:$H$11183)-IF(ISERROR(VLOOKUP(A1746,Seguimiento_Mar_2025!G$4:U$356,15,FALSE)),0,VLOOKUP(A1746,Seguimiento_Mar_2025!G$4:U$356,15,FALSE)))</f>
        <v>0</v>
      </c>
    </row>
    <row r="1747" spans="1:9">
      <c r="A1747" t="s">
        <v>373</v>
      </c>
      <c r="B1747" s="1" t="str">
        <f>+IF(LEN(A1747)&gt;0,VLOOKUP(A1747,Seguimiento_Mar_2025!G$4:H$356,2,FALSE),"")</f>
        <v xml:space="preserve">Parques y ciudadelas educativos conectados a internet </v>
      </c>
      <c r="C1747" s="1" t="str">
        <f>+IF(LEN(A1747)&gt;0,VLOOKUP(A1747,Seguimiento_Mar_2025!G$4:J$356,4,FALSE),"")</f>
        <v>Secretaría de Educación</v>
      </c>
      <c r="D1747" t="s">
        <v>1502</v>
      </c>
      <c r="E1747" t="str">
        <f t="shared" si="55"/>
        <v>52030303TARAZÁ</v>
      </c>
      <c r="F1747" t="str">
        <f t="shared" si="56"/>
        <v/>
      </c>
      <c r="G1747">
        <v>1</v>
      </c>
      <c r="H1747" s="2">
        <v>1</v>
      </c>
      <c r="I1747">
        <f>+ABS(SUMIF($A$4:$A$11183,A1747,$H$4:$H$11183)-IF(ISERROR(VLOOKUP(A1747,Seguimiento_Mar_2025!G$4:U$356,15,FALSE)),0,VLOOKUP(A1747,Seguimiento_Mar_2025!G$4:U$356,15,FALSE)))</f>
        <v>0</v>
      </c>
    </row>
    <row r="1748" spans="1:9">
      <c r="A1748" t="s">
        <v>373</v>
      </c>
      <c r="B1748" s="1" t="str">
        <f>+IF(LEN(A1748)&gt;0,VLOOKUP(A1748,Seguimiento_Mar_2025!G$4:H$356,2,FALSE),"")</f>
        <v xml:space="preserve">Parques y ciudadelas educativos conectados a internet </v>
      </c>
      <c r="C1748" s="1" t="str">
        <f>+IF(LEN(A1748)&gt;0,VLOOKUP(A1748,Seguimiento_Mar_2025!G$4:J$356,4,FALSE),"")</f>
        <v>Secretaría de Educación</v>
      </c>
      <c r="D1748" t="s">
        <v>1504</v>
      </c>
      <c r="E1748" t="str">
        <f t="shared" si="55"/>
        <v>52030303TITIRIBÍ</v>
      </c>
      <c r="F1748" t="str">
        <f t="shared" si="56"/>
        <v/>
      </c>
      <c r="G1748">
        <v>1</v>
      </c>
      <c r="H1748" s="2">
        <v>1</v>
      </c>
      <c r="I1748">
        <f>+ABS(SUMIF($A$4:$A$11183,A1748,$H$4:$H$11183)-IF(ISERROR(VLOOKUP(A1748,Seguimiento_Mar_2025!G$4:U$356,15,FALSE)),0,VLOOKUP(A1748,Seguimiento_Mar_2025!G$4:U$356,15,FALSE)))</f>
        <v>0</v>
      </c>
    </row>
    <row r="1749" spans="1:9">
      <c r="A1749" t="s">
        <v>373</v>
      </c>
      <c r="B1749" s="1" t="str">
        <f>+IF(LEN(A1749)&gt;0,VLOOKUP(A1749,Seguimiento_Mar_2025!G$4:H$356,2,FALSE),"")</f>
        <v xml:space="preserve">Parques y ciudadelas educativos conectados a internet </v>
      </c>
      <c r="C1749" s="1" t="str">
        <f>+IF(LEN(A1749)&gt;0,VLOOKUP(A1749,Seguimiento_Mar_2025!G$4:J$356,4,FALSE),"")</f>
        <v>Secretaría de Educación</v>
      </c>
      <c r="D1749" t="s">
        <v>1533</v>
      </c>
      <c r="E1749" t="str">
        <f t="shared" si="55"/>
        <v>52030303URAMITA</v>
      </c>
      <c r="F1749" t="str">
        <f t="shared" si="56"/>
        <v/>
      </c>
      <c r="G1749">
        <v>1</v>
      </c>
      <c r="H1749" s="2">
        <v>1</v>
      </c>
      <c r="I1749">
        <f>+ABS(SUMIF($A$4:$A$11183,A1749,$H$4:$H$11183)-IF(ISERROR(VLOOKUP(A1749,Seguimiento_Mar_2025!G$4:U$356,15,FALSE)),0,VLOOKUP(A1749,Seguimiento_Mar_2025!G$4:U$356,15,FALSE)))</f>
        <v>0</v>
      </c>
    </row>
    <row r="1750" spans="1:9">
      <c r="A1750" t="s">
        <v>373</v>
      </c>
      <c r="B1750" s="1" t="str">
        <f>+IF(LEN(A1750)&gt;0,VLOOKUP(A1750,Seguimiento_Mar_2025!G$4:H$356,2,FALSE),"")</f>
        <v xml:space="preserve">Parques y ciudadelas educativos conectados a internet </v>
      </c>
      <c r="C1750" s="1" t="str">
        <f>+IF(LEN(A1750)&gt;0,VLOOKUP(A1750,Seguimiento_Mar_2025!G$4:J$356,4,FALSE),"")</f>
        <v>Secretaría de Educación</v>
      </c>
      <c r="D1750" t="s">
        <v>1505</v>
      </c>
      <c r="E1750" t="str">
        <f t="shared" si="55"/>
        <v>52030303URRAO</v>
      </c>
      <c r="F1750" t="str">
        <f t="shared" si="56"/>
        <v/>
      </c>
      <c r="G1750">
        <v>1</v>
      </c>
      <c r="H1750" s="2">
        <v>1</v>
      </c>
      <c r="I1750">
        <f>+ABS(SUMIF($A$4:$A$11183,A1750,$H$4:$H$11183)-IF(ISERROR(VLOOKUP(A1750,Seguimiento_Mar_2025!G$4:U$356,15,FALSE)),0,VLOOKUP(A1750,Seguimiento_Mar_2025!G$4:U$356,15,FALSE)))</f>
        <v>0</v>
      </c>
    </row>
    <row r="1751" spans="1:9">
      <c r="A1751" t="s">
        <v>373</v>
      </c>
      <c r="B1751" s="1" t="str">
        <f>+IF(LEN(A1751)&gt;0,VLOOKUP(A1751,Seguimiento_Mar_2025!G$4:H$356,2,FALSE),"")</f>
        <v xml:space="preserve">Parques y ciudadelas educativos conectados a internet </v>
      </c>
      <c r="C1751" s="1" t="str">
        <f>+IF(LEN(A1751)&gt;0,VLOOKUP(A1751,Seguimiento_Mar_2025!G$4:J$356,4,FALSE),"")</f>
        <v>Secretaría de Educación</v>
      </c>
      <c r="D1751" t="s">
        <v>1507</v>
      </c>
      <c r="E1751" t="str">
        <f t="shared" si="55"/>
        <v>52030303VALPARAÍSO</v>
      </c>
      <c r="F1751" t="str">
        <f t="shared" si="56"/>
        <v/>
      </c>
      <c r="G1751">
        <v>1</v>
      </c>
      <c r="H1751" s="2">
        <v>1</v>
      </c>
      <c r="I1751">
        <f>+ABS(SUMIF($A$4:$A$11183,A1751,$H$4:$H$11183)-IF(ISERROR(VLOOKUP(A1751,Seguimiento_Mar_2025!G$4:U$356,15,FALSE)),0,VLOOKUP(A1751,Seguimiento_Mar_2025!G$4:U$356,15,FALSE)))</f>
        <v>0</v>
      </c>
    </row>
    <row r="1752" spans="1:9">
      <c r="A1752" t="s">
        <v>373</v>
      </c>
      <c r="B1752" s="1" t="str">
        <f>+IF(LEN(A1752)&gt;0,VLOOKUP(A1752,Seguimiento_Mar_2025!G$4:H$356,2,FALSE),"")</f>
        <v xml:space="preserve">Parques y ciudadelas educativos conectados a internet </v>
      </c>
      <c r="C1752" s="1" t="str">
        <f>+IF(LEN(A1752)&gt;0,VLOOKUP(A1752,Seguimiento_Mar_2025!G$4:J$356,4,FALSE),"")</f>
        <v>Secretaría de Educación</v>
      </c>
      <c r="D1752" t="s">
        <v>1508</v>
      </c>
      <c r="E1752" t="str">
        <f t="shared" si="55"/>
        <v>52030303VEGACHÍ</v>
      </c>
      <c r="F1752" t="str">
        <f t="shared" si="56"/>
        <v/>
      </c>
      <c r="G1752">
        <v>1</v>
      </c>
      <c r="H1752" s="2">
        <v>1</v>
      </c>
      <c r="I1752">
        <f>+ABS(SUMIF($A$4:$A$11183,A1752,$H$4:$H$11183)-IF(ISERROR(VLOOKUP(A1752,Seguimiento_Mar_2025!G$4:U$356,15,FALSE)),0,VLOOKUP(A1752,Seguimiento_Mar_2025!G$4:U$356,15,FALSE)))</f>
        <v>0</v>
      </c>
    </row>
    <row r="1753" spans="1:9">
      <c r="A1753" t="s">
        <v>373</v>
      </c>
      <c r="B1753" s="1" t="str">
        <f>+IF(LEN(A1753)&gt;0,VLOOKUP(A1753,Seguimiento_Mar_2025!G$4:H$356,2,FALSE),"")</f>
        <v xml:space="preserve">Parques y ciudadelas educativos conectados a internet </v>
      </c>
      <c r="C1753" s="1" t="str">
        <f>+IF(LEN(A1753)&gt;0,VLOOKUP(A1753,Seguimiento_Mar_2025!G$4:J$356,4,FALSE),"")</f>
        <v>Secretaría de Educación</v>
      </c>
      <c r="D1753" t="s">
        <v>1509</v>
      </c>
      <c r="E1753" t="str">
        <f t="shared" si="55"/>
        <v>52030303VENECIA</v>
      </c>
      <c r="F1753" t="str">
        <f t="shared" si="56"/>
        <v/>
      </c>
      <c r="G1753">
        <v>1</v>
      </c>
      <c r="H1753" s="2">
        <v>1</v>
      </c>
      <c r="I1753">
        <f>+ABS(SUMIF($A$4:$A$11183,A1753,$H$4:$H$11183)-IF(ISERROR(VLOOKUP(A1753,Seguimiento_Mar_2025!G$4:U$356,15,FALSE)),0,VLOOKUP(A1753,Seguimiento_Mar_2025!G$4:U$356,15,FALSE)))</f>
        <v>0</v>
      </c>
    </row>
    <row r="1754" spans="1:9">
      <c r="A1754" t="s">
        <v>373</v>
      </c>
      <c r="B1754" s="1" t="str">
        <f>+IF(LEN(A1754)&gt;0,VLOOKUP(A1754,Seguimiento_Mar_2025!G$4:H$356,2,FALSE),"")</f>
        <v xml:space="preserve">Parques y ciudadelas educativos conectados a internet </v>
      </c>
      <c r="C1754" s="1" t="str">
        <f>+IF(LEN(A1754)&gt;0,VLOOKUP(A1754,Seguimiento_Mar_2025!G$4:J$356,4,FALSE),"")</f>
        <v>Secretaría de Educación</v>
      </c>
      <c r="D1754" t="s">
        <v>1510</v>
      </c>
      <c r="E1754" t="str">
        <f t="shared" si="55"/>
        <v>52030303VIGÍA DEL FUERTE</v>
      </c>
      <c r="F1754" t="str">
        <f t="shared" si="56"/>
        <v/>
      </c>
      <c r="G1754">
        <v>1</v>
      </c>
      <c r="H1754" s="2">
        <v>1</v>
      </c>
      <c r="I1754">
        <f>+ABS(SUMIF($A$4:$A$11183,A1754,$H$4:$H$11183)-IF(ISERROR(VLOOKUP(A1754,Seguimiento_Mar_2025!G$4:U$356,15,FALSE)),0,VLOOKUP(A1754,Seguimiento_Mar_2025!G$4:U$356,15,FALSE)))</f>
        <v>0</v>
      </c>
    </row>
    <row r="1755" spans="1:9">
      <c r="A1755" t="s">
        <v>373</v>
      </c>
      <c r="B1755" s="1" t="str">
        <f>+IF(LEN(A1755)&gt;0,VLOOKUP(A1755,Seguimiento_Mar_2025!G$4:H$356,2,FALSE),"")</f>
        <v xml:space="preserve">Parques y ciudadelas educativos conectados a internet </v>
      </c>
      <c r="C1755" s="1" t="str">
        <f>+IF(LEN(A1755)&gt;0,VLOOKUP(A1755,Seguimiento_Mar_2025!G$4:J$356,4,FALSE),"")</f>
        <v>Secretaría de Educación</v>
      </c>
      <c r="D1755" t="s">
        <v>1511</v>
      </c>
      <c r="E1755" t="str">
        <f t="shared" si="55"/>
        <v>52030303YALÍ</v>
      </c>
      <c r="F1755" t="str">
        <f t="shared" si="56"/>
        <v/>
      </c>
      <c r="G1755">
        <v>1</v>
      </c>
      <c r="H1755" s="2">
        <v>1</v>
      </c>
      <c r="I1755">
        <f>+ABS(SUMIF($A$4:$A$11183,A1755,$H$4:$H$11183)-IF(ISERROR(VLOOKUP(A1755,Seguimiento_Mar_2025!G$4:U$356,15,FALSE)),0,VLOOKUP(A1755,Seguimiento_Mar_2025!G$4:U$356,15,FALSE)))</f>
        <v>0</v>
      </c>
    </row>
    <row r="1756" spans="1:9">
      <c r="A1756" t="s">
        <v>373</v>
      </c>
      <c r="B1756" s="1" t="str">
        <f>+IF(LEN(A1756)&gt;0,VLOOKUP(A1756,Seguimiento_Mar_2025!G$4:H$356,2,FALSE),"")</f>
        <v xml:space="preserve">Parques y ciudadelas educativos conectados a internet </v>
      </c>
      <c r="C1756" s="1" t="str">
        <f>+IF(LEN(A1756)&gt;0,VLOOKUP(A1756,Seguimiento_Mar_2025!G$4:J$356,4,FALSE),"")</f>
        <v>Secretaría de Educación</v>
      </c>
      <c r="D1756" t="s">
        <v>1534</v>
      </c>
      <c r="E1756" t="str">
        <f t="shared" si="55"/>
        <v>52030303YARUMAL</v>
      </c>
      <c r="F1756" t="str">
        <f t="shared" si="56"/>
        <v/>
      </c>
      <c r="G1756">
        <v>1</v>
      </c>
      <c r="H1756" s="2">
        <v>1</v>
      </c>
      <c r="I1756">
        <f>+ABS(SUMIF($A$4:$A$11183,A1756,$H$4:$H$11183)-IF(ISERROR(VLOOKUP(A1756,Seguimiento_Mar_2025!G$4:U$356,15,FALSE)),0,VLOOKUP(A1756,Seguimiento_Mar_2025!G$4:U$356,15,FALSE)))</f>
        <v>0</v>
      </c>
    </row>
    <row r="1757" spans="1:9">
      <c r="A1757" t="s">
        <v>373</v>
      </c>
      <c r="B1757" s="1" t="str">
        <f>+IF(LEN(A1757)&gt;0,VLOOKUP(A1757,Seguimiento_Mar_2025!G$4:H$356,2,FALSE),"")</f>
        <v xml:space="preserve">Parques y ciudadelas educativos conectados a internet </v>
      </c>
      <c r="C1757" s="1" t="str">
        <f>+IF(LEN(A1757)&gt;0,VLOOKUP(A1757,Seguimiento_Mar_2025!G$4:J$356,4,FALSE),"")</f>
        <v>Secretaría de Educación</v>
      </c>
      <c r="D1757" t="s">
        <v>1513</v>
      </c>
      <c r="E1757" t="str">
        <f t="shared" si="55"/>
        <v>52030303YONDÓ</v>
      </c>
      <c r="F1757" t="str">
        <f t="shared" si="56"/>
        <v/>
      </c>
      <c r="G1757">
        <v>1</v>
      </c>
      <c r="H1757" s="2">
        <v>1</v>
      </c>
      <c r="I1757">
        <f>+ABS(SUMIF($A$4:$A$11183,A1757,$H$4:$H$11183)-IF(ISERROR(VLOOKUP(A1757,Seguimiento_Mar_2025!G$4:U$356,15,FALSE)),0,VLOOKUP(A1757,Seguimiento_Mar_2025!G$4:U$356,15,FALSE)))</f>
        <v>0</v>
      </c>
    </row>
    <row r="1758" spans="1:9">
      <c r="A1758" t="s">
        <v>373</v>
      </c>
      <c r="B1758" s="1" t="str">
        <f>+IF(LEN(A1758)&gt;0,VLOOKUP(A1758,Seguimiento_Mar_2025!G$4:H$356,2,FALSE),"")</f>
        <v xml:space="preserve">Parques y ciudadelas educativos conectados a internet </v>
      </c>
      <c r="C1758" s="1" t="str">
        <f>+IF(LEN(A1758)&gt;0,VLOOKUP(A1758,Seguimiento_Mar_2025!G$4:J$356,4,FALSE),"")</f>
        <v>Secretaría de Educación</v>
      </c>
      <c r="D1758" t="s">
        <v>1514</v>
      </c>
      <c r="E1758" t="str">
        <f t="shared" si="55"/>
        <v>52030303ZARAGOZA</v>
      </c>
      <c r="F1758" t="str">
        <f t="shared" si="56"/>
        <v/>
      </c>
      <c r="G1758">
        <v>1</v>
      </c>
      <c r="H1758" s="2">
        <v>1</v>
      </c>
      <c r="I1758">
        <f>+ABS(SUMIF($A$4:$A$11183,A1758,$H$4:$H$11183)-IF(ISERROR(VLOOKUP(A1758,Seguimiento_Mar_2025!G$4:U$356,15,FALSE)),0,VLOOKUP(A1758,Seguimiento_Mar_2025!G$4:U$356,15,FALSE)))</f>
        <v>0</v>
      </c>
    </row>
    <row r="1759" spans="1:9">
      <c r="A1759" t="s">
        <v>373</v>
      </c>
      <c r="B1759" s="1" t="str">
        <f>+IF(LEN(A1759)&gt;0,VLOOKUP(A1759,Seguimiento_Mar_2025!G$4:H$356,2,FALSE),"")</f>
        <v xml:space="preserve">Parques y ciudadelas educativos conectados a internet </v>
      </c>
      <c r="C1759" s="1" t="str">
        <f>+IF(LEN(A1759)&gt;0,VLOOKUP(A1759,Seguimiento_Mar_2025!G$4:J$356,4,FALSE),"")</f>
        <v>Secretaría de Educación</v>
      </c>
      <c r="D1759" t="s">
        <v>1535</v>
      </c>
      <c r="E1759" t="str">
        <f t="shared" si="55"/>
        <v>52030303TARsO</v>
      </c>
      <c r="F1759" t="str">
        <f t="shared" si="56"/>
        <v/>
      </c>
      <c r="G1759">
        <v>1</v>
      </c>
      <c r="H1759" s="2">
        <v>1</v>
      </c>
      <c r="I1759">
        <f>+ABS(SUMIF($A$4:$A$11183,A1759,$H$4:$H$11183)-IF(ISERROR(VLOOKUP(A1759,Seguimiento_Mar_2025!G$4:U$356,15,FALSE)),0,VLOOKUP(A1759,Seguimiento_Mar_2025!G$4:U$356,15,FALSE)))</f>
        <v>0</v>
      </c>
    </row>
    <row r="1760" spans="1:9">
      <c r="A1760" t="s">
        <v>373</v>
      </c>
      <c r="B1760" s="1" t="str">
        <f>+IF(LEN(A1760)&gt;0,VLOOKUP(A1760,Seguimiento_Mar_2025!G$4:H$356,2,FALSE),"")</f>
        <v xml:space="preserve">Parques y ciudadelas educativos conectados a internet </v>
      </c>
      <c r="C1760" s="1" t="str">
        <f>+IF(LEN(A1760)&gt;0,VLOOKUP(A1760,Seguimiento_Mar_2025!G$4:J$356,4,FALSE),"")</f>
        <v>Secretaría de Educación</v>
      </c>
      <c r="D1760" t="s">
        <v>1447</v>
      </c>
      <c r="E1760" t="str">
        <f t="shared" si="55"/>
        <v>52030303COCORNÁ</v>
      </c>
      <c r="F1760" t="str">
        <f t="shared" si="56"/>
        <v/>
      </c>
      <c r="G1760">
        <v>1</v>
      </c>
      <c r="H1760" s="2">
        <v>1</v>
      </c>
      <c r="I1760">
        <f>+ABS(SUMIF($A$4:$A$11183,A1760,$H$4:$H$11183)-IF(ISERROR(VLOOKUP(A1760,Seguimiento_Mar_2025!G$4:U$356,15,FALSE)),0,VLOOKUP(A1760,Seguimiento_Mar_2025!G$4:U$356,15,FALSE)))</f>
        <v>0</v>
      </c>
    </row>
    <row r="1761" spans="1:9">
      <c r="A1761" t="s">
        <v>373</v>
      </c>
      <c r="B1761" s="1" t="str">
        <f>+IF(LEN(A1761)&gt;0,VLOOKUP(A1761,Seguimiento_Mar_2025!G$4:H$356,2,FALSE),"")</f>
        <v xml:space="preserve">Parques y ciudadelas educativos conectados a internet </v>
      </c>
      <c r="C1761" s="1" t="str">
        <f>+IF(LEN(A1761)&gt;0,VLOOKUP(A1761,Seguimiento_Mar_2025!G$4:J$356,4,FALSE),"")</f>
        <v>Secretaría de Educación</v>
      </c>
      <c r="D1761" t="s">
        <v>1444</v>
      </c>
      <c r="E1761" t="str">
        <f t="shared" si="55"/>
        <v>52030303CAROLINA DEL PRINCIPE</v>
      </c>
      <c r="F1761" t="str">
        <f t="shared" si="56"/>
        <v/>
      </c>
      <c r="G1761">
        <v>1</v>
      </c>
      <c r="H1761" s="2">
        <v>1</v>
      </c>
      <c r="I1761">
        <f>+ABS(SUMIF($A$4:$A$11183,A1761,$H$4:$H$11183)-IF(ISERROR(VLOOKUP(A1761,Seguimiento_Mar_2025!G$4:U$356,15,FALSE)),0,VLOOKUP(A1761,Seguimiento_Mar_2025!G$4:U$356,15,FALSE)))</f>
        <v>0</v>
      </c>
    </row>
    <row r="1762" spans="1:9">
      <c r="A1762" t="s">
        <v>373</v>
      </c>
      <c r="B1762" s="1" t="str">
        <f>+IF(LEN(A1762)&gt;0,VLOOKUP(A1762,Seguimiento_Mar_2025!G$4:H$356,2,FALSE),"")</f>
        <v xml:space="preserve">Parques y ciudadelas educativos conectados a internet </v>
      </c>
      <c r="C1762" s="1" t="str">
        <f>+IF(LEN(A1762)&gt;0,VLOOKUP(A1762,Seguimiento_Mar_2025!G$4:J$356,4,FALSE),"")</f>
        <v>Secretaría de Educación</v>
      </c>
      <c r="D1762" t="s">
        <v>1536</v>
      </c>
      <c r="E1762" t="str">
        <f t="shared" si="55"/>
        <v>52030303EL CARMEN DE VIBORAL</v>
      </c>
      <c r="F1762" t="str">
        <f t="shared" si="56"/>
        <v/>
      </c>
      <c r="G1762">
        <v>1</v>
      </c>
      <c r="H1762" s="2">
        <v>1</v>
      </c>
      <c r="I1762">
        <f>+ABS(SUMIF($A$4:$A$11183,A1762,$H$4:$H$11183)-IF(ISERROR(VLOOKUP(A1762,Seguimiento_Mar_2025!G$4:U$356,15,FALSE)),0,VLOOKUP(A1762,Seguimiento_Mar_2025!G$4:U$356,15,FALSE)))</f>
        <v>0</v>
      </c>
    </row>
    <row r="1763" spans="1:9">
      <c r="A1763" t="s">
        <v>373</v>
      </c>
      <c r="B1763" s="1" t="str">
        <f>+IF(LEN(A1763)&gt;0,VLOOKUP(A1763,Seguimiento_Mar_2025!G$4:H$356,2,FALSE),"")</f>
        <v xml:space="preserve">Parques y ciudadelas educativos conectados a internet </v>
      </c>
      <c r="C1763" s="1" t="str">
        <f>+IF(LEN(A1763)&gt;0,VLOOKUP(A1763,Seguimiento_Mar_2025!G$4:J$356,4,FALSE),"")</f>
        <v>Secretaría de Educación</v>
      </c>
      <c r="D1763" t="s">
        <v>1454</v>
      </c>
      <c r="E1763" t="str">
        <f t="shared" si="55"/>
        <v>52030303EL RETIRO</v>
      </c>
      <c r="F1763" t="str">
        <f t="shared" si="56"/>
        <v/>
      </c>
      <c r="G1763">
        <v>1</v>
      </c>
      <c r="H1763" s="2">
        <v>1</v>
      </c>
      <c r="I1763">
        <f>+ABS(SUMIF($A$4:$A$11183,A1763,$H$4:$H$11183)-IF(ISERROR(VLOOKUP(A1763,Seguimiento_Mar_2025!G$4:U$356,15,FALSE)),0,VLOOKUP(A1763,Seguimiento_Mar_2025!G$4:U$356,15,FALSE)))</f>
        <v>0</v>
      </c>
    </row>
    <row r="1764" spans="1:9">
      <c r="A1764" t="s">
        <v>373</v>
      </c>
      <c r="B1764" s="1" t="str">
        <f>+IF(LEN(A1764)&gt;0,VLOOKUP(A1764,Seguimiento_Mar_2025!G$4:H$356,2,FALSE),"")</f>
        <v xml:space="preserve">Parques y ciudadelas educativos conectados a internet </v>
      </c>
      <c r="C1764" s="1" t="str">
        <f>+IF(LEN(A1764)&gt;0,VLOOKUP(A1764,Seguimiento_Mar_2025!G$4:J$356,4,FALSE),"")</f>
        <v>Secretaría de Educación</v>
      </c>
      <c r="D1764" t="s">
        <v>1455</v>
      </c>
      <c r="E1764" t="str">
        <f t="shared" si="55"/>
        <v>52030303EL SANTUARIO</v>
      </c>
      <c r="F1764" t="str">
        <f t="shared" si="56"/>
        <v/>
      </c>
      <c r="G1764">
        <v>1</v>
      </c>
      <c r="H1764" s="2">
        <v>1</v>
      </c>
      <c r="I1764">
        <f>+ABS(SUMIF($A$4:$A$11183,A1764,$H$4:$H$11183)-IF(ISERROR(VLOOKUP(A1764,Seguimiento_Mar_2025!G$4:U$356,15,FALSE)),0,VLOOKUP(A1764,Seguimiento_Mar_2025!G$4:U$356,15,FALSE)))</f>
        <v>0</v>
      </c>
    </row>
    <row r="1765" spans="1:9">
      <c r="A1765" t="s">
        <v>373</v>
      </c>
      <c r="B1765" s="1" t="str">
        <f>+IF(LEN(A1765)&gt;0,VLOOKUP(A1765,Seguimiento_Mar_2025!G$4:H$356,2,FALSE),"")</f>
        <v xml:space="preserve">Parques y ciudadelas educativos conectados a internet </v>
      </c>
      <c r="C1765" s="1" t="str">
        <f>+IF(LEN(A1765)&gt;0,VLOOKUP(A1765,Seguimiento_Mar_2025!G$4:J$356,4,FALSE),"")</f>
        <v>Secretaría de Educación</v>
      </c>
      <c r="D1765" t="s">
        <v>1473</v>
      </c>
      <c r="E1765" t="str">
        <f t="shared" si="55"/>
        <v>52030303MARINILLA</v>
      </c>
      <c r="F1765" t="str">
        <f t="shared" si="56"/>
        <v/>
      </c>
      <c r="G1765">
        <v>1</v>
      </c>
      <c r="H1765" s="2">
        <v>1</v>
      </c>
      <c r="I1765">
        <f>+ABS(SUMIF($A$4:$A$11183,A1765,$H$4:$H$11183)-IF(ISERROR(VLOOKUP(A1765,Seguimiento_Mar_2025!G$4:U$356,15,FALSE)),0,VLOOKUP(A1765,Seguimiento_Mar_2025!G$4:U$356,15,FALSE)))</f>
        <v>0</v>
      </c>
    </row>
    <row r="1766" spans="1:9">
      <c r="A1766" t="s">
        <v>373</v>
      </c>
      <c r="B1766" s="1" t="str">
        <f>+IF(LEN(A1766)&gt;0,VLOOKUP(A1766,Seguimiento_Mar_2025!G$4:H$356,2,FALSE),"")</f>
        <v xml:space="preserve">Parques y ciudadelas educativos conectados a internet </v>
      </c>
      <c r="C1766" s="1" t="str">
        <f>+IF(LEN(A1766)&gt;0,VLOOKUP(A1766,Seguimiento_Mar_2025!G$4:J$356,4,FALSE),"")</f>
        <v>Secretaría de Educación</v>
      </c>
      <c r="D1766" t="s">
        <v>1537</v>
      </c>
      <c r="E1766" t="str">
        <f t="shared" si="55"/>
        <v>52030303YOLOMBO</v>
      </c>
      <c r="F1766" t="str">
        <f t="shared" si="56"/>
        <v/>
      </c>
      <c r="G1766">
        <v>1</v>
      </c>
      <c r="H1766" s="2">
        <v>1</v>
      </c>
      <c r="I1766">
        <f>+ABS(SUMIF($A$4:$A$11183,A1766,$H$4:$H$11183)-IF(ISERROR(VLOOKUP(A1766,Seguimiento_Mar_2025!G$4:U$356,15,FALSE)),0,VLOOKUP(A1766,Seguimiento_Mar_2025!G$4:U$356,15,FALSE)))</f>
        <v>0</v>
      </c>
    </row>
    <row r="1767" spans="1:9">
      <c r="A1767" t="s">
        <v>373</v>
      </c>
      <c r="B1767" s="1" t="str">
        <f>+IF(LEN(A1767)&gt;0,VLOOKUP(A1767,Seguimiento_Mar_2025!G$4:H$356,2,FALSE),"")</f>
        <v xml:space="preserve">Parques y ciudadelas educativos conectados a internet </v>
      </c>
      <c r="C1767" s="1" t="str">
        <f>+IF(LEN(A1767)&gt;0,VLOOKUP(A1767,Seguimiento_Mar_2025!G$4:J$356,4,FALSE),"")</f>
        <v>Secretaría de Educación</v>
      </c>
      <c r="D1767" t="s">
        <v>1450</v>
      </c>
      <c r="E1767" t="str">
        <f t="shared" si="55"/>
        <v>52030303COPACABANA</v>
      </c>
      <c r="F1767" t="str">
        <f t="shared" si="56"/>
        <v/>
      </c>
      <c r="G1767">
        <v>1</v>
      </c>
      <c r="H1767" s="2">
        <v>1</v>
      </c>
      <c r="I1767">
        <f>+ABS(SUMIF($A$4:$A$11183,A1767,$H$4:$H$11183)-IF(ISERROR(VLOOKUP(A1767,Seguimiento_Mar_2025!G$4:U$356,15,FALSE)),0,VLOOKUP(A1767,Seguimiento_Mar_2025!G$4:U$356,15,FALSE)))</f>
        <v>0</v>
      </c>
    </row>
    <row r="1768" spans="1:9" ht="30">
      <c r="A1768" t="s">
        <v>375</v>
      </c>
      <c r="B1768" s="1" t="str">
        <f>+IF(LEN(A1768)&gt;0,VLOOKUP(A1768,Seguimiento_Mar_2025!G$4:H$356,2,FALSE),"")</f>
        <v xml:space="preserve">Dispositivos  tecnológicos para la tranformación digital educativa en las sedes entregados </v>
      </c>
      <c r="C1768" s="1" t="str">
        <f>+IF(LEN(A1768)&gt;0,VLOOKUP(A1768,Seguimiento_Mar_2025!G$4:J$356,4,FALSE),"")</f>
        <v>Secretaría de Educación</v>
      </c>
      <c r="D1768" t="s">
        <v>1264</v>
      </c>
      <c r="E1768" t="str">
        <f t="shared" si="55"/>
        <v>52030304Cáceres</v>
      </c>
      <c r="F1768" t="str">
        <f t="shared" si="56"/>
        <v/>
      </c>
      <c r="G1768">
        <v>487</v>
      </c>
      <c r="H1768" s="2"/>
      <c r="I1768">
        <f>+ABS(SUMIF($A$4:$A$11183,A1768,$H$4:$H$11183)-IF(ISERROR(VLOOKUP(A1768,Seguimiento_Mar_2025!G$4:U$356,15,FALSE)),0,VLOOKUP(A1768,Seguimiento_Mar_2025!G$4:U$356,15,FALSE)))</f>
        <v>0</v>
      </c>
    </row>
    <row r="1769" spans="1:9" ht="30">
      <c r="A1769" t="s">
        <v>375</v>
      </c>
      <c r="B1769" s="1" t="str">
        <f>+IF(LEN(A1769)&gt;0,VLOOKUP(A1769,Seguimiento_Mar_2025!G$4:H$356,2,FALSE),"")</f>
        <v xml:space="preserve">Dispositivos  tecnológicos para la tranformación digital educativa en las sedes entregados </v>
      </c>
      <c r="C1769" s="1" t="str">
        <f>+IF(LEN(A1769)&gt;0,VLOOKUP(A1769,Seguimiento_Mar_2025!G$4:J$356,4,FALSE),"")</f>
        <v>Secretaría de Educación</v>
      </c>
      <c r="D1769" t="s">
        <v>1266</v>
      </c>
      <c r="E1769" t="str">
        <f t="shared" si="55"/>
        <v>52030304Carepa</v>
      </c>
      <c r="F1769" t="str">
        <f t="shared" si="56"/>
        <v/>
      </c>
      <c r="G1769">
        <v>171</v>
      </c>
      <c r="H1769" s="2"/>
      <c r="I1769">
        <f>+ABS(SUMIF($A$4:$A$11183,A1769,$H$4:$H$11183)-IF(ISERROR(VLOOKUP(A1769,Seguimiento_Mar_2025!G$4:U$356,15,FALSE)),0,VLOOKUP(A1769,Seguimiento_Mar_2025!G$4:U$356,15,FALSE)))</f>
        <v>0</v>
      </c>
    </row>
    <row r="1770" spans="1:9" ht="30">
      <c r="A1770" t="s">
        <v>375</v>
      </c>
      <c r="B1770" s="1" t="str">
        <f>+IF(LEN(A1770)&gt;0,VLOOKUP(A1770,Seguimiento_Mar_2025!G$4:H$356,2,FALSE),"")</f>
        <v xml:space="preserve">Dispositivos  tecnológicos para la tranformación digital educativa en las sedes entregados </v>
      </c>
      <c r="C1770" s="1" t="str">
        <f>+IF(LEN(A1770)&gt;0,VLOOKUP(A1770,Seguimiento_Mar_2025!G$4:J$356,4,FALSE),"")</f>
        <v>Secretaría de Educación</v>
      </c>
      <c r="D1770" t="s">
        <v>1265</v>
      </c>
      <c r="E1770" t="str">
        <f t="shared" si="55"/>
        <v>52030304Caucasia</v>
      </c>
      <c r="F1770" t="str">
        <f t="shared" si="56"/>
        <v/>
      </c>
      <c r="G1770">
        <v>1101</v>
      </c>
      <c r="H1770" s="2"/>
      <c r="I1770">
        <f>+ABS(SUMIF($A$4:$A$11183,A1770,$H$4:$H$11183)-IF(ISERROR(VLOOKUP(A1770,Seguimiento_Mar_2025!G$4:U$356,15,FALSE)),0,VLOOKUP(A1770,Seguimiento_Mar_2025!G$4:U$356,15,FALSE)))</f>
        <v>0</v>
      </c>
    </row>
    <row r="1771" spans="1:9" ht="30">
      <c r="A1771" t="s">
        <v>375</v>
      </c>
      <c r="B1771" s="1" t="str">
        <f>+IF(LEN(A1771)&gt;0,VLOOKUP(A1771,Seguimiento_Mar_2025!G$4:H$356,2,FALSE),"")</f>
        <v xml:space="preserve">Dispositivos  tecnológicos para la tranformación digital educativa en las sedes entregados </v>
      </c>
      <c r="C1771" s="1" t="str">
        <f>+IF(LEN(A1771)&gt;0,VLOOKUP(A1771,Seguimiento_Mar_2025!G$4:J$356,4,FALSE),"")</f>
        <v>Secretaría de Educación</v>
      </c>
      <c r="D1771" t="s">
        <v>1258</v>
      </c>
      <c r="E1771" t="str">
        <f t="shared" si="55"/>
        <v>52030304Chigorodó</v>
      </c>
      <c r="F1771" t="str">
        <f t="shared" si="56"/>
        <v/>
      </c>
      <c r="G1771">
        <v>907</v>
      </c>
      <c r="H1771" s="2"/>
      <c r="I1771">
        <f>+ABS(SUMIF($A$4:$A$11183,A1771,$H$4:$H$11183)-IF(ISERROR(VLOOKUP(A1771,Seguimiento_Mar_2025!G$4:U$356,15,FALSE)),0,VLOOKUP(A1771,Seguimiento_Mar_2025!G$4:U$356,15,FALSE)))</f>
        <v>0</v>
      </c>
    </row>
    <row r="1772" spans="1:9" ht="30">
      <c r="A1772" t="s">
        <v>375</v>
      </c>
      <c r="B1772" s="1" t="str">
        <f>+IF(LEN(A1772)&gt;0,VLOOKUP(A1772,Seguimiento_Mar_2025!G$4:H$356,2,FALSE),"")</f>
        <v xml:space="preserve">Dispositivos  tecnológicos para la tranformación digital educativa en las sedes entregados </v>
      </c>
      <c r="C1772" s="1" t="str">
        <f>+IF(LEN(A1772)&gt;0,VLOOKUP(A1772,Seguimiento_Mar_2025!G$4:J$356,4,FALSE),"")</f>
        <v>Secretaría de Educación</v>
      </c>
      <c r="D1772" t="s">
        <v>1253</v>
      </c>
      <c r="E1772" t="str">
        <f t="shared" si="55"/>
        <v>52030304El Bagre</v>
      </c>
      <c r="F1772" t="str">
        <f t="shared" si="56"/>
        <v/>
      </c>
      <c r="G1772">
        <v>803</v>
      </c>
      <c r="H1772" s="2"/>
      <c r="I1772">
        <f>+ABS(SUMIF($A$4:$A$11183,A1772,$H$4:$H$11183)-IF(ISERROR(VLOOKUP(A1772,Seguimiento_Mar_2025!G$4:U$356,15,FALSE)),0,VLOOKUP(A1772,Seguimiento_Mar_2025!G$4:U$356,15,FALSE)))</f>
        <v>0</v>
      </c>
    </row>
    <row r="1773" spans="1:9" ht="30">
      <c r="A1773" t="s">
        <v>375</v>
      </c>
      <c r="B1773" s="1" t="str">
        <f>+IF(LEN(A1773)&gt;0,VLOOKUP(A1773,Seguimiento_Mar_2025!G$4:H$356,2,FALSE),"")</f>
        <v xml:space="preserve">Dispositivos  tecnológicos para la tranformación digital educativa en las sedes entregados </v>
      </c>
      <c r="C1773" s="1" t="str">
        <f>+IF(LEN(A1773)&gt;0,VLOOKUP(A1773,Seguimiento_Mar_2025!G$4:J$356,4,FALSE),"")</f>
        <v>Secretaría de Educación</v>
      </c>
      <c r="D1773" t="s">
        <v>1239</v>
      </c>
      <c r="E1773" t="str">
        <f t="shared" si="55"/>
        <v>52030304Nechí</v>
      </c>
      <c r="F1773" t="str">
        <f t="shared" si="56"/>
        <v/>
      </c>
      <c r="G1773">
        <v>551</v>
      </c>
      <c r="H1773" s="2"/>
      <c r="I1773">
        <f>+ABS(SUMIF($A$4:$A$11183,A1773,$H$4:$H$11183)-IF(ISERROR(VLOOKUP(A1773,Seguimiento_Mar_2025!G$4:U$356,15,FALSE)),0,VLOOKUP(A1773,Seguimiento_Mar_2025!G$4:U$356,15,FALSE)))</f>
        <v>0</v>
      </c>
    </row>
    <row r="1774" spans="1:9" ht="30">
      <c r="A1774" t="s">
        <v>375</v>
      </c>
      <c r="B1774" s="1" t="str">
        <f>+IF(LEN(A1774)&gt;0,VLOOKUP(A1774,Seguimiento_Mar_2025!G$4:H$356,2,FALSE),"")</f>
        <v xml:space="preserve">Dispositivos  tecnológicos para la tranformación digital educativa en las sedes entregados </v>
      </c>
      <c r="C1774" s="1" t="str">
        <f>+IF(LEN(A1774)&gt;0,VLOOKUP(A1774,Seguimiento_Mar_2025!G$4:J$356,4,FALSE),"")</f>
        <v>Secretaría de Educación</v>
      </c>
      <c r="D1774" t="s">
        <v>1411</v>
      </c>
      <c r="E1774" t="str">
        <f t="shared" si="55"/>
        <v>52030304San Pedro De Urabá</v>
      </c>
      <c r="F1774" t="str">
        <f t="shared" si="56"/>
        <v/>
      </c>
      <c r="G1774">
        <v>206</v>
      </c>
      <c r="H1774" s="2"/>
      <c r="I1774">
        <f>+ABS(SUMIF($A$4:$A$11183,A1774,$H$4:$H$11183)-IF(ISERROR(VLOOKUP(A1774,Seguimiento_Mar_2025!G$4:U$356,15,FALSE)),0,VLOOKUP(A1774,Seguimiento_Mar_2025!G$4:U$356,15,FALSE)))</f>
        <v>0</v>
      </c>
    </row>
    <row r="1775" spans="1:9" ht="30">
      <c r="A1775" t="s">
        <v>375</v>
      </c>
      <c r="B1775" s="1" t="str">
        <f>+IF(LEN(A1775)&gt;0,VLOOKUP(A1775,Seguimiento_Mar_2025!G$4:H$356,2,FALSE),"")</f>
        <v xml:space="preserve">Dispositivos  tecnológicos para la tranformación digital educativa en las sedes entregados </v>
      </c>
      <c r="C1775" s="1" t="str">
        <f>+IF(LEN(A1775)&gt;0,VLOOKUP(A1775,Seguimiento_Mar_2025!G$4:J$356,4,FALSE),"")</f>
        <v>Secretaría de Educación</v>
      </c>
      <c r="D1775" t="s">
        <v>1263</v>
      </c>
      <c r="E1775" t="str">
        <f t="shared" si="55"/>
        <v>52030304Tarazá</v>
      </c>
      <c r="F1775" t="str">
        <f t="shared" si="56"/>
        <v/>
      </c>
      <c r="G1775">
        <v>1126</v>
      </c>
      <c r="H1775" s="2"/>
      <c r="I1775">
        <f>+ABS(SUMIF($A$4:$A$11183,A1775,$H$4:$H$11183)-IF(ISERROR(VLOOKUP(A1775,Seguimiento_Mar_2025!G$4:U$356,15,FALSE)),0,VLOOKUP(A1775,Seguimiento_Mar_2025!G$4:U$356,15,FALSE)))</f>
        <v>0</v>
      </c>
    </row>
    <row r="1776" spans="1:9" ht="30">
      <c r="A1776" t="s">
        <v>375</v>
      </c>
      <c r="B1776" s="1" t="str">
        <f>+IF(LEN(A1776)&gt;0,VLOOKUP(A1776,Seguimiento_Mar_2025!G$4:H$356,2,FALSE),"")</f>
        <v xml:space="preserve">Dispositivos  tecnológicos para la tranformación digital educativa en las sedes entregados </v>
      </c>
      <c r="C1776" s="1" t="str">
        <f>+IF(LEN(A1776)&gt;0,VLOOKUP(A1776,Seguimiento_Mar_2025!G$4:J$356,4,FALSE),"")</f>
        <v>Secretaría de Educación</v>
      </c>
      <c r="D1776" t="s">
        <v>1233</v>
      </c>
      <c r="E1776" t="str">
        <f t="shared" si="55"/>
        <v>52030304Zaragoza</v>
      </c>
      <c r="F1776" t="str">
        <f t="shared" si="56"/>
        <v/>
      </c>
      <c r="G1776">
        <v>672</v>
      </c>
      <c r="H1776" s="2"/>
      <c r="I1776">
        <f>+ABS(SUMIF($A$4:$A$11183,A1776,$H$4:$H$11183)-IF(ISERROR(VLOOKUP(A1776,Seguimiento_Mar_2025!G$4:U$356,15,FALSE)),0,VLOOKUP(A1776,Seguimiento_Mar_2025!G$4:U$356,15,FALSE)))</f>
        <v>0</v>
      </c>
    </row>
    <row r="1777" spans="1:9" ht="30">
      <c r="A1777" t="s">
        <v>389</v>
      </c>
      <c r="B1777" s="1" t="str">
        <f>+IF(LEN(A1777)&gt;0,VLOOKUP(A1777,Seguimiento_Mar_2025!G$4:H$356,2,FALSE),"")</f>
        <v>Establecimientos Educativos oficiales acompañados en la formulación o implementación de los proyectos pedagógicos.</v>
      </c>
      <c r="C1777" s="1" t="str">
        <f>+IF(LEN(A1777)&gt;0,VLOOKUP(A1777,Seguimiento_Mar_2025!G$4:J$356,4,FALSE),"")</f>
        <v>Secretaría de Educación</v>
      </c>
      <c r="D1777" t="s">
        <v>1305</v>
      </c>
      <c r="E1777" t="str">
        <f t="shared" si="55"/>
        <v>52030504Amalfi</v>
      </c>
      <c r="F1777" t="str">
        <f t="shared" si="56"/>
        <v/>
      </c>
      <c r="G1777">
        <v>6</v>
      </c>
      <c r="H1777" s="2"/>
      <c r="I1777">
        <f>+ABS(SUMIF($A$4:$A$11183,A1777,$H$4:$H$11183)-IF(ISERROR(VLOOKUP(A1777,Seguimiento_Mar_2025!G$4:U$356,15,FALSE)),0,VLOOKUP(A1777,Seguimiento_Mar_2025!G$4:U$356,15,FALSE)))</f>
        <v>0</v>
      </c>
    </row>
    <row r="1778" spans="1:9" ht="30">
      <c r="A1778" t="s">
        <v>389</v>
      </c>
      <c r="B1778" s="1" t="str">
        <f>+IF(LEN(A1778)&gt;0,VLOOKUP(A1778,Seguimiento_Mar_2025!G$4:H$356,2,FALSE),"")</f>
        <v>Establecimientos Educativos oficiales acompañados en la formulación o implementación de los proyectos pedagógicos.</v>
      </c>
      <c r="C1778" s="1" t="str">
        <f>+IF(LEN(A1778)&gt;0,VLOOKUP(A1778,Seguimiento_Mar_2025!G$4:J$356,4,FALSE),"")</f>
        <v>Secretaría de Educación</v>
      </c>
      <c r="D1778" t="s">
        <v>1336</v>
      </c>
      <c r="E1778" t="str">
        <f t="shared" si="55"/>
        <v>52030504Remedios</v>
      </c>
      <c r="F1778" t="str">
        <f t="shared" si="56"/>
        <v/>
      </c>
      <c r="G1778">
        <v>4</v>
      </c>
      <c r="H1778" s="2"/>
      <c r="I1778">
        <f>+ABS(SUMIF($A$4:$A$11183,A1778,$H$4:$H$11183)-IF(ISERROR(VLOOKUP(A1778,Seguimiento_Mar_2025!G$4:U$356,15,FALSE)),0,VLOOKUP(A1778,Seguimiento_Mar_2025!G$4:U$356,15,FALSE)))</f>
        <v>0</v>
      </c>
    </row>
    <row r="1779" spans="1:9" ht="30">
      <c r="A1779" t="s">
        <v>389</v>
      </c>
      <c r="B1779" s="1" t="str">
        <f>+IF(LEN(A1779)&gt;0,VLOOKUP(A1779,Seguimiento_Mar_2025!G$4:H$356,2,FALSE),"")</f>
        <v>Establecimientos Educativos oficiales acompañados en la formulación o implementación de los proyectos pedagógicos.</v>
      </c>
      <c r="C1779" s="1" t="str">
        <f>+IF(LEN(A1779)&gt;0,VLOOKUP(A1779,Seguimiento_Mar_2025!G$4:J$356,4,FALSE),"")</f>
        <v>Secretaría de Educación</v>
      </c>
      <c r="D1779" t="s">
        <v>1349</v>
      </c>
      <c r="E1779" t="str">
        <f t="shared" si="55"/>
        <v>52030504Valdivia</v>
      </c>
      <c r="F1779" t="str">
        <f t="shared" si="56"/>
        <v/>
      </c>
      <c r="G1779">
        <v>3</v>
      </c>
      <c r="H1779" s="2"/>
      <c r="I1779">
        <f>+ABS(SUMIF($A$4:$A$11183,A1779,$H$4:$H$11183)-IF(ISERROR(VLOOKUP(A1779,Seguimiento_Mar_2025!G$4:U$356,15,FALSE)),0,VLOOKUP(A1779,Seguimiento_Mar_2025!G$4:U$356,15,FALSE)))</f>
        <v>0</v>
      </c>
    </row>
    <row r="1780" spans="1:9" ht="30">
      <c r="A1780" t="s">
        <v>389</v>
      </c>
      <c r="B1780" s="1" t="str">
        <f>+IF(LEN(A1780)&gt;0,VLOOKUP(A1780,Seguimiento_Mar_2025!G$4:H$356,2,FALSE),"")</f>
        <v>Establecimientos Educativos oficiales acompañados en la formulación o implementación de los proyectos pedagógicos.</v>
      </c>
      <c r="C1780" s="1" t="str">
        <f>+IF(LEN(A1780)&gt;0,VLOOKUP(A1780,Seguimiento_Mar_2025!G$4:J$356,4,FALSE),"")</f>
        <v>Secretaría de Educación</v>
      </c>
      <c r="D1780" t="s">
        <v>1414</v>
      </c>
      <c r="E1780" t="str">
        <f t="shared" si="55"/>
        <v>52030504Vegachi</v>
      </c>
      <c r="F1780" t="str">
        <f t="shared" si="56"/>
        <v/>
      </c>
      <c r="G1780">
        <v>2</v>
      </c>
      <c r="H1780" s="2"/>
      <c r="I1780">
        <f>+ABS(SUMIF($A$4:$A$11183,A1780,$H$4:$H$11183)-IF(ISERROR(VLOOKUP(A1780,Seguimiento_Mar_2025!G$4:U$356,15,FALSE)),0,VLOOKUP(A1780,Seguimiento_Mar_2025!G$4:U$356,15,FALSE)))</f>
        <v>0</v>
      </c>
    </row>
    <row r="1781" spans="1:9" ht="30">
      <c r="A1781" t="s">
        <v>389</v>
      </c>
      <c r="B1781" s="1" t="str">
        <f>+IF(LEN(A1781)&gt;0,VLOOKUP(A1781,Seguimiento_Mar_2025!G$4:H$356,2,FALSE),"")</f>
        <v>Establecimientos Educativos oficiales acompañados en la formulación o implementación de los proyectos pedagógicos.</v>
      </c>
      <c r="C1781" s="1" t="str">
        <f>+IF(LEN(A1781)&gt;0,VLOOKUP(A1781,Seguimiento_Mar_2025!G$4:J$356,4,FALSE),"")</f>
        <v>Secretaría de Educación</v>
      </c>
      <c r="D1781" t="s">
        <v>1330</v>
      </c>
      <c r="E1781" t="str">
        <f t="shared" si="55"/>
        <v>52030504Jardín</v>
      </c>
      <c r="F1781" t="str">
        <f t="shared" si="56"/>
        <v/>
      </c>
      <c r="G1781">
        <v>1</v>
      </c>
      <c r="H1781" s="2"/>
      <c r="I1781">
        <f>+ABS(SUMIF($A$4:$A$11183,A1781,$H$4:$H$11183)-IF(ISERROR(VLOOKUP(A1781,Seguimiento_Mar_2025!G$4:U$356,15,FALSE)),0,VLOOKUP(A1781,Seguimiento_Mar_2025!G$4:U$356,15,FALSE)))</f>
        <v>0</v>
      </c>
    </row>
    <row r="1782" spans="1:9" ht="30">
      <c r="A1782" t="s">
        <v>389</v>
      </c>
      <c r="B1782" s="1" t="str">
        <f>+IF(LEN(A1782)&gt;0,VLOOKUP(A1782,Seguimiento_Mar_2025!G$4:H$356,2,FALSE),"")</f>
        <v>Establecimientos Educativos oficiales acompañados en la formulación o implementación de los proyectos pedagógicos.</v>
      </c>
      <c r="C1782" s="1" t="str">
        <f>+IF(LEN(A1782)&gt;0,VLOOKUP(A1782,Seguimiento_Mar_2025!G$4:J$356,4,FALSE),"")</f>
        <v>Secretaría de Educación</v>
      </c>
      <c r="D1782" t="s">
        <v>1253</v>
      </c>
      <c r="E1782" t="str">
        <f t="shared" si="55"/>
        <v>52030504El Bagre</v>
      </c>
      <c r="F1782" t="str">
        <f t="shared" si="56"/>
        <v/>
      </c>
      <c r="G1782">
        <v>1</v>
      </c>
      <c r="H1782" s="2"/>
      <c r="I1782">
        <f>+ABS(SUMIF($A$4:$A$11183,A1782,$H$4:$H$11183)-IF(ISERROR(VLOOKUP(A1782,Seguimiento_Mar_2025!G$4:U$356,15,FALSE)),0,VLOOKUP(A1782,Seguimiento_Mar_2025!G$4:U$356,15,FALSE)))</f>
        <v>0</v>
      </c>
    </row>
    <row r="1783" spans="1:9">
      <c r="A1783" t="s">
        <v>405</v>
      </c>
      <c r="B1783" s="1" t="str">
        <f>+IF(LEN(A1783)&gt;0,VLOOKUP(A1783,Seguimiento_Mar_2025!G$4:H$356,2,FALSE),"")</f>
        <v>Proyectos pedágogicos productivos financiados</v>
      </c>
      <c r="C1783" s="1" t="str">
        <f>+IF(LEN(A1783)&gt;0,VLOOKUP(A1783,Seguimiento_Mar_2025!G$4:J$356,4,FALSE),"")</f>
        <v>Secretaría de Educación</v>
      </c>
      <c r="D1783" t="s">
        <v>1241</v>
      </c>
      <c r="E1783" t="str">
        <f t="shared" si="55"/>
        <v>52030601Andes</v>
      </c>
      <c r="F1783" t="str">
        <f t="shared" si="56"/>
        <v/>
      </c>
      <c r="G1783">
        <v>5</v>
      </c>
      <c r="H1783" s="2"/>
      <c r="I1783">
        <f>+ABS(SUMIF($A$4:$A$11183,A1783,$H$4:$H$11183)-IF(ISERROR(VLOOKUP(A1783,Seguimiento_Mar_2025!G$4:U$356,15,FALSE)),0,VLOOKUP(A1783,Seguimiento_Mar_2025!G$4:U$356,15,FALSE)))</f>
        <v>0</v>
      </c>
    </row>
    <row r="1784" spans="1:9">
      <c r="A1784" t="s">
        <v>405</v>
      </c>
      <c r="B1784" s="1" t="str">
        <f>+IF(LEN(A1784)&gt;0,VLOOKUP(A1784,Seguimiento_Mar_2025!G$4:H$356,2,FALSE),"")</f>
        <v>Proyectos pedágogicos productivos financiados</v>
      </c>
      <c r="C1784" s="1" t="str">
        <f>+IF(LEN(A1784)&gt;0,VLOOKUP(A1784,Seguimiento_Mar_2025!G$4:J$356,4,FALSE),"")</f>
        <v>Secretaría de Educación</v>
      </c>
      <c r="D1784" t="s">
        <v>1289</v>
      </c>
      <c r="E1784" t="str">
        <f t="shared" si="55"/>
        <v>52030601Tarso</v>
      </c>
      <c r="F1784" t="str">
        <f t="shared" si="56"/>
        <v/>
      </c>
      <c r="G1784">
        <v>1</v>
      </c>
      <c r="H1784" s="2"/>
      <c r="I1784">
        <f>+ABS(SUMIF($A$4:$A$11183,A1784,$H$4:$H$11183)-IF(ISERROR(VLOOKUP(A1784,Seguimiento_Mar_2025!G$4:U$356,15,FALSE)),0,VLOOKUP(A1784,Seguimiento_Mar_2025!G$4:U$356,15,FALSE)))</f>
        <v>0</v>
      </c>
    </row>
    <row r="1785" spans="1:9">
      <c r="A1785" t="s">
        <v>405</v>
      </c>
      <c r="B1785" s="1" t="str">
        <f>+IF(LEN(A1785)&gt;0,VLOOKUP(A1785,Seguimiento_Mar_2025!G$4:H$356,2,FALSE),"")</f>
        <v>Proyectos pedágogicos productivos financiados</v>
      </c>
      <c r="C1785" s="1" t="str">
        <f>+IF(LEN(A1785)&gt;0,VLOOKUP(A1785,Seguimiento_Mar_2025!G$4:J$356,4,FALSE),"")</f>
        <v>Secretaría de Educación</v>
      </c>
      <c r="D1785" t="s">
        <v>1330</v>
      </c>
      <c r="E1785" t="str">
        <f t="shared" si="55"/>
        <v>52030601Jardín</v>
      </c>
      <c r="F1785" t="str">
        <f t="shared" si="56"/>
        <v/>
      </c>
      <c r="G1785">
        <v>1</v>
      </c>
      <c r="H1785" s="2"/>
      <c r="I1785">
        <f>+ABS(SUMIF($A$4:$A$11183,A1785,$H$4:$H$11183)-IF(ISERROR(VLOOKUP(A1785,Seguimiento_Mar_2025!G$4:U$356,15,FALSE)),0,VLOOKUP(A1785,Seguimiento_Mar_2025!G$4:U$356,15,FALSE)))</f>
        <v>0</v>
      </c>
    </row>
    <row r="1786" spans="1:9">
      <c r="A1786" t="s">
        <v>407</v>
      </c>
      <c r="B1786" s="1" t="str">
        <f>+IF(LEN(A1786)&gt;0,VLOOKUP(A1786,Seguimiento_Mar_2025!G$4:H$356,2,FALSE),"")</f>
        <v>Estudiantes beneficiados del programa de Educación Rural</v>
      </c>
      <c r="C1786" s="1" t="str">
        <f>+IF(LEN(A1786)&gt;0,VLOOKUP(A1786,Seguimiento_Mar_2025!G$4:J$356,4,FALSE),"")</f>
        <v>Secretaría de Educación</v>
      </c>
      <c r="D1786" t="s">
        <v>1241</v>
      </c>
      <c r="E1786" t="str">
        <f t="shared" si="55"/>
        <v>52030602Andes</v>
      </c>
      <c r="F1786" t="str">
        <f t="shared" si="56"/>
        <v/>
      </c>
      <c r="G1786">
        <v>2317</v>
      </c>
      <c r="H1786" s="2">
        <v>2317</v>
      </c>
      <c r="I1786">
        <f>+ABS(SUMIF($A$4:$A$11183,A1786,$H$4:$H$11183)-IF(ISERROR(VLOOKUP(A1786,Seguimiento_Mar_2025!G$4:U$356,15,FALSE)),0,VLOOKUP(A1786,Seguimiento_Mar_2025!G$4:U$356,15,FALSE)))</f>
        <v>0</v>
      </c>
    </row>
    <row r="1787" spans="1:9">
      <c r="A1787" t="s">
        <v>407</v>
      </c>
      <c r="B1787" s="1" t="str">
        <f>+IF(LEN(A1787)&gt;0,VLOOKUP(A1787,Seguimiento_Mar_2025!G$4:H$356,2,FALSE),"")</f>
        <v>Estudiantes beneficiados del programa de Educación Rural</v>
      </c>
      <c r="C1787" s="1" t="str">
        <f>+IF(LEN(A1787)&gt;0,VLOOKUP(A1787,Seguimiento_Mar_2025!G$4:J$356,4,FALSE),"")</f>
        <v>Secretaría de Educación</v>
      </c>
      <c r="D1787" t="s">
        <v>1311</v>
      </c>
      <c r="E1787" t="str">
        <f t="shared" si="55"/>
        <v>52030602Betania</v>
      </c>
      <c r="F1787" t="str">
        <f t="shared" si="56"/>
        <v/>
      </c>
      <c r="G1787">
        <v>504</v>
      </c>
      <c r="H1787" s="2">
        <v>504</v>
      </c>
      <c r="I1787">
        <f>+ABS(SUMIF($A$4:$A$11183,A1787,$H$4:$H$11183)-IF(ISERROR(VLOOKUP(A1787,Seguimiento_Mar_2025!G$4:U$356,15,FALSE)),0,VLOOKUP(A1787,Seguimiento_Mar_2025!G$4:U$356,15,FALSE)))</f>
        <v>0</v>
      </c>
    </row>
    <row r="1788" spans="1:9">
      <c r="A1788" t="s">
        <v>407</v>
      </c>
      <c r="B1788" s="1" t="str">
        <f>+IF(LEN(A1788)&gt;0,VLOOKUP(A1788,Seguimiento_Mar_2025!G$4:H$356,2,FALSE),"")</f>
        <v>Estudiantes beneficiados del programa de Educación Rural</v>
      </c>
      <c r="C1788" s="1" t="str">
        <f>+IF(LEN(A1788)&gt;0,VLOOKUP(A1788,Seguimiento_Mar_2025!G$4:J$356,4,FALSE),"")</f>
        <v>Secretaría de Educación</v>
      </c>
      <c r="D1788" t="s">
        <v>1272</v>
      </c>
      <c r="E1788" t="str">
        <f t="shared" si="55"/>
        <v>52030602Betulia</v>
      </c>
      <c r="F1788" t="str">
        <f t="shared" si="56"/>
        <v/>
      </c>
      <c r="G1788">
        <v>1731</v>
      </c>
      <c r="H1788" s="2">
        <v>1731</v>
      </c>
      <c r="I1788">
        <f>+ABS(SUMIF($A$4:$A$11183,A1788,$H$4:$H$11183)-IF(ISERROR(VLOOKUP(A1788,Seguimiento_Mar_2025!G$4:U$356,15,FALSE)),0,VLOOKUP(A1788,Seguimiento_Mar_2025!G$4:U$356,15,FALSE)))</f>
        <v>0</v>
      </c>
    </row>
    <row r="1789" spans="1:9">
      <c r="A1789" t="s">
        <v>407</v>
      </c>
      <c r="B1789" s="1" t="str">
        <f>+IF(LEN(A1789)&gt;0,VLOOKUP(A1789,Seguimiento_Mar_2025!G$4:H$356,2,FALSE),"")</f>
        <v>Estudiantes beneficiados del programa de Educación Rural</v>
      </c>
      <c r="C1789" s="1" t="str">
        <f>+IF(LEN(A1789)&gt;0,VLOOKUP(A1789,Seguimiento_Mar_2025!G$4:J$356,4,FALSE),"")</f>
        <v>Secretaría de Educación</v>
      </c>
      <c r="D1789" t="s">
        <v>1273</v>
      </c>
      <c r="E1789" t="str">
        <f t="shared" si="55"/>
        <v>52030602Caramanta</v>
      </c>
      <c r="F1789" t="str">
        <f t="shared" si="56"/>
        <v/>
      </c>
      <c r="G1789">
        <v>258</v>
      </c>
      <c r="H1789" s="2">
        <v>258</v>
      </c>
      <c r="I1789">
        <f>+ABS(SUMIF($A$4:$A$11183,A1789,$H$4:$H$11183)-IF(ISERROR(VLOOKUP(A1789,Seguimiento_Mar_2025!G$4:U$356,15,FALSE)),0,VLOOKUP(A1789,Seguimiento_Mar_2025!G$4:U$356,15,FALSE)))</f>
        <v>0</v>
      </c>
    </row>
    <row r="1790" spans="1:9">
      <c r="A1790" t="s">
        <v>407</v>
      </c>
      <c r="B1790" s="1" t="str">
        <f>+IF(LEN(A1790)&gt;0,VLOOKUP(A1790,Seguimiento_Mar_2025!G$4:H$356,2,FALSE),"")</f>
        <v>Estudiantes beneficiados del programa de Educación Rural</v>
      </c>
      <c r="C1790" s="1" t="str">
        <f>+IF(LEN(A1790)&gt;0,VLOOKUP(A1790,Seguimiento_Mar_2025!G$4:J$356,4,FALSE),"")</f>
        <v>Secretaría de Educación</v>
      </c>
      <c r="D1790" t="s">
        <v>1266</v>
      </c>
      <c r="E1790" t="str">
        <f t="shared" si="55"/>
        <v>52030602Carepa</v>
      </c>
      <c r="F1790" t="str">
        <f t="shared" si="56"/>
        <v/>
      </c>
      <c r="G1790">
        <v>2158</v>
      </c>
      <c r="H1790" s="2">
        <v>2158</v>
      </c>
      <c r="I1790">
        <f>+ABS(SUMIF($A$4:$A$11183,A1790,$H$4:$H$11183)-IF(ISERROR(VLOOKUP(A1790,Seguimiento_Mar_2025!G$4:U$356,15,FALSE)),0,VLOOKUP(A1790,Seguimiento_Mar_2025!G$4:U$356,15,FALSE)))</f>
        <v>0</v>
      </c>
    </row>
    <row r="1791" spans="1:9">
      <c r="A1791" t="s">
        <v>407</v>
      </c>
      <c r="B1791" s="1" t="str">
        <f>+IF(LEN(A1791)&gt;0,VLOOKUP(A1791,Seguimiento_Mar_2025!G$4:H$356,2,FALSE),"")</f>
        <v>Estudiantes beneficiados del programa de Educación Rural</v>
      </c>
      <c r="C1791" s="1" t="str">
        <f>+IF(LEN(A1791)&gt;0,VLOOKUP(A1791,Seguimiento_Mar_2025!G$4:J$356,4,FALSE),"")</f>
        <v>Secretaría de Educación</v>
      </c>
      <c r="D1791" t="s">
        <v>1265</v>
      </c>
      <c r="E1791" t="str">
        <f t="shared" si="55"/>
        <v>52030602Caucasia</v>
      </c>
      <c r="F1791" t="str">
        <f t="shared" si="56"/>
        <v/>
      </c>
      <c r="G1791">
        <v>3800</v>
      </c>
      <c r="H1791" s="2">
        <v>3800</v>
      </c>
      <c r="I1791">
        <f>+ABS(SUMIF($A$4:$A$11183,A1791,$H$4:$H$11183)-IF(ISERROR(VLOOKUP(A1791,Seguimiento_Mar_2025!G$4:U$356,15,FALSE)),0,VLOOKUP(A1791,Seguimiento_Mar_2025!G$4:U$356,15,FALSE)))</f>
        <v>0</v>
      </c>
    </row>
    <row r="1792" spans="1:9">
      <c r="A1792" t="s">
        <v>407</v>
      </c>
      <c r="B1792" s="1" t="str">
        <f>+IF(LEN(A1792)&gt;0,VLOOKUP(A1792,Seguimiento_Mar_2025!G$4:H$356,2,FALSE),"")</f>
        <v>Estudiantes beneficiados del programa de Educación Rural</v>
      </c>
      <c r="C1792" s="1" t="str">
        <f>+IF(LEN(A1792)&gt;0,VLOOKUP(A1792,Seguimiento_Mar_2025!G$4:J$356,4,FALSE),"")</f>
        <v>Secretaría de Educación</v>
      </c>
      <c r="D1792" t="s">
        <v>1401</v>
      </c>
      <c r="E1792" t="str">
        <f t="shared" si="55"/>
        <v>52030602Chigorodo</v>
      </c>
      <c r="F1792" t="str">
        <f t="shared" si="56"/>
        <v/>
      </c>
      <c r="G1792">
        <v>1713</v>
      </c>
      <c r="H1792" s="2">
        <v>1713</v>
      </c>
      <c r="I1792">
        <f>+ABS(SUMIF($A$4:$A$11183,A1792,$H$4:$H$11183)-IF(ISERROR(VLOOKUP(A1792,Seguimiento_Mar_2025!G$4:U$356,15,FALSE)),0,VLOOKUP(A1792,Seguimiento_Mar_2025!G$4:U$356,15,FALSE)))</f>
        <v>0</v>
      </c>
    </row>
    <row r="1793" spans="1:9">
      <c r="A1793" t="s">
        <v>407</v>
      </c>
      <c r="B1793" s="1" t="str">
        <f>+IF(LEN(A1793)&gt;0,VLOOKUP(A1793,Seguimiento_Mar_2025!G$4:H$356,2,FALSE),"")</f>
        <v>Estudiantes beneficiados del programa de Educación Rural</v>
      </c>
      <c r="C1793" s="1" t="str">
        <f>+IF(LEN(A1793)&gt;0,VLOOKUP(A1793,Seguimiento_Mar_2025!G$4:J$356,4,FALSE),"")</f>
        <v>Secretaría de Educación</v>
      </c>
      <c r="D1793" t="s">
        <v>1402</v>
      </c>
      <c r="E1793" t="str">
        <f t="shared" si="55"/>
        <v>52030602Ciudad Bolivar</v>
      </c>
      <c r="F1793" t="str">
        <f t="shared" si="56"/>
        <v/>
      </c>
      <c r="G1793">
        <v>1171</v>
      </c>
      <c r="H1793" s="2">
        <v>1171</v>
      </c>
      <c r="I1793">
        <f>+ABS(SUMIF($A$4:$A$11183,A1793,$H$4:$H$11183)-IF(ISERROR(VLOOKUP(A1793,Seguimiento_Mar_2025!G$4:U$356,15,FALSE)),0,VLOOKUP(A1793,Seguimiento_Mar_2025!G$4:U$356,15,FALSE)))</f>
        <v>0</v>
      </c>
    </row>
    <row r="1794" spans="1:9">
      <c r="A1794" t="s">
        <v>407</v>
      </c>
      <c r="B1794" s="1" t="str">
        <f>+IF(LEN(A1794)&gt;0,VLOOKUP(A1794,Seguimiento_Mar_2025!G$4:H$356,2,FALSE),"")</f>
        <v>Estudiantes beneficiados del programa de Educación Rural</v>
      </c>
      <c r="C1794" s="1" t="str">
        <f>+IF(LEN(A1794)&gt;0,VLOOKUP(A1794,Seguimiento_Mar_2025!G$4:J$356,4,FALSE),"")</f>
        <v>Secretaría de Educación</v>
      </c>
      <c r="D1794" t="s">
        <v>1318</v>
      </c>
      <c r="E1794" t="str">
        <f t="shared" ref="E1794:E1857" si="57">+A1794&amp;D1794</f>
        <v>52030602Concordia</v>
      </c>
      <c r="F1794" t="str">
        <f t="shared" si="56"/>
        <v/>
      </c>
      <c r="G1794">
        <v>1318</v>
      </c>
      <c r="H1794" s="2">
        <v>1318</v>
      </c>
      <c r="I1794">
        <f>+ABS(SUMIF($A$4:$A$11183,A1794,$H$4:$H$11183)-IF(ISERROR(VLOOKUP(A1794,Seguimiento_Mar_2025!G$4:U$356,15,FALSE)),0,VLOOKUP(A1794,Seguimiento_Mar_2025!G$4:U$356,15,FALSE)))</f>
        <v>0</v>
      </c>
    </row>
    <row r="1795" spans="1:9">
      <c r="A1795" t="s">
        <v>407</v>
      </c>
      <c r="B1795" s="1" t="str">
        <f>+IF(LEN(A1795)&gt;0,VLOOKUP(A1795,Seguimiento_Mar_2025!G$4:H$356,2,FALSE),"")</f>
        <v>Estudiantes beneficiados del programa de Educación Rural</v>
      </c>
      <c r="C1795" s="1" t="str">
        <f>+IF(LEN(A1795)&gt;0,VLOOKUP(A1795,Seguimiento_Mar_2025!G$4:J$356,4,FALSE),"")</f>
        <v>Secretaría de Educación</v>
      </c>
      <c r="D1795" t="s">
        <v>1253</v>
      </c>
      <c r="E1795" t="str">
        <f t="shared" si="57"/>
        <v>52030602El Bagre</v>
      </c>
      <c r="F1795" t="str">
        <f t="shared" si="56"/>
        <v/>
      </c>
      <c r="G1795">
        <v>3592</v>
      </c>
      <c r="H1795" s="2">
        <v>3592</v>
      </c>
      <c r="I1795">
        <f>+ABS(SUMIF($A$4:$A$11183,A1795,$H$4:$H$11183)-IF(ISERROR(VLOOKUP(A1795,Seguimiento_Mar_2025!G$4:U$356,15,FALSE)),0,VLOOKUP(A1795,Seguimiento_Mar_2025!G$4:U$356,15,FALSE)))</f>
        <v>0</v>
      </c>
    </row>
    <row r="1796" spans="1:9">
      <c r="A1796" t="s">
        <v>407</v>
      </c>
      <c r="B1796" s="1" t="str">
        <f>+IF(LEN(A1796)&gt;0,VLOOKUP(A1796,Seguimiento_Mar_2025!G$4:H$356,2,FALSE),"")</f>
        <v>Estudiantes beneficiados del programa de Educación Rural</v>
      </c>
      <c r="C1796" s="1" t="str">
        <f>+IF(LEN(A1796)&gt;0,VLOOKUP(A1796,Seguimiento_Mar_2025!G$4:J$356,4,FALSE),"")</f>
        <v>Secretaría de Educación</v>
      </c>
      <c r="D1796" t="s">
        <v>1323</v>
      </c>
      <c r="E1796" t="str">
        <f t="shared" si="57"/>
        <v>52030602Fredonia</v>
      </c>
      <c r="F1796" t="str">
        <f t="shared" ref="F1796:F1859" si="58">+IF(IF(LEN(E1796)&gt;0,COUNTIF($E$4:$E$11183,E1796),"")=1,"",IF(LEN(E1796)&gt;0,COUNTIF($E$4:$E$11183,E1796),""))</f>
        <v/>
      </c>
      <c r="G1796">
        <v>1208</v>
      </c>
      <c r="H1796" s="2">
        <v>1208</v>
      </c>
      <c r="I1796">
        <f>+ABS(SUMIF($A$4:$A$11183,A1796,$H$4:$H$11183)-IF(ISERROR(VLOOKUP(A1796,Seguimiento_Mar_2025!G$4:U$356,15,FALSE)),0,VLOOKUP(A1796,Seguimiento_Mar_2025!G$4:U$356,15,FALSE)))</f>
        <v>0</v>
      </c>
    </row>
    <row r="1797" spans="1:9">
      <c r="A1797" t="s">
        <v>407</v>
      </c>
      <c r="B1797" s="1" t="str">
        <f>+IF(LEN(A1797)&gt;0,VLOOKUP(A1797,Seguimiento_Mar_2025!G$4:H$356,2,FALSE),"")</f>
        <v>Estudiantes beneficiados del programa de Educación Rural</v>
      </c>
      <c r="C1797" s="1" t="str">
        <f>+IF(LEN(A1797)&gt;0,VLOOKUP(A1797,Seguimiento_Mar_2025!G$4:J$356,4,FALSE),"")</f>
        <v>Secretaría de Educación</v>
      </c>
      <c r="D1797" t="s">
        <v>1283</v>
      </c>
      <c r="E1797" t="str">
        <f t="shared" si="57"/>
        <v>52030602Hispania</v>
      </c>
      <c r="F1797" t="str">
        <f t="shared" si="58"/>
        <v/>
      </c>
      <c r="G1797">
        <v>54</v>
      </c>
      <c r="H1797" s="2">
        <v>54</v>
      </c>
      <c r="I1797">
        <f>+ABS(SUMIF($A$4:$A$11183,A1797,$H$4:$H$11183)-IF(ISERROR(VLOOKUP(A1797,Seguimiento_Mar_2025!G$4:U$356,15,FALSE)),0,VLOOKUP(A1797,Seguimiento_Mar_2025!G$4:U$356,15,FALSE)))</f>
        <v>0</v>
      </c>
    </row>
    <row r="1798" spans="1:9">
      <c r="A1798" t="s">
        <v>407</v>
      </c>
      <c r="B1798" s="1" t="str">
        <f>+IF(LEN(A1798)&gt;0,VLOOKUP(A1798,Seguimiento_Mar_2025!G$4:H$356,2,FALSE),"")</f>
        <v>Estudiantes beneficiados del programa de Educación Rural</v>
      </c>
      <c r="C1798" s="1" t="str">
        <f>+IF(LEN(A1798)&gt;0,VLOOKUP(A1798,Seguimiento_Mar_2025!G$4:J$356,4,FALSE),"")</f>
        <v>Secretaría de Educación</v>
      </c>
      <c r="D1798" t="s">
        <v>1284</v>
      </c>
      <c r="E1798" t="str">
        <f t="shared" si="57"/>
        <v>52030602Montebello</v>
      </c>
      <c r="F1798" t="str">
        <f t="shared" si="58"/>
        <v/>
      </c>
      <c r="G1798">
        <v>517</v>
      </c>
      <c r="H1798" s="2">
        <v>517</v>
      </c>
      <c r="I1798">
        <f>+ABS(SUMIF($A$4:$A$11183,A1798,$H$4:$H$11183)-IF(ISERROR(VLOOKUP(A1798,Seguimiento_Mar_2025!G$4:U$356,15,FALSE)),0,VLOOKUP(A1798,Seguimiento_Mar_2025!G$4:U$356,15,FALSE)))</f>
        <v>0</v>
      </c>
    </row>
    <row r="1799" spans="1:9">
      <c r="A1799" t="s">
        <v>407</v>
      </c>
      <c r="B1799" s="1" t="str">
        <f>+IF(LEN(A1799)&gt;0,VLOOKUP(A1799,Seguimiento_Mar_2025!G$4:H$356,2,FALSE),"")</f>
        <v>Estudiantes beneficiados del programa de Educación Rural</v>
      </c>
      <c r="C1799" s="1" t="str">
        <f>+IF(LEN(A1799)&gt;0,VLOOKUP(A1799,Seguimiento_Mar_2025!G$4:J$356,4,FALSE),"")</f>
        <v>Secretaría de Educación</v>
      </c>
      <c r="D1799" t="s">
        <v>1239</v>
      </c>
      <c r="E1799" t="str">
        <f t="shared" si="57"/>
        <v>52030602Nechí</v>
      </c>
      <c r="F1799" t="str">
        <f t="shared" si="58"/>
        <v/>
      </c>
      <c r="G1799">
        <v>404</v>
      </c>
      <c r="H1799" s="2">
        <v>404</v>
      </c>
      <c r="I1799">
        <f>+ABS(SUMIF($A$4:$A$11183,A1799,$H$4:$H$11183)-IF(ISERROR(VLOOKUP(A1799,Seguimiento_Mar_2025!G$4:U$356,15,FALSE)),0,VLOOKUP(A1799,Seguimiento_Mar_2025!G$4:U$356,15,FALSE)))</f>
        <v>0</v>
      </c>
    </row>
    <row r="1800" spans="1:9">
      <c r="A1800" t="s">
        <v>407</v>
      </c>
      <c r="B1800" s="1" t="str">
        <f>+IF(LEN(A1800)&gt;0,VLOOKUP(A1800,Seguimiento_Mar_2025!G$4:H$356,2,FALSE),"")</f>
        <v>Estudiantes beneficiados del programa de Educación Rural</v>
      </c>
      <c r="C1800" s="1" t="str">
        <f>+IF(LEN(A1800)&gt;0,VLOOKUP(A1800,Seguimiento_Mar_2025!G$4:J$356,4,FALSE),"")</f>
        <v>Secretaría de Educación</v>
      </c>
      <c r="D1800" t="s">
        <v>1295</v>
      </c>
      <c r="E1800" t="str">
        <f t="shared" si="57"/>
        <v>52030602Pueblorrico</v>
      </c>
      <c r="F1800" t="str">
        <f t="shared" si="58"/>
        <v/>
      </c>
      <c r="G1800">
        <v>452</v>
      </c>
      <c r="H1800" s="2">
        <v>452</v>
      </c>
      <c r="I1800">
        <f>+ABS(SUMIF($A$4:$A$11183,A1800,$H$4:$H$11183)-IF(ISERROR(VLOOKUP(A1800,Seguimiento_Mar_2025!G$4:U$356,15,FALSE)),0,VLOOKUP(A1800,Seguimiento_Mar_2025!G$4:U$356,15,FALSE)))</f>
        <v>0</v>
      </c>
    </row>
    <row r="1801" spans="1:9">
      <c r="A1801" t="s">
        <v>407</v>
      </c>
      <c r="B1801" s="1" t="str">
        <f>+IF(LEN(A1801)&gt;0,VLOOKUP(A1801,Seguimiento_Mar_2025!G$4:H$356,2,FALSE),"")</f>
        <v>Estudiantes beneficiados del programa de Educación Rural</v>
      </c>
      <c r="C1801" s="1" t="str">
        <f>+IF(LEN(A1801)&gt;0,VLOOKUP(A1801,Seguimiento_Mar_2025!G$4:J$356,4,FALSE),"")</f>
        <v>Secretaría de Educación</v>
      </c>
      <c r="D1801" t="s">
        <v>1300</v>
      </c>
      <c r="E1801" t="str">
        <f t="shared" si="57"/>
        <v>52030602Salgar</v>
      </c>
      <c r="F1801" t="str">
        <f t="shared" si="58"/>
        <v/>
      </c>
      <c r="G1801">
        <v>1323</v>
      </c>
      <c r="H1801" s="2">
        <v>1323</v>
      </c>
      <c r="I1801">
        <f>+ABS(SUMIF($A$4:$A$11183,A1801,$H$4:$H$11183)-IF(ISERROR(VLOOKUP(A1801,Seguimiento_Mar_2025!G$4:U$356,15,FALSE)),0,VLOOKUP(A1801,Seguimiento_Mar_2025!G$4:U$356,15,FALSE)))</f>
        <v>0</v>
      </c>
    </row>
    <row r="1802" spans="1:9">
      <c r="A1802" t="s">
        <v>407</v>
      </c>
      <c r="B1802" s="1" t="str">
        <f>+IF(LEN(A1802)&gt;0,VLOOKUP(A1802,Seguimiento_Mar_2025!G$4:H$356,2,FALSE),"")</f>
        <v>Estudiantes beneficiados del programa de Educación Rural</v>
      </c>
      <c r="C1802" s="1" t="str">
        <f>+IF(LEN(A1802)&gt;0,VLOOKUP(A1802,Seguimiento_Mar_2025!G$4:J$356,4,FALSE),"")</f>
        <v>Secretaría de Educación</v>
      </c>
      <c r="D1802" t="s">
        <v>1346</v>
      </c>
      <c r="E1802" t="str">
        <f t="shared" si="57"/>
        <v>52030602Támesis</v>
      </c>
      <c r="F1802" t="str">
        <f t="shared" si="58"/>
        <v/>
      </c>
      <c r="G1802">
        <v>880</v>
      </c>
      <c r="H1802" s="2">
        <v>880</v>
      </c>
      <c r="I1802">
        <f>+ABS(SUMIF($A$4:$A$11183,A1802,$H$4:$H$11183)-IF(ISERROR(VLOOKUP(A1802,Seguimiento_Mar_2025!G$4:U$356,15,FALSE)),0,VLOOKUP(A1802,Seguimiento_Mar_2025!G$4:U$356,15,FALSE)))</f>
        <v>0</v>
      </c>
    </row>
    <row r="1803" spans="1:9">
      <c r="A1803" t="s">
        <v>407</v>
      </c>
      <c r="B1803" s="1" t="str">
        <f>+IF(LEN(A1803)&gt;0,VLOOKUP(A1803,Seguimiento_Mar_2025!G$4:H$356,2,FALSE),"")</f>
        <v>Estudiantes beneficiados del programa de Educación Rural</v>
      </c>
      <c r="C1803" s="1" t="str">
        <f>+IF(LEN(A1803)&gt;0,VLOOKUP(A1803,Seguimiento_Mar_2025!G$4:J$356,4,FALSE),"")</f>
        <v>Secretaría de Educación</v>
      </c>
      <c r="D1803" t="s">
        <v>1289</v>
      </c>
      <c r="E1803" t="str">
        <f t="shared" si="57"/>
        <v>52030602Tarso</v>
      </c>
      <c r="F1803" t="str">
        <f t="shared" si="58"/>
        <v/>
      </c>
      <c r="G1803">
        <v>217</v>
      </c>
      <c r="H1803" s="2">
        <v>217</v>
      </c>
      <c r="I1803">
        <f>+ABS(SUMIF($A$4:$A$11183,A1803,$H$4:$H$11183)-IF(ISERROR(VLOOKUP(A1803,Seguimiento_Mar_2025!G$4:U$356,15,FALSE)),0,VLOOKUP(A1803,Seguimiento_Mar_2025!G$4:U$356,15,FALSE)))</f>
        <v>0</v>
      </c>
    </row>
    <row r="1804" spans="1:9">
      <c r="A1804" t="s">
        <v>407</v>
      </c>
      <c r="B1804" s="1" t="str">
        <f>+IF(LEN(A1804)&gt;0,VLOOKUP(A1804,Seguimiento_Mar_2025!G$4:H$356,2,FALSE),"")</f>
        <v>Estudiantes beneficiados del programa de Educación Rural</v>
      </c>
      <c r="C1804" s="1" t="str">
        <f>+IF(LEN(A1804)&gt;0,VLOOKUP(A1804,Seguimiento_Mar_2025!G$4:J$356,4,FALSE),"")</f>
        <v>Secretaría de Educación</v>
      </c>
      <c r="D1804" t="s">
        <v>1252</v>
      </c>
      <c r="E1804" t="str">
        <f t="shared" si="57"/>
        <v>52030602Urrao</v>
      </c>
      <c r="F1804" t="str">
        <f t="shared" si="58"/>
        <v/>
      </c>
      <c r="G1804">
        <v>2287</v>
      </c>
      <c r="H1804" s="2">
        <v>2287</v>
      </c>
      <c r="I1804">
        <f>+ABS(SUMIF($A$4:$A$11183,A1804,$H$4:$H$11183)-IF(ISERROR(VLOOKUP(A1804,Seguimiento_Mar_2025!G$4:U$356,15,FALSE)),0,VLOOKUP(A1804,Seguimiento_Mar_2025!G$4:U$356,15,FALSE)))</f>
        <v>0</v>
      </c>
    </row>
    <row r="1805" spans="1:9">
      <c r="A1805" t="s">
        <v>407</v>
      </c>
      <c r="B1805" s="1" t="str">
        <f>+IF(LEN(A1805)&gt;0,VLOOKUP(A1805,Seguimiento_Mar_2025!G$4:H$356,2,FALSE),"")</f>
        <v>Estudiantes beneficiados del programa de Educación Rural</v>
      </c>
      <c r="C1805" s="1" t="str">
        <f>+IF(LEN(A1805)&gt;0,VLOOKUP(A1805,Seguimiento_Mar_2025!G$4:J$356,4,FALSE),"")</f>
        <v>Secretaría de Educación</v>
      </c>
      <c r="D1805" t="s">
        <v>1413</v>
      </c>
      <c r="E1805" t="str">
        <f t="shared" si="57"/>
        <v>52030602Valparaiso</v>
      </c>
      <c r="F1805" t="str">
        <f t="shared" si="58"/>
        <v/>
      </c>
      <c r="G1805">
        <v>188</v>
      </c>
      <c r="H1805" s="2">
        <v>188</v>
      </c>
      <c r="I1805">
        <f>+ABS(SUMIF($A$4:$A$11183,A1805,$H$4:$H$11183)-IF(ISERROR(VLOOKUP(A1805,Seguimiento_Mar_2025!G$4:U$356,15,FALSE)),0,VLOOKUP(A1805,Seguimiento_Mar_2025!G$4:U$356,15,FALSE)))</f>
        <v>0</v>
      </c>
    </row>
    <row r="1806" spans="1:9">
      <c r="A1806" t="s">
        <v>407</v>
      </c>
      <c r="B1806" s="1" t="str">
        <f>+IF(LEN(A1806)&gt;0,VLOOKUP(A1806,Seguimiento_Mar_2025!G$4:H$356,2,FALSE),"")</f>
        <v>Estudiantes beneficiados del programa de Educación Rural</v>
      </c>
      <c r="C1806" s="1" t="str">
        <f>+IF(LEN(A1806)&gt;0,VLOOKUP(A1806,Seguimiento_Mar_2025!G$4:J$356,4,FALSE),"")</f>
        <v>Secretaría de Educación</v>
      </c>
      <c r="D1806" t="s">
        <v>1351</v>
      </c>
      <c r="E1806" t="str">
        <f t="shared" si="57"/>
        <v>52030602Venecia</v>
      </c>
      <c r="F1806" t="str">
        <f t="shared" si="58"/>
        <v/>
      </c>
      <c r="G1806">
        <v>317</v>
      </c>
      <c r="H1806" s="2">
        <v>317</v>
      </c>
      <c r="I1806">
        <f>+ABS(SUMIF($A$4:$A$11183,A1806,$H$4:$H$11183)-IF(ISERROR(VLOOKUP(A1806,Seguimiento_Mar_2025!G$4:U$356,15,FALSE)),0,VLOOKUP(A1806,Seguimiento_Mar_2025!G$4:U$356,15,FALSE)))</f>
        <v>0</v>
      </c>
    </row>
    <row r="1807" spans="1:9">
      <c r="A1807" t="s">
        <v>407</v>
      </c>
      <c r="B1807" s="1" t="str">
        <f>+IF(LEN(A1807)&gt;0,VLOOKUP(A1807,Seguimiento_Mar_2025!G$4:H$356,2,FALSE),"")</f>
        <v>Estudiantes beneficiados del programa de Educación Rural</v>
      </c>
      <c r="C1807" s="1" t="str">
        <f>+IF(LEN(A1807)&gt;0,VLOOKUP(A1807,Seguimiento_Mar_2025!G$4:J$356,4,FALSE),"")</f>
        <v>Secretaría de Educación</v>
      </c>
      <c r="D1807" t="s">
        <v>1277</v>
      </c>
      <c r="E1807" t="str">
        <f t="shared" si="57"/>
        <v>52030602Angelópolis</v>
      </c>
      <c r="F1807" t="str">
        <f t="shared" si="58"/>
        <v/>
      </c>
      <c r="G1807">
        <v>375</v>
      </c>
      <c r="H1807" s="2">
        <v>375</v>
      </c>
      <c r="I1807">
        <f>+ABS(SUMIF($A$4:$A$11183,A1807,$H$4:$H$11183)-IF(ISERROR(VLOOKUP(A1807,Seguimiento_Mar_2025!G$4:U$356,15,FALSE)),0,VLOOKUP(A1807,Seguimiento_Mar_2025!G$4:U$356,15,FALSE)))</f>
        <v>0</v>
      </c>
    </row>
    <row r="1808" spans="1:9">
      <c r="A1808" t="s">
        <v>407</v>
      </c>
      <c r="B1808" s="1" t="str">
        <f>+IF(LEN(A1808)&gt;0,VLOOKUP(A1808,Seguimiento_Mar_2025!G$4:H$356,2,FALSE),"")</f>
        <v>Estudiantes beneficiados del programa de Educación Rural</v>
      </c>
      <c r="C1808" s="1" t="str">
        <f>+IF(LEN(A1808)&gt;0,VLOOKUP(A1808,Seguimiento_Mar_2025!G$4:J$356,4,FALSE),"")</f>
        <v>Secretaría de Educación</v>
      </c>
      <c r="D1808" t="s">
        <v>1344</v>
      </c>
      <c r="E1808" t="str">
        <f t="shared" si="57"/>
        <v>52030602Santa Bárbara</v>
      </c>
      <c r="F1808" t="str">
        <f t="shared" si="58"/>
        <v/>
      </c>
      <c r="G1808">
        <v>700</v>
      </c>
      <c r="H1808" s="2">
        <v>700</v>
      </c>
      <c r="I1808">
        <f>+ABS(SUMIF($A$4:$A$11183,A1808,$H$4:$H$11183)-IF(ISERROR(VLOOKUP(A1808,Seguimiento_Mar_2025!G$4:U$356,15,FALSE)),0,VLOOKUP(A1808,Seguimiento_Mar_2025!G$4:U$356,15,FALSE)))</f>
        <v>0</v>
      </c>
    </row>
    <row r="1809" spans="1:9">
      <c r="A1809" t="s">
        <v>407</v>
      </c>
      <c r="B1809" s="1" t="str">
        <f>+IF(LEN(A1809)&gt;0,VLOOKUP(A1809,Seguimiento_Mar_2025!G$4:H$356,2,FALSE),"")</f>
        <v>Estudiantes beneficiados del programa de Educación Rural</v>
      </c>
      <c r="C1809" s="1" t="str">
        <f>+IF(LEN(A1809)&gt;0,VLOOKUP(A1809,Seguimiento_Mar_2025!G$4:J$356,4,FALSE),"")</f>
        <v>Secretaría de Educación</v>
      </c>
      <c r="D1809" t="s">
        <v>1330</v>
      </c>
      <c r="E1809" t="str">
        <f t="shared" si="57"/>
        <v>52030602Jardín</v>
      </c>
      <c r="F1809" t="str">
        <f t="shared" si="58"/>
        <v/>
      </c>
      <c r="G1809">
        <v>888</v>
      </c>
      <c r="H1809" s="2">
        <v>888</v>
      </c>
      <c r="I1809">
        <f>+ABS(SUMIF($A$4:$A$11183,A1809,$H$4:$H$11183)-IF(ISERROR(VLOOKUP(A1809,Seguimiento_Mar_2025!G$4:U$356,15,FALSE)),0,VLOOKUP(A1809,Seguimiento_Mar_2025!G$4:U$356,15,FALSE)))</f>
        <v>0</v>
      </c>
    </row>
    <row r="1810" spans="1:9">
      <c r="A1810" t="s">
        <v>407</v>
      </c>
      <c r="B1810" s="1" t="str">
        <f>+IF(LEN(A1810)&gt;0,VLOOKUP(A1810,Seguimiento_Mar_2025!G$4:H$356,2,FALSE),"")</f>
        <v>Estudiantes beneficiados del programa de Educación Rural</v>
      </c>
      <c r="C1810" s="1" t="str">
        <f>+IF(LEN(A1810)&gt;0,VLOOKUP(A1810,Seguimiento_Mar_2025!G$4:J$356,4,FALSE),"")</f>
        <v>Secretaría de Educación</v>
      </c>
      <c r="D1810" t="s">
        <v>1237</v>
      </c>
      <c r="E1810" t="str">
        <f t="shared" si="57"/>
        <v>52030602Jericó</v>
      </c>
      <c r="F1810" t="str">
        <f t="shared" si="58"/>
        <v/>
      </c>
      <c r="G1810">
        <v>277</v>
      </c>
      <c r="H1810" s="2">
        <v>277</v>
      </c>
      <c r="I1810">
        <f>+ABS(SUMIF($A$4:$A$11183,A1810,$H$4:$H$11183)-IF(ISERROR(VLOOKUP(A1810,Seguimiento_Mar_2025!G$4:U$356,15,FALSE)),0,VLOOKUP(A1810,Seguimiento_Mar_2025!G$4:U$356,15,FALSE)))</f>
        <v>0</v>
      </c>
    </row>
    <row r="1811" spans="1:9">
      <c r="A1811" t="s">
        <v>407</v>
      </c>
      <c r="B1811" s="1" t="str">
        <f>+IF(LEN(A1811)&gt;0,VLOOKUP(A1811,Seguimiento_Mar_2025!G$4:H$356,2,FALSE),"")</f>
        <v>Estudiantes beneficiados del programa de Educación Rural</v>
      </c>
      <c r="C1811" s="1" t="str">
        <f>+IF(LEN(A1811)&gt;0,VLOOKUP(A1811,Seguimiento_Mar_2025!G$4:J$356,4,FALSE),"")</f>
        <v>Secretaría de Educación</v>
      </c>
      <c r="D1811" t="s">
        <v>1423</v>
      </c>
      <c r="E1811" t="str">
        <f t="shared" si="57"/>
        <v>52030602Titiribi</v>
      </c>
      <c r="F1811" t="str">
        <f t="shared" si="58"/>
        <v/>
      </c>
      <c r="G1811">
        <v>514</v>
      </c>
      <c r="H1811" s="2">
        <v>514</v>
      </c>
      <c r="I1811">
        <f>+ABS(SUMIF($A$4:$A$11183,A1811,$H$4:$H$11183)-IF(ISERROR(VLOOKUP(A1811,Seguimiento_Mar_2025!G$4:U$356,15,FALSE)),0,VLOOKUP(A1811,Seguimiento_Mar_2025!G$4:U$356,15,FALSE)))</f>
        <v>0</v>
      </c>
    </row>
    <row r="1812" spans="1:9">
      <c r="A1812" t="s">
        <v>409</v>
      </c>
      <c r="B1812" s="1" t="str">
        <f>+IF(LEN(A1812)&gt;0,VLOOKUP(A1812,Seguimiento_Mar_2025!G$4:H$356,2,FALSE),"")</f>
        <v>Estudiantes beneficiados con la estrategia de Universidad en el Campo</v>
      </c>
      <c r="C1812" s="1" t="str">
        <f>+IF(LEN(A1812)&gt;0,VLOOKUP(A1812,Seguimiento_Mar_2025!G$4:J$356,4,FALSE),"")</f>
        <v>Secretaría de Educación</v>
      </c>
      <c r="D1812" t="s">
        <v>1241</v>
      </c>
      <c r="E1812" t="str">
        <f t="shared" si="57"/>
        <v>52030603Andes</v>
      </c>
      <c r="F1812" t="str">
        <f t="shared" si="58"/>
        <v/>
      </c>
      <c r="G1812">
        <v>7</v>
      </c>
      <c r="H1812" s="2"/>
      <c r="I1812">
        <f>+ABS(SUMIF($A$4:$A$11183,A1812,$H$4:$H$11183)-IF(ISERROR(VLOOKUP(A1812,Seguimiento_Mar_2025!G$4:U$356,15,FALSE)),0,VLOOKUP(A1812,Seguimiento_Mar_2025!G$4:U$356,15,FALSE)))</f>
        <v>0</v>
      </c>
    </row>
    <row r="1813" spans="1:9">
      <c r="A1813" t="s">
        <v>409</v>
      </c>
      <c r="B1813" s="1" t="str">
        <f>+IF(LEN(A1813)&gt;0,VLOOKUP(A1813,Seguimiento_Mar_2025!G$4:H$356,2,FALSE),"")</f>
        <v>Estudiantes beneficiados con la estrategia de Universidad en el Campo</v>
      </c>
      <c r="C1813" s="1" t="str">
        <f>+IF(LEN(A1813)&gt;0,VLOOKUP(A1813,Seguimiento_Mar_2025!G$4:J$356,4,FALSE),"")</f>
        <v>Secretaría de Educación</v>
      </c>
      <c r="D1813" t="s">
        <v>1402</v>
      </c>
      <c r="E1813" t="str">
        <f t="shared" si="57"/>
        <v>52030603Ciudad Bolivar</v>
      </c>
      <c r="F1813" t="str">
        <f t="shared" si="58"/>
        <v/>
      </c>
      <c r="G1813">
        <v>12</v>
      </c>
      <c r="H1813" s="2"/>
      <c r="I1813">
        <f>+ABS(SUMIF($A$4:$A$11183,A1813,$H$4:$H$11183)-IF(ISERROR(VLOOKUP(A1813,Seguimiento_Mar_2025!G$4:U$356,15,FALSE)),0,VLOOKUP(A1813,Seguimiento_Mar_2025!G$4:U$356,15,FALSE)))</f>
        <v>0</v>
      </c>
    </row>
    <row r="1814" spans="1:9">
      <c r="A1814" t="s">
        <v>409</v>
      </c>
      <c r="B1814" s="1" t="str">
        <f>+IF(LEN(A1814)&gt;0,VLOOKUP(A1814,Seguimiento_Mar_2025!G$4:H$356,2,FALSE),"")</f>
        <v>Estudiantes beneficiados con la estrategia de Universidad en el Campo</v>
      </c>
      <c r="C1814" s="1" t="str">
        <f>+IF(LEN(A1814)&gt;0,VLOOKUP(A1814,Seguimiento_Mar_2025!G$4:J$356,4,FALSE),"")</f>
        <v>Secretaría de Educación</v>
      </c>
      <c r="D1814" t="s">
        <v>1318</v>
      </c>
      <c r="E1814" t="str">
        <f t="shared" si="57"/>
        <v>52030603Concordia</v>
      </c>
      <c r="F1814" t="str">
        <f t="shared" si="58"/>
        <v/>
      </c>
      <c r="G1814">
        <v>12</v>
      </c>
      <c r="H1814" s="2"/>
      <c r="I1814">
        <f>+ABS(SUMIF($A$4:$A$11183,A1814,$H$4:$H$11183)-IF(ISERROR(VLOOKUP(A1814,Seguimiento_Mar_2025!G$4:U$356,15,FALSE)),0,VLOOKUP(A1814,Seguimiento_Mar_2025!G$4:U$356,15,FALSE)))</f>
        <v>0</v>
      </c>
    </row>
    <row r="1815" spans="1:9">
      <c r="A1815" t="s">
        <v>409</v>
      </c>
      <c r="B1815" s="1" t="str">
        <f>+IF(LEN(A1815)&gt;0,VLOOKUP(A1815,Seguimiento_Mar_2025!G$4:H$356,2,FALSE),"")</f>
        <v>Estudiantes beneficiados con la estrategia de Universidad en el Campo</v>
      </c>
      <c r="C1815" s="1" t="str">
        <f>+IF(LEN(A1815)&gt;0,VLOOKUP(A1815,Seguimiento_Mar_2025!G$4:J$356,4,FALSE),"")</f>
        <v>Secretaría de Educación</v>
      </c>
      <c r="D1815" t="s">
        <v>1343</v>
      </c>
      <c r="E1815" t="str">
        <f t="shared" si="57"/>
        <v>52030603San Vicente Ferrer</v>
      </c>
      <c r="F1815" t="str">
        <f t="shared" si="58"/>
        <v/>
      </c>
      <c r="G1815">
        <v>6</v>
      </c>
      <c r="H1815" s="2"/>
      <c r="I1815">
        <f>+ABS(SUMIF($A$4:$A$11183,A1815,$H$4:$H$11183)-IF(ISERROR(VLOOKUP(A1815,Seguimiento_Mar_2025!G$4:U$356,15,FALSE)),0,VLOOKUP(A1815,Seguimiento_Mar_2025!G$4:U$356,15,FALSE)))</f>
        <v>0</v>
      </c>
    </row>
    <row r="1816" spans="1:9">
      <c r="A1816" t="s">
        <v>409</v>
      </c>
      <c r="B1816" s="1" t="str">
        <f>+IF(LEN(A1816)&gt;0,VLOOKUP(A1816,Seguimiento_Mar_2025!G$4:H$356,2,FALSE),"")</f>
        <v>Estudiantes beneficiados con la estrategia de Universidad en el Campo</v>
      </c>
      <c r="C1816" s="1" t="str">
        <f>+IF(LEN(A1816)&gt;0,VLOOKUP(A1816,Seguimiento_Mar_2025!G$4:J$356,4,FALSE),"")</f>
        <v>Secretaría de Educación</v>
      </c>
      <c r="D1816" t="s">
        <v>1330</v>
      </c>
      <c r="E1816" t="str">
        <f t="shared" si="57"/>
        <v>52030603Jardín</v>
      </c>
      <c r="F1816" t="str">
        <f t="shared" si="58"/>
        <v/>
      </c>
      <c r="G1816">
        <v>12</v>
      </c>
      <c r="H1816" s="2"/>
      <c r="I1816">
        <f>+ABS(SUMIF($A$4:$A$11183,A1816,$H$4:$H$11183)-IF(ISERROR(VLOOKUP(A1816,Seguimiento_Mar_2025!G$4:U$356,15,FALSE)),0,VLOOKUP(A1816,Seguimiento_Mar_2025!G$4:U$356,15,FALSE)))</f>
        <v>0</v>
      </c>
    </row>
    <row r="1817" spans="1:9">
      <c r="A1817" t="s">
        <v>409</v>
      </c>
      <c r="B1817" s="1" t="str">
        <f>+IF(LEN(A1817)&gt;0,VLOOKUP(A1817,Seguimiento_Mar_2025!G$4:H$356,2,FALSE),"")</f>
        <v>Estudiantes beneficiados con la estrategia de Universidad en el Campo</v>
      </c>
      <c r="C1817" s="1" t="str">
        <f>+IF(LEN(A1817)&gt;0,VLOOKUP(A1817,Seguimiento_Mar_2025!G$4:J$356,4,FALSE),"")</f>
        <v>Secretaría de Educación</v>
      </c>
      <c r="D1817" t="s">
        <v>1237</v>
      </c>
      <c r="E1817" t="str">
        <f t="shared" si="57"/>
        <v>52030603Jericó</v>
      </c>
      <c r="F1817" t="str">
        <f t="shared" si="58"/>
        <v/>
      </c>
      <c r="G1817">
        <v>12</v>
      </c>
      <c r="H1817" s="2"/>
      <c r="I1817">
        <f>+ABS(SUMIF($A$4:$A$11183,A1817,$H$4:$H$11183)-IF(ISERROR(VLOOKUP(A1817,Seguimiento_Mar_2025!G$4:U$356,15,FALSE)),0,VLOOKUP(A1817,Seguimiento_Mar_2025!G$4:U$356,15,FALSE)))</f>
        <v>0</v>
      </c>
    </row>
    <row r="1818" spans="1:9">
      <c r="A1818" t="s">
        <v>409</v>
      </c>
      <c r="B1818" s="1" t="str">
        <f>+IF(LEN(A1818)&gt;0,VLOOKUP(A1818,Seguimiento_Mar_2025!G$4:H$356,2,FALSE),"")</f>
        <v>Estudiantes beneficiados con la estrategia de Universidad en el Campo</v>
      </c>
      <c r="C1818" s="1" t="str">
        <f>+IF(LEN(A1818)&gt;0,VLOOKUP(A1818,Seguimiento_Mar_2025!G$4:J$356,4,FALSE),"")</f>
        <v>Secretaría de Educación</v>
      </c>
      <c r="D1818" t="s">
        <v>1295</v>
      </c>
      <c r="E1818" t="str">
        <f t="shared" si="57"/>
        <v>52030603Pueblorrico</v>
      </c>
      <c r="F1818" t="str">
        <f t="shared" si="58"/>
        <v/>
      </c>
      <c r="G1818">
        <v>15</v>
      </c>
      <c r="H1818" s="2"/>
      <c r="I1818">
        <f>+ABS(SUMIF($A$4:$A$11183,A1818,$H$4:$H$11183)-IF(ISERROR(VLOOKUP(A1818,Seguimiento_Mar_2025!G$4:U$356,15,FALSE)),0,VLOOKUP(A1818,Seguimiento_Mar_2025!G$4:U$356,15,FALSE)))</f>
        <v>0</v>
      </c>
    </row>
    <row r="1819" spans="1:9">
      <c r="A1819" t="s">
        <v>409</v>
      </c>
      <c r="B1819" s="1" t="str">
        <f>+IF(LEN(A1819)&gt;0,VLOOKUP(A1819,Seguimiento_Mar_2025!G$4:H$356,2,FALSE),"")</f>
        <v>Estudiantes beneficiados con la estrategia de Universidad en el Campo</v>
      </c>
      <c r="C1819" s="1" t="str">
        <f>+IF(LEN(A1819)&gt;0,VLOOKUP(A1819,Seguimiento_Mar_2025!G$4:J$356,4,FALSE),"")</f>
        <v>Secretaría de Educación</v>
      </c>
      <c r="D1819" t="s">
        <v>1300</v>
      </c>
      <c r="E1819" t="str">
        <f t="shared" si="57"/>
        <v>52030603Salgar</v>
      </c>
      <c r="F1819" t="str">
        <f t="shared" si="58"/>
        <v/>
      </c>
      <c r="G1819">
        <v>17</v>
      </c>
      <c r="H1819" s="2"/>
      <c r="I1819">
        <f>+ABS(SUMIF($A$4:$A$11183,A1819,$H$4:$H$11183)-IF(ISERROR(VLOOKUP(A1819,Seguimiento_Mar_2025!G$4:U$356,15,FALSE)),0,VLOOKUP(A1819,Seguimiento_Mar_2025!G$4:U$356,15,FALSE)))</f>
        <v>0</v>
      </c>
    </row>
    <row r="1820" spans="1:9">
      <c r="A1820" t="s">
        <v>409</v>
      </c>
      <c r="B1820" s="1" t="str">
        <f>+IF(LEN(A1820)&gt;0,VLOOKUP(A1820,Seguimiento_Mar_2025!G$4:H$356,2,FALSE),"")</f>
        <v>Estudiantes beneficiados con la estrategia de Universidad en el Campo</v>
      </c>
      <c r="C1820" s="1" t="str">
        <f>+IF(LEN(A1820)&gt;0,VLOOKUP(A1820,Seguimiento_Mar_2025!G$4:J$356,4,FALSE),"")</f>
        <v>Secretaría de Educación</v>
      </c>
      <c r="D1820" t="s">
        <v>1346</v>
      </c>
      <c r="E1820" t="str">
        <f t="shared" si="57"/>
        <v>52030603Támesis</v>
      </c>
      <c r="F1820" t="str">
        <f t="shared" si="58"/>
        <v/>
      </c>
      <c r="G1820">
        <v>16</v>
      </c>
      <c r="H1820" s="2"/>
      <c r="I1820">
        <f>+ABS(SUMIF($A$4:$A$11183,A1820,$H$4:$H$11183)-IF(ISERROR(VLOOKUP(A1820,Seguimiento_Mar_2025!G$4:U$356,15,FALSE)),0,VLOOKUP(A1820,Seguimiento_Mar_2025!G$4:U$356,15,FALSE)))</f>
        <v>0</v>
      </c>
    </row>
    <row r="1821" spans="1:9">
      <c r="A1821" t="s">
        <v>409</v>
      </c>
      <c r="B1821" s="1" t="str">
        <f>+IF(LEN(A1821)&gt;0,VLOOKUP(A1821,Seguimiento_Mar_2025!G$4:H$356,2,FALSE),"")</f>
        <v>Estudiantes beneficiados con la estrategia de Universidad en el Campo</v>
      </c>
      <c r="C1821" s="1" t="str">
        <f>+IF(LEN(A1821)&gt;0,VLOOKUP(A1821,Seguimiento_Mar_2025!G$4:J$356,4,FALSE),"")</f>
        <v>Secretaría de Educación</v>
      </c>
      <c r="D1821" t="s">
        <v>1289</v>
      </c>
      <c r="E1821" t="str">
        <f t="shared" si="57"/>
        <v>52030603Tarso</v>
      </c>
      <c r="F1821" t="str">
        <f t="shared" si="58"/>
        <v/>
      </c>
      <c r="G1821">
        <v>15</v>
      </c>
      <c r="H1821" s="2"/>
      <c r="I1821">
        <f>+ABS(SUMIF($A$4:$A$11183,A1821,$H$4:$H$11183)-IF(ISERROR(VLOOKUP(A1821,Seguimiento_Mar_2025!G$4:U$356,15,FALSE)),0,VLOOKUP(A1821,Seguimiento_Mar_2025!G$4:U$356,15,FALSE)))</f>
        <v>0</v>
      </c>
    </row>
    <row r="1822" spans="1:9">
      <c r="A1822" t="s">
        <v>409</v>
      </c>
      <c r="B1822" s="1" t="str">
        <f>+IF(LEN(A1822)&gt;0,VLOOKUP(A1822,Seguimiento_Mar_2025!G$4:H$356,2,FALSE),"")</f>
        <v>Estudiantes beneficiados con la estrategia de Universidad en el Campo</v>
      </c>
      <c r="C1822" s="1" t="str">
        <f>+IF(LEN(A1822)&gt;0,VLOOKUP(A1822,Seguimiento_Mar_2025!G$4:J$356,4,FALSE),"")</f>
        <v>Secretaría de Educación</v>
      </c>
      <c r="D1822" t="s">
        <v>1351</v>
      </c>
      <c r="E1822" t="str">
        <f t="shared" si="57"/>
        <v>52030603Venecia</v>
      </c>
      <c r="F1822" t="str">
        <f t="shared" si="58"/>
        <v/>
      </c>
      <c r="G1822">
        <v>14</v>
      </c>
      <c r="H1822" s="2"/>
      <c r="I1822">
        <f>+ABS(SUMIF($A$4:$A$11183,A1822,$H$4:$H$11183)-IF(ISERROR(VLOOKUP(A1822,Seguimiento_Mar_2025!G$4:U$356,15,FALSE)),0,VLOOKUP(A1822,Seguimiento_Mar_2025!G$4:U$356,15,FALSE)))</f>
        <v>0</v>
      </c>
    </row>
    <row r="1823" spans="1:9">
      <c r="A1823" t="s">
        <v>409</v>
      </c>
      <c r="B1823" s="1" t="str">
        <f>+IF(LEN(A1823)&gt;0,VLOOKUP(A1823,Seguimiento_Mar_2025!G$4:H$356,2,FALSE),"")</f>
        <v>Estudiantes beneficiados con la estrategia de Universidad en el Campo</v>
      </c>
      <c r="C1823" s="1" t="str">
        <f>+IF(LEN(A1823)&gt;0,VLOOKUP(A1823,Seguimiento_Mar_2025!G$4:J$356,4,FALSE),"")</f>
        <v>Secretaría de Educación</v>
      </c>
      <c r="D1823" t="s">
        <v>1347</v>
      </c>
      <c r="E1823" t="str">
        <f t="shared" si="57"/>
        <v>52030603Titiribí</v>
      </c>
      <c r="F1823" t="str">
        <f t="shared" si="58"/>
        <v/>
      </c>
      <c r="G1823">
        <v>12</v>
      </c>
      <c r="H1823" s="2"/>
      <c r="I1823">
        <f>+ABS(SUMIF($A$4:$A$11183,A1823,$H$4:$H$11183)-IF(ISERROR(VLOOKUP(A1823,Seguimiento_Mar_2025!G$4:U$356,15,FALSE)),0,VLOOKUP(A1823,Seguimiento_Mar_2025!G$4:U$356,15,FALSE)))</f>
        <v>0</v>
      </c>
    </row>
    <row r="1824" spans="1:9" ht="45">
      <c r="A1824" t="s">
        <v>347</v>
      </c>
      <c r="B1824" s="1" t="str">
        <f>+IF(LEN(A1824)&gt;0,VLOOKUP(A1824,Seguimiento_Mar_2025!G$4:H$356,2,FALSE),"")</f>
        <v xml:space="preserve">Estudiantes beneficiados con apoyo financiero para la matrícula en el Programa de Formación Complementaria de las Escuelas Normales Superiores Oficiales del Departamento. </v>
      </c>
      <c r="C1824" s="1" t="str">
        <f>+IF(LEN(A1824)&gt;0,VLOOKUP(A1824,Seguimiento_Mar_2025!G$4:J$356,4,FALSE),"")</f>
        <v>Secretaría de Educación</v>
      </c>
      <c r="D1824" t="s">
        <v>1271</v>
      </c>
      <c r="E1824" t="str">
        <f t="shared" si="57"/>
        <v>52030113Abejorral</v>
      </c>
      <c r="F1824" t="str">
        <f t="shared" si="58"/>
        <v/>
      </c>
      <c r="G1824">
        <v>21</v>
      </c>
      <c r="H1824" s="2">
        <v>26</v>
      </c>
      <c r="I1824">
        <f>+ABS(SUMIF($A$4:$A$11183,A1824,$H$4:$H$11183)-IF(ISERROR(VLOOKUP(A1824,Seguimiento_Mar_2025!G$4:U$356,15,FALSE)),0,VLOOKUP(A1824,Seguimiento_Mar_2025!G$4:U$356,15,FALSE)))</f>
        <v>0</v>
      </c>
    </row>
    <row r="1825" spans="1:9" ht="45">
      <c r="A1825" t="s">
        <v>347</v>
      </c>
      <c r="B1825" s="1" t="str">
        <f>+IF(LEN(A1825)&gt;0,VLOOKUP(A1825,Seguimiento_Mar_2025!G$4:H$356,2,FALSE),"")</f>
        <v xml:space="preserve">Estudiantes beneficiados con apoyo financiero para la matrícula en el Programa de Formación Complementaria de las Escuelas Normales Superiores Oficiales del Departamento. </v>
      </c>
      <c r="C1825" s="1" t="str">
        <f>+IF(LEN(A1825)&gt;0,VLOOKUP(A1825,Seguimiento_Mar_2025!G$4:J$356,4,FALSE),"")</f>
        <v>Secretaría de Educación</v>
      </c>
      <c r="D1825" t="s">
        <v>1230</v>
      </c>
      <c r="E1825" t="str">
        <f t="shared" si="57"/>
        <v>52030113Amagá</v>
      </c>
      <c r="F1825" t="str">
        <f t="shared" si="58"/>
        <v/>
      </c>
      <c r="G1825">
        <v>29</v>
      </c>
      <c r="H1825" s="2">
        <v>19</v>
      </c>
      <c r="I1825">
        <f>+ABS(SUMIF($A$4:$A$11183,A1825,$H$4:$H$11183)-IF(ISERROR(VLOOKUP(A1825,Seguimiento_Mar_2025!G$4:U$356,15,FALSE)),0,VLOOKUP(A1825,Seguimiento_Mar_2025!G$4:U$356,15,FALSE)))</f>
        <v>0</v>
      </c>
    </row>
    <row r="1826" spans="1:9" ht="45">
      <c r="A1826" t="s">
        <v>347</v>
      </c>
      <c r="B1826" s="1" t="str">
        <f>+IF(LEN(A1826)&gt;0,VLOOKUP(A1826,Seguimiento_Mar_2025!G$4:H$356,2,FALSE),"")</f>
        <v xml:space="preserve">Estudiantes beneficiados con apoyo financiero para la matrícula en el Programa de Formación Complementaria de las Escuelas Normales Superiores Oficiales del Departamento. </v>
      </c>
      <c r="C1826" s="1" t="str">
        <f>+IF(LEN(A1826)&gt;0,VLOOKUP(A1826,Seguimiento_Mar_2025!G$4:J$356,4,FALSE),"")</f>
        <v>Secretaría de Educación</v>
      </c>
      <c r="D1826" t="s">
        <v>1265</v>
      </c>
      <c r="E1826" t="str">
        <f t="shared" si="57"/>
        <v>52030113Caucasia</v>
      </c>
      <c r="F1826" t="str">
        <f t="shared" si="58"/>
        <v/>
      </c>
      <c r="G1826">
        <v>119</v>
      </c>
      <c r="H1826" s="2">
        <v>91</v>
      </c>
      <c r="I1826">
        <f>+ABS(SUMIF($A$4:$A$11183,A1826,$H$4:$H$11183)-IF(ISERROR(VLOOKUP(A1826,Seguimiento_Mar_2025!G$4:U$356,15,FALSE)),0,VLOOKUP(A1826,Seguimiento_Mar_2025!G$4:U$356,15,FALSE)))</f>
        <v>0</v>
      </c>
    </row>
    <row r="1827" spans="1:9" ht="45">
      <c r="A1827" t="s">
        <v>347</v>
      </c>
      <c r="B1827" s="1" t="str">
        <f>+IF(LEN(A1827)&gt;0,VLOOKUP(A1827,Seguimiento_Mar_2025!G$4:H$356,2,FALSE),"")</f>
        <v xml:space="preserve">Estudiantes beneficiados con apoyo financiero para la matrícula en el Programa de Formación Complementaria de las Escuelas Normales Superiores Oficiales del Departamento. </v>
      </c>
      <c r="C1827" s="1" t="str">
        <f>+IF(LEN(A1827)&gt;0,VLOOKUP(A1827,Seguimiento_Mar_2025!G$4:J$356,4,FALSE),"")</f>
        <v>Secretaría de Educación</v>
      </c>
      <c r="D1827" t="s">
        <v>1245</v>
      </c>
      <c r="E1827" t="str">
        <f t="shared" si="57"/>
        <v>52030113Copacabana</v>
      </c>
      <c r="F1827" t="str">
        <f t="shared" si="58"/>
        <v/>
      </c>
      <c r="G1827">
        <v>30</v>
      </c>
      <c r="H1827" s="2">
        <v>27</v>
      </c>
      <c r="I1827">
        <f>+ABS(SUMIF($A$4:$A$11183,A1827,$H$4:$H$11183)-IF(ISERROR(VLOOKUP(A1827,Seguimiento_Mar_2025!G$4:U$356,15,FALSE)),0,VLOOKUP(A1827,Seguimiento_Mar_2025!G$4:U$356,15,FALSE)))</f>
        <v>0</v>
      </c>
    </row>
    <row r="1828" spans="1:9" ht="45">
      <c r="A1828" t="s">
        <v>347</v>
      </c>
      <c r="B1828" s="1" t="str">
        <f>+IF(LEN(A1828)&gt;0,VLOOKUP(A1828,Seguimiento_Mar_2025!G$4:H$356,2,FALSE),"")</f>
        <v xml:space="preserve">Estudiantes beneficiados con apoyo financiero para la matrícula en el Programa de Formación Complementaria de las Escuelas Normales Superiores Oficiales del Departamento. </v>
      </c>
      <c r="C1828" s="1" t="str">
        <f>+IF(LEN(A1828)&gt;0,VLOOKUP(A1828,Seguimiento_Mar_2025!G$4:J$356,4,FALSE),"")</f>
        <v>Secretaría de Educación</v>
      </c>
      <c r="D1828" t="s">
        <v>1323</v>
      </c>
      <c r="E1828" t="str">
        <f t="shared" si="57"/>
        <v>52030113Fredonia</v>
      </c>
      <c r="F1828" t="str">
        <f t="shared" si="58"/>
        <v/>
      </c>
      <c r="G1828">
        <v>23</v>
      </c>
      <c r="H1828" s="2">
        <v>30</v>
      </c>
      <c r="I1828">
        <f>+ABS(SUMIF($A$4:$A$11183,A1828,$H$4:$H$11183)-IF(ISERROR(VLOOKUP(A1828,Seguimiento_Mar_2025!G$4:U$356,15,FALSE)),0,VLOOKUP(A1828,Seguimiento_Mar_2025!G$4:U$356,15,FALSE)))</f>
        <v>0</v>
      </c>
    </row>
    <row r="1829" spans="1:9" ht="45">
      <c r="A1829" t="s">
        <v>347</v>
      </c>
      <c r="B1829" s="1" t="str">
        <f>+IF(LEN(A1829)&gt;0,VLOOKUP(A1829,Seguimiento_Mar_2025!G$4:H$356,2,FALSE),"")</f>
        <v xml:space="preserve">Estudiantes beneficiados con apoyo financiero para la matrícula en el Programa de Formación Complementaria de las Escuelas Normales Superiores Oficiales del Departamento. </v>
      </c>
      <c r="C1829" s="1" t="str">
        <f>+IF(LEN(A1829)&gt;0,VLOOKUP(A1829,Seguimiento_Mar_2025!G$4:J$356,4,FALSE),"")</f>
        <v>Secretaría de Educación</v>
      </c>
      <c r="D1829" t="s">
        <v>1324</v>
      </c>
      <c r="E1829" t="str">
        <f t="shared" si="57"/>
        <v>52030113Frontino</v>
      </c>
      <c r="F1829" t="str">
        <f t="shared" si="58"/>
        <v/>
      </c>
      <c r="G1829">
        <v>59</v>
      </c>
      <c r="H1829" s="2">
        <v>30</v>
      </c>
      <c r="I1829">
        <f>+ABS(SUMIF($A$4:$A$11183,A1829,$H$4:$H$11183)-IF(ISERROR(VLOOKUP(A1829,Seguimiento_Mar_2025!G$4:U$356,15,FALSE)),0,VLOOKUP(A1829,Seguimiento_Mar_2025!G$4:U$356,15,FALSE)))</f>
        <v>0</v>
      </c>
    </row>
    <row r="1830" spans="1:9" ht="45">
      <c r="A1830" t="s">
        <v>347</v>
      </c>
      <c r="B1830" s="1" t="str">
        <f>+IF(LEN(A1830)&gt;0,VLOOKUP(A1830,Seguimiento_Mar_2025!G$4:H$356,2,FALSE),"")</f>
        <v xml:space="preserve">Estudiantes beneficiados con apoyo financiero para la matrícula en el Programa de Formación Complementaria de las Escuelas Normales Superiores Oficiales del Departamento. </v>
      </c>
      <c r="C1830" s="1" t="str">
        <f>+IF(LEN(A1830)&gt;0,VLOOKUP(A1830,Seguimiento_Mar_2025!G$4:J$356,4,FALSE),"")</f>
        <v>Secretaría de Educación</v>
      </c>
      <c r="D1830" t="s">
        <v>1334</v>
      </c>
      <c r="E1830" t="str">
        <f t="shared" si="57"/>
        <v>52030113Marinilla</v>
      </c>
      <c r="F1830" t="str">
        <f t="shared" si="58"/>
        <v/>
      </c>
      <c r="G1830">
        <v>59</v>
      </c>
      <c r="H1830" s="2">
        <v>57</v>
      </c>
      <c r="I1830">
        <f>+ABS(SUMIF($A$4:$A$11183,A1830,$H$4:$H$11183)-IF(ISERROR(VLOOKUP(A1830,Seguimiento_Mar_2025!G$4:U$356,15,FALSE)),0,VLOOKUP(A1830,Seguimiento_Mar_2025!G$4:U$356,15,FALSE)))</f>
        <v>0</v>
      </c>
    </row>
    <row r="1831" spans="1:9" ht="45">
      <c r="A1831" t="s">
        <v>347</v>
      </c>
      <c r="B1831" s="1" t="str">
        <f>+IF(LEN(A1831)&gt;0,VLOOKUP(A1831,Seguimiento_Mar_2025!G$4:H$356,2,FALSE),"")</f>
        <v xml:space="preserve">Estudiantes beneficiados con apoyo financiero para la matrícula en el Programa de Formación Complementaria de las Escuelas Normales Superiores Oficiales del Departamento. </v>
      </c>
      <c r="C1831" s="1" t="str">
        <f>+IF(LEN(A1831)&gt;0,VLOOKUP(A1831,Seguimiento_Mar_2025!G$4:J$356,4,FALSE),"")</f>
        <v>Secretaría de Educación</v>
      </c>
      <c r="D1831" t="s">
        <v>1408</v>
      </c>
      <c r="E1831" t="str">
        <f t="shared" si="57"/>
        <v>52030113Puerto Berrio</v>
      </c>
      <c r="F1831" t="str">
        <f t="shared" si="58"/>
        <v/>
      </c>
      <c r="G1831">
        <v>63</v>
      </c>
      <c r="H1831" s="2">
        <v>23</v>
      </c>
      <c r="I1831">
        <f>+ABS(SUMIF($A$4:$A$11183,A1831,$H$4:$H$11183)-IF(ISERROR(VLOOKUP(A1831,Seguimiento_Mar_2025!G$4:U$356,15,FALSE)),0,VLOOKUP(A1831,Seguimiento_Mar_2025!G$4:U$356,15,FALSE)))</f>
        <v>0</v>
      </c>
    </row>
    <row r="1832" spans="1:9" ht="45">
      <c r="A1832" t="s">
        <v>347</v>
      </c>
      <c r="B1832" s="1" t="str">
        <f>+IF(LEN(A1832)&gt;0,VLOOKUP(A1832,Seguimiento_Mar_2025!G$4:H$356,2,FALSE),"")</f>
        <v xml:space="preserve">Estudiantes beneficiados con apoyo financiero para la matrícula en el Programa de Formación Complementaria de las Escuelas Normales Superiores Oficiales del Departamento. </v>
      </c>
      <c r="C1832" s="1" t="str">
        <f>+IF(LEN(A1832)&gt;0,VLOOKUP(A1832,Seguimiento_Mar_2025!G$4:J$356,4,FALSE),"")</f>
        <v>Secretaría de Educación</v>
      </c>
      <c r="D1832" t="s">
        <v>1341</v>
      </c>
      <c r="E1832" t="str">
        <f t="shared" si="57"/>
        <v>52030113San Pedro de los Milagros</v>
      </c>
      <c r="F1832" t="str">
        <f t="shared" si="58"/>
        <v/>
      </c>
      <c r="G1832">
        <v>21</v>
      </c>
      <c r="H1832" s="2">
        <v>29</v>
      </c>
      <c r="I1832">
        <f>+ABS(SUMIF($A$4:$A$11183,A1832,$H$4:$H$11183)-IF(ISERROR(VLOOKUP(A1832,Seguimiento_Mar_2025!G$4:U$356,15,FALSE)),0,VLOOKUP(A1832,Seguimiento_Mar_2025!G$4:U$356,15,FALSE)))</f>
        <v>0</v>
      </c>
    </row>
    <row r="1833" spans="1:9" ht="45">
      <c r="A1833" t="s">
        <v>347</v>
      </c>
      <c r="B1833" s="1" t="str">
        <f>+IF(LEN(A1833)&gt;0,VLOOKUP(A1833,Seguimiento_Mar_2025!G$4:H$356,2,FALSE),"")</f>
        <v xml:space="preserve">Estudiantes beneficiados con apoyo financiero para la matrícula en el Programa de Formación Complementaria de las Escuelas Normales Superiores Oficiales del Departamento. </v>
      </c>
      <c r="C1833" s="1" t="str">
        <f>+IF(LEN(A1833)&gt;0,VLOOKUP(A1833,Seguimiento_Mar_2025!G$4:J$356,4,FALSE),"")</f>
        <v>Secretaría de Educación</v>
      </c>
      <c r="D1833" t="s">
        <v>1296</v>
      </c>
      <c r="E1833" t="str">
        <f t="shared" si="57"/>
        <v>52030113San Roque</v>
      </c>
      <c r="F1833" t="str">
        <f t="shared" si="58"/>
        <v/>
      </c>
      <c r="G1833">
        <v>46</v>
      </c>
      <c r="H1833" s="2">
        <v>42</v>
      </c>
      <c r="I1833">
        <f>+ABS(SUMIF($A$4:$A$11183,A1833,$H$4:$H$11183)-IF(ISERROR(VLOOKUP(A1833,Seguimiento_Mar_2025!G$4:U$356,15,FALSE)),0,VLOOKUP(A1833,Seguimiento_Mar_2025!G$4:U$356,15,FALSE)))</f>
        <v>0</v>
      </c>
    </row>
    <row r="1834" spans="1:9" ht="45">
      <c r="A1834" t="s">
        <v>347</v>
      </c>
      <c r="B1834" s="1" t="str">
        <f>+IF(LEN(A1834)&gt;0,VLOOKUP(A1834,Seguimiento_Mar_2025!G$4:H$356,2,FALSE),"")</f>
        <v xml:space="preserve">Estudiantes beneficiados con apoyo financiero para la matrícula en el Programa de Formación Complementaria de las Escuelas Normales Superiores Oficiales del Departamento. </v>
      </c>
      <c r="C1834" s="1" t="str">
        <f>+IF(LEN(A1834)&gt;0,VLOOKUP(A1834,Seguimiento_Mar_2025!G$4:J$356,4,FALSE),"")</f>
        <v>Secretaría de Educación</v>
      </c>
      <c r="D1834" t="s">
        <v>1362</v>
      </c>
      <c r="E1834" t="str">
        <f t="shared" si="57"/>
        <v>52030113Santa Rosa De Osos</v>
      </c>
      <c r="F1834" t="str">
        <f t="shared" si="58"/>
        <v/>
      </c>
      <c r="G1834">
        <v>37</v>
      </c>
      <c r="H1834" s="2">
        <v>20</v>
      </c>
      <c r="I1834">
        <f>+ABS(SUMIF($A$4:$A$11183,A1834,$H$4:$H$11183)-IF(ISERROR(VLOOKUP(A1834,Seguimiento_Mar_2025!G$4:U$356,15,FALSE)),0,VLOOKUP(A1834,Seguimiento_Mar_2025!G$4:U$356,15,FALSE)))</f>
        <v>0</v>
      </c>
    </row>
    <row r="1835" spans="1:9" ht="45">
      <c r="A1835" t="s">
        <v>347</v>
      </c>
      <c r="B1835" s="1" t="str">
        <f>+IF(LEN(A1835)&gt;0,VLOOKUP(A1835,Seguimiento_Mar_2025!G$4:H$356,2,FALSE),"")</f>
        <v xml:space="preserve">Estudiantes beneficiados con apoyo financiero para la matrícula en el Programa de Formación Complementaria de las Escuelas Normales Superiores Oficiales del Departamento. </v>
      </c>
      <c r="C1835" s="1" t="str">
        <f>+IF(LEN(A1835)&gt;0,VLOOKUP(A1835,Seguimiento_Mar_2025!G$4:J$356,4,FALSE),"")</f>
        <v>Secretaría de Educación</v>
      </c>
      <c r="D1835" t="s">
        <v>1267</v>
      </c>
      <c r="E1835" t="str">
        <f t="shared" si="57"/>
        <v>52030113Sonsón</v>
      </c>
      <c r="F1835" t="str">
        <f t="shared" si="58"/>
        <v/>
      </c>
      <c r="G1835">
        <v>45</v>
      </c>
      <c r="H1835" s="2">
        <v>33</v>
      </c>
      <c r="I1835">
        <f>+ABS(SUMIF($A$4:$A$11183,A1835,$H$4:$H$11183)-IF(ISERROR(VLOOKUP(A1835,Seguimiento_Mar_2025!G$4:U$356,15,FALSE)),0,VLOOKUP(A1835,Seguimiento_Mar_2025!G$4:U$356,15,FALSE)))</f>
        <v>0</v>
      </c>
    </row>
    <row r="1836" spans="1:9" ht="45">
      <c r="A1836" t="s">
        <v>347</v>
      </c>
      <c r="B1836" s="1" t="str">
        <f>+IF(LEN(A1836)&gt;0,VLOOKUP(A1836,Seguimiento_Mar_2025!G$4:H$356,2,FALSE),"")</f>
        <v xml:space="preserve">Estudiantes beneficiados con apoyo financiero para la matrícula en el Programa de Formación Complementaria de las Escuelas Normales Superiores Oficiales del Departamento. </v>
      </c>
      <c r="C1836" s="1" t="str">
        <f>+IF(LEN(A1836)&gt;0,VLOOKUP(A1836,Seguimiento_Mar_2025!G$4:J$356,4,FALSE),"")</f>
        <v>Secretaría de Educación</v>
      </c>
      <c r="D1836" t="s">
        <v>1412</v>
      </c>
      <c r="E1836" t="str">
        <f t="shared" si="57"/>
        <v>52030113Sopetran</v>
      </c>
      <c r="F1836" t="str">
        <f t="shared" si="58"/>
        <v/>
      </c>
      <c r="G1836">
        <v>41</v>
      </c>
      <c r="H1836" s="2">
        <v>43</v>
      </c>
      <c r="I1836">
        <f>+ABS(SUMIF($A$4:$A$11183,A1836,$H$4:$H$11183)-IF(ISERROR(VLOOKUP(A1836,Seguimiento_Mar_2025!G$4:U$356,15,FALSE)),0,VLOOKUP(A1836,Seguimiento_Mar_2025!G$4:U$356,15,FALSE)))</f>
        <v>0</v>
      </c>
    </row>
    <row r="1837" spans="1:9" ht="45">
      <c r="A1837" t="s">
        <v>347</v>
      </c>
      <c r="B1837" s="1" t="str">
        <f>+IF(LEN(A1837)&gt;0,VLOOKUP(A1837,Seguimiento_Mar_2025!G$4:H$356,2,FALSE),"")</f>
        <v xml:space="preserve">Estudiantes beneficiados con apoyo financiero para la matrícula en el Programa de Formación Complementaria de las Escuelas Normales Superiores Oficiales del Departamento. </v>
      </c>
      <c r="C1837" s="1" t="str">
        <f>+IF(LEN(A1837)&gt;0,VLOOKUP(A1837,Seguimiento_Mar_2025!G$4:J$356,4,FALSE),"")</f>
        <v>Secretaría de Educación</v>
      </c>
      <c r="D1837" t="s">
        <v>1252</v>
      </c>
      <c r="E1837" t="str">
        <f t="shared" si="57"/>
        <v>52030113Urrao</v>
      </c>
      <c r="F1837" t="str">
        <f t="shared" si="58"/>
        <v/>
      </c>
      <c r="G1837">
        <v>61</v>
      </c>
      <c r="H1837" s="2">
        <v>40</v>
      </c>
      <c r="I1837">
        <f>+ABS(SUMIF($A$4:$A$11183,A1837,$H$4:$H$11183)-IF(ISERROR(VLOOKUP(A1837,Seguimiento_Mar_2025!G$4:U$356,15,FALSE)),0,VLOOKUP(A1837,Seguimiento_Mar_2025!G$4:U$356,15,FALSE)))</f>
        <v>0</v>
      </c>
    </row>
    <row r="1838" spans="1:9" ht="45">
      <c r="A1838" t="s">
        <v>347</v>
      </c>
      <c r="B1838" s="1" t="str">
        <f>+IF(LEN(A1838)&gt;0,VLOOKUP(A1838,Seguimiento_Mar_2025!G$4:H$356,2,FALSE),"")</f>
        <v xml:space="preserve">Estudiantes beneficiados con apoyo financiero para la matrícula en el Programa de Formación Complementaria de las Escuelas Normales Superiores Oficiales del Departamento. </v>
      </c>
      <c r="C1838" s="1" t="str">
        <f>+IF(LEN(A1838)&gt;0,VLOOKUP(A1838,Seguimiento_Mar_2025!G$4:J$356,4,FALSE),"")</f>
        <v>Secretaría de Educación</v>
      </c>
      <c r="D1838" t="s">
        <v>1515</v>
      </c>
      <c r="E1838" t="str">
        <f t="shared" si="57"/>
        <v>52030113Yolombo</v>
      </c>
      <c r="F1838" t="str">
        <f t="shared" si="58"/>
        <v/>
      </c>
      <c r="G1838">
        <v>20</v>
      </c>
      <c r="H1838" s="2">
        <v>17</v>
      </c>
      <c r="I1838">
        <f>+ABS(SUMIF($A$4:$A$11183,A1838,$H$4:$H$11183)-IF(ISERROR(VLOOKUP(A1838,Seguimiento_Mar_2025!G$4:U$356,15,FALSE)),0,VLOOKUP(A1838,Seguimiento_Mar_2025!G$4:U$356,15,FALSE)))</f>
        <v>0</v>
      </c>
    </row>
    <row r="1839" spans="1:9" ht="45">
      <c r="A1839" t="s">
        <v>347</v>
      </c>
      <c r="B1839" s="1" t="str">
        <f>+IF(LEN(A1839)&gt;0,VLOOKUP(A1839,Seguimiento_Mar_2025!G$4:H$356,2,FALSE),"")</f>
        <v xml:space="preserve">Estudiantes beneficiados con apoyo financiero para la matrícula en el Programa de Formación Complementaria de las Escuelas Normales Superiores Oficiales del Departamento. </v>
      </c>
      <c r="C1839" s="1" t="str">
        <f>+IF(LEN(A1839)&gt;0,VLOOKUP(A1839,Seguimiento_Mar_2025!G$4:J$356,4,FALSE),"")</f>
        <v>Secretaría de Educación</v>
      </c>
      <c r="D1839" t="s">
        <v>1237</v>
      </c>
      <c r="E1839" t="str">
        <f t="shared" si="57"/>
        <v>52030113Jericó</v>
      </c>
      <c r="F1839" t="str">
        <f t="shared" si="58"/>
        <v/>
      </c>
      <c r="G1839">
        <v>23</v>
      </c>
      <c r="H1839" s="2">
        <v>28</v>
      </c>
      <c r="I1839">
        <f>+ABS(SUMIF($A$4:$A$11183,A1839,$H$4:$H$11183)-IF(ISERROR(VLOOKUP(A1839,Seguimiento_Mar_2025!G$4:U$356,15,FALSE)),0,VLOOKUP(A1839,Seguimiento_Mar_2025!G$4:U$356,15,FALSE)))</f>
        <v>0</v>
      </c>
    </row>
    <row r="1840" spans="1:9" ht="45">
      <c r="A1840" t="s">
        <v>347</v>
      </c>
      <c r="B1840" s="1" t="str">
        <f>+IF(LEN(A1840)&gt;0,VLOOKUP(A1840,Seguimiento_Mar_2025!G$4:H$356,2,FALSE),"")</f>
        <v xml:space="preserve">Estudiantes beneficiados con apoyo financiero para la matrícula en el Programa de Formación Complementaria de las Escuelas Normales Superiores Oficiales del Departamento. </v>
      </c>
      <c r="C1840" s="1" t="str">
        <f>+IF(LEN(A1840)&gt;0,VLOOKUP(A1840,Seguimiento_Mar_2025!G$4:J$356,4,FALSE),"")</f>
        <v>Secretaría de Educación</v>
      </c>
      <c r="D1840" t="s">
        <v>1419</v>
      </c>
      <c r="E1840" t="str">
        <f t="shared" si="57"/>
        <v>52030113San Jeronimo</v>
      </c>
      <c r="F1840" t="str">
        <f t="shared" si="58"/>
        <v/>
      </c>
      <c r="G1840">
        <v>38</v>
      </c>
      <c r="H1840" s="2">
        <v>21</v>
      </c>
      <c r="I1840">
        <f>+ABS(SUMIF($A$4:$A$11183,A1840,$H$4:$H$11183)-IF(ISERROR(VLOOKUP(A1840,Seguimiento_Mar_2025!G$4:U$356,15,FALSE)),0,VLOOKUP(A1840,Seguimiento_Mar_2025!G$4:U$356,15,FALSE)))</f>
        <v>0</v>
      </c>
    </row>
    <row r="1841" spans="1:9" ht="45">
      <c r="A1841" t="s">
        <v>387</v>
      </c>
      <c r="B1841" s="1" t="str">
        <f>+IF(LEN(A1841)&gt;0,VLOOKUP(A1841,Seguimiento_Mar_2025!G$4:H$356,2,FALSE),"")</f>
        <v>Establecimientos Educativos oficiales acompañados en la revisión, actualización o resignificación del PEI o PEC y en el diseño e implementación de los PMI</v>
      </c>
      <c r="C1841" s="1" t="str">
        <f>+IF(LEN(A1841)&gt;0,VLOOKUP(A1841,Seguimiento_Mar_2025!G$4:J$356,4,FALSE),"")</f>
        <v>Secretaría de Educación</v>
      </c>
      <c r="D1841" t="s">
        <v>1306</v>
      </c>
      <c r="E1841" t="str">
        <f t="shared" si="57"/>
        <v>52030503Anorí</v>
      </c>
      <c r="F1841" t="str">
        <f t="shared" si="58"/>
        <v/>
      </c>
      <c r="G1841">
        <v>1</v>
      </c>
      <c r="H1841" s="2"/>
      <c r="I1841">
        <f>+ABS(SUMIF($A$4:$A$11183,A1841,$H$4:$H$11183)-IF(ISERROR(VLOOKUP(A1841,Seguimiento_Mar_2025!G$4:U$356,15,FALSE)),0,VLOOKUP(A1841,Seguimiento_Mar_2025!G$4:U$356,15,FALSE)))</f>
        <v>0</v>
      </c>
    </row>
    <row r="1842" spans="1:9" ht="45">
      <c r="A1842" t="s">
        <v>387</v>
      </c>
      <c r="B1842" s="1" t="str">
        <f>+IF(LEN(A1842)&gt;0,VLOOKUP(A1842,Seguimiento_Mar_2025!G$4:H$356,2,FALSE),"")</f>
        <v>Establecimientos Educativos oficiales acompañados en la revisión, actualización o resignificación del PEI o PEC y en el diseño e implementación de los PMI</v>
      </c>
      <c r="C1842" s="1" t="str">
        <f>+IF(LEN(A1842)&gt;0,VLOOKUP(A1842,Seguimiento_Mar_2025!G$4:J$356,4,FALSE),"")</f>
        <v>Secretaría de Educación</v>
      </c>
      <c r="D1842" t="s">
        <v>1279</v>
      </c>
      <c r="E1842" t="str">
        <f t="shared" si="57"/>
        <v>52030503Belmira</v>
      </c>
      <c r="F1842" t="str">
        <f t="shared" si="58"/>
        <v/>
      </c>
      <c r="G1842">
        <v>1</v>
      </c>
      <c r="H1842" s="2"/>
      <c r="I1842">
        <f>+ABS(SUMIF($A$4:$A$11183,A1842,$H$4:$H$11183)-IF(ISERROR(VLOOKUP(A1842,Seguimiento_Mar_2025!G$4:U$356,15,FALSE)),0,VLOOKUP(A1842,Seguimiento_Mar_2025!G$4:U$356,15,FALSE)))</f>
        <v>0</v>
      </c>
    </row>
    <row r="1843" spans="1:9" ht="45">
      <c r="A1843" t="s">
        <v>387</v>
      </c>
      <c r="B1843" s="1" t="str">
        <f>+IF(LEN(A1843)&gt;0,VLOOKUP(A1843,Seguimiento_Mar_2025!G$4:H$356,2,FALSE),"")</f>
        <v>Establecimientos Educativos oficiales acompañados en la revisión, actualización o resignificación del PEI o PEC y en el diseño e implementación de los PMI</v>
      </c>
      <c r="C1843" s="1" t="str">
        <f>+IF(LEN(A1843)&gt;0,VLOOKUP(A1843,Seguimiento_Mar_2025!G$4:J$356,4,FALSE),"")</f>
        <v>Secretaría de Educación</v>
      </c>
      <c r="D1843" t="s">
        <v>1405</v>
      </c>
      <c r="E1843" t="str">
        <f t="shared" si="57"/>
        <v>52030503Guatape</v>
      </c>
      <c r="F1843" t="str">
        <f t="shared" si="58"/>
        <v/>
      </c>
      <c r="G1843">
        <v>1</v>
      </c>
      <c r="H1843" s="2"/>
      <c r="I1843">
        <f>+ABS(SUMIF($A$4:$A$11183,A1843,$H$4:$H$11183)-IF(ISERROR(VLOOKUP(A1843,Seguimiento_Mar_2025!G$4:U$356,15,FALSE)),0,VLOOKUP(A1843,Seguimiento_Mar_2025!G$4:U$356,15,FALSE)))</f>
        <v>0</v>
      </c>
    </row>
    <row r="1844" spans="1:9" ht="45">
      <c r="A1844" t="s">
        <v>387</v>
      </c>
      <c r="B1844" s="1" t="str">
        <f>+IF(LEN(A1844)&gt;0,VLOOKUP(A1844,Seguimiento_Mar_2025!G$4:H$356,2,FALSE),"")</f>
        <v>Establecimientos Educativos oficiales acompañados en la revisión, actualización o resignificación del PEI o PEC y en el diseño e implementación de los PMI</v>
      </c>
      <c r="C1844" s="1" t="str">
        <f>+IF(LEN(A1844)&gt;0,VLOOKUP(A1844,Seguimiento_Mar_2025!G$4:J$356,4,FALSE),"")</f>
        <v>Secretaría de Educación</v>
      </c>
      <c r="D1844" t="s">
        <v>1406</v>
      </c>
      <c r="E1844" t="str">
        <f t="shared" si="57"/>
        <v>52030503La Union</v>
      </c>
      <c r="F1844" t="str">
        <f t="shared" si="58"/>
        <v/>
      </c>
      <c r="G1844">
        <v>4</v>
      </c>
      <c r="H1844" s="2"/>
      <c r="I1844">
        <f>+ABS(SUMIF($A$4:$A$11183,A1844,$H$4:$H$11183)-IF(ISERROR(VLOOKUP(A1844,Seguimiento_Mar_2025!G$4:U$356,15,FALSE)),0,VLOOKUP(A1844,Seguimiento_Mar_2025!G$4:U$356,15,FALSE)))</f>
        <v>0</v>
      </c>
    </row>
    <row r="1845" spans="1:9" ht="45">
      <c r="A1845" t="s">
        <v>387</v>
      </c>
      <c r="B1845" s="1" t="str">
        <f>+IF(LEN(A1845)&gt;0,VLOOKUP(A1845,Seguimiento_Mar_2025!G$4:H$356,2,FALSE),"")</f>
        <v>Establecimientos Educativos oficiales acompañados en la revisión, actualización o resignificación del PEI o PEC y en el diseño e implementación de los PMI</v>
      </c>
      <c r="C1845" s="1" t="str">
        <f>+IF(LEN(A1845)&gt;0,VLOOKUP(A1845,Seguimiento_Mar_2025!G$4:J$356,4,FALSE),"")</f>
        <v>Secretaría de Educación</v>
      </c>
      <c r="D1845" t="s">
        <v>1240</v>
      </c>
      <c r="E1845" t="str">
        <f t="shared" si="57"/>
        <v>52030503Liborina</v>
      </c>
      <c r="F1845" t="str">
        <f t="shared" si="58"/>
        <v/>
      </c>
      <c r="G1845">
        <v>1</v>
      </c>
      <c r="H1845" s="2"/>
      <c r="I1845">
        <f>+ABS(SUMIF($A$4:$A$11183,A1845,$H$4:$H$11183)-IF(ISERROR(VLOOKUP(A1845,Seguimiento_Mar_2025!G$4:U$356,15,FALSE)),0,VLOOKUP(A1845,Seguimiento_Mar_2025!G$4:U$356,15,FALSE)))</f>
        <v>0</v>
      </c>
    </row>
    <row r="1846" spans="1:9" ht="45">
      <c r="A1846" t="s">
        <v>387</v>
      </c>
      <c r="B1846" s="1" t="str">
        <f>+IF(LEN(A1846)&gt;0,VLOOKUP(A1846,Seguimiento_Mar_2025!G$4:H$356,2,FALSE),"")</f>
        <v>Establecimientos Educativos oficiales acompañados en la revisión, actualización o resignificación del PEI o PEC y en el diseño e implementación de los PMI</v>
      </c>
      <c r="C1846" s="1" t="str">
        <f>+IF(LEN(A1846)&gt;0,VLOOKUP(A1846,Seguimiento_Mar_2025!G$4:J$356,4,FALSE),"")</f>
        <v>Secretaría de Educación</v>
      </c>
      <c r="D1846" t="s">
        <v>1334</v>
      </c>
      <c r="E1846" t="str">
        <f t="shared" si="57"/>
        <v>52030503Marinilla</v>
      </c>
      <c r="F1846" t="str">
        <f t="shared" si="58"/>
        <v/>
      </c>
      <c r="G1846">
        <v>7</v>
      </c>
      <c r="H1846" s="2"/>
      <c r="I1846">
        <f>+ABS(SUMIF($A$4:$A$11183,A1846,$H$4:$H$11183)-IF(ISERROR(VLOOKUP(A1846,Seguimiento_Mar_2025!G$4:U$356,15,FALSE)),0,VLOOKUP(A1846,Seguimiento_Mar_2025!G$4:U$356,15,FALSE)))</f>
        <v>0</v>
      </c>
    </row>
    <row r="1847" spans="1:9" ht="45">
      <c r="A1847" t="s">
        <v>387</v>
      </c>
      <c r="B1847" s="1" t="str">
        <f>+IF(LEN(A1847)&gt;0,VLOOKUP(A1847,Seguimiento_Mar_2025!G$4:H$356,2,FALSE),"")</f>
        <v>Establecimientos Educativos oficiales acompañados en la revisión, actualización o resignificación del PEI o PEC y en el diseño e implementación de los PMI</v>
      </c>
      <c r="C1847" s="1" t="str">
        <f>+IF(LEN(A1847)&gt;0,VLOOKUP(A1847,Seguimiento_Mar_2025!G$4:J$356,4,FALSE),"")</f>
        <v>Secretaría de Educación</v>
      </c>
      <c r="D1847" t="s">
        <v>1244</v>
      </c>
      <c r="E1847" t="str">
        <f t="shared" si="57"/>
        <v>52030503El Peñol</v>
      </c>
      <c r="F1847" t="str">
        <f t="shared" si="58"/>
        <v/>
      </c>
      <c r="G1847">
        <v>2</v>
      </c>
      <c r="H1847" s="2"/>
      <c r="I1847">
        <f>+ABS(SUMIF($A$4:$A$11183,A1847,$H$4:$H$11183)-IF(ISERROR(VLOOKUP(A1847,Seguimiento_Mar_2025!G$4:U$356,15,FALSE)),0,VLOOKUP(A1847,Seguimiento_Mar_2025!G$4:U$356,15,FALSE)))</f>
        <v>0</v>
      </c>
    </row>
    <row r="1848" spans="1:9" ht="45">
      <c r="A1848" t="s">
        <v>387</v>
      </c>
      <c r="B1848" s="1" t="str">
        <f>+IF(LEN(A1848)&gt;0,VLOOKUP(A1848,Seguimiento_Mar_2025!G$4:H$356,2,FALSE),"")</f>
        <v>Establecimientos Educativos oficiales acompañados en la revisión, actualización o resignificación del PEI o PEC y en el diseño e implementación de los PMI</v>
      </c>
      <c r="C1848" s="1" t="str">
        <f>+IF(LEN(A1848)&gt;0,VLOOKUP(A1848,Seguimiento_Mar_2025!G$4:J$356,4,FALSE),"")</f>
        <v>Secretaría de Educación</v>
      </c>
      <c r="D1848" t="s">
        <v>1287</v>
      </c>
      <c r="E1848" t="str">
        <f t="shared" si="57"/>
        <v>52030503Puerto Nare</v>
      </c>
      <c r="F1848" t="str">
        <f t="shared" si="58"/>
        <v/>
      </c>
      <c r="G1848">
        <v>4</v>
      </c>
      <c r="H1848" s="2"/>
      <c r="I1848">
        <f>+ABS(SUMIF($A$4:$A$11183,A1848,$H$4:$H$11183)-IF(ISERROR(VLOOKUP(A1848,Seguimiento_Mar_2025!G$4:U$356,15,FALSE)),0,VLOOKUP(A1848,Seguimiento_Mar_2025!G$4:U$356,15,FALSE)))</f>
        <v>0</v>
      </c>
    </row>
    <row r="1849" spans="1:9" ht="45">
      <c r="A1849" t="s">
        <v>387</v>
      </c>
      <c r="B1849" s="1" t="str">
        <f>+IF(LEN(A1849)&gt;0,VLOOKUP(A1849,Seguimiento_Mar_2025!G$4:H$356,2,FALSE),"")</f>
        <v>Establecimientos Educativos oficiales acompañados en la revisión, actualización o resignificación del PEI o PEC y en el diseño e implementación de los PMI</v>
      </c>
      <c r="C1849" s="1" t="str">
        <f>+IF(LEN(A1849)&gt;0,VLOOKUP(A1849,Seguimiento_Mar_2025!G$4:J$356,4,FALSE),"")</f>
        <v>Secretaría de Educación</v>
      </c>
      <c r="D1849" t="s">
        <v>1297</v>
      </c>
      <c r="E1849" t="str">
        <f t="shared" si="57"/>
        <v>52030503Santo Domingo</v>
      </c>
      <c r="F1849" t="str">
        <f t="shared" si="58"/>
        <v/>
      </c>
      <c r="G1849">
        <v>1</v>
      </c>
      <c r="H1849" s="2"/>
      <c r="I1849">
        <f>+ABS(SUMIF($A$4:$A$11183,A1849,$H$4:$H$11183)-IF(ISERROR(VLOOKUP(A1849,Seguimiento_Mar_2025!G$4:U$356,15,FALSE)),0,VLOOKUP(A1849,Seguimiento_Mar_2025!G$4:U$356,15,FALSE)))</f>
        <v>0</v>
      </c>
    </row>
    <row r="1850" spans="1:9" ht="45">
      <c r="A1850" t="s">
        <v>387</v>
      </c>
      <c r="B1850" s="1" t="str">
        <f>+IF(LEN(A1850)&gt;0,VLOOKUP(A1850,Seguimiento_Mar_2025!G$4:H$356,2,FALSE),"")</f>
        <v>Establecimientos Educativos oficiales acompañados en la revisión, actualización o resignificación del PEI o PEC y en el diseño e implementación de los PMI</v>
      </c>
      <c r="C1850" s="1" t="str">
        <f>+IF(LEN(A1850)&gt;0,VLOOKUP(A1850,Seguimiento_Mar_2025!G$4:J$356,4,FALSE),"")</f>
        <v>Secretaría de Educación</v>
      </c>
      <c r="D1850" t="s">
        <v>1416</v>
      </c>
      <c r="E1850" t="str">
        <f t="shared" si="57"/>
        <v>52030503Abriaqui</v>
      </c>
      <c r="F1850" t="str">
        <f t="shared" si="58"/>
        <v/>
      </c>
      <c r="G1850">
        <v>1</v>
      </c>
      <c r="H1850" s="2"/>
      <c r="I1850">
        <f>+ABS(SUMIF($A$4:$A$11183,A1850,$H$4:$H$11183)-IF(ISERROR(VLOOKUP(A1850,Seguimiento_Mar_2025!G$4:U$356,15,FALSE)),0,VLOOKUP(A1850,Seguimiento_Mar_2025!G$4:U$356,15,FALSE)))</f>
        <v>0</v>
      </c>
    </row>
    <row r="1851" spans="1:9" ht="45">
      <c r="A1851" t="s">
        <v>387</v>
      </c>
      <c r="B1851" s="1" t="str">
        <f>+IF(LEN(A1851)&gt;0,VLOOKUP(A1851,Seguimiento_Mar_2025!G$4:H$356,2,FALSE),"")</f>
        <v>Establecimientos Educativos oficiales acompañados en la revisión, actualización o resignificación del PEI o PEC y en el diseño e implementación de los PMI</v>
      </c>
      <c r="C1851" s="1" t="str">
        <f>+IF(LEN(A1851)&gt;0,VLOOKUP(A1851,Seguimiento_Mar_2025!G$4:J$356,4,FALSE),"")</f>
        <v>Secretaría de Educación</v>
      </c>
      <c r="D1851" t="s">
        <v>1355</v>
      </c>
      <c r="E1851" t="str">
        <f t="shared" si="57"/>
        <v>52030503El Carmen De Viboral</v>
      </c>
      <c r="F1851" t="str">
        <f t="shared" si="58"/>
        <v/>
      </c>
      <c r="G1851">
        <v>3</v>
      </c>
      <c r="H1851" s="2">
        <v>6</v>
      </c>
      <c r="I1851">
        <f>+ABS(SUMIF($A$4:$A$11183,A1851,$H$4:$H$11183)-IF(ISERROR(VLOOKUP(A1851,Seguimiento_Mar_2025!G$4:U$356,15,FALSE)),0,VLOOKUP(A1851,Seguimiento_Mar_2025!G$4:U$356,15,FALSE)))</f>
        <v>0</v>
      </c>
    </row>
    <row r="1852" spans="1:9" ht="45">
      <c r="A1852" t="s">
        <v>387</v>
      </c>
      <c r="B1852" s="1" t="str">
        <f>+IF(LEN(A1852)&gt;0,VLOOKUP(A1852,Seguimiento_Mar_2025!G$4:H$356,2,FALSE),"")</f>
        <v>Establecimientos Educativos oficiales acompañados en la revisión, actualización o resignificación del PEI o PEC y en el diseño e implementación de los PMI</v>
      </c>
      <c r="C1852" s="1" t="str">
        <f>+IF(LEN(A1852)&gt;0,VLOOKUP(A1852,Seguimiento_Mar_2025!G$4:J$356,4,FALSE),"")</f>
        <v>Secretaría de Educación</v>
      </c>
      <c r="D1852" t="s">
        <v>1327</v>
      </c>
      <c r="E1852" t="str">
        <f t="shared" si="57"/>
        <v>52030503Guarne</v>
      </c>
      <c r="F1852" t="str">
        <f t="shared" si="58"/>
        <v/>
      </c>
      <c r="G1852">
        <v>5</v>
      </c>
      <c r="H1852" s="2">
        <v>1</v>
      </c>
      <c r="I1852">
        <f>+ABS(SUMIF($A$4:$A$11183,A1852,$H$4:$H$11183)-IF(ISERROR(VLOOKUP(A1852,Seguimiento_Mar_2025!G$4:U$356,15,FALSE)),0,VLOOKUP(A1852,Seguimiento_Mar_2025!G$4:U$356,15,FALSE)))</f>
        <v>0</v>
      </c>
    </row>
    <row r="1853" spans="1:9" ht="45">
      <c r="A1853" t="s">
        <v>387</v>
      </c>
      <c r="B1853" s="1" t="str">
        <f>+IF(LEN(A1853)&gt;0,VLOOKUP(A1853,Seguimiento_Mar_2025!G$4:H$356,2,FALSE),"")</f>
        <v>Establecimientos Educativos oficiales acompañados en la revisión, actualización o resignificación del PEI o PEC y en el diseño e implementación de los PMI</v>
      </c>
      <c r="C1853" s="1" t="str">
        <f>+IF(LEN(A1853)&gt;0,VLOOKUP(A1853,Seguimiento_Mar_2025!G$4:J$356,4,FALSE),"")</f>
        <v>Secretaría de Educación</v>
      </c>
      <c r="D1853" t="s">
        <v>1356</v>
      </c>
      <c r="E1853" t="str">
        <f t="shared" si="57"/>
        <v>52030503La Ceja</v>
      </c>
      <c r="F1853" t="str">
        <f t="shared" si="58"/>
        <v/>
      </c>
      <c r="G1853">
        <v>3</v>
      </c>
      <c r="H1853" s="2"/>
      <c r="I1853">
        <f>+ABS(SUMIF($A$4:$A$11183,A1853,$H$4:$H$11183)-IF(ISERROR(VLOOKUP(A1853,Seguimiento_Mar_2025!G$4:U$356,15,FALSE)),0,VLOOKUP(A1853,Seguimiento_Mar_2025!G$4:U$356,15,FALSE)))</f>
        <v>0</v>
      </c>
    </row>
    <row r="1854" spans="1:9" ht="45">
      <c r="A1854" t="s">
        <v>387</v>
      </c>
      <c r="B1854" s="1" t="str">
        <f>+IF(LEN(A1854)&gt;0,VLOOKUP(A1854,Seguimiento_Mar_2025!G$4:H$356,2,FALSE),"")</f>
        <v>Establecimientos Educativos oficiales acompañados en la revisión, actualización o resignificación del PEI o PEC y en el diseño e implementación de los PMI</v>
      </c>
      <c r="C1854" s="1" t="str">
        <f>+IF(LEN(A1854)&gt;0,VLOOKUP(A1854,Seguimiento_Mar_2025!G$4:J$356,4,FALSE),"")</f>
        <v>Secretaría de Educación</v>
      </c>
      <c r="D1854" t="s">
        <v>1266</v>
      </c>
      <c r="E1854" t="str">
        <f t="shared" si="57"/>
        <v>52030503Carepa</v>
      </c>
      <c r="F1854" t="str">
        <f t="shared" si="58"/>
        <v/>
      </c>
      <c r="G1854">
        <v>6</v>
      </c>
      <c r="H1854" s="2"/>
      <c r="I1854">
        <f>+ABS(SUMIF($A$4:$A$11183,A1854,$H$4:$H$11183)-IF(ISERROR(VLOOKUP(A1854,Seguimiento_Mar_2025!G$4:U$356,15,FALSE)),0,VLOOKUP(A1854,Seguimiento_Mar_2025!G$4:U$356,15,FALSE)))</f>
        <v>0</v>
      </c>
    </row>
    <row r="1855" spans="1:9" ht="45">
      <c r="A1855" t="s">
        <v>387</v>
      </c>
      <c r="B1855" s="1" t="str">
        <f>+IF(LEN(A1855)&gt;0,VLOOKUP(A1855,Seguimiento_Mar_2025!G$4:H$356,2,FALSE),"")</f>
        <v>Establecimientos Educativos oficiales acompañados en la revisión, actualización o resignificación del PEI o PEC y en el diseño e implementación de los PMI</v>
      </c>
      <c r="C1855" s="1" t="str">
        <f>+IF(LEN(A1855)&gt;0,VLOOKUP(A1855,Seguimiento_Mar_2025!G$4:J$356,4,FALSE),"")</f>
        <v>Secretaría de Educación</v>
      </c>
      <c r="D1855" t="s">
        <v>1401</v>
      </c>
      <c r="E1855" t="str">
        <f t="shared" si="57"/>
        <v>52030503Chigorodo</v>
      </c>
      <c r="F1855" t="str">
        <f t="shared" si="58"/>
        <v/>
      </c>
      <c r="G1855">
        <v>9</v>
      </c>
      <c r="H1855" s="2"/>
      <c r="I1855">
        <f>+ABS(SUMIF($A$4:$A$11183,A1855,$H$4:$H$11183)-IF(ISERROR(VLOOKUP(A1855,Seguimiento_Mar_2025!G$4:U$356,15,FALSE)),0,VLOOKUP(A1855,Seguimiento_Mar_2025!G$4:U$356,15,FALSE)))</f>
        <v>0</v>
      </c>
    </row>
    <row r="1856" spans="1:9" ht="45">
      <c r="A1856" t="s">
        <v>387</v>
      </c>
      <c r="B1856" s="1" t="str">
        <f>+IF(LEN(A1856)&gt;0,VLOOKUP(A1856,Seguimiento_Mar_2025!G$4:H$356,2,FALSE),"")</f>
        <v>Establecimientos Educativos oficiales acompañados en la revisión, actualización o resignificación del PEI o PEC y en el diseño e implementación de los PMI</v>
      </c>
      <c r="C1856" s="1" t="str">
        <f>+IF(LEN(A1856)&gt;0,VLOOKUP(A1856,Seguimiento_Mar_2025!G$4:J$356,4,FALSE),"")</f>
        <v>Secretaría de Educación</v>
      </c>
      <c r="D1856" t="s">
        <v>1407</v>
      </c>
      <c r="E1856" t="str">
        <f t="shared" si="57"/>
        <v>52030503Necocli</v>
      </c>
      <c r="F1856" t="str">
        <f t="shared" si="58"/>
        <v/>
      </c>
      <c r="G1856">
        <v>14</v>
      </c>
      <c r="H1856" s="2"/>
      <c r="I1856">
        <f>+ABS(SUMIF($A$4:$A$11183,A1856,$H$4:$H$11183)-IF(ISERROR(VLOOKUP(A1856,Seguimiento_Mar_2025!G$4:U$356,15,FALSE)),0,VLOOKUP(A1856,Seguimiento_Mar_2025!G$4:U$356,15,FALSE)))</f>
        <v>0</v>
      </c>
    </row>
    <row r="1857" spans="1:9" ht="45">
      <c r="A1857" t="s">
        <v>387</v>
      </c>
      <c r="B1857" s="1" t="str">
        <f>+IF(LEN(A1857)&gt;0,VLOOKUP(A1857,Seguimiento_Mar_2025!G$4:H$356,2,FALSE),"")</f>
        <v>Establecimientos Educativos oficiales acompañados en la revisión, actualización o resignificación del PEI o PEC y en el diseño e implementación de los PMI</v>
      </c>
      <c r="C1857" s="1" t="str">
        <f>+IF(LEN(A1857)&gt;0,VLOOKUP(A1857,Seguimiento_Mar_2025!G$4:J$356,4,FALSE),"")</f>
        <v>Secretaría de Educación</v>
      </c>
      <c r="D1857" t="s">
        <v>1411</v>
      </c>
      <c r="E1857" t="str">
        <f t="shared" si="57"/>
        <v>52030503San Pedro De Urabá</v>
      </c>
      <c r="F1857" t="str">
        <f t="shared" si="58"/>
        <v/>
      </c>
      <c r="G1857">
        <v>7</v>
      </c>
      <c r="H1857" s="2"/>
      <c r="I1857">
        <f>+ABS(SUMIF($A$4:$A$11183,A1857,$H$4:$H$11183)-IF(ISERROR(VLOOKUP(A1857,Seguimiento_Mar_2025!G$4:U$356,15,FALSE)),0,VLOOKUP(A1857,Seguimiento_Mar_2025!G$4:U$356,15,FALSE)))</f>
        <v>0</v>
      </c>
    </row>
    <row r="1858" spans="1:9" ht="45">
      <c r="A1858" t="s">
        <v>387</v>
      </c>
      <c r="B1858" s="1" t="str">
        <f>+IF(LEN(A1858)&gt;0,VLOOKUP(A1858,Seguimiento_Mar_2025!G$4:H$356,2,FALSE),"")</f>
        <v>Establecimientos Educativos oficiales acompañados en la revisión, actualización o resignificación del PEI o PEC y en el diseño e implementación de los PMI</v>
      </c>
      <c r="C1858" s="1" t="str">
        <f>+IF(LEN(A1858)&gt;0,VLOOKUP(A1858,Seguimiento_Mar_2025!G$4:J$356,4,FALSE),"")</f>
        <v>Secretaría de Educación</v>
      </c>
      <c r="D1858" t="s">
        <v>1343</v>
      </c>
      <c r="E1858" t="str">
        <f t="shared" ref="E1858:E1921" si="59">+A1858&amp;D1858</f>
        <v>52030503San Vicente Ferrer</v>
      </c>
      <c r="F1858" t="str">
        <f t="shared" si="58"/>
        <v/>
      </c>
      <c r="G1858">
        <v>4</v>
      </c>
      <c r="H1858" s="2"/>
      <c r="I1858">
        <f>+ABS(SUMIF($A$4:$A$11183,A1858,$H$4:$H$11183)-IF(ISERROR(VLOOKUP(A1858,Seguimiento_Mar_2025!G$4:U$356,15,FALSE)),0,VLOOKUP(A1858,Seguimiento_Mar_2025!G$4:U$356,15,FALSE)))</f>
        <v>0</v>
      </c>
    </row>
    <row r="1859" spans="1:9" ht="30">
      <c r="A1859" t="s">
        <v>349</v>
      </c>
      <c r="B1859" s="1" t="str">
        <f>+IF(LEN(A1859)&gt;0,VLOOKUP(A1859,Seguimiento_Mar_2025!G$4:H$356,2,FALSE),"")</f>
        <v>Establecimientos educativos asesorados en la implementación de la ruta de atención integral,  protocolos para la convivencia y el Gobierno Escolar</v>
      </c>
      <c r="C1859" s="1" t="str">
        <f>+IF(LEN(A1859)&gt;0,VLOOKUP(A1859,Seguimiento_Mar_2025!G$4:J$356,4,FALSE),"")</f>
        <v>Secretaría de Educación</v>
      </c>
      <c r="D1859" t="s">
        <v>1271</v>
      </c>
      <c r="E1859" t="str">
        <f t="shared" si="59"/>
        <v>52030114Abejorral</v>
      </c>
      <c r="F1859" t="str">
        <f t="shared" si="58"/>
        <v/>
      </c>
      <c r="G1859">
        <v>1</v>
      </c>
      <c r="H1859" s="2"/>
      <c r="I1859">
        <f>+ABS(SUMIF($A$4:$A$11183,A1859,$H$4:$H$11183)-IF(ISERROR(VLOOKUP(A1859,Seguimiento_Mar_2025!G$4:U$356,15,FALSE)),0,VLOOKUP(A1859,Seguimiento_Mar_2025!G$4:U$356,15,FALSE)))</f>
        <v>0</v>
      </c>
    </row>
    <row r="1860" spans="1:9" ht="30">
      <c r="A1860" t="s">
        <v>349</v>
      </c>
      <c r="B1860" s="1" t="str">
        <f>+IF(LEN(A1860)&gt;0,VLOOKUP(A1860,Seguimiento_Mar_2025!G$4:H$356,2,FALSE),"")</f>
        <v>Establecimientos educativos asesorados en la implementación de la ruta de atención integral,  protocolos para la convivencia y el Gobierno Escolar</v>
      </c>
      <c r="C1860" s="1" t="str">
        <f>+IF(LEN(A1860)&gt;0,VLOOKUP(A1860,Seguimiento_Mar_2025!G$4:J$356,4,FALSE),"")</f>
        <v>Secretaría de Educación</v>
      </c>
      <c r="D1860" t="s">
        <v>1304</v>
      </c>
      <c r="E1860" t="str">
        <f t="shared" si="59"/>
        <v>52030114Alejandría</v>
      </c>
      <c r="F1860" t="str">
        <f t="shared" ref="F1860:F1923" si="60">+IF(IF(LEN(E1860)&gt;0,COUNTIF($E$4:$E$11183,E1860),"")=1,"",IF(LEN(E1860)&gt;0,COUNTIF($E$4:$E$11183,E1860),""))</f>
        <v/>
      </c>
      <c r="G1860">
        <v>1</v>
      </c>
      <c r="H1860" s="2"/>
      <c r="I1860">
        <f>+ABS(SUMIF($A$4:$A$11183,A1860,$H$4:$H$11183)-IF(ISERROR(VLOOKUP(A1860,Seguimiento_Mar_2025!G$4:U$356,15,FALSE)),0,VLOOKUP(A1860,Seguimiento_Mar_2025!G$4:U$356,15,FALSE)))</f>
        <v>0</v>
      </c>
    </row>
    <row r="1861" spans="1:9" ht="30">
      <c r="A1861" t="s">
        <v>349</v>
      </c>
      <c r="B1861" s="1" t="str">
        <f>+IF(LEN(A1861)&gt;0,VLOOKUP(A1861,Seguimiento_Mar_2025!G$4:H$356,2,FALSE),"")</f>
        <v>Establecimientos educativos asesorados en la implementación de la ruta de atención integral,  protocolos para la convivencia y el Gobierno Escolar</v>
      </c>
      <c r="C1861" s="1" t="str">
        <f>+IF(LEN(A1861)&gt;0,VLOOKUP(A1861,Seguimiento_Mar_2025!G$4:J$356,4,FALSE),"")</f>
        <v>Secretaría de Educación</v>
      </c>
      <c r="D1861" t="s">
        <v>1230</v>
      </c>
      <c r="E1861" t="str">
        <f t="shared" si="59"/>
        <v>52030114Amagá</v>
      </c>
      <c r="F1861" t="str">
        <f t="shared" si="60"/>
        <v/>
      </c>
      <c r="G1861">
        <v>1</v>
      </c>
      <c r="H1861" s="2"/>
      <c r="I1861">
        <f>+ABS(SUMIF($A$4:$A$11183,A1861,$H$4:$H$11183)-IF(ISERROR(VLOOKUP(A1861,Seguimiento_Mar_2025!G$4:U$356,15,FALSE)),0,VLOOKUP(A1861,Seguimiento_Mar_2025!G$4:U$356,15,FALSE)))</f>
        <v>0</v>
      </c>
    </row>
    <row r="1862" spans="1:9" ht="30">
      <c r="A1862" t="s">
        <v>349</v>
      </c>
      <c r="B1862" s="1" t="str">
        <f>+IF(LEN(A1862)&gt;0,VLOOKUP(A1862,Seguimiento_Mar_2025!G$4:H$356,2,FALSE),"")</f>
        <v>Establecimientos educativos asesorados en la implementación de la ruta de atención integral,  protocolos para la convivencia y el Gobierno Escolar</v>
      </c>
      <c r="C1862" s="1" t="str">
        <f>+IF(LEN(A1862)&gt;0,VLOOKUP(A1862,Seguimiento_Mar_2025!G$4:J$356,4,FALSE),"")</f>
        <v>Secretaría de Educación</v>
      </c>
      <c r="D1862" t="s">
        <v>1241</v>
      </c>
      <c r="E1862" t="str">
        <f t="shared" si="59"/>
        <v>52030114Andes</v>
      </c>
      <c r="F1862" t="str">
        <f t="shared" si="60"/>
        <v/>
      </c>
      <c r="G1862">
        <v>3</v>
      </c>
      <c r="H1862" s="2"/>
      <c r="I1862">
        <f>+ABS(SUMIF($A$4:$A$11183,A1862,$H$4:$H$11183)-IF(ISERROR(VLOOKUP(A1862,Seguimiento_Mar_2025!G$4:U$356,15,FALSE)),0,VLOOKUP(A1862,Seguimiento_Mar_2025!G$4:U$356,15,FALSE)))</f>
        <v>0</v>
      </c>
    </row>
    <row r="1863" spans="1:9" ht="30">
      <c r="A1863" t="s">
        <v>349</v>
      </c>
      <c r="B1863" s="1" t="str">
        <f>+IF(LEN(A1863)&gt;0,VLOOKUP(A1863,Seguimiento_Mar_2025!G$4:H$356,2,FALSE),"")</f>
        <v>Establecimientos educativos asesorados en la implementación de la ruta de atención integral,  protocolos para la convivencia y el Gobierno Escolar</v>
      </c>
      <c r="C1863" s="1" t="str">
        <f>+IF(LEN(A1863)&gt;0,VLOOKUP(A1863,Seguimiento_Mar_2025!G$4:J$356,4,FALSE),"")</f>
        <v>Secretaría de Educación</v>
      </c>
      <c r="D1863" t="s">
        <v>1278</v>
      </c>
      <c r="E1863" t="str">
        <f t="shared" si="59"/>
        <v>52030114Angostura</v>
      </c>
      <c r="F1863" t="str">
        <f t="shared" si="60"/>
        <v/>
      </c>
      <c r="G1863">
        <v>1</v>
      </c>
      <c r="H1863" s="2"/>
      <c r="I1863">
        <f>+ABS(SUMIF($A$4:$A$11183,A1863,$H$4:$H$11183)-IF(ISERROR(VLOOKUP(A1863,Seguimiento_Mar_2025!G$4:U$356,15,FALSE)),0,VLOOKUP(A1863,Seguimiento_Mar_2025!G$4:U$356,15,FALSE)))</f>
        <v>0</v>
      </c>
    </row>
    <row r="1864" spans="1:9" ht="30">
      <c r="A1864" t="s">
        <v>349</v>
      </c>
      <c r="B1864" s="1" t="str">
        <f>+IF(LEN(A1864)&gt;0,VLOOKUP(A1864,Seguimiento_Mar_2025!G$4:H$356,2,FALSE),"")</f>
        <v>Establecimientos educativos asesorados en la implementación de la ruta de atención integral,  protocolos para la convivencia y el Gobierno Escolar</v>
      </c>
      <c r="C1864" s="1" t="str">
        <f>+IF(LEN(A1864)&gt;0,VLOOKUP(A1864,Seguimiento_Mar_2025!G$4:J$356,4,FALSE),"")</f>
        <v>Secretaría de Educación</v>
      </c>
      <c r="D1864" t="s">
        <v>1308</v>
      </c>
      <c r="E1864" t="str">
        <f t="shared" si="59"/>
        <v>52030114Argelia</v>
      </c>
      <c r="F1864" t="str">
        <f t="shared" si="60"/>
        <v/>
      </c>
      <c r="G1864">
        <v>1</v>
      </c>
      <c r="H1864" s="2"/>
      <c r="I1864">
        <f>+ABS(SUMIF($A$4:$A$11183,A1864,$H$4:$H$11183)-IF(ISERROR(VLOOKUP(A1864,Seguimiento_Mar_2025!G$4:U$356,15,FALSE)),0,VLOOKUP(A1864,Seguimiento_Mar_2025!G$4:U$356,15,FALSE)))</f>
        <v>0</v>
      </c>
    </row>
    <row r="1865" spans="1:9" ht="30">
      <c r="A1865" t="s">
        <v>349</v>
      </c>
      <c r="B1865" s="1" t="str">
        <f>+IF(LEN(A1865)&gt;0,VLOOKUP(A1865,Seguimiento_Mar_2025!G$4:H$356,2,FALSE),"")</f>
        <v>Establecimientos educativos asesorados en la implementación de la ruta de atención integral,  protocolos para la convivencia y el Gobierno Escolar</v>
      </c>
      <c r="C1865" s="1" t="str">
        <f>+IF(LEN(A1865)&gt;0,VLOOKUP(A1865,Seguimiento_Mar_2025!G$4:J$356,4,FALSE),"")</f>
        <v>Secretaría de Educación</v>
      </c>
      <c r="D1865" t="s">
        <v>1538</v>
      </c>
      <c r="E1865" t="str">
        <f t="shared" si="59"/>
        <v>52030114Armenia Mantequilla</v>
      </c>
      <c r="F1865" t="str">
        <f t="shared" si="60"/>
        <v/>
      </c>
      <c r="G1865">
        <v>1</v>
      </c>
      <c r="H1865" s="2"/>
      <c r="I1865">
        <f>+ABS(SUMIF($A$4:$A$11183,A1865,$H$4:$H$11183)-IF(ISERROR(VLOOKUP(A1865,Seguimiento_Mar_2025!G$4:U$356,15,FALSE)),0,VLOOKUP(A1865,Seguimiento_Mar_2025!G$4:U$356,15,FALSE)))</f>
        <v>0</v>
      </c>
    </row>
    <row r="1866" spans="1:9" ht="30">
      <c r="A1866" t="s">
        <v>349</v>
      </c>
      <c r="B1866" s="1" t="str">
        <f>+IF(LEN(A1866)&gt;0,VLOOKUP(A1866,Seguimiento_Mar_2025!G$4:H$356,2,FALSE),"")</f>
        <v>Establecimientos educativos asesorados en la implementación de la ruta de atención integral,  protocolos para la convivencia y el Gobierno Escolar</v>
      </c>
      <c r="C1866" s="1" t="str">
        <f>+IF(LEN(A1866)&gt;0,VLOOKUP(A1866,Seguimiento_Mar_2025!G$4:J$356,4,FALSE),"")</f>
        <v>Secretaría de Educación</v>
      </c>
      <c r="D1866" t="s">
        <v>1279</v>
      </c>
      <c r="E1866" t="str">
        <f t="shared" si="59"/>
        <v>52030114Belmira</v>
      </c>
      <c r="F1866" t="str">
        <f t="shared" si="60"/>
        <v/>
      </c>
      <c r="G1866">
        <v>1</v>
      </c>
      <c r="H1866" s="2"/>
      <c r="I1866">
        <f>+ABS(SUMIF($A$4:$A$11183,A1866,$H$4:$H$11183)-IF(ISERROR(VLOOKUP(A1866,Seguimiento_Mar_2025!G$4:U$356,15,FALSE)),0,VLOOKUP(A1866,Seguimiento_Mar_2025!G$4:U$356,15,FALSE)))</f>
        <v>0</v>
      </c>
    </row>
    <row r="1867" spans="1:9" ht="30">
      <c r="A1867" t="s">
        <v>349</v>
      </c>
      <c r="B1867" s="1" t="str">
        <f>+IF(LEN(A1867)&gt;0,VLOOKUP(A1867,Seguimiento_Mar_2025!G$4:H$356,2,FALSE),"")</f>
        <v>Establecimientos educativos asesorados en la implementación de la ruta de atención integral,  protocolos para la convivencia y el Gobierno Escolar</v>
      </c>
      <c r="C1867" s="1" t="str">
        <f>+IF(LEN(A1867)&gt;0,VLOOKUP(A1867,Seguimiento_Mar_2025!G$4:J$356,4,FALSE),"")</f>
        <v>Secretaría de Educación</v>
      </c>
      <c r="D1867" t="s">
        <v>1280</v>
      </c>
      <c r="E1867" t="str">
        <f t="shared" si="59"/>
        <v>52030114Briceño</v>
      </c>
      <c r="F1867" t="str">
        <f t="shared" si="60"/>
        <v/>
      </c>
      <c r="G1867">
        <v>1</v>
      </c>
      <c r="H1867" s="2"/>
      <c r="I1867">
        <f>+ABS(SUMIF($A$4:$A$11183,A1867,$H$4:$H$11183)-IF(ISERROR(VLOOKUP(A1867,Seguimiento_Mar_2025!G$4:U$356,15,FALSE)),0,VLOOKUP(A1867,Seguimiento_Mar_2025!G$4:U$356,15,FALSE)))</f>
        <v>0</v>
      </c>
    </row>
    <row r="1868" spans="1:9" ht="30">
      <c r="A1868" t="s">
        <v>349</v>
      </c>
      <c r="B1868" s="1" t="str">
        <f>+IF(LEN(A1868)&gt;0,VLOOKUP(A1868,Seguimiento_Mar_2025!G$4:H$356,2,FALSE),"")</f>
        <v>Establecimientos educativos asesorados en la implementación de la ruta de atención integral,  protocolos para la convivencia y el Gobierno Escolar</v>
      </c>
      <c r="C1868" s="1" t="str">
        <f>+IF(LEN(A1868)&gt;0,VLOOKUP(A1868,Seguimiento_Mar_2025!G$4:J$356,4,FALSE),"")</f>
        <v>Secretaría de Educación</v>
      </c>
      <c r="D1868" t="s">
        <v>1264</v>
      </c>
      <c r="E1868" t="str">
        <f t="shared" si="59"/>
        <v>52030114Cáceres</v>
      </c>
      <c r="F1868" t="str">
        <f t="shared" si="60"/>
        <v/>
      </c>
      <c r="G1868">
        <v>1</v>
      </c>
      <c r="H1868" s="2"/>
      <c r="I1868">
        <f>+ABS(SUMIF($A$4:$A$11183,A1868,$H$4:$H$11183)-IF(ISERROR(VLOOKUP(A1868,Seguimiento_Mar_2025!G$4:U$356,15,FALSE)),0,VLOOKUP(A1868,Seguimiento_Mar_2025!G$4:U$356,15,FALSE)))</f>
        <v>0</v>
      </c>
    </row>
    <row r="1869" spans="1:9" ht="30">
      <c r="A1869" t="s">
        <v>349</v>
      </c>
      <c r="B1869" s="1" t="str">
        <f>+IF(LEN(A1869)&gt;0,VLOOKUP(A1869,Seguimiento_Mar_2025!G$4:H$356,2,FALSE),"")</f>
        <v>Establecimientos educativos asesorados en la implementación de la ruta de atención integral,  protocolos para la convivencia y el Gobierno Escolar</v>
      </c>
      <c r="C1869" s="1" t="str">
        <f>+IF(LEN(A1869)&gt;0,VLOOKUP(A1869,Seguimiento_Mar_2025!G$4:J$356,4,FALSE),"")</f>
        <v>Secretaría de Educación</v>
      </c>
      <c r="D1869" t="s">
        <v>1313</v>
      </c>
      <c r="E1869" t="str">
        <f t="shared" si="59"/>
        <v>52030114Caicedo</v>
      </c>
      <c r="F1869" t="str">
        <f t="shared" si="60"/>
        <v/>
      </c>
      <c r="G1869">
        <v>1</v>
      </c>
      <c r="H1869" s="2"/>
      <c r="I1869">
        <f>+ABS(SUMIF($A$4:$A$11183,A1869,$H$4:$H$11183)-IF(ISERROR(VLOOKUP(A1869,Seguimiento_Mar_2025!G$4:U$356,15,FALSE)),0,VLOOKUP(A1869,Seguimiento_Mar_2025!G$4:U$356,15,FALSE)))</f>
        <v>0</v>
      </c>
    </row>
    <row r="1870" spans="1:9" ht="30">
      <c r="A1870" t="s">
        <v>349</v>
      </c>
      <c r="B1870" s="1" t="str">
        <f>+IF(LEN(A1870)&gt;0,VLOOKUP(A1870,Seguimiento_Mar_2025!G$4:H$356,2,FALSE),"")</f>
        <v>Establecimientos educativos asesorados en la implementación de la ruta de atención integral,  protocolos para la convivencia y el Gobierno Escolar</v>
      </c>
      <c r="C1870" s="1" t="str">
        <f>+IF(LEN(A1870)&gt;0,VLOOKUP(A1870,Seguimiento_Mar_2025!G$4:J$356,4,FALSE),"")</f>
        <v>Secretaría de Educación</v>
      </c>
      <c r="D1870" t="s">
        <v>1314</v>
      </c>
      <c r="E1870" t="str">
        <f t="shared" si="59"/>
        <v>52030114Caldas</v>
      </c>
      <c r="F1870" t="str">
        <f t="shared" si="60"/>
        <v/>
      </c>
      <c r="G1870">
        <v>5</v>
      </c>
      <c r="H1870" s="2"/>
      <c r="I1870">
        <f>+ABS(SUMIF($A$4:$A$11183,A1870,$H$4:$H$11183)-IF(ISERROR(VLOOKUP(A1870,Seguimiento_Mar_2025!G$4:U$356,15,FALSE)),0,VLOOKUP(A1870,Seguimiento_Mar_2025!G$4:U$356,15,FALSE)))</f>
        <v>0</v>
      </c>
    </row>
    <row r="1871" spans="1:9" ht="30">
      <c r="A1871" t="s">
        <v>349</v>
      </c>
      <c r="B1871" s="1" t="str">
        <f>+IF(LEN(A1871)&gt;0,VLOOKUP(A1871,Seguimiento_Mar_2025!G$4:H$356,2,FALSE),"")</f>
        <v>Establecimientos educativos asesorados en la implementación de la ruta de atención integral,  protocolos para la convivencia y el Gobierno Escolar</v>
      </c>
      <c r="C1871" s="1" t="str">
        <f>+IF(LEN(A1871)&gt;0,VLOOKUP(A1871,Seguimiento_Mar_2025!G$4:J$356,4,FALSE),"")</f>
        <v>Secretaría de Educación</v>
      </c>
      <c r="D1871" t="s">
        <v>1316</v>
      </c>
      <c r="E1871" t="str">
        <f t="shared" si="59"/>
        <v>52030114Cañasgordas</v>
      </c>
      <c r="F1871" t="str">
        <f t="shared" si="60"/>
        <v/>
      </c>
      <c r="G1871">
        <v>1</v>
      </c>
      <c r="H1871" s="2">
        <v>2</v>
      </c>
      <c r="I1871">
        <f>+ABS(SUMIF($A$4:$A$11183,A1871,$H$4:$H$11183)-IF(ISERROR(VLOOKUP(A1871,Seguimiento_Mar_2025!G$4:U$356,15,FALSE)),0,VLOOKUP(A1871,Seguimiento_Mar_2025!G$4:U$356,15,FALSE)))</f>
        <v>0</v>
      </c>
    </row>
    <row r="1872" spans="1:9" ht="30">
      <c r="A1872" t="s">
        <v>349</v>
      </c>
      <c r="B1872" s="1" t="str">
        <f>+IF(LEN(A1872)&gt;0,VLOOKUP(A1872,Seguimiento_Mar_2025!G$4:H$356,2,FALSE),"")</f>
        <v>Establecimientos educativos asesorados en la implementación de la ruta de atención integral,  protocolos para la convivencia y el Gobierno Escolar</v>
      </c>
      <c r="C1872" s="1" t="str">
        <f>+IF(LEN(A1872)&gt;0,VLOOKUP(A1872,Seguimiento_Mar_2025!G$4:J$356,4,FALSE),"")</f>
        <v>Secretaría de Educación</v>
      </c>
      <c r="D1872" t="s">
        <v>1299</v>
      </c>
      <c r="E1872" t="str">
        <f t="shared" si="59"/>
        <v>52030114Caracolí</v>
      </c>
      <c r="F1872" t="str">
        <f t="shared" si="60"/>
        <v/>
      </c>
      <c r="G1872">
        <v>1</v>
      </c>
      <c r="H1872" s="2"/>
      <c r="I1872">
        <f>+ABS(SUMIF($A$4:$A$11183,A1872,$H$4:$H$11183)-IF(ISERROR(VLOOKUP(A1872,Seguimiento_Mar_2025!G$4:U$356,15,FALSE)),0,VLOOKUP(A1872,Seguimiento_Mar_2025!G$4:U$356,15,FALSE)))</f>
        <v>0</v>
      </c>
    </row>
    <row r="1873" spans="1:9" ht="30">
      <c r="A1873" t="s">
        <v>349</v>
      </c>
      <c r="B1873" s="1" t="str">
        <f>+IF(LEN(A1873)&gt;0,VLOOKUP(A1873,Seguimiento_Mar_2025!G$4:H$356,2,FALSE),"")</f>
        <v>Establecimientos educativos asesorados en la implementación de la ruta de atención integral,  protocolos para la convivencia y el Gobierno Escolar</v>
      </c>
      <c r="C1873" s="1" t="str">
        <f>+IF(LEN(A1873)&gt;0,VLOOKUP(A1873,Seguimiento_Mar_2025!G$4:J$356,4,FALSE),"")</f>
        <v>Secretaría de Educación</v>
      </c>
      <c r="D1873" t="s">
        <v>1273</v>
      </c>
      <c r="E1873" t="str">
        <f t="shared" si="59"/>
        <v>52030114Caramanta</v>
      </c>
      <c r="F1873" t="str">
        <f t="shared" si="60"/>
        <v/>
      </c>
      <c r="G1873">
        <v>1</v>
      </c>
      <c r="H1873" s="2"/>
      <c r="I1873">
        <f>+ABS(SUMIF($A$4:$A$11183,A1873,$H$4:$H$11183)-IF(ISERROR(VLOOKUP(A1873,Seguimiento_Mar_2025!G$4:U$356,15,FALSE)),0,VLOOKUP(A1873,Seguimiento_Mar_2025!G$4:U$356,15,FALSE)))</f>
        <v>0</v>
      </c>
    </row>
    <row r="1874" spans="1:9" ht="30">
      <c r="A1874" t="s">
        <v>349</v>
      </c>
      <c r="B1874" s="1" t="str">
        <f>+IF(LEN(A1874)&gt;0,VLOOKUP(A1874,Seguimiento_Mar_2025!G$4:H$356,2,FALSE),"")</f>
        <v>Establecimientos educativos asesorados en la implementación de la ruta de atención integral,  protocolos para la convivencia y el Gobierno Escolar</v>
      </c>
      <c r="C1874" s="1" t="str">
        <f>+IF(LEN(A1874)&gt;0,VLOOKUP(A1874,Seguimiento_Mar_2025!G$4:J$356,4,FALSE),"")</f>
        <v>Secretaría de Educación</v>
      </c>
      <c r="D1874" t="s">
        <v>1516</v>
      </c>
      <c r="E1874" t="str">
        <f t="shared" si="59"/>
        <v>52030114Carolina Del Principe</v>
      </c>
      <c r="F1874" t="str">
        <f t="shared" si="60"/>
        <v/>
      </c>
      <c r="G1874">
        <v>1</v>
      </c>
      <c r="H1874" s="2"/>
      <c r="I1874">
        <f>+ABS(SUMIF($A$4:$A$11183,A1874,$H$4:$H$11183)-IF(ISERROR(VLOOKUP(A1874,Seguimiento_Mar_2025!G$4:U$356,15,FALSE)),0,VLOOKUP(A1874,Seguimiento_Mar_2025!G$4:U$356,15,FALSE)))</f>
        <v>0</v>
      </c>
    </row>
    <row r="1875" spans="1:9" ht="30">
      <c r="A1875" t="s">
        <v>349</v>
      </c>
      <c r="B1875" s="1" t="str">
        <f>+IF(LEN(A1875)&gt;0,VLOOKUP(A1875,Seguimiento_Mar_2025!G$4:H$356,2,FALSE),"")</f>
        <v>Establecimientos educativos asesorados en la implementación de la ruta de atención integral,  protocolos para la convivencia y el Gobierno Escolar</v>
      </c>
      <c r="C1875" s="1" t="str">
        <f>+IF(LEN(A1875)&gt;0,VLOOKUP(A1875,Seguimiento_Mar_2025!G$4:J$356,4,FALSE),"")</f>
        <v>Secretaría de Educación</v>
      </c>
      <c r="D1875" t="s">
        <v>1258</v>
      </c>
      <c r="E1875" t="str">
        <f t="shared" si="59"/>
        <v>52030114Chigorodó</v>
      </c>
      <c r="F1875" t="str">
        <f t="shared" si="60"/>
        <v/>
      </c>
      <c r="G1875">
        <v>3</v>
      </c>
      <c r="H1875" s="2"/>
      <c r="I1875">
        <f>+ABS(SUMIF($A$4:$A$11183,A1875,$H$4:$H$11183)-IF(ISERROR(VLOOKUP(A1875,Seguimiento_Mar_2025!G$4:U$356,15,FALSE)),0,VLOOKUP(A1875,Seguimiento_Mar_2025!G$4:U$356,15,FALSE)))</f>
        <v>0</v>
      </c>
    </row>
    <row r="1876" spans="1:9" ht="30">
      <c r="A1876" t="s">
        <v>349</v>
      </c>
      <c r="B1876" s="1" t="str">
        <f>+IF(LEN(A1876)&gt;0,VLOOKUP(A1876,Seguimiento_Mar_2025!G$4:H$356,2,FALSE),"")</f>
        <v>Establecimientos educativos asesorados en la implementación de la ruta de atención integral,  protocolos para la convivencia y el Gobierno Escolar</v>
      </c>
      <c r="C1876" s="1" t="str">
        <f>+IF(LEN(A1876)&gt;0,VLOOKUP(A1876,Seguimiento_Mar_2025!G$4:J$356,4,FALSE),"")</f>
        <v>Secretaría de Educación</v>
      </c>
      <c r="D1876" t="s">
        <v>1317</v>
      </c>
      <c r="E1876" t="str">
        <f t="shared" si="59"/>
        <v>52030114Cocorná</v>
      </c>
      <c r="F1876" t="str">
        <f t="shared" si="60"/>
        <v/>
      </c>
      <c r="G1876">
        <v>1</v>
      </c>
      <c r="H1876" s="2"/>
      <c r="I1876">
        <f>+ABS(SUMIF($A$4:$A$11183,A1876,$H$4:$H$11183)-IF(ISERROR(VLOOKUP(A1876,Seguimiento_Mar_2025!G$4:U$356,15,FALSE)),0,VLOOKUP(A1876,Seguimiento_Mar_2025!G$4:U$356,15,FALSE)))</f>
        <v>0</v>
      </c>
    </row>
    <row r="1877" spans="1:9" ht="30">
      <c r="A1877" t="s">
        <v>349</v>
      </c>
      <c r="B1877" s="1" t="str">
        <f>+IF(LEN(A1877)&gt;0,VLOOKUP(A1877,Seguimiento_Mar_2025!G$4:H$356,2,FALSE),"")</f>
        <v>Establecimientos educativos asesorados en la implementación de la ruta de atención integral,  protocolos para la convivencia y el Gobierno Escolar</v>
      </c>
      <c r="C1877" s="1" t="str">
        <f>+IF(LEN(A1877)&gt;0,VLOOKUP(A1877,Seguimiento_Mar_2025!G$4:J$356,4,FALSE),"")</f>
        <v>Secretaría de Educación</v>
      </c>
      <c r="D1877" t="s">
        <v>1539</v>
      </c>
      <c r="E1877" t="str">
        <f t="shared" si="59"/>
        <v xml:space="preserve">52030114Concepción </v>
      </c>
      <c r="F1877" t="str">
        <f t="shared" si="60"/>
        <v/>
      </c>
      <c r="G1877">
        <v>1</v>
      </c>
      <c r="H1877" s="2"/>
      <c r="I1877">
        <f>+ABS(SUMIF($A$4:$A$11183,A1877,$H$4:$H$11183)-IF(ISERROR(VLOOKUP(A1877,Seguimiento_Mar_2025!G$4:U$356,15,FALSE)),0,VLOOKUP(A1877,Seguimiento_Mar_2025!G$4:U$356,15,FALSE)))</f>
        <v>0</v>
      </c>
    </row>
    <row r="1878" spans="1:9" ht="30">
      <c r="A1878" t="s">
        <v>349</v>
      </c>
      <c r="B1878" s="1" t="str">
        <f>+IF(LEN(A1878)&gt;0,VLOOKUP(A1878,Seguimiento_Mar_2025!G$4:H$356,2,FALSE),"")</f>
        <v>Establecimientos educativos asesorados en la implementación de la ruta de atención integral,  protocolos para la convivencia y el Gobierno Escolar</v>
      </c>
      <c r="C1878" s="1" t="str">
        <f>+IF(LEN(A1878)&gt;0,VLOOKUP(A1878,Seguimiento_Mar_2025!G$4:J$356,4,FALSE),"")</f>
        <v>Secretaría de Educación</v>
      </c>
      <c r="D1878" t="s">
        <v>1245</v>
      </c>
      <c r="E1878" t="str">
        <f t="shared" si="59"/>
        <v>52030114Copacabana</v>
      </c>
      <c r="F1878" t="str">
        <f t="shared" si="60"/>
        <v/>
      </c>
      <c r="G1878">
        <v>3</v>
      </c>
      <c r="H1878" s="2"/>
      <c r="I1878">
        <f>+ABS(SUMIF($A$4:$A$11183,A1878,$H$4:$H$11183)-IF(ISERROR(VLOOKUP(A1878,Seguimiento_Mar_2025!G$4:U$356,15,FALSE)),0,VLOOKUP(A1878,Seguimiento_Mar_2025!G$4:U$356,15,FALSE)))</f>
        <v>0</v>
      </c>
    </row>
    <row r="1879" spans="1:9" ht="30">
      <c r="A1879" t="s">
        <v>349</v>
      </c>
      <c r="B1879" s="1" t="str">
        <f>+IF(LEN(A1879)&gt;0,VLOOKUP(A1879,Seguimiento_Mar_2025!G$4:H$356,2,FALSE),"")</f>
        <v>Establecimientos educativos asesorados en la implementación de la ruta de atención integral,  protocolos para la convivencia y el Gobierno Escolar</v>
      </c>
      <c r="C1879" s="1" t="str">
        <f>+IF(LEN(A1879)&gt;0,VLOOKUP(A1879,Seguimiento_Mar_2025!G$4:J$356,4,FALSE),"")</f>
        <v>Secretaría de Educación</v>
      </c>
      <c r="D1879" t="s">
        <v>1231</v>
      </c>
      <c r="E1879" t="str">
        <f t="shared" si="59"/>
        <v>52030114Dabeiba</v>
      </c>
      <c r="F1879" t="str">
        <f t="shared" si="60"/>
        <v/>
      </c>
      <c r="G1879">
        <v>1</v>
      </c>
      <c r="H1879" s="2"/>
      <c r="I1879">
        <f>+ABS(SUMIF($A$4:$A$11183,A1879,$H$4:$H$11183)-IF(ISERROR(VLOOKUP(A1879,Seguimiento_Mar_2025!G$4:U$356,15,FALSE)),0,VLOOKUP(A1879,Seguimiento_Mar_2025!G$4:U$356,15,FALSE)))</f>
        <v>0</v>
      </c>
    </row>
    <row r="1880" spans="1:9" ht="30">
      <c r="A1880" t="s">
        <v>349</v>
      </c>
      <c r="B1880" s="1" t="str">
        <f>+IF(LEN(A1880)&gt;0,VLOOKUP(A1880,Seguimiento_Mar_2025!G$4:H$356,2,FALSE),"")</f>
        <v>Establecimientos educativos asesorados en la implementación de la ruta de atención integral,  protocolos para la convivencia y el Gobierno Escolar</v>
      </c>
      <c r="C1880" s="1" t="str">
        <f>+IF(LEN(A1880)&gt;0,VLOOKUP(A1880,Seguimiento_Mar_2025!G$4:J$356,4,FALSE),"")</f>
        <v>Secretaría de Educación</v>
      </c>
      <c r="D1880" t="s">
        <v>1371</v>
      </c>
      <c r="E1880" t="str">
        <f t="shared" si="59"/>
        <v>52030114DonMatías</v>
      </c>
      <c r="F1880" t="str">
        <f t="shared" si="60"/>
        <v/>
      </c>
      <c r="G1880">
        <v>1</v>
      </c>
      <c r="H1880" s="2"/>
      <c r="I1880">
        <f>+ABS(SUMIF($A$4:$A$11183,A1880,$H$4:$H$11183)-IF(ISERROR(VLOOKUP(A1880,Seguimiento_Mar_2025!G$4:U$356,15,FALSE)),0,VLOOKUP(A1880,Seguimiento_Mar_2025!G$4:U$356,15,FALSE)))</f>
        <v>0</v>
      </c>
    </row>
    <row r="1881" spans="1:9" ht="30">
      <c r="A1881" t="s">
        <v>349</v>
      </c>
      <c r="B1881" s="1" t="str">
        <f>+IF(LEN(A1881)&gt;0,VLOOKUP(A1881,Seguimiento_Mar_2025!G$4:H$356,2,FALSE),"")</f>
        <v>Establecimientos educativos asesorados en la implementación de la ruta de atención integral,  protocolos para la convivencia y el Gobierno Escolar</v>
      </c>
      <c r="C1881" s="1" t="str">
        <f>+IF(LEN(A1881)&gt;0,VLOOKUP(A1881,Seguimiento_Mar_2025!G$4:J$356,4,FALSE),"")</f>
        <v>Secretaría de Educación</v>
      </c>
      <c r="D1881" t="s">
        <v>1253</v>
      </c>
      <c r="E1881" t="str">
        <f t="shared" si="59"/>
        <v>52030114El Bagre</v>
      </c>
      <c r="F1881" t="str">
        <f t="shared" si="60"/>
        <v/>
      </c>
      <c r="G1881">
        <v>1</v>
      </c>
      <c r="H1881" s="2"/>
      <c r="I1881">
        <f>+ABS(SUMIF($A$4:$A$11183,A1881,$H$4:$H$11183)-IF(ISERROR(VLOOKUP(A1881,Seguimiento_Mar_2025!G$4:U$356,15,FALSE)),0,VLOOKUP(A1881,Seguimiento_Mar_2025!G$4:U$356,15,FALSE)))</f>
        <v>0</v>
      </c>
    </row>
    <row r="1882" spans="1:9" ht="30">
      <c r="A1882" t="s">
        <v>349</v>
      </c>
      <c r="B1882" s="1" t="str">
        <f>+IF(LEN(A1882)&gt;0,VLOOKUP(A1882,Seguimiento_Mar_2025!G$4:H$356,2,FALSE),"")</f>
        <v>Establecimientos educativos asesorados en la implementación de la ruta de atención integral,  protocolos para la convivencia y el Gobierno Escolar</v>
      </c>
      <c r="C1882" s="1" t="str">
        <f>+IF(LEN(A1882)&gt;0,VLOOKUP(A1882,Seguimiento_Mar_2025!G$4:J$356,4,FALSE),"")</f>
        <v>Secretaría de Educación</v>
      </c>
      <c r="D1882" t="s">
        <v>1355</v>
      </c>
      <c r="E1882" t="str">
        <f t="shared" si="59"/>
        <v>52030114El Carmen De Viboral</v>
      </c>
      <c r="F1882" t="str">
        <f t="shared" si="60"/>
        <v/>
      </c>
      <c r="G1882">
        <v>5</v>
      </c>
      <c r="H1882" s="2"/>
      <c r="I1882">
        <f>+ABS(SUMIF($A$4:$A$11183,A1882,$H$4:$H$11183)-IF(ISERROR(VLOOKUP(A1882,Seguimiento_Mar_2025!G$4:U$356,15,FALSE)),0,VLOOKUP(A1882,Seguimiento_Mar_2025!G$4:U$356,15,FALSE)))</f>
        <v>0</v>
      </c>
    </row>
    <row r="1883" spans="1:9" ht="30">
      <c r="A1883" t="s">
        <v>349</v>
      </c>
      <c r="B1883" s="1" t="str">
        <f>+IF(LEN(A1883)&gt;0,VLOOKUP(A1883,Seguimiento_Mar_2025!G$4:H$356,2,FALSE),"")</f>
        <v>Establecimientos educativos asesorados en la implementación de la ruta de atención integral,  protocolos para la convivencia y el Gobierno Escolar</v>
      </c>
      <c r="C1883" s="1" t="str">
        <f>+IF(LEN(A1883)&gt;0,VLOOKUP(A1883,Seguimiento_Mar_2025!G$4:J$356,4,FALSE),"")</f>
        <v>Secretaría de Educación</v>
      </c>
      <c r="D1883" t="s">
        <v>1321</v>
      </c>
      <c r="E1883" t="str">
        <f t="shared" si="59"/>
        <v>52030114El Retiro</v>
      </c>
      <c r="F1883" t="str">
        <f t="shared" si="60"/>
        <v/>
      </c>
      <c r="G1883">
        <v>2</v>
      </c>
      <c r="H1883" s="2">
        <v>1</v>
      </c>
      <c r="I1883">
        <f>+ABS(SUMIF($A$4:$A$11183,A1883,$H$4:$H$11183)-IF(ISERROR(VLOOKUP(A1883,Seguimiento_Mar_2025!G$4:U$356,15,FALSE)),0,VLOOKUP(A1883,Seguimiento_Mar_2025!G$4:U$356,15,FALSE)))</f>
        <v>0</v>
      </c>
    </row>
    <row r="1884" spans="1:9" ht="30">
      <c r="A1884" t="s">
        <v>349</v>
      </c>
      <c r="B1884" s="1" t="str">
        <f>+IF(LEN(A1884)&gt;0,VLOOKUP(A1884,Seguimiento_Mar_2025!G$4:H$356,2,FALSE),"")</f>
        <v>Establecimientos educativos asesorados en la implementación de la ruta de atención integral,  protocolos para la convivencia y el Gobierno Escolar</v>
      </c>
      <c r="C1884" s="1" t="str">
        <f>+IF(LEN(A1884)&gt;0,VLOOKUP(A1884,Seguimiento_Mar_2025!G$4:J$356,4,FALSE),"")</f>
        <v>Secretaría de Educación</v>
      </c>
      <c r="D1884" t="s">
        <v>1235</v>
      </c>
      <c r="E1884" t="str">
        <f t="shared" si="59"/>
        <v>52030114El Santuario</v>
      </c>
      <c r="F1884" t="str">
        <f t="shared" si="60"/>
        <v/>
      </c>
      <c r="G1884">
        <v>1</v>
      </c>
      <c r="H1884" s="2">
        <v>1</v>
      </c>
      <c r="I1884">
        <f>+ABS(SUMIF($A$4:$A$11183,A1884,$H$4:$H$11183)-IF(ISERROR(VLOOKUP(A1884,Seguimiento_Mar_2025!G$4:U$356,15,FALSE)),0,VLOOKUP(A1884,Seguimiento_Mar_2025!G$4:U$356,15,FALSE)))</f>
        <v>0</v>
      </c>
    </row>
    <row r="1885" spans="1:9" ht="30">
      <c r="A1885" t="s">
        <v>349</v>
      </c>
      <c r="B1885" s="1" t="str">
        <f>+IF(LEN(A1885)&gt;0,VLOOKUP(A1885,Seguimiento_Mar_2025!G$4:H$356,2,FALSE),"")</f>
        <v>Establecimientos educativos asesorados en la implementación de la ruta de atención integral,  protocolos para la convivencia y el Gobierno Escolar</v>
      </c>
      <c r="C1885" s="1" t="str">
        <f>+IF(LEN(A1885)&gt;0,VLOOKUP(A1885,Seguimiento_Mar_2025!G$4:J$356,4,FALSE),"")</f>
        <v>Secretaría de Educación</v>
      </c>
      <c r="D1885" t="s">
        <v>1404</v>
      </c>
      <c r="E1885" t="str">
        <f t="shared" si="59"/>
        <v>52030114Entrerrios</v>
      </c>
      <c r="F1885" t="str">
        <f t="shared" si="60"/>
        <v/>
      </c>
      <c r="G1885">
        <v>2</v>
      </c>
      <c r="H1885" s="2"/>
      <c r="I1885">
        <f>+ABS(SUMIF($A$4:$A$11183,A1885,$H$4:$H$11183)-IF(ISERROR(VLOOKUP(A1885,Seguimiento_Mar_2025!G$4:U$356,15,FALSE)),0,VLOOKUP(A1885,Seguimiento_Mar_2025!G$4:U$356,15,FALSE)))</f>
        <v>0</v>
      </c>
    </row>
    <row r="1886" spans="1:9" ht="30">
      <c r="A1886" t="s">
        <v>349</v>
      </c>
      <c r="B1886" s="1" t="str">
        <f>+IF(LEN(A1886)&gt;0,VLOOKUP(A1886,Seguimiento_Mar_2025!G$4:H$356,2,FALSE),"")</f>
        <v>Establecimientos educativos asesorados en la implementación de la ruta de atención integral,  protocolos para la convivencia y el Gobierno Escolar</v>
      </c>
      <c r="C1886" s="1" t="str">
        <f>+IF(LEN(A1886)&gt;0,VLOOKUP(A1886,Seguimiento_Mar_2025!G$4:J$356,4,FALSE),"")</f>
        <v>Secretaría de Educación</v>
      </c>
      <c r="D1886" t="s">
        <v>1323</v>
      </c>
      <c r="E1886" t="str">
        <f t="shared" si="59"/>
        <v>52030114Fredonia</v>
      </c>
      <c r="F1886" t="str">
        <f t="shared" si="60"/>
        <v/>
      </c>
      <c r="G1886">
        <v>1</v>
      </c>
      <c r="H1886" s="2">
        <v>1</v>
      </c>
      <c r="I1886">
        <f>+ABS(SUMIF($A$4:$A$11183,A1886,$H$4:$H$11183)-IF(ISERROR(VLOOKUP(A1886,Seguimiento_Mar_2025!G$4:U$356,15,FALSE)),0,VLOOKUP(A1886,Seguimiento_Mar_2025!G$4:U$356,15,FALSE)))</f>
        <v>0</v>
      </c>
    </row>
    <row r="1887" spans="1:9" ht="30">
      <c r="A1887" t="s">
        <v>349</v>
      </c>
      <c r="B1887" s="1" t="str">
        <f>+IF(LEN(A1887)&gt;0,VLOOKUP(A1887,Seguimiento_Mar_2025!G$4:H$356,2,FALSE),"")</f>
        <v>Establecimientos educativos asesorados en la implementación de la ruta de atención integral,  protocolos para la convivencia y el Gobierno Escolar</v>
      </c>
      <c r="C1887" s="1" t="str">
        <f>+IF(LEN(A1887)&gt;0,VLOOKUP(A1887,Seguimiento_Mar_2025!G$4:J$356,4,FALSE),"")</f>
        <v>Secretaría de Educación</v>
      </c>
      <c r="D1887" t="s">
        <v>1324</v>
      </c>
      <c r="E1887" t="str">
        <f t="shared" si="59"/>
        <v>52030114Frontino</v>
      </c>
      <c r="F1887" t="str">
        <f t="shared" si="60"/>
        <v/>
      </c>
      <c r="G1887">
        <v>2</v>
      </c>
      <c r="H1887" s="2"/>
      <c r="I1887">
        <f>+ABS(SUMIF($A$4:$A$11183,A1887,$H$4:$H$11183)-IF(ISERROR(VLOOKUP(A1887,Seguimiento_Mar_2025!G$4:U$356,15,FALSE)),0,VLOOKUP(A1887,Seguimiento_Mar_2025!G$4:U$356,15,FALSE)))</f>
        <v>0</v>
      </c>
    </row>
    <row r="1888" spans="1:9" ht="30">
      <c r="A1888" t="s">
        <v>349</v>
      </c>
      <c r="B1888" s="1" t="str">
        <f>+IF(LEN(A1888)&gt;0,VLOOKUP(A1888,Seguimiento_Mar_2025!G$4:H$356,2,FALSE),"")</f>
        <v>Establecimientos educativos asesorados en la implementación de la ruta de atención integral,  protocolos para la convivencia y el Gobierno Escolar</v>
      </c>
      <c r="C1888" s="1" t="str">
        <f>+IF(LEN(A1888)&gt;0,VLOOKUP(A1888,Seguimiento_Mar_2025!G$4:J$356,4,FALSE),"")</f>
        <v>Secretaría de Educación</v>
      </c>
      <c r="D1888" t="s">
        <v>1325</v>
      </c>
      <c r="E1888" t="str">
        <f t="shared" si="59"/>
        <v>52030114Giraldo</v>
      </c>
      <c r="F1888" t="str">
        <f t="shared" si="60"/>
        <v/>
      </c>
      <c r="G1888">
        <v>1</v>
      </c>
      <c r="H1888" s="2"/>
      <c r="I1888">
        <f>+ABS(SUMIF($A$4:$A$11183,A1888,$H$4:$H$11183)-IF(ISERROR(VLOOKUP(A1888,Seguimiento_Mar_2025!G$4:U$356,15,FALSE)),0,VLOOKUP(A1888,Seguimiento_Mar_2025!G$4:U$356,15,FALSE)))</f>
        <v>0</v>
      </c>
    </row>
    <row r="1889" spans="1:9" ht="30">
      <c r="A1889" t="s">
        <v>349</v>
      </c>
      <c r="B1889" s="1" t="str">
        <f>+IF(LEN(A1889)&gt;0,VLOOKUP(A1889,Seguimiento_Mar_2025!G$4:H$356,2,FALSE),"")</f>
        <v>Establecimientos educativos asesorados en la implementación de la ruta de atención integral,  protocolos para la convivencia y el Gobierno Escolar</v>
      </c>
      <c r="C1889" s="1" t="str">
        <f>+IF(LEN(A1889)&gt;0,VLOOKUP(A1889,Seguimiento_Mar_2025!G$4:J$356,4,FALSE),"")</f>
        <v>Secretaría de Educación</v>
      </c>
      <c r="D1889" t="s">
        <v>1261</v>
      </c>
      <c r="E1889" t="str">
        <f t="shared" si="59"/>
        <v>52030114Girardota</v>
      </c>
      <c r="F1889" t="str">
        <f t="shared" si="60"/>
        <v/>
      </c>
      <c r="G1889">
        <v>1</v>
      </c>
      <c r="H1889" s="2"/>
      <c r="I1889">
        <f>+ABS(SUMIF($A$4:$A$11183,A1889,$H$4:$H$11183)-IF(ISERROR(VLOOKUP(A1889,Seguimiento_Mar_2025!G$4:U$356,15,FALSE)),0,VLOOKUP(A1889,Seguimiento_Mar_2025!G$4:U$356,15,FALSE)))</f>
        <v>0</v>
      </c>
    </row>
    <row r="1890" spans="1:9" ht="30">
      <c r="A1890" t="s">
        <v>349</v>
      </c>
      <c r="B1890" s="1" t="str">
        <f>+IF(LEN(A1890)&gt;0,VLOOKUP(A1890,Seguimiento_Mar_2025!G$4:H$356,2,FALSE),"")</f>
        <v>Establecimientos educativos asesorados en la implementación de la ruta de atención integral,  protocolos para la convivencia y el Gobierno Escolar</v>
      </c>
      <c r="C1890" s="1" t="str">
        <f>+IF(LEN(A1890)&gt;0,VLOOKUP(A1890,Seguimiento_Mar_2025!G$4:J$356,4,FALSE),"")</f>
        <v>Secretaría de Educación</v>
      </c>
      <c r="D1890" t="s">
        <v>1326</v>
      </c>
      <c r="E1890" t="str">
        <f t="shared" si="59"/>
        <v>52030114Gómez Plata</v>
      </c>
      <c r="F1890" t="str">
        <f t="shared" si="60"/>
        <v/>
      </c>
      <c r="G1890">
        <v>1</v>
      </c>
      <c r="H1890" s="2"/>
      <c r="I1890">
        <f>+ABS(SUMIF($A$4:$A$11183,A1890,$H$4:$H$11183)-IF(ISERROR(VLOOKUP(A1890,Seguimiento_Mar_2025!G$4:U$356,15,FALSE)),0,VLOOKUP(A1890,Seguimiento_Mar_2025!G$4:U$356,15,FALSE)))</f>
        <v>0</v>
      </c>
    </row>
    <row r="1891" spans="1:9" ht="30">
      <c r="A1891" t="s">
        <v>349</v>
      </c>
      <c r="B1891" s="1" t="str">
        <f>+IF(LEN(A1891)&gt;0,VLOOKUP(A1891,Seguimiento_Mar_2025!G$4:H$356,2,FALSE),"")</f>
        <v>Establecimientos educativos asesorados en la implementación de la ruta de atención integral,  protocolos para la convivencia y el Gobierno Escolar</v>
      </c>
      <c r="C1891" s="1" t="str">
        <f>+IF(LEN(A1891)&gt;0,VLOOKUP(A1891,Seguimiento_Mar_2025!G$4:J$356,4,FALSE),"")</f>
        <v>Secretaría de Educación</v>
      </c>
      <c r="D1891" t="s">
        <v>1234</v>
      </c>
      <c r="E1891" t="str">
        <f t="shared" si="59"/>
        <v>52030114Granada</v>
      </c>
      <c r="F1891" t="str">
        <f t="shared" si="60"/>
        <v/>
      </c>
      <c r="G1891">
        <v>2</v>
      </c>
      <c r="H1891" s="2"/>
      <c r="I1891">
        <f>+ABS(SUMIF($A$4:$A$11183,A1891,$H$4:$H$11183)-IF(ISERROR(VLOOKUP(A1891,Seguimiento_Mar_2025!G$4:U$356,15,FALSE)),0,VLOOKUP(A1891,Seguimiento_Mar_2025!G$4:U$356,15,FALSE)))</f>
        <v>0</v>
      </c>
    </row>
    <row r="1892" spans="1:9" ht="30">
      <c r="A1892" t="s">
        <v>349</v>
      </c>
      <c r="B1892" s="1" t="str">
        <f>+IF(LEN(A1892)&gt;0,VLOOKUP(A1892,Seguimiento_Mar_2025!G$4:H$356,2,FALSE),"")</f>
        <v>Establecimientos educativos asesorados en la implementación de la ruta de atención integral,  protocolos para la convivencia y el Gobierno Escolar</v>
      </c>
      <c r="C1892" s="1" t="str">
        <f>+IF(LEN(A1892)&gt;0,VLOOKUP(A1892,Seguimiento_Mar_2025!G$4:J$356,4,FALSE),"")</f>
        <v>Secretaría de Educación</v>
      </c>
      <c r="D1892" t="s">
        <v>1327</v>
      </c>
      <c r="E1892" t="str">
        <f t="shared" si="59"/>
        <v>52030114Guarne</v>
      </c>
      <c r="F1892" t="str">
        <f t="shared" si="60"/>
        <v/>
      </c>
      <c r="G1892">
        <v>4</v>
      </c>
      <c r="H1892" s="2"/>
      <c r="I1892">
        <f>+ABS(SUMIF($A$4:$A$11183,A1892,$H$4:$H$11183)-IF(ISERROR(VLOOKUP(A1892,Seguimiento_Mar_2025!G$4:U$356,15,FALSE)),0,VLOOKUP(A1892,Seguimiento_Mar_2025!G$4:U$356,15,FALSE)))</f>
        <v>0</v>
      </c>
    </row>
    <row r="1893" spans="1:9" ht="30">
      <c r="A1893" t="s">
        <v>349</v>
      </c>
      <c r="B1893" s="1" t="str">
        <f>+IF(LEN(A1893)&gt;0,VLOOKUP(A1893,Seguimiento_Mar_2025!G$4:H$356,2,FALSE),"")</f>
        <v>Establecimientos educativos asesorados en la implementación de la ruta de atención integral,  protocolos para la convivencia y el Gobierno Escolar</v>
      </c>
      <c r="C1893" s="1" t="str">
        <f>+IF(LEN(A1893)&gt;0,VLOOKUP(A1893,Seguimiento_Mar_2025!G$4:J$356,4,FALSE),"")</f>
        <v>Secretaría de Educación</v>
      </c>
      <c r="D1893" t="s">
        <v>1328</v>
      </c>
      <c r="E1893" t="str">
        <f t="shared" si="59"/>
        <v>52030114Guatapé</v>
      </c>
      <c r="F1893" t="str">
        <f t="shared" si="60"/>
        <v/>
      </c>
      <c r="G1893">
        <v>1</v>
      </c>
      <c r="H1893" s="2"/>
      <c r="I1893">
        <f>+ABS(SUMIF($A$4:$A$11183,A1893,$H$4:$H$11183)-IF(ISERROR(VLOOKUP(A1893,Seguimiento_Mar_2025!G$4:U$356,15,FALSE)),0,VLOOKUP(A1893,Seguimiento_Mar_2025!G$4:U$356,15,FALSE)))</f>
        <v>0</v>
      </c>
    </row>
    <row r="1894" spans="1:9" ht="30">
      <c r="A1894" t="s">
        <v>349</v>
      </c>
      <c r="B1894" s="1" t="str">
        <f>+IF(LEN(A1894)&gt;0,VLOOKUP(A1894,Seguimiento_Mar_2025!G$4:H$356,2,FALSE),"")</f>
        <v>Establecimientos educativos asesorados en la implementación de la ruta de atención integral,  protocolos para la convivencia y el Gobierno Escolar</v>
      </c>
      <c r="C1894" s="1" t="str">
        <f>+IF(LEN(A1894)&gt;0,VLOOKUP(A1894,Seguimiento_Mar_2025!G$4:J$356,4,FALSE),"")</f>
        <v>Secretaría de Educación</v>
      </c>
      <c r="D1894" t="s">
        <v>1293</v>
      </c>
      <c r="E1894" t="str">
        <f t="shared" si="59"/>
        <v>52030114Heliconia</v>
      </c>
      <c r="F1894" t="str">
        <f t="shared" si="60"/>
        <v/>
      </c>
      <c r="G1894">
        <v>1</v>
      </c>
      <c r="H1894" s="2"/>
      <c r="I1894">
        <f>+ABS(SUMIF($A$4:$A$11183,A1894,$H$4:$H$11183)-IF(ISERROR(VLOOKUP(A1894,Seguimiento_Mar_2025!G$4:U$356,15,FALSE)),0,VLOOKUP(A1894,Seguimiento_Mar_2025!G$4:U$356,15,FALSE)))</f>
        <v>0</v>
      </c>
    </row>
    <row r="1895" spans="1:9" ht="30">
      <c r="A1895" t="s">
        <v>349</v>
      </c>
      <c r="B1895" s="1" t="str">
        <f>+IF(LEN(A1895)&gt;0,VLOOKUP(A1895,Seguimiento_Mar_2025!G$4:H$356,2,FALSE),"")</f>
        <v>Establecimientos educativos asesorados en la implementación de la ruta de atención integral,  protocolos para la convivencia y el Gobierno Escolar</v>
      </c>
      <c r="C1895" s="1" t="str">
        <f>+IF(LEN(A1895)&gt;0,VLOOKUP(A1895,Seguimiento_Mar_2025!G$4:J$356,4,FALSE),"")</f>
        <v>Secretaría de Educación</v>
      </c>
      <c r="D1895" t="s">
        <v>1330</v>
      </c>
      <c r="E1895" t="str">
        <f t="shared" si="59"/>
        <v>52030114Jardín</v>
      </c>
      <c r="F1895" t="str">
        <f t="shared" si="60"/>
        <v/>
      </c>
      <c r="G1895">
        <v>2</v>
      </c>
      <c r="H1895" s="2"/>
      <c r="I1895">
        <f>+ABS(SUMIF($A$4:$A$11183,A1895,$H$4:$H$11183)-IF(ISERROR(VLOOKUP(A1895,Seguimiento_Mar_2025!G$4:U$356,15,FALSE)),0,VLOOKUP(A1895,Seguimiento_Mar_2025!G$4:U$356,15,FALSE)))</f>
        <v>0</v>
      </c>
    </row>
    <row r="1896" spans="1:9" ht="30">
      <c r="A1896" t="s">
        <v>349</v>
      </c>
      <c r="B1896" s="1" t="str">
        <f>+IF(LEN(A1896)&gt;0,VLOOKUP(A1896,Seguimiento_Mar_2025!G$4:H$356,2,FALSE),"")</f>
        <v>Establecimientos educativos asesorados en la implementación de la ruta de atención integral,  protocolos para la convivencia y el Gobierno Escolar</v>
      </c>
      <c r="C1896" s="1" t="str">
        <f>+IF(LEN(A1896)&gt;0,VLOOKUP(A1896,Seguimiento_Mar_2025!G$4:J$356,4,FALSE),"")</f>
        <v>Secretaría de Educación</v>
      </c>
      <c r="D1896" t="s">
        <v>1237</v>
      </c>
      <c r="E1896" t="str">
        <f t="shared" si="59"/>
        <v>52030114Jericó</v>
      </c>
      <c r="F1896" t="str">
        <f t="shared" si="60"/>
        <v/>
      </c>
      <c r="G1896">
        <v>1</v>
      </c>
      <c r="H1896" s="2"/>
      <c r="I1896">
        <f>+ABS(SUMIF($A$4:$A$11183,A1896,$H$4:$H$11183)-IF(ISERROR(VLOOKUP(A1896,Seguimiento_Mar_2025!G$4:U$356,15,FALSE)),0,VLOOKUP(A1896,Seguimiento_Mar_2025!G$4:U$356,15,FALSE)))</f>
        <v>0</v>
      </c>
    </row>
    <row r="1897" spans="1:9" ht="30">
      <c r="A1897" t="s">
        <v>349</v>
      </c>
      <c r="B1897" s="1" t="str">
        <f>+IF(LEN(A1897)&gt;0,VLOOKUP(A1897,Seguimiento_Mar_2025!G$4:H$356,2,FALSE),"")</f>
        <v>Establecimientos educativos asesorados en la implementación de la ruta de atención integral,  protocolos para la convivencia y el Gobierno Escolar</v>
      </c>
      <c r="C1897" s="1" t="str">
        <f>+IF(LEN(A1897)&gt;0,VLOOKUP(A1897,Seguimiento_Mar_2025!G$4:J$356,4,FALSE),"")</f>
        <v>Secretaría de Educación</v>
      </c>
      <c r="D1897" t="s">
        <v>1356</v>
      </c>
      <c r="E1897" t="str">
        <f t="shared" si="59"/>
        <v>52030114La Ceja</v>
      </c>
      <c r="F1897" t="str">
        <f t="shared" si="60"/>
        <v/>
      </c>
      <c r="G1897">
        <v>3</v>
      </c>
      <c r="H1897" s="2"/>
      <c r="I1897">
        <f>+ABS(SUMIF($A$4:$A$11183,A1897,$H$4:$H$11183)-IF(ISERROR(VLOOKUP(A1897,Seguimiento_Mar_2025!G$4:U$356,15,FALSE)),0,VLOOKUP(A1897,Seguimiento_Mar_2025!G$4:U$356,15,FALSE)))</f>
        <v>0</v>
      </c>
    </row>
    <row r="1898" spans="1:9" ht="30">
      <c r="A1898" t="s">
        <v>349</v>
      </c>
      <c r="B1898" s="1" t="str">
        <f>+IF(LEN(A1898)&gt;0,VLOOKUP(A1898,Seguimiento_Mar_2025!G$4:H$356,2,FALSE),"")</f>
        <v>Establecimientos educativos asesorados en la implementación de la ruta de atención integral,  protocolos para la convivencia y el Gobierno Escolar</v>
      </c>
      <c r="C1898" s="1" t="str">
        <f>+IF(LEN(A1898)&gt;0,VLOOKUP(A1898,Seguimiento_Mar_2025!G$4:J$356,4,FALSE),"")</f>
        <v>Secretaría de Educación</v>
      </c>
      <c r="D1898" t="s">
        <v>1294</v>
      </c>
      <c r="E1898" t="str">
        <f t="shared" si="59"/>
        <v>52030114La Pintada</v>
      </c>
      <c r="F1898" t="str">
        <f t="shared" si="60"/>
        <v/>
      </c>
      <c r="G1898">
        <v>1</v>
      </c>
      <c r="H1898" s="2"/>
      <c r="I1898">
        <f>+ABS(SUMIF($A$4:$A$11183,A1898,$H$4:$H$11183)-IF(ISERROR(VLOOKUP(A1898,Seguimiento_Mar_2025!G$4:U$356,15,FALSE)),0,VLOOKUP(A1898,Seguimiento_Mar_2025!G$4:U$356,15,FALSE)))</f>
        <v>0</v>
      </c>
    </row>
    <row r="1899" spans="1:9" ht="30">
      <c r="A1899" t="s">
        <v>349</v>
      </c>
      <c r="B1899" s="1" t="str">
        <f>+IF(LEN(A1899)&gt;0,VLOOKUP(A1899,Seguimiento_Mar_2025!G$4:H$356,2,FALSE),"")</f>
        <v>Establecimientos educativos asesorados en la implementación de la ruta de atención integral,  protocolos para la convivencia y el Gobierno Escolar</v>
      </c>
      <c r="C1899" s="1" t="str">
        <f>+IF(LEN(A1899)&gt;0,VLOOKUP(A1899,Seguimiento_Mar_2025!G$4:J$356,4,FALSE),"")</f>
        <v>Secretaría de Educación</v>
      </c>
      <c r="D1899" t="s">
        <v>1333</v>
      </c>
      <c r="E1899" t="str">
        <f t="shared" si="59"/>
        <v>52030114La Unión</v>
      </c>
      <c r="F1899" t="str">
        <f t="shared" si="60"/>
        <v/>
      </c>
      <c r="G1899">
        <v>1</v>
      </c>
      <c r="H1899" s="2"/>
      <c r="I1899">
        <f>+ABS(SUMIF($A$4:$A$11183,A1899,$H$4:$H$11183)-IF(ISERROR(VLOOKUP(A1899,Seguimiento_Mar_2025!G$4:U$356,15,FALSE)),0,VLOOKUP(A1899,Seguimiento_Mar_2025!G$4:U$356,15,FALSE)))</f>
        <v>0</v>
      </c>
    </row>
    <row r="1900" spans="1:9" ht="30">
      <c r="A1900" t="s">
        <v>349</v>
      </c>
      <c r="B1900" s="1" t="str">
        <f>+IF(LEN(A1900)&gt;0,VLOOKUP(A1900,Seguimiento_Mar_2025!G$4:H$356,2,FALSE),"")</f>
        <v>Establecimientos educativos asesorados en la implementación de la ruta de atención integral,  protocolos para la convivencia y el Gobierno Escolar</v>
      </c>
      <c r="C1900" s="1" t="str">
        <f>+IF(LEN(A1900)&gt;0,VLOOKUP(A1900,Seguimiento_Mar_2025!G$4:J$356,4,FALSE),"")</f>
        <v>Secretaría de Educación</v>
      </c>
      <c r="D1900" t="s">
        <v>1334</v>
      </c>
      <c r="E1900" t="str">
        <f t="shared" si="59"/>
        <v>52030114Marinilla</v>
      </c>
      <c r="F1900" t="str">
        <f t="shared" si="60"/>
        <v/>
      </c>
      <c r="G1900">
        <v>5</v>
      </c>
      <c r="H1900" s="2"/>
      <c r="I1900">
        <f>+ABS(SUMIF($A$4:$A$11183,A1900,$H$4:$H$11183)-IF(ISERROR(VLOOKUP(A1900,Seguimiento_Mar_2025!G$4:U$356,15,FALSE)),0,VLOOKUP(A1900,Seguimiento_Mar_2025!G$4:U$356,15,FALSE)))</f>
        <v>0</v>
      </c>
    </row>
    <row r="1901" spans="1:9" ht="30">
      <c r="A1901" t="s">
        <v>349</v>
      </c>
      <c r="B1901" s="1" t="str">
        <f>+IF(LEN(A1901)&gt;0,VLOOKUP(A1901,Seguimiento_Mar_2025!G$4:H$356,2,FALSE),"")</f>
        <v>Establecimientos educativos asesorados en la implementación de la ruta de atención integral,  protocolos para la convivencia y el Gobierno Escolar</v>
      </c>
      <c r="C1901" s="1" t="str">
        <f>+IF(LEN(A1901)&gt;0,VLOOKUP(A1901,Seguimiento_Mar_2025!G$4:J$356,4,FALSE),"")</f>
        <v>Secretaría de Educación</v>
      </c>
      <c r="D1901" t="s">
        <v>1286</v>
      </c>
      <c r="E1901" t="str">
        <f t="shared" si="59"/>
        <v>52030114Nariño</v>
      </c>
      <c r="F1901" t="str">
        <f t="shared" si="60"/>
        <v/>
      </c>
      <c r="G1901">
        <v>2</v>
      </c>
      <c r="H1901" s="2">
        <v>1</v>
      </c>
      <c r="I1901">
        <f>+ABS(SUMIF($A$4:$A$11183,A1901,$H$4:$H$11183)-IF(ISERROR(VLOOKUP(A1901,Seguimiento_Mar_2025!G$4:U$356,15,FALSE)),0,VLOOKUP(A1901,Seguimiento_Mar_2025!G$4:U$356,15,FALSE)))</f>
        <v>0</v>
      </c>
    </row>
    <row r="1902" spans="1:9" ht="30">
      <c r="A1902" t="s">
        <v>349</v>
      </c>
      <c r="B1902" s="1" t="str">
        <f>+IF(LEN(A1902)&gt;0,VLOOKUP(A1902,Seguimiento_Mar_2025!G$4:H$356,2,FALSE),"")</f>
        <v>Establecimientos educativos asesorados en la implementación de la ruta de atención integral,  protocolos para la convivencia y el Gobierno Escolar</v>
      </c>
      <c r="C1902" s="1" t="str">
        <f>+IF(LEN(A1902)&gt;0,VLOOKUP(A1902,Seguimiento_Mar_2025!G$4:J$356,4,FALSE),"")</f>
        <v>Secretaría de Educación</v>
      </c>
      <c r="D1902" t="s">
        <v>1239</v>
      </c>
      <c r="E1902" t="str">
        <f t="shared" si="59"/>
        <v>52030114Nechí</v>
      </c>
      <c r="F1902" t="str">
        <f t="shared" si="60"/>
        <v/>
      </c>
      <c r="G1902">
        <v>1</v>
      </c>
      <c r="H1902" s="2"/>
      <c r="I1902">
        <f>+ABS(SUMIF($A$4:$A$11183,A1902,$H$4:$H$11183)-IF(ISERROR(VLOOKUP(A1902,Seguimiento_Mar_2025!G$4:U$356,15,FALSE)),0,VLOOKUP(A1902,Seguimiento_Mar_2025!G$4:U$356,15,FALSE)))</f>
        <v>0</v>
      </c>
    </row>
    <row r="1903" spans="1:9" ht="30">
      <c r="A1903" t="s">
        <v>349</v>
      </c>
      <c r="B1903" s="1" t="str">
        <f>+IF(LEN(A1903)&gt;0,VLOOKUP(A1903,Seguimiento_Mar_2025!G$4:H$356,2,FALSE),"")</f>
        <v>Establecimientos educativos asesorados en la implementación de la ruta de atención integral,  protocolos para la convivencia y el Gobierno Escolar</v>
      </c>
      <c r="C1903" s="1" t="str">
        <f>+IF(LEN(A1903)&gt;0,VLOOKUP(A1903,Seguimiento_Mar_2025!G$4:J$356,4,FALSE),"")</f>
        <v>Secretaría de Educación</v>
      </c>
      <c r="D1903" t="s">
        <v>1287</v>
      </c>
      <c r="E1903" t="str">
        <f t="shared" si="59"/>
        <v>52030114Puerto Nare</v>
      </c>
      <c r="F1903" t="str">
        <f t="shared" si="60"/>
        <v/>
      </c>
      <c r="G1903">
        <v>1</v>
      </c>
      <c r="H1903" s="2"/>
      <c r="I1903">
        <f>+ABS(SUMIF($A$4:$A$11183,A1903,$H$4:$H$11183)-IF(ISERROR(VLOOKUP(A1903,Seguimiento_Mar_2025!G$4:U$356,15,FALSE)),0,VLOOKUP(A1903,Seguimiento_Mar_2025!G$4:U$356,15,FALSE)))</f>
        <v>0</v>
      </c>
    </row>
    <row r="1904" spans="1:9" ht="30">
      <c r="A1904" t="s">
        <v>349</v>
      </c>
      <c r="B1904" s="1" t="str">
        <f>+IF(LEN(A1904)&gt;0,VLOOKUP(A1904,Seguimiento_Mar_2025!G$4:H$356,2,FALSE),"")</f>
        <v>Establecimientos educativos asesorados en la implementación de la ruta de atención integral,  protocolos para la convivencia y el Gobierno Escolar</v>
      </c>
      <c r="C1904" s="1" t="str">
        <f>+IF(LEN(A1904)&gt;0,VLOOKUP(A1904,Seguimiento_Mar_2025!G$4:J$356,4,FALSE),"")</f>
        <v>Secretaría de Educación</v>
      </c>
      <c r="D1904" t="s">
        <v>1336</v>
      </c>
      <c r="E1904" t="str">
        <f t="shared" si="59"/>
        <v>52030114Remedios</v>
      </c>
      <c r="F1904" t="str">
        <f t="shared" si="60"/>
        <v/>
      </c>
      <c r="G1904">
        <v>2</v>
      </c>
      <c r="H1904" s="2"/>
      <c r="I1904">
        <f>+ABS(SUMIF($A$4:$A$11183,A1904,$H$4:$H$11183)-IF(ISERROR(VLOOKUP(A1904,Seguimiento_Mar_2025!G$4:U$356,15,FALSE)),0,VLOOKUP(A1904,Seguimiento_Mar_2025!G$4:U$356,15,FALSE)))</f>
        <v>0</v>
      </c>
    </row>
    <row r="1905" spans="1:9" ht="30">
      <c r="A1905" t="s">
        <v>349</v>
      </c>
      <c r="B1905" s="1" t="str">
        <f>+IF(LEN(A1905)&gt;0,VLOOKUP(A1905,Seguimiento_Mar_2025!G$4:H$356,2,FALSE),"")</f>
        <v>Establecimientos educativos asesorados en la implementación de la ruta de atención integral,  protocolos para la convivencia y el Gobierno Escolar</v>
      </c>
      <c r="C1905" s="1" t="str">
        <f>+IF(LEN(A1905)&gt;0,VLOOKUP(A1905,Seguimiento_Mar_2025!G$4:J$356,4,FALSE),"")</f>
        <v>Secretaría de Educación</v>
      </c>
      <c r="D1905" t="s">
        <v>1409</v>
      </c>
      <c r="E1905" t="str">
        <f t="shared" si="59"/>
        <v>52030114San Andres De Cuerquia</v>
      </c>
      <c r="F1905" t="str">
        <f t="shared" si="60"/>
        <v/>
      </c>
      <c r="G1905">
        <v>1</v>
      </c>
      <c r="H1905" s="2"/>
      <c r="I1905">
        <f>+ABS(SUMIF($A$4:$A$11183,A1905,$H$4:$H$11183)-IF(ISERROR(VLOOKUP(A1905,Seguimiento_Mar_2025!G$4:U$356,15,FALSE)),0,VLOOKUP(A1905,Seguimiento_Mar_2025!G$4:U$356,15,FALSE)))</f>
        <v>0</v>
      </c>
    </row>
    <row r="1906" spans="1:9" ht="30">
      <c r="A1906" t="s">
        <v>349</v>
      </c>
      <c r="B1906" s="1" t="str">
        <f>+IF(LEN(A1906)&gt;0,VLOOKUP(A1906,Seguimiento_Mar_2025!G$4:H$356,2,FALSE),"")</f>
        <v>Establecimientos educativos asesorados en la implementación de la ruta de atención integral,  protocolos para la convivencia y el Gobierno Escolar</v>
      </c>
      <c r="C1906" s="1" t="str">
        <f>+IF(LEN(A1906)&gt;0,VLOOKUP(A1906,Seguimiento_Mar_2025!G$4:J$356,4,FALSE),"")</f>
        <v>Secretaría de Educación</v>
      </c>
      <c r="D1906" t="s">
        <v>1359</v>
      </c>
      <c r="E1906" t="str">
        <f t="shared" si="59"/>
        <v>52030114San Juan De Urabá</v>
      </c>
      <c r="F1906" t="str">
        <f t="shared" si="60"/>
        <v/>
      </c>
      <c r="G1906">
        <v>1</v>
      </c>
      <c r="H1906" s="2"/>
      <c r="I1906">
        <f>+ABS(SUMIF($A$4:$A$11183,A1906,$H$4:$H$11183)-IF(ISERROR(VLOOKUP(A1906,Seguimiento_Mar_2025!G$4:U$356,15,FALSE)),0,VLOOKUP(A1906,Seguimiento_Mar_2025!G$4:U$356,15,FALSE)))</f>
        <v>0</v>
      </c>
    </row>
    <row r="1907" spans="1:9" ht="30">
      <c r="A1907" t="s">
        <v>349</v>
      </c>
      <c r="B1907" s="1" t="str">
        <f>+IF(LEN(A1907)&gt;0,VLOOKUP(A1907,Seguimiento_Mar_2025!G$4:H$356,2,FALSE),"")</f>
        <v>Establecimientos educativos asesorados en la implementación de la ruta de atención integral,  protocolos para la convivencia y el Gobierno Escolar</v>
      </c>
      <c r="C1907" s="1" t="str">
        <f>+IF(LEN(A1907)&gt;0,VLOOKUP(A1907,Seguimiento_Mar_2025!G$4:J$356,4,FALSE),"")</f>
        <v>Secretaría de Educación</v>
      </c>
      <c r="D1907" t="s">
        <v>1341</v>
      </c>
      <c r="E1907" t="str">
        <f t="shared" si="59"/>
        <v>52030114San Pedro de los Milagros</v>
      </c>
      <c r="F1907" t="str">
        <f t="shared" si="60"/>
        <v/>
      </c>
      <c r="G1907">
        <v>1</v>
      </c>
      <c r="H1907" s="2"/>
      <c r="I1907">
        <f>+ABS(SUMIF($A$4:$A$11183,A1907,$H$4:$H$11183)-IF(ISERROR(VLOOKUP(A1907,Seguimiento_Mar_2025!G$4:U$356,15,FALSE)),0,VLOOKUP(A1907,Seguimiento_Mar_2025!G$4:U$356,15,FALSE)))</f>
        <v>0</v>
      </c>
    </row>
    <row r="1908" spans="1:9" ht="30">
      <c r="A1908" t="s">
        <v>349</v>
      </c>
      <c r="B1908" s="1" t="str">
        <f>+IF(LEN(A1908)&gt;0,VLOOKUP(A1908,Seguimiento_Mar_2025!G$4:H$356,2,FALSE),"")</f>
        <v>Establecimientos educativos asesorados en la implementación de la ruta de atención integral,  protocolos para la convivencia y el Gobierno Escolar</v>
      </c>
      <c r="C1908" s="1" t="str">
        <f>+IF(LEN(A1908)&gt;0,VLOOKUP(A1908,Seguimiento_Mar_2025!G$4:J$356,4,FALSE),"")</f>
        <v>Secretaría de Educación</v>
      </c>
      <c r="D1908" t="s">
        <v>1296</v>
      </c>
      <c r="E1908" t="str">
        <f t="shared" si="59"/>
        <v>52030114San Roque</v>
      </c>
      <c r="F1908" t="str">
        <f t="shared" si="60"/>
        <v/>
      </c>
      <c r="G1908">
        <v>1</v>
      </c>
      <c r="H1908" s="2">
        <v>1</v>
      </c>
      <c r="I1908">
        <f>+ABS(SUMIF($A$4:$A$11183,A1908,$H$4:$H$11183)-IF(ISERROR(VLOOKUP(A1908,Seguimiento_Mar_2025!G$4:U$356,15,FALSE)),0,VLOOKUP(A1908,Seguimiento_Mar_2025!G$4:U$356,15,FALSE)))</f>
        <v>0</v>
      </c>
    </row>
    <row r="1909" spans="1:9" ht="30">
      <c r="A1909" t="s">
        <v>349</v>
      </c>
      <c r="B1909" s="1" t="str">
        <f>+IF(LEN(A1909)&gt;0,VLOOKUP(A1909,Seguimiento_Mar_2025!G$4:H$356,2,FALSE),"")</f>
        <v>Establecimientos educativos asesorados en la implementación de la ruta de atención integral,  protocolos para la convivencia y el Gobierno Escolar</v>
      </c>
      <c r="C1909" s="1" t="str">
        <f>+IF(LEN(A1909)&gt;0,VLOOKUP(A1909,Seguimiento_Mar_2025!G$4:J$356,4,FALSE),"")</f>
        <v>Secretaría de Educación</v>
      </c>
      <c r="D1909" t="s">
        <v>1343</v>
      </c>
      <c r="E1909" t="str">
        <f t="shared" si="59"/>
        <v>52030114San Vicente Ferrer</v>
      </c>
      <c r="F1909" t="str">
        <f t="shared" si="60"/>
        <v/>
      </c>
      <c r="G1909">
        <v>3</v>
      </c>
      <c r="H1909" s="2"/>
      <c r="I1909">
        <f>+ABS(SUMIF($A$4:$A$11183,A1909,$H$4:$H$11183)-IF(ISERROR(VLOOKUP(A1909,Seguimiento_Mar_2025!G$4:U$356,15,FALSE)),0,VLOOKUP(A1909,Seguimiento_Mar_2025!G$4:U$356,15,FALSE)))</f>
        <v>0</v>
      </c>
    </row>
    <row r="1910" spans="1:9" ht="30">
      <c r="A1910" t="s">
        <v>349</v>
      </c>
      <c r="B1910" s="1" t="str">
        <f>+IF(LEN(A1910)&gt;0,VLOOKUP(A1910,Seguimiento_Mar_2025!G$4:H$356,2,FALSE),"")</f>
        <v>Establecimientos educativos asesorados en la implementación de la ruta de atención integral,  protocolos para la convivencia y el Gobierno Escolar</v>
      </c>
      <c r="C1910" s="1" t="str">
        <f>+IF(LEN(A1910)&gt;0,VLOOKUP(A1910,Seguimiento_Mar_2025!G$4:J$356,4,FALSE),"")</f>
        <v>Secretaría de Educación</v>
      </c>
      <c r="D1910" t="s">
        <v>1344</v>
      </c>
      <c r="E1910" t="str">
        <f t="shared" si="59"/>
        <v>52030114Santa Bárbara</v>
      </c>
      <c r="F1910" t="str">
        <f t="shared" si="60"/>
        <v/>
      </c>
      <c r="G1910">
        <v>1</v>
      </c>
      <c r="H1910" s="2"/>
      <c r="I1910">
        <f>+ABS(SUMIF($A$4:$A$11183,A1910,$H$4:$H$11183)-IF(ISERROR(VLOOKUP(A1910,Seguimiento_Mar_2025!G$4:U$356,15,FALSE)),0,VLOOKUP(A1910,Seguimiento_Mar_2025!G$4:U$356,15,FALSE)))</f>
        <v>0</v>
      </c>
    </row>
    <row r="1911" spans="1:9" ht="30">
      <c r="A1911" t="s">
        <v>349</v>
      </c>
      <c r="B1911" s="1" t="str">
        <f>+IF(LEN(A1911)&gt;0,VLOOKUP(A1911,Seguimiento_Mar_2025!G$4:H$356,2,FALSE),"")</f>
        <v>Establecimientos educativos asesorados en la implementación de la ruta de atención integral,  protocolos para la convivencia y el Gobierno Escolar</v>
      </c>
      <c r="C1911" s="1" t="str">
        <f>+IF(LEN(A1911)&gt;0,VLOOKUP(A1911,Seguimiento_Mar_2025!G$4:J$356,4,FALSE),"")</f>
        <v>Secretaría de Educación</v>
      </c>
      <c r="D1911" t="s">
        <v>1362</v>
      </c>
      <c r="E1911" t="str">
        <f t="shared" si="59"/>
        <v>52030114Santa Rosa De Osos</v>
      </c>
      <c r="F1911" t="str">
        <f t="shared" si="60"/>
        <v/>
      </c>
      <c r="G1911">
        <v>1</v>
      </c>
      <c r="H1911" s="2">
        <v>1</v>
      </c>
      <c r="I1911">
        <f>+ABS(SUMIF($A$4:$A$11183,A1911,$H$4:$H$11183)-IF(ISERROR(VLOOKUP(A1911,Seguimiento_Mar_2025!G$4:U$356,15,FALSE)),0,VLOOKUP(A1911,Seguimiento_Mar_2025!G$4:U$356,15,FALSE)))</f>
        <v>0</v>
      </c>
    </row>
    <row r="1912" spans="1:9" ht="30">
      <c r="A1912" t="s">
        <v>349</v>
      </c>
      <c r="B1912" s="1" t="str">
        <f>+IF(LEN(A1912)&gt;0,VLOOKUP(A1912,Seguimiento_Mar_2025!G$4:H$356,2,FALSE),"")</f>
        <v>Establecimientos educativos asesorados en la implementación de la ruta de atención integral,  protocolos para la convivencia y el Gobierno Escolar</v>
      </c>
      <c r="C1912" s="1" t="str">
        <f>+IF(LEN(A1912)&gt;0,VLOOKUP(A1912,Seguimiento_Mar_2025!G$4:J$356,4,FALSE),"")</f>
        <v>Secretaría de Educación</v>
      </c>
      <c r="D1912" t="s">
        <v>1262</v>
      </c>
      <c r="E1912" t="str">
        <f t="shared" si="59"/>
        <v>52030114Segovia</v>
      </c>
      <c r="F1912" t="str">
        <f t="shared" si="60"/>
        <v/>
      </c>
      <c r="G1912">
        <v>1</v>
      </c>
      <c r="H1912" s="2"/>
      <c r="I1912">
        <f>+ABS(SUMIF($A$4:$A$11183,A1912,$H$4:$H$11183)-IF(ISERROR(VLOOKUP(A1912,Seguimiento_Mar_2025!G$4:U$356,15,FALSE)),0,VLOOKUP(A1912,Seguimiento_Mar_2025!G$4:U$356,15,FALSE)))</f>
        <v>0</v>
      </c>
    </row>
    <row r="1913" spans="1:9" ht="30">
      <c r="A1913" t="s">
        <v>349</v>
      </c>
      <c r="B1913" s="1" t="str">
        <f>+IF(LEN(A1913)&gt;0,VLOOKUP(A1913,Seguimiento_Mar_2025!G$4:H$356,2,FALSE),"")</f>
        <v>Establecimientos educativos asesorados en la implementación de la ruta de atención integral,  protocolos para la convivencia y el Gobierno Escolar</v>
      </c>
      <c r="C1913" s="1" t="str">
        <f>+IF(LEN(A1913)&gt;0,VLOOKUP(A1913,Seguimiento_Mar_2025!G$4:J$356,4,FALSE),"")</f>
        <v>Secretaría de Educación</v>
      </c>
      <c r="D1913" t="s">
        <v>1267</v>
      </c>
      <c r="E1913" t="str">
        <f t="shared" si="59"/>
        <v>52030114Sonsón</v>
      </c>
      <c r="F1913" t="str">
        <f t="shared" si="60"/>
        <v/>
      </c>
      <c r="G1913">
        <v>1</v>
      </c>
      <c r="H1913" s="2"/>
      <c r="I1913">
        <f>+ABS(SUMIF($A$4:$A$11183,A1913,$H$4:$H$11183)-IF(ISERROR(VLOOKUP(A1913,Seguimiento_Mar_2025!G$4:U$356,15,FALSE)),0,VLOOKUP(A1913,Seguimiento_Mar_2025!G$4:U$356,15,FALSE)))</f>
        <v>0</v>
      </c>
    </row>
    <row r="1914" spans="1:9" ht="30">
      <c r="A1914" t="s">
        <v>349</v>
      </c>
      <c r="B1914" s="1" t="str">
        <f>+IF(LEN(A1914)&gt;0,VLOOKUP(A1914,Seguimiento_Mar_2025!G$4:H$356,2,FALSE),"")</f>
        <v>Establecimientos educativos asesorados en la implementación de la ruta de atención integral,  protocolos para la convivencia y el Gobierno Escolar</v>
      </c>
      <c r="C1914" s="1" t="str">
        <f>+IF(LEN(A1914)&gt;0,VLOOKUP(A1914,Seguimiento_Mar_2025!G$4:J$356,4,FALSE),"")</f>
        <v>Secretaría de Educación</v>
      </c>
      <c r="D1914" t="s">
        <v>1346</v>
      </c>
      <c r="E1914" t="str">
        <f t="shared" si="59"/>
        <v>52030114Támesis</v>
      </c>
      <c r="F1914" t="str">
        <f t="shared" si="60"/>
        <v/>
      </c>
      <c r="G1914">
        <v>1</v>
      </c>
      <c r="H1914" s="2"/>
      <c r="I1914">
        <f>+ABS(SUMIF($A$4:$A$11183,A1914,$H$4:$H$11183)-IF(ISERROR(VLOOKUP(A1914,Seguimiento_Mar_2025!G$4:U$356,15,FALSE)),0,VLOOKUP(A1914,Seguimiento_Mar_2025!G$4:U$356,15,FALSE)))</f>
        <v>0</v>
      </c>
    </row>
    <row r="1915" spans="1:9" ht="30">
      <c r="A1915" t="s">
        <v>349</v>
      </c>
      <c r="B1915" s="1" t="str">
        <f>+IF(LEN(A1915)&gt;0,VLOOKUP(A1915,Seguimiento_Mar_2025!G$4:H$356,2,FALSE),"")</f>
        <v>Establecimientos educativos asesorados en la implementación de la ruta de atención integral,  protocolos para la convivencia y el Gobierno Escolar</v>
      </c>
      <c r="C1915" s="1" t="str">
        <f>+IF(LEN(A1915)&gt;0,VLOOKUP(A1915,Seguimiento_Mar_2025!G$4:J$356,4,FALSE),"")</f>
        <v>Secretaría de Educación</v>
      </c>
      <c r="D1915" t="s">
        <v>1289</v>
      </c>
      <c r="E1915" t="str">
        <f t="shared" si="59"/>
        <v>52030114Tarso</v>
      </c>
      <c r="F1915" t="str">
        <f t="shared" si="60"/>
        <v/>
      </c>
      <c r="G1915">
        <v>2</v>
      </c>
      <c r="H1915" s="2">
        <v>1</v>
      </c>
      <c r="I1915">
        <f>+ABS(SUMIF($A$4:$A$11183,A1915,$H$4:$H$11183)-IF(ISERROR(VLOOKUP(A1915,Seguimiento_Mar_2025!G$4:U$356,15,FALSE)),0,VLOOKUP(A1915,Seguimiento_Mar_2025!G$4:U$356,15,FALSE)))</f>
        <v>0</v>
      </c>
    </row>
    <row r="1916" spans="1:9" ht="30">
      <c r="A1916" t="s">
        <v>349</v>
      </c>
      <c r="B1916" s="1" t="str">
        <f>+IF(LEN(A1916)&gt;0,VLOOKUP(A1916,Seguimiento_Mar_2025!G$4:H$356,2,FALSE),"")</f>
        <v>Establecimientos educativos asesorados en la implementación de la ruta de atención integral,  protocolos para la convivencia y el Gobierno Escolar</v>
      </c>
      <c r="C1916" s="1" t="str">
        <f>+IF(LEN(A1916)&gt;0,VLOOKUP(A1916,Seguimiento_Mar_2025!G$4:J$356,4,FALSE),"")</f>
        <v>Secretaría de Educación</v>
      </c>
      <c r="D1916" t="s">
        <v>1290</v>
      </c>
      <c r="E1916" t="str">
        <f t="shared" si="59"/>
        <v>52030114Uramita</v>
      </c>
      <c r="F1916" t="str">
        <f t="shared" si="60"/>
        <v/>
      </c>
      <c r="G1916">
        <v>1</v>
      </c>
      <c r="H1916" s="2"/>
      <c r="I1916">
        <f>+ABS(SUMIF($A$4:$A$11183,A1916,$H$4:$H$11183)-IF(ISERROR(VLOOKUP(A1916,Seguimiento_Mar_2025!G$4:U$356,15,FALSE)),0,VLOOKUP(A1916,Seguimiento_Mar_2025!G$4:U$356,15,FALSE)))</f>
        <v>0</v>
      </c>
    </row>
    <row r="1917" spans="1:9" ht="30">
      <c r="A1917" t="s">
        <v>349</v>
      </c>
      <c r="B1917" s="1" t="str">
        <f>+IF(LEN(A1917)&gt;0,VLOOKUP(A1917,Seguimiento_Mar_2025!G$4:H$356,2,FALSE),"")</f>
        <v>Establecimientos educativos asesorados en la implementación de la ruta de atención integral,  protocolos para la convivencia y el Gobierno Escolar</v>
      </c>
      <c r="C1917" s="1" t="str">
        <f>+IF(LEN(A1917)&gt;0,VLOOKUP(A1917,Seguimiento_Mar_2025!G$4:J$356,4,FALSE),"")</f>
        <v>Secretaría de Educación</v>
      </c>
      <c r="D1917" t="s">
        <v>1349</v>
      </c>
      <c r="E1917" t="str">
        <f t="shared" si="59"/>
        <v>52030114Valdivia</v>
      </c>
      <c r="F1917" t="str">
        <f t="shared" si="60"/>
        <v/>
      </c>
      <c r="G1917">
        <v>1</v>
      </c>
      <c r="H1917" s="2"/>
      <c r="I1917">
        <f>+ABS(SUMIF($A$4:$A$11183,A1917,$H$4:$H$11183)-IF(ISERROR(VLOOKUP(A1917,Seguimiento_Mar_2025!G$4:U$356,15,FALSE)),0,VLOOKUP(A1917,Seguimiento_Mar_2025!G$4:U$356,15,FALSE)))</f>
        <v>0</v>
      </c>
    </row>
    <row r="1918" spans="1:9" ht="30">
      <c r="A1918" t="s">
        <v>349</v>
      </c>
      <c r="B1918" s="1" t="str">
        <f>+IF(LEN(A1918)&gt;0,VLOOKUP(A1918,Seguimiento_Mar_2025!G$4:H$356,2,FALSE),"")</f>
        <v>Establecimientos educativos asesorados en la implementación de la ruta de atención integral,  protocolos para la convivencia y el Gobierno Escolar</v>
      </c>
      <c r="C1918" s="1" t="str">
        <f>+IF(LEN(A1918)&gt;0,VLOOKUP(A1918,Seguimiento_Mar_2025!G$4:J$356,4,FALSE),"")</f>
        <v>Secretaría de Educación</v>
      </c>
      <c r="D1918" t="s">
        <v>1414</v>
      </c>
      <c r="E1918" t="str">
        <f t="shared" si="59"/>
        <v>52030114Vegachi</v>
      </c>
      <c r="F1918" t="str">
        <f t="shared" si="60"/>
        <v/>
      </c>
      <c r="G1918">
        <v>1</v>
      </c>
      <c r="H1918" s="2"/>
      <c r="I1918">
        <f>+ABS(SUMIF($A$4:$A$11183,A1918,$H$4:$H$11183)-IF(ISERROR(VLOOKUP(A1918,Seguimiento_Mar_2025!G$4:U$356,15,FALSE)),0,VLOOKUP(A1918,Seguimiento_Mar_2025!G$4:U$356,15,FALSE)))</f>
        <v>0</v>
      </c>
    </row>
    <row r="1919" spans="1:9" ht="30">
      <c r="A1919" t="s">
        <v>349</v>
      </c>
      <c r="B1919" s="1" t="str">
        <f>+IF(LEN(A1919)&gt;0,VLOOKUP(A1919,Seguimiento_Mar_2025!G$4:H$356,2,FALSE),"")</f>
        <v>Establecimientos educativos asesorados en la implementación de la ruta de atención integral,  protocolos para la convivencia y el Gobierno Escolar</v>
      </c>
      <c r="C1919" s="1" t="str">
        <f>+IF(LEN(A1919)&gt;0,VLOOKUP(A1919,Seguimiento_Mar_2025!G$4:J$356,4,FALSE),"")</f>
        <v>Secretaría de Educación</v>
      </c>
      <c r="D1919" t="s">
        <v>1351</v>
      </c>
      <c r="E1919" t="str">
        <f t="shared" si="59"/>
        <v>52030114Venecia</v>
      </c>
      <c r="F1919" t="str">
        <f t="shared" si="60"/>
        <v/>
      </c>
      <c r="G1919">
        <v>1</v>
      </c>
      <c r="H1919" s="2"/>
      <c r="I1919">
        <f>+ABS(SUMIF($A$4:$A$11183,A1919,$H$4:$H$11183)-IF(ISERROR(VLOOKUP(A1919,Seguimiento_Mar_2025!G$4:U$356,15,FALSE)),0,VLOOKUP(A1919,Seguimiento_Mar_2025!G$4:U$356,15,FALSE)))</f>
        <v>0</v>
      </c>
    </row>
    <row r="1920" spans="1:9" ht="30">
      <c r="A1920" t="s">
        <v>349</v>
      </c>
      <c r="B1920" s="1" t="str">
        <f>+IF(LEN(A1920)&gt;0,VLOOKUP(A1920,Seguimiento_Mar_2025!G$4:H$356,2,FALSE),"")</f>
        <v>Establecimientos educativos asesorados en la implementación de la ruta de atención integral,  protocolos para la convivencia y el Gobierno Escolar</v>
      </c>
      <c r="C1920" s="1" t="str">
        <f>+IF(LEN(A1920)&gt;0,VLOOKUP(A1920,Seguimiento_Mar_2025!G$4:J$356,4,FALSE),"")</f>
        <v>Secretaría de Educación</v>
      </c>
      <c r="D1920" t="s">
        <v>1301</v>
      </c>
      <c r="E1920" t="str">
        <f t="shared" si="59"/>
        <v>52030114Yolombó</v>
      </c>
      <c r="F1920" t="str">
        <f t="shared" si="60"/>
        <v/>
      </c>
      <c r="G1920">
        <v>1</v>
      </c>
      <c r="H1920" s="2"/>
      <c r="I1920">
        <f>+ABS(SUMIF($A$4:$A$11183,A1920,$H$4:$H$11183)-IF(ISERROR(VLOOKUP(A1920,Seguimiento_Mar_2025!G$4:U$356,15,FALSE)),0,VLOOKUP(A1920,Seguimiento_Mar_2025!G$4:U$356,15,FALSE)))</f>
        <v>0</v>
      </c>
    </row>
    <row r="1921" spans="1:9" ht="30">
      <c r="A1921" t="s">
        <v>349</v>
      </c>
      <c r="B1921" s="1" t="str">
        <f>+IF(LEN(A1921)&gt;0,VLOOKUP(A1921,Seguimiento_Mar_2025!G$4:H$356,2,FALSE),"")</f>
        <v>Establecimientos educativos asesorados en la implementación de la ruta de atención integral,  protocolos para la convivencia y el Gobierno Escolar</v>
      </c>
      <c r="C1921" s="1" t="str">
        <f>+IF(LEN(A1921)&gt;0,VLOOKUP(A1921,Seguimiento_Mar_2025!G$4:J$356,4,FALSE),"")</f>
        <v>Secretaría de Educación</v>
      </c>
      <c r="D1921" t="s">
        <v>1277</v>
      </c>
      <c r="E1921" t="str">
        <f t="shared" si="59"/>
        <v>52030114Angelópolis</v>
      </c>
      <c r="F1921" t="str">
        <f t="shared" si="60"/>
        <v/>
      </c>
      <c r="G1921">
        <v>1</v>
      </c>
      <c r="H1921" s="2"/>
      <c r="I1921">
        <f>+ABS(SUMIF($A$4:$A$11183,A1921,$H$4:$H$11183)-IF(ISERROR(VLOOKUP(A1921,Seguimiento_Mar_2025!G$4:U$356,15,FALSE)),0,VLOOKUP(A1921,Seguimiento_Mar_2025!G$4:U$356,15,FALSE)))</f>
        <v>0</v>
      </c>
    </row>
    <row r="1922" spans="1:9">
      <c r="A1922" t="s">
        <v>369</v>
      </c>
      <c r="B1922" s="1" t="str">
        <f>+IF(LEN(A1922)&gt;0,VLOOKUP(A1922,Seguimiento_Mar_2025!G$4:H$356,2,FALSE),"")</f>
        <v xml:space="preserve">Sedes educativas mejoradas </v>
      </c>
      <c r="C1922" s="1" t="str">
        <f>+IF(LEN(A1922)&gt;0,VLOOKUP(A1922,Seguimiento_Mar_2025!G$4:J$356,4,FALSE),"")</f>
        <v>Secretaría de Educación</v>
      </c>
      <c r="D1922" t="s">
        <v>1271</v>
      </c>
      <c r="E1922" t="str">
        <f t="shared" ref="E1922:E1984" si="61">+A1922&amp;D1922</f>
        <v>52030301Abejorral</v>
      </c>
      <c r="F1922" t="str">
        <f t="shared" si="60"/>
        <v/>
      </c>
      <c r="G1922">
        <v>5</v>
      </c>
      <c r="H1922" s="2">
        <v>3</v>
      </c>
      <c r="I1922">
        <f>+ABS(SUMIF($A$4:$A$11183,A1922,$H$4:$H$11183)-IF(ISERROR(VLOOKUP(A1922,Seguimiento_Mar_2025!G$4:U$356,15,FALSE)),0,VLOOKUP(A1922,Seguimiento_Mar_2025!G$4:U$356,15,FALSE)))</f>
        <v>0</v>
      </c>
    </row>
    <row r="1923" spans="1:9">
      <c r="A1923" t="s">
        <v>369</v>
      </c>
      <c r="B1923" s="1" t="str">
        <f>+IF(LEN(A1923)&gt;0,VLOOKUP(A1923,Seguimiento_Mar_2025!G$4:H$356,2,FALSE),"")</f>
        <v xml:space="preserve">Sedes educativas mejoradas </v>
      </c>
      <c r="C1923" s="1" t="str">
        <f>+IF(LEN(A1923)&gt;0,VLOOKUP(A1923,Seguimiento_Mar_2025!G$4:J$356,4,FALSE),"")</f>
        <v>Secretaría de Educación</v>
      </c>
      <c r="D1923" t="s">
        <v>1230</v>
      </c>
      <c r="E1923" t="str">
        <f t="shared" si="61"/>
        <v>52030301Amagá</v>
      </c>
      <c r="F1923" t="str">
        <f t="shared" si="60"/>
        <v/>
      </c>
      <c r="G1923">
        <v>6</v>
      </c>
      <c r="H1923" s="2"/>
      <c r="I1923">
        <f>+ABS(SUMIF($A$4:$A$11183,A1923,$H$4:$H$11183)-IF(ISERROR(VLOOKUP(A1923,Seguimiento_Mar_2025!G$4:U$356,15,FALSE)),0,VLOOKUP(A1923,Seguimiento_Mar_2025!G$4:U$356,15,FALSE)))</f>
        <v>0</v>
      </c>
    </row>
    <row r="1924" spans="1:9">
      <c r="A1924" t="s">
        <v>369</v>
      </c>
      <c r="B1924" s="1" t="str">
        <f>+IF(LEN(A1924)&gt;0,VLOOKUP(A1924,Seguimiento_Mar_2025!G$4:H$356,2,FALSE),"")</f>
        <v xml:space="preserve">Sedes educativas mejoradas </v>
      </c>
      <c r="C1924" s="1" t="str">
        <f>+IF(LEN(A1924)&gt;0,VLOOKUP(A1924,Seguimiento_Mar_2025!G$4:J$356,4,FALSE),"")</f>
        <v>Secretaría de Educación</v>
      </c>
      <c r="D1924" t="s">
        <v>1241</v>
      </c>
      <c r="E1924" t="str">
        <f t="shared" si="61"/>
        <v>52030301Andes</v>
      </c>
      <c r="F1924" t="str">
        <f t="shared" ref="F1924:F1987" si="62">+IF(IF(LEN(E1924)&gt;0,COUNTIF($E$4:$E$11183,E1924),"")=1,"",IF(LEN(E1924)&gt;0,COUNTIF($E$4:$E$11183,E1924),""))</f>
        <v/>
      </c>
      <c r="G1924">
        <v>16</v>
      </c>
      <c r="H1924" s="2">
        <v>4</v>
      </c>
      <c r="I1924">
        <f>+ABS(SUMIF($A$4:$A$11183,A1924,$H$4:$H$11183)-IF(ISERROR(VLOOKUP(A1924,Seguimiento_Mar_2025!G$4:U$356,15,FALSE)),0,VLOOKUP(A1924,Seguimiento_Mar_2025!G$4:U$356,15,FALSE)))</f>
        <v>0</v>
      </c>
    </row>
    <row r="1925" spans="1:9">
      <c r="A1925" t="s">
        <v>369</v>
      </c>
      <c r="B1925" s="1" t="str">
        <f>+IF(LEN(A1925)&gt;0,VLOOKUP(A1925,Seguimiento_Mar_2025!G$4:H$356,2,FALSE),"")</f>
        <v xml:space="preserve">Sedes educativas mejoradas </v>
      </c>
      <c r="C1925" s="1" t="str">
        <f>+IF(LEN(A1925)&gt;0,VLOOKUP(A1925,Seguimiento_Mar_2025!G$4:J$356,4,FALSE),"")</f>
        <v>Secretaría de Educación</v>
      </c>
      <c r="D1925" t="s">
        <v>1278</v>
      </c>
      <c r="E1925" t="str">
        <f t="shared" si="61"/>
        <v>52030301Angostura</v>
      </c>
      <c r="F1925" t="str">
        <f t="shared" si="62"/>
        <v/>
      </c>
      <c r="G1925">
        <v>3</v>
      </c>
      <c r="H1925" s="2">
        <v>3</v>
      </c>
      <c r="I1925">
        <f>+ABS(SUMIF($A$4:$A$11183,A1925,$H$4:$H$11183)-IF(ISERROR(VLOOKUP(A1925,Seguimiento_Mar_2025!G$4:U$356,15,FALSE)),0,VLOOKUP(A1925,Seguimiento_Mar_2025!G$4:U$356,15,FALSE)))</f>
        <v>0</v>
      </c>
    </row>
    <row r="1926" spans="1:9">
      <c r="A1926" t="s">
        <v>369</v>
      </c>
      <c r="B1926" s="1" t="str">
        <f>+IF(LEN(A1926)&gt;0,VLOOKUP(A1926,Seguimiento_Mar_2025!G$4:H$356,2,FALSE),"")</f>
        <v xml:space="preserve">Sedes educativas mejoradas </v>
      </c>
      <c r="C1926" s="1" t="str">
        <f>+IF(LEN(A1926)&gt;0,VLOOKUP(A1926,Seguimiento_Mar_2025!G$4:J$356,4,FALSE),"")</f>
        <v>Secretaría de Educación</v>
      </c>
      <c r="D1926" t="s">
        <v>1306</v>
      </c>
      <c r="E1926" t="str">
        <f t="shared" si="61"/>
        <v>52030301Anorí</v>
      </c>
      <c r="F1926" t="str">
        <f t="shared" si="62"/>
        <v/>
      </c>
      <c r="G1926">
        <v>3</v>
      </c>
      <c r="H1926" s="2"/>
      <c r="I1926">
        <f>+ABS(SUMIF($A$4:$A$11183,A1926,$H$4:$H$11183)-IF(ISERROR(VLOOKUP(A1926,Seguimiento_Mar_2025!G$4:U$356,15,FALSE)),0,VLOOKUP(A1926,Seguimiento_Mar_2025!G$4:U$356,15,FALSE)))</f>
        <v>0</v>
      </c>
    </row>
    <row r="1927" spans="1:9">
      <c r="A1927" t="s">
        <v>369</v>
      </c>
      <c r="B1927" s="1" t="str">
        <f>+IF(LEN(A1927)&gt;0,VLOOKUP(A1927,Seguimiento_Mar_2025!G$4:H$356,2,FALSE),"")</f>
        <v xml:space="preserve">Sedes educativas mejoradas </v>
      </c>
      <c r="C1927" s="1" t="str">
        <f>+IF(LEN(A1927)&gt;0,VLOOKUP(A1927,Seguimiento_Mar_2025!G$4:J$356,4,FALSE),"")</f>
        <v>Secretaría de Educación</v>
      </c>
      <c r="D1927" t="s">
        <v>1307</v>
      </c>
      <c r="E1927" t="str">
        <f t="shared" si="61"/>
        <v>52030301Anzá</v>
      </c>
      <c r="F1927" t="str">
        <f t="shared" si="62"/>
        <v/>
      </c>
      <c r="G1927">
        <v>6</v>
      </c>
      <c r="H1927" s="2"/>
      <c r="I1927">
        <f>+ABS(SUMIF($A$4:$A$11183,A1927,$H$4:$H$11183)-IF(ISERROR(VLOOKUP(A1927,Seguimiento_Mar_2025!G$4:U$356,15,FALSE)),0,VLOOKUP(A1927,Seguimiento_Mar_2025!G$4:U$356,15,FALSE)))</f>
        <v>0</v>
      </c>
    </row>
    <row r="1928" spans="1:9">
      <c r="A1928" t="s">
        <v>369</v>
      </c>
      <c r="B1928" s="1" t="str">
        <f>+IF(LEN(A1928)&gt;0,VLOOKUP(A1928,Seguimiento_Mar_2025!G$4:H$356,2,FALSE),"")</f>
        <v xml:space="preserve">Sedes educativas mejoradas </v>
      </c>
      <c r="C1928" s="1" t="str">
        <f>+IF(LEN(A1928)&gt;0,VLOOKUP(A1928,Seguimiento_Mar_2025!G$4:J$356,4,FALSE),"")</f>
        <v>Secretaría de Educación</v>
      </c>
      <c r="D1928" t="s">
        <v>1225</v>
      </c>
      <c r="E1928" t="str">
        <f t="shared" si="61"/>
        <v>52030301Arboletes</v>
      </c>
      <c r="F1928" t="str">
        <f t="shared" si="62"/>
        <v/>
      </c>
      <c r="G1928">
        <v>38</v>
      </c>
      <c r="H1928" s="2">
        <v>8</v>
      </c>
      <c r="I1928">
        <f>+ABS(SUMIF($A$4:$A$11183,A1928,$H$4:$H$11183)-IF(ISERROR(VLOOKUP(A1928,Seguimiento_Mar_2025!G$4:U$356,15,FALSE)),0,VLOOKUP(A1928,Seguimiento_Mar_2025!G$4:U$356,15,FALSE)))</f>
        <v>0</v>
      </c>
    </row>
    <row r="1929" spans="1:9">
      <c r="A1929" t="s">
        <v>369</v>
      </c>
      <c r="B1929" s="1" t="str">
        <f>+IF(LEN(A1929)&gt;0,VLOOKUP(A1929,Seguimiento_Mar_2025!G$4:H$356,2,FALSE),"")</f>
        <v xml:space="preserve">Sedes educativas mejoradas </v>
      </c>
      <c r="C1929" s="1" t="str">
        <f>+IF(LEN(A1929)&gt;0,VLOOKUP(A1929,Seguimiento_Mar_2025!G$4:J$356,4,FALSE),"")</f>
        <v>Secretaría de Educación</v>
      </c>
      <c r="D1929" t="s">
        <v>1269</v>
      </c>
      <c r="E1929" t="str">
        <f t="shared" si="61"/>
        <v>52030301Armenia</v>
      </c>
      <c r="F1929" t="str">
        <f t="shared" si="62"/>
        <v/>
      </c>
      <c r="G1929">
        <v>2</v>
      </c>
      <c r="H1929" s="2"/>
      <c r="I1929">
        <f>+ABS(SUMIF($A$4:$A$11183,A1929,$H$4:$H$11183)-IF(ISERROR(VLOOKUP(A1929,Seguimiento_Mar_2025!G$4:U$356,15,FALSE)),0,VLOOKUP(A1929,Seguimiento_Mar_2025!G$4:U$356,15,FALSE)))</f>
        <v>0</v>
      </c>
    </row>
    <row r="1930" spans="1:9">
      <c r="A1930" t="s">
        <v>369</v>
      </c>
      <c r="B1930" s="1" t="str">
        <f>+IF(LEN(A1930)&gt;0,VLOOKUP(A1930,Seguimiento_Mar_2025!G$4:H$356,2,FALSE),"")</f>
        <v xml:space="preserve">Sedes educativas mejoradas </v>
      </c>
      <c r="C1930" s="1" t="str">
        <f>+IF(LEN(A1930)&gt;0,VLOOKUP(A1930,Seguimiento_Mar_2025!G$4:J$356,4,FALSE),"")</f>
        <v>Secretaría de Educación</v>
      </c>
      <c r="D1930" t="s">
        <v>1309</v>
      </c>
      <c r="E1930" t="str">
        <f t="shared" si="61"/>
        <v>52030301Barbosa</v>
      </c>
      <c r="F1930" t="str">
        <f t="shared" si="62"/>
        <v/>
      </c>
      <c r="G1930">
        <v>22</v>
      </c>
      <c r="H1930" s="2"/>
      <c r="I1930">
        <f>+ABS(SUMIF($A$4:$A$11183,A1930,$H$4:$H$11183)-IF(ISERROR(VLOOKUP(A1930,Seguimiento_Mar_2025!G$4:U$356,15,FALSE)),0,VLOOKUP(A1930,Seguimiento_Mar_2025!G$4:U$356,15,FALSE)))</f>
        <v>0</v>
      </c>
    </row>
    <row r="1931" spans="1:9">
      <c r="A1931" t="s">
        <v>369</v>
      </c>
      <c r="B1931" s="1" t="str">
        <f>+IF(LEN(A1931)&gt;0,VLOOKUP(A1931,Seguimiento_Mar_2025!G$4:H$356,2,FALSE),"")</f>
        <v xml:space="preserve">Sedes educativas mejoradas </v>
      </c>
      <c r="C1931" s="1" t="str">
        <f>+IF(LEN(A1931)&gt;0,VLOOKUP(A1931,Seguimiento_Mar_2025!G$4:J$356,4,FALSE),"")</f>
        <v>Secretaría de Educación</v>
      </c>
      <c r="D1931" t="s">
        <v>1279</v>
      </c>
      <c r="E1931" t="str">
        <f t="shared" si="61"/>
        <v>52030301Belmira</v>
      </c>
      <c r="F1931" t="str">
        <f t="shared" si="62"/>
        <v/>
      </c>
      <c r="G1931">
        <v>1</v>
      </c>
      <c r="H1931" s="2">
        <v>2</v>
      </c>
      <c r="I1931">
        <f>+ABS(SUMIF($A$4:$A$11183,A1931,$H$4:$H$11183)-IF(ISERROR(VLOOKUP(A1931,Seguimiento_Mar_2025!G$4:U$356,15,FALSE)),0,VLOOKUP(A1931,Seguimiento_Mar_2025!G$4:U$356,15,FALSE)))</f>
        <v>0</v>
      </c>
    </row>
    <row r="1932" spans="1:9">
      <c r="A1932" t="s">
        <v>369</v>
      </c>
      <c r="B1932" s="1" t="str">
        <f>+IF(LEN(A1932)&gt;0,VLOOKUP(A1932,Seguimiento_Mar_2025!G$4:H$356,2,FALSE),"")</f>
        <v xml:space="preserve">Sedes educativas mejoradas </v>
      </c>
      <c r="C1932" s="1" t="str">
        <f>+IF(LEN(A1932)&gt;0,VLOOKUP(A1932,Seguimiento_Mar_2025!G$4:J$356,4,FALSE),"")</f>
        <v>Secretaría de Educación</v>
      </c>
      <c r="D1932" t="s">
        <v>1311</v>
      </c>
      <c r="E1932" t="str">
        <f t="shared" si="61"/>
        <v>52030301Betania</v>
      </c>
      <c r="F1932" t="str">
        <f t="shared" si="62"/>
        <v/>
      </c>
      <c r="G1932">
        <v>10</v>
      </c>
      <c r="H1932" s="2">
        <v>2</v>
      </c>
      <c r="I1932">
        <f>+ABS(SUMIF($A$4:$A$11183,A1932,$H$4:$H$11183)-IF(ISERROR(VLOOKUP(A1932,Seguimiento_Mar_2025!G$4:U$356,15,FALSE)),0,VLOOKUP(A1932,Seguimiento_Mar_2025!G$4:U$356,15,FALSE)))</f>
        <v>0</v>
      </c>
    </row>
    <row r="1933" spans="1:9">
      <c r="A1933" t="s">
        <v>369</v>
      </c>
      <c r="B1933" s="1" t="str">
        <f>+IF(LEN(A1933)&gt;0,VLOOKUP(A1933,Seguimiento_Mar_2025!G$4:H$356,2,FALSE),"")</f>
        <v xml:space="preserve">Sedes educativas mejoradas </v>
      </c>
      <c r="C1933" s="1" t="str">
        <f>+IF(LEN(A1933)&gt;0,VLOOKUP(A1933,Seguimiento_Mar_2025!G$4:J$356,4,FALSE),"")</f>
        <v>Secretaría de Educación</v>
      </c>
      <c r="D1933" t="s">
        <v>1272</v>
      </c>
      <c r="E1933" t="str">
        <f t="shared" si="61"/>
        <v>52030301Betulia</v>
      </c>
      <c r="F1933" t="str">
        <f t="shared" si="62"/>
        <v/>
      </c>
      <c r="G1933">
        <v>11</v>
      </c>
      <c r="H1933" s="2"/>
      <c r="I1933">
        <f>+ABS(SUMIF($A$4:$A$11183,A1933,$H$4:$H$11183)-IF(ISERROR(VLOOKUP(A1933,Seguimiento_Mar_2025!G$4:U$356,15,FALSE)),0,VLOOKUP(A1933,Seguimiento_Mar_2025!G$4:U$356,15,FALSE)))</f>
        <v>0</v>
      </c>
    </row>
    <row r="1934" spans="1:9">
      <c r="A1934" t="s">
        <v>369</v>
      </c>
      <c r="B1934" s="1" t="str">
        <f>+IF(LEN(A1934)&gt;0,VLOOKUP(A1934,Seguimiento_Mar_2025!G$4:H$356,2,FALSE),"")</f>
        <v xml:space="preserve">Sedes educativas mejoradas </v>
      </c>
      <c r="C1934" s="1" t="str">
        <f>+IF(LEN(A1934)&gt;0,VLOOKUP(A1934,Seguimiento_Mar_2025!G$4:J$356,4,FALSE),"")</f>
        <v>Secretaría de Educación</v>
      </c>
      <c r="D1934" t="s">
        <v>1280</v>
      </c>
      <c r="E1934" t="str">
        <f t="shared" si="61"/>
        <v>52030301Briceño</v>
      </c>
      <c r="F1934" t="str">
        <f t="shared" si="62"/>
        <v/>
      </c>
      <c r="G1934">
        <v>4</v>
      </c>
      <c r="H1934" s="2">
        <v>6</v>
      </c>
      <c r="I1934">
        <f>+ABS(SUMIF($A$4:$A$11183,A1934,$H$4:$H$11183)-IF(ISERROR(VLOOKUP(A1934,Seguimiento_Mar_2025!G$4:U$356,15,FALSE)),0,VLOOKUP(A1934,Seguimiento_Mar_2025!G$4:U$356,15,FALSE)))</f>
        <v>0</v>
      </c>
    </row>
    <row r="1935" spans="1:9">
      <c r="A1935" t="s">
        <v>369</v>
      </c>
      <c r="B1935" s="1" t="str">
        <f>+IF(LEN(A1935)&gt;0,VLOOKUP(A1935,Seguimiento_Mar_2025!G$4:H$356,2,FALSE),"")</f>
        <v xml:space="preserve">Sedes educativas mejoradas </v>
      </c>
      <c r="C1935" s="1" t="str">
        <f>+IF(LEN(A1935)&gt;0,VLOOKUP(A1935,Seguimiento_Mar_2025!G$4:J$356,4,FALSE),"")</f>
        <v>Secretaría de Educación</v>
      </c>
      <c r="D1935" t="s">
        <v>1264</v>
      </c>
      <c r="E1935" t="str">
        <f t="shared" si="61"/>
        <v>52030301Cáceres</v>
      </c>
      <c r="F1935" t="str">
        <f t="shared" si="62"/>
        <v/>
      </c>
      <c r="G1935">
        <v>4</v>
      </c>
      <c r="H1935" s="2">
        <v>9</v>
      </c>
      <c r="I1935">
        <f>+ABS(SUMIF($A$4:$A$11183,A1935,$H$4:$H$11183)-IF(ISERROR(VLOOKUP(A1935,Seguimiento_Mar_2025!G$4:U$356,15,FALSE)),0,VLOOKUP(A1935,Seguimiento_Mar_2025!G$4:U$356,15,FALSE)))</f>
        <v>0</v>
      </c>
    </row>
    <row r="1936" spans="1:9">
      <c r="A1936" t="s">
        <v>369</v>
      </c>
      <c r="B1936" s="1" t="str">
        <f>+IF(LEN(A1936)&gt;0,VLOOKUP(A1936,Seguimiento_Mar_2025!G$4:H$356,2,FALSE),"")</f>
        <v xml:space="preserve">Sedes educativas mejoradas </v>
      </c>
      <c r="C1936" s="1" t="str">
        <f>+IF(LEN(A1936)&gt;0,VLOOKUP(A1936,Seguimiento_Mar_2025!G$4:J$356,4,FALSE),"")</f>
        <v>Secretaría de Educación</v>
      </c>
      <c r="D1936" t="s">
        <v>1314</v>
      </c>
      <c r="E1936" t="str">
        <f t="shared" si="61"/>
        <v>52030301Caldas</v>
      </c>
      <c r="F1936" t="str">
        <f t="shared" si="62"/>
        <v/>
      </c>
      <c r="G1936">
        <v>3</v>
      </c>
      <c r="H1936" s="2">
        <v>3</v>
      </c>
      <c r="I1936">
        <f>+ABS(SUMIF($A$4:$A$11183,A1936,$H$4:$H$11183)-IF(ISERROR(VLOOKUP(A1936,Seguimiento_Mar_2025!G$4:U$356,15,FALSE)),0,VLOOKUP(A1936,Seguimiento_Mar_2025!G$4:U$356,15,FALSE)))</f>
        <v>0</v>
      </c>
    </row>
    <row r="1937" spans="1:9">
      <c r="A1937" t="s">
        <v>369</v>
      </c>
      <c r="B1937" s="1" t="str">
        <f>+IF(LEN(A1937)&gt;0,VLOOKUP(A1937,Seguimiento_Mar_2025!G$4:H$356,2,FALSE),"")</f>
        <v xml:space="preserve">Sedes educativas mejoradas </v>
      </c>
      <c r="C1937" s="1" t="str">
        <f>+IF(LEN(A1937)&gt;0,VLOOKUP(A1937,Seguimiento_Mar_2025!G$4:J$356,4,FALSE),"")</f>
        <v>Secretaría de Educación</v>
      </c>
      <c r="D1937" t="s">
        <v>1315</v>
      </c>
      <c r="E1937" t="str">
        <f t="shared" si="61"/>
        <v>52030301Campamento</v>
      </c>
      <c r="F1937" t="str">
        <f t="shared" si="62"/>
        <v/>
      </c>
      <c r="G1937">
        <v>4</v>
      </c>
      <c r="H1937" s="2"/>
      <c r="I1937">
        <f>+ABS(SUMIF($A$4:$A$11183,A1937,$H$4:$H$11183)-IF(ISERROR(VLOOKUP(A1937,Seguimiento_Mar_2025!G$4:U$356,15,FALSE)),0,VLOOKUP(A1937,Seguimiento_Mar_2025!G$4:U$356,15,FALSE)))</f>
        <v>0</v>
      </c>
    </row>
    <row r="1938" spans="1:9">
      <c r="A1938" t="s">
        <v>369</v>
      </c>
      <c r="B1938" s="1" t="str">
        <f>+IF(LEN(A1938)&gt;0,VLOOKUP(A1938,Seguimiento_Mar_2025!G$4:H$356,2,FALSE),"")</f>
        <v xml:space="preserve">Sedes educativas mejoradas </v>
      </c>
      <c r="C1938" s="1" t="str">
        <f>+IF(LEN(A1938)&gt;0,VLOOKUP(A1938,Seguimiento_Mar_2025!G$4:J$356,4,FALSE),"")</f>
        <v>Secretaría de Educación</v>
      </c>
      <c r="D1938" t="s">
        <v>1316</v>
      </c>
      <c r="E1938" t="str">
        <f t="shared" si="61"/>
        <v>52030301Cañasgordas</v>
      </c>
      <c r="F1938" t="str">
        <f t="shared" si="62"/>
        <v/>
      </c>
      <c r="G1938">
        <v>25</v>
      </c>
      <c r="H1938" s="2">
        <v>2</v>
      </c>
      <c r="I1938">
        <f>+ABS(SUMIF($A$4:$A$11183,A1938,$H$4:$H$11183)-IF(ISERROR(VLOOKUP(A1938,Seguimiento_Mar_2025!G$4:U$356,15,FALSE)),0,VLOOKUP(A1938,Seguimiento_Mar_2025!G$4:U$356,15,FALSE)))</f>
        <v>0</v>
      </c>
    </row>
    <row r="1939" spans="1:9">
      <c r="A1939" t="s">
        <v>369</v>
      </c>
      <c r="B1939" s="1" t="str">
        <f>+IF(LEN(A1939)&gt;0,VLOOKUP(A1939,Seguimiento_Mar_2025!G$4:H$356,2,FALSE),"")</f>
        <v xml:space="preserve">Sedes educativas mejoradas </v>
      </c>
      <c r="C1939" s="1" t="str">
        <f>+IF(LEN(A1939)&gt;0,VLOOKUP(A1939,Seguimiento_Mar_2025!G$4:J$356,4,FALSE),"")</f>
        <v>Secretaría de Educación</v>
      </c>
      <c r="D1939" t="s">
        <v>1299</v>
      </c>
      <c r="E1939" t="str">
        <f t="shared" si="61"/>
        <v>52030301Caracolí</v>
      </c>
      <c r="F1939" t="str">
        <f t="shared" si="62"/>
        <v/>
      </c>
      <c r="G1939">
        <v>12</v>
      </c>
      <c r="H1939" s="2"/>
      <c r="I1939">
        <f>+ABS(SUMIF($A$4:$A$11183,A1939,$H$4:$H$11183)-IF(ISERROR(VLOOKUP(A1939,Seguimiento_Mar_2025!G$4:U$356,15,FALSE)),0,VLOOKUP(A1939,Seguimiento_Mar_2025!G$4:U$356,15,FALSE)))</f>
        <v>0</v>
      </c>
    </row>
    <row r="1940" spans="1:9">
      <c r="A1940" t="s">
        <v>369</v>
      </c>
      <c r="B1940" s="1" t="str">
        <f>+IF(LEN(A1940)&gt;0,VLOOKUP(A1940,Seguimiento_Mar_2025!G$4:H$356,2,FALSE),"")</f>
        <v xml:space="preserve">Sedes educativas mejoradas </v>
      </c>
      <c r="C1940" s="1" t="str">
        <f>+IF(LEN(A1940)&gt;0,VLOOKUP(A1940,Seguimiento_Mar_2025!G$4:J$356,4,FALSE),"")</f>
        <v>Secretaría de Educación</v>
      </c>
      <c r="D1940" t="s">
        <v>1273</v>
      </c>
      <c r="E1940" t="str">
        <f t="shared" si="61"/>
        <v>52030301Caramanta</v>
      </c>
      <c r="F1940" t="str">
        <f t="shared" si="62"/>
        <v/>
      </c>
      <c r="G1940">
        <v>14</v>
      </c>
      <c r="H1940" s="2"/>
      <c r="I1940">
        <f>+ABS(SUMIF($A$4:$A$11183,A1940,$H$4:$H$11183)-IF(ISERROR(VLOOKUP(A1940,Seguimiento_Mar_2025!G$4:U$356,15,FALSE)),0,VLOOKUP(A1940,Seguimiento_Mar_2025!G$4:U$356,15,FALSE)))</f>
        <v>0</v>
      </c>
    </row>
    <row r="1941" spans="1:9">
      <c r="A1941" t="s">
        <v>369</v>
      </c>
      <c r="B1941" s="1" t="str">
        <f>+IF(LEN(A1941)&gt;0,VLOOKUP(A1941,Seguimiento_Mar_2025!G$4:H$356,2,FALSE),"")</f>
        <v xml:space="preserve">Sedes educativas mejoradas </v>
      </c>
      <c r="C1941" s="1" t="str">
        <f>+IF(LEN(A1941)&gt;0,VLOOKUP(A1941,Seguimiento_Mar_2025!G$4:J$356,4,FALSE),"")</f>
        <v>Secretaría de Educación</v>
      </c>
      <c r="D1941" t="s">
        <v>1266</v>
      </c>
      <c r="E1941" t="str">
        <f t="shared" si="61"/>
        <v>52030301Carepa</v>
      </c>
      <c r="F1941" t="str">
        <f t="shared" si="62"/>
        <v/>
      </c>
      <c r="G1941">
        <v>1</v>
      </c>
      <c r="H1941" s="2">
        <v>3</v>
      </c>
      <c r="I1941">
        <f>+ABS(SUMIF($A$4:$A$11183,A1941,$H$4:$H$11183)-IF(ISERROR(VLOOKUP(A1941,Seguimiento_Mar_2025!G$4:U$356,15,FALSE)),0,VLOOKUP(A1941,Seguimiento_Mar_2025!G$4:U$356,15,FALSE)))</f>
        <v>0</v>
      </c>
    </row>
    <row r="1942" spans="1:9">
      <c r="A1942" t="s">
        <v>369</v>
      </c>
      <c r="B1942" s="1" t="str">
        <f>+IF(LEN(A1942)&gt;0,VLOOKUP(A1942,Seguimiento_Mar_2025!G$4:H$356,2,FALSE),"")</f>
        <v xml:space="preserve">Sedes educativas mejoradas </v>
      </c>
      <c r="C1942" s="1" t="str">
        <f>+IF(LEN(A1942)&gt;0,VLOOKUP(A1942,Seguimiento_Mar_2025!G$4:J$356,4,FALSE),"")</f>
        <v>Secretaría de Educación</v>
      </c>
      <c r="D1942" t="s">
        <v>1516</v>
      </c>
      <c r="E1942" t="str">
        <f t="shared" si="61"/>
        <v>52030301Carolina Del Principe</v>
      </c>
      <c r="F1942" t="str">
        <f t="shared" si="62"/>
        <v/>
      </c>
      <c r="G1942">
        <v>1</v>
      </c>
      <c r="H1942" s="2"/>
      <c r="I1942">
        <f>+ABS(SUMIF($A$4:$A$11183,A1942,$H$4:$H$11183)-IF(ISERROR(VLOOKUP(A1942,Seguimiento_Mar_2025!G$4:U$356,15,FALSE)),0,VLOOKUP(A1942,Seguimiento_Mar_2025!G$4:U$356,15,FALSE)))</f>
        <v>0</v>
      </c>
    </row>
    <row r="1943" spans="1:9">
      <c r="A1943" t="s">
        <v>369</v>
      </c>
      <c r="B1943" s="1" t="str">
        <f>+IF(LEN(A1943)&gt;0,VLOOKUP(A1943,Seguimiento_Mar_2025!G$4:H$356,2,FALSE),"")</f>
        <v xml:space="preserve">Sedes educativas mejoradas </v>
      </c>
      <c r="C1943" s="1" t="str">
        <f>+IF(LEN(A1943)&gt;0,VLOOKUP(A1943,Seguimiento_Mar_2025!G$4:J$356,4,FALSE),"")</f>
        <v>Secretaría de Educación</v>
      </c>
      <c r="D1943" t="s">
        <v>1265</v>
      </c>
      <c r="E1943" t="str">
        <f t="shared" si="61"/>
        <v>52030301Caucasia</v>
      </c>
      <c r="F1943" t="str">
        <f t="shared" si="62"/>
        <v/>
      </c>
      <c r="G1943">
        <v>8</v>
      </c>
      <c r="H1943" s="2">
        <v>5</v>
      </c>
      <c r="I1943">
        <f>+ABS(SUMIF($A$4:$A$11183,A1943,$H$4:$H$11183)-IF(ISERROR(VLOOKUP(A1943,Seguimiento_Mar_2025!G$4:U$356,15,FALSE)),0,VLOOKUP(A1943,Seguimiento_Mar_2025!G$4:U$356,15,FALSE)))</f>
        <v>0</v>
      </c>
    </row>
    <row r="1944" spans="1:9">
      <c r="A1944" t="s">
        <v>369</v>
      </c>
      <c r="B1944" s="1" t="str">
        <f>+IF(LEN(A1944)&gt;0,VLOOKUP(A1944,Seguimiento_Mar_2025!G$4:H$356,2,FALSE),"")</f>
        <v xml:space="preserve">Sedes educativas mejoradas </v>
      </c>
      <c r="C1944" s="1" t="str">
        <f>+IF(LEN(A1944)&gt;0,VLOOKUP(A1944,Seguimiento_Mar_2025!G$4:J$356,4,FALSE),"")</f>
        <v>Secretaría de Educación</v>
      </c>
      <c r="D1944" t="s">
        <v>1258</v>
      </c>
      <c r="E1944" t="str">
        <f t="shared" si="61"/>
        <v>52030301Chigorodó</v>
      </c>
      <c r="F1944" t="str">
        <f t="shared" si="62"/>
        <v/>
      </c>
      <c r="G1944">
        <v>6</v>
      </c>
      <c r="H1944" s="2"/>
      <c r="I1944">
        <f>+ABS(SUMIF($A$4:$A$11183,A1944,$H$4:$H$11183)-IF(ISERROR(VLOOKUP(A1944,Seguimiento_Mar_2025!G$4:U$356,15,FALSE)),0,VLOOKUP(A1944,Seguimiento_Mar_2025!G$4:U$356,15,FALSE)))</f>
        <v>0</v>
      </c>
    </row>
    <row r="1945" spans="1:9">
      <c r="A1945" t="s">
        <v>369</v>
      </c>
      <c r="B1945" s="1" t="str">
        <f>+IF(LEN(A1945)&gt;0,VLOOKUP(A1945,Seguimiento_Mar_2025!G$4:H$356,2,FALSE),"")</f>
        <v xml:space="preserve">Sedes educativas mejoradas </v>
      </c>
      <c r="C1945" s="1" t="str">
        <f>+IF(LEN(A1945)&gt;0,VLOOKUP(A1945,Seguimiento_Mar_2025!G$4:J$356,4,FALSE),"")</f>
        <v>Secretaría de Educación</v>
      </c>
      <c r="D1945" t="s">
        <v>1254</v>
      </c>
      <c r="E1945" t="str">
        <f t="shared" si="61"/>
        <v>52030301Ciudad Bolívar</v>
      </c>
      <c r="F1945" t="str">
        <f t="shared" si="62"/>
        <v/>
      </c>
      <c r="G1945">
        <v>11</v>
      </c>
      <c r="H1945" s="2">
        <v>4</v>
      </c>
      <c r="I1945">
        <f>+ABS(SUMIF($A$4:$A$11183,A1945,$H$4:$H$11183)-IF(ISERROR(VLOOKUP(A1945,Seguimiento_Mar_2025!G$4:U$356,15,FALSE)),0,VLOOKUP(A1945,Seguimiento_Mar_2025!G$4:U$356,15,FALSE)))</f>
        <v>0</v>
      </c>
    </row>
    <row r="1946" spans="1:9">
      <c r="A1946" t="s">
        <v>369</v>
      </c>
      <c r="B1946" s="1" t="str">
        <f>+IF(LEN(A1946)&gt;0,VLOOKUP(A1946,Seguimiento_Mar_2025!G$4:H$356,2,FALSE),"")</f>
        <v xml:space="preserve">Sedes educativas mejoradas </v>
      </c>
      <c r="C1946" s="1" t="str">
        <f>+IF(LEN(A1946)&gt;0,VLOOKUP(A1946,Seguimiento_Mar_2025!G$4:J$356,4,FALSE),"")</f>
        <v>Secretaría de Educación</v>
      </c>
      <c r="D1946" t="s">
        <v>1317</v>
      </c>
      <c r="E1946" t="str">
        <f t="shared" si="61"/>
        <v>52030301Cocorná</v>
      </c>
      <c r="F1946" t="str">
        <f t="shared" si="62"/>
        <v/>
      </c>
      <c r="G1946">
        <v>1</v>
      </c>
      <c r="H1946" s="2">
        <v>3</v>
      </c>
      <c r="I1946">
        <f>+ABS(SUMIF($A$4:$A$11183,A1946,$H$4:$H$11183)-IF(ISERROR(VLOOKUP(A1946,Seguimiento_Mar_2025!G$4:U$356,15,FALSE)),0,VLOOKUP(A1946,Seguimiento_Mar_2025!G$4:U$356,15,FALSE)))</f>
        <v>0</v>
      </c>
    </row>
    <row r="1947" spans="1:9">
      <c r="A1947" t="s">
        <v>369</v>
      </c>
      <c r="B1947" s="1" t="str">
        <f>+IF(LEN(A1947)&gt;0,VLOOKUP(A1947,Seguimiento_Mar_2025!G$4:H$356,2,FALSE),"")</f>
        <v xml:space="preserve">Sedes educativas mejoradas </v>
      </c>
      <c r="C1947" s="1" t="str">
        <f>+IF(LEN(A1947)&gt;0,VLOOKUP(A1947,Seguimiento_Mar_2025!G$4:J$356,4,FALSE),"")</f>
        <v>Secretaría de Educación</v>
      </c>
      <c r="D1947" t="s">
        <v>1318</v>
      </c>
      <c r="E1947" t="str">
        <f t="shared" si="61"/>
        <v>52030301Concordia</v>
      </c>
      <c r="F1947" t="str">
        <f t="shared" si="62"/>
        <v/>
      </c>
      <c r="G1947">
        <v>9</v>
      </c>
      <c r="H1947" s="2"/>
      <c r="I1947">
        <f>+ABS(SUMIF($A$4:$A$11183,A1947,$H$4:$H$11183)-IF(ISERROR(VLOOKUP(A1947,Seguimiento_Mar_2025!G$4:U$356,15,FALSE)),0,VLOOKUP(A1947,Seguimiento_Mar_2025!G$4:U$356,15,FALSE)))</f>
        <v>0</v>
      </c>
    </row>
    <row r="1948" spans="1:9">
      <c r="A1948" t="s">
        <v>369</v>
      </c>
      <c r="B1948" s="1" t="str">
        <f>+IF(LEN(A1948)&gt;0,VLOOKUP(A1948,Seguimiento_Mar_2025!G$4:H$356,2,FALSE),"")</f>
        <v xml:space="preserve">Sedes educativas mejoradas </v>
      </c>
      <c r="C1948" s="1" t="str">
        <f>+IF(LEN(A1948)&gt;0,VLOOKUP(A1948,Seguimiento_Mar_2025!G$4:J$356,4,FALSE),"")</f>
        <v>Secretaría de Educación</v>
      </c>
      <c r="D1948" t="s">
        <v>1245</v>
      </c>
      <c r="E1948" t="str">
        <f t="shared" si="61"/>
        <v>52030301Copacabana</v>
      </c>
      <c r="F1948" t="str">
        <f t="shared" si="62"/>
        <v/>
      </c>
      <c r="G1948">
        <v>4</v>
      </c>
      <c r="H1948" s="2"/>
      <c r="I1948">
        <f>+ABS(SUMIF($A$4:$A$11183,A1948,$H$4:$H$11183)-IF(ISERROR(VLOOKUP(A1948,Seguimiento_Mar_2025!G$4:U$356,15,FALSE)),0,VLOOKUP(A1948,Seguimiento_Mar_2025!G$4:U$356,15,FALSE)))</f>
        <v>0</v>
      </c>
    </row>
    <row r="1949" spans="1:9">
      <c r="A1949" t="s">
        <v>369</v>
      </c>
      <c r="B1949" s="1" t="str">
        <f>+IF(LEN(A1949)&gt;0,VLOOKUP(A1949,Seguimiento_Mar_2025!G$4:H$356,2,FALSE),"")</f>
        <v xml:space="preserve">Sedes educativas mejoradas </v>
      </c>
      <c r="C1949" s="1" t="str">
        <f>+IF(LEN(A1949)&gt;0,VLOOKUP(A1949,Seguimiento_Mar_2025!G$4:J$356,4,FALSE),"")</f>
        <v>Secretaría de Educación</v>
      </c>
      <c r="D1949" t="s">
        <v>1231</v>
      </c>
      <c r="E1949" t="str">
        <f t="shared" si="61"/>
        <v>52030301Dabeiba</v>
      </c>
      <c r="F1949" t="str">
        <f t="shared" si="62"/>
        <v/>
      </c>
      <c r="G1949">
        <v>14</v>
      </c>
      <c r="H1949" s="2"/>
      <c r="I1949">
        <f>+ABS(SUMIF($A$4:$A$11183,A1949,$H$4:$H$11183)-IF(ISERROR(VLOOKUP(A1949,Seguimiento_Mar_2025!G$4:U$356,15,FALSE)),0,VLOOKUP(A1949,Seguimiento_Mar_2025!G$4:U$356,15,FALSE)))</f>
        <v>0</v>
      </c>
    </row>
    <row r="1950" spans="1:9">
      <c r="A1950" t="s">
        <v>369</v>
      </c>
      <c r="B1950" s="1" t="str">
        <f>+IF(LEN(A1950)&gt;0,VLOOKUP(A1950,Seguimiento_Mar_2025!G$4:H$356,2,FALSE),"")</f>
        <v xml:space="preserve">Sedes educativas mejoradas </v>
      </c>
      <c r="C1950" s="1" t="str">
        <f>+IF(LEN(A1950)&gt;0,VLOOKUP(A1950,Seguimiento_Mar_2025!G$4:J$356,4,FALSE),"")</f>
        <v>Secretaría de Educación</v>
      </c>
      <c r="D1950" t="s">
        <v>1319</v>
      </c>
      <c r="E1950" t="str">
        <f t="shared" si="61"/>
        <v>52030301Donmatías</v>
      </c>
      <c r="F1950" t="str">
        <f t="shared" si="62"/>
        <v/>
      </c>
      <c r="G1950">
        <v>7</v>
      </c>
      <c r="H1950" s="2">
        <v>4</v>
      </c>
      <c r="I1950">
        <f>+ABS(SUMIF($A$4:$A$11183,A1950,$H$4:$H$11183)-IF(ISERROR(VLOOKUP(A1950,Seguimiento_Mar_2025!G$4:U$356,15,FALSE)),0,VLOOKUP(A1950,Seguimiento_Mar_2025!G$4:U$356,15,FALSE)))</f>
        <v>0</v>
      </c>
    </row>
    <row r="1951" spans="1:9">
      <c r="A1951" t="s">
        <v>369</v>
      </c>
      <c r="B1951" s="1" t="str">
        <f>+IF(LEN(A1951)&gt;0,VLOOKUP(A1951,Seguimiento_Mar_2025!G$4:H$356,2,FALSE),"")</f>
        <v xml:space="preserve">Sedes educativas mejoradas </v>
      </c>
      <c r="C1951" s="1" t="str">
        <f>+IF(LEN(A1951)&gt;0,VLOOKUP(A1951,Seguimiento_Mar_2025!G$4:J$356,4,FALSE),"")</f>
        <v>Secretaría de Educación</v>
      </c>
      <c r="D1951" t="s">
        <v>1270</v>
      </c>
      <c r="E1951" t="str">
        <f t="shared" si="61"/>
        <v>52030301Ebéjico</v>
      </c>
      <c r="F1951" t="str">
        <f t="shared" si="62"/>
        <v/>
      </c>
      <c r="G1951">
        <v>7</v>
      </c>
      <c r="H1951" s="2">
        <v>8</v>
      </c>
      <c r="I1951">
        <f>+ABS(SUMIF($A$4:$A$11183,A1951,$H$4:$H$11183)-IF(ISERROR(VLOOKUP(A1951,Seguimiento_Mar_2025!G$4:U$356,15,FALSE)),0,VLOOKUP(A1951,Seguimiento_Mar_2025!G$4:U$356,15,FALSE)))</f>
        <v>0</v>
      </c>
    </row>
    <row r="1952" spans="1:9">
      <c r="A1952" t="s">
        <v>369</v>
      </c>
      <c r="B1952" s="1" t="str">
        <f>+IF(LEN(A1952)&gt;0,VLOOKUP(A1952,Seguimiento_Mar_2025!G$4:H$356,2,FALSE),"")</f>
        <v xml:space="preserve">Sedes educativas mejoradas </v>
      </c>
      <c r="C1952" s="1" t="str">
        <f>+IF(LEN(A1952)&gt;0,VLOOKUP(A1952,Seguimiento_Mar_2025!G$4:J$356,4,FALSE),"")</f>
        <v>Secretaría de Educación</v>
      </c>
      <c r="D1952" t="s">
        <v>1253</v>
      </c>
      <c r="E1952" t="str">
        <f t="shared" si="61"/>
        <v>52030301El Bagre</v>
      </c>
      <c r="F1952" t="str">
        <f t="shared" si="62"/>
        <v/>
      </c>
      <c r="G1952">
        <v>3</v>
      </c>
      <c r="H1952" s="2">
        <v>6</v>
      </c>
      <c r="I1952">
        <f>+ABS(SUMIF($A$4:$A$11183,A1952,$H$4:$H$11183)-IF(ISERROR(VLOOKUP(A1952,Seguimiento_Mar_2025!G$4:U$356,15,FALSE)),0,VLOOKUP(A1952,Seguimiento_Mar_2025!G$4:U$356,15,FALSE)))</f>
        <v>0</v>
      </c>
    </row>
    <row r="1953" spans="1:9">
      <c r="A1953" t="s">
        <v>369</v>
      </c>
      <c r="B1953" s="1" t="str">
        <f>+IF(LEN(A1953)&gt;0,VLOOKUP(A1953,Seguimiento_Mar_2025!G$4:H$356,2,FALSE),"")</f>
        <v xml:space="preserve">Sedes educativas mejoradas </v>
      </c>
      <c r="C1953" s="1" t="str">
        <f>+IF(LEN(A1953)&gt;0,VLOOKUP(A1953,Seguimiento_Mar_2025!G$4:J$356,4,FALSE),"")</f>
        <v>Secretaría de Educación</v>
      </c>
      <c r="D1953" t="s">
        <v>1355</v>
      </c>
      <c r="E1953" t="str">
        <f t="shared" si="61"/>
        <v>52030301El Carmen De Viboral</v>
      </c>
      <c r="F1953" t="str">
        <f t="shared" si="62"/>
        <v/>
      </c>
      <c r="G1953">
        <v>20</v>
      </c>
      <c r="H1953" s="2">
        <v>1</v>
      </c>
      <c r="I1953">
        <f>+ABS(SUMIF($A$4:$A$11183,A1953,$H$4:$H$11183)-IF(ISERROR(VLOOKUP(A1953,Seguimiento_Mar_2025!G$4:U$356,15,FALSE)),0,VLOOKUP(A1953,Seguimiento_Mar_2025!G$4:U$356,15,FALSE)))</f>
        <v>0</v>
      </c>
    </row>
    <row r="1954" spans="1:9">
      <c r="A1954" t="s">
        <v>369</v>
      </c>
      <c r="B1954" s="1" t="str">
        <f>+IF(LEN(A1954)&gt;0,VLOOKUP(A1954,Seguimiento_Mar_2025!G$4:H$356,2,FALSE),"")</f>
        <v xml:space="preserve">Sedes educativas mejoradas </v>
      </c>
      <c r="C1954" s="1" t="str">
        <f>+IF(LEN(A1954)&gt;0,VLOOKUP(A1954,Seguimiento_Mar_2025!G$4:J$356,4,FALSE),"")</f>
        <v>Secretaría de Educación</v>
      </c>
      <c r="D1954" t="s">
        <v>1244</v>
      </c>
      <c r="E1954" t="str">
        <f t="shared" si="61"/>
        <v>52030301El Peñol</v>
      </c>
      <c r="F1954" t="str">
        <f t="shared" si="62"/>
        <v/>
      </c>
      <c r="G1954">
        <v>4</v>
      </c>
      <c r="H1954" s="2">
        <v>3</v>
      </c>
      <c r="I1954">
        <f>+ABS(SUMIF($A$4:$A$11183,A1954,$H$4:$H$11183)-IF(ISERROR(VLOOKUP(A1954,Seguimiento_Mar_2025!G$4:U$356,15,FALSE)),0,VLOOKUP(A1954,Seguimiento_Mar_2025!G$4:U$356,15,FALSE)))</f>
        <v>0</v>
      </c>
    </row>
    <row r="1955" spans="1:9">
      <c r="A1955" t="s">
        <v>369</v>
      </c>
      <c r="B1955" s="1" t="str">
        <f>+IF(LEN(A1955)&gt;0,VLOOKUP(A1955,Seguimiento_Mar_2025!G$4:H$356,2,FALSE),"")</f>
        <v xml:space="preserve">Sedes educativas mejoradas </v>
      </c>
      <c r="C1955" s="1" t="str">
        <f>+IF(LEN(A1955)&gt;0,VLOOKUP(A1955,Seguimiento_Mar_2025!G$4:J$356,4,FALSE),"")</f>
        <v>Secretaría de Educación</v>
      </c>
      <c r="D1955" t="s">
        <v>1321</v>
      </c>
      <c r="E1955" t="str">
        <f t="shared" si="61"/>
        <v>52030301El Retiro</v>
      </c>
      <c r="F1955" t="str">
        <f t="shared" si="62"/>
        <v/>
      </c>
      <c r="G1955">
        <v>1</v>
      </c>
      <c r="H1955" s="2">
        <v>1</v>
      </c>
      <c r="I1955">
        <f>+ABS(SUMIF($A$4:$A$11183,A1955,$H$4:$H$11183)-IF(ISERROR(VLOOKUP(A1955,Seguimiento_Mar_2025!G$4:U$356,15,FALSE)),0,VLOOKUP(A1955,Seguimiento_Mar_2025!G$4:U$356,15,FALSE)))</f>
        <v>0</v>
      </c>
    </row>
    <row r="1956" spans="1:9">
      <c r="A1956" t="s">
        <v>369</v>
      </c>
      <c r="B1956" s="1" t="str">
        <f>+IF(LEN(A1956)&gt;0,VLOOKUP(A1956,Seguimiento_Mar_2025!G$4:H$356,2,FALSE),"")</f>
        <v xml:space="preserve">Sedes educativas mejoradas </v>
      </c>
      <c r="C1956" s="1" t="str">
        <f>+IF(LEN(A1956)&gt;0,VLOOKUP(A1956,Seguimiento_Mar_2025!G$4:J$356,4,FALSE),"")</f>
        <v>Secretaría de Educación</v>
      </c>
      <c r="D1956" t="s">
        <v>1235</v>
      </c>
      <c r="E1956" t="str">
        <f t="shared" si="61"/>
        <v>52030301El Santuario</v>
      </c>
      <c r="F1956" t="str">
        <f t="shared" si="62"/>
        <v/>
      </c>
      <c r="G1956">
        <v>14</v>
      </c>
      <c r="H1956" s="2"/>
      <c r="I1956">
        <f>+ABS(SUMIF($A$4:$A$11183,A1956,$H$4:$H$11183)-IF(ISERROR(VLOOKUP(A1956,Seguimiento_Mar_2025!G$4:U$356,15,FALSE)),0,VLOOKUP(A1956,Seguimiento_Mar_2025!G$4:U$356,15,FALSE)))</f>
        <v>0</v>
      </c>
    </row>
    <row r="1957" spans="1:9">
      <c r="A1957" t="s">
        <v>369</v>
      </c>
      <c r="B1957" s="1" t="str">
        <f>+IF(LEN(A1957)&gt;0,VLOOKUP(A1957,Seguimiento_Mar_2025!G$4:H$356,2,FALSE),"")</f>
        <v xml:space="preserve">Sedes educativas mejoradas </v>
      </c>
      <c r="C1957" s="1" t="str">
        <f>+IF(LEN(A1957)&gt;0,VLOOKUP(A1957,Seguimiento_Mar_2025!G$4:J$356,4,FALSE),"")</f>
        <v>Secretaría de Educación</v>
      </c>
      <c r="D1957" t="s">
        <v>1404</v>
      </c>
      <c r="E1957" t="str">
        <f t="shared" si="61"/>
        <v>52030301Entrerrios</v>
      </c>
      <c r="F1957" t="str">
        <f t="shared" si="62"/>
        <v/>
      </c>
      <c r="G1957">
        <v>5</v>
      </c>
      <c r="H1957" s="2"/>
      <c r="I1957">
        <f>+ABS(SUMIF($A$4:$A$11183,A1957,$H$4:$H$11183)-IF(ISERROR(VLOOKUP(A1957,Seguimiento_Mar_2025!G$4:U$356,15,FALSE)),0,VLOOKUP(A1957,Seguimiento_Mar_2025!G$4:U$356,15,FALSE)))</f>
        <v>0</v>
      </c>
    </row>
    <row r="1958" spans="1:9">
      <c r="A1958" t="s">
        <v>369</v>
      </c>
      <c r="B1958" s="1" t="str">
        <f>+IF(LEN(A1958)&gt;0,VLOOKUP(A1958,Seguimiento_Mar_2025!G$4:H$356,2,FALSE),"")</f>
        <v xml:space="preserve">Sedes educativas mejoradas </v>
      </c>
      <c r="C1958" s="1" t="str">
        <f>+IF(LEN(A1958)&gt;0,VLOOKUP(A1958,Seguimiento_Mar_2025!G$4:J$356,4,FALSE),"")</f>
        <v>Secretaría de Educación</v>
      </c>
      <c r="D1958" t="s">
        <v>1323</v>
      </c>
      <c r="E1958" t="str">
        <f t="shared" si="61"/>
        <v>52030301Fredonia</v>
      </c>
      <c r="F1958" t="str">
        <f t="shared" si="62"/>
        <v/>
      </c>
      <c r="G1958">
        <v>21</v>
      </c>
      <c r="H1958" s="2"/>
      <c r="I1958">
        <f>+ABS(SUMIF($A$4:$A$11183,A1958,$H$4:$H$11183)-IF(ISERROR(VLOOKUP(A1958,Seguimiento_Mar_2025!G$4:U$356,15,FALSE)),0,VLOOKUP(A1958,Seguimiento_Mar_2025!G$4:U$356,15,FALSE)))</f>
        <v>0</v>
      </c>
    </row>
    <row r="1959" spans="1:9">
      <c r="A1959" t="s">
        <v>369</v>
      </c>
      <c r="B1959" s="1" t="str">
        <f>+IF(LEN(A1959)&gt;0,VLOOKUP(A1959,Seguimiento_Mar_2025!G$4:H$356,2,FALSE),"")</f>
        <v xml:space="preserve">Sedes educativas mejoradas </v>
      </c>
      <c r="C1959" s="1" t="str">
        <f>+IF(LEN(A1959)&gt;0,VLOOKUP(A1959,Seguimiento_Mar_2025!G$4:J$356,4,FALSE),"")</f>
        <v>Secretaría de Educación</v>
      </c>
      <c r="D1959" t="s">
        <v>1325</v>
      </c>
      <c r="E1959" t="str">
        <f t="shared" si="61"/>
        <v>52030301Giraldo</v>
      </c>
      <c r="F1959" t="str">
        <f t="shared" si="62"/>
        <v/>
      </c>
      <c r="G1959">
        <v>3</v>
      </c>
      <c r="H1959" s="2">
        <v>1</v>
      </c>
      <c r="I1959">
        <f>+ABS(SUMIF($A$4:$A$11183,A1959,$H$4:$H$11183)-IF(ISERROR(VLOOKUP(A1959,Seguimiento_Mar_2025!G$4:U$356,15,FALSE)),0,VLOOKUP(A1959,Seguimiento_Mar_2025!G$4:U$356,15,FALSE)))</f>
        <v>0</v>
      </c>
    </row>
    <row r="1960" spans="1:9">
      <c r="A1960" t="s">
        <v>369</v>
      </c>
      <c r="B1960" s="1" t="str">
        <f>+IF(LEN(A1960)&gt;0,VLOOKUP(A1960,Seguimiento_Mar_2025!G$4:H$356,2,FALSE),"")</f>
        <v xml:space="preserve">Sedes educativas mejoradas </v>
      </c>
      <c r="C1960" s="1" t="str">
        <f>+IF(LEN(A1960)&gt;0,VLOOKUP(A1960,Seguimiento_Mar_2025!G$4:J$356,4,FALSE),"")</f>
        <v>Secretaría de Educación</v>
      </c>
      <c r="D1960" t="s">
        <v>1261</v>
      </c>
      <c r="E1960" t="str">
        <f t="shared" si="61"/>
        <v>52030301Girardota</v>
      </c>
      <c r="F1960" t="str">
        <f t="shared" si="62"/>
        <v/>
      </c>
      <c r="G1960">
        <v>3</v>
      </c>
      <c r="H1960" s="2"/>
      <c r="I1960">
        <f>+ABS(SUMIF($A$4:$A$11183,A1960,$H$4:$H$11183)-IF(ISERROR(VLOOKUP(A1960,Seguimiento_Mar_2025!G$4:U$356,15,FALSE)),0,VLOOKUP(A1960,Seguimiento_Mar_2025!G$4:U$356,15,FALSE)))</f>
        <v>0</v>
      </c>
    </row>
    <row r="1961" spans="1:9">
      <c r="A1961" t="s">
        <v>369</v>
      </c>
      <c r="B1961" s="1" t="str">
        <f>+IF(LEN(A1961)&gt;0,VLOOKUP(A1961,Seguimiento_Mar_2025!G$4:H$356,2,FALSE),"")</f>
        <v xml:space="preserve">Sedes educativas mejoradas </v>
      </c>
      <c r="C1961" s="1" t="str">
        <f>+IF(LEN(A1961)&gt;0,VLOOKUP(A1961,Seguimiento_Mar_2025!G$4:J$356,4,FALSE),"")</f>
        <v>Secretaría de Educación</v>
      </c>
      <c r="D1961" t="s">
        <v>1326</v>
      </c>
      <c r="E1961" t="str">
        <f t="shared" si="61"/>
        <v>52030301Gómez Plata</v>
      </c>
      <c r="F1961" t="str">
        <f t="shared" si="62"/>
        <v/>
      </c>
      <c r="G1961">
        <v>4</v>
      </c>
      <c r="H1961" s="2"/>
      <c r="I1961">
        <f>+ABS(SUMIF($A$4:$A$11183,A1961,$H$4:$H$11183)-IF(ISERROR(VLOOKUP(A1961,Seguimiento_Mar_2025!G$4:U$356,15,FALSE)),0,VLOOKUP(A1961,Seguimiento_Mar_2025!G$4:U$356,15,FALSE)))</f>
        <v>0</v>
      </c>
    </row>
    <row r="1962" spans="1:9">
      <c r="A1962" t="s">
        <v>369</v>
      </c>
      <c r="B1962" s="1" t="str">
        <f>+IF(LEN(A1962)&gt;0,VLOOKUP(A1962,Seguimiento_Mar_2025!G$4:H$356,2,FALSE),"")</f>
        <v xml:space="preserve">Sedes educativas mejoradas </v>
      </c>
      <c r="C1962" s="1" t="str">
        <f>+IF(LEN(A1962)&gt;0,VLOOKUP(A1962,Seguimiento_Mar_2025!G$4:J$356,4,FALSE),"")</f>
        <v>Secretaría de Educación</v>
      </c>
      <c r="D1962" t="s">
        <v>1234</v>
      </c>
      <c r="E1962" t="str">
        <f t="shared" si="61"/>
        <v>52030301Granada</v>
      </c>
      <c r="F1962" t="str">
        <f t="shared" si="62"/>
        <v/>
      </c>
      <c r="G1962">
        <v>5</v>
      </c>
      <c r="H1962" s="2"/>
      <c r="I1962">
        <f>+ABS(SUMIF($A$4:$A$11183,A1962,$H$4:$H$11183)-IF(ISERROR(VLOOKUP(A1962,Seguimiento_Mar_2025!G$4:U$356,15,FALSE)),0,VLOOKUP(A1962,Seguimiento_Mar_2025!G$4:U$356,15,FALSE)))</f>
        <v>0</v>
      </c>
    </row>
    <row r="1963" spans="1:9">
      <c r="A1963" t="s">
        <v>369</v>
      </c>
      <c r="B1963" s="1" t="str">
        <f>+IF(LEN(A1963)&gt;0,VLOOKUP(A1963,Seguimiento_Mar_2025!G$4:H$356,2,FALSE),"")</f>
        <v xml:space="preserve">Sedes educativas mejoradas </v>
      </c>
      <c r="C1963" s="1" t="str">
        <f>+IF(LEN(A1963)&gt;0,VLOOKUP(A1963,Seguimiento_Mar_2025!G$4:J$356,4,FALSE),"")</f>
        <v>Secretaría de Educación</v>
      </c>
      <c r="D1963" t="s">
        <v>1327</v>
      </c>
      <c r="E1963" t="str">
        <f t="shared" si="61"/>
        <v>52030301Guarne</v>
      </c>
      <c r="F1963" t="str">
        <f t="shared" si="62"/>
        <v/>
      </c>
      <c r="G1963">
        <v>4</v>
      </c>
      <c r="H1963" s="2">
        <v>3</v>
      </c>
      <c r="I1963">
        <f>+ABS(SUMIF($A$4:$A$11183,A1963,$H$4:$H$11183)-IF(ISERROR(VLOOKUP(A1963,Seguimiento_Mar_2025!G$4:U$356,15,FALSE)),0,VLOOKUP(A1963,Seguimiento_Mar_2025!G$4:U$356,15,FALSE)))</f>
        <v>0</v>
      </c>
    </row>
    <row r="1964" spans="1:9">
      <c r="A1964" t="s">
        <v>369</v>
      </c>
      <c r="B1964" s="1" t="str">
        <f>+IF(LEN(A1964)&gt;0,VLOOKUP(A1964,Seguimiento_Mar_2025!G$4:H$356,2,FALSE),"")</f>
        <v xml:space="preserve">Sedes educativas mejoradas </v>
      </c>
      <c r="C1964" s="1" t="str">
        <f>+IF(LEN(A1964)&gt;0,VLOOKUP(A1964,Seguimiento_Mar_2025!G$4:J$356,4,FALSE),"")</f>
        <v>Secretaría de Educación</v>
      </c>
      <c r="D1964" t="s">
        <v>1405</v>
      </c>
      <c r="E1964" t="str">
        <f t="shared" si="61"/>
        <v>52030301Guatape</v>
      </c>
      <c r="F1964" t="str">
        <f t="shared" si="62"/>
        <v/>
      </c>
      <c r="G1964">
        <v>3</v>
      </c>
      <c r="H1964" s="2"/>
      <c r="I1964">
        <f>+ABS(SUMIF($A$4:$A$11183,A1964,$H$4:$H$11183)-IF(ISERROR(VLOOKUP(A1964,Seguimiento_Mar_2025!G$4:U$356,15,FALSE)),0,VLOOKUP(A1964,Seguimiento_Mar_2025!G$4:U$356,15,FALSE)))</f>
        <v>0</v>
      </c>
    </row>
    <row r="1965" spans="1:9">
      <c r="A1965" t="s">
        <v>369</v>
      </c>
      <c r="B1965" s="1" t="str">
        <f>+IF(LEN(A1965)&gt;0,VLOOKUP(A1965,Seguimiento_Mar_2025!G$4:H$356,2,FALSE),"")</f>
        <v xml:space="preserve">Sedes educativas mejoradas </v>
      </c>
      <c r="C1965" s="1" t="str">
        <f>+IF(LEN(A1965)&gt;0,VLOOKUP(A1965,Seguimiento_Mar_2025!G$4:J$356,4,FALSE),"")</f>
        <v>Secretaría de Educación</v>
      </c>
      <c r="D1965" t="s">
        <v>1293</v>
      </c>
      <c r="E1965" t="str">
        <f t="shared" si="61"/>
        <v>52030301Heliconia</v>
      </c>
      <c r="F1965" t="str">
        <f t="shared" si="62"/>
        <v/>
      </c>
      <c r="G1965">
        <v>5</v>
      </c>
      <c r="H1965" s="2"/>
      <c r="I1965">
        <f>+ABS(SUMIF($A$4:$A$11183,A1965,$H$4:$H$11183)-IF(ISERROR(VLOOKUP(A1965,Seguimiento_Mar_2025!G$4:U$356,15,FALSE)),0,VLOOKUP(A1965,Seguimiento_Mar_2025!G$4:U$356,15,FALSE)))</f>
        <v>0</v>
      </c>
    </row>
    <row r="1966" spans="1:9">
      <c r="A1966" t="s">
        <v>369</v>
      </c>
      <c r="B1966" s="1" t="str">
        <f>+IF(LEN(A1966)&gt;0,VLOOKUP(A1966,Seguimiento_Mar_2025!G$4:H$356,2,FALSE),"")</f>
        <v xml:space="preserve">Sedes educativas mejoradas </v>
      </c>
      <c r="C1966" s="1" t="str">
        <f>+IF(LEN(A1966)&gt;0,VLOOKUP(A1966,Seguimiento_Mar_2025!G$4:J$356,4,FALSE),"")</f>
        <v>Secretaría de Educación</v>
      </c>
      <c r="D1966" t="s">
        <v>1238</v>
      </c>
      <c r="E1966" t="str">
        <f t="shared" si="61"/>
        <v>52030301Ituango</v>
      </c>
      <c r="F1966" t="str">
        <f t="shared" si="62"/>
        <v/>
      </c>
      <c r="G1966">
        <v>14</v>
      </c>
      <c r="H1966" s="2">
        <v>3</v>
      </c>
      <c r="I1966">
        <f>+ABS(SUMIF($A$4:$A$11183,A1966,$H$4:$H$11183)-IF(ISERROR(VLOOKUP(A1966,Seguimiento_Mar_2025!G$4:U$356,15,FALSE)),0,VLOOKUP(A1966,Seguimiento_Mar_2025!G$4:U$356,15,FALSE)))</f>
        <v>0</v>
      </c>
    </row>
    <row r="1967" spans="1:9">
      <c r="A1967" t="s">
        <v>369</v>
      </c>
      <c r="B1967" s="1" t="str">
        <f>+IF(LEN(A1967)&gt;0,VLOOKUP(A1967,Seguimiento_Mar_2025!G$4:H$356,2,FALSE),"")</f>
        <v xml:space="preserve">Sedes educativas mejoradas </v>
      </c>
      <c r="C1967" s="1" t="str">
        <f>+IF(LEN(A1967)&gt;0,VLOOKUP(A1967,Seguimiento_Mar_2025!G$4:J$356,4,FALSE),"")</f>
        <v>Secretaría de Educación</v>
      </c>
      <c r="D1967" t="s">
        <v>1330</v>
      </c>
      <c r="E1967" t="str">
        <f t="shared" si="61"/>
        <v>52030301Jardín</v>
      </c>
      <c r="F1967" t="str">
        <f t="shared" si="62"/>
        <v/>
      </c>
      <c r="G1967">
        <v>13</v>
      </c>
      <c r="H1967" s="2">
        <v>2</v>
      </c>
      <c r="I1967">
        <f>+ABS(SUMIF($A$4:$A$11183,A1967,$H$4:$H$11183)-IF(ISERROR(VLOOKUP(A1967,Seguimiento_Mar_2025!G$4:U$356,15,FALSE)),0,VLOOKUP(A1967,Seguimiento_Mar_2025!G$4:U$356,15,FALSE)))</f>
        <v>0</v>
      </c>
    </row>
    <row r="1968" spans="1:9">
      <c r="A1968" t="s">
        <v>369</v>
      </c>
      <c r="B1968" s="1" t="str">
        <f>+IF(LEN(A1968)&gt;0,VLOOKUP(A1968,Seguimiento_Mar_2025!G$4:H$356,2,FALSE),"")</f>
        <v xml:space="preserve">Sedes educativas mejoradas </v>
      </c>
      <c r="C1968" s="1" t="str">
        <f>+IF(LEN(A1968)&gt;0,VLOOKUP(A1968,Seguimiento_Mar_2025!G$4:J$356,4,FALSE),"")</f>
        <v>Secretaría de Educación</v>
      </c>
      <c r="D1968" t="s">
        <v>1333</v>
      </c>
      <c r="E1968" t="str">
        <f t="shared" si="61"/>
        <v>52030301La Unión</v>
      </c>
      <c r="F1968" t="str">
        <f t="shared" si="62"/>
        <v/>
      </c>
      <c r="G1968">
        <v>12</v>
      </c>
      <c r="H1968" s="2">
        <v>2</v>
      </c>
      <c r="I1968">
        <f>+ABS(SUMIF($A$4:$A$11183,A1968,$H$4:$H$11183)-IF(ISERROR(VLOOKUP(A1968,Seguimiento_Mar_2025!G$4:U$356,15,FALSE)),0,VLOOKUP(A1968,Seguimiento_Mar_2025!G$4:U$356,15,FALSE)))</f>
        <v>0</v>
      </c>
    </row>
    <row r="1969" spans="1:9">
      <c r="A1969" t="s">
        <v>369</v>
      </c>
      <c r="B1969" s="1" t="str">
        <f>+IF(LEN(A1969)&gt;0,VLOOKUP(A1969,Seguimiento_Mar_2025!G$4:H$356,2,FALSE),"")</f>
        <v xml:space="preserve">Sedes educativas mejoradas </v>
      </c>
      <c r="C1969" s="1" t="str">
        <f>+IF(LEN(A1969)&gt;0,VLOOKUP(A1969,Seguimiento_Mar_2025!G$4:J$356,4,FALSE),"")</f>
        <v>Secretaría de Educación</v>
      </c>
      <c r="D1969" t="s">
        <v>1240</v>
      </c>
      <c r="E1969" t="str">
        <f t="shared" si="61"/>
        <v>52030301Liborina</v>
      </c>
      <c r="F1969" t="str">
        <f t="shared" si="62"/>
        <v/>
      </c>
      <c r="G1969">
        <v>9</v>
      </c>
      <c r="H1969" s="2">
        <v>5</v>
      </c>
      <c r="I1969">
        <f>+ABS(SUMIF($A$4:$A$11183,A1969,$H$4:$H$11183)-IF(ISERROR(VLOOKUP(A1969,Seguimiento_Mar_2025!G$4:U$356,15,FALSE)),0,VLOOKUP(A1969,Seguimiento_Mar_2025!G$4:U$356,15,FALSE)))</f>
        <v>0</v>
      </c>
    </row>
    <row r="1970" spans="1:9">
      <c r="A1970" t="s">
        <v>369</v>
      </c>
      <c r="B1970" s="1" t="str">
        <f>+IF(LEN(A1970)&gt;0,VLOOKUP(A1970,Seguimiento_Mar_2025!G$4:H$356,2,FALSE),"")</f>
        <v xml:space="preserve">Sedes educativas mejoradas </v>
      </c>
      <c r="C1970" s="1" t="str">
        <f>+IF(LEN(A1970)&gt;0,VLOOKUP(A1970,Seguimiento_Mar_2025!G$4:J$356,4,FALSE),"")</f>
        <v>Secretaría de Educación</v>
      </c>
      <c r="D1970" t="s">
        <v>1275</v>
      </c>
      <c r="E1970" t="str">
        <f t="shared" si="61"/>
        <v>52030301Maceo</v>
      </c>
      <c r="F1970" t="str">
        <f t="shared" si="62"/>
        <v/>
      </c>
      <c r="G1970">
        <v>1</v>
      </c>
      <c r="H1970" s="2">
        <v>3</v>
      </c>
      <c r="I1970">
        <f>+ABS(SUMIF($A$4:$A$11183,A1970,$H$4:$H$11183)-IF(ISERROR(VLOOKUP(A1970,Seguimiento_Mar_2025!G$4:U$356,15,FALSE)),0,VLOOKUP(A1970,Seguimiento_Mar_2025!G$4:U$356,15,FALSE)))</f>
        <v>0</v>
      </c>
    </row>
    <row r="1971" spans="1:9">
      <c r="A1971" t="s">
        <v>369</v>
      </c>
      <c r="B1971" s="1" t="str">
        <f>+IF(LEN(A1971)&gt;0,VLOOKUP(A1971,Seguimiento_Mar_2025!G$4:H$356,2,FALSE),"")</f>
        <v xml:space="preserve">Sedes educativas mejoradas </v>
      </c>
      <c r="C1971" s="1" t="str">
        <f>+IF(LEN(A1971)&gt;0,VLOOKUP(A1971,Seguimiento_Mar_2025!G$4:J$356,4,FALSE),"")</f>
        <v>Secretaría de Educación</v>
      </c>
      <c r="D1971" t="s">
        <v>1334</v>
      </c>
      <c r="E1971" t="str">
        <f t="shared" si="61"/>
        <v>52030301Marinilla</v>
      </c>
      <c r="F1971" t="str">
        <f t="shared" si="62"/>
        <v/>
      </c>
      <c r="G1971">
        <v>8</v>
      </c>
      <c r="H1971" s="2">
        <v>2</v>
      </c>
      <c r="I1971">
        <f>+ABS(SUMIF($A$4:$A$11183,A1971,$H$4:$H$11183)-IF(ISERROR(VLOOKUP(A1971,Seguimiento_Mar_2025!G$4:U$356,15,FALSE)),0,VLOOKUP(A1971,Seguimiento_Mar_2025!G$4:U$356,15,FALSE)))</f>
        <v>0</v>
      </c>
    </row>
    <row r="1972" spans="1:9">
      <c r="A1972" t="s">
        <v>369</v>
      </c>
      <c r="B1972" s="1" t="str">
        <f>+IF(LEN(A1972)&gt;0,VLOOKUP(A1972,Seguimiento_Mar_2025!G$4:H$356,2,FALSE),"")</f>
        <v xml:space="preserve">Sedes educativas mejoradas </v>
      </c>
      <c r="C1972" s="1" t="str">
        <f>+IF(LEN(A1972)&gt;0,VLOOKUP(A1972,Seguimiento_Mar_2025!G$4:J$356,4,FALSE),"")</f>
        <v>Secretaría de Educación</v>
      </c>
      <c r="D1972" t="s">
        <v>1284</v>
      </c>
      <c r="E1972" t="str">
        <f t="shared" si="61"/>
        <v>52030301Montebello</v>
      </c>
      <c r="F1972" t="str">
        <f t="shared" si="62"/>
        <v/>
      </c>
      <c r="G1972">
        <v>1</v>
      </c>
      <c r="H1972" s="2"/>
      <c r="I1972">
        <f>+ABS(SUMIF($A$4:$A$11183,A1972,$H$4:$H$11183)-IF(ISERROR(VLOOKUP(A1972,Seguimiento_Mar_2025!G$4:U$356,15,FALSE)),0,VLOOKUP(A1972,Seguimiento_Mar_2025!G$4:U$356,15,FALSE)))</f>
        <v>0</v>
      </c>
    </row>
    <row r="1973" spans="1:9">
      <c r="A1973" t="s">
        <v>369</v>
      </c>
      <c r="B1973" s="1" t="str">
        <f>+IF(LEN(A1973)&gt;0,VLOOKUP(A1973,Seguimiento_Mar_2025!G$4:H$356,2,FALSE),"")</f>
        <v xml:space="preserve">Sedes educativas mejoradas </v>
      </c>
      <c r="C1973" s="1" t="str">
        <f>+IF(LEN(A1973)&gt;0,VLOOKUP(A1973,Seguimiento_Mar_2025!G$4:J$356,4,FALSE),"")</f>
        <v>Secretaría de Educación</v>
      </c>
      <c r="D1973" t="s">
        <v>1285</v>
      </c>
      <c r="E1973" t="str">
        <f t="shared" si="61"/>
        <v>52030301Mutatá</v>
      </c>
      <c r="F1973" t="str">
        <f t="shared" si="62"/>
        <v/>
      </c>
      <c r="G1973">
        <v>3</v>
      </c>
      <c r="H1973" s="2">
        <v>4</v>
      </c>
      <c r="I1973">
        <f>+ABS(SUMIF($A$4:$A$11183,A1973,$H$4:$H$11183)-IF(ISERROR(VLOOKUP(A1973,Seguimiento_Mar_2025!G$4:U$356,15,FALSE)),0,VLOOKUP(A1973,Seguimiento_Mar_2025!G$4:U$356,15,FALSE)))</f>
        <v>0</v>
      </c>
    </row>
    <row r="1974" spans="1:9">
      <c r="A1974" t="s">
        <v>369</v>
      </c>
      <c r="B1974" s="1" t="str">
        <f>+IF(LEN(A1974)&gt;0,VLOOKUP(A1974,Seguimiento_Mar_2025!G$4:H$356,2,FALSE),"")</f>
        <v xml:space="preserve">Sedes educativas mejoradas </v>
      </c>
      <c r="C1974" s="1" t="str">
        <f>+IF(LEN(A1974)&gt;0,VLOOKUP(A1974,Seguimiento_Mar_2025!G$4:J$356,4,FALSE),"")</f>
        <v>Secretaría de Educación</v>
      </c>
      <c r="D1974" t="s">
        <v>1239</v>
      </c>
      <c r="E1974" t="str">
        <f t="shared" si="61"/>
        <v>52030301Nechí</v>
      </c>
      <c r="F1974" t="str">
        <f t="shared" si="62"/>
        <v/>
      </c>
      <c r="G1974">
        <v>4</v>
      </c>
      <c r="H1974" s="2">
        <v>12</v>
      </c>
      <c r="I1974">
        <f>+ABS(SUMIF($A$4:$A$11183,A1974,$H$4:$H$11183)-IF(ISERROR(VLOOKUP(A1974,Seguimiento_Mar_2025!G$4:U$356,15,FALSE)),0,VLOOKUP(A1974,Seguimiento_Mar_2025!G$4:U$356,15,FALSE)))</f>
        <v>0</v>
      </c>
    </row>
    <row r="1975" spans="1:9">
      <c r="A1975" t="s">
        <v>369</v>
      </c>
      <c r="B1975" s="1" t="str">
        <f>+IF(LEN(A1975)&gt;0,VLOOKUP(A1975,Seguimiento_Mar_2025!G$4:H$356,2,FALSE),"")</f>
        <v xml:space="preserve">Sedes educativas mejoradas </v>
      </c>
      <c r="C1975" s="1" t="str">
        <f>+IF(LEN(A1975)&gt;0,VLOOKUP(A1975,Seguimiento_Mar_2025!G$4:J$356,4,FALSE),"")</f>
        <v>Secretaría de Educación</v>
      </c>
      <c r="D1975" t="s">
        <v>1228</v>
      </c>
      <c r="E1975" t="str">
        <f t="shared" si="61"/>
        <v>52030301Necoclí</v>
      </c>
      <c r="F1975" t="str">
        <f t="shared" si="62"/>
        <v/>
      </c>
      <c r="G1975">
        <v>17</v>
      </c>
      <c r="H1975" s="2">
        <v>8</v>
      </c>
      <c r="I1975">
        <f>+ABS(SUMIF($A$4:$A$11183,A1975,$H$4:$H$11183)-IF(ISERROR(VLOOKUP(A1975,Seguimiento_Mar_2025!G$4:U$356,15,FALSE)),0,VLOOKUP(A1975,Seguimiento_Mar_2025!G$4:U$356,15,FALSE)))</f>
        <v>0</v>
      </c>
    </row>
    <row r="1976" spans="1:9">
      <c r="A1976" t="s">
        <v>369</v>
      </c>
      <c r="B1976" s="1" t="str">
        <f>+IF(LEN(A1976)&gt;0,VLOOKUP(A1976,Seguimiento_Mar_2025!G$4:H$356,2,FALSE),"")</f>
        <v xml:space="preserve">Sedes educativas mejoradas </v>
      </c>
      <c r="C1976" s="1" t="str">
        <f>+IF(LEN(A1976)&gt;0,VLOOKUP(A1976,Seguimiento_Mar_2025!G$4:J$356,4,FALSE),"")</f>
        <v>Secretaría de Educación</v>
      </c>
      <c r="D1976" t="s">
        <v>1335</v>
      </c>
      <c r="E1976" t="str">
        <f t="shared" si="61"/>
        <v>52030301Peque</v>
      </c>
      <c r="F1976" t="str">
        <f t="shared" si="62"/>
        <v/>
      </c>
      <c r="G1976">
        <v>7</v>
      </c>
      <c r="H1976" s="2"/>
      <c r="I1976">
        <f>+ABS(SUMIF($A$4:$A$11183,A1976,$H$4:$H$11183)-IF(ISERROR(VLOOKUP(A1976,Seguimiento_Mar_2025!G$4:U$356,15,FALSE)),0,VLOOKUP(A1976,Seguimiento_Mar_2025!G$4:U$356,15,FALSE)))</f>
        <v>0</v>
      </c>
    </row>
    <row r="1977" spans="1:9">
      <c r="A1977" t="s">
        <v>369</v>
      </c>
      <c r="B1977" s="1" t="str">
        <f>+IF(LEN(A1977)&gt;0,VLOOKUP(A1977,Seguimiento_Mar_2025!G$4:H$356,2,FALSE),"")</f>
        <v xml:space="preserve">Sedes educativas mejoradas </v>
      </c>
      <c r="C1977" s="1" t="str">
        <f>+IF(LEN(A1977)&gt;0,VLOOKUP(A1977,Seguimiento_Mar_2025!G$4:J$356,4,FALSE),"")</f>
        <v>Secretaría de Educación</v>
      </c>
      <c r="D1977" t="s">
        <v>1295</v>
      </c>
      <c r="E1977" t="str">
        <f t="shared" si="61"/>
        <v>52030301Pueblorrico</v>
      </c>
      <c r="F1977" t="str">
        <f t="shared" si="62"/>
        <v/>
      </c>
      <c r="G1977">
        <v>2</v>
      </c>
      <c r="H1977" s="2"/>
      <c r="I1977">
        <f>+ABS(SUMIF($A$4:$A$11183,A1977,$H$4:$H$11183)-IF(ISERROR(VLOOKUP(A1977,Seguimiento_Mar_2025!G$4:U$356,15,FALSE)),0,VLOOKUP(A1977,Seguimiento_Mar_2025!G$4:U$356,15,FALSE)))</f>
        <v>0</v>
      </c>
    </row>
    <row r="1978" spans="1:9">
      <c r="A1978" t="s">
        <v>369</v>
      </c>
      <c r="B1978" s="1" t="str">
        <f>+IF(LEN(A1978)&gt;0,VLOOKUP(A1978,Seguimiento_Mar_2025!G$4:H$356,2,FALSE),"")</f>
        <v xml:space="preserve">Sedes educativas mejoradas </v>
      </c>
      <c r="C1978" s="1" t="str">
        <f>+IF(LEN(A1978)&gt;0,VLOOKUP(A1978,Seguimiento_Mar_2025!G$4:J$356,4,FALSE),"")</f>
        <v>Secretaría de Educación</v>
      </c>
      <c r="D1978" t="s">
        <v>1287</v>
      </c>
      <c r="E1978" t="str">
        <f t="shared" si="61"/>
        <v>52030301Puerto Nare</v>
      </c>
      <c r="F1978" t="str">
        <f t="shared" si="62"/>
        <v/>
      </c>
      <c r="G1978">
        <v>10</v>
      </c>
      <c r="H1978" s="2"/>
      <c r="I1978">
        <f>+ABS(SUMIF($A$4:$A$11183,A1978,$H$4:$H$11183)-IF(ISERROR(VLOOKUP(A1978,Seguimiento_Mar_2025!G$4:U$356,15,FALSE)),0,VLOOKUP(A1978,Seguimiento_Mar_2025!G$4:U$356,15,FALSE)))</f>
        <v>0</v>
      </c>
    </row>
    <row r="1979" spans="1:9">
      <c r="A1979" t="s">
        <v>369</v>
      </c>
      <c r="B1979" s="1" t="str">
        <f>+IF(LEN(A1979)&gt;0,VLOOKUP(A1979,Seguimiento_Mar_2025!G$4:H$356,2,FALSE),"")</f>
        <v xml:space="preserve">Sedes educativas mejoradas </v>
      </c>
      <c r="C1979" s="1" t="str">
        <f>+IF(LEN(A1979)&gt;0,VLOOKUP(A1979,Seguimiento_Mar_2025!G$4:J$356,4,FALSE),"")</f>
        <v>Secretaría de Educación</v>
      </c>
      <c r="D1979" t="s">
        <v>1300</v>
      </c>
      <c r="E1979" t="str">
        <f t="shared" si="61"/>
        <v>52030301Salgar</v>
      </c>
      <c r="F1979" t="str">
        <f t="shared" si="62"/>
        <v/>
      </c>
      <c r="G1979">
        <v>2</v>
      </c>
      <c r="H1979" s="2">
        <v>1</v>
      </c>
      <c r="I1979">
        <f>+ABS(SUMIF($A$4:$A$11183,A1979,$H$4:$H$11183)-IF(ISERROR(VLOOKUP(A1979,Seguimiento_Mar_2025!G$4:U$356,15,FALSE)),0,VLOOKUP(A1979,Seguimiento_Mar_2025!G$4:U$356,15,FALSE)))</f>
        <v>0</v>
      </c>
    </row>
    <row r="1980" spans="1:9">
      <c r="A1980" t="s">
        <v>369</v>
      </c>
      <c r="B1980" s="1" t="str">
        <f>+IF(LEN(A1980)&gt;0,VLOOKUP(A1980,Seguimiento_Mar_2025!G$4:H$356,2,FALSE),"")</f>
        <v xml:space="preserve">Sedes educativas mejoradas </v>
      </c>
      <c r="C1980" s="1" t="str">
        <f>+IF(LEN(A1980)&gt;0,VLOOKUP(A1980,Seguimiento_Mar_2025!G$4:J$356,4,FALSE),"")</f>
        <v>Secretaría de Educación</v>
      </c>
      <c r="D1980" t="s">
        <v>1518</v>
      </c>
      <c r="E1980" t="str">
        <f t="shared" si="61"/>
        <v>52030301San Andrés De Cuerquía</v>
      </c>
      <c r="F1980" t="str">
        <f t="shared" si="62"/>
        <v/>
      </c>
      <c r="G1980">
        <v>3</v>
      </c>
      <c r="H1980" s="2"/>
      <c r="I1980">
        <f>+ABS(SUMIF($A$4:$A$11183,A1980,$H$4:$H$11183)-IF(ISERROR(VLOOKUP(A1980,Seguimiento_Mar_2025!G$4:U$356,15,FALSE)),0,VLOOKUP(A1980,Seguimiento_Mar_2025!G$4:U$356,15,FALSE)))</f>
        <v>0</v>
      </c>
    </row>
    <row r="1981" spans="1:9">
      <c r="A1981" t="s">
        <v>369</v>
      </c>
      <c r="B1981" s="1" t="str">
        <f>+IF(LEN(A1981)&gt;0,VLOOKUP(A1981,Seguimiento_Mar_2025!G$4:H$356,2,FALSE),"")</f>
        <v xml:space="preserve">Sedes educativas mejoradas </v>
      </c>
      <c r="C1981" s="1" t="str">
        <f>+IF(LEN(A1981)&gt;0,VLOOKUP(A1981,Seguimiento_Mar_2025!G$4:J$356,4,FALSE),"")</f>
        <v>Secretaría de Educación</v>
      </c>
      <c r="D1981" t="s">
        <v>1242</v>
      </c>
      <c r="E1981" t="str">
        <f t="shared" si="61"/>
        <v>52030301San Carlos</v>
      </c>
      <c r="F1981" t="str">
        <f t="shared" si="62"/>
        <v/>
      </c>
      <c r="G1981">
        <v>4</v>
      </c>
      <c r="H1981" s="2">
        <v>4</v>
      </c>
      <c r="I1981">
        <f>+ABS(SUMIF($A$4:$A$11183,A1981,$H$4:$H$11183)-IF(ISERROR(VLOOKUP(A1981,Seguimiento_Mar_2025!G$4:U$356,15,FALSE)),0,VLOOKUP(A1981,Seguimiento_Mar_2025!G$4:U$356,15,FALSE)))</f>
        <v>0</v>
      </c>
    </row>
    <row r="1982" spans="1:9">
      <c r="A1982" t="s">
        <v>369</v>
      </c>
      <c r="B1982" s="1" t="str">
        <f>+IF(LEN(A1982)&gt;0,VLOOKUP(A1982,Seguimiento_Mar_2025!G$4:H$356,2,FALSE),"")</f>
        <v xml:space="preserve">Sedes educativas mejoradas </v>
      </c>
      <c r="C1982" s="1" t="str">
        <f>+IF(LEN(A1982)&gt;0,VLOOKUP(A1982,Seguimiento_Mar_2025!G$4:J$356,4,FALSE),"")</f>
        <v>Secretaría de Educación</v>
      </c>
      <c r="D1982" t="s">
        <v>1236</v>
      </c>
      <c r="E1982" t="str">
        <f t="shared" si="61"/>
        <v>52030301San Jerónimo</v>
      </c>
      <c r="F1982" t="str">
        <f t="shared" si="62"/>
        <v/>
      </c>
      <c r="G1982">
        <v>9</v>
      </c>
      <c r="H1982" s="2"/>
      <c r="I1982">
        <f>+ABS(SUMIF($A$4:$A$11183,A1982,$H$4:$H$11183)-IF(ISERROR(VLOOKUP(A1982,Seguimiento_Mar_2025!G$4:U$356,15,FALSE)),0,VLOOKUP(A1982,Seguimiento_Mar_2025!G$4:U$356,15,FALSE)))</f>
        <v>0</v>
      </c>
    </row>
    <row r="1983" spans="1:9">
      <c r="A1983" t="s">
        <v>369</v>
      </c>
      <c r="B1983" s="1" t="str">
        <f>+IF(LEN(A1983)&gt;0,VLOOKUP(A1983,Seguimiento_Mar_2025!G$4:H$356,2,FALSE),"")</f>
        <v xml:space="preserve">Sedes educativas mejoradas </v>
      </c>
      <c r="C1983" s="1" t="str">
        <f>+IF(LEN(A1983)&gt;0,VLOOKUP(A1983,Seguimiento_Mar_2025!G$4:J$356,4,FALSE),"")</f>
        <v>Secretaría de Educación</v>
      </c>
      <c r="D1983" t="s">
        <v>1359</v>
      </c>
      <c r="E1983" t="str">
        <f t="shared" si="61"/>
        <v>52030301San Juan De Urabá</v>
      </c>
      <c r="F1983" t="str">
        <f t="shared" si="62"/>
        <v/>
      </c>
      <c r="G1983">
        <v>5</v>
      </c>
      <c r="H1983" s="2">
        <v>1</v>
      </c>
      <c r="I1983">
        <f>+ABS(SUMIF($A$4:$A$11183,A1983,$H$4:$H$11183)-IF(ISERROR(VLOOKUP(A1983,Seguimiento_Mar_2025!G$4:U$356,15,FALSE)),0,VLOOKUP(A1983,Seguimiento_Mar_2025!G$4:U$356,15,FALSE)))</f>
        <v>0</v>
      </c>
    </row>
    <row r="1984" spans="1:9">
      <c r="A1984" t="s">
        <v>369</v>
      </c>
      <c r="B1984" s="1" t="str">
        <f>+IF(LEN(A1984)&gt;0,VLOOKUP(A1984,Seguimiento_Mar_2025!G$4:H$356,2,FALSE),"")</f>
        <v xml:space="preserve">Sedes educativas mejoradas </v>
      </c>
      <c r="C1984" s="1" t="str">
        <f>+IF(LEN(A1984)&gt;0,VLOOKUP(A1984,Seguimiento_Mar_2025!G$4:J$356,4,FALSE),"")</f>
        <v>Secretaría de Educación</v>
      </c>
      <c r="D1984" t="s">
        <v>1298</v>
      </c>
      <c r="E1984" t="str">
        <f t="shared" si="61"/>
        <v>52030301San Luis</v>
      </c>
      <c r="F1984" t="str">
        <f t="shared" si="62"/>
        <v/>
      </c>
      <c r="G1984">
        <v>2</v>
      </c>
      <c r="H1984" s="2">
        <v>3</v>
      </c>
      <c r="I1984">
        <f>+ABS(SUMIF($A$4:$A$11183,A1984,$H$4:$H$11183)-IF(ISERROR(VLOOKUP(A1984,Seguimiento_Mar_2025!G$4:U$356,15,FALSE)),0,VLOOKUP(A1984,Seguimiento_Mar_2025!G$4:U$356,15,FALSE)))</f>
        <v>0</v>
      </c>
    </row>
    <row r="1985" spans="1:9">
      <c r="A1985" t="s">
        <v>369</v>
      </c>
      <c r="B1985" s="1" t="str">
        <f>+IF(LEN(A1985)&gt;0,VLOOKUP(A1985,Seguimiento_Mar_2025!G$4:H$356,2,FALSE),"")</f>
        <v xml:space="preserve">Sedes educativas mejoradas </v>
      </c>
      <c r="C1985" s="1" t="str">
        <f>+IF(LEN(A1985)&gt;0,VLOOKUP(A1985,Seguimiento_Mar_2025!G$4:J$356,4,FALSE),"")</f>
        <v>Secretaría de Educación</v>
      </c>
      <c r="D1985" t="s">
        <v>1341</v>
      </c>
      <c r="E1985" t="str">
        <f t="shared" ref="E1985:E2047" si="63">+A1985&amp;D1985</f>
        <v>52030301San Pedro de los Milagros</v>
      </c>
      <c r="F1985" t="str">
        <f t="shared" si="62"/>
        <v/>
      </c>
      <c r="G1985">
        <v>7</v>
      </c>
      <c r="H1985" s="2"/>
      <c r="I1985">
        <f>+ABS(SUMIF($A$4:$A$11183,A1985,$H$4:$H$11183)-IF(ISERROR(VLOOKUP(A1985,Seguimiento_Mar_2025!G$4:U$356,15,FALSE)),0,VLOOKUP(A1985,Seguimiento_Mar_2025!G$4:U$356,15,FALSE)))</f>
        <v>0</v>
      </c>
    </row>
    <row r="1986" spans="1:9">
      <c r="A1986" t="s">
        <v>369</v>
      </c>
      <c r="B1986" s="1" t="str">
        <f>+IF(LEN(A1986)&gt;0,VLOOKUP(A1986,Seguimiento_Mar_2025!G$4:H$356,2,FALSE),"")</f>
        <v xml:space="preserve">Sedes educativas mejoradas </v>
      </c>
      <c r="C1986" s="1" t="str">
        <f>+IF(LEN(A1986)&gt;0,VLOOKUP(A1986,Seguimiento_Mar_2025!G$4:J$356,4,FALSE),"")</f>
        <v>Secretaría de Educación</v>
      </c>
      <c r="D1986" t="s">
        <v>1411</v>
      </c>
      <c r="E1986" t="str">
        <f t="shared" si="63"/>
        <v>52030301San Pedro De Urabá</v>
      </c>
      <c r="F1986" t="str">
        <f t="shared" si="62"/>
        <v/>
      </c>
      <c r="G1986">
        <v>4</v>
      </c>
      <c r="H1986" s="2">
        <v>3</v>
      </c>
      <c r="I1986">
        <f>+ABS(SUMIF($A$4:$A$11183,A1986,$H$4:$H$11183)-IF(ISERROR(VLOOKUP(A1986,Seguimiento_Mar_2025!G$4:U$356,15,FALSE)),0,VLOOKUP(A1986,Seguimiento_Mar_2025!G$4:U$356,15,FALSE)))</f>
        <v>0</v>
      </c>
    </row>
    <row r="1987" spans="1:9">
      <c r="A1987" t="s">
        <v>369</v>
      </c>
      <c r="B1987" s="1" t="str">
        <f>+IF(LEN(A1987)&gt;0,VLOOKUP(A1987,Seguimiento_Mar_2025!G$4:H$356,2,FALSE),"")</f>
        <v xml:space="preserve">Sedes educativas mejoradas </v>
      </c>
      <c r="C1987" s="1" t="str">
        <f>+IF(LEN(A1987)&gt;0,VLOOKUP(A1987,Seguimiento_Mar_2025!G$4:J$356,4,FALSE),"")</f>
        <v>Secretaría de Educación</v>
      </c>
      <c r="D1987" t="s">
        <v>1247</v>
      </c>
      <c r="E1987" t="str">
        <f t="shared" si="63"/>
        <v>52030301San Rafael</v>
      </c>
      <c r="F1987" t="str">
        <f t="shared" si="62"/>
        <v/>
      </c>
      <c r="G1987">
        <v>2</v>
      </c>
      <c r="H1987" s="2">
        <v>1</v>
      </c>
      <c r="I1987">
        <f>+ABS(SUMIF($A$4:$A$11183,A1987,$H$4:$H$11183)-IF(ISERROR(VLOOKUP(A1987,Seguimiento_Mar_2025!G$4:U$356,15,FALSE)),0,VLOOKUP(A1987,Seguimiento_Mar_2025!G$4:U$356,15,FALSE)))</f>
        <v>0</v>
      </c>
    </row>
    <row r="1988" spans="1:9">
      <c r="A1988" t="s">
        <v>369</v>
      </c>
      <c r="B1988" s="1" t="str">
        <f>+IF(LEN(A1988)&gt;0,VLOOKUP(A1988,Seguimiento_Mar_2025!G$4:H$356,2,FALSE),"")</f>
        <v xml:space="preserve">Sedes educativas mejoradas </v>
      </c>
      <c r="C1988" s="1" t="str">
        <f>+IF(LEN(A1988)&gt;0,VLOOKUP(A1988,Seguimiento_Mar_2025!G$4:J$356,4,FALSE),"")</f>
        <v>Secretaría de Educación</v>
      </c>
      <c r="D1988" t="s">
        <v>1296</v>
      </c>
      <c r="E1988" t="str">
        <f t="shared" si="63"/>
        <v>52030301San Roque</v>
      </c>
      <c r="F1988" t="str">
        <f t="shared" ref="F1988:F2051" si="64">+IF(IF(LEN(E1988)&gt;0,COUNTIF($E$4:$E$11183,E1988),"")=1,"",IF(LEN(E1988)&gt;0,COUNTIF($E$4:$E$11183,E1988),""))</f>
        <v/>
      </c>
      <c r="G1988">
        <v>26</v>
      </c>
      <c r="H1988" s="2"/>
      <c r="I1988">
        <f>+ABS(SUMIF($A$4:$A$11183,A1988,$H$4:$H$11183)-IF(ISERROR(VLOOKUP(A1988,Seguimiento_Mar_2025!G$4:U$356,15,FALSE)),0,VLOOKUP(A1988,Seguimiento_Mar_2025!G$4:U$356,15,FALSE)))</f>
        <v>0</v>
      </c>
    </row>
    <row r="1989" spans="1:9">
      <c r="A1989" t="s">
        <v>369</v>
      </c>
      <c r="B1989" s="1" t="str">
        <f>+IF(LEN(A1989)&gt;0,VLOOKUP(A1989,Seguimiento_Mar_2025!G$4:H$356,2,FALSE),"")</f>
        <v xml:space="preserve">Sedes educativas mejoradas </v>
      </c>
      <c r="C1989" s="1" t="str">
        <f>+IF(LEN(A1989)&gt;0,VLOOKUP(A1989,Seguimiento_Mar_2025!G$4:J$356,4,FALSE),"")</f>
        <v>Secretaría de Educación</v>
      </c>
      <c r="D1989" t="s">
        <v>1343</v>
      </c>
      <c r="E1989" t="str">
        <f t="shared" si="63"/>
        <v>52030301San Vicente Ferrer</v>
      </c>
      <c r="F1989" t="str">
        <f t="shared" si="64"/>
        <v/>
      </c>
      <c r="G1989">
        <v>20</v>
      </c>
      <c r="H1989" s="2"/>
      <c r="I1989">
        <f>+ABS(SUMIF($A$4:$A$11183,A1989,$H$4:$H$11183)-IF(ISERROR(VLOOKUP(A1989,Seguimiento_Mar_2025!G$4:U$356,15,FALSE)),0,VLOOKUP(A1989,Seguimiento_Mar_2025!G$4:U$356,15,FALSE)))</f>
        <v>0</v>
      </c>
    </row>
    <row r="1990" spans="1:9">
      <c r="A1990" t="s">
        <v>369</v>
      </c>
      <c r="B1990" s="1" t="str">
        <f>+IF(LEN(A1990)&gt;0,VLOOKUP(A1990,Seguimiento_Mar_2025!G$4:H$356,2,FALSE),"")</f>
        <v xml:space="preserve">Sedes educativas mejoradas </v>
      </c>
      <c r="C1990" s="1" t="str">
        <f>+IF(LEN(A1990)&gt;0,VLOOKUP(A1990,Seguimiento_Mar_2025!G$4:J$356,4,FALSE),"")</f>
        <v>Secretaría de Educación</v>
      </c>
      <c r="D1990" t="s">
        <v>1344</v>
      </c>
      <c r="E1990" t="str">
        <f t="shared" si="63"/>
        <v>52030301Santa Bárbara</v>
      </c>
      <c r="F1990" t="str">
        <f t="shared" si="64"/>
        <v/>
      </c>
      <c r="G1990">
        <v>8</v>
      </c>
      <c r="H1990" s="2"/>
      <c r="I1990">
        <f>+ABS(SUMIF($A$4:$A$11183,A1990,$H$4:$H$11183)-IF(ISERROR(VLOOKUP(A1990,Seguimiento_Mar_2025!G$4:U$356,15,FALSE)),0,VLOOKUP(A1990,Seguimiento_Mar_2025!G$4:U$356,15,FALSE)))</f>
        <v>0</v>
      </c>
    </row>
    <row r="1991" spans="1:9">
      <c r="A1991" t="s">
        <v>369</v>
      </c>
      <c r="B1991" s="1" t="str">
        <f>+IF(LEN(A1991)&gt;0,VLOOKUP(A1991,Seguimiento_Mar_2025!G$4:H$356,2,FALSE),"")</f>
        <v xml:space="preserve">Sedes educativas mejoradas </v>
      </c>
      <c r="C1991" s="1" t="str">
        <f>+IF(LEN(A1991)&gt;0,VLOOKUP(A1991,Seguimiento_Mar_2025!G$4:J$356,4,FALSE),"")</f>
        <v>Secretaría de Educación</v>
      </c>
      <c r="D1991" t="s">
        <v>1361</v>
      </c>
      <c r="E1991" t="str">
        <f t="shared" si="63"/>
        <v>52030301Santa Fe De Antioquia</v>
      </c>
      <c r="F1991" t="str">
        <f t="shared" si="64"/>
        <v/>
      </c>
      <c r="G1991">
        <v>2</v>
      </c>
      <c r="H1991" s="2">
        <v>6</v>
      </c>
      <c r="I1991">
        <f>+ABS(SUMIF($A$4:$A$11183,A1991,$H$4:$H$11183)-IF(ISERROR(VLOOKUP(A1991,Seguimiento_Mar_2025!G$4:U$356,15,FALSE)),0,VLOOKUP(A1991,Seguimiento_Mar_2025!G$4:U$356,15,FALSE)))</f>
        <v>0</v>
      </c>
    </row>
    <row r="1992" spans="1:9">
      <c r="A1992" t="s">
        <v>369</v>
      </c>
      <c r="B1992" s="1" t="str">
        <f>+IF(LEN(A1992)&gt;0,VLOOKUP(A1992,Seguimiento_Mar_2025!G$4:H$356,2,FALSE),"")</f>
        <v xml:space="preserve">Sedes educativas mejoradas </v>
      </c>
      <c r="C1992" s="1" t="str">
        <f>+IF(LEN(A1992)&gt;0,VLOOKUP(A1992,Seguimiento_Mar_2025!G$4:J$356,4,FALSE),"")</f>
        <v>Secretaría de Educación</v>
      </c>
      <c r="D1992" t="s">
        <v>1362</v>
      </c>
      <c r="E1992" t="str">
        <f t="shared" si="63"/>
        <v>52030301Santa Rosa De Osos</v>
      </c>
      <c r="F1992" t="str">
        <f t="shared" si="64"/>
        <v/>
      </c>
      <c r="G1992">
        <v>17</v>
      </c>
      <c r="H1992" s="2">
        <v>6</v>
      </c>
      <c r="I1992">
        <f>+ABS(SUMIF($A$4:$A$11183,A1992,$H$4:$H$11183)-IF(ISERROR(VLOOKUP(A1992,Seguimiento_Mar_2025!G$4:U$356,15,FALSE)),0,VLOOKUP(A1992,Seguimiento_Mar_2025!G$4:U$356,15,FALSE)))</f>
        <v>0</v>
      </c>
    </row>
    <row r="1993" spans="1:9">
      <c r="A1993" t="s">
        <v>369</v>
      </c>
      <c r="B1993" s="1" t="str">
        <f>+IF(LEN(A1993)&gt;0,VLOOKUP(A1993,Seguimiento_Mar_2025!G$4:H$356,2,FALSE),"")</f>
        <v xml:space="preserve">Sedes educativas mejoradas </v>
      </c>
      <c r="C1993" s="1" t="str">
        <f>+IF(LEN(A1993)&gt;0,VLOOKUP(A1993,Seguimiento_Mar_2025!G$4:J$356,4,FALSE),"")</f>
        <v>Secretaría de Educación</v>
      </c>
      <c r="D1993" t="s">
        <v>1262</v>
      </c>
      <c r="E1993" t="str">
        <f t="shared" si="63"/>
        <v>52030301Segovia</v>
      </c>
      <c r="F1993" t="str">
        <f t="shared" si="64"/>
        <v/>
      </c>
      <c r="G1993">
        <v>3</v>
      </c>
      <c r="H1993" s="2"/>
      <c r="I1993">
        <f>+ABS(SUMIF($A$4:$A$11183,A1993,$H$4:$H$11183)-IF(ISERROR(VLOOKUP(A1993,Seguimiento_Mar_2025!G$4:U$356,15,FALSE)),0,VLOOKUP(A1993,Seguimiento_Mar_2025!G$4:U$356,15,FALSE)))</f>
        <v>0</v>
      </c>
    </row>
    <row r="1994" spans="1:9">
      <c r="A1994" t="s">
        <v>369</v>
      </c>
      <c r="B1994" s="1" t="str">
        <f>+IF(LEN(A1994)&gt;0,VLOOKUP(A1994,Seguimiento_Mar_2025!G$4:H$356,2,FALSE),"")</f>
        <v xml:space="preserve">Sedes educativas mejoradas </v>
      </c>
      <c r="C1994" s="1" t="str">
        <f>+IF(LEN(A1994)&gt;0,VLOOKUP(A1994,Seguimiento_Mar_2025!G$4:J$356,4,FALSE),"")</f>
        <v>Secretaría de Educación</v>
      </c>
      <c r="D1994" t="s">
        <v>1267</v>
      </c>
      <c r="E1994" t="str">
        <f t="shared" si="63"/>
        <v>52030301Sonsón</v>
      </c>
      <c r="F1994" t="str">
        <f t="shared" si="64"/>
        <v/>
      </c>
      <c r="G1994">
        <v>1</v>
      </c>
      <c r="H1994" s="2"/>
      <c r="I1994">
        <f>+ABS(SUMIF($A$4:$A$11183,A1994,$H$4:$H$11183)-IF(ISERROR(VLOOKUP(A1994,Seguimiento_Mar_2025!G$4:U$356,15,FALSE)),0,VLOOKUP(A1994,Seguimiento_Mar_2025!G$4:U$356,15,FALSE)))</f>
        <v>0</v>
      </c>
    </row>
    <row r="1995" spans="1:9">
      <c r="A1995" t="s">
        <v>369</v>
      </c>
      <c r="B1995" s="1" t="str">
        <f>+IF(LEN(A1995)&gt;0,VLOOKUP(A1995,Seguimiento_Mar_2025!G$4:H$356,2,FALSE),"")</f>
        <v xml:space="preserve">Sedes educativas mejoradas </v>
      </c>
      <c r="C1995" s="1" t="str">
        <f>+IF(LEN(A1995)&gt;0,VLOOKUP(A1995,Seguimiento_Mar_2025!G$4:J$356,4,FALSE),"")</f>
        <v>Secretaría de Educación</v>
      </c>
      <c r="D1995" t="s">
        <v>1345</v>
      </c>
      <c r="E1995" t="str">
        <f t="shared" si="63"/>
        <v>52030301Sopetrán</v>
      </c>
      <c r="F1995" t="str">
        <f t="shared" si="64"/>
        <v/>
      </c>
      <c r="G1995">
        <v>6</v>
      </c>
      <c r="H1995" s="2">
        <v>1</v>
      </c>
      <c r="I1995">
        <f>+ABS(SUMIF($A$4:$A$11183,A1995,$H$4:$H$11183)-IF(ISERROR(VLOOKUP(A1995,Seguimiento_Mar_2025!G$4:U$356,15,FALSE)),0,VLOOKUP(A1995,Seguimiento_Mar_2025!G$4:U$356,15,FALSE)))</f>
        <v>0</v>
      </c>
    </row>
    <row r="1996" spans="1:9">
      <c r="A1996" t="s">
        <v>369</v>
      </c>
      <c r="B1996" s="1" t="str">
        <f>+IF(LEN(A1996)&gt;0,VLOOKUP(A1996,Seguimiento_Mar_2025!G$4:H$356,2,FALSE),"")</f>
        <v xml:space="preserve">Sedes educativas mejoradas </v>
      </c>
      <c r="C1996" s="1" t="str">
        <f>+IF(LEN(A1996)&gt;0,VLOOKUP(A1996,Seguimiento_Mar_2025!G$4:J$356,4,FALSE),"")</f>
        <v>Secretaría de Educación</v>
      </c>
      <c r="D1996" t="s">
        <v>1346</v>
      </c>
      <c r="E1996" t="str">
        <f t="shared" si="63"/>
        <v>52030301Támesis</v>
      </c>
      <c r="F1996" t="str">
        <f t="shared" si="64"/>
        <v/>
      </c>
      <c r="G1996">
        <v>4</v>
      </c>
      <c r="H1996" s="2">
        <v>1</v>
      </c>
      <c r="I1996">
        <f>+ABS(SUMIF($A$4:$A$11183,A1996,$H$4:$H$11183)-IF(ISERROR(VLOOKUP(A1996,Seguimiento_Mar_2025!G$4:U$356,15,FALSE)),0,VLOOKUP(A1996,Seguimiento_Mar_2025!G$4:U$356,15,FALSE)))</f>
        <v>0</v>
      </c>
    </row>
    <row r="1997" spans="1:9">
      <c r="A1997" t="s">
        <v>369</v>
      </c>
      <c r="B1997" s="1" t="str">
        <f>+IF(LEN(A1997)&gt;0,VLOOKUP(A1997,Seguimiento_Mar_2025!G$4:H$356,2,FALSE),"")</f>
        <v xml:space="preserve">Sedes educativas mejoradas </v>
      </c>
      <c r="C1997" s="1" t="str">
        <f>+IF(LEN(A1997)&gt;0,VLOOKUP(A1997,Seguimiento_Mar_2025!G$4:J$356,4,FALSE),"")</f>
        <v>Secretaría de Educación</v>
      </c>
      <c r="D1997" t="s">
        <v>1263</v>
      </c>
      <c r="E1997" t="str">
        <f t="shared" si="63"/>
        <v>52030301Tarazá</v>
      </c>
      <c r="F1997" t="str">
        <f t="shared" si="64"/>
        <v/>
      </c>
      <c r="G1997">
        <v>4</v>
      </c>
      <c r="H1997" s="2">
        <v>2</v>
      </c>
      <c r="I1997">
        <f>+ABS(SUMIF($A$4:$A$11183,A1997,$H$4:$H$11183)-IF(ISERROR(VLOOKUP(A1997,Seguimiento_Mar_2025!G$4:U$356,15,FALSE)),0,VLOOKUP(A1997,Seguimiento_Mar_2025!G$4:U$356,15,FALSE)))</f>
        <v>0</v>
      </c>
    </row>
    <row r="1998" spans="1:9">
      <c r="A1998" t="s">
        <v>369</v>
      </c>
      <c r="B1998" s="1" t="str">
        <f>+IF(LEN(A1998)&gt;0,VLOOKUP(A1998,Seguimiento_Mar_2025!G$4:H$356,2,FALSE),"")</f>
        <v xml:space="preserve">Sedes educativas mejoradas </v>
      </c>
      <c r="C1998" s="1" t="str">
        <f>+IF(LEN(A1998)&gt;0,VLOOKUP(A1998,Seguimiento_Mar_2025!G$4:J$356,4,FALSE),"")</f>
        <v>Secretaría de Educación</v>
      </c>
      <c r="D1998" t="s">
        <v>1347</v>
      </c>
      <c r="E1998" t="str">
        <f t="shared" si="63"/>
        <v>52030301Titiribí</v>
      </c>
      <c r="F1998" t="str">
        <f t="shared" si="64"/>
        <v/>
      </c>
      <c r="G1998">
        <v>5</v>
      </c>
      <c r="H1998" s="2"/>
      <c r="I1998">
        <f>+ABS(SUMIF($A$4:$A$11183,A1998,$H$4:$H$11183)-IF(ISERROR(VLOOKUP(A1998,Seguimiento_Mar_2025!G$4:U$356,15,FALSE)),0,VLOOKUP(A1998,Seguimiento_Mar_2025!G$4:U$356,15,FALSE)))</f>
        <v>0</v>
      </c>
    </row>
    <row r="1999" spans="1:9">
      <c r="A1999" t="s">
        <v>369</v>
      </c>
      <c r="B1999" s="1" t="str">
        <f>+IF(LEN(A1999)&gt;0,VLOOKUP(A1999,Seguimiento_Mar_2025!G$4:H$356,2,FALSE),"")</f>
        <v xml:space="preserve">Sedes educativas mejoradas </v>
      </c>
      <c r="C1999" s="1" t="str">
        <f>+IF(LEN(A1999)&gt;0,VLOOKUP(A1999,Seguimiento_Mar_2025!G$4:J$356,4,FALSE),"")</f>
        <v>Secretaría de Educación</v>
      </c>
      <c r="D1999" t="s">
        <v>1252</v>
      </c>
      <c r="E1999" t="str">
        <f t="shared" si="63"/>
        <v>52030301Urrao</v>
      </c>
      <c r="F1999" t="str">
        <f t="shared" si="64"/>
        <v/>
      </c>
      <c r="G1999">
        <v>3</v>
      </c>
      <c r="H1999" s="2"/>
      <c r="I1999">
        <f>+ABS(SUMIF($A$4:$A$11183,A1999,$H$4:$H$11183)-IF(ISERROR(VLOOKUP(A1999,Seguimiento_Mar_2025!G$4:U$356,15,FALSE)),0,VLOOKUP(A1999,Seguimiento_Mar_2025!G$4:U$356,15,FALSE)))</f>
        <v>0</v>
      </c>
    </row>
    <row r="2000" spans="1:9">
      <c r="A2000" t="s">
        <v>369</v>
      </c>
      <c r="B2000" s="1" t="str">
        <f>+IF(LEN(A2000)&gt;0,VLOOKUP(A2000,Seguimiento_Mar_2025!G$4:H$356,2,FALSE),"")</f>
        <v xml:space="preserve">Sedes educativas mejoradas </v>
      </c>
      <c r="C2000" s="1" t="str">
        <f>+IF(LEN(A2000)&gt;0,VLOOKUP(A2000,Seguimiento_Mar_2025!G$4:J$356,4,FALSE),"")</f>
        <v>Secretaría de Educación</v>
      </c>
      <c r="D2000" t="s">
        <v>1349</v>
      </c>
      <c r="E2000" t="str">
        <f t="shared" si="63"/>
        <v>52030301Valdivia</v>
      </c>
      <c r="F2000" t="str">
        <f t="shared" si="64"/>
        <v/>
      </c>
      <c r="G2000">
        <v>7</v>
      </c>
      <c r="H2000" s="2">
        <v>3</v>
      </c>
      <c r="I2000">
        <f>+ABS(SUMIF($A$4:$A$11183,A2000,$H$4:$H$11183)-IF(ISERROR(VLOOKUP(A2000,Seguimiento_Mar_2025!G$4:U$356,15,FALSE)),0,VLOOKUP(A2000,Seguimiento_Mar_2025!G$4:U$356,15,FALSE)))</f>
        <v>0</v>
      </c>
    </row>
    <row r="2001" spans="1:9">
      <c r="A2001" t="s">
        <v>369</v>
      </c>
      <c r="B2001" s="1" t="str">
        <f>+IF(LEN(A2001)&gt;0,VLOOKUP(A2001,Seguimiento_Mar_2025!G$4:H$356,2,FALSE),"")</f>
        <v xml:space="preserve">Sedes educativas mejoradas </v>
      </c>
      <c r="C2001" s="1" t="str">
        <f>+IF(LEN(A2001)&gt;0,VLOOKUP(A2001,Seguimiento_Mar_2025!G$4:J$356,4,FALSE),"")</f>
        <v>Secretaría de Educación</v>
      </c>
      <c r="D2001" t="s">
        <v>1350</v>
      </c>
      <c r="E2001" t="str">
        <f t="shared" si="63"/>
        <v>52030301Valparaíso</v>
      </c>
      <c r="F2001" t="str">
        <f t="shared" si="64"/>
        <v/>
      </c>
      <c r="G2001">
        <v>2</v>
      </c>
      <c r="H2001" s="2">
        <v>1</v>
      </c>
      <c r="I2001">
        <f>+ABS(SUMIF($A$4:$A$11183,A2001,$H$4:$H$11183)-IF(ISERROR(VLOOKUP(A2001,Seguimiento_Mar_2025!G$4:U$356,15,FALSE)),0,VLOOKUP(A2001,Seguimiento_Mar_2025!G$4:U$356,15,FALSE)))</f>
        <v>0</v>
      </c>
    </row>
    <row r="2002" spans="1:9">
      <c r="A2002" t="s">
        <v>369</v>
      </c>
      <c r="B2002" s="1" t="str">
        <f>+IF(LEN(A2002)&gt;0,VLOOKUP(A2002,Seguimiento_Mar_2025!G$4:H$356,2,FALSE),"")</f>
        <v xml:space="preserve">Sedes educativas mejoradas </v>
      </c>
      <c r="C2002" s="1" t="str">
        <f>+IF(LEN(A2002)&gt;0,VLOOKUP(A2002,Seguimiento_Mar_2025!G$4:J$356,4,FALSE),"")</f>
        <v>Secretaría de Educación</v>
      </c>
      <c r="D2002" t="s">
        <v>1351</v>
      </c>
      <c r="E2002" t="str">
        <f t="shared" si="63"/>
        <v>52030301Venecia</v>
      </c>
      <c r="F2002" t="str">
        <f t="shared" si="64"/>
        <v/>
      </c>
      <c r="G2002">
        <v>9</v>
      </c>
      <c r="H2002" s="2">
        <v>2</v>
      </c>
      <c r="I2002">
        <f>+ABS(SUMIF($A$4:$A$11183,A2002,$H$4:$H$11183)-IF(ISERROR(VLOOKUP(A2002,Seguimiento_Mar_2025!G$4:U$356,15,FALSE)),0,VLOOKUP(A2002,Seguimiento_Mar_2025!G$4:U$356,15,FALSE)))</f>
        <v>0</v>
      </c>
    </row>
    <row r="2003" spans="1:9">
      <c r="A2003" t="s">
        <v>369</v>
      </c>
      <c r="B2003" s="1" t="str">
        <f>+IF(LEN(A2003)&gt;0,VLOOKUP(A2003,Seguimiento_Mar_2025!G$4:H$356,2,FALSE),"")</f>
        <v xml:space="preserve">Sedes educativas mejoradas </v>
      </c>
      <c r="C2003" s="1" t="str">
        <f>+IF(LEN(A2003)&gt;0,VLOOKUP(A2003,Seguimiento_Mar_2025!G$4:J$356,4,FALSE),"")</f>
        <v>Secretaría de Educación</v>
      </c>
      <c r="D2003" t="s">
        <v>1415</v>
      </c>
      <c r="E2003" t="str">
        <f t="shared" si="63"/>
        <v>52030301Vigía Del Fuerte</v>
      </c>
      <c r="F2003" t="str">
        <f t="shared" si="64"/>
        <v/>
      </c>
      <c r="G2003">
        <v>5</v>
      </c>
      <c r="H2003" s="2"/>
      <c r="I2003">
        <f>+ABS(SUMIF($A$4:$A$11183,A2003,$H$4:$H$11183)-IF(ISERROR(VLOOKUP(A2003,Seguimiento_Mar_2025!G$4:U$356,15,FALSE)),0,VLOOKUP(A2003,Seguimiento_Mar_2025!G$4:U$356,15,FALSE)))</f>
        <v>0</v>
      </c>
    </row>
    <row r="2004" spans="1:9">
      <c r="A2004" t="s">
        <v>369</v>
      </c>
      <c r="B2004" s="1" t="str">
        <f>+IF(LEN(A2004)&gt;0,VLOOKUP(A2004,Seguimiento_Mar_2025!G$4:H$356,2,FALSE),"")</f>
        <v xml:space="preserve">Sedes educativas mejoradas </v>
      </c>
      <c r="C2004" s="1" t="str">
        <f>+IF(LEN(A2004)&gt;0,VLOOKUP(A2004,Seguimiento_Mar_2025!G$4:J$356,4,FALSE),"")</f>
        <v>Secretaría de Educación</v>
      </c>
      <c r="D2004" t="s">
        <v>1353</v>
      </c>
      <c r="E2004" t="str">
        <f t="shared" si="63"/>
        <v>52030301Yarumal</v>
      </c>
      <c r="F2004" t="str">
        <f t="shared" si="64"/>
        <v/>
      </c>
      <c r="G2004">
        <v>1</v>
      </c>
      <c r="H2004" s="2">
        <v>4</v>
      </c>
      <c r="I2004">
        <f>+ABS(SUMIF($A$4:$A$11183,A2004,$H$4:$H$11183)-IF(ISERROR(VLOOKUP(A2004,Seguimiento_Mar_2025!G$4:U$356,15,FALSE)),0,VLOOKUP(A2004,Seguimiento_Mar_2025!G$4:U$356,15,FALSE)))</f>
        <v>0</v>
      </c>
    </row>
    <row r="2005" spans="1:9">
      <c r="A2005" t="s">
        <v>369</v>
      </c>
      <c r="B2005" s="1" t="str">
        <f>+IF(LEN(A2005)&gt;0,VLOOKUP(A2005,Seguimiento_Mar_2025!G$4:H$356,2,FALSE),"")</f>
        <v xml:space="preserve">Sedes educativas mejoradas </v>
      </c>
      <c r="C2005" s="1" t="str">
        <f>+IF(LEN(A2005)&gt;0,VLOOKUP(A2005,Seguimiento_Mar_2025!G$4:J$356,4,FALSE),"")</f>
        <v>Secretaría de Educación</v>
      </c>
      <c r="D2005" t="s">
        <v>1354</v>
      </c>
      <c r="E2005" t="str">
        <f t="shared" si="63"/>
        <v>52030301Yondó</v>
      </c>
      <c r="F2005" t="str">
        <f t="shared" si="64"/>
        <v/>
      </c>
      <c r="G2005">
        <v>3</v>
      </c>
      <c r="H2005" s="2">
        <v>10</v>
      </c>
      <c r="I2005">
        <f>+ABS(SUMIF($A$4:$A$11183,A2005,$H$4:$H$11183)-IF(ISERROR(VLOOKUP(A2005,Seguimiento_Mar_2025!G$4:U$356,15,FALSE)),0,VLOOKUP(A2005,Seguimiento_Mar_2025!G$4:U$356,15,FALSE)))</f>
        <v>0</v>
      </c>
    </row>
    <row r="2006" spans="1:9">
      <c r="A2006" t="s">
        <v>369</v>
      </c>
      <c r="B2006" s="1" t="str">
        <f>+IF(LEN(A2006)&gt;0,VLOOKUP(A2006,Seguimiento_Mar_2025!G$4:H$356,2,FALSE),"")</f>
        <v xml:space="preserve">Sedes educativas mejoradas </v>
      </c>
      <c r="C2006" s="1" t="str">
        <f>+IF(LEN(A2006)&gt;0,VLOOKUP(A2006,Seguimiento_Mar_2025!G$4:J$356,4,FALSE),"")</f>
        <v>Secretaría de Educación</v>
      </c>
      <c r="D2006" t="s">
        <v>1233</v>
      </c>
      <c r="E2006" t="str">
        <f t="shared" si="63"/>
        <v>52030301Zaragoza</v>
      </c>
      <c r="F2006" t="str">
        <f t="shared" si="64"/>
        <v/>
      </c>
      <c r="G2006">
        <v>1</v>
      </c>
      <c r="H2006" s="2">
        <v>3</v>
      </c>
      <c r="I2006">
        <f>+ABS(SUMIF($A$4:$A$11183,A2006,$H$4:$H$11183)-IF(ISERROR(VLOOKUP(A2006,Seguimiento_Mar_2025!G$4:U$356,15,FALSE)),0,VLOOKUP(A2006,Seguimiento_Mar_2025!G$4:U$356,15,FALSE)))</f>
        <v>0</v>
      </c>
    </row>
    <row r="2007" spans="1:9">
      <c r="A2007" t="s">
        <v>369</v>
      </c>
      <c r="B2007" s="1" t="str">
        <f>+IF(LEN(A2007)&gt;0,VLOOKUP(A2007,Seguimiento_Mar_2025!G$4:H$356,2,FALSE),"")</f>
        <v xml:space="preserve">Sedes educativas mejoradas </v>
      </c>
      <c r="C2007" s="1" t="str">
        <f>+IF(LEN(A2007)&gt;0,VLOOKUP(A2007,Seguimiento_Mar_2025!G$4:J$356,4,FALSE),"")</f>
        <v>Secretaría de Educación</v>
      </c>
      <c r="D2007" t="s">
        <v>1540</v>
      </c>
      <c r="E2007" t="str">
        <f t="shared" si="63"/>
        <v xml:space="preserve">52030301Concordia </v>
      </c>
      <c r="F2007" t="str">
        <f t="shared" si="64"/>
        <v/>
      </c>
      <c r="G2007">
        <v>5</v>
      </c>
      <c r="H2007" s="2"/>
      <c r="I2007">
        <f>+ABS(SUMIF($A$4:$A$11183,A2007,$H$4:$H$11183)-IF(ISERROR(VLOOKUP(A2007,Seguimiento_Mar_2025!G$4:U$356,15,FALSE)),0,VLOOKUP(A2007,Seguimiento_Mar_2025!G$4:U$356,15,FALSE)))</f>
        <v>0</v>
      </c>
    </row>
    <row r="2008" spans="1:9" ht="30">
      <c r="A2008" t="s">
        <v>391</v>
      </c>
      <c r="B2008" s="1" t="str">
        <f>+IF(LEN(A2008)&gt;0,VLOOKUP(A2008,Seguimiento_Mar_2025!G$4:H$356,2,FALSE),"")</f>
        <v>Establecimientos Educativos con inspección, vigilancia y control del servicio educativo</v>
      </c>
      <c r="C2008" s="1" t="str">
        <f>+IF(LEN(A2008)&gt;0,VLOOKUP(A2008,Seguimiento_Mar_2025!G$4:J$356,4,FALSE),"")</f>
        <v>Secretaría de Educación</v>
      </c>
      <c r="D2008" t="s">
        <v>1314</v>
      </c>
      <c r="E2008" t="str">
        <f t="shared" si="63"/>
        <v>52030505Caldas</v>
      </c>
      <c r="F2008" t="str">
        <f t="shared" si="64"/>
        <v/>
      </c>
      <c r="G2008">
        <v>6</v>
      </c>
      <c r="H2008" s="2">
        <v>1</v>
      </c>
      <c r="I2008">
        <f>+ABS(SUMIF($A$4:$A$11183,A2008,$H$4:$H$11183)-IF(ISERROR(VLOOKUP(A2008,Seguimiento_Mar_2025!G$4:U$356,15,FALSE)),0,VLOOKUP(A2008,Seguimiento_Mar_2025!G$4:U$356,15,FALSE)))</f>
        <v>0</v>
      </c>
    </row>
    <row r="2009" spans="1:9" ht="30">
      <c r="A2009" t="s">
        <v>391</v>
      </c>
      <c r="B2009" s="1" t="str">
        <f>+IF(LEN(A2009)&gt;0,VLOOKUP(A2009,Seguimiento_Mar_2025!G$4:H$356,2,FALSE),"")</f>
        <v>Establecimientos Educativos con inspección, vigilancia y control del servicio educativo</v>
      </c>
      <c r="C2009" s="1" t="str">
        <f>+IF(LEN(A2009)&gt;0,VLOOKUP(A2009,Seguimiento_Mar_2025!G$4:J$356,4,FALSE),"")</f>
        <v>Secretaría de Educación</v>
      </c>
      <c r="D2009" t="s">
        <v>1334</v>
      </c>
      <c r="E2009" t="str">
        <f t="shared" si="63"/>
        <v>52030505Marinilla</v>
      </c>
      <c r="F2009" t="str">
        <f t="shared" si="64"/>
        <v/>
      </c>
      <c r="G2009">
        <v>6</v>
      </c>
      <c r="H2009" s="2">
        <v>2</v>
      </c>
      <c r="I2009">
        <f>+ABS(SUMIF($A$4:$A$11183,A2009,$H$4:$H$11183)-IF(ISERROR(VLOOKUP(A2009,Seguimiento_Mar_2025!G$4:U$356,15,FALSE)),0,VLOOKUP(A2009,Seguimiento_Mar_2025!G$4:U$356,15,FALSE)))</f>
        <v>0</v>
      </c>
    </row>
    <row r="2010" spans="1:9" ht="30">
      <c r="A2010" t="s">
        <v>391</v>
      </c>
      <c r="B2010" s="1" t="str">
        <f>+IF(LEN(A2010)&gt;0,VLOOKUP(A2010,Seguimiento_Mar_2025!G$4:H$356,2,FALSE),"")</f>
        <v>Establecimientos Educativos con inspección, vigilancia y control del servicio educativo</v>
      </c>
      <c r="C2010" s="1" t="str">
        <f>+IF(LEN(A2010)&gt;0,VLOOKUP(A2010,Seguimiento_Mar_2025!G$4:J$356,4,FALSE),"")</f>
        <v>Secretaría de Educación</v>
      </c>
      <c r="D2010" t="s">
        <v>1245</v>
      </c>
      <c r="E2010" t="str">
        <f t="shared" si="63"/>
        <v>52030505Copacabana</v>
      </c>
      <c r="F2010" t="str">
        <f t="shared" si="64"/>
        <v/>
      </c>
      <c r="G2010">
        <v>5</v>
      </c>
      <c r="H2010" s="2">
        <v>1</v>
      </c>
      <c r="I2010">
        <f>+ABS(SUMIF($A$4:$A$11183,A2010,$H$4:$H$11183)-IF(ISERROR(VLOOKUP(A2010,Seguimiento_Mar_2025!G$4:U$356,15,FALSE)),0,VLOOKUP(A2010,Seguimiento_Mar_2025!G$4:U$356,15,FALSE)))</f>
        <v>0</v>
      </c>
    </row>
    <row r="2011" spans="1:9" ht="30">
      <c r="A2011" t="s">
        <v>391</v>
      </c>
      <c r="B2011" s="1" t="str">
        <f>+IF(LEN(A2011)&gt;0,VLOOKUP(A2011,Seguimiento_Mar_2025!G$4:H$356,2,FALSE),"")</f>
        <v>Establecimientos Educativos con inspección, vigilancia y control del servicio educativo</v>
      </c>
      <c r="C2011" s="1" t="str">
        <f>+IF(LEN(A2011)&gt;0,VLOOKUP(A2011,Seguimiento_Mar_2025!G$4:J$356,4,FALSE),"")</f>
        <v>Secretaría de Educación</v>
      </c>
      <c r="D2011" t="s">
        <v>1355</v>
      </c>
      <c r="E2011" t="str">
        <f t="shared" si="63"/>
        <v>52030505El Carmen De Viboral</v>
      </c>
      <c r="F2011" t="str">
        <f t="shared" si="64"/>
        <v/>
      </c>
      <c r="G2011">
        <v>4</v>
      </c>
      <c r="H2011" s="2">
        <v>3</v>
      </c>
      <c r="I2011">
        <f>+ABS(SUMIF($A$4:$A$11183,A2011,$H$4:$H$11183)-IF(ISERROR(VLOOKUP(A2011,Seguimiento_Mar_2025!G$4:U$356,15,FALSE)),0,VLOOKUP(A2011,Seguimiento_Mar_2025!G$4:U$356,15,FALSE)))</f>
        <v>0</v>
      </c>
    </row>
    <row r="2012" spans="1:9" ht="30">
      <c r="A2012" t="s">
        <v>391</v>
      </c>
      <c r="B2012" s="1" t="str">
        <f>+IF(LEN(A2012)&gt;0,VLOOKUP(A2012,Seguimiento_Mar_2025!G$4:H$356,2,FALSE),"")</f>
        <v>Establecimientos Educativos con inspección, vigilancia y control del servicio educativo</v>
      </c>
      <c r="C2012" s="1" t="str">
        <f>+IF(LEN(A2012)&gt;0,VLOOKUP(A2012,Seguimiento_Mar_2025!G$4:J$356,4,FALSE),"")</f>
        <v>Secretaría de Educación</v>
      </c>
      <c r="D2012" t="s">
        <v>1321</v>
      </c>
      <c r="E2012" t="str">
        <f t="shared" si="63"/>
        <v>52030505El Retiro</v>
      </c>
      <c r="F2012" t="str">
        <f t="shared" si="64"/>
        <v/>
      </c>
      <c r="G2012">
        <v>4</v>
      </c>
      <c r="H2012" s="2">
        <v>2</v>
      </c>
      <c r="I2012">
        <f>+ABS(SUMIF($A$4:$A$11183,A2012,$H$4:$H$11183)-IF(ISERROR(VLOOKUP(A2012,Seguimiento_Mar_2025!G$4:U$356,15,FALSE)),0,VLOOKUP(A2012,Seguimiento_Mar_2025!G$4:U$356,15,FALSE)))</f>
        <v>0</v>
      </c>
    </row>
    <row r="2013" spans="1:9" ht="30">
      <c r="A2013" t="s">
        <v>391</v>
      </c>
      <c r="B2013" s="1" t="str">
        <f>+IF(LEN(A2013)&gt;0,VLOOKUP(A2013,Seguimiento_Mar_2025!G$4:H$356,2,FALSE),"")</f>
        <v>Establecimientos Educativos con inspección, vigilancia y control del servicio educativo</v>
      </c>
      <c r="C2013" s="1" t="str">
        <f>+IF(LEN(A2013)&gt;0,VLOOKUP(A2013,Seguimiento_Mar_2025!G$4:J$356,4,FALSE),"")</f>
        <v>Secretaría de Educación</v>
      </c>
      <c r="D2013" t="s">
        <v>1265</v>
      </c>
      <c r="E2013" t="str">
        <f t="shared" si="63"/>
        <v>52030505Caucasia</v>
      </c>
      <c r="F2013" t="str">
        <f t="shared" si="64"/>
        <v/>
      </c>
      <c r="G2013">
        <v>5</v>
      </c>
      <c r="H2013" s="2">
        <v>0</v>
      </c>
      <c r="I2013">
        <f>+ABS(SUMIF($A$4:$A$11183,A2013,$H$4:$H$11183)-IF(ISERROR(VLOOKUP(A2013,Seguimiento_Mar_2025!G$4:U$356,15,FALSE)),0,VLOOKUP(A2013,Seguimiento_Mar_2025!G$4:U$356,15,FALSE)))</f>
        <v>0</v>
      </c>
    </row>
    <row r="2014" spans="1:9" ht="30">
      <c r="A2014" t="s">
        <v>391</v>
      </c>
      <c r="B2014" s="1" t="str">
        <f>+IF(LEN(A2014)&gt;0,VLOOKUP(A2014,Seguimiento_Mar_2025!G$4:H$356,2,FALSE),"")</f>
        <v>Establecimientos Educativos con inspección, vigilancia y control del servicio educativo</v>
      </c>
      <c r="C2014" s="1" t="str">
        <f>+IF(LEN(A2014)&gt;0,VLOOKUP(A2014,Seguimiento_Mar_2025!G$4:J$356,4,FALSE),"")</f>
        <v>Secretaría de Educación</v>
      </c>
      <c r="D2014" t="s">
        <v>1272</v>
      </c>
      <c r="E2014" t="str">
        <f t="shared" si="63"/>
        <v>52030505Betulia</v>
      </c>
      <c r="F2014" t="str">
        <f t="shared" si="64"/>
        <v/>
      </c>
      <c r="G2014">
        <v>3</v>
      </c>
      <c r="H2014" s="2">
        <v>0</v>
      </c>
      <c r="I2014">
        <f>+ABS(SUMIF($A$4:$A$11183,A2014,$H$4:$H$11183)-IF(ISERROR(VLOOKUP(A2014,Seguimiento_Mar_2025!G$4:U$356,15,FALSE)),0,VLOOKUP(A2014,Seguimiento_Mar_2025!G$4:U$356,15,FALSE)))</f>
        <v>0</v>
      </c>
    </row>
    <row r="2015" spans="1:9" ht="30">
      <c r="A2015" t="s">
        <v>391</v>
      </c>
      <c r="B2015" s="1" t="str">
        <f>+IF(LEN(A2015)&gt;0,VLOOKUP(A2015,Seguimiento_Mar_2025!G$4:H$356,2,FALSE),"")</f>
        <v>Establecimientos Educativos con inspección, vigilancia y control del servicio educativo</v>
      </c>
      <c r="C2015" s="1" t="str">
        <f>+IF(LEN(A2015)&gt;0,VLOOKUP(A2015,Seguimiento_Mar_2025!G$4:J$356,4,FALSE),"")</f>
        <v>Secretaría de Educación</v>
      </c>
      <c r="D2015" t="s">
        <v>1309</v>
      </c>
      <c r="E2015" t="str">
        <f t="shared" si="63"/>
        <v>52030505Barbosa</v>
      </c>
      <c r="F2015" t="str">
        <f t="shared" si="64"/>
        <v/>
      </c>
      <c r="G2015">
        <v>3</v>
      </c>
      <c r="H2015" s="2">
        <v>0</v>
      </c>
      <c r="I2015">
        <f>+ABS(SUMIF($A$4:$A$11183,A2015,$H$4:$H$11183)-IF(ISERROR(VLOOKUP(A2015,Seguimiento_Mar_2025!G$4:U$356,15,FALSE)),0,VLOOKUP(A2015,Seguimiento_Mar_2025!G$4:U$356,15,FALSE)))</f>
        <v>0</v>
      </c>
    </row>
    <row r="2016" spans="1:9" ht="30">
      <c r="A2016" t="s">
        <v>391</v>
      </c>
      <c r="B2016" s="1" t="str">
        <f>+IF(LEN(A2016)&gt;0,VLOOKUP(A2016,Seguimiento_Mar_2025!G$4:H$356,2,FALSE),"")</f>
        <v>Establecimientos Educativos con inspección, vigilancia y control del servicio educativo</v>
      </c>
      <c r="C2016" s="1" t="str">
        <f>+IF(LEN(A2016)&gt;0,VLOOKUP(A2016,Seguimiento_Mar_2025!G$4:J$356,4,FALSE),"")</f>
        <v>Secretaría de Educación</v>
      </c>
      <c r="D2016" t="s">
        <v>1264</v>
      </c>
      <c r="E2016" t="str">
        <f t="shared" si="63"/>
        <v>52030505Cáceres</v>
      </c>
      <c r="F2016" t="str">
        <f t="shared" si="64"/>
        <v/>
      </c>
      <c r="G2016">
        <v>3</v>
      </c>
      <c r="H2016" s="2">
        <v>0</v>
      </c>
      <c r="I2016">
        <f>+ABS(SUMIF($A$4:$A$11183,A2016,$H$4:$H$11183)-IF(ISERROR(VLOOKUP(A2016,Seguimiento_Mar_2025!G$4:U$356,15,FALSE)),0,VLOOKUP(A2016,Seguimiento_Mar_2025!G$4:U$356,15,FALSE)))</f>
        <v>0</v>
      </c>
    </row>
    <row r="2017" spans="1:9" ht="30">
      <c r="A2017" t="s">
        <v>391</v>
      </c>
      <c r="B2017" s="1" t="str">
        <f>+IF(LEN(A2017)&gt;0,VLOOKUP(A2017,Seguimiento_Mar_2025!G$4:H$356,2,FALSE),"")</f>
        <v>Establecimientos Educativos con inspección, vigilancia y control del servicio educativo</v>
      </c>
      <c r="C2017" s="1" t="str">
        <f>+IF(LEN(A2017)&gt;0,VLOOKUP(A2017,Seguimiento_Mar_2025!G$4:J$356,4,FALSE),"")</f>
        <v>Secretaría de Educación</v>
      </c>
      <c r="D2017" t="s">
        <v>1266</v>
      </c>
      <c r="E2017" t="str">
        <f t="shared" si="63"/>
        <v>52030505Carepa</v>
      </c>
      <c r="F2017" t="str">
        <f t="shared" si="64"/>
        <v/>
      </c>
      <c r="G2017">
        <v>3</v>
      </c>
      <c r="H2017" s="2">
        <v>0</v>
      </c>
      <c r="I2017">
        <f>+ABS(SUMIF($A$4:$A$11183,A2017,$H$4:$H$11183)-IF(ISERROR(VLOOKUP(A2017,Seguimiento_Mar_2025!G$4:U$356,15,FALSE)),0,VLOOKUP(A2017,Seguimiento_Mar_2025!G$4:U$356,15,FALSE)))</f>
        <v>0</v>
      </c>
    </row>
    <row r="2018" spans="1:9" ht="30">
      <c r="A2018" t="s">
        <v>391</v>
      </c>
      <c r="B2018" s="1" t="str">
        <f>+IF(LEN(A2018)&gt;0,VLOOKUP(A2018,Seguimiento_Mar_2025!G$4:H$356,2,FALSE),"")</f>
        <v>Establecimientos Educativos con inspección, vigilancia y control del servicio educativo</v>
      </c>
      <c r="C2018" s="1" t="str">
        <f>+IF(LEN(A2018)&gt;0,VLOOKUP(A2018,Seguimiento_Mar_2025!G$4:J$356,4,FALSE),"")</f>
        <v>Secretaría de Educación</v>
      </c>
      <c r="D2018" t="s">
        <v>1327</v>
      </c>
      <c r="E2018" t="str">
        <f t="shared" si="63"/>
        <v>52030505Guarne</v>
      </c>
      <c r="F2018" t="str">
        <f t="shared" si="64"/>
        <v/>
      </c>
      <c r="G2018">
        <v>3</v>
      </c>
      <c r="H2018" s="2">
        <v>0</v>
      </c>
      <c r="I2018">
        <f>+ABS(SUMIF($A$4:$A$11183,A2018,$H$4:$H$11183)-IF(ISERROR(VLOOKUP(A2018,Seguimiento_Mar_2025!G$4:U$356,15,FALSE)),0,VLOOKUP(A2018,Seguimiento_Mar_2025!G$4:U$356,15,FALSE)))</f>
        <v>0</v>
      </c>
    </row>
    <row r="2019" spans="1:9" ht="30">
      <c r="A2019" t="s">
        <v>391</v>
      </c>
      <c r="B2019" s="1" t="str">
        <f>+IF(LEN(A2019)&gt;0,VLOOKUP(A2019,Seguimiento_Mar_2025!G$4:H$356,2,FALSE),"")</f>
        <v>Establecimientos Educativos con inspección, vigilancia y control del servicio educativo</v>
      </c>
      <c r="C2019" s="1" t="str">
        <f>+IF(LEN(A2019)&gt;0,VLOOKUP(A2019,Seguimiento_Mar_2025!G$4:J$356,4,FALSE),"")</f>
        <v>Secretaría de Educación</v>
      </c>
      <c r="D2019" t="s">
        <v>1324</v>
      </c>
      <c r="E2019" t="str">
        <f t="shared" si="63"/>
        <v>52030505Frontino</v>
      </c>
      <c r="F2019" t="str">
        <f t="shared" si="64"/>
        <v/>
      </c>
      <c r="G2019">
        <v>3</v>
      </c>
      <c r="H2019" s="2">
        <v>1</v>
      </c>
      <c r="I2019">
        <f>+ABS(SUMIF($A$4:$A$11183,A2019,$H$4:$H$11183)-IF(ISERROR(VLOOKUP(A2019,Seguimiento_Mar_2025!G$4:U$356,15,FALSE)),0,VLOOKUP(A2019,Seguimiento_Mar_2025!G$4:U$356,15,FALSE)))</f>
        <v>0</v>
      </c>
    </row>
    <row r="2020" spans="1:9" ht="30">
      <c r="A2020" t="s">
        <v>391</v>
      </c>
      <c r="B2020" s="1" t="str">
        <f>+IF(LEN(A2020)&gt;0,VLOOKUP(A2020,Seguimiento_Mar_2025!G$4:H$356,2,FALSE),"")</f>
        <v>Establecimientos Educativos con inspección, vigilancia y control del servicio educativo</v>
      </c>
      <c r="C2020" s="1" t="str">
        <f>+IF(LEN(A2020)&gt;0,VLOOKUP(A2020,Seguimiento_Mar_2025!G$4:J$356,4,FALSE),"")</f>
        <v>Secretaría de Educación</v>
      </c>
      <c r="D2020" t="s">
        <v>1258</v>
      </c>
      <c r="E2020" t="str">
        <f t="shared" si="63"/>
        <v>52030505Chigorodó</v>
      </c>
      <c r="F2020" t="str">
        <f t="shared" si="64"/>
        <v/>
      </c>
      <c r="G2020">
        <v>3</v>
      </c>
      <c r="H2020" s="2">
        <v>0</v>
      </c>
      <c r="I2020">
        <f>+ABS(SUMIF($A$4:$A$11183,A2020,$H$4:$H$11183)-IF(ISERROR(VLOOKUP(A2020,Seguimiento_Mar_2025!G$4:U$356,15,FALSE)),0,VLOOKUP(A2020,Seguimiento_Mar_2025!G$4:U$356,15,FALSE)))</f>
        <v>0</v>
      </c>
    </row>
    <row r="2021" spans="1:9" ht="30">
      <c r="A2021" t="s">
        <v>391</v>
      </c>
      <c r="B2021" s="1" t="str">
        <f>+IF(LEN(A2021)&gt;0,VLOOKUP(A2021,Seguimiento_Mar_2025!G$4:H$356,2,FALSE),"")</f>
        <v>Establecimientos Educativos con inspección, vigilancia y control del servicio educativo</v>
      </c>
      <c r="C2021" s="1" t="str">
        <f>+IF(LEN(A2021)&gt;0,VLOOKUP(A2021,Seguimiento_Mar_2025!G$4:J$356,4,FALSE),"")</f>
        <v>Secretaría de Educación</v>
      </c>
      <c r="D2021" t="s">
        <v>1356</v>
      </c>
      <c r="E2021" t="str">
        <f t="shared" si="63"/>
        <v>52030505La Ceja</v>
      </c>
      <c r="F2021" t="str">
        <f t="shared" si="64"/>
        <v/>
      </c>
      <c r="G2021">
        <v>3</v>
      </c>
      <c r="H2021" s="2">
        <v>3</v>
      </c>
      <c r="I2021">
        <f>+ABS(SUMIF($A$4:$A$11183,A2021,$H$4:$H$11183)-IF(ISERROR(VLOOKUP(A2021,Seguimiento_Mar_2025!G$4:U$356,15,FALSE)),0,VLOOKUP(A2021,Seguimiento_Mar_2025!G$4:U$356,15,FALSE)))</f>
        <v>0</v>
      </c>
    </row>
    <row r="2022" spans="1:9" ht="30">
      <c r="A2022" t="s">
        <v>391</v>
      </c>
      <c r="B2022" s="1" t="str">
        <f>+IF(LEN(A2022)&gt;0,VLOOKUP(A2022,Seguimiento_Mar_2025!G$4:H$356,2,FALSE),"")</f>
        <v>Establecimientos Educativos con inspección, vigilancia y control del servicio educativo</v>
      </c>
      <c r="C2022" s="1" t="str">
        <f>+IF(LEN(A2022)&gt;0,VLOOKUP(A2022,Seguimiento_Mar_2025!G$4:J$356,4,FALSE),"")</f>
        <v>Secretaría de Educación</v>
      </c>
      <c r="D2022" t="s">
        <v>1346</v>
      </c>
      <c r="E2022" t="str">
        <f t="shared" si="63"/>
        <v>52030505Támesis</v>
      </c>
      <c r="F2022" t="str">
        <f t="shared" si="64"/>
        <v/>
      </c>
      <c r="G2022">
        <v>3</v>
      </c>
      <c r="H2022" s="2">
        <v>0</v>
      </c>
      <c r="I2022">
        <f>+ABS(SUMIF($A$4:$A$11183,A2022,$H$4:$H$11183)-IF(ISERROR(VLOOKUP(A2022,Seguimiento_Mar_2025!G$4:U$356,15,FALSE)),0,VLOOKUP(A2022,Seguimiento_Mar_2025!G$4:U$356,15,FALSE)))</f>
        <v>0</v>
      </c>
    </row>
    <row r="2023" spans="1:9" ht="30">
      <c r="A2023" t="s">
        <v>391</v>
      </c>
      <c r="B2023" s="1" t="str">
        <f>+IF(LEN(A2023)&gt;0,VLOOKUP(A2023,Seguimiento_Mar_2025!G$4:H$356,2,FALSE),"")</f>
        <v>Establecimientos Educativos con inspección, vigilancia y control del servicio educativo</v>
      </c>
      <c r="C2023" s="1" t="str">
        <f>+IF(LEN(A2023)&gt;0,VLOOKUP(A2023,Seguimiento_Mar_2025!G$4:J$356,4,FALSE),"")</f>
        <v>Secretaría de Educación</v>
      </c>
      <c r="D2023" t="s">
        <v>1411</v>
      </c>
      <c r="E2023" t="str">
        <f t="shared" si="63"/>
        <v>52030505San Pedro De Urabá</v>
      </c>
      <c r="F2023" t="str">
        <f t="shared" si="64"/>
        <v/>
      </c>
      <c r="G2023">
        <v>3</v>
      </c>
      <c r="H2023" s="2">
        <v>0</v>
      </c>
      <c r="I2023">
        <f>+ABS(SUMIF($A$4:$A$11183,A2023,$H$4:$H$11183)-IF(ISERROR(VLOOKUP(A2023,Seguimiento_Mar_2025!G$4:U$356,15,FALSE)),0,VLOOKUP(A2023,Seguimiento_Mar_2025!G$4:U$356,15,FALSE)))</f>
        <v>0</v>
      </c>
    </row>
    <row r="2024" spans="1:9" ht="30">
      <c r="A2024" t="s">
        <v>391</v>
      </c>
      <c r="B2024" s="1" t="str">
        <f>+IF(LEN(A2024)&gt;0,VLOOKUP(A2024,Seguimiento_Mar_2025!G$4:H$356,2,FALSE),"")</f>
        <v>Establecimientos Educativos con inspección, vigilancia y control del servicio educativo</v>
      </c>
      <c r="C2024" s="1" t="str">
        <f>+IF(LEN(A2024)&gt;0,VLOOKUP(A2024,Seguimiento_Mar_2025!G$4:J$356,4,FALSE),"")</f>
        <v>Secretaría de Educación</v>
      </c>
      <c r="D2024" t="s">
        <v>1231</v>
      </c>
      <c r="E2024" t="str">
        <f t="shared" si="63"/>
        <v>52030505Dabeiba</v>
      </c>
      <c r="F2024" t="str">
        <f t="shared" si="64"/>
        <v/>
      </c>
      <c r="G2024">
        <v>3</v>
      </c>
      <c r="H2024" s="2">
        <v>0</v>
      </c>
      <c r="I2024">
        <f>+ABS(SUMIF($A$4:$A$11183,A2024,$H$4:$H$11183)-IF(ISERROR(VLOOKUP(A2024,Seguimiento_Mar_2025!G$4:U$356,15,FALSE)),0,VLOOKUP(A2024,Seguimiento_Mar_2025!G$4:U$356,15,FALSE)))</f>
        <v>0</v>
      </c>
    </row>
    <row r="2025" spans="1:9" ht="30">
      <c r="A2025" t="s">
        <v>391</v>
      </c>
      <c r="B2025" s="1" t="str">
        <f>+IF(LEN(A2025)&gt;0,VLOOKUP(A2025,Seguimiento_Mar_2025!G$4:H$356,2,FALSE),"")</f>
        <v>Establecimientos Educativos con inspección, vigilancia y control del servicio educativo</v>
      </c>
      <c r="C2025" s="1" t="str">
        <f>+IF(LEN(A2025)&gt;0,VLOOKUP(A2025,Seguimiento_Mar_2025!G$4:J$356,4,FALSE),"")</f>
        <v>Secretaría de Educación</v>
      </c>
      <c r="D2025" t="s">
        <v>1253</v>
      </c>
      <c r="E2025" t="str">
        <f t="shared" si="63"/>
        <v>52030505El Bagre</v>
      </c>
      <c r="F2025" t="str">
        <f t="shared" si="64"/>
        <v/>
      </c>
      <c r="G2025">
        <v>3</v>
      </c>
      <c r="H2025" s="2">
        <v>0</v>
      </c>
      <c r="I2025">
        <f>+ABS(SUMIF($A$4:$A$11183,A2025,$H$4:$H$11183)-IF(ISERROR(VLOOKUP(A2025,Seguimiento_Mar_2025!G$4:U$356,15,FALSE)),0,VLOOKUP(A2025,Seguimiento_Mar_2025!G$4:U$356,15,FALSE)))</f>
        <v>0</v>
      </c>
    </row>
    <row r="2026" spans="1:9" ht="30">
      <c r="A2026" t="s">
        <v>391</v>
      </c>
      <c r="B2026" s="1" t="str">
        <f>+IF(LEN(A2026)&gt;0,VLOOKUP(A2026,Seguimiento_Mar_2025!G$4:H$356,2,FALSE),"")</f>
        <v>Establecimientos Educativos con inspección, vigilancia y control del servicio educativo</v>
      </c>
      <c r="C2026" s="1" t="str">
        <f>+IF(LEN(A2026)&gt;0,VLOOKUP(A2026,Seguimiento_Mar_2025!G$4:J$356,4,FALSE),"")</f>
        <v>Secretaría de Educación</v>
      </c>
      <c r="D2026" t="s">
        <v>1271</v>
      </c>
      <c r="E2026" t="str">
        <f t="shared" si="63"/>
        <v>52030505Abejorral</v>
      </c>
      <c r="F2026" t="str">
        <f t="shared" si="64"/>
        <v/>
      </c>
      <c r="G2026">
        <v>3</v>
      </c>
      <c r="H2026" s="2">
        <v>0</v>
      </c>
      <c r="I2026">
        <f>+ABS(SUMIF($A$4:$A$11183,A2026,$H$4:$H$11183)-IF(ISERROR(VLOOKUP(A2026,Seguimiento_Mar_2025!G$4:U$356,15,FALSE)),0,VLOOKUP(A2026,Seguimiento_Mar_2025!G$4:U$356,15,FALSE)))</f>
        <v>0</v>
      </c>
    </row>
    <row r="2027" spans="1:9" ht="30">
      <c r="A2027" t="s">
        <v>391</v>
      </c>
      <c r="B2027" s="1" t="str">
        <f>+IF(LEN(A2027)&gt;0,VLOOKUP(A2027,Seguimiento_Mar_2025!G$4:H$356,2,FALSE),"")</f>
        <v>Establecimientos Educativos con inspección, vigilancia y control del servicio educativo</v>
      </c>
      <c r="C2027" s="1" t="str">
        <f>+IF(LEN(A2027)&gt;0,VLOOKUP(A2027,Seguimiento_Mar_2025!G$4:J$356,4,FALSE),"")</f>
        <v>Secretaría de Educación</v>
      </c>
      <c r="D2027" t="s">
        <v>1296</v>
      </c>
      <c r="E2027" t="str">
        <f t="shared" si="63"/>
        <v>52030505San Roque</v>
      </c>
      <c r="F2027" t="str">
        <f t="shared" si="64"/>
        <v/>
      </c>
      <c r="G2027">
        <v>2</v>
      </c>
      <c r="H2027" s="2">
        <v>1</v>
      </c>
      <c r="I2027">
        <f>+ABS(SUMIF($A$4:$A$11183,A2027,$H$4:$H$11183)-IF(ISERROR(VLOOKUP(A2027,Seguimiento_Mar_2025!G$4:U$356,15,FALSE)),0,VLOOKUP(A2027,Seguimiento_Mar_2025!G$4:U$356,15,FALSE)))</f>
        <v>0</v>
      </c>
    </row>
    <row r="2028" spans="1:9" ht="30">
      <c r="A2028" t="s">
        <v>391</v>
      </c>
      <c r="B2028" s="1" t="str">
        <f>+IF(LEN(A2028)&gt;0,VLOOKUP(A2028,Seguimiento_Mar_2025!G$4:H$356,2,FALSE),"")</f>
        <v>Establecimientos Educativos con inspección, vigilancia y control del servicio educativo</v>
      </c>
      <c r="C2028" s="1" t="str">
        <f>+IF(LEN(A2028)&gt;0,VLOOKUP(A2028,Seguimiento_Mar_2025!G$4:J$356,4,FALSE),"")</f>
        <v>Secretaría de Educación</v>
      </c>
      <c r="D2028" t="s">
        <v>1268</v>
      </c>
      <c r="E2028" t="str">
        <f t="shared" si="63"/>
        <v>52030505Puerto Triunfo</v>
      </c>
      <c r="F2028" t="str">
        <f t="shared" si="64"/>
        <v/>
      </c>
      <c r="G2028">
        <v>2</v>
      </c>
      <c r="H2028" s="2">
        <v>0</v>
      </c>
      <c r="I2028">
        <f>+ABS(SUMIF($A$4:$A$11183,A2028,$H$4:$H$11183)-IF(ISERROR(VLOOKUP(A2028,Seguimiento_Mar_2025!G$4:U$356,15,FALSE)),0,VLOOKUP(A2028,Seguimiento_Mar_2025!G$4:U$356,15,FALSE)))</f>
        <v>0</v>
      </c>
    </row>
    <row r="2029" spans="1:9" ht="30">
      <c r="A2029" t="s">
        <v>391</v>
      </c>
      <c r="B2029" s="1" t="str">
        <f>+IF(LEN(A2029)&gt;0,VLOOKUP(A2029,Seguimiento_Mar_2025!G$4:H$356,2,FALSE),"")</f>
        <v>Establecimientos Educativos con inspección, vigilancia y control del servicio educativo</v>
      </c>
      <c r="C2029" s="1" t="str">
        <f>+IF(LEN(A2029)&gt;0,VLOOKUP(A2029,Seguimiento_Mar_2025!G$4:J$356,4,FALSE),"")</f>
        <v>Secretaría de Educación</v>
      </c>
      <c r="D2029" t="s">
        <v>1267</v>
      </c>
      <c r="E2029" t="str">
        <f t="shared" si="63"/>
        <v>52030505Sonsón</v>
      </c>
      <c r="F2029" t="str">
        <f t="shared" si="64"/>
        <v/>
      </c>
      <c r="G2029">
        <v>2</v>
      </c>
      <c r="H2029" s="2">
        <v>1</v>
      </c>
      <c r="I2029">
        <f>+ABS(SUMIF($A$4:$A$11183,A2029,$H$4:$H$11183)-IF(ISERROR(VLOOKUP(A2029,Seguimiento_Mar_2025!G$4:U$356,15,FALSE)),0,VLOOKUP(A2029,Seguimiento_Mar_2025!G$4:U$356,15,FALSE)))</f>
        <v>0</v>
      </c>
    </row>
    <row r="2030" spans="1:9" ht="30">
      <c r="A2030" t="s">
        <v>391</v>
      </c>
      <c r="B2030" s="1" t="str">
        <f>+IF(LEN(A2030)&gt;0,VLOOKUP(A2030,Seguimiento_Mar_2025!G$4:H$356,2,FALSE),"")</f>
        <v>Establecimientos Educativos con inspección, vigilancia y control del servicio educativo</v>
      </c>
      <c r="C2030" s="1" t="str">
        <f>+IF(LEN(A2030)&gt;0,VLOOKUP(A2030,Seguimiento_Mar_2025!G$4:J$356,4,FALSE),"")</f>
        <v>Secretaría de Educación</v>
      </c>
      <c r="D2030" t="s">
        <v>1235</v>
      </c>
      <c r="E2030" t="str">
        <f t="shared" si="63"/>
        <v>52030505El Santuario</v>
      </c>
      <c r="F2030" t="str">
        <f t="shared" si="64"/>
        <v/>
      </c>
      <c r="G2030">
        <v>2</v>
      </c>
      <c r="H2030" s="2">
        <v>2</v>
      </c>
      <c r="I2030">
        <f>+ABS(SUMIF($A$4:$A$11183,A2030,$H$4:$H$11183)-IF(ISERROR(VLOOKUP(A2030,Seguimiento_Mar_2025!G$4:U$356,15,FALSE)),0,VLOOKUP(A2030,Seguimiento_Mar_2025!G$4:U$356,15,FALSE)))</f>
        <v>0</v>
      </c>
    </row>
    <row r="2031" spans="1:9" ht="30">
      <c r="A2031" t="s">
        <v>391</v>
      </c>
      <c r="B2031" s="1" t="str">
        <f>+IF(LEN(A2031)&gt;0,VLOOKUP(A2031,Seguimiento_Mar_2025!G$4:H$356,2,FALSE),"")</f>
        <v>Establecimientos Educativos con inspección, vigilancia y control del servicio educativo</v>
      </c>
      <c r="C2031" s="1" t="str">
        <f>+IF(LEN(A2031)&gt;0,VLOOKUP(A2031,Seguimiento_Mar_2025!G$4:J$356,4,FALSE),"")</f>
        <v>Secretaría de Educación</v>
      </c>
      <c r="D2031" t="s">
        <v>1359</v>
      </c>
      <c r="E2031" t="str">
        <f t="shared" si="63"/>
        <v>52030505San Juan De Urabá</v>
      </c>
      <c r="F2031" t="str">
        <f t="shared" si="64"/>
        <v/>
      </c>
      <c r="G2031">
        <v>2</v>
      </c>
      <c r="H2031" s="2">
        <v>0</v>
      </c>
      <c r="I2031">
        <f>+ABS(SUMIF($A$4:$A$11183,A2031,$H$4:$H$11183)-IF(ISERROR(VLOOKUP(A2031,Seguimiento_Mar_2025!G$4:U$356,15,FALSE)),0,VLOOKUP(A2031,Seguimiento_Mar_2025!G$4:U$356,15,FALSE)))</f>
        <v>0</v>
      </c>
    </row>
    <row r="2032" spans="1:9" ht="30">
      <c r="A2032" t="s">
        <v>391</v>
      </c>
      <c r="B2032" s="1" t="str">
        <f>+IF(LEN(A2032)&gt;0,VLOOKUP(A2032,Seguimiento_Mar_2025!G$4:H$356,2,FALSE),"")</f>
        <v>Establecimientos Educativos con inspección, vigilancia y control del servicio educativo</v>
      </c>
      <c r="C2032" s="1" t="str">
        <f>+IF(LEN(A2032)&gt;0,VLOOKUP(A2032,Seguimiento_Mar_2025!G$4:J$356,4,FALSE),"")</f>
        <v>Secretaría de Educación</v>
      </c>
      <c r="D2032" t="s">
        <v>1261</v>
      </c>
      <c r="E2032" t="str">
        <f t="shared" si="63"/>
        <v>52030505Girardota</v>
      </c>
      <c r="F2032" t="str">
        <f t="shared" si="64"/>
        <v/>
      </c>
      <c r="G2032">
        <v>2</v>
      </c>
      <c r="H2032" s="2">
        <v>0</v>
      </c>
      <c r="I2032">
        <f>+ABS(SUMIF($A$4:$A$11183,A2032,$H$4:$H$11183)-IF(ISERROR(VLOOKUP(A2032,Seguimiento_Mar_2025!G$4:U$356,15,FALSE)),0,VLOOKUP(A2032,Seguimiento_Mar_2025!G$4:U$356,15,FALSE)))</f>
        <v>0</v>
      </c>
    </row>
    <row r="2033" spans="1:9" ht="30">
      <c r="A2033" t="s">
        <v>391</v>
      </c>
      <c r="B2033" s="1" t="str">
        <f>+IF(LEN(A2033)&gt;0,VLOOKUP(A2033,Seguimiento_Mar_2025!G$4:H$356,2,FALSE),"")</f>
        <v>Establecimientos Educativos con inspección, vigilancia y control del servicio educativo</v>
      </c>
      <c r="C2033" s="1" t="str">
        <f>+IF(LEN(A2033)&gt;0,VLOOKUP(A2033,Seguimiento_Mar_2025!G$4:J$356,4,FALSE),"")</f>
        <v>Secretaría de Educación</v>
      </c>
      <c r="D2033" t="s">
        <v>1361</v>
      </c>
      <c r="E2033" t="str">
        <f t="shared" si="63"/>
        <v>52030505Santa Fe De Antioquia</v>
      </c>
      <c r="F2033" t="str">
        <f t="shared" si="64"/>
        <v/>
      </c>
      <c r="G2033">
        <v>2</v>
      </c>
      <c r="H2033" s="2">
        <v>0</v>
      </c>
      <c r="I2033">
        <f>+ABS(SUMIF($A$4:$A$11183,A2033,$H$4:$H$11183)-IF(ISERROR(VLOOKUP(A2033,Seguimiento_Mar_2025!G$4:U$356,15,FALSE)),0,VLOOKUP(A2033,Seguimiento_Mar_2025!G$4:U$356,15,FALSE)))</f>
        <v>0</v>
      </c>
    </row>
    <row r="2034" spans="1:9" ht="30">
      <c r="A2034" t="s">
        <v>391</v>
      </c>
      <c r="B2034" s="1" t="str">
        <f>+IF(LEN(A2034)&gt;0,VLOOKUP(A2034,Seguimiento_Mar_2025!G$4:H$356,2,FALSE),"")</f>
        <v>Establecimientos Educativos con inspección, vigilancia y control del servicio educativo</v>
      </c>
      <c r="C2034" s="1" t="str">
        <f>+IF(LEN(A2034)&gt;0,VLOOKUP(A2034,Seguimiento_Mar_2025!G$4:J$356,4,FALSE),"")</f>
        <v>Secretaría de Educación</v>
      </c>
      <c r="D2034" t="s">
        <v>1234</v>
      </c>
      <c r="E2034" t="str">
        <f t="shared" si="63"/>
        <v>52030505Granada</v>
      </c>
      <c r="F2034" t="str">
        <f t="shared" si="64"/>
        <v/>
      </c>
      <c r="G2034">
        <v>2</v>
      </c>
      <c r="H2034" s="2">
        <v>0</v>
      </c>
      <c r="I2034">
        <f>+ABS(SUMIF($A$4:$A$11183,A2034,$H$4:$H$11183)-IF(ISERROR(VLOOKUP(A2034,Seguimiento_Mar_2025!G$4:U$356,15,FALSE)),0,VLOOKUP(A2034,Seguimiento_Mar_2025!G$4:U$356,15,FALSE)))</f>
        <v>0</v>
      </c>
    </row>
    <row r="2035" spans="1:9" ht="30">
      <c r="A2035" t="s">
        <v>391</v>
      </c>
      <c r="B2035" s="1" t="str">
        <f>+IF(LEN(A2035)&gt;0,VLOOKUP(A2035,Seguimiento_Mar_2025!G$4:H$356,2,FALSE),"")</f>
        <v>Establecimientos Educativos con inspección, vigilancia y control del servicio educativo</v>
      </c>
      <c r="C2035" s="1" t="str">
        <f>+IF(LEN(A2035)&gt;0,VLOOKUP(A2035,Seguimiento_Mar_2025!G$4:J$356,4,FALSE),"")</f>
        <v>Secretaría de Educación</v>
      </c>
      <c r="D2035" t="s">
        <v>1263</v>
      </c>
      <c r="E2035" t="str">
        <f t="shared" si="63"/>
        <v>52030505Tarazá</v>
      </c>
      <c r="F2035" t="str">
        <f t="shared" si="64"/>
        <v/>
      </c>
      <c r="G2035">
        <v>2</v>
      </c>
      <c r="H2035" s="2">
        <v>0</v>
      </c>
      <c r="I2035">
        <f>+ABS(SUMIF($A$4:$A$11183,A2035,$H$4:$H$11183)-IF(ISERROR(VLOOKUP(A2035,Seguimiento_Mar_2025!G$4:U$356,15,FALSE)),0,VLOOKUP(A2035,Seguimiento_Mar_2025!G$4:U$356,15,FALSE)))</f>
        <v>0</v>
      </c>
    </row>
    <row r="2036" spans="1:9" ht="30">
      <c r="A2036" t="s">
        <v>391</v>
      </c>
      <c r="B2036" s="1" t="str">
        <f>+IF(LEN(A2036)&gt;0,VLOOKUP(A2036,Seguimiento_Mar_2025!G$4:H$356,2,FALSE),"")</f>
        <v>Establecimientos Educativos con inspección, vigilancia y control del servicio educativo</v>
      </c>
      <c r="C2036" s="1" t="str">
        <f>+IF(LEN(A2036)&gt;0,VLOOKUP(A2036,Seguimiento_Mar_2025!G$4:J$356,4,FALSE),"")</f>
        <v>Secretaría de Educación</v>
      </c>
      <c r="D2036" t="s">
        <v>1313</v>
      </c>
      <c r="E2036" t="str">
        <f t="shared" si="63"/>
        <v>52030505Caicedo</v>
      </c>
      <c r="F2036" t="str">
        <f t="shared" si="64"/>
        <v/>
      </c>
      <c r="G2036">
        <v>2</v>
      </c>
      <c r="H2036" s="2">
        <v>0</v>
      </c>
      <c r="I2036">
        <f>+ABS(SUMIF($A$4:$A$11183,A2036,$H$4:$H$11183)-IF(ISERROR(VLOOKUP(A2036,Seguimiento_Mar_2025!G$4:U$356,15,FALSE)),0,VLOOKUP(A2036,Seguimiento_Mar_2025!G$4:U$356,15,FALSE)))</f>
        <v>0</v>
      </c>
    </row>
    <row r="2037" spans="1:9" ht="30">
      <c r="A2037" t="s">
        <v>391</v>
      </c>
      <c r="B2037" s="1" t="str">
        <f>+IF(LEN(A2037)&gt;0,VLOOKUP(A2037,Seguimiento_Mar_2025!G$4:H$356,2,FALSE),"")</f>
        <v>Establecimientos Educativos con inspección, vigilancia y control del servicio educativo</v>
      </c>
      <c r="C2037" s="1" t="str">
        <f>+IF(LEN(A2037)&gt;0,VLOOKUP(A2037,Seguimiento_Mar_2025!G$4:J$356,4,FALSE),"")</f>
        <v>Secretaría de Educación</v>
      </c>
      <c r="D2037" t="s">
        <v>1336</v>
      </c>
      <c r="E2037" t="str">
        <f t="shared" si="63"/>
        <v>52030505Remedios</v>
      </c>
      <c r="F2037" t="str">
        <f t="shared" si="64"/>
        <v/>
      </c>
      <c r="G2037">
        <v>2</v>
      </c>
      <c r="H2037" s="2">
        <v>0</v>
      </c>
      <c r="I2037">
        <f>+ABS(SUMIF($A$4:$A$11183,A2037,$H$4:$H$11183)-IF(ISERROR(VLOOKUP(A2037,Seguimiento_Mar_2025!G$4:U$356,15,FALSE)),0,VLOOKUP(A2037,Seguimiento_Mar_2025!G$4:U$356,15,FALSE)))</f>
        <v>0</v>
      </c>
    </row>
    <row r="2038" spans="1:9" ht="30">
      <c r="A2038" t="s">
        <v>391</v>
      </c>
      <c r="B2038" s="1" t="str">
        <f>+IF(LEN(A2038)&gt;0,VLOOKUP(A2038,Seguimiento_Mar_2025!G$4:H$356,2,FALSE),"")</f>
        <v>Establecimientos Educativos con inspección, vigilancia y control del servicio educativo</v>
      </c>
      <c r="C2038" s="1" t="str">
        <f>+IF(LEN(A2038)&gt;0,VLOOKUP(A2038,Seguimiento_Mar_2025!G$4:J$356,4,FALSE),"")</f>
        <v>Secretaría de Educación</v>
      </c>
      <c r="D2038" t="s">
        <v>1330</v>
      </c>
      <c r="E2038" t="str">
        <f t="shared" si="63"/>
        <v>52030505Jardín</v>
      </c>
      <c r="F2038" t="str">
        <f t="shared" si="64"/>
        <v/>
      </c>
      <c r="G2038">
        <v>2</v>
      </c>
      <c r="H2038" s="2">
        <v>1</v>
      </c>
      <c r="I2038">
        <f>+ABS(SUMIF($A$4:$A$11183,A2038,$H$4:$H$11183)-IF(ISERROR(VLOOKUP(A2038,Seguimiento_Mar_2025!G$4:U$356,15,FALSE)),0,VLOOKUP(A2038,Seguimiento_Mar_2025!G$4:U$356,15,FALSE)))</f>
        <v>0</v>
      </c>
    </row>
    <row r="2039" spans="1:9" ht="30">
      <c r="A2039" t="s">
        <v>391</v>
      </c>
      <c r="B2039" s="1" t="str">
        <f>+IF(LEN(A2039)&gt;0,VLOOKUP(A2039,Seguimiento_Mar_2025!G$4:H$356,2,FALSE),"")</f>
        <v>Establecimientos Educativos con inspección, vigilancia y control del servicio educativo</v>
      </c>
      <c r="C2039" s="1" t="str">
        <f>+IF(LEN(A2039)&gt;0,VLOOKUP(A2039,Seguimiento_Mar_2025!G$4:J$356,4,FALSE),"")</f>
        <v>Secretaría de Educación</v>
      </c>
      <c r="D2039" t="s">
        <v>1298</v>
      </c>
      <c r="E2039" t="str">
        <f t="shared" si="63"/>
        <v>52030505San Luis</v>
      </c>
      <c r="F2039" t="str">
        <f t="shared" si="64"/>
        <v/>
      </c>
      <c r="G2039">
        <v>2</v>
      </c>
      <c r="H2039" s="2">
        <v>0</v>
      </c>
      <c r="I2039">
        <f>+ABS(SUMIF($A$4:$A$11183,A2039,$H$4:$H$11183)-IF(ISERROR(VLOOKUP(A2039,Seguimiento_Mar_2025!G$4:U$356,15,FALSE)),0,VLOOKUP(A2039,Seguimiento_Mar_2025!G$4:U$356,15,FALSE)))</f>
        <v>0</v>
      </c>
    </row>
    <row r="2040" spans="1:9" ht="30">
      <c r="A2040" t="s">
        <v>391</v>
      </c>
      <c r="B2040" s="1" t="str">
        <f>+IF(LEN(A2040)&gt;0,VLOOKUP(A2040,Seguimiento_Mar_2025!G$4:H$356,2,FALSE),"")</f>
        <v>Establecimientos Educativos con inspección, vigilancia y control del servicio educativo</v>
      </c>
      <c r="C2040" s="1" t="str">
        <f>+IF(LEN(A2040)&gt;0,VLOOKUP(A2040,Seguimiento_Mar_2025!G$4:J$356,4,FALSE),"")</f>
        <v>Secretaría de Educación</v>
      </c>
      <c r="D2040" t="s">
        <v>1301</v>
      </c>
      <c r="E2040" t="str">
        <f t="shared" si="63"/>
        <v>52030505Yolombó</v>
      </c>
      <c r="F2040" t="str">
        <f t="shared" si="64"/>
        <v/>
      </c>
      <c r="G2040">
        <v>2</v>
      </c>
      <c r="H2040" s="2">
        <v>0</v>
      </c>
      <c r="I2040">
        <f>+ABS(SUMIF($A$4:$A$11183,A2040,$H$4:$H$11183)-IF(ISERROR(VLOOKUP(A2040,Seguimiento_Mar_2025!G$4:U$356,15,FALSE)),0,VLOOKUP(A2040,Seguimiento_Mar_2025!G$4:U$356,15,FALSE)))</f>
        <v>0</v>
      </c>
    </row>
    <row r="2041" spans="1:9" ht="30">
      <c r="A2041" t="s">
        <v>391</v>
      </c>
      <c r="B2041" s="1" t="str">
        <f>+IF(LEN(A2041)&gt;0,VLOOKUP(A2041,Seguimiento_Mar_2025!G$4:H$356,2,FALSE),"")</f>
        <v>Establecimientos Educativos con inspección, vigilancia y control del servicio educativo</v>
      </c>
      <c r="C2041" s="1" t="str">
        <f>+IF(LEN(A2041)&gt;0,VLOOKUP(A2041,Seguimiento_Mar_2025!G$4:J$356,4,FALSE),"")</f>
        <v>Secretaría de Educación</v>
      </c>
      <c r="D2041" t="s">
        <v>1343</v>
      </c>
      <c r="E2041" t="str">
        <f t="shared" si="63"/>
        <v>52030505San Vicente Ferrer</v>
      </c>
      <c r="F2041" t="str">
        <f t="shared" si="64"/>
        <v/>
      </c>
      <c r="G2041">
        <v>2</v>
      </c>
      <c r="H2041" s="2">
        <v>0</v>
      </c>
      <c r="I2041">
        <f>+ABS(SUMIF($A$4:$A$11183,A2041,$H$4:$H$11183)-IF(ISERROR(VLOOKUP(A2041,Seguimiento_Mar_2025!G$4:U$356,15,FALSE)),0,VLOOKUP(A2041,Seguimiento_Mar_2025!G$4:U$356,15,FALSE)))</f>
        <v>0</v>
      </c>
    </row>
    <row r="2042" spans="1:9" ht="30">
      <c r="A2042" t="s">
        <v>391</v>
      </c>
      <c r="B2042" s="1" t="str">
        <f>+IF(LEN(A2042)&gt;0,VLOOKUP(A2042,Seguimiento_Mar_2025!G$4:H$356,2,FALSE),"")</f>
        <v>Establecimientos Educativos con inspección, vigilancia y control del servicio educativo</v>
      </c>
      <c r="C2042" s="1" t="str">
        <f>+IF(LEN(A2042)&gt;0,VLOOKUP(A2042,Seguimiento_Mar_2025!G$4:J$356,4,FALSE),"")</f>
        <v>Secretaría de Educación</v>
      </c>
      <c r="D2042" t="s">
        <v>1233</v>
      </c>
      <c r="E2042" t="str">
        <f t="shared" si="63"/>
        <v>52030505Zaragoza</v>
      </c>
      <c r="F2042" t="str">
        <f t="shared" si="64"/>
        <v/>
      </c>
      <c r="G2042">
        <v>2</v>
      </c>
      <c r="H2042" s="2">
        <v>0</v>
      </c>
      <c r="I2042">
        <f>+ABS(SUMIF($A$4:$A$11183,A2042,$H$4:$H$11183)-IF(ISERROR(VLOOKUP(A2042,Seguimiento_Mar_2025!G$4:U$356,15,FALSE)),0,VLOOKUP(A2042,Seguimiento_Mar_2025!G$4:U$356,15,FALSE)))</f>
        <v>0</v>
      </c>
    </row>
    <row r="2043" spans="1:9" ht="30">
      <c r="A2043" t="s">
        <v>391</v>
      </c>
      <c r="B2043" s="1" t="str">
        <f>+IF(LEN(A2043)&gt;0,VLOOKUP(A2043,Seguimiento_Mar_2025!G$4:H$356,2,FALSE),"")</f>
        <v>Establecimientos Educativos con inspección, vigilancia y control del servicio educativo</v>
      </c>
      <c r="C2043" s="1" t="str">
        <f>+IF(LEN(A2043)&gt;0,VLOOKUP(A2043,Seguimiento_Mar_2025!G$4:J$356,4,FALSE),"")</f>
        <v>Secretaría de Educación</v>
      </c>
      <c r="D2043" t="s">
        <v>1362</v>
      </c>
      <c r="E2043" t="str">
        <f t="shared" si="63"/>
        <v>52030505Santa Rosa De Osos</v>
      </c>
      <c r="F2043" t="str">
        <f t="shared" si="64"/>
        <v/>
      </c>
      <c r="G2043">
        <v>2</v>
      </c>
      <c r="H2043" s="2">
        <v>0</v>
      </c>
      <c r="I2043">
        <f>+ABS(SUMIF($A$4:$A$11183,A2043,$H$4:$H$11183)-IF(ISERROR(VLOOKUP(A2043,Seguimiento_Mar_2025!G$4:U$356,15,FALSE)),0,VLOOKUP(A2043,Seguimiento_Mar_2025!G$4:U$356,15,FALSE)))</f>
        <v>0</v>
      </c>
    </row>
    <row r="2044" spans="1:9" ht="30">
      <c r="A2044" t="s">
        <v>391</v>
      </c>
      <c r="B2044" s="1" t="str">
        <f>+IF(LEN(A2044)&gt;0,VLOOKUP(A2044,Seguimiento_Mar_2025!G$4:H$356,2,FALSE),"")</f>
        <v>Establecimientos Educativos con inspección, vigilancia y control del servicio educativo</v>
      </c>
      <c r="C2044" s="1" t="str">
        <f>+IF(LEN(A2044)&gt;0,VLOOKUP(A2044,Seguimiento_Mar_2025!G$4:J$356,4,FALSE),"")</f>
        <v>Secretaría de Educación</v>
      </c>
      <c r="D2044" t="s">
        <v>1286</v>
      </c>
      <c r="E2044" t="str">
        <f t="shared" si="63"/>
        <v>52030505Nariño</v>
      </c>
      <c r="F2044" t="str">
        <f t="shared" si="64"/>
        <v/>
      </c>
      <c r="G2044">
        <v>2</v>
      </c>
      <c r="H2044" s="2">
        <v>1</v>
      </c>
      <c r="I2044">
        <f>+ABS(SUMIF($A$4:$A$11183,A2044,$H$4:$H$11183)-IF(ISERROR(VLOOKUP(A2044,Seguimiento_Mar_2025!G$4:U$356,15,FALSE)),0,VLOOKUP(A2044,Seguimiento_Mar_2025!G$4:U$356,15,FALSE)))</f>
        <v>0</v>
      </c>
    </row>
    <row r="2045" spans="1:9" ht="30">
      <c r="A2045" t="s">
        <v>391</v>
      </c>
      <c r="B2045" s="1" t="str">
        <f>+IF(LEN(A2045)&gt;0,VLOOKUP(A2045,Seguimiento_Mar_2025!G$4:H$356,2,FALSE),"")</f>
        <v>Establecimientos Educativos con inspección, vigilancia y control del servicio educativo</v>
      </c>
      <c r="C2045" s="1" t="str">
        <f>+IF(LEN(A2045)&gt;0,VLOOKUP(A2045,Seguimiento_Mar_2025!G$4:J$356,4,FALSE),"")</f>
        <v>Secretaría de Educación</v>
      </c>
      <c r="D2045" t="s">
        <v>1412</v>
      </c>
      <c r="E2045" t="str">
        <f t="shared" si="63"/>
        <v>52030505Sopetran</v>
      </c>
      <c r="F2045" t="str">
        <f t="shared" si="64"/>
        <v/>
      </c>
      <c r="G2045">
        <v>2</v>
      </c>
      <c r="H2045" s="2">
        <v>1</v>
      </c>
      <c r="I2045">
        <f>+ABS(SUMIF($A$4:$A$11183,A2045,$H$4:$H$11183)-IF(ISERROR(VLOOKUP(A2045,Seguimiento_Mar_2025!G$4:U$356,15,FALSE)),0,VLOOKUP(A2045,Seguimiento_Mar_2025!G$4:U$356,15,FALSE)))</f>
        <v>0</v>
      </c>
    </row>
    <row r="2046" spans="1:9" ht="30">
      <c r="A2046" t="s">
        <v>391</v>
      </c>
      <c r="B2046" s="1" t="str">
        <f>+IF(LEN(A2046)&gt;0,VLOOKUP(A2046,Seguimiento_Mar_2025!G$4:H$356,2,FALSE),"")</f>
        <v>Establecimientos Educativos con inspección, vigilancia y control del servicio educativo</v>
      </c>
      <c r="C2046" s="1" t="str">
        <f>+IF(LEN(A2046)&gt;0,VLOOKUP(A2046,Seguimiento_Mar_2025!G$4:J$356,4,FALSE),"")</f>
        <v>Secretaría de Educación</v>
      </c>
      <c r="D2046" t="s">
        <v>1228</v>
      </c>
      <c r="E2046" t="str">
        <f t="shared" si="63"/>
        <v>52030505Necoclí</v>
      </c>
      <c r="F2046" t="str">
        <f t="shared" si="64"/>
        <v/>
      </c>
      <c r="G2046">
        <v>2</v>
      </c>
      <c r="H2046" s="2">
        <v>0</v>
      </c>
      <c r="I2046">
        <f>+ABS(SUMIF($A$4:$A$11183,A2046,$H$4:$H$11183)-IF(ISERROR(VLOOKUP(A2046,Seguimiento_Mar_2025!G$4:U$356,15,FALSE)),0,VLOOKUP(A2046,Seguimiento_Mar_2025!G$4:U$356,15,FALSE)))</f>
        <v>0</v>
      </c>
    </row>
    <row r="2047" spans="1:9" ht="30">
      <c r="A2047" t="s">
        <v>391</v>
      </c>
      <c r="B2047" s="1" t="str">
        <f>+IF(LEN(A2047)&gt;0,VLOOKUP(A2047,Seguimiento_Mar_2025!G$4:H$356,2,FALSE),"")</f>
        <v>Establecimientos Educativos con inspección, vigilancia y control del servicio educativo</v>
      </c>
      <c r="C2047" s="1" t="str">
        <f>+IF(LEN(A2047)&gt;0,VLOOKUP(A2047,Seguimiento_Mar_2025!G$4:J$356,4,FALSE),"")</f>
        <v>Secretaría de Educación</v>
      </c>
      <c r="D2047" t="s">
        <v>1414</v>
      </c>
      <c r="E2047" t="str">
        <f t="shared" si="63"/>
        <v>52030505Vegachi</v>
      </c>
      <c r="F2047" t="str">
        <f t="shared" si="64"/>
        <v/>
      </c>
      <c r="G2047">
        <v>2</v>
      </c>
      <c r="H2047" s="2">
        <v>0</v>
      </c>
      <c r="I2047">
        <f>+ABS(SUMIF($A$4:$A$11183,A2047,$H$4:$H$11183)-IF(ISERROR(VLOOKUP(A2047,Seguimiento_Mar_2025!G$4:U$356,15,FALSE)),0,VLOOKUP(A2047,Seguimiento_Mar_2025!G$4:U$356,15,FALSE)))</f>
        <v>0</v>
      </c>
    </row>
    <row r="2048" spans="1:9" ht="30">
      <c r="A2048" t="s">
        <v>391</v>
      </c>
      <c r="B2048" s="1" t="str">
        <f>+IF(LEN(A2048)&gt;0,VLOOKUP(A2048,Seguimiento_Mar_2025!G$4:H$356,2,FALSE),"")</f>
        <v>Establecimientos Educativos con inspección, vigilancia y control del servicio educativo</v>
      </c>
      <c r="C2048" s="1" t="str">
        <f>+IF(LEN(A2048)&gt;0,VLOOKUP(A2048,Seguimiento_Mar_2025!G$4:J$356,4,FALSE),"")</f>
        <v>Secretaría de Educación</v>
      </c>
      <c r="D2048" t="s">
        <v>1287</v>
      </c>
      <c r="E2048" t="str">
        <f t="shared" ref="E2048:E2109" si="65">+A2048&amp;D2048</f>
        <v>52030505Puerto Nare</v>
      </c>
      <c r="F2048" t="str">
        <f t="shared" si="64"/>
        <v/>
      </c>
      <c r="G2048">
        <v>2</v>
      </c>
      <c r="H2048" s="2">
        <v>1</v>
      </c>
      <c r="I2048">
        <f>+ABS(SUMIF($A$4:$A$11183,A2048,$H$4:$H$11183)-IF(ISERROR(VLOOKUP(A2048,Seguimiento_Mar_2025!G$4:U$356,15,FALSE)),0,VLOOKUP(A2048,Seguimiento_Mar_2025!G$4:U$356,15,FALSE)))</f>
        <v>0</v>
      </c>
    </row>
    <row r="2049" spans="1:9" ht="30">
      <c r="A2049" t="s">
        <v>391</v>
      </c>
      <c r="B2049" s="1" t="str">
        <f>+IF(LEN(A2049)&gt;0,VLOOKUP(A2049,Seguimiento_Mar_2025!G$4:H$356,2,FALSE),"")</f>
        <v>Establecimientos Educativos con inspección, vigilancia y control del servicio educativo</v>
      </c>
      <c r="C2049" s="1" t="str">
        <f>+IF(LEN(A2049)&gt;0,VLOOKUP(A2049,Seguimiento_Mar_2025!G$4:J$356,4,FALSE),"")</f>
        <v>Secretaría de Educación</v>
      </c>
      <c r="D2049" t="s">
        <v>1353</v>
      </c>
      <c r="E2049" t="str">
        <f t="shared" si="65"/>
        <v>52030505Yarumal</v>
      </c>
      <c r="F2049" t="str">
        <f t="shared" si="64"/>
        <v/>
      </c>
      <c r="G2049">
        <v>2</v>
      </c>
      <c r="H2049" s="2">
        <v>1</v>
      </c>
      <c r="I2049">
        <f>+ABS(SUMIF($A$4:$A$11183,A2049,$H$4:$H$11183)-IF(ISERROR(VLOOKUP(A2049,Seguimiento_Mar_2025!G$4:U$356,15,FALSE)),0,VLOOKUP(A2049,Seguimiento_Mar_2025!G$4:U$356,15,FALSE)))</f>
        <v>0</v>
      </c>
    </row>
    <row r="2050" spans="1:9" ht="30">
      <c r="A2050" t="s">
        <v>391</v>
      </c>
      <c r="B2050" s="1" t="str">
        <f>+IF(LEN(A2050)&gt;0,VLOOKUP(A2050,Seguimiento_Mar_2025!G$4:H$356,2,FALSE),"")</f>
        <v>Establecimientos Educativos con inspección, vigilancia y control del servicio educativo</v>
      </c>
      <c r="C2050" s="1" t="str">
        <f>+IF(LEN(A2050)&gt;0,VLOOKUP(A2050,Seguimiento_Mar_2025!G$4:J$356,4,FALSE),"")</f>
        <v>Secretaría de Educación</v>
      </c>
      <c r="D2050" t="s">
        <v>1307</v>
      </c>
      <c r="E2050" t="str">
        <f t="shared" si="65"/>
        <v>52030505Anzá</v>
      </c>
      <c r="F2050" t="str">
        <f t="shared" si="64"/>
        <v/>
      </c>
      <c r="G2050">
        <v>1</v>
      </c>
      <c r="H2050" s="2">
        <v>1</v>
      </c>
      <c r="I2050">
        <f>+ABS(SUMIF($A$4:$A$11183,A2050,$H$4:$H$11183)-IF(ISERROR(VLOOKUP(A2050,Seguimiento_Mar_2025!G$4:U$356,15,FALSE)),0,VLOOKUP(A2050,Seguimiento_Mar_2025!G$4:U$356,15,FALSE)))</f>
        <v>0</v>
      </c>
    </row>
    <row r="2051" spans="1:9" ht="30">
      <c r="A2051" t="s">
        <v>391</v>
      </c>
      <c r="B2051" s="1" t="str">
        <f>+IF(LEN(A2051)&gt;0,VLOOKUP(A2051,Seguimiento_Mar_2025!G$4:H$356,2,FALSE),"")</f>
        <v>Establecimientos Educativos con inspección, vigilancia y control del servicio educativo</v>
      </c>
      <c r="C2051" s="1" t="str">
        <f>+IF(LEN(A2051)&gt;0,VLOOKUP(A2051,Seguimiento_Mar_2025!G$4:J$356,4,FALSE),"")</f>
        <v>Secretaría de Educación</v>
      </c>
      <c r="D2051" t="s">
        <v>1371</v>
      </c>
      <c r="E2051" t="str">
        <f t="shared" si="65"/>
        <v>52030505DonMatías</v>
      </c>
      <c r="F2051" t="str">
        <f t="shared" si="64"/>
        <v/>
      </c>
      <c r="G2051">
        <v>1</v>
      </c>
      <c r="H2051" s="2">
        <v>1</v>
      </c>
      <c r="I2051">
        <f>+ABS(SUMIF($A$4:$A$11183,A2051,$H$4:$H$11183)-IF(ISERROR(VLOOKUP(A2051,Seguimiento_Mar_2025!G$4:U$356,15,FALSE)),0,VLOOKUP(A2051,Seguimiento_Mar_2025!G$4:U$356,15,FALSE)))</f>
        <v>0</v>
      </c>
    </row>
    <row r="2052" spans="1:9" ht="30">
      <c r="A2052" t="s">
        <v>391</v>
      </c>
      <c r="B2052" s="1" t="str">
        <f>+IF(LEN(A2052)&gt;0,VLOOKUP(A2052,Seguimiento_Mar_2025!G$4:H$356,2,FALSE),"")</f>
        <v>Establecimientos Educativos con inspección, vigilancia y control del servicio educativo</v>
      </c>
      <c r="C2052" s="1" t="str">
        <f>+IF(LEN(A2052)&gt;0,VLOOKUP(A2052,Seguimiento_Mar_2025!G$4:J$356,4,FALSE),"")</f>
        <v>Secretaría de Educación</v>
      </c>
      <c r="D2052" t="s">
        <v>1541</v>
      </c>
      <c r="E2052" t="str">
        <f t="shared" si="65"/>
        <v>52030505Chigordo</v>
      </c>
      <c r="F2052" t="str">
        <f t="shared" ref="F2052:F2115" si="66">+IF(IF(LEN(E2052)&gt;0,COUNTIF($E$4:$E$11183,E2052),"")=1,"",IF(LEN(E2052)&gt;0,COUNTIF($E$4:$E$11183,E2052),""))</f>
        <v/>
      </c>
      <c r="G2052">
        <v>1</v>
      </c>
      <c r="H2052" s="2">
        <v>0</v>
      </c>
      <c r="I2052">
        <f>+ABS(SUMIF($A$4:$A$11183,A2052,$H$4:$H$11183)-IF(ISERROR(VLOOKUP(A2052,Seguimiento_Mar_2025!G$4:U$356,15,FALSE)),0,VLOOKUP(A2052,Seguimiento_Mar_2025!G$4:U$356,15,FALSE)))</f>
        <v>0</v>
      </c>
    </row>
    <row r="2053" spans="1:9" ht="30">
      <c r="A2053" t="s">
        <v>391</v>
      </c>
      <c r="B2053" s="1" t="str">
        <f>+IF(LEN(A2053)&gt;0,VLOOKUP(A2053,Seguimiento_Mar_2025!G$4:H$356,2,FALSE),"")</f>
        <v>Establecimientos Educativos con inspección, vigilancia y control del servicio educativo</v>
      </c>
      <c r="C2053" s="1" t="str">
        <f>+IF(LEN(A2053)&gt;0,VLOOKUP(A2053,Seguimiento_Mar_2025!G$4:J$356,4,FALSE),"")</f>
        <v>Secretaría de Educación</v>
      </c>
      <c r="D2053" t="s">
        <v>1542</v>
      </c>
      <c r="E2053" t="str">
        <f t="shared" si="65"/>
        <v xml:space="preserve">52030505Guarne </v>
      </c>
      <c r="F2053" t="str">
        <f t="shared" si="66"/>
        <v/>
      </c>
      <c r="G2053">
        <v>1</v>
      </c>
      <c r="H2053" s="2">
        <v>0</v>
      </c>
      <c r="I2053">
        <f>+ABS(SUMIF($A$4:$A$11183,A2053,$H$4:$H$11183)-IF(ISERROR(VLOOKUP(A2053,Seguimiento_Mar_2025!G$4:U$356,15,FALSE)),0,VLOOKUP(A2053,Seguimiento_Mar_2025!G$4:U$356,15,FALSE)))</f>
        <v>0</v>
      </c>
    </row>
    <row r="2054" spans="1:9" ht="30">
      <c r="A2054" t="s">
        <v>391</v>
      </c>
      <c r="B2054" s="1" t="str">
        <f>+IF(LEN(A2054)&gt;0,VLOOKUP(A2054,Seguimiento_Mar_2025!G$4:H$356,2,FALSE),"")</f>
        <v>Establecimientos Educativos con inspección, vigilancia y control del servicio educativo</v>
      </c>
      <c r="C2054" s="1" t="str">
        <f>+IF(LEN(A2054)&gt;0,VLOOKUP(A2054,Seguimiento_Mar_2025!G$4:J$356,4,FALSE),"")</f>
        <v>Secretaría de Educación</v>
      </c>
      <c r="D2054" t="s">
        <v>1244</v>
      </c>
      <c r="E2054" t="str">
        <f t="shared" si="65"/>
        <v>52030505El Peñol</v>
      </c>
      <c r="F2054" t="str">
        <f t="shared" si="66"/>
        <v/>
      </c>
      <c r="G2054">
        <v>1</v>
      </c>
      <c r="H2054" s="2">
        <v>2</v>
      </c>
      <c r="I2054">
        <f>+ABS(SUMIF($A$4:$A$11183,A2054,$H$4:$H$11183)-IF(ISERROR(VLOOKUP(A2054,Seguimiento_Mar_2025!G$4:U$356,15,FALSE)),0,VLOOKUP(A2054,Seguimiento_Mar_2025!G$4:U$356,15,FALSE)))</f>
        <v>0</v>
      </c>
    </row>
    <row r="2055" spans="1:9" ht="30">
      <c r="A2055" t="s">
        <v>391</v>
      </c>
      <c r="B2055" s="1" t="str">
        <f>+IF(LEN(A2055)&gt;0,VLOOKUP(A2055,Seguimiento_Mar_2025!G$4:H$356,2,FALSE),"")</f>
        <v>Establecimientos Educativos con inspección, vigilancia y control del servicio educativo</v>
      </c>
      <c r="C2055" s="1" t="str">
        <f>+IF(LEN(A2055)&gt;0,VLOOKUP(A2055,Seguimiento_Mar_2025!G$4:J$356,4,FALSE),"")</f>
        <v>Secretaría de Educación</v>
      </c>
      <c r="D2055" t="s">
        <v>1328</v>
      </c>
      <c r="E2055" t="str">
        <f t="shared" si="65"/>
        <v>52030505Guatapé</v>
      </c>
      <c r="F2055" t="str">
        <f t="shared" si="66"/>
        <v/>
      </c>
      <c r="G2055">
        <v>1</v>
      </c>
      <c r="H2055" s="2">
        <v>0</v>
      </c>
      <c r="I2055">
        <f>+ABS(SUMIF($A$4:$A$11183,A2055,$H$4:$H$11183)-IF(ISERROR(VLOOKUP(A2055,Seguimiento_Mar_2025!G$4:U$356,15,FALSE)),0,VLOOKUP(A2055,Seguimiento_Mar_2025!G$4:U$356,15,FALSE)))</f>
        <v>0</v>
      </c>
    </row>
    <row r="2056" spans="1:9" ht="30">
      <c r="A2056" t="s">
        <v>391</v>
      </c>
      <c r="B2056" s="1" t="str">
        <f>+IF(LEN(A2056)&gt;0,VLOOKUP(A2056,Seguimiento_Mar_2025!G$4:H$356,2,FALSE),"")</f>
        <v>Establecimientos Educativos con inspección, vigilancia y control del servicio educativo</v>
      </c>
      <c r="C2056" s="1" t="str">
        <f>+IF(LEN(A2056)&gt;0,VLOOKUP(A2056,Seguimiento_Mar_2025!G$4:J$356,4,FALSE),"")</f>
        <v>Secretaría de Educación</v>
      </c>
      <c r="D2056" t="s">
        <v>1262</v>
      </c>
      <c r="E2056" t="str">
        <f t="shared" si="65"/>
        <v>52030505Segovia</v>
      </c>
      <c r="F2056" t="str">
        <f t="shared" si="66"/>
        <v/>
      </c>
      <c r="G2056">
        <v>1</v>
      </c>
      <c r="H2056" s="2">
        <v>0</v>
      </c>
      <c r="I2056">
        <f>+ABS(SUMIF($A$4:$A$11183,A2056,$H$4:$H$11183)-IF(ISERROR(VLOOKUP(A2056,Seguimiento_Mar_2025!G$4:U$356,15,FALSE)),0,VLOOKUP(A2056,Seguimiento_Mar_2025!G$4:U$356,15,FALSE)))</f>
        <v>0</v>
      </c>
    </row>
    <row r="2057" spans="1:9" ht="30">
      <c r="A2057" t="s">
        <v>391</v>
      </c>
      <c r="B2057" s="1" t="str">
        <f>+IF(LEN(A2057)&gt;0,VLOOKUP(A2057,Seguimiento_Mar_2025!G$4:H$356,2,FALSE),"")</f>
        <v>Establecimientos Educativos con inspección, vigilancia y control del servicio educativo</v>
      </c>
      <c r="C2057" s="1" t="str">
        <f>+IF(LEN(A2057)&gt;0,VLOOKUP(A2057,Seguimiento_Mar_2025!G$4:J$356,4,FALSE),"")</f>
        <v>Secretaría de Educación</v>
      </c>
      <c r="D2057" t="s">
        <v>1293</v>
      </c>
      <c r="E2057" t="str">
        <f t="shared" si="65"/>
        <v>52030505Heliconia</v>
      </c>
      <c r="F2057" t="str">
        <f t="shared" si="66"/>
        <v/>
      </c>
      <c r="G2057">
        <v>1</v>
      </c>
      <c r="H2057" s="2">
        <v>0</v>
      </c>
      <c r="I2057">
        <f>+ABS(SUMIF($A$4:$A$11183,A2057,$H$4:$H$11183)-IF(ISERROR(VLOOKUP(A2057,Seguimiento_Mar_2025!G$4:U$356,15,FALSE)),0,VLOOKUP(A2057,Seguimiento_Mar_2025!G$4:U$356,15,FALSE)))</f>
        <v>0</v>
      </c>
    </row>
    <row r="2058" spans="1:9" ht="30">
      <c r="A2058" t="s">
        <v>391</v>
      </c>
      <c r="B2058" s="1" t="str">
        <f>+IF(LEN(A2058)&gt;0,VLOOKUP(A2058,Seguimiento_Mar_2025!G$4:H$356,2,FALSE),"")</f>
        <v>Establecimientos Educativos con inspección, vigilancia y control del servicio educativo</v>
      </c>
      <c r="C2058" s="1" t="str">
        <f>+IF(LEN(A2058)&gt;0,VLOOKUP(A2058,Seguimiento_Mar_2025!G$4:J$356,4,FALSE),"")</f>
        <v>Secretaría de Educación</v>
      </c>
      <c r="D2058" t="s">
        <v>1401</v>
      </c>
      <c r="E2058" t="str">
        <f t="shared" si="65"/>
        <v>52030505Chigorodo</v>
      </c>
      <c r="F2058" t="str">
        <f t="shared" si="66"/>
        <v/>
      </c>
      <c r="G2058">
        <v>1</v>
      </c>
      <c r="H2058" s="2">
        <v>0</v>
      </c>
      <c r="I2058">
        <f>+ABS(SUMIF($A$4:$A$11183,A2058,$H$4:$H$11183)-IF(ISERROR(VLOOKUP(A2058,Seguimiento_Mar_2025!G$4:U$356,15,FALSE)),0,VLOOKUP(A2058,Seguimiento_Mar_2025!G$4:U$356,15,FALSE)))</f>
        <v>0</v>
      </c>
    </row>
    <row r="2059" spans="1:9" ht="30">
      <c r="A2059" t="s">
        <v>391</v>
      </c>
      <c r="B2059" s="1" t="str">
        <f>+IF(LEN(A2059)&gt;0,VLOOKUP(A2059,Seguimiento_Mar_2025!G$4:H$356,2,FALSE),"")</f>
        <v>Establecimientos Educativos con inspección, vigilancia y control del servicio educativo</v>
      </c>
      <c r="C2059" s="1" t="str">
        <f>+IF(LEN(A2059)&gt;0,VLOOKUP(A2059,Seguimiento_Mar_2025!G$4:J$356,4,FALSE),"")</f>
        <v>Secretaría de Educación</v>
      </c>
      <c r="D2059" t="s">
        <v>1344</v>
      </c>
      <c r="E2059" t="str">
        <f t="shared" si="65"/>
        <v>52030505Santa Bárbara</v>
      </c>
      <c r="F2059" t="str">
        <f t="shared" si="66"/>
        <v/>
      </c>
      <c r="G2059">
        <v>2</v>
      </c>
      <c r="H2059" s="2">
        <v>0</v>
      </c>
      <c r="I2059">
        <f>+ABS(SUMIF($A$4:$A$11183,A2059,$H$4:$H$11183)-IF(ISERROR(VLOOKUP(A2059,Seguimiento_Mar_2025!G$4:U$356,15,FALSE)),0,VLOOKUP(A2059,Seguimiento_Mar_2025!G$4:U$356,15,FALSE)))</f>
        <v>0</v>
      </c>
    </row>
    <row r="2060" spans="1:9" ht="30">
      <c r="A2060" t="s">
        <v>391</v>
      </c>
      <c r="B2060" s="1" t="str">
        <f>+IF(LEN(A2060)&gt;0,VLOOKUP(A2060,Seguimiento_Mar_2025!G$4:H$356,2,FALSE),"")</f>
        <v>Establecimientos Educativos con inspección, vigilancia y control del servicio educativo</v>
      </c>
      <c r="C2060" s="1" t="str">
        <f>+IF(LEN(A2060)&gt;0,VLOOKUP(A2060,Seguimiento_Mar_2025!G$4:J$356,4,FALSE),"")</f>
        <v>Secretaría de Educación</v>
      </c>
      <c r="D2060" t="s">
        <v>1409</v>
      </c>
      <c r="E2060" t="str">
        <f t="shared" si="65"/>
        <v>52030505San Andres De Cuerquia</v>
      </c>
      <c r="F2060" t="str">
        <f t="shared" si="66"/>
        <v/>
      </c>
      <c r="G2060">
        <v>1</v>
      </c>
      <c r="H2060" s="2">
        <v>0</v>
      </c>
      <c r="I2060">
        <f>+ABS(SUMIF($A$4:$A$11183,A2060,$H$4:$H$11183)-IF(ISERROR(VLOOKUP(A2060,Seguimiento_Mar_2025!G$4:U$356,15,FALSE)),0,VLOOKUP(A2060,Seguimiento_Mar_2025!G$4:U$356,15,FALSE)))</f>
        <v>0</v>
      </c>
    </row>
    <row r="2061" spans="1:9" ht="30">
      <c r="A2061" t="s">
        <v>391</v>
      </c>
      <c r="B2061" s="1" t="str">
        <f>+IF(LEN(A2061)&gt;0,VLOOKUP(A2061,Seguimiento_Mar_2025!G$4:H$356,2,FALSE),"")</f>
        <v>Establecimientos Educativos con inspección, vigilancia y control del servicio educativo</v>
      </c>
      <c r="C2061" s="1" t="str">
        <f>+IF(LEN(A2061)&gt;0,VLOOKUP(A2061,Seguimiento_Mar_2025!G$4:J$356,4,FALSE),"")</f>
        <v>Secretaría de Educación</v>
      </c>
      <c r="D2061" t="s">
        <v>1238</v>
      </c>
      <c r="E2061" t="str">
        <f t="shared" si="65"/>
        <v>52030505Ituango</v>
      </c>
      <c r="F2061" t="str">
        <f t="shared" si="66"/>
        <v/>
      </c>
      <c r="G2061">
        <v>1</v>
      </c>
      <c r="H2061" s="2">
        <v>1</v>
      </c>
      <c r="I2061">
        <f>+ABS(SUMIF($A$4:$A$11183,A2061,$H$4:$H$11183)-IF(ISERROR(VLOOKUP(A2061,Seguimiento_Mar_2025!G$4:U$356,15,FALSE)),0,VLOOKUP(A2061,Seguimiento_Mar_2025!G$4:U$356,15,FALSE)))</f>
        <v>0</v>
      </c>
    </row>
    <row r="2062" spans="1:9" ht="30">
      <c r="A2062" t="s">
        <v>391</v>
      </c>
      <c r="B2062" s="1" t="str">
        <f>+IF(LEN(A2062)&gt;0,VLOOKUP(A2062,Seguimiento_Mar_2025!G$4:H$356,2,FALSE),"")</f>
        <v>Establecimientos Educativos con inspección, vigilancia y control del servicio educativo</v>
      </c>
      <c r="C2062" s="1" t="str">
        <f>+IF(LEN(A2062)&gt;0,VLOOKUP(A2062,Seguimiento_Mar_2025!G$4:J$356,4,FALSE),"")</f>
        <v>Secretaría de Educación</v>
      </c>
      <c r="D2062" t="s">
        <v>1273</v>
      </c>
      <c r="E2062" t="str">
        <f t="shared" si="65"/>
        <v>52030505Caramanta</v>
      </c>
      <c r="F2062" t="str">
        <f t="shared" si="66"/>
        <v/>
      </c>
      <c r="G2062">
        <v>1</v>
      </c>
      <c r="H2062" s="2">
        <v>0</v>
      </c>
      <c r="I2062">
        <f>+ABS(SUMIF($A$4:$A$11183,A2062,$H$4:$H$11183)-IF(ISERROR(VLOOKUP(A2062,Seguimiento_Mar_2025!G$4:U$356,15,FALSE)),0,VLOOKUP(A2062,Seguimiento_Mar_2025!G$4:U$356,15,FALSE)))</f>
        <v>0</v>
      </c>
    </row>
    <row r="2063" spans="1:9" ht="30">
      <c r="A2063" t="s">
        <v>391</v>
      </c>
      <c r="B2063" s="1" t="str">
        <f>+IF(LEN(A2063)&gt;0,VLOOKUP(A2063,Seguimiento_Mar_2025!G$4:H$356,2,FALSE),"")</f>
        <v>Establecimientos Educativos con inspección, vigilancia y control del servicio educativo</v>
      </c>
      <c r="C2063" s="1" t="str">
        <f>+IF(LEN(A2063)&gt;0,VLOOKUP(A2063,Seguimiento_Mar_2025!G$4:J$356,4,FALSE),"")</f>
        <v>Secretaría de Educación</v>
      </c>
      <c r="D2063" t="s">
        <v>1402</v>
      </c>
      <c r="E2063" t="str">
        <f t="shared" si="65"/>
        <v>52030505Ciudad Bolivar</v>
      </c>
      <c r="F2063" t="str">
        <f t="shared" si="66"/>
        <v/>
      </c>
      <c r="G2063">
        <v>1</v>
      </c>
      <c r="H2063" s="2">
        <v>0</v>
      </c>
      <c r="I2063">
        <f>+ABS(SUMIF($A$4:$A$11183,A2063,$H$4:$H$11183)-IF(ISERROR(VLOOKUP(A2063,Seguimiento_Mar_2025!G$4:U$356,15,FALSE)),0,VLOOKUP(A2063,Seguimiento_Mar_2025!G$4:U$356,15,FALSE)))</f>
        <v>0</v>
      </c>
    </row>
    <row r="2064" spans="1:9" ht="30">
      <c r="A2064" t="s">
        <v>391</v>
      </c>
      <c r="B2064" s="1" t="str">
        <f>+IF(LEN(A2064)&gt;0,VLOOKUP(A2064,Seguimiento_Mar_2025!G$4:H$356,2,FALSE),"")</f>
        <v>Establecimientos Educativos con inspección, vigilancia y control del servicio educativo</v>
      </c>
      <c r="C2064" s="1" t="str">
        <f>+IF(LEN(A2064)&gt;0,VLOOKUP(A2064,Seguimiento_Mar_2025!G$4:J$356,4,FALSE),"")</f>
        <v>Secretaría de Educación</v>
      </c>
      <c r="D2064" t="s">
        <v>1404</v>
      </c>
      <c r="E2064" t="str">
        <f t="shared" si="65"/>
        <v>52030505Entrerrios</v>
      </c>
      <c r="F2064" t="str">
        <f t="shared" si="66"/>
        <v/>
      </c>
      <c r="G2064">
        <v>1</v>
      </c>
      <c r="H2064" s="2">
        <v>0</v>
      </c>
      <c r="I2064">
        <f>+ABS(SUMIF($A$4:$A$11183,A2064,$H$4:$H$11183)-IF(ISERROR(VLOOKUP(A2064,Seguimiento_Mar_2025!G$4:U$356,15,FALSE)),0,VLOOKUP(A2064,Seguimiento_Mar_2025!G$4:U$356,15,FALSE)))</f>
        <v>0</v>
      </c>
    </row>
    <row r="2065" spans="1:9" ht="30">
      <c r="A2065" t="s">
        <v>391</v>
      </c>
      <c r="B2065" s="1" t="str">
        <f>+IF(LEN(A2065)&gt;0,VLOOKUP(A2065,Seguimiento_Mar_2025!G$4:H$356,2,FALSE),"")</f>
        <v>Establecimientos Educativos con inspección, vigilancia y control del servicio educativo</v>
      </c>
      <c r="C2065" s="1" t="str">
        <f>+IF(LEN(A2065)&gt;0,VLOOKUP(A2065,Seguimiento_Mar_2025!G$4:J$356,4,FALSE),"")</f>
        <v>Secretaría de Educación</v>
      </c>
      <c r="D2065" t="s">
        <v>1237</v>
      </c>
      <c r="E2065" t="str">
        <f t="shared" si="65"/>
        <v>52030505Jericó</v>
      </c>
      <c r="F2065" t="str">
        <f t="shared" si="66"/>
        <v/>
      </c>
      <c r="G2065">
        <v>1</v>
      </c>
      <c r="H2065" s="2">
        <v>0</v>
      </c>
      <c r="I2065">
        <f>+ABS(SUMIF($A$4:$A$11183,A2065,$H$4:$H$11183)-IF(ISERROR(VLOOKUP(A2065,Seguimiento_Mar_2025!G$4:U$356,15,FALSE)),0,VLOOKUP(A2065,Seguimiento_Mar_2025!G$4:U$356,15,FALSE)))</f>
        <v>0</v>
      </c>
    </row>
    <row r="2066" spans="1:9" ht="30">
      <c r="A2066" t="s">
        <v>391</v>
      </c>
      <c r="B2066" s="1" t="str">
        <f>+IF(LEN(A2066)&gt;0,VLOOKUP(A2066,Seguimiento_Mar_2025!G$4:H$356,2,FALSE),"")</f>
        <v>Establecimientos Educativos con inspección, vigilancia y control del servicio educativo</v>
      </c>
      <c r="C2066" s="1" t="str">
        <f>+IF(LEN(A2066)&gt;0,VLOOKUP(A2066,Seguimiento_Mar_2025!G$4:J$356,4,FALSE),"")</f>
        <v>Secretaría de Educación</v>
      </c>
      <c r="D2066" t="s">
        <v>1325</v>
      </c>
      <c r="E2066" t="str">
        <f t="shared" si="65"/>
        <v>52030505Giraldo</v>
      </c>
      <c r="F2066" t="str">
        <f t="shared" si="66"/>
        <v/>
      </c>
      <c r="G2066">
        <v>1</v>
      </c>
      <c r="H2066" s="2">
        <v>0</v>
      </c>
      <c r="I2066">
        <f>+ABS(SUMIF($A$4:$A$11183,A2066,$H$4:$H$11183)-IF(ISERROR(VLOOKUP(A2066,Seguimiento_Mar_2025!G$4:U$356,15,FALSE)),0,VLOOKUP(A2066,Seguimiento_Mar_2025!G$4:U$356,15,FALSE)))</f>
        <v>0</v>
      </c>
    </row>
    <row r="2067" spans="1:9" ht="30">
      <c r="A2067" t="s">
        <v>391</v>
      </c>
      <c r="B2067" s="1" t="str">
        <f>+IF(LEN(A2067)&gt;0,VLOOKUP(A2067,Seguimiento_Mar_2025!G$4:H$356,2,FALSE),"")</f>
        <v>Establecimientos Educativos con inspección, vigilancia y control del servicio educativo</v>
      </c>
      <c r="C2067" s="1" t="str">
        <f>+IF(LEN(A2067)&gt;0,VLOOKUP(A2067,Seguimiento_Mar_2025!G$4:J$356,4,FALSE),"")</f>
        <v>Secretaría de Educación</v>
      </c>
      <c r="D2067" t="s">
        <v>1278</v>
      </c>
      <c r="E2067" t="str">
        <f t="shared" si="65"/>
        <v>52030505Angostura</v>
      </c>
      <c r="F2067" t="str">
        <f t="shared" si="66"/>
        <v/>
      </c>
      <c r="G2067">
        <v>1</v>
      </c>
      <c r="H2067" s="2">
        <v>0</v>
      </c>
      <c r="I2067">
        <f>+ABS(SUMIF($A$4:$A$11183,A2067,$H$4:$H$11183)-IF(ISERROR(VLOOKUP(A2067,Seguimiento_Mar_2025!G$4:U$356,15,FALSE)),0,VLOOKUP(A2067,Seguimiento_Mar_2025!G$4:U$356,15,FALSE)))</f>
        <v>0</v>
      </c>
    </row>
    <row r="2068" spans="1:9" ht="30">
      <c r="A2068" t="s">
        <v>391</v>
      </c>
      <c r="B2068" s="1" t="str">
        <f>+IF(LEN(A2068)&gt;0,VLOOKUP(A2068,Seguimiento_Mar_2025!G$4:H$356,2,FALSE),"")</f>
        <v>Establecimientos Educativos con inspección, vigilancia y control del servicio educativo</v>
      </c>
      <c r="C2068" s="1" t="str">
        <f>+IF(LEN(A2068)&gt;0,VLOOKUP(A2068,Seguimiento_Mar_2025!G$4:J$356,4,FALSE),"")</f>
        <v>Secretaría de Educación</v>
      </c>
      <c r="D2068" t="s">
        <v>1290</v>
      </c>
      <c r="E2068" t="str">
        <f t="shared" si="65"/>
        <v>52030505Uramita</v>
      </c>
      <c r="F2068" t="str">
        <f t="shared" si="66"/>
        <v/>
      </c>
      <c r="G2068">
        <v>1</v>
      </c>
      <c r="H2068" s="2">
        <v>0</v>
      </c>
      <c r="I2068">
        <f>+ABS(SUMIF($A$4:$A$11183,A2068,$H$4:$H$11183)-IF(ISERROR(VLOOKUP(A2068,Seguimiento_Mar_2025!G$4:U$356,15,FALSE)),0,VLOOKUP(A2068,Seguimiento_Mar_2025!G$4:U$356,15,FALSE)))</f>
        <v>0</v>
      </c>
    </row>
    <row r="2069" spans="1:9" ht="30">
      <c r="A2069" t="s">
        <v>391</v>
      </c>
      <c r="B2069" s="1" t="str">
        <f>+IF(LEN(A2069)&gt;0,VLOOKUP(A2069,Seguimiento_Mar_2025!G$4:H$356,2,FALSE),"")</f>
        <v>Establecimientos Educativos con inspección, vigilancia y control del servicio educativo</v>
      </c>
      <c r="C2069" s="1" t="str">
        <f>+IF(LEN(A2069)&gt;0,VLOOKUP(A2069,Seguimiento_Mar_2025!G$4:J$356,4,FALSE),"")</f>
        <v>Secretaría de Educación</v>
      </c>
      <c r="D2069" t="s">
        <v>1294</v>
      </c>
      <c r="E2069" t="str">
        <f t="shared" si="65"/>
        <v>52030505La Pintada</v>
      </c>
      <c r="F2069" t="str">
        <f t="shared" si="66"/>
        <v/>
      </c>
      <c r="G2069">
        <v>1</v>
      </c>
      <c r="H2069" s="2">
        <v>0</v>
      </c>
      <c r="I2069">
        <f>+ABS(SUMIF($A$4:$A$11183,A2069,$H$4:$H$11183)-IF(ISERROR(VLOOKUP(A2069,Seguimiento_Mar_2025!G$4:U$356,15,FALSE)),0,VLOOKUP(A2069,Seguimiento_Mar_2025!G$4:U$356,15,FALSE)))</f>
        <v>0</v>
      </c>
    </row>
    <row r="2070" spans="1:9" ht="30">
      <c r="A2070" t="s">
        <v>391</v>
      </c>
      <c r="B2070" s="1" t="str">
        <f>+IF(LEN(A2070)&gt;0,VLOOKUP(A2070,Seguimiento_Mar_2025!G$4:H$356,2,FALSE),"")</f>
        <v>Establecimientos Educativos con inspección, vigilancia y control del servicio educativo</v>
      </c>
      <c r="C2070" s="1" t="str">
        <f>+IF(LEN(A2070)&gt;0,VLOOKUP(A2070,Seguimiento_Mar_2025!G$4:J$356,4,FALSE),"")</f>
        <v>Secretaría de Educación</v>
      </c>
      <c r="D2070" t="s">
        <v>1304</v>
      </c>
      <c r="E2070" t="str">
        <f t="shared" si="65"/>
        <v>52030505Alejandría</v>
      </c>
      <c r="F2070" t="str">
        <f t="shared" si="66"/>
        <v/>
      </c>
      <c r="G2070">
        <v>1</v>
      </c>
      <c r="H2070" s="2">
        <v>0</v>
      </c>
      <c r="I2070">
        <f>+ABS(SUMIF($A$4:$A$11183,A2070,$H$4:$H$11183)-IF(ISERROR(VLOOKUP(A2070,Seguimiento_Mar_2025!G$4:U$356,15,FALSE)),0,VLOOKUP(A2070,Seguimiento_Mar_2025!G$4:U$356,15,FALSE)))</f>
        <v>0</v>
      </c>
    </row>
    <row r="2071" spans="1:9" ht="30">
      <c r="A2071" t="s">
        <v>391</v>
      </c>
      <c r="B2071" s="1" t="str">
        <f>+IF(LEN(A2071)&gt;0,VLOOKUP(A2071,Seguimiento_Mar_2025!G$4:H$356,2,FALSE),"")</f>
        <v>Establecimientos Educativos con inspección, vigilancia y control del servicio educativo</v>
      </c>
      <c r="C2071" s="1" t="str">
        <f>+IF(LEN(A2071)&gt;0,VLOOKUP(A2071,Seguimiento_Mar_2025!G$4:J$356,4,FALSE),"")</f>
        <v>Secretaría de Educación</v>
      </c>
      <c r="D2071" t="s">
        <v>1351</v>
      </c>
      <c r="E2071" t="str">
        <f t="shared" si="65"/>
        <v>52030505Venecia</v>
      </c>
      <c r="F2071" t="str">
        <f t="shared" si="66"/>
        <v/>
      </c>
      <c r="G2071">
        <v>1</v>
      </c>
      <c r="H2071" s="2">
        <v>0</v>
      </c>
      <c r="I2071">
        <f>+ABS(SUMIF($A$4:$A$11183,A2071,$H$4:$H$11183)-IF(ISERROR(VLOOKUP(A2071,Seguimiento_Mar_2025!G$4:U$356,15,FALSE)),0,VLOOKUP(A2071,Seguimiento_Mar_2025!G$4:U$356,15,FALSE)))</f>
        <v>0</v>
      </c>
    </row>
    <row r="2072" spans="1:9" ht="30">
      <c r="A2072" t="s">
        <v>391</v>
      </c>
      <c r="B2072" s="1" t="str">
        <f>+IF(LEN(A2072)&gt;0,VLOOKUP(A2072,Seguimiento_Mar_2025!G$4:H$356,2,FALSE),"")</f>
        <v>Establecimientos Educativos con inspección, vigilancia y control del servicio educativo</v>
      </c>
      <c r="C2072" s="1" t="str">
        <f>+IF(LEN(A2072)&gt;0,VLOOKUP(A2072,Seguimiento_Mar_2025!G$4:J$356,4,FALSE),"")</f>
        <v>Secretaría de Educación</v>
      </c>
      <c r="D2072" t="s">
        <v>1279</v>
      </c>
      <c r="E2072" t="str">
        <f t="shared" si="65"/>
        <v>52030505Belmira</v>
      </c>
      <c r="F2072" t="str">
        <f t="shared" si="66"/>
        <v/>
      </c>
      <c r="G2072">
        <v>1</v>
      </c>
      <c r="H2072" s="2">
        <v>0</v>
      </c>
      <c r="I2072">
        <f>+ABS(SUMIF($A$4:$A$11183,A2072,$H$4:$H$11183)-IF(ISERROR(VLOOKUP(A2072,Seguimiento_Mar_2025!G$4:U$356,15,FALSE)),0,VLOOKUP(A2072,Seguimiento_Mar_2025!G$4:U$356,15,FALSE)))</f>
        <v>0</v>
      </c>
    </row>
    <row r="2073" spans="1:9" ht="30">
      <c r="A2073" t="s">
        <v>391</v>
      </c>
      <c r="B2073" s="1" t="str">
        <f>+IF(LEN(A2073)&gt;0,VLOOKUP(A2073,Seguimiento_Mar_2025!G$4:H$356,2,FALSE),"")</f>
        <v>Establecimientos Educativos con inspección, vigilancia y control del servicio educativo</v>
      </c>
      <c r="C2073" s="1" t="str">
        <f>+IF(LEN(A2073)&gt;0,VLOOKUP(A2073,Seguimiento_Mar_2025!G$4:J$356,4,FALSE),"")</f>
        <v>Secretaría de Educación</v>
      </c>
      <c r="D2073" t="s">
        <v>1317</v>
      </c>
      <c r="E2073" t="str">
        <f t="shared" si="65"/>
        <v>52030505Cocorná</v>
      </c>
      <c r="F2073" t="str">
        <f t="shared" si="66"/>
        <v/>
      </c>
      <c r="G2073">
        <v>1</v>
      </c>
      <c r="H2073" s="2">
        <v>2</v>
      </c>
      <c r="I2073">
        <f>+ABS(SUMIF($A$4:$A$11183,A2073,$H$4:$H$11183)-IF(ISERROR(VLOOKUP(A2073,Seguimiento_Mar_2025!G$4:U$356,15,FALSE)),0,VLOOKUP(A2073,Seguimiento_Mar_2025!G$4:U$356,15,FALSE)))</f>
        <v>0</v>
      </c>
    </row>
    <row r="2074" spans="1:9" ht="30">
      <c r="A2074" t="s">
        <v>391</v>
      </c>
      <c r="B2074" s="1" t="str">
        <f>+IF(LEN(A2074)&gt;0,VLOOKUP(A2074,Seguimiento_Mar_2025!G$4:H$356,2,FALSE),"")</f>
        <v>Establecimientos Educativos con inspección, vigilancia y control del servicio educativo</v>
      </c>
      <c r="C2074" s="1" t="str">
        <f>+IF(LEN(A2074)&gt;0,VLOOKUP(A2074,Seguimiento_Mar_2025!G$4:J$356,4,FALSE),"")</f>
        <v>Secretaría de Educación</v>
      </c>
      <c r="D2074" t="s">
        <v>1230</v>
      </c>
      <c r="E2074" t="str">
        <f t="shared" si="65"/>
        <v>52030505Amagá</v>
      </c>
      <c r="F2074" t="str">
        <f t="shared" si="66"/>
        <v/>
      </c>
      <c r="G2074">
        <v>1</v>
      </c>
      <c r="H2074" s="2">
        <v>0</v>
      </c>
      <c r="I2074">
        <f>+ABS(SUMIF($A$4:$A$11183,A2074,$H$4:$H$11183)-IF(ISERROR(VLOOKUP(A2074,Seguimiento_Mar_2025!G$4:U$356,15,FALSE)),0,VLOOKUP(A2074,Seguimiento_Mar_2025!G$4:U$356,15,FALSE)))</f>
        <v>0</v>
      </c>
    </row>
    <row r="2075" spans="1:9" ht="30">
      <c r="A2075" t="s">
        <v>391</v>
      </c>
      <c r="B2075" s="1" t="str">
        <f>+IF(LEN(A2075)&gt;0,VLOOKUP(A2075,Seguimiento_Mar_2025!G$4:H$356,2,FALSE),"")</f>
        <v>Establecimientos Educativos con inspección, vigilancia y control del servicio educativo</v>
      </c>
      <c r="C2075" s="1" t="str">
        <f>+IF(LEN(A2075)&gt;0,VLOOKUP(A2075,Seguimiento_Mar_2025!G$4:J$356,4,FALSE),"")</f>
        <v>Secretaría de Educación</v>
      </c>
      <c r="D2075" t="s">
        <v>1539</v>
      </c>
      <c r="E2075" t="str">
        <f t="shared" si="65"/>
        <v xml:space="preserve">52030505Concepción </v>
      </c>
      <c r="F2075" t="str">
        <f t="shared" si="66"/>
        <v/>
      </c>
      <c r="G2075">
        <v>1</v>
      </c>
      <c r="H2075" s="2">
        <v>0</v>
      </c>
      <c r="I2075">
        <f>+ABS(SUMIF($A$4:$A$11183,A2075,$H$4:$H$11183)-IF(ISERROR(VLOOKUP(A2075,Seguimiento_Mar_2025!G$4:U$356,15,FALSE)),0,VLOOKUP(A2075,Seguimiento_Mar_2025!G$4:U$356,15,FALSE)))</f>
        <v>0</v>
      </c>
    </row>
    <row r="2076" spans="1:9" ht="30">
      <c r="A2076" t="s">
        <v>391</v>
      </c>
      <c r="B2076" s="1" t="str">
        <f>+IF(LEN(A2076)&gt;0,VLOOKUP(A2076,Seguimiento_Mar_2025!G$4:H$356,2,FALSE),"")</f>
        <v>Establecimientos Educativos con inspección, vigilancia y control del servicio educativo</v>
      </c>
      <c r="C2076" s="1" t="str">
        <f>+IF(LEN(A2076)&gt;0,VLOOKUP(A2076,Seguimiento_Mar_2025!G$4:J$356,4,FALSE),"")</f>
        <v>Secretaría de Educación</v>
      </c>
      <c r="D2076" t="s">
        <v>1341</v>
      </c>
      <c r="E2076" t="str">
        <f t="shared" si="65"/>
        <v>52030505San Pedro de los Milagros</v>
      </c>
      <c r="F2076" t="str">
        <f t="shared" si="66"/>
        <v/>
      </c>
      <c r="G2076">
        <v>1</v>
      </c>
      <c r="H2076" s="2">
        <v>0</v>
      </c>
      <c r="I2076">
        <f>+ABS(SUMIF($A$4:$A$11183,A2076,$H$4:$H$11183)-IF(ISERROR(VLOOKUP(A2076,Seguimiento_Mar_2025!G$4:U$356,15,FALSE)),0,VLOOKUP(A2076,Seguimiento_Mar_2025!G$4:U$356,15,FALSE)))</f>
        <v>0</v>
      </c>
    </row>
    <row r="2077" spans="1:9" ht="30">
      <c r="A2077" t="s">
        <v>391</v>
      </c>
      <c r="B2077" s="1" t="str">
        <f>+IF(LEN(A2077)&gt;0,VLOOKUP(A2077,Seguimiento_Mar_2025!G$4:H$356,2,FALSE),"")</f>
        <v>Establecimientos Educativos con inspección, vigilancia y control del servicio educativo</v>
      </c>
      <c r="C2077" s="1" t="str">
        <f>+IF(LEN(A2077)&gt;0,VLOOKUP(A2077,Seguimiento_Mar_2025!G$4:J$356,4,FALSE),"")</f>
        <v>Secretaría de Educación</v>
      </c>
      <c r="D2077" t="s">
        <v>1270</v>
      </c>
      <c r="E2077" t="str">
        <f t="shared" si="65"/>
        <v>52030505Ebéjico</v>
      </c>
      <c r="F2077" t="str">
        <f t="shared" si="66"/>
        <v/>
      </c>
      <c r="G2077">
        <v>1</v>
      </c>
      <c r="H2077" s="2">
        <v>0</v>
      </c>
      <c r="I2077">
        <f>+ABS(SUMIF($A$4:$A$11183,A2077,$H$4:$H$11183)-IF(ISERROR(VLOOKUP(A2077,Seguimiento_Mar_2025!G$4:U$356,15,FALSE)),0,VLOOKUP(A2077,Seguimiento_Mar_2025!G$4:U$356,15,FALSE)))</f>
        <v>0</v>
      </c>
    </row>
    <row r="2078" spans="1:9" ht="30">
      <c r="A2078" t="s">
        <v>391</v>
      </c>
      <c r="B2078" s="1" t="str">
        <f>+IF(LEN(A2078)&gt;0,VLOOKUP(A2078,Seguimiento_Mar_2025!G$4:H$356,2,FALSE),"")</f>
        <v>Establecimientos Educativos con inspección, vigilancia y control del servicio educativo</v>
      </c>
      <c r="C2078" s="1" t="str">
        <f>+IF(LEN(A2078)&gt;0,VLOOKUP(A2078,Seguimiento_Mar_2025!G$4:J$356,4,FALSE),"")</f>
        <v>Secretaría de Educación</v>
      </c>
      <c r="D2078" t="s">
        <v>1398</v>
      </c>
      <c r="E2078" t="str">
        <f t="shared" si="65"/>
        <v>52030505Buritica</v>
      </c>
      <c r="F2078" t="str">
        <f t="shared" si="66"/>
        <v/>
      </c>
      <c r="G2078">
        <v>1</v>
      </c>
      <c r="H2078" s="2">
        <v>0</v>
      </c>
      <c r="I2078">
        <f>+ABS(SUMIF($A$4:$A$11183,A2078,$H$4:$H$11183)-IF(ISERROR(VLOOKUP(A2078,Seguimiento_Mar_2025!G$4:U$356,15,FALSE)),0,VLOOKUP(A2078,Seguimiento_Mar_2025!G$4:U$356,15,FALSE)))</f>
        <v>0</v>
      </c>
    </row>
    <row r="2079" spans="1:9" ht="30">
      <c r="A2079" t="s">
        <v>391</v>
      </c>
      <c r="B2079" s="1" t="str">
        <f>+IF(LEN(A2079)&gt;0,VLOOKUP(A2079,Seguimiento_Mar_2025!G$4:H$356,2,FALSE),"")</f>
        <v>Establecimientos Educativos con inspección, vigilancia y control del servicio educativo</v>
      </c>
      <c r="C2079" s="1" t="str">
        <f>+IF(LEN(A2079)&gt;0,VLOOKUP(A2079,Seguimiento_Mar_2025!G$4:J$356,4,FALSE),"")</f>
        <v>Secretaría de Educación</v>
      </c>
      <c r="D2079" t="s">
        <v>1284</v>
      </c>
      <c r="E2079" t="str">
        <f t="shared" si="65"/>
        <v>52030505Montebello</v>
      </c>
      <c r="F2079" t="str">
        <f t="shared" si="66"/>
        <v/>
      </c>
      <c r="G2079">
        <v>1</v>
      </c>
      <c r="H2079" s="2">
        <v>0</v>
      </c>
      <c r="I2079">
        <f>+ABS(SUMIF($A$4:$A$11183,A2079,$H$4:$H$11183)-IF(ISERROR(VLOOKUP(A2079,Seguimiento_Mar_2025!G$4:U$356,15,FALSE)),0,VLOOKUP(A2079,Seguimiento_Mar_2025!G$4:U$356,15,FALSE)))</f>
        <v>0</v>
      </c>
    </row>
    <row r="2080" spans="1:9" ht="30">
      <c r="A2080" t="s">
        <v>391</v>
      </c>
      <c r="B2080" s="1" t="str">
        <f>+IF(LEN(A2080)&gt;0,VLOOKUP(A2080,Seguimiento_Mar_2025!G$4:H$356,2,FALSE),"")</f>
        <v>Establecimientos Educativos con inspección, vigilancia y control del servicio educativo</v>
      </c>
      <c r="C2080" s="1" t="str">
        <f>+IF(LEN(A2080)&gt;0,VLOOKUP(A2080,Seguimiento_Mar_2025!G$4:J$356,4,FALSE),"")</f>
        <v>Secretaría de Educación</v>
      </c>
      <c r="D2080" t="s">
        <v>1243</v>
      </c>
      <c r="E2080" t="str">
        <f t="shared" si="65"/>
        <v>52030505Murindó</v>
      </c>
      <c r="F2080" t="str">
        <f t="shared" si="66"/>
        <v/>
      </c>
      <c r="G2080">
        <v>1</v>
      </c>
      <c r="H2080" s="2">
        <v>0</v>
      </c>
      <c r="I2080">
        <f>+ABS(SUMIF($A$4:$A$11183,A2080,$H$4:$H$11183)-IF(ISERROR(VLOOKUP(A2080,Seguimiento_Mar_2025!G$4:U$356,15,FALSE)),0,VLOOKUP(A2080,Seguimiento_Mar_2025!G$4:U$356,15,FALSE)))</f>
        <v>0</v>
      </c>
    </row>
    <row r="2081" spans="1:9" ht="30">
      <c r="A2081" t="s">
        <v>391</v>
      </c>
      <c r="B2081" s="1" t="str">
        <f>+IF(LEN(A2081)&gt;0,VLOOKUP(A2081,Seguimiento_Mar_2025!G$4:H$356,2,FALSE),"")</f>
        <v>Establecimientos Educativos con inspección, vigilancia y control del servicio educativo</v>
      </c>
      <c r="C2081" s="1" t="str">
        <f>+IF(LEN(A2081)&gt;0,VLOOKUP(A2081,Seguimiento_Mar_2025!G$4:J$356,4,FALSE),"")</f>
        <v>Secretaría de Educación</v>
      </c>
      <c r="D2081" t="s">
        <v>1323</v>
      </c>
      <c r="E2081" t="str">
        <f t="shared" si="65"/>
        <v>52030505Fredonia</v>
      </c>
      <c r="F2081" t="str">
        <f t="shared" si="66"/>
        <v/>
      </c>
      <c r="G2081">
        <v>1</v>
      </c>
      <c r="H2081" s="2">
        <v>0</v>
      </c>
      <c r="I2081">
        <f>+ABS(SUMIF($A$4:$A$11183,A2081,$H$4:$H$11183)-IF(ISERROR(VLOOKUP(A2081,Seguimiento_Mar_2025!G$4:U$356,15,FALSE)),0,VLOOKUP(A2081,Seguimiento_Mar_2025!G$4:U$356,15,FALSE)))</f>
        <v>0</v>
      </c>
    </row>
    <row r="2082" spans="1:9" ht="30">
      <c r="A2082" t="s">
        <v>391</v>
      </c>
      <c r="B2082" s="1" t="str">
        <f>+IF(LEN(A2082)&gt;0,VLOOKUP(A2082,Seguimiento_Mar_2025!G$4:H$356,2,FALSE),"")</f>
        <v>Establecimientos Educativos con inspección, vigilancia y control del servicio educativo</v>
      </c>
      <c r="C2082" s="1" t="str">
        <f>+IF(LEN(A2082)&gt;0,VLOOKUP(A2082,Seguimiento_Mar_2025!G$4:J$356,4,FALSE),"")</f>
        <v>Secretaría de Educación</v>
      </c>
      <c r="D2082" t="s">
        <v>1285</v>
      </c>
      <c r="E2082" t="str">
        <f t="shared" si="65"/>
        <v>52030505Mutatá</v>
      </c>
      <c r="F2082" t="str">
        <f t="shared" si="66"/>
        <v/>
      </c>
      <c r="G2082">
        <v>1</v>
      </c>
      <c r="H2082" s="2">
        <v>0</v>
      </c>
      <c r="I2082">
        <f>+ABS(SUMIF($A$4:$A$11183,A2082,$H$4:$H$11183)-IF(ISERROR(VLOOKUP(A2082,Seguimiento_Mar_2025!G$4:U$356,15,FALSE)),0,VLOOKUP(A2082,Seguimiento_Mar_2025!G$4:U$356,15,FALSE)))</f>
        <v>0</v>
      </c>
    </row>
    <row r="2083" spans="1:9" ht="30">
      <c r="A2083" t="s">
        <v>391</v>
      </c>
      <c r="B2083" s="1" t="str">
        <f>+IF(LEN(A2083)&gt;0,VLOOKUP(A2083,Seguimiento_Mar_2025!G$4:H$356,2,FALSE),"")</f>
        <v>Establecimientos Educativos con inspección, vigilancia y control del servicio educativo</v>
      </c>
      <c r="C2083" s="1" t="str">
        <f>+IF(LEN(A2083)&gt;0,VLOOKUP(A2083,Seguimiento_Mar_2025!G$4:J$356,4,FALSE),"")</f>
        <v>Secretaría de Educación</v>
      </c>
      <c r="D2083" t="s">
        <v>1241</v>
      </c>
      <c r="E2083" t="str">
        <f t="shared" si="65"/>
        <v>52030505Andes</v>
      </c>
      <c r="F2083" t="str">
        <f t="shared" si="66"/>
        <v/>
      </c>
      <c r="G2083">
        <v>1</v>
      </c>
      <c r="H2083" s="2">
        <v>0</v>
      </c>
      <c r="I2083">
        <f>+ABS(SUMIF($A$4:$A$11183,A2083,$H$4:$H$11183)-IF(ISERROR(VLOOKUP(A2083,Seguimiento_Mar_2025!G$4:U$356,15,FALSE)),0,VLOOKUP(A2083,Seguimiento_Mar_2025!G$4:U$356,15,FALSE)))</f>
        <v>0</v>
      </c>
    </row>
    <row r="2084" spans="1:9" ht="30">
      <c r="A2084" t="s">
        <v>391</v>
      </c>
      <c r="B2084" s="1" t="str">
        <f>+IF(LEN(A2084)&gt;0,VLOOKUP(A2084,Seguimiento_Mar_2025!G$4:H$356,2,FALSE),"")</f>
        <v>Establecimientos Educativos con inspección, vigilancia y control del servicio educativo</v>
      </c>
      <c r="C2084" s="1" t="str">
        <f>+IF(LEN(A2084)&gt;0,VLOOKUP(A2084,Seguimiento_Mar_2025!G$4:J$356,4,FALSE),"")</f>
        <v>Secretaría de Educación</v>
      </c>
      <c r="D2084" t="s">
        <v>1308</v>
      </c>
      <c r="E2084" t="str">
        <f t="shared" si="65"/>
        <v>52030505Argelia</v>
      </c>
      <c r="F2084" t="str">
        <f t="shared" si="66"/>
        <v/>
      </c>
      <c r="G2084">
        <v>1</v>
      </c>
      <c r="H2084" s="2">
        <v>0</v>
      </c>
      <c r="I2084">
        <f>+ABS(SUMIF($A$4:$A$11183,A2084,$H$4:$H$11183)-IF(ISERROR(VLOOKUP(A2084,Seguimiento_Mar_2025!G$4:U$356,15,FALSE)),0,VLOOKUP(A2084,Seguimiento_Mar_2025!G$4:U$356,15,FALSE)))</f>
        <v>0</v>
      </c>
    </row>
    <row r="2085" spans="1:9" ht="30">
      <c r="A2085" t="s">
        <v>391</v>
      </c>
      <c r="B2085" s="1" t="str">
        <f>+IF(LEN(A2085)&gt;0,VLOOKUP(A2085,Seguimiento_Mar_2025!G$4:H$356,2,FALSE),"")</f>
        <v>Establecimientos Educativos con inspección, vigilancia y control del servicio educativo</v>
      </c>
      <c r="C2085" s="1" t="str">
        <f>+IF(LEN(A2085)&gt;0,VLOOKUP(A2085,Seguimiento_Mar_2025!G$4:J$356,4,FALSE),"")</f>
        <v>Secretaría de Educación</v>
      </c>
      <c r="D2085" t="s">
        <v>1306</v>
      </c>
      <c r="E2085" t="str">
        <f t="shared" si="65"/>
        <v>52030505Anorí</v>
      </c>
      <c r="F2085" t="str">
        <f t="shared" si="66"/>
        <v/>
      </c>
      <c r="G2085">
        <v>1</v>
      </c>
      <c r="H2085" s="2">
        <v>0</v>
      </c>
      <c r="I2085">
        <f>+ABS(SUMIF($A$4:$A$11183,A2085,$H$4:$H$11183)-IF(ISERROR(VLOOKUP(A2085,Seguimiento_Mar_2025!G$4:U$356,15,FALSE)),0,VLOOKUP(A2085,Seguimiento_Mar_2025!G$4:U$356,15,FALSE)))</f>
        <v>0</v>
      </c>
    </row>
    <row r="2086" spans="1:9" ht="30">
      <c r="A2086" t="s">
        <v>391</v>
      </c>
      <c r="B2086" s="1" t="str">
        <f>+IF(LEN(A2086)&gt;0,VLOOKUP(A2086,Seguimiento_Mar_2025!G$4:H$356,2,FALSE),"")</f>
        <v>Establecimientos Educativos con inspección, vigilancia y control del servicio educativo</v>
      </c>
      <c r="C2086" s="1" t="str">
        <f>+IF(LEN(A2086)&gt;0,VLOOKUP(A2086,Seguimiento_Mar_2025!G$4:J$356,4,FALSE),"")</f>
        <v>Secretaría de Educación</v>
      </c>
      <c r="D2086" t="s">
        <v>1239</v>
      </c>
      <c r="E2086" t="str">
        <f t="shared" si="65"/>
        <v>52030505Nechí</v>
      </c>
      <c r="F2086" t="str">
        <f t="shared" si="66"/>
        <v/>
      </c>
      <c r="G2086">
        <v>1</v>
      </c>
      <c r="H2086" s="2">
        <v>0</v>
      </c>
      <c r="I2086">
        <f>+ABS(SUMIF($A$4:$A$11183,A2086,$H$4:$H$11183)-IF(ISERROR(VLOOKUP(A2086,Seguimiento_Mar_2025!G$4:U$356,15,FALSE)),0,VLOOKUP(A2086,Seguimiento_Mar_2025!G$4:U$356,15,FALSE)))</f>
        <v>0</v>
      </c>
    </row>
    <row r="2087" spans="1:9" ht="30">
      <c r="A2087" t="s">
        <v>391</v>
      </c>
      <c r="B2087" s="1" t="str">
        <f>+IF(LEN(A2087)&gt;0,VLOOKUP(A2087,Seguimiento_Mar_2025!G$4:H$356,2,FALSE),"")</f>
        <v>Establecimientos Educativos con inspección, vigilancia y control del servicio educativo</v>
      </c>
      <c r="C2087" s="1" t="str">
        <f>+IF(LEN(A2087)&gt;0,VLOOKUP(A2087,Seguimiento_Mar_2025!G$4:J$356,4,FALSE),"")</f>
        <v>Secretaría de Educación</v>
      </c>
      <c r="D2087" t="s">
        <v>1289</v>
      </c>
      <c r="E2087" t="str">
        <f t="shared" si="65"/>
        <v>52030505Tarso</v>
      </c>
      <c r="F2087" t="str">
        <f t="shared" si="66"/>
        <v/>
      </c>
      <c r="G2087">
        <v>1</v>
      </c>
      <c r="H2087" s="2">
        <v>0</v>
      </c>
      <c r="I2087">
        <f>+ABS(SUMIF($A$4:$A$11183,A2087,$H$4:$H$11183)-IF(ISERROR(VLOOKUP(A2087,Seguimiento_Mar_2025!G$4:U$356,15,FALSE)),0,VLOOKUP(A2087,Seguimiento_Mar_2025!G$4:U$356,15,FALSE)))</f>
        <v>0</v>
      </c>
    </row>
    <row r="2088" spans="1:9" ht="30">
      <c r="A2088" t="s">
        <v>391</v>
      </c>
      <c r="B2088" s="1" t="str">
        <f>+IF(LEN(A2088)&gt;0,VLOOKUP(A2088,Seguimiento_Mar_2025!G$4:H$356,2,FALSE),"")</f>
        <v>Establecimientos Educativos con inspección, vigilancia y control del servicio educativo</v>
      </c>
      <c r="C2088" s="1" t="str">
        <f>+IF(LEN(A2088)&gt;0,VLOOKUP(A2088,Seguimiento_Mar_2025!G$4:J$356,4,FALSE),"")</f>
        <v>Secretaría de Educación</v>
      </c>
      <c r="D2088" t="s">
        <v>1252</v>
      </c>
      <c r="E2088" t="str">
        <f t="shared" si="65"/>
        <v>52030505Urrao</v>
      </c>
      <c r="F2088" t="str">
        <f t="shared" si="66"/>
        <v/>
      </c>
      <c r="G2088">
        <v>1</v>
      </c>
      <c r="H2088" s="2">
        <v>0</v>
      </c>
      <c r="I2088">
        <f>+ABS(SUMIF($A$4:$A$11183,A2088,$H$4:$H$11183)-IF(ISERROR(VLOOKUP(A2088,Seguimiento_Mar_2025!G$4:U$356,15,FALSE)),0,VLOOKUP(A2088,Seguimiento_Mar_2025!G$4:U$356,15,FALSE)))</f>
        <v>0</v>
      </c>
    </row>
    <row r="2089" spans="1:9" ht="30">
      <c r="A2089" t="s">
        <v>391</v>
      </c>
      <c r="B2089" s="1" t="str">
        <f>+IF(LEN(A2089)&gt;0,VLOOKUP(A2089,Seguimiento_Mar_2025!G$4:H$356,2,FALSE),"")</f>
        <v>Establecimientos Educativos con inspección, vigilancia y control del servicio educativo</v>
      </c>
      <c r="C2089" s="1" t="str">
        <f>+IF(LEN(A2089)&gt;0,VLOOKUP(A2089,Seguimiento_Mar_2025!G$4:J$356,4,FALSE),"")</f>
        <v>Secretaría de Educación</v>
      </c>
      <c r="D2089" t="s">
        <v>1335</v>
      </c>
      <c r="E2089" t="str">
        <f t="shared" si="65"/>
        <v>52030505Peque</v>
      </c>
      <c r="F2089" t="str">
        <f t="shared" si="66"/>
        <v/>
      </c>
      <c r="G2089">
        <v>1</v>
      </c>
      <c r="H2089" s="2">
        <v>0</v>
      </c>
      <c r="I2089">
        <f>+ABS(SUMIF($A$4:$A$11183,A2089,$H$4:$H$11183)-IF(ISERROR(VLOOKUP(A2089,Seguimiento_Mar_2025!G$4:U$356,15,FALSE)),0,VLOOKUP(A2089,Seguimiento_Mar_2025!G$4:U$356,15,FALSE)))</f>
        <v>0</v>
      </c>
    </row>
    <row r="2090" spans="1:9" ht="30">
      <c r="A2090" t="s">
        <v>391</v>
      </c>
      <c r="B2090" s="1" t="str">
        <f>+IF(LEN(A2090)&gt;0,VLOOKUP(A2090,Seguimiento_Mar_2025!G$4:H$356,2,FALSE),"")</f>
        <v>Establecimientos Educativos con inspección, vigilancia y control del servicio educativo</v>
      </c>
      <c r="C2090" s="1" t="str">
        <f>+IF(LEN(A2090)&gt;0,VLOOKUP(A2090,Seguimiento_Mar_2025!G$4:J$356,4,FALSE),"")</f>
        <v>Secretaría de Educación</v>
      </c>
      <c r="D2090" t="s">
        <v>1225</v>
      </c>
      <c r="E2090" t="str">
        <f t="shared" si="65"/>
        <v>52030505Arboletes</v>
      </c>
      <c r="F2090" t="str">
        <f t="shared" si="66"/>
        <v/>
      </c>
      <c r="G2090">
        <v>1</v>
      </c>
      <c r="H2090" s="2">
        <v>0</v>
      </c>
      <c r="I2090">
        <f>+ABS(SUMIF($A$4:$A$11183,A2090,$H$4:$H$11183)-IF(ISERROR(VLOOKUP(A2090,Seguimiento_Mar_2025!G$4:U$356,15,FALSE)),0,VLOOKUP(A2090,Seguimiento_Mar_2025!G$4:U$356,15,FALSE)))</f>
        <v>0</v>
      </c>
    </row>
    <row r="2091" spans="1:9" ht="30">
      <c r="A2091" t="s">
        <v>391</v>
      </c>
      <c r="B2091" s="1" t="str">
        <f>+IF(LEN(A2091)&gt;0,VLOOKUP(A2091,Seguimiento_Mar_2025!G$4:H$356,2,FALSE),"")</f>
        <v>Establecimientos Educativos con inspección, vigilancia y control del servicio educativo</v>
      </c>
      <c r="C2091" s="1" t="str">
        <f>+IF(LEN(A2091)&gt;0,VLOOKUP(A2091,Seguimiento_Mar_2025!G$4:J$356,4,FALSE),"")</f>
        <v>Secretaría de Educación</v>
      </c>
      <c r="D2091" t="s">
        <v>1408</v>
      </c>
      <c r="E2091" t="str">
        <f t="shared" si="65"/>
        <v>52030505Puerto Berrio</v>
      </c>
      <c r="F2091" t="str">
        <f t="shared" si="66"/>
        <v/>
      </c>
      <c r="G2091">
        <v>1</v>
      </c>
      <c r="H2091" s="2">
        <v>0</v>
      </c>
      <c r="I2091">
        <f>+ABS(SUMIF($A$4:$A$11183,A2091,$H$4:$H$11183)-IF(ISERROR(VLOOKUP(A2091,Seguimiento_Mar_2025!G$4:U$356,15,FALSE)),0,VLOOKUP(A2091,Seguimiento_Mar_2025!G$4:U$356,15,FALSE)))</f>
        <v>0</v>
      </c>
    </row>
    <row r="2092" spans="1:9" ht="30">
      <c r="A2092" t="s">
        <v>391</v>
      </c>
      <c r="B2092" s="1" t="str">
        <f>+IF(LEN(A2092)&gt;0,VLOOKUP(A2092,Seguimiento_Mar_2025!G$4:H$356,2,FALSE),"")</f>
        <v>Establecimientos Educativos con inspección, vigilancia y control del servicio educativo</v>
      </c>
      <c r="C2092" s="1" t="str">
        <f>+IF(LEN(A2092)&gt;0,VLOOKUP(A2092,Seguimiento_Mar_2025!G$4:J$356,4,FALSE),"")</f>
        <v>Secretaría de Educación</v>
      </c>
      <c r="D2092" t="s">
        <v>1333</v>
      </c>
      <c r="E2092" t="str">
        <f t="shared" si="65"/>
        <v>52030505La Unión</v>
      </c>
      <c r="F2092" t="str">
        <f t="shared" si="66"/>
        <v/>
      </c>
      <c r="G2092">
        <v>1</v>
      </c>
      <c r="H2092" s="2">
        <v>0</v>
      </c>
      <c r="I2092">
        <f>+ABS(SUMIF($A$4:$A$11183,A2092,$H$4:$H$11183)-IF(ISERROR(VLOOKUP(A2092,Seguimiento_Mar_2025!G$4:U$356,15,FALSE)),0,VLOOKUP(A2092,Seguimiento_Mar_2025!G$4:U$356,15,FALSE)))</f>
        <v>0</v>
      </c>
    </row>
    <row r="2093" spans="1:9" ht="30">
      <c r="A2093" t="s">
        <v>391</v>
      </c>
      <c r="B2093" s="1" t="str">
        <f>+IF(LEN(A2093)&gt;0,VLOOKUP(A2093,Seguimiento_Mar_2025!G$4:H$356,2,FALSE),"")</f>
        <v>Establecimientos Educativos con inspección, vigilancia y control del servicio educativo</v>
      </c>
      <c r="C2093" s="1" t="str">
        <f>+IF(LEN(A2093)&gt;0,VLOOKUP(A2093,Seguimiento_Mar_2025!G$4:J$356,4,FALSE),"")</f>
        <v>Secretaría de Educación</v>
      </c>
      <c r="D2093" t="s">
        <v>1354</v>
      </c>
      <c r="E2093" t="str">
        <f t="shared" si="65"/>
        <v>52030505Yondó</v>
      </c>
      <c r="F2093" t="str">
        <f t="shared" si="66"/>
        <v/>
      </c>
      <c r="G2093">
        <v>1</v>
      </c>
      <c r="H2093" s="2">
        <v>0</v>
      </c>
      <c r="I2093">
        <f>+ABS(SUMIF($A$4:$A$11183,A2093,$H$4:$H$11183)-IF(ISERROR(VLOOKUP(A2093,Seguimiento_Mar_2025!G$4:U$356,15,FALSE)),0,VLOOKUP(A2093,Seguimiento_Mar_2025!G$4:U$356,15,FALSE)))</f>
        <v>0</v>
      </c>
    </row>
    <row r="2094" spans="1:9" ht="30">
      <c r="A2094" t="s">
        <v>391</v>
      </c>
      <c r="B2094" s="1" t="str">
        <f>+IF(LEN(A2094)&gt;0,VLOOKUP(A2094,Seguimiento_Mar_2025!G$4:H$356,2,FALSE),"")</f>
        <v>Establecimientos Educativos con inspección, vigilancia y control del servicio educativo</v>
      </c>
      <c r="C2094" s="1" t="str">
        <f>+IF(LEN(A2094)&gt;0,VLOOKUP(A2094,Seguimiento_Mar_2025!G$4:J$356,4,FALSE),"")</f>
        <v>Secretaría de Educación</v>
      </c>
      <c r="D2094" t="s">
        <v>1240</v>
      </c>
      <c r="E2094" t="str">
        <f t="shared" si="65"/>
        <v>52030505Liborina</v>
      </c>
      <c r="F2094" t="str">
        <f t="shared" si="66"/>
        <v/>
      </c>
      <c r="G2094">
        <v>1</v>
      </c>
      <c r="H2094" s="2">
        <v>1</v>
      </c>
      <c r="I2094">
        <f>+ABS(SUMIF($A$4:$A$11183,A2094,$H$4:$H$11183)-IF(ISERROR(VLOOKUP(A2094,Seguimiento_Mar_2025!G$4:U$356,15,FALSE)),0,VLOOKUP(A2094,Seguimiento_Mar_2025!G$4:U$356,15,FALSE)))</f>
        <v>0</v>
      </c>
    </row>
    <row r="2095" spans="1:9" ht="30">
      <c r="A2095" t="s">
        <v>391</v>
      </c>
      <c r="B2095" s="1" t="str">
        <f>+IF(LEN(A2095)&gt;0,VLOOKUP(A2095,Seguimiento_Mar_2025!G$4:H$356,2,FALSE),"")</f>
        <v>Establecimientos Educativos con inspección, vigilancia y control del servicio educativo</v>
      </c>
      <c r="C2095" s="1" t="str">
        <f>+IF(LEN(A2095)&gt;0,VLOOKUP(A2095,Seguimiento_Mar_2025!G$4:J$356,4,FALSE),"")</f>
        <v>Secretaría de Educación</v>
      </c>
      <c r="D2095" t="s">
        <v>1277</v>
      </c>
      <c r="E2095" t="str">
        <f t="shared" si="65"/>
        <v>52030505Angelópolis</v>
      </c>
      <c r="F2095" t="str">
        <f t="shared" si="66"/>
        <v/>
      </c>
      <c r="G2095">
        <v>1</v>
      </c>
      <c r="H2095" s="2">
        <v>0</v>
      </c>
      <c r="I2095">
        <f>+ABS(SUMIF($A$4:$A$11183,A2095,$H$4:$H$11183)-IF(ISERROR(VLOOKUP(A2095,Seguimiento_Mar_2025!G$4:U$356,15,FALSE)),0,VLOOKUP(A2095,Seguimiento_Mar_2025!G$4:U$356,15,FALSE)))</f>
        <v>0</v>
      </c>
    </row>
    <row r="2096" spans="1:9" ht="30">
      <c r="A2096" t="s">
        <v>391</v>
      </c>
      <c r="B2096" s="1" t="str">
        <f>+IF(LEN(A2096)&gt;0,VLOOKUP(A2096,Seguimiento_Mar_2025!G$4:H$356,2,FALSE),"")</f>
        <v>Establecimientos Educativos con inspección, vigilancia y control del servicio educativo</v>
      </c>
      <c r="C2096" s="1" t="str">
        <f>+IF(LEN(A2096)&gt;0,VLOOKUP(A2096,Seguimiento_Mar_2025!G$4:J$356,4,FALSE),"")</f>
        <v>Secretaría de Educación</v>
      </c>
      <c r="D2096" t="s">
        <v>1275</v>
      </c>
      <c r="E2096" t="str">
        <f t="shared" si="65"/>
        <v>52030505Maceo</v>
      </c>
      <c r="F2096" t="str">
        <f t="shared" si="66"/>
        <v/>
      </c>
      <c r="G2096">
        <v>1</v>
      </c>
      <c r="H2096" s="2">
        <v>1</v>
      </c>
      <c r="I2096">
        <f>+ABS(SUMIF($A$4:$A$11183,A2096,$H$4:$H$11183)-IF(ISERROR(VLOOKUP(A2096,Seguimiento_Mar_2025!G$4:U$356,15,FALSE)),0,VLOOKUP(A2096,Seguimiento_Mar_2025!G$4:U$356,15,FALSE)))</f>
        <v>0</v>
      </c>
    </row>
    <row r="2097" spans="1:9" ht="30">
      <c r="A2097" t="s">
        <v>391</v>
      </c>
      <c r="B2097" s="1" t="str">
        <f>+IF(LEN(A2097)&gt;0,VLOOKUP(A2097,Seguimiento_Mar_2025!G$4:H$356,2,FALSE),"")</f>
        <v>Establecimientos Educativos con inspección, vigilancia y control del servicio educativo</v>
      </c>
      <c r="C2097" s="1" t="str">
        <f>+IF(LEN(A2097)&gt;0,VLOOKUP(A2097,Seguimiento_Mar_2025!G$4:J$356,4,FALSE),"")</f>
        <v>Secretaría de Educación</v>
      </c>
      <c r="D2097" t="s">
        <v>1516</v>
      </c>
      <c r="E2097" t="str">
        <f t="shared" si="65"/>
        <v>52030505Carolina Del Principe</v>
      </c>
      <c r="F2097" t="str">
        <f t="shared" si="66"/>
        <v/>
      </c>
      <c r="G2097">
        <v>1</v>
      </c>
      <c r="H2097" s="2">
        <v>0</v>
      </c>
      <c r="I2097">
        <f>+ABS(SUMIF($A$4:$A$11183,A2097,$H$4:$H$11183)-IF(ISERROR(VLOOKUP(A2097,Seguimiento_Mar_2025!G$4:U$356,15,FALSE)),0,VLOOKUP(A2097,Seguimiento_Mar_2025!G$4:U$356,15,FALSE)))</f>
        <v>0</v>
      </c>
    </row>
    <row r="2098" spans="1:9" ht="30">
      <c r="A2098" t="s">
        <v>391</v>
      </c>
      <c r="B2098" s="1" t="str">
        <f>+IF(LEN(A2098)&gt;0,VLOOKUP(A2098,Seguimiento_Mar_2025!G$4:H$356,2,FALSE),"")</f>
        <v>Establecimientos Educativos con inspección, vigilancia y control del servicio educativo</v>
      </c>
      <c r="C2098" s="1" t="str">
        <f>+IF(LEN(A2098)&gt;0,VLOOKUP(A2098,Seguimiento_Mar_2025!G$4:J$356,4,FALSE),"")</f>
        <v>Secretaría de Educación</v>
      </c>
      <c r="D2098" t="s">
        <v>1316</v>
      </c>
      <c r="E2098" t="str">
        <f t="shared" si="65"/>
        <v>52030505Cañasgordas</v>
      </c>
      <c r="F2098" t="str">
        <f t="shared" si="66"/>
        <v/>
      </c>
      <c r="G2098">
        <v>1</v>
      </c>
      <c r="H2098" s="2">
        <v>1</v>
      </c>
      <c r="I2098">
        <f>+ABS(SUMIF($A$4:$A$11183,A2098,$H$4:$H$11183)-IF(ISERROR(VLOOKUP(A2098,Seguimiento_Mar_2025!G$4:U$356,15,FALSE)),0,VLOOKUP(A2098,Seguimiento_Mar_2025!G$4:U$356,15,FALSE)))</f>
        <v>0</v>
      </c>
    </row>
    <row r="2099" spans="1:9" ht="30">
      <c r="A2099" t="s">
        <v>391</v>
      </c>
      <c r="B2099" s="1" t="str">
        <f>+IF(LEN(A2099)&gt;0,VLOOKUP(A2099,Seguimiento_Mar_2025!G$4:H$356,2,FALSE),"")</f>
        <v>Establecimientos Educativos con inspección, vigilancia y control del servicio educativo</v>
      </c>
      <c r="C2099" s="1" t="str">
        <f>+IF(LEN(A2099)&gt;0,VLOOKUP(A2099,Seguimiento_Mar_2025!G$4:J$356,4,FALSE),"")</f>
        <v>Secretaría de Educación</v>
      </c>
      <c r="D2099" t="s">
        <v>1283</v>
      </c>
      <c r="E2099" t="str">
        <f t="shared" si="65"/>
        <v>52030505Hispania</v>
      </c>
      <c r="F2099" t="str">
        <f t="shared" si="66"/>
        <v/>
      </c>
      <c r="G2099">
        <v>1</v>
      </c>
      <c r="H2099" s="2">
        <v>1</v>
      </c>
      <c r="I2099">
        <f>+ABS(SUMIF($A$4:$A$11183,A2099,$H$4:$H$11183)-IF(ISERROR(VLOOKUP(A2099,Seguimiento_Mar_2025!G$4:U$356,15,FALSE)),0,VLOOKUP(A2099,Seguimiento_Mar_2025!G$4:U$356,15,FALSE)))</f>
        <v>0</v>
      </c>
    </row>
    <row r="2100" spans="1:9" ht="30">
      <c r="A2100" t="s">
        <v>391</v>
      </c>
      <c r="B2100" s="1" t="str">
        <f>+IF(LEN(A2100)&gt;0,VLOOKUP(A2100,Seguimiento_Mar_2025!G$4:H$356,2,FALSE),"")</f>
        <v>Establecimientos Educativos con inspección, vigilancia y control del servicio educativo</v>
      </c>
      <c r="C2100" s="1" t="str">
        <f>+IF(LEN(A2100)&gt;0,VLOOKUP(A2100,Seguimiento_Mar_2025!G$4:J$356,4,FALSE),"")</f>
        <v>Secretaría de Educación</v>
      </c>
      <c r="D2100" t="s">
        <v>1229</v>
      </c>
      <c r="E2100" t="str">
        <f t="shared" si="65"/>
        <v>52030505.Departamento</v>
      </c>
      <c r="F2100" t="str">
        <f t="shared" si="66"/>
        <v/>
      </c>
      <c r="G2100">
        <v>8</v>
      </c>
      <c r="H2100" s="2">
        <v>1</v>
      </c>
      <c r="I2100">
        <f>+ABS(SUMIF($A$4:$A$11183,A2100,$H$4:$H$11183)-IF(ISERROR(VLOOKUP(A2100,Seguimiento_Mar_2025!G$4:U$356,15,FALSE)),0,VLOOKUP(A2100,Seguimiento_Mar_2025!G$4:U$356,15,FALSE)))</f>
        <v>0</v>
      </c>
    </row>
    <row r="2101" spans="1:9" ht="30">
      <c r="A2101" t="s">
        <v>336</v>
      </c>
      <c r="B2101" s="1" t="str">
        <f>+IF(LEN(A2101)&gt;0,VLOOKUP(A2101,Seguimiento_Mar_2025!G$4:H$356,2,FALSE),"")</f>
        <v>Estudiantes matrículados en establecimientos educativos oficiales urbanos y rurales</v>
      </c>
      <c r="C2101" s="1" t="str">
        <f>+IF(LEN(A2101)&gt;0,VLOOKUP(A2101,Seguimiento_Mar_2025!G$4:J$356,4,FALSE),"")</f>
        <v>Secretaría de Educación</v>
      </c>
      <c r="D2101" t="s">
        <v>1271</v>
      </c>
      <c r="E2101" t="str">
        <f t="shared" si="65"/>
        <v>52030108Abejorral</v>
      </c>
      <c r="F2101" t="str">
        <f t="shared" si="66"/>
        <v/>
      </c>
      <c r="G2101">
        <v>2702</v>
      </c>
      <c r="H2101" s="2"/>
      <c r="I2101" t="e">
        <f>+ABS(SUMIF($A$4:$A$11183,A2101,$H$4:$H$11183)-IF(ISERROR(VLOOKUP(A2101,Seguimiento_Mar_2025!G$4:U$356,15,FALSE)),0,VLOOKUP(A2101,Seguimiento_Mar_2025!G$4:U$356,15,FALSE)))</f>
        <v>#VALUE!</v>
      </c>
    </row>
    <row r="2102" spans="1:9" ht="30">
      <c r="A2102" t="s">
        <v>336</v>
      </c>
      <c r="B2102" s="1" t="str">
        <f>+IF(LEN(A2102)&gt;0,VLOOKUP(A2102,Seguimiento_Mar_2025!G$4:H$356,2,FALSE),"")</f>
        <v>Estudiantes matrículados en establecimientos educativos oficiales urbanos y rurales</v>
      </c>
      <c r="C2102" s="1" t="str">
        <f>+IF(LEN(A2102)&gt;0,VLOOKUP(A2102,Seguimiento_Mar_2025!G$4:J$356,4,FALSE),"")</f>
        <v>Secretaría de Educación</v>
      </c>
      <c r="D2102" t="s">
        <v>1303</v>
      </c>
      <c r="E2102" t="str">
        <f t="shared" si="65"/>
        <v>52030108Abriaquí</v>
      </c>
      <c r="F2102" t="str">
        <f t="shared" si="66"/>
        <v/>
      </c>
      <c r="G2102">
        <v>308</v>
      </c>
      <c r="H2102" s="2"/>
      <c r="I2102" t="e">
        <f>+ABS(SUMIF($A$4:$A$11183,A2102,$H$4:$H$11183)-IF(ISERROR(VLOOKUP(A2102,Seguimiento_Mar_2025!G$4:U$356,15,FALSE)),0,VLOOKUP(A2102,Seguimiento_Mar_2025!G$4:U$356,15,FALSE)))</f>
        <v>#VALUE!</v>
      </c>
    </row>
    <row r="2103" spans="1:9" ht="30">
      <c r="A2103" t="s">
        <v>336</v>
      </c>
      <c r="B2103" s="1" t="str">
        <f>+IF(LEN(A2103)&gt;0,VLOOKUP(A2103,Seguimiento_Mar_2025!G$4:H$356,2,FALSE),"")</f>
        <v>Estudiantes matrículados en establecimientos educativos oficiales urbanos y rurales</v>
      </c>
      <c r="C2103" s="1" t="str">
        <f>+IF(LEN(A2103)&gt;0,VLOOKUP(A2103,Seguimiento_Mar_2025!G$4:J$356,4,FALSE),"")</f>
        <v>Secretaría de Educación</v>
      </c>
      <c r="D2103" t="s">
        <v>1304</v>
      </c>
      <c r="E2103" t="str">
        <f t="shared" si="65"/>
        <v>52030108Alejandría</v>
      </c>
      <c r="F2103" t="str">
        <f t="shared" si="66"/>
        <v/>
      </c>
      <c r="G2103">
        <v>590</v>
      </c>
      <c r="H2103" s="2"/>
      <c r="I2103" t="e">
        <f>+ABS(SUMIF($A$4:$A$11183,A2103,$H$4:$H$11183)-IF(ISERROR(VLOOKUP(A2103,Seguimiento_Mar_2025!G$4:U$356,15,FALSE)),0,VLOOKUP(A2103,Seguimiento_Mar_2025!G$4:U$356,15,FALSE)))</f>
        <v>#VALUE!</v>
      </c>
    </row>
    <row r="2104" spans="1:9" ht="30">
      <c r="A2104" t="s">
        <v>336</v>
      </c>
      <c r="B2104" s="1" t="str">
        <f>+IF(LEN(A2104)&gt;0,VLOOKUP(A2104,Seguimiento_Mar_2025!G$4:H$356,2,FALSE),"")</f>
        <v>Estudiantes matrículados en establecimientos educativos oficiales urbanos y rurales</v>
      </c>
      <c r="C2104" s="1" t="str">
        <f>+IF(LEN(A2104)&gt;0,VLOOKUP(A2104,Seguimiento_Mar_2025!G$4:J$356,4,FALSE),"")</f>
        <v>Secretaría de Educación</v>
      </c>
      <c r="D2104" t="s">
        <v>1230</v>
      </c>
      <c r="E2104" t="str">
        <f t="shared" si="65"/>
        <v>52030108Amagá</v>
      </c>
      <c r="F2104" t="str">
        <f t="shared" si="66"/>
        <v/>
      </c>
      <c r="G2104">
        <v>3961</v>
      </c>
      <c r="H2104" s="2"/>
      <c r="I2104" t="e">
        <f>+ABS(SUMIF($A$4:$A$11183,A2104,$H$4:$H$11183)-IF(ISERROR(VLOOKUP(A2104,Seguimiento_Mar_2025!G$4:U$356,15,FALSE)),0,VLOOKUP(A2104,Seguimiento_Mar_2025!G$4:U$356,15,FALSE)))</f>
        <v>#VALUE!</v>
      </c>
    </row>
    <row r="2105" spans="1:9" ht="30">
      <c r="A2105" t="s">
        <v>336</v>
      </c>
      <c r="B2105" s="1" t="str">
        <f>+IF(LEN(A2105)&gt;0,VLOOKUP(A2105,Seguimiento_Mar_2025!G$4:H$356,2,FALSE),"")</f>
        <v>Estudiantes matrículados en establecimientos educativos oficiales urbanos y rurales</v>
      </c>
      <c r="C2105" s="1" t="str">
        <f>+IF(LEN(A2105)&gt;0,VLOOKUP(A2105,Seguimiento_Mar_2025!G$4:J$356,4,FALSE),"")</f>
        <v>Secretaría de Educación</v>
      </c>
      <c r="D2105" t="s">
        <v>1305</v>
      </c>
      <c r="E2105" t="str">
        <f t="shared" si="65"/>
        <v>52030108Amalfi</v>
      </c>
      <c r="F2105" t="str">
        <f t="shared" si="66"/>
        <v/>
      </c>
      <c r="G2105">
        <v>4064</v>
      </c>
      <c r="H2105" s="2"/>
      <c r="I2105" t="e">
        <f>+ABS(SUMIF($A$4:$A$11183,A2105,$H$4:$H$11183)-IF(ISERROR(VLOOKUP(A2105,Seguimiento_Mar_2025!G$4:U$356,15,FALSE)),0,VLOOKUP(A2105,Seguimiento_Mar_2025!G$4:U$356,15,FALSE)))</f>
        <v>#VALUE!</v>
      </c>
    </row>
    <row r="2106" spans="1:9" ht="30">
      <c r="A2106" t="s">
        <v>336</v>
      </c>
      <c r="B2106" s="1" t="str">
        <f>+IF(LEN(A2106)&gt;0,VLOOKUP(A2106,Seguimiento_Mar_2025!G$4:H$356,2,FALSE),"")</f>
        <v>Estudiantes matrículados en establecimientos educativos oficiales urbanos y rurales</v>
      </c>
      <c r="C2106" s="1" t="str">
        <f>+IF(LEN(A2106)&gt;0,VLOOKUP(A2106,Seguimiento_Mar_2025!G$4:J$356,4,FALSE),"")</f>
        <v>Secretaría de Educación</v>
      </c>
      <c r="D2106" t="s">
        <v>1241</v>
      </c>
      <c r="E2106" t="str">
        <f t="shared" si="65"/>
        <v>52030108Andes</v>
      </c>
      <c r="F2106" t="str">
        <f t="shared" si="66"/>
        <v/>
      </c>
      <c r="G2106">
        <v>6141</v>
      </c>
      <c r="H2106" s="2"/>
      <c r="I2106" t="e">
        <f>+ABS(SUMIF($A$4:$A$11183,A2106,$H$4:$H$11183)-IF(ISERROR(VLOOKUP(A2106,Seguimiento_Mar_2025!G$4:U$356,15,FALSE)),0,VLOOKUP(A2106,Seguimiento_Mar_2025!G$4:U$356,15,FALSE)))</f>
        <v>#VALUE!</v>
      </c>
    </row>
    <row r="2107" spans="1:9" ht="30">
      <c r="A2107" t="s">
        <v>336</v>
      </c>
      <c r="B2107" s="1" t="str">
        <f>+IF(LEN(A2107)&gt;0,VLOOKUP(A2107,Seguimiento_Mar_2025!G$4:H$356,2,FALSE),"")</f>
        <v>Estudiantes matrículados en establecimientos educativos oficiales urbanos y rurales</v>
      </c>
      <c r="C2107" s="1" t="str">
        <f>+IF(LEN(A2107)&gt;0,VLOOKUP(A2107,Seguimiento_Mar_2025!G$4:J$356,4,FALSE),"")</f>
        <v>Secretaría de Educación</v>
      </c>
      <c r="D2107" t="s">
        <v>1277</v>
      </c>
      <c r="E2107" t="str">
        <f t="shared" si="65"/>
        <v>52030108Angelópolis</v>
      </c>
      <c r="F2107" t="str">
        <f t="shared" si="66"/>
        <v/>
      </c>
      <c r="G2107">
        <v>941</v>
      </c>
      <c r="H2107" s="2"/>
      <c r="I2107" t="e">
        <f>+ABS(SUMIF($A$4:$A$11183,A2107,$H$4:$H$11183)-IF(ISERROR(VLOOKUP(A2107,Seguimiento_Mar_2025!G$4:U$356,15,FALSE)),0,VLOOKUP(A2107,Seguimiento_Mar_2025!G$4:U$356,15,FALSE)))</f>
        <v>#VALUE!</v>
      </c>
    </row>
    <row r="2108" spans="1:9" ht="30">
      <c r="A2108" t="s">
        <v>336</v>
      </c>
      <c r="B2108" s="1" t="str">
        <f>+IF(LEN(A2108)&gt;0,VLOOKUP(A2108,Seguimiento_Mar_2025!G$4:H$356,2,FALSE),"")</f>
        <v>Estudiantes matrículados en establecimientos educativos oficiales urbanos y rurales</v>
      </c>
      <c r="C2108" s="1" t="str">
        <f>+IF(LEN(A2108)&gt;0,VLOOKUP(A2108,Seguimiento_Mar_2025!G$4:J$356,4,FALSE),"")</f>
        <v>Secretaría de Educación</v>
      </c>
      <c r="D2108" t="s">
        <v>1278</v>
      </c>
      <c r="E2108" t="str">
        <f t="shared" si="65"/>
        <v>52030108Angostura</v>
      </c>
      <c r="F2108" t="str">
        <f t="shared" si="66"/>
        <v/>
      </c>
      <c r="G2108">
        <v>2284</v>
      </c>
      <c r="H2108" s="2"/>
      <c r="I2108" t="e">
        <f>+ABS(SUMIF($A$4:$A$11183,A2108,$H$4:$H$11183)-IF(ISERROR(VLOOKUP(A2108,Seguimiento_Mar_2025!G$4:U$356,15,FALSE)),0,VLOOKUP(A2108,Seguimiento_Mar_2025!G$4:U$356,15,FALSE)))</f>
        <v>#VALUE!</v>
      </c>
    </row>
    <row r="2109" spans="1:9" ht="30">
      <c r="A2109" t="s">
        <v>336</v>
      </c>
      <c r="B2109" s="1" t="str">
        <f>+IF(LEN(A2109)&gt;0,VLOOKUP(A2109,Seguimiento_Mar_2025!G$4:H$356,2,FALSE),"")</f>
        <v>Estudiantes matrículados en establecimientos educativos oficiales urbanos y rurales</v>
      </c>
      <c r="C2109" s="1" t="str">
        <f>+IF(LEN(A2109)&gt;0,VLOOKUP(A2109,Seguimiento_Mar_2025!G$4:J$356,4,FALSE),"")</f>
        <v>Secretaría de Educación</v>
      </c>
      <c r="D2109" t="s">
        <v>1306</v>
      </c>
      <c r="E2109" t="str">
        <f t="shared" si="65"/>
        <v>52030108Anorí</v>
      </c>
      <c r="F2109" t="str">
        <f t="shared" si="66"/>
        <v/>
      </c>
      <c r="G2109">
        <v>3256</v>
      </c>
      <c r="H2109" s="2"/>
      <c r="I2109" t="e">
        <f>+ABS(SUMIF($A$4:$A$11183,A2109,$H$4:$H$11183)-IF(ISERROR(VLOOKUP(A2109,Seguimiento_Mar_2025!G$4:U$356,15,FALSE)),0,VLOOKUP(A2109,Seguimiento_Mar_2025!G$4:U$356,15,FALSE)))</f>
        <v>#VALUE!</v>
      </c>
    </row>
    <row r="2110" spans="1:9" ht="30">
      <c r="A2110" t="s">
        <v>336</v>
      </c>
      <c r="B2110" s="1" t="str">
        <f>+IF(LEN(A2110)&gt;0,VLOOKUP(A2110,Seguimiento_Mar_2025!G$4:H$356,2,FALSE),"")</f>
        <v>Estudiantes matrículados en establecimientos educativos oficiales urbanos y rurales</v>
      </c>
      <c r="C2110" s="1" t="str">
        <f>+IF(LEN(A2110)&gt;0,VLOOKUP(A2110,Seguimiento_Mar_2025!G$4:J$356,4,FALSE),"")</f>
        <v>Secretaría de Educación</v>
      </c>
      <c r="D2110" t="s">
        <v>1307</v>
      </c>
      <c r="E2110" t="str">
        <f t="shared" ref="E2110:E2173" si="67">+A2110&amp;D2110</f>
        <v>52030108Anzá</v>
      </c>
      <c r="F2110" t="str">
        <f t="shared" si="66"/>
        <v/>
      </c>
      <c r="G2110">
        <v>1079</v>
      </c>
      <c r="H2110" s="2"/>
      <c r="I2110" t="e">
        <f>+ABS(SUMIF($A$4:$A$11183,A2110,$H$4:$H$11183)-IF(ISERROR(VLOOKUP(A2110,Seguimiento_Mar_2025!G$4:U$356,15,FALSE)),0,VLOOKUP(A2110,Seguimiento_Mar_2025!G$4:U$356,15,FALSE)))</f>
        <v>#VALUE!</v>
      </c>
    </row>
    <row r="2111" spans="1:9" ht="30">
      <c r="A2111" t="s">
        <v>336</v>
      </c>
      <c r="B2111" s="1" t="str">
        <f>+IF(LEN(A2111)&gt;0,VLOOKUP(A2111,Seguimiento_Mar_2025!G$4:H$356,2,FALSE),"")</f>
        <v>Estudiantes matrículados en establecimientos educativos oficiales urbanos y rurales</v>
      </c>
      <c r="C2111" s="1" t="str">
        <f>+IF(LEN(A2111)&gt;0,VLOOKUP(A2111,Seguimiento_Mar_2025!G$4:J$356,4,FALSE),"")</f>
        <v>Secretaría de Educación</v>
      </c>
      <c r="D2111" t="s">
        <v>1225</v>
      </c>
      <c r="E2111" t="str">
        <f t="shared" si="67"/>
        <v>52030108Arboletes</v>
      </c>
      <c r="F2111" t="str">
        <f t="shared" si="66"/>
        <v/>
      </c>
      <c r="G2111">
        <v>7149</v>
      </c>
      <c r="H2111" s="2"/>
      <c r="I2111" t="e">
        <f>+ABS(SUMIF($A$4:$A$11183,A2111,$H$4:$H$11183)-IF(ISERROR(VLOOKUP(A2111,Seguimiento_Mar_2025!G$4:U$356,15,FALSE)),0,VLOOKUP(A2111,Seguimiento_Mar_2025!G$4:U$356,15,FALSE)))</f>
        <v>#VALUE!</v>
      </c>
    </row>
    <row r="2112" spans="1:9" ht="30">
      <c r="A2112" t="s">
        <v>336</v>
      </c>
      <c r="B2112" s="1" t="str">
        <f>+IF(LEN(A2112)&gt;0,VLOOKUP(A2112,Seguimiento_Mar_2025!G$4:H$356,2,FALSE),"")</f>
        <v>Estudiantes matrículados en establecimientos educativos oficiales urbanos y rurales</v>
      </c>
      <c r="C2112" s="1" t="str">
        <f>+IF(LEN(A2112)&gt;0,VLOOKUP(A2112,Seguimiento_Mar_2025!G$4:J$356,4,FALSE),"")</f>
        <v>Secretaría de Educación</v>
      </c>
      <c r="D2112" t="s">
        <v>1308</v>
      </c>
      <c r="E2112" t="str">
        <f t="shared" si="67"/>
        <v>52030108Argelia</v>
      </c>
      <c r="F2112" t="str">
        <f t="shared" si="66"/>
        <v/>
      </c>
      <c r="G2112">
        <v>1135</v>
      </c>
      <c r="H2112" s="2"/>
      <c r="I2112" t="e">
        <f>+ABS(SUMIF($A$4:$A$11183,A2112,$H$4:$H$11183)-IF(ISERROR(VLOOKUP(A2112,Seguimiento_Mar_2025!G$4:U$356,15,FALSE)),0,VLOOKUP(A2112,Seguimiento_Mar_2025!G$4:U$356,15,FALSE)))</f>
        <v>#VALUE!</v>
      </c>
    </row>
    <row r="2113" spans="1:9" ht="30">
      <c r="A2113" t="s">
        <v>336</v>
      </c>
      <c r="B2113" s="1" t="str">
        <f>+IF(LEN(A2113)&gt;0,VLOOKUP(A2113,Seguimiento_Mar_2025!G$4:H$356,2,FALSE),"")</f>
        <v>Estudiantes matrículados en establecimientos educativos oficiales urbanos y rurales</v>
      </c>
      <c r="C2113" s="1" t="str">
        <f>+IF(LEN(A2113)&gt;0,VLOOKUP(A2113,Seguimiento_Mar_2025!G$4:J$356,4,FALSE),"")</f>
        <v>Secretaría de Educación</v>
      </c>
      <c r="D2113" t="s">
        <v>1269</v>
      </c>
      <c r="E2113" t="str">
        <f t="shared" si="67"/>
        <v>52030108Armenia</v>
      </c>
      <c r="F2113" t="str">
        <f t="shared" si="66"/>
        <v/>
      </c>
      <c r="G2113">
        <v>409</v>
      </c>
      <c r="H2113" s="2"/>
      <c r="I2113" t="e">
        <f>+ABS(SUMIF($A$4:$A$11183,A2113,$H$4:$H$11183)-IF(ISERROR(VLOOKUP(A2113,Seguimiento_Mar_2025!G$4:U$356,15,FALSE)),0,VLOOKUP(A2113,Seguimiento_Mar_2025!G$4:U$356,15,FALSE)))</f>
        <v>#VALUE!</v>
      </c>
    </row>
    <row r="2114" spans="1:9" ht="30">
      <c r="A2114" t="s">
        <v>336</v>
      </c>
      <c r="B2114" s="1" t="str">
        <f>+IF(LEN(A2114)&gt;0,VLOOKUP(A2114,Seguimiento_Mar_2025!G$4:H$356,2,FALSE),"")</f>
        <v>Estudiantes matrículados en establecimientos educativos oficiales urbanos y rurales</v>
      </c>
      <c r="C2114" s="1" t="str">
        <f>+IF(LEN(A2114)&gt;0,VLOOKUP(A2114,Seguimiento_Mar_2025!G$4:J$356,4,FALSE),"")</f>
        <v>Secretaría de Educación</v>
      </c>
      <c r="D2114" t="s">
        <v>1309</v>
      </c>
      <c r="E2114" t="str">
        <f t="shared" si="67"/>
        <v>52030108Barbosa</v>
      </c>
      <c r="F2114" t="str">
        <f t="shared" si="66"/>
        <v/>
      </c>
      <c r="G2114">
        <v>6853</v>
      </c>
      <c r="H2114" s="2"/>
      <c r="I2114" t="e">
        <f>+ABS(SUMIF($A$4:$A$11183,A2114,$H$4:$H$11183)-IF(ISERROR(VLOOKUP(A2114,Seguimiento_Mar_2025!G$4:U$356,15,FALSE)),0,VLOOKUP(A2114,Seguimiento_Mar_2025!G$4:U$356,15,FALSE)))</f>
        <v>#VALUE!</v>
      </c>
    </row>
    <row r="2115" spans="1:9" ht="30">
      <c r="A2115" t="s">
        <v>336</v>
      </c>
      <c r="B2115" s="1" t="str">
        <f>+IF(LEN(A2115)&gt;0,VLOOKUP(A2115,Seguimiento_Mar_2025!G$4:H$356,2,FALSE),"")</f>
        <v>Estudiantes matrículados en establecimientos educativos oficiales urbanos y rurales</v>
      </c>
      <c r="C2115" s="1" t="str">
        <f>+IF(LEN(A2115)&gt;0,VLOOKUP(A2115,Seguimiento_Mar_2025!G$4:J$356,4,FALSE),"")</f>
        <v>Secretaría de Educación</v>
      </c>
      <c r="D2115" t="s">
        <v>1279</v>
      </c>
      <c r="E2115" t="str">
        <f t="shared" si="67"/>
        <v>52030108Belmira</v>
      </c>
      <c r="F2115" t="str">
        <f t="shared" si="66"/>
        <v/>
      </c>
      <c r="G2115">
        <v>1129</v>
      </c>
      <c r="H2115" s="2"/>
      <c r="I2115" t="e">
        <f>+ABS(SUMIF($A$4:$A$11183,A2115,$H$4:$H$11183)-IF(ISERROR(VLOOKUP(A2115,Seguimiento_Mar_2025!G$4:U$356,15,FALSE)),0,VLOOKUP(A2115,Seguimiento_Mar_2025!G$4:U$356,15,FALSE)))</f>
        <v>#VALUE!</v>
      </c>
    </row>
    <row r="2116" spans="1:9" ht="30">
      <c r="A2116" t="s">
        <v>336</v>
      </c>
      <c r="B2116" s="1" t="str">
        <f>+IF(LEN(A2116)&gt;0,VLOOKUP(A2116,Seguimiento_Mar_2025!G$4:H$356,2,FALSE),"")</f>
        <v>Estudiantes matrículados en establecimientos educativos oficiales urbanos y rurales</v>
      </c>
      <c r="C2116" s="1" t="str">
        <f>+IF(LEN(A2116)&gt;0,VLOOKUP(A2116,Seguimiento_Mar_2025!G$4:J$356,4,FALSE),"")</f>
        <v>Secretaría de Educación</v>
      </c>
      <c r="D2116" t="s">
        <v>1311</v>
      </c>
      <c r="E2116" t="str">
        <f t="shared" si="67"/>
        <v>52030108Betania</v>
      </c>
      <c r="F2116" t="str">
        <f t="shared" ref="F2116:F2179" si="68">+IF(IF(LEN(E2116)&gt;0,COUNTIF($E$4:$E$11183,E2116),"")=1,"",IF(LEN(E2116)&gt;0,COUNTIF($E$4:$E$11183,E2116),""))</f>
        <v/>
      </c>
      <c r="G2116">
        <v>1282</v>
      </c>
      <c r="H2116" s="2"/>
      <c r="I2116" t="e">
        <f>+ABS(SUMIF($A$4:$A$11183,A2116,$H$4:$H$11183)-IF(ISERROR(VLOOKUP(A2116,Seguimiento_Mar_2025!G$4:U$356,15,FALSE)),0,VLOOKUP(A2116,Seguimiento_Mar_2025!G$4:U$356,15,FALSE)))</f>
        <v>#VALUE!</v>
      </c>
    </row>
    <row r="2117" spans="1:9" ht="30">
      <c r="A2117" t="s">
        <v>336</v>
      </c>
      <c r="B2117" s="1" t="str">
        <f>+IF(LEN(A2117)&gt;0,VLOOKUP(A2117,Seguimiento_Mar_2025!G$4:H$356,2,FALSE),"")</f>
        <v>Estudiantes matrículados en establecimientos educativos oficiales urbanos y rurales</v>
      </c>
      <c r="C2117" s="1" t="str">
        <f>+IF(LEN(A2117)&gt;0,VLOOKUP(A2117,Seguimiento_Mar_2025!G$4:J$356,4,FALSE),"")</f>
        <v>Secretaría de Educación</v>
      </c>
      <c r="D2117" t="s">
        <v>1272</v>
      </c>
      <c r="E2117" t="str">
        <f t="shared" si="67"/>
        <v>52030108Betulia</v>
      </c>
      <c r="F2117" t="str">
        <f t="shared" si="68"/>
        <v/>
      </c>
      <c r="G2117">
        <v>2958</v>
      </c>
      <c r="H2117" s="2"/>
      <c r="I2117" t="e">
        <f>+ABS(SUMIF($A$4:$A$11183,A2117,$H$4:$H$11183)-IF(ISERROR(VLOOKUP(A2117,Seguimiento_Mar_2025!G$4:U$356,15,FALSE)),0,VLOOKUP(A2117,Seguimiento_Mar_2025!G$4:U$356,15,FALSE)))</f>
        <v>#VALUE!</v>
      </c>
    </row>
    <row r="2118" spans="1:9" ht="30">
      <c r="A2118" t="s">
        <v>336</v>
      </c>
      <c r="B2118" s="1" t="str">
        <f>+IF(LEN(A2118)&gt;0,VLOOKUP(A2118,Seguimiento_Mar_2025!G$4:H$356,2,FALSE),"")</f>
        <v>Estudiantes matrículados en establecimientos educativos oficiales urbanos y rurales</v>
      </c>
      <c r="C2118" s="1" t="str">
        <f>+IF(LEN(A2118)&gt;0,VLOOKUP(A2118,Seguimiento_Mar_2025!G$4:J$356,4,FALSE),"")</f>
        <v>Secretaría de Educación</v>
      </c>
      <c r="D2118" t="s">
        <v>1280</v>
      </c>
      <c r="E2118" t="str">
        <f t="shared" si="67"/>
        <v>52030108Briceño</v>
      </c>
      <c r="F2118" t="str">
        <f t="shared" si="68"/>
        <v/>
      </c>
      <c r="G2118">
        <v>1425</v>
      </c>
      <c r="H2118" s="2"/>
      <c r="I2118" t="e">
        <f>+ABS(SUMIF($A$4:$A$11183,A2118,$H$4:$H$11183)-IF(ISERROR(VLOOKUP(A2118,Seguimiento_Mar_2025!G$4:U$356,15,FALSE)),0,VLOOKUP(A2118,Seguimiento_Mar_2025!G$4:U$356,15,FALSE)))</f>
        <v>#VALUE!</v>
      </c>
    </row>
    <row r="2119" spans="1:9" ht="30">
      <c r="A2119" t="s">
        <v>336</v>
      </c>
      <c r="B2119" s="1" t="str">
        <f>+IF(LEN(A2119)&gt;0,VLOOKUP(A2119,Seguimiento_Mar_2025!G$4:H$356,2,FALSE),"")</f>
        <v>Estudiantes matrículados en establecimientos educativos oficiales urbanos y rurales</v>
      </c>
      <c r="C2119" s="1" t="str">
        <f>+IF(LEN(A2119)&gt;0,VLOOKUP(A2119,Seguimiento_Mar_2025!G$4:J$356,4,FALSE),"")</f>
        <v>Secretaría de Educación</v>
      </c>
      <c r="D2119" t="s">
        <v>1312</v>
      </c>
      <c r="E2119" t="str">
        <f t="shared" si="67"/>
        <v>52030108Buriticá</v>
      </c>
      <c r="F2119" t="str">
        <f t="shared" si="68"/>
        <v/>
      </c>
      <c r="G2119">
        <v>1576</v>
      </c>
      <c r="H2119" s="2"/>
      <c r="I2119" t="e">
        <f>+ABS(SUMIF($A$4:$A$11183,A2119,$H$4:$H$11183)-IF(ISERROR(VLOOKUP(A2119,Seguimiento_Mar_2025!G$4:U$356,15,FALSE)),0,VLOOKUP(A2119,Seguimiento_Mar_2025!G$4:U$356,15,FALSE)))</f>
        <v>#VALUE!</v>
      </c>
    </row>
    <row r="2120" spans="1:9" ht="30">
      <c r="A2120" t="s">
        <v>336</v>
      </c>
      <c r="B2120" s="1" t="str">
        <f>+IF(LEN(A2120)&gt;0,VLOOKUP(A2120,Seguimiento_Mar_2025!G$4:H$356,2,FALSE),"")</f>
        <v>Estudiantes matrículados en establecimientos educativos oficiales urbanos y rurales</v>
      </c>
      <c r="C2120" s="1" t="str">
        <f>+IF(LEN(A2120)&gt;0,VLOOKUP(A2120,Seguimiento_Mar_2025!G$4:J$356,4,FALSE),"")</f>
        <v>Secretaría de Educación</v>
      </c>
      <c r="D2120" t="s">
        <v>1264</v>
      </c>
      <c r="E2120" t="str">
        <f t="shared" si="67"/>
        <v>52030108Cáceres</v>
      </c>
      <c r="F2120" t="str">
        <f t="shared" si="68"/>
        <v/>
      </c>
      <c r="G2120">
        <v>6806</v>
      </c>
      <c r="H2120" s="2"/>
      <c r="I2120" t="e">
        <f>+ABS(SUMIF($A$4:$A$11183,A2120,$H$4:$H$11183)-IF(ISERROR(VLOOKUP(A2120,Seguimiento_Mar_2025!G$4:U$356,15,FALSE)),0,VLOOKUP(A2120,Seguimiento_Mar_2025!G$4:U$356,15,FALSE)))</f>
        <v>#VALUE!</v>
      </c>
    </row>
    <row r="2121" spans="1:9" ht="30">
      <c r="A2121" t="s">
        <v>336</v>
      </c>
      <c r="B2121" s="1" t="str">
        <f>+IF(LEN(A2121)&gt;0,VLOOKUP(A2121,Seguimiento_Mar_2025!G$4:H$356,2,FALSE),"")</f>
        <v>Estudiantes matrículados en establecimientos educativos oficiales urbanos y rurales</v>
      </c>
      <c r="C2121" s="1" t="str">
        <f>+IF(LEN(A2121)&gt;0,VLOOKUP(A2121,Seguimiento_Mar_2025!G$4:J$356,4,FALSE),"")</f>
        <v>Secretaría de Educación</v>
      </c>
      <c r="D2121" t="s">
        <v>1313</v>
      </c>
      <c r="E2121" t="str">
        <f t="shared" si="67"/>
        <v>52030108Caicedo</v>
      </c>
      <c r="F2121" t="str">
        <f t="shared" si="68"/>
        <v/>
      </c>
      <c r="G2121">
        <v>1524</v>
      </c>
      <c r="H2121" s="2"/>
      <c r="I2121" t="e">
        <f>+ABS(SUMIF($A$4:$A$11183,A2121,$H$4:$H$11183)-IF(ISERROR(VLOOKUP(A2121,Seguimiento_Mar_2025!G$4:U$356,15,FALSE)),0,VLOOKUP(A2121,Seguimiento_Mar_2025!G$4:U$356,15,FALSE)))</f>
        <v>#VALUE!</v>
      </c>
    </row>
    <row r="2122" spans="1:9" ht="30">
      <c r="A2122" t="s">
        <v>336</v>
      </c>
      <c r="B2122" s="1" t="str">
        <f>+IF(LEN(A2122)&gt;0,VLOOKUP(A2122,Seguimiento_Mar_2025!G$4:H$356,2,FALSE),"")</f>
        <v>Estudiantes matrículados en establecimientos educativos oficiales urbanos y rurales</v>
      </c>
      <c r="C2122" s="1" t="str">
        <f>+IF(LEN(A2122)&gt;0,VLOOKUP(A2122,Seguimiento_Mar_2025!G$4:J$356,4,FALSE),"")</f>
        <v>Secretaría de Educación</v>
      </c>
      <c r="D2122" t="s">
        <v>1314</v>
      </c>
      <c r="E2122" t="str">
        <f t="shared" si="67"/>
        <v>52030108Caldas</v>
      </c>
      <c r="F2122" t="str">
        <f t="shared" si="68"/>
        <v/>
      </c>
      <c r="G2122">
        <v>9309</v>
      </c>
      <c r="H2122" s="2"/>
      <c r="I2122" t="e">
        <f>+ABS(SUMIF($A$4:$A$11183,A2122,$H$4:$H$11183)-IF(ISERROR(VLOOKUP(A2122,Seguimiento_Mar_2025!G$4:U$356,15,FALSE)),0,VLOOKUP(A2122,Seguimiento_Mar_2025!G$4:U$356,15,FALSE)))</f>
        <v>#VALUE!</v>
      </c>
    </row>
    <row r="2123" spans="1:9" ht="30">
      <c r="A2123" t="s">
        <v>336</v>
      </c>
      <c r="B2123" s="1" t="str">
        <f>+IF(LEN(A2123)&gt;0,VLOOKUP(A2123,Seguimiento_Mar_2025!G$4:H$356,2,FALSE),"")</f>
        <v>Estudiantes matrículados en establecimientos educativos oficiales urbanos y rurales</v>
      </c>
      <c r="C2123" s="1" t="str">
        <f>+IF(LEN(A2123)&gt;0,VLOOKUP(A2123,Seguimiento_Mar_2025!G$4:J$356,4,FALSE),"")</f>
        <v>Secretaría de Educación</v>
      </c>
      <c r="D2123" t="s">
        <v>1315</v>
      </c>
      <c r="E2123" t="str">
        <f t="shared" si="67"/>
        <v>52030108Campamento</v>
      </c>
      <c r="F2123" t="str">
        <f t="shared" si="68"/>
        <v/>
      </c>
      <c r="G2123">
        <v>1218</v>
      </c>
      <c r="H2123" s="2"/>
      <c r="I2123" t="e">
        <f>+ABS(SUMIF($A$4:$A$11183,A2123,$H$4:$H$11183)-IF(ISERROR(VLOOKUP(A2123,Seguimiento_Mar_2025!G$4:U$356,15,FALSE)),0,VLOOKUP(A2123,Seguimiento_Mar_2025!G$4:U$356,15,FALSE)))</f>
        <v>#VALUE!</v>
      </c>
    </row>
    <row r="2124" spans="1:9" ht="30">
      <c r="A2124" t="s">
        <v>336</v>
      </c>
      <c r="B2124" s="1" t="str">
        <f>+IF(LEN(A2124)&gt;0,VLOOKUP(A2124,Seguimiento_Mar_2025!G$4:H$356,2,FALSE),"")</f>
        <v>Estudiantes matrículados en establecimientos educativos oficiales urbanos y rurales</v>
      </c>
      <c r="C2124" s="1" t="str">
        <f>+IF(LEN(A2124)&gt;0,VLOOKUP(A2124,Seguimiento_Mar_2025!G$4:J$356,4,FALSE),"")</f>
        <v>Secretaría de Educación</v>
      </c>
      <c r="D2124" t="s">
        <v>1316</v>
      </c>
      <c r="E2124" t="str">
        <f t="shared" si="67"/>
        <v>52030108Cañasgordas</v>
      </c>
      <c r="F2124" t="str">
        <f t="shared" si="68"/>
        <v/>
      </c>
      <c r="G2124">
        <v>2633</v>
      </c>
      <c r="H2124" s="2"/>
      <c r="I2124" t="e">
        <f>+ABS(SUMIF($A$4:$A$11183,A2124,$H$4:$H$11183)-IF(ISERROR(VLOOKUP(A2124,Seguimiento_Mar_2025!G$4:U$356,15,FALSE)),0,VLOOKUP(A2124,Seguimiento_Mar_2025!G$4:U$356,15,FALSE)))</f>
        <v>#VALUE!</v>
      </c>
    </row>
    <row r="2125" spans="1:9" ht="30">
      <c r="A2125" t="s">
        <v>336</v>
      </c>
      <c r="B2125" s="1" t="str">
        <f>+IF(LEN(A2125)&gt;0,VLOOKUP(A2125,Seguimiento_Mar_2025!G$4:H$356,2,FALSE),"")</f>
        <v>Estudiantes matrículados en establecimientos educativos oficiales urbanos y rurales</v>
      </c>
      <c r="C2125" s="1" t="str">
        <f>+IF(LEN(A2125)&gt;0,VLOOKUP(A2125,Seguimiento_Mar_2025!G$4:J$356,4,FALSE),"")</f>
        <v>Secretaría de Educación</v>
      </c>
      <c r="D2125" t="s">
        <v>1299</v>
      </c>
      <c r="E2125" t="str">
        <f t="shared" si="67"/>
        <v>52030108Caracolí</v>
      </c>
      <c r="F2125" t="str">
        <f t="shared" si="68"/>
        <v/>
      </c>
      <c r="G2125">
        <v>540</v>
      </c>
      <c r="H2125" s="2"/>
      <c r="I2125" t="e">
        <f>+ABS(SUMIF($A$4:$A$11183,A2125,$H$4:$H$11183)-IF(ISERROR(VLOOKUP(A2125,Seguimiento_Mar_2025!G$4:U$356,15,FALSE)),0,VLOOKUP(A2125,Seguimiento_Mar_2025!G$4:U$356,15,FALSE)))</f>
        <v>#VALUE!</v>
      </c>
    </row>
    <row r="2126" spans="1:9" ht="30">
      <c r="A2126" t="s">
        <v>336</v>
      </c>
      <c r="B2126" s="1" t="str">
        <f>+IF(LEN(A2126)&gt;0,VLOOKUP(A2126,Seguimiento_Mar_2025!G$4:H$356,2,FALSE),"")</f>
        <v>Estudiantes matrículados en establecimientos educativos oficiales urbanos y rurales</v>
      </c>
      <c r="C2126" s="1" t="str">
        <f>+IF(LEN(A2126)&gt;0,VLOOKUP(A2126,Seguimiento_Mar_2025!G$4:J$356,4,FALSE),"")</f>
        <v>Secretaría de Educación</v>
      </c>
      <c r="D2126" t="s">
        <v>1273</v>
      </c>
      <c r="E2126" t="str">
        <f t="shared" si="67"/>
        <v>52030108Caramanta</v>
      </c>
      <c r="F2126" t="str">
        <f t="shared" si="68"/>
        <v/>
      </c>
      <c r="G2126">
        <v>610</v>
      </c>
      <c r="H2126" s="2"/>
      <c r="I2126" t="e">
        <f>+ABS(SUMIF($A$4:$A$11183,A2126,$H$4:$H$11183)-IF(ISERROR(VLOOKUP(A2126,Seguimiento_Mar_2025!G$4:U$356,15,FALSE)),0,VLOOKUP(A2126,Seguimiento_Mar_2025!G$4:U$356,15,FALSE)))</f>
        <v>#VALUE!</v>
      </c>
    </row>
    <row r="2127" spans="1:9" ht="30">
      <c r="A2127" t="s">
        <v>336</v>
      </c>
      <c r="B2127" s="1" t="str">
        <f>+IF(LEN(A2127)&gt;0,VLOOKUP(A2127,Seguimiento_Mar_2025!G$4:H$356,2,FALSE),"")</f>
        <v>Estudiantes matrículados en establecimientos educativos oficiales urbanos y rurales</v>
      </c>
      <c r="C2127" s="1" t="str">
        <f>+IF(LEN(A2127)&gt;0,VLOOKUP(A2127,Seguimiento_Mar_2025!G$4:J$356,4,FALSE),"")</f>
        <v>Secretaría de Educación</v>
      </c>
      <c r="D2127" t="s">
        <v>1266</v>
      </c>
      <c r="E2127" t="str">
        <f t="shared" si="67"/>
        <v>52030108Carepa</v>
      </c>
      <c r="F2127" t="str">
        <f t="shared" si="68"/>
        <v/>
      </c>
      <c r="G2127">
        <v>11462</v>
      </c>
      <c r="H2127" s="2"/>
      <c r="I2127" t="e">
        <f>+ABS(SUMIF($A$4:$A$11183,A2127,$H$4:$H$11183)-IF(ISERROR(VLOOKUP(A2127,Seguimiento_Mar_2025!G$4:U$356,15,FALSE)),0,VLOOKUP(A2127,Seguimiento_Mar_2025!G$4:U$356,15,FALSE)))</f>
        <v>#VALUE!</v>
      </c>
    </row>
    <row r="2128" spans="1:9" ht="30">
      <c r="A2128" t="s">
        <v>336</v>
      </c>
      <c r="B2128" s="1" t="str">
        <f>+IF(LEN(A2128)&gt;0,VLOOKUP(A2128,Seguimiento_Mar_2025!G$4:H$356,2,FALSE),"")</f>
        <v>Estudiantes matrículados en establecimientos educativos oficiales urbanos y rurales</v>
      </c>
      <c r="C2128" s="1" t="str">
        <f>+IF(LEN(A2128)&gt;0,VLOOKUP(A2128,Seguimiento_Mar_2025!G$4:J$356,4,FALSE),"")</f>
        <v>Secretaría de Educación</v>
      </c>
      <c r="D2128" t="s">
        <v>1400</v>
      </c>
      <c r="E2128" t="str">
        <f t="shared" si="67"/>
        <v>52030108Carolina</v>
      </c>
      <c r="F2128" t="str">
        <f t="shared" si="68"/>
        <v/>
      </c>
      <c r="G2128">
        <v>488</v>
      </c>
      <c r="H2128" s="2"/>
      <c r="I2128" t="e">
        <f>+ABS(SUMIF($A$4:$A$11183,A2128,$H$4:$H$11183)-IF(ISERROR(VLOOKUP(A2128,Seguimiento_Mar_2025!G$4:U$356,15,FALSE)),0,VLOOKUP(A2128,Seguimiento_Mar_2025!G$4:U$356,15,FALSE)))</f>
        <v>#VALUE!</v>
      </c>
    </row>
    <row r="2129" spans="1:9" ht="30">
      <c r="A2129" t="s">
        <v>336</v>
      </c>
      <c r="B2129" s="1" t="str">
        <f>+IF(LEN(A2129)&gt;0,VLOOKUP(A2129,Seguimiento_Mar_2025!G$4:H$356,2,FALSE),"")</f>
        <v>Estudiantes matrículados en establecimientos educativos oficiales urbanos y rurales</v>
      </c>
      <c r="C2129" s="1" t="str">
        <f>+IF(LEN(A2129)&gt;0,VLOOKUP(A2129,Seguimiento_Mar_2025!G$4:J$356,4,FALSE),"")</f>
        <v>Secretaría de Educación</v>
      </c>
      <c r="D2129" t="s">
        <v>1265</v>
      </c>
      <c r="E2129" t="str">
        <f t="shared" si="67"/>
        <v>52030108Caucasia</v>
      </c>
      <c r="F2129" t="str">
        <f t="shared" si="68"/>
        <v/>
      </c>
      <c r="G2129">
        <v>19056</v>
      </c>
      <c r="H2129" s="2"/>
      <c r="I2129" t="e">
        <f>+ABS(SUMIF($A$4:$A$11183,A2129,$H$4:$H$11183)-IF(ISERROR(VLOOKUP(A2129,Seguimiento_Mar_2025!G$4:U$356,15,FALSE)),0,VLOOKUP(A2129,Seguimiento_Mar_2025!G$4:U$356,15,FALSE)))</f>
        <v>#VALUE!</v>
      </c>
    </row>
    <row r="2130" spans="1:9" ht="30">
      <c r="A2130" t="s">
        <v>336</v>
      </c>
      <c r="B2130" s="1" t="str">
        <f>+IF(LEN(A2130)&gt;0,VLOOKUP(A2130,Seguimiento_Mar_2025!G$4:H$356,2,FALSE),"")</f>
        <v>Estudiantes matrículados en establecimientos educativos oficiales urbanos y rurales</v>
      </c>
      <c r="C2130" s="1" t="str">
        <f>+IF(LEN(A2130)&gt;0,VLOOKUP(A2130,Seguimiento_Mar_2025!G$4:J$356,4,FALSE),"")</f>
        <v>Secretaría de Educación</v>
      </c>
      <c r="D2130" t="s">
        <v>1258</v>
      </c>
      <c r="E2130" t="str">
        <f t="shared" si="67"/>
        <v>52030108Chigorodó</v>
      </c>
      <c r="F2130" t="str">
        <f t="shared" si="68"/>
        <v/>
      </c>
      <c r="G2130">
        <v>12430</v>
      </c>
      <c r="H2130" s="2"/>
      <c r="I2130" t="e">
        <f>+ABS(SUMIF($A$4:$A$11183,A2130,$H$4:$H$11183)-IF(ISERROR(VLOOKUP(A2130,Seguimiento_Mar_2025!G$4:U$356,15,FALSE)),0,VLOOKUP(A2130,Seguimiento_Mar_2025!G$4:U$356,15,FALSE)))</f>
        <v>#VALUE!</v>
      </c>
    </row>
    <row r="2131" spans="1:9" ht="30">
      <c r="A2131" t="s">
        <v>336</v>
      </c>
      <c r="B2131" s="1" t="str">
        <f>+IF(LEN(A2131)&gt;0,VLOOKUP(A2131,Seguimiento_Mar_2025!G$4:H$356,2,FALSE),"")</f>
        <v>Estudiantes matrículados en establecimientos educativos oficiales urbanos y rurales</v>
      </c>
      <c r="C2131" s="1" t="str">
        <f>+IF(LEN(A2131)&gt;0,VLOOKUP(A2131,Seguimiento_Mar_2025!G$4:J$356,4,FALSE),"")</f>
        <v>Secretaría de Educación</v>
      </c>
      <c r="D2131" t="s">
        <v>1281</v>
      </c>
      <c r="E2131" t="str">
        <f t="shared" si="67"/>
        <v>52030108Cisneros</v>
      </c>
      <c r="F2131" t="str">
        <f t="shared" si="68"/>
        <v/>
      </c>
      <c r="G2131">
        <v>1387</v>
      </c>
      <c r="H2131" s="2"/>
      <c r="I2131" t="e">
        <f>+ABS(SUMIF($A$4:$A$11183,A2131,$H$4:$H$11183)-IF(ISERROR(VLOOKUP(A2131,Seguimiento_Mar_2025!G$4:U$356,15,FALSE)),0,VLOOKUP(A2131,Seguimiento_Mar_2025!G$4:U$356,15,FALSE)))</f>
        <v>#VALUE!</v>
      </c>
    </row>
    <row r="2132" spans="1:9" ht="30">
      <c r="A2132" t="s">
        <v>336</v>
      </c>
      <c r="B2132" s="1" t="str">
        <f>+IF(LEN(A2132)&gt;0,VLOOKUP(A2132,Seguimiento_Mar_2025!G$4:H$356,2,FALSE),"")</f>
        <v>Estudiantes matrículados en establecimientos educativos oficiales urbanos y rurales</v>
      </c>
      <c r="C2132" s="1" t="str">
        <f>+IF(LEN(A2132)&gt;0,VLOOKUP(A2132,Seguimiento_Mar_2025!G$4:J$356,4,FALSE),"")</f>
        <v>Secretaría de Educación</v>
      </c>
      <c r="D2132" t="s">
        <v>1254</v>
      </c>
      <c r="E2132" t="str">
        <f t="shared" si="67"/>
        <v>52030108Ciudad Bolívar</v>
      </c>
      <c r="F2132" t="str">
        <f t="shared" si="68"/>
        <v/>
      </c>
      <c r="G2132">
        <v>3449</v>
      </c>
      <c r="H2132" s="2"/>
      <c r="I2132" t="e">
        <f>+ABS(SUMIF($A$4:$A$11183,A2132,$H$4:$H$11183)-IF(ISERROR(VLOOKUP(A2132,Seguimiento_Mar_2025!G$4:U$356,15,FALSE)),0,VLOOKUP(A2132,Seguimiento_Mar_2025!G$4:U$356,15,FALSE)))</f>
        <v>#VALUE!</v>
      </c>
    </row>
    <row r="2133" spans="1:9" ht="30">
      <c r="A2133" t="s">
        <v>336</v>
      </c>
      <c r="B2133" s="1" t="str">
        <f>+IF(LEN(A2133)&gt;0,VLOOKUP(A2133,Seguimiento_Mar_2025!G$4:H$356,2,FALSE),"")</f>
        <v>Estudiantes matrículados en establecimientos educativos oficiales urbanos y rurales</v>
      </c>
      <c r="C2133" s="1" t="str">
        <f>+IF(LEN(A2133)&gt;0,VLOOKUP(A2133,Seguimiento_Mar_2025!G$4:J$356,4,FALSE),"")</f>
        <v>Secretaría de Educación</v>
      </c>
      <c r="D2133" t="s">
        <v>1317</v>
      </c>
      <c r="E2133" t="str">
        <f t="shared" si="67"/>
        <v>52030108Cocorná</v>
      </c>
      <c r="F2133" t="str">
        <f t="shared" si="68"/>
        <v/>
      </c>
      <c r="G2133">
        <v>3027</v>
      </c>
      <c r="H2133" s="2"/>
      <c r="I2133" t="e">
        <f>+ABS(SUMIF($A$4:$A$11183,A2133,$H$4:$H$11183)-IF(ISERROR(VLOOKUP(A2133,Seguimiento_Mar_2025!G$4:U$356,15,FALSE)),0,VLOOKUP(A2133,Seguimiento_Mar_2025!G$4:U$356,15,FALSE)))</f>
        <v>#VALUE!</v>
      </c>
    </row>
    <row r="2134" spans="1:9" ht="30">
      <c r="A2134" t="s">
        <v>336</v>
      </c>
      <c r="B2134" s="1" t="str">
        <f>+IF(LEN(A2134)&gt;0,VLOOKUP(A2134,Seguimiento_Mar_2025!G$4:H$356,2,FALSE),"")</f>
        <v>Estudiantes matrículados en establecimientos educativos oficiales urbanos y rurales</v>
      </c>
      <c r="C2134" s="1" t="str">
        <f>+IF(LEN(A2134)&gt;0,VLOOKUP(A2134,Seguimiento_Mar_2025!G$4:J$356,4,FALSE),"")</f>
        <v>Secretaría de Educación</v>
      </c>
      <c r="D2134" t="s">
        <v>1276</v>
      </c>
      <c r="E2134" t="str">
        <f t="shared" si="67"/>
        <v>52030108Concepción</v>
      </c>
      <c r="F2134" t="str">
        <f t="shared" si="68"/>
        <v/>
      </c>
      <c r="G2134">
        <v>510</v>
      </c>
      <c r="H2134" s="2"/>
      <c r="I2134" t="e">
        <f>+ABS(SUMIF($A$4:$A$11183,A2134,$H$4:$H$11183)-IF(ISERROR(VLOOKUP(A2134,Seguimiento_Mar_2025!G$4:U$356,15,FALSE)),0,VLOOKUP(A2134,Seguimiento_Mar_2025!G$4:U$356,15,FALSE)))</f>
        <v>#VALUE!</v>
      </c>
    </row>
    <row r="2135" spans="1:9" ht="30">
      <c r="A2135" t="s">
        <v>336</v>
      </c>
      <c r="B2135" s="1" t="str">
        <f>+IF(LEN(A2135)&gt;0,VLOOKUP(A2135,Seguimiento_Mar_2025!G$4:H$356,2,FALSE),"")</f>
        <v>Estudiantes matrículados en establecimientos educativos oficiales urbanos y rurales</v>
      </c>
      <c r="C2135" s="1" t="str">
        <f>+IF(LEN(A2135)&gt;0,VLOOKUP(A2135,Seguimiento_Mar_2025!G$4:J$356,4,FALSE),"")</f>
        <v>Secretaría de Educación</v>
      </c>
      <c r="D2135" t="s">
        <v>1318</v>
      </c>
      <c r="E2135" t="str">
        <f t="shared" si="67"/>
        <v>52030108Concordia</v>
      </c>
      <c r="F2135" t="str">
        <f t="shared" si="68"/>
        <v/>
      </c>
      <c r="G2135">
        <v>2519</v>
      </c>
      <c r="H2135" s="2"/>
      <c r="I2135" t="e">
        <f>+ABS(SUMIF($A$4:$A$11183,A2135,$H$4:$H$11183)-IF(ISERROR(VLOOKUP(A2135,Seguimiento_Mar_2025!G$4:U$356,15,FALSE)),0,VLOOKUP(A2135,Seguimiento_Mar_2025!G$4:U$356,15,FALSE)))</f>
        <v>#VALUE!</v>
      </c>
    </row>
    <row r="2136" spans="1:9" ht="30">
      <c r="A2136" t="s">
        <v>336</v>
      </c>
      <c r="B2136" s="1" t="str">
        <f>+IF(LEN(A2136)&gt;0,VLOOKUP(A2136,Seguimiento_Mar_2025!G$4:H$356,2,FALSE),"")</f>
        <v>Estudiantes matrículados en establecimientos educativos oficiales urbanos y rurales</v>
      </c>
      <c r="C2136" s="1" t="str">
        <f>+IF(LEN(A2136)&gt;0,VLOOKUP(A2136,Seguimiento_Mar_2025!G$4:J$356,4,FALSE),"")</f>
        <v>Secretaría de Educación</v>
      </c>
      <c r="D2136" t="s">
        <v>1245</v>
      </c>
      <c r="E2136" t="str">
        <f t="shared" si="67"/>
        <v>52030108Copacabana</v>
      </c>
      <c r="F2136" t="str">
        <f t="shared" si="68"/>
        <v/>
      </c>
      <c r="G2136">
        <v>10087</v>
      </c>
      <c r="H2136" s="2"/>
      <c r="I2136" t="e">
        <f>+ABS(SUMIF($A$4:$A$11183,A2136,$H$4:$H$11183)-IF(ISERROR(VLOOKUP(A2136,Seguimiento_Mar_2025!G$4:U$356,15,FALSE)),0,VLOOKUP(A2136,Seguimiento_Mar_2025!G$4:U$356,15,FALSE)))</f>
        <v>#VALUE!</v>
      </c>
    </row>
    <row r="2137" spans="1:9" ht="30">
      <c r="A2137" t="s">
        <v>336</v>
      </c>
      <c r="B2137" s="1" t="str">
        <f>+IF(LEN(A2137)&gt;0,VLOOKUP(A2137,Seguimiento_Mar_2025!G$4:H$356,2,FALSE),"")</f>
        <v>Estudiantes matrículados en establecimientos educativos oficiales urbanos y rurales</v>
      </c>
      <c r="C2137" s="1" t="str">
        <f>+IF(LEN(A2137)&gt;0,VLOOKUP(A2137,Seguimiento_Mar_2025!G$4:J$356,4,FALSE),"")</f>
        <v>Secretaría de Educación</v>
      </c>
      <c r="D2137" t="s">
        <v>1231</v>
      </c>
      <c r="E2137" t="str">
        <f t="shared" si="67"/>
        <v>52030108Dabeiba</v>
      </c>
      <c r="F2137" t="str">
        <f t="shared" si="68"/>
        <v/>
      </c>
      <c r="G2137">
        <v>5196</v>
      </c>
      <c r="H2137" s="2"/>
      <c r="I2137" t="e">
        <f>+ABS(SUMIF($A$4:$A$11183,A2137,$H$4:$H$11183)-IF(ISERROR(VLOOKUP(A2137,Seguimiento_Mar_2025!G$4:U$356,15,FALSE)),0,VLOOKUP(A2137,Seguimiento_Mar_2025!G$4:U$356,15,FALSE)))</f>
        <v>#VALUE!</v>
      </c>
    </row>
    <row r="2138" spans="1:9" ht="30">
      <c r="A2138" t="s">
        <v>336</v>
      </c>
      <c r="B2138" s="1" t="str">
        <f>+IF(LEN(A2138)&gt;0,VLOOKUP(A2138,Seguimiento_Mar_2025!G$4:H$356,2,FALSE),"")</f>
        <v>Estudiantes matrículados en establecimientos educativos oficiales urbanos y rurales</v>
      </c>
      <c r="C2138" s="1" t="str">
        <f>+IF(LEN(A2138)&gt;0,VLOOKUP(A2138,Seguimiento_Mar_2025!G$4:J$356,4,FALSE),"")</f>
        <v>Secretaría de Educación</v>
      </c>
      <c r="D2138" t="s">
        <v>1371</v>
      </c>
      <c r="E2138" t="str">
        <f t="shared" si="67"/>
        <v>52030108DonMatías</v>
      </c>
      <c r="F2138" t="str">
        <f t="shared" si="68"/>
        <v/>
      </c>
      <c r="G2138">
        <v>2976</v>
      </c>
      <c r="H2138" s="2"/>
      <c r="I2138" t="e">
        <f>+ABS(SUMIF($A$4:$A$11183,A2138,$H$4:$H$11183)-IF(ISERROR(VLOOKUP(A2138,Seguimiento_Mar_2025!G$4:U$356,15,FALSE)),0,VLOOKUP(A2138,Seguimiento_Mar_2025!G$4:U$356,15,FALSE)))</f>
        <v>#VALUE!</v>
      </c>
    </row>
    <row r="2139" spans="1:9" ht="30">
      <c r="A2139" t="s">
        <v>336</v>
      </c>
      <c r="B2139" s="1" t="str">
        <f>+IF(LEN(A2139)&gt;0,VLOOKUP(A2139,Seguimiento_Mar_2025!G$4:H$356,2,FALSE),"")</f>
        <v>Estudiantes matrículados en establecimientos educativos oficiales urbanos y rurales</v>
      </c>
      <c r="C2139" s="1" t="str">
        <f>+IF(LEN(A2139)&gt;0,VLOOKUP(A2139,Seguimiento_Mar_2025!G$4:J$356,4,FALSE),"")</f>
        <v>Secretaría de Educación</v>
      </c>
      <c r="D2139" t="s">
        <v>1270</v>
      </c>
      <c r="E2139" t="str">
        <f t="shared" si="67"/>
        <v>52030108Ebéjico</v>
      </c>
      <c r="F2139" t="str">
        <f t="shared" si="68"/>
        <v/>
      </c>
      <c r="G2139">
        <v>1412</v>
      </c>
      <c r="H2139" s="2"/>
      <c r="I2139" t="e">
        <f>+ABS(SUMIF($A$4:$A$11183,A2139,$H$4:$H$11183)-IF(ISERROR(VLOOKUP(A2139,Seguimiento_Mar_2025!G$4:U$356,15,FALSE)),0,VLOOKUP(A2139,Seguimiento_Mar_2025!G$4:U$356,15,FALSE)))</f>
        <v>#VALUE!</v>
      </c>
    </row>
    <row r="2140" spans="1:9" ht="30">
      <c r="A2140" t="s">
        <v>336</v>
      </c>
      <c r="B2140" s="1" t="str">
        <f>+IF(LEN(A2140)&gt;0,VLOOKUP(A2140,Seguimiento_Mar_2025!G$4:H$356,2,FALSE),"")</f>
        <v>Estudiantes matrículados en establecimientos educativos oficiales urbanos y rurales</v>
      </c>
      <c r="C2140" s="1" t="str">
        <f>+IF(LEN(A2140)&gt;0,VLOOKUP(A2140,Seguimiento_Mar_2025!G$4:J$356,4,FALSE),"")</f>
        <v>Secretaría de Educación</v>
      </c>
      <c r="D2140" t="s">
        <v>1253</v>
      </c>
      <c r="E2140" t="str">
        <f t="shared" si="67"/>
        <v>52030108El Bagre</v>
      </c>
      <c r="F2140" t="str">
        <f t="shared" si="68"/>
        <v/>
      </c>
      <c r="G2140">
        <v>12984</v>
      </c>
      <c r="H2140" s="2"/>
      <c r="I2140" t="e">
        <f>+ABS(SUMIF($A$4:$A$11183,A2140,$H$4:$H$11183)-IF(ISERROR(VLOOKUP(A2140,Seguimiento_Mar_2025!G$4:U$356,15,FALSE)),0,VLOOKUP(A2140,Seguimiento_Mar_2025!G$4:U$356,15,FALSE)))</f>
        <v>#VALUE!</v>
      </c>
    </row>
    <row r="2141" spans="1:9" ht="30">
      <c r="A2141" t="s">
        <v>336</v>
      </c>
      <c r="B2141" s="1" t="str">
        <f>+IF(LEN(A2141)&gt;0,VLOOKUP(A2141,Seguimiento_Mar_2025!G$4:H$356,2,FALSE),"")</f>
        <v>Estudiantes matrículados en establecimientos educativos oficiales urbanos y rurales</v>
      </c>
      <c r="C2141" s="1" t="str">
        <f>+IF(LEN(A2141)&gt;0,VLOOKUP(A2141,Seguimiento_Mar_2025!G$4:J$356,4,FALSE),"")</f>
        <v>Secretaría de Educación</v>
      </c>
      <c r="D2141" t="s">
        <v>1355</v>
      </c>
      <c r="E2141" t="str">
        <f t="shared" si="67"/>
        <v>52030108El Carmen De Viboral</v>
      </c>
      <c r="F2141" t="str">
        <f t="shared" si="68"/>
        <v/>
      </c>
      <c r="G2141">
        <v>9627</v>
      </c>
      <c r="H2141" s="2"/>
      <c r="I2141" t="e">
        <f>+ABS(SUMIF($A$4:$A$11183,A2141,$H$4:$H$11183)-IF(ISERROR(VLOOKUP(A2141,Seguimiento_Mar_2025!G$4:U$356,15,FALSE)),0,VLOOKUP(A2141,Seguimiento_Mar_2025!G$4:U$356,15,FALSE)))</f>
        <v>#VALUE!</v>
      </c>
    </row>
    <row r="2142" spans="1:9" ht="30">
      <c r="A2142" t="s">
        <v>336</v>
      </c>
      <c r="B2142" s="1" t="str">
        <f>+IF(LEN(A2142)&gt;0,VLOOKUP(A2142,Seguimiento_Mar_2025!G$4:H$356,2,FALSE),"")</f>
        <v>Estudiantes matrículados en establecimientos educativos oficiales urbanos y rurales</v>
      </c>
      <c r="C2142" s="1" t="str">
        <f>+IF(LEN(A2142)&gt;0,VLOOKUP(A2142,Seguimiento_Mar_2025!G$4:J$356,4,FALSE),"")</f>
        <v>Secretaría de Educación</v>
      </c>
      <c r="D2142" t="s">
        <v>1235</v>
      </c>
      <c r="E2142" t="str">
        <f t="shared" si="67"/>
        <v>52030108El Santuario</v>
      </c>
      <c r="F2142" t="str">
        <f t="shared" si="68"/>
        <v/>
      </c>
      <c r="G2142">
        <v>5928</v>
      </c>
      <c r="H2142" s="2"/>
      <c r="I2142" t="e">
        <f>+ABS(SUMIF($A$4:$A$11183,A2142,$H$4:$H$11183)-IF(ISERROR(VLOOKUP(A2142,Seguimiento_Mar_2025!G$4:U$356,15,FALSE)),0,VLOOKUP(A2142,Seguimiento_Mar_2025!G$4:U$356,15,FALSE)))</f>
        <v>#VALUE!</v>
      </c>
    </row>
    <row r="2143" spans="1:9" ht="30">
      <c r="A2143" t="s">
        <v>336</v>
      </c>
      <c r="B2143" s="1" t="str">
        <f>+IF(LEN(A2143)&gt;0,VLOOKUP(A2143,Seguimiento_Mar_2025!G$4:H$356,2,FALSE),"")</f>
        <v>Estudiantes matrículados en establecimientos educativos oficiales urbanos y rurales</v>
      </c>
      <c r="C2143" s="1" t="str">
        <f>+IF(LEN(A2143)&gt;0,VLOOKUP(A2143,Seguimiento_Mar_2025!G$4:J$356,4,FALSE),"")</f>
        <v>Secretaría de Educación</v>
      </c>
      <c r="D2143" t="s">
        <v>1246</v>
      </c>
      <c r="E2143" t="str">
        <f t="shared" si="67"/>
        <v>52030108Entrerríos</v>
      </c>
      <c r="F2143" t="str">
        <f t="shared" si="68"/>
        <v/>
      </c>
      <c r="G2143">
        <v>1437</v>
      </c>
      <c r="H2143" s="2"/>
      <c r="I2143" t="e">
        <f>+ABS(SUMIF($A$4:$A$11183,A2143,$H$4:$H$11183)-IF(ISERROR(VLOOKUP(A2143,Seguimiento_Mar_2025!G$4:U$356,15,FALSE)),0,VLOOKUP(A2143,Seguimiento_Mar_2025!G$4:U$356,15,FALSE)))</f>
        <v>#VALUE!</v>
      </c>
    </row>
    <row r="2144" spans="1:9" ht="30">
      <c r="A2144" t="s">
        <v>336</v>
      </c>
      <c r="B2144" s="1" t="str">
        <f>+IF(LEN(A2144)&gt;0,VLOOKUP(A2144,Seguimiento_Mar_2025!G$4:H$356,2,FALSE),"")</f>
        <v>Estudiantes matrículados en establecimientos educativos oficiales urbanos y rurales</v>
      </c>
      <c r="C2144" s="1" t="str">
        <f>+IF(LEN(A2144)&gt;0,VLOOKUP(A2144,Seguimiento_Mar_2025!G$4:J$356,4,FALSE),"")</f>
        <v>Secretaría de Educación</v>
      </c>
      <c r="D2144" t="s">
        <v>1323</v>
      </c>
      <c r="E2144" t="str">
        <f t="shared" si="67"/>
        <v>52030108Fredonia</v>
      </c>
      <c r="F2144" t="str">
        <f t="shared" si="68"/>
        <v/>
      </c>
      <c r="G2144">
        <v>2442</v>
      </c>
      <c r="H2144" s="2"/>
      <c r="I2144" t="e">
        <f>+ABS(SUMIF($A$4:$A$11183,A2144,$H$4:$H$11183)-IF(ISERROR(VLOOKUP(A2144,Seguimiento_Mar_2025!G$4:U$356,15,FALSE)),0,VLOOKUP(A2144,Seguimiento_Mar_2025!G$4:U$356,15,FALSE)))</f>
        <v>#VALUE!</v>
      </c>
    </row>
    <row r="2145" spans="1:9" ht="30">
      <c r="A2145" t="s">
        <v>336</v>
      </c>
      <c r="B2145" s="1" t="str">
        <f>+IF(LEN(A2145)&gt;0,VLOOKUP(A2145,Seguimiento_Mar_2025!G$4:H$356,2,FALSE),"")</f>
        <v>Estudiantes matrículados en establecimientos educativos oficiales urbanos y rurales</v>
      </c>
      <c r="C2145" s="1" t="str">
        <f>+IF(LEN(A2145)&gt;0,VLOOKUP(A2145,Seguimiento_Mar_2025!G$4:J$356,4,FALSE),"")</f>
        <v>Secretaría de Educación</v>
      </c>
      <c r="D2145" t="s">
        <v>1324</v>
      </c>
      <c r="E2145" t="str">
        <f t="shared" si="67"/>
        <v>52030108Frontino</v>
      </c>
      <c r="F2145" t="str">
        <f t="shared" si="68"/>
        <v/>
      </c>
      <c r="G2145">
        <v>4514</v>
      </c>
      <c r="H2145" s="2"/>
      <c r="I2145" t="e">
        <f>+ABS(SUMIF($A$4:$A$11183,A2145,$H$4:$H$11183)-IF(ISERROR(VLOOKUP(A2145,Seguimiento_Mar_2025!G$4:U$356,15,FALSE)),0,VLOOKUP(A2145,Seguimiento_Mar_2025!G$4:U$356,15,FALSE)))</f>
        <v>#VALUE!</v>
      </c>
    </row>
    <row r="2146" spans="1:9" ht="30">
      <c r="A2146" t="s">
        <v>336</v>
      </c>
      <c r="B2146" s="1" t="str">
        <f>+IF(LEN(A2146)&gt;0,VLOOKUP(A2146,Seguimiento_Mar_2025!G$4:H$356,2,FALSE),"")</f>
        <v>Estudiantes matrículados en establecimientos educativos oficiales urbanos y rurales</v>
      </c>
      <c r="C2146" s="1" t="str">
        <f>+IF(LEN(A2146)&gt;0,VLOOKUP(A2146,Seguimiento_Mar_2025!G$4:J$356,4,FALSE),"")</f>
        <v>Secretaría de Educación</v>
      </c>
      <c r="D2146" t="s">
        <v>1325</v>
      </c>
      <c r="E2146" t="str">
        <f t="shared" si="67"/>
        <v>52030108Giraldo</v>
      </c>
      <c r="F2146" t="str">
        <f t="shared" si="68"/>
        <v/>
      </c>
      <c r="G2146">
        <v>1266</v>
      </c>
      <c r="H2146" s="2"/>
      <c r="I2146" t="e">
        <f>+ABS(SUMIF($A$4:$A$11183,A2146,$H$4:$H$11183)-IF(ISERROR(VLOOKUP(A2146,Seguimiento_Mar_2025!G$4:U$356,15,FALSE)),0,VLOOKUP(A2146,Seguimiento_Mar_2025!G$4:U$356,15,FALSE)))</f>
        <v>#VALUE!</v>
      </c>
    </row>
    <row r="2147" spans="1:9" ht="30">
      <c r="A2147" t="s">
        <v>336</v>
      </c>
      <c r="B2147" s="1" t="str">
        <f>+IF(LEN(A2147)&gt;0,VLOOKUP(A2147,Seguimiento_Mar_2025!G$4:H$356,2,FALSE),"")</f>
        <v>Estudiantes matrículados en establecimientos educativos oficiales urbanos y rurales</v>
      </c>
      <c r="C2147" s="1" t="str">
        <f>+IF(LEN(A2147)&gt;0,VLOOKUP(A2147,Seguimiento_Mar_2025!G$4:J$356,4,FALSE),"")</f>
        <v>Secretaría de Educación</v>
      </c>
      <c r="D2147" t="s">
        <v>1261</v>
      </c>
      <c r="E2147" t="str">
        <f t="shared" si="67"/>
        <v>52030108Girardota</v>
      </c>
      <c r="F2147" t="str">
        <f t="shared" si="68"/>
        <v/>
      </c>
      <c r="G2147">
        <v>5678</v>
      </c>
      <c r="H2147" s="2"/>
      <c r="I2147" t="e">
        <f>+ABS(SUMIF($A$4:$A$11183,A2147,$H$4:$H$11183)-IF(ISERROR(VLOOKUP(A2147,Seguimiento_Mar_2025!G$4:U$356,15,FALSE)),0,VLOOKUP(A2147,Seguimiento_Mar_2025!G$4:U$356,15,FALSE)))</f>
        <v>#VALUE!</v>
      </c>
    </row>
    <row r="2148" spans="1:9" ht="30">
      <c r="A2148" t="s">
        <v>336</v>
      </c>
      <c r="B2148" s="1" t="str">
        <f>+IF(LEN(A2148)&gt;0,VLOOKUP(A2148,Seguimiento_Mar_2025!G$4:H$356,2,FALSE),"")</f>
        <v>Estudiantes matrículados en establecimientos educativos oficiales urbanos y rurales</v>
      </c>
      <c r="C2148" s="1" t="str">
        <f>+IF(LEN(A2148)&gt;0,VLOOKUP(A2148,Seguimiento_Mar_2025!G$4:J$356,4,FALSE),"")</f>
        <v>Secretaría de Educación</v>
      </c>
      <c r="D2148" t="s">
        <v>1326</v>
      </c>
      <c r="E2148" t="str">
        <f t="shared" si="67"/>
        <v>52030108Gómez Plata</v>
      </c>
      <c r="F2148" t="str">
        <f t="shared" si="68"/>
        <v/>
      </c>
      <c r="G2148">
        <v>1092</v>
      </c>
      <c r="H2148" s="2"/>
      <c r="I2148" t="e">
        <f>+ABS(SUMIF($A$4:$A$11183,A2148,$H$4:$H$11183)-IF(ISERROR(VLOOKUP(A2148,Seguimiento_Mar_2025!G$4:U$356,15,FALSE)),0,VLOOKUP(A2148,Seguimiento_Mar_2025!G$4:U$356,15,FALSE)))</f>
        <v>#VALUE!</v>
      </c>
    </row>
    <row r="2149" spans="1:9" ht="30">
      <c r="A2149" t="s">
        <v>336</v>
      </c>
      <c r="B2149" s="1" t="str">
        <f>+IF(LEN(A2149)&gt;0,VLOOKUP(A2149,Seguimiento_Mar_2025!G$4:H$356,2,FALSE),"")</f>
        <v>Estudiantes matrículados en establecimientos educativos oficiales urbanos y rurales</v>
      </c>
      <c r="C2149" s="1" t="str">
        <f>+IF(LEN(A2149)&gt;0,VLOOKUP(A2149,Seguimiento_Mar_2025!G$4:J$356,4,FALSE),"")</f>
        <v>Secretaría de Educación</v>
      </c>
      <c r="D2149" t="s">
        <v>1234</v>
      </c>
      <c r="E2149" t="str">
        <f t="shared" si="67"/>
        <v>52030108Granada</v>
      </c>
      <c r="F2149" t="str">
        <f t="shared" si="68"/>
        <v/>
      </c>
      <c r="G2149">
        <v>1753</v>
      </c>
      <c r="H2149" s="2"/>
      <c r="I2149" t="e">
        <f>+ABS(SUMIF($A$4:$A$11183,A2149,$H$4:$H$11183)-IF(ISERROR(VLOOKUP(A2149,Seguimiento_Mar_2025!G$4:U$356,15,FALSE)),0,VLOOKUP(A2149,Seguimiento_Mar_2025!G$4:U$356,15,FALSE)))</f>
        <v>#VALUE!</v>
      </c>
    </row>
    <row r="2150" spans="1:9" ht="30">
      <c r="A2150" t="s">
        <v>336</v>
      </c>
      <c r="B2150" s="1" t="str">
        <f>+IF(LEN(A2150)&gt;0,VLOOKUP(A2150,Seguimiento_Mar_2025!G$4:H$356,2,FALSE),"")</f>
        <v>Estudiantes matrículados en establecimientos educativos oficiales urbanos y rurales</v>
      </c>
      <c r="C2150" s="1" t="str">
        <f>+IF(LEN(A2150)&gt;0,VLOOKUP(A2150,Seguimiento_Mar_2025!G$4:J$356,4,FALSE),"")</f>
        <v>Secretaría de Educación</v>
      </c>
      <c r="D2150" t="s">
        <v>1282</v>
      </c>
      <c r="E2150" t="str">
        <f t="shared" si="67"/>
        <v>52030108Guadalupe</v>
      </c>
      <c r="F2150" t="str">
        <f t="shared" si="68"/>
        <v/>
      </c>
      <c r="G2150">
        <v>893</v>
      </c>
      <c r="H2150" s="2"/>
      <c r="I2150" t="e">
        <f>+ABS(SUMIF($A$4:$A$11183,A2150,$H$4:$H$11183)-IF(ISERROR(VLOOKUP(A2150,Seguimiento_Mar_2025!G$4:U$356,15,FALSE)),0,VLOOKUP(A2150,Seguimiento_Mar_2025!G$4:U$356,15,FALSE)))</f>
        <v>#VALUE!</v>
      </c>
    </row>
    <row r="2151" spans="1:9" ht="30">
      <c r="A2151" t="s">
        <v>336</v>
      </c>
      <c r="B2151" s="1" t="str">
        <f>+IF(LEN(A2151)&gt;0,VLOOKUP(A2151,Seguimiento_Mar_2025!G$4:H$356,2,FALSE),"")</f>
        <v>Estudiantes matrículados en establecimientos educativos oficiales urbanos y rurales</v>
      </c>
      <c r="C2151" s="1" t="str">
        <f>+IF(LEN(A2151)&gt;0,VLOOKUP(A2151,Seguimiento_Mar_2025!G$4:J$356,4,FALSE),"")</f>
        <v>Secretaría de Educación</v>
      </c>
      <c r="D2151" t="s">
        <v>1327</v>
      </c>
      <c r="E2151" t="str">
        <f t="shared" si="67"/>
        <v>52030108Guarne</v>
      </c>
      <c r="F2151" t="str">
        <f t="shared" si="68"/>
        <v/>
      </c>
      <c r="G2151">
        <v>6871</v>
      </c>
      <c r="H2151" s="2"/>
      <c r="I2151" t="e">
        <f>+ABS(SUMIF($A$4:$A$11183,A2151,$H$4:$H$11183)-IF(ISERROR(VLOOKUP(A2151,Seguimiento_Mar_2025!G$4:U$356,15,FALSE)),0,VLOOKUP(A2151,Seguimiento_Mar_2025!G$4:U$356,15,FALSE)))</f>
        <v>#VALUE!</v>
      </c>
    </row>
    <row r="2152" spans="1:9" ht="30">
      <c r="A2152" t="s">
        <v>336</v>
      </c>
      <c r="B2152" s="1" t="str">
        <f>+IF(LEN(A2152)&gt;0,VLOOKUP(A2152,Seguimiento_Mar_2025!G$4:H$356,2,FALSE),"")</f>
        <v>Estudiantes matrículados en establecimientos educativos oficiales urbanos y rurales</v>
      </c>
      <c r="C2152" s="1" t="str">
        <f>+IF(LEN(A2152)&gt;0,VLOOKUP(A2152,Seguimiento_Mar_2025!G$4:J$356,4,FALSE),"")</f>
        <v>Secretaría de Educación</v>
      </c>
      <c r="D2152" t="s">
        <v>1328</v>
      </c>
      <c r="E2152" t="str">
        <f t="shared" si="67"/>
        <v>52030108Guatapé</v>
      </c>
      <c r="F2152" t="str">
        <f t="shared" si="68"/>
        <v/>
      </c>
      <c r="G2152">
        <v>1553</v>
      </c>
      <c r="H2152" s="2"/>
      <c r="I2152" t="e">
        <f>+ABS(SUMIF($A$4:$A$11183,A2152,$H$4:$H$11183)-IF(ISERROR(VLOOKUP(A2152,Seguimiento_Mar_2025!G$4:U$356,15,FALSE)),0,VLOOKUP(A2152,Seguimiento_Mar_2025!G$4:U$356,15,FALSE)))</f>
        <v>#VALUE!</v>
      </c>
    </row>
    <row r="2153" spans="1:9" ht="30">
      <c r="A2153" t="s">
        <v>336</v>
      </c>
      <c r="B2153" s="1" t="str">
        <f>+IF(LEN(A2153)&gt;0,VLOOKUP(A2153,Seguimiento_Mar_2025!G$4:H$356,2,FALSE),"")</f>
        <v>Estudiantes matrículados en establecimientos educativos oficiales urbanos y rurales</v>
      </c>
      <c r="C2153" s="1" t="str">
        <f>+IF(LEN(A2153)&gt;0,VLOOKUP(A2153,Seguimiento_Mar_2025!G$4:J$356,4,FALSE),"")</f>
        <v>Secretaría de Educación</v>
      </c>
      <c r="D2153" t="s">
        <v>1293</v>
      </c>
      <c r="E2153" t="str">
        <f t="shared" si="67"/>
        <v>52030108Heliconia</v>
      </c>
      <c r="F2153" t="str">
        <f t="shared" si="68"/>
        <v/>
      </c>
      <c r="G2153">
        <v>717</v>
      </c>
      <c r="H2153" s="2"/>
      <c r="I2153" t="e">
        <f>+ABS(SUMIF($A$4:$A$11183,A2153,$H$4:$H$11183)-IF(ISERROR(VLOOKUP(A2153,Seguimiento_Mar_2025!G$4:U$356,15,FALSE)),0,VLOOKUP(A2153,Seguimiento_Mar_2025!G$4:U$356,15,FALSE)))</f>
        <v>#VALUE!</v>
      </c>
    </row>
    <row r="2154" spans="1:9" ht="30">
      <c r="A2154" t="s">
        <v>336</v>
      </c>
      <c r="B2154" s="1" t="str">
        <f>+IF(LEN(A2154)&gt;0,VLOOKUP(A2154,Seguimiento_Mar_2025!G$4:H$356,2,FALSE),"")</f>
        <v>Estudiantes matrículados en establecimientos educativos oficiales urbanos y rurales</v>
      </c>
      <c r="C2154" s="1" t="str">
        <f>+IF(LEN(A2154)&gt;0,VLOOKUP(A2154,Seguimiento_Mar_2025!G$4:J$356,4,FALSE),"")</f>
        <v>Secretaría de Educación</v>
      </c>
      <c r="D2154" t="s">
        <v>1283</v>
      </c>
      <c r="E2154" t="str">
        <f t="shared" si="67"/>
        <v>52030108Hispania</v>
      </c>
      <c r="F2154" t="str">
        <f t="shared" si="68"/>
        <v/>
      </c>
      <c r="G2154">
        <v>805</v>
      </c>
      <c r="H2154" s="2"/>
      <c r="I2154" t="e">
        <f>+ABS(SUMIF($A$4:$A$11183,A2154,$H$4:$H$11183)-IF(ISERROR(VLOOKUP(A2154,Seguimiento_Mar_2025!G$4:U$356,15,FALSE)),0,VLOOKUP(A2154,Seguimiento_Mar_2025!G$4:U$356,15,FALSE)))</f>
        <v>#VALUE!</v>
      </c>
    </row>
    <row r="2155" spans="1:9" ht="30">
      <c r="A2155" t="s">
        <v>336</v>
      </c>
      <c r="B2155" s="1" t="str">
        <f>+IF(LEN(A2155)&gt;0,VLOOKUP(A2155,Seguimiento_Mar_2025!G$4:H$356,2,FALSE),"")</f>
        <v>Estudiantes matrículados en establecimientos educativos oficiales urbanos y rurales</v>
      </c>
      <c r="C2155" s="1" t="str">
        <f>+IF(LEN(A2155)&gt;0,VLOOKUP(A2155,Seguimiento_Mar_2025!G$4:J$356,4,FALSE),"")</f>
        <v>Secretaría de Educación</v>
      </c>
      <c r="D2155" t="s">
        <v>1238</v>
      </c>
      <c r="E2155" t="str">
        <f t="shared" si="67"/>
        <v>52030108Ituango</v>
      </c>
      <c r="F2155" t="str">
        <f t="shared" si="68"/>
        <v/>
      </c>
      <c r="G2155">
        <v>3610</v>
      </c>
      <c r="H2155" s="2"/>
      <c r="I2155" t="e">
        <f>+ABS(SUMIF($A$4:$A$11183,A2155,$H$4:$H$11183)-IF(ISERROR(VLOOKUP(A2155,Seguimiento_Mar_2025!G$4:U$356,15,FALSE)),0,VLOOKUP(A2155,Seguimiento_Mar_2025!G$4:U$356,15,FALSE)))</f>
        <v>#VALUE!</v>
      </c>
    </row>
    <row r="2156" spans="1:9" ht="30">
      <c r="A2156" t="s">
        <v>336</v>
      </c>
      <c r="B2156" s="1" t="str">
        <f>+IF(LEN(A2156)&gt;0,VLOOKUP(A2156,Seguimiento_Mar_2025!G$4:H$356,2,FALSE),"")</f>
        <v>Estudiantes matrículados en establecimientos educativos oficiales urbanos y rurales</v>
      </c>
      <c r="C2156" s="1" t="str">
        <f>+IF(LEN(A2156)&gt;0,VLOOKUP(A2156,Seguimiento_Mar_2025!G$4:J$356,4,FALSE),"")</f>
        <v>Secretaría de Educación</v>
      </c>
      <c r="D2156" t="s">
        <v>1330</v>
      </c>
      <c r="E2156" t="str">
        <f t="shared" si="67"/>
        <v>52030108Jardín</v>
      </c>
      <c r="F2156" t="str">
        <f t="shared" si="68"/>
        <v/>
      </c>
      <c r="G2156">
        <v>2177</v>
      </c>
      <c r="H2156" s="2"/>
      <c r="I2156" t="e">
        <f>+ABS(SUMIF($A$4:$A$11183,A2156,$H$4:$H$11183)-IF(ISERROR(VLOOKUP(A2156,Seguimiento_Mar_2025!G$4:U$356,15,FALSE)),0,VLOOKUP(A2156,Seguimiento_Mar_2025!G$4:U$356,15,FALSE)))</f>
        <v>#VALUE!</v>
      </c>
    </row>
    <row r="2157" spans="1:9" ht="30">
      <c r="A2157" t="s">
        <v>336</v>
      </c>
      <c r="B2157" s="1" t="str">
        <f>+IF(LEN(A2157)&gt;0,VLOOKUP(A2157,Seguimiento_Mar_2025!G$4:H$356,2,FALSE),"")</f>
        <v>Estudiantes matrículados en establecimientos educativos oficiales urbanos y rurales</v>
      </c>
      <c r="C2157" s="1" t="str">
        <f>+IF(LEN(A2157)&gt;0,VLOOKUP(A2157,Seguimiento_Mar_2025!G$4:J$356,4,FALSE),"")</f>
        <v>Secretaría de Educación</v>
      </c>
      <c r="D2157" t="s">
        <v>1237</v>
      </c>
      <c r="E2157" t="str">
        <f t="shared" si="67"/>
        <v>52030108Jericó</v>
      </c>
      <c r="F2157" t="str">
        <f t="shared" si="68"/>
        <v/>
      </c>
      <c r="G2157">
        <v>1625</v>
      </c>
      <c r="H2157" s="2"/>
      <c r="I2157" t="e">
        <f>+ABS(SUMIF($A$4:$A$11183,A2157,$H$4:$H$11183)-IF(ISERROR(VLOOKUP(A2157,Seguimiento_Mar_2025!G$4:U$356,15,FALSE)),0,VLOOKUP(A2157,Seguimiento_Mar_2025!G$4:U$356,15,FALSE)))</f>
        <v>#VALUE!</v>
      </c>
    </row>
    <row r="2158" spans="1:9" ht="30">
      <c r="A2158" t="s">
        <v>336</v>
      </c>
      <c r="B2158" s="1" t="str">
        <f>+IF(LEN(A2158)&gt;0,VLOOKUP(A2158,Seguimiento_Mar_2025!G$4:H$356,2,FALSE),"")</f>
        <v>Estudiantes matrículados en establecimientos educativos oficiales urbanos y rurales</v>
      </c>
      <c r="C2158" s="1" t="str">
        <f>+IF(LEN(A2158)&gt;0,VLOOKUP(A2158,Seguimiento_Mar_2025!G$4:J$356,4,FALSE),"")</f>
        <v>Secretaría de Educación</v>
      </c>
      <c r="D2158" t="s">
        <v>1356</v>
      </c>
      <c r="E2158" t="str">
        <f t="shared" si="67"/>
        <v>52030108La Ceja</v>
      </c>
      <c r="F2158" t="str">
        <f t="shared" si="68"/>
        <v/>
      </c>
      <c r="G2158">
        <v>8648</v>
      </c>
      <c r="H2158" s="2"/>
      <c r="I2158" t="e">
        <f>+ABS(SUMIF($A$4:$A$11183,A2158,$H$4:$H$11183)-IF(ISERROR(VLOOKUP(A2158,Seguimiento_Mar_2025!G$4:U$356,15,FALSE)),0,VLOOKUP(A2158,Seguimiento_Mar_2025!G$4:U$356,15,FALSE)))</f>
        <v>#VALUE!</v>
      </c>
    </row>
    <row r="2159" spans="1:9" ht="30">
      <c r="A2159" t="s">
        <v>336</v>
      </c>
      <c r="B2159" s="1" t="str">
        <f>+IF(LEN(A2159)&gt;0,VLOOKUP(A2159,Seguimiento_Mar_2025!G$4:H$356,2,FALSE),"")</f>
        <v>Estudiantes matrículados en establecimientos educativos oficiales urbanos y rurales</v>
      </c>
      <c r="C2159" s="1" t="str">
        <f>+IF(LEN(A2159)&gt;0,VLOOKUP(A2159,Seguimiento_Mar_2025!G$4:J$356,4,FALSE),"")</f>
        <v>Secretaría de Educación</v>
      </c>
      <c r="D2159" t="s">
        <v>1294</v>
      </c>
      <c r="E2159" t="str">
        <f t="shared" si="67"/>
        <v>52030108La Pintada</v>
      </c>
      <c r="F2159" t="str">
        <f t="shared" si="68"/>
        <v/>
      </c>
      <c r="G2159">
        <v>1311</v>
      </c>
      <c r="H2159" s="2"/>
      <c r="I2159" t="e">
        <f>+ABS(SUMIF($A$4:$A$11183,A2159,$H$4:$H$11183)-IF(ISERROR(VLOOKUP(A2159,Seguimiento_Mar_2025!G$4:U$356,15,FALSE)),0,VLOOKUP(A2159,Seguimiento_Mar_2025!G$4:U$356,15,FALSE)))</f>
        <v>#VALUE!</v>
      </c>
    </row>
    <row r="2160" spans="1:9" ht="30">
      <c r="A2160" t="s">
        <v>336</v>
      </c>
      <c r="B2160" s="1" t="str">
        <f>+IF(LEN(A2160)&gt;0,VLOOKUP(A2160,Seguimiento_Mar_2025!G$4:H$356,2,FALSE),"")</f>
        <v>Estudiantes matrículados en establecimientos educativos oficiales urbanos y rurales</v>
      </c>
      <c r="C2160" s="1" t="str">
        <f>+IF(LEN(A2160)&gt;0,VLOOKUP(A2160,Seguimiento_Mar_2025!G$4:J$356,4,FALSE),"")</f>
        <v>Secretaría de Educación</v>
      </c>
      <c r="D2160" t="s">
        <v>1333</v>
      </c>
      <c r="E2160" t="str">
        <f t="shared" si="67"/>
        <v>52030108La Unión</v>
      </c>
      <c r="F2160" t="str">
        <f t="shared" si="68"/>
        <v/>
      </c>
      <c r="G2160">
        <v>3292</v>
      </c>
      <c r="H2160" s="2"/>
      <c r="I2160" t="e">
        <f>+ABS(SUMIF($A$4:$A$11183,A2160,$H$4:$H$11183)-IF(ISERROR(VLOOKUP(A2160,Seguimiento_Mar_2025!G$4:U$356,15,FALSE)),0,VLOOKUP(A2160,Seguimiento_Mar_2025!G$4:U$356,15,FALSE)))</f>
        <v>#VALUE!</v>
      </c>
    </row>
    <row r="2161" spans="1:9" ht="30">
      <c r="A2161" t="s">
        <v>336</v>
      </c>
      <c r="B2161" s="1" t="str">
        <f>+IF(LEN(A2161)&gt;0,VLOOKUP(A2161,Seguimiento_Mar_2025!G$4:H$356,2,FALSE),"")</f>
        <v>Estudiantes matrículados en establecimientos educativos oficiales urbanos y rurales</v>
      </c>
      <c r="C2161" s="1" t="str">
        <f>+IF(LEN(A2161)&gt;0,VLOOKUP(A2161,Seguimiento_Mar_2025!G$4:J$356,4,FALSE),"")</f>
        <v>Secretaría de Educación</v>
      </c>
      <c r="D2161" t="s">
        <v>1240</v>
      </c>
      <c r="E2161" t="str">
        <f t="shared" si="67"/>
        <v>52030108Liborina</v>
      </c>
      <c r="F2161" t="str">
        <f t="shared" si="68"/>
        <v/>
      </c>
      <c r="G2161">
        <v>1479</v>
      </c>
      <c r="H2161" s="2"/>
      <c r="I2161" t="e">
        <f>+ABS(SUMIF($A$4:$A$11183,A2161,$H$4:$H$11183)-IF(ISERROR(VLOOKUP(A2161,Seguimiento_Mar_2025!G$4:U$356,15,FALSE)),0,VLOOKUP(A2161,Seguimiento_Mar_2025!G$4:U$356,15,FALSE)))</f>
        <v>#VALUE!</v>
      </c>
    </row>
    <row r="2162" spans="1:9" ht="30">
      <c r="A2162" t="s">
        <v>336</v>
      </c>
      <c r="B2162" s="1" t="str">
        <f>+IF(LEN(A2162)&gt;0,VLOOKUP(A2162,Seguimiento_Mar_2025!G$4:H$356,2,FALSE),"")</f>
        <v>Estudiantes matrículados en establecimientos educativos oficiales urbanos y rurales</v>
      </c>
      <c r="C2162" s="1" t="str">
        <f>+IF(LEN(A2162)&gt;0,VLOOKUP(A2162,Seguimiento_Mar_2025!G$4:J$356,4,FALSE),"")</f>
        <v>Secretaría de Educación</v>
      </c>
      <c r="D2162" t="s">
        <v>1275</v>
      </c>
      <c r="E2162" t="str">
        <f t="shared" si="67"/>
        <v>52030108Maceo</v>
      </c>
      <c r="F2162" t="str">
        <f t="shared" si="68"/>
        <v/>
      </c>
      <c r="G2162">
        <v>1657</v>
      </c>
      <c r="H2162" s="2"/>
      <c r="I2162" t="e">
        <f>+ABS(SUMIF($A$4:$A$11183,A2162,$H$4:$H$11183)-IF(ISERROR(VLOOKUP(A2162,Seguimiento_Mar_2025!G$4:U$356,15,FALSE)),0,VLOOKUP(A2162,Seguimiento_Mar_2025!G$4:U$356,15,FALSE)))</f>
        <v>#VALUE!</v>
      </c>
    </row>
    <row r="2163" spans="1:9" ht="30">
      <c r="A2163" t="s">
        <v>336</v>
      </c>
      <c r="B2163" s="1" t="str">
        <f>+IF(LEN(A2163)&gt;0,VLOOKUP(A2163,Seguimiento_Mar_2025!G$4:H$356,2,FALSE),"")</f>
        <v>Estudiantes matrículados en establecimientos educativos oficiales urbanos y rurales</v>
      </c>
      <c r="C2163" s="1" t="str">
        <f>+IF(LEN(A2163)&gt;0,VLOOKUP(A2163,Seguimiento_Mar_2025!G$4:J$356,4,FALSE),"")</f>
        <v>Secretaría de Educación</v>
      </c>
      <c r="D2163" t="s">
        <v>1334</v>
      </c>
      <c r="E2163" t="str">
        <f t="shared" si="67"/>
        <v>52030108Marinilla</v>
      </c>
      <c r="F2163" t="str">
        <f t="shared" si="68"/>
        <v/>
      </c>
      <c r="G2163">
        <v>10955</v>
      </c>
      <c r="H2163" s="2"/>
      <c r="I2163" t="e">
        <f>+ABS(SUMIF($A$4:$A$11183,A2163,$H$4:$H$11183)-IF(ISERROR(VLOOKUP(A2163,Seguimiento_Mar_2025!G$4:U$356,15,FALSE)),0,VLOOKUP(A2163,Seguimiento_Mar_2025!G$4:U$356,15,FALSE)))</f>
        <v>#VALUE!</v>
      </c>
    </row>
    <row r="2164" spans="1:9" ht="30">
      <c r="A2164" t="s">
        <v>336</v>
      </c>
      <c r="B2164" s="1" t="str">
        <f>+IF(LEN(A2164)&gt;0,VLOOKUP(A2164,Seguimiento_Mar_2025!G$4:H$356,2,FALSE),"")</f>
        <v>Estudiantes matrículados en establecimientos educativos oficiales urbanos y rurales</v>
      </c>
      <c r="C2164" s="1" t="str">
        <f>+IF(LEN(A2164)&gt;0,VLOOKUP(A2164,Seguimiento_Mar_2025!G$4:J$356,4,FALSE),"")</f>
        <v>Secretaría de Educación</v>
      </c>
      <c r="D2164" t="s">
        <v>1284</v>
      </c>
      <c r="E2164" t="str">
        <f t="shared" si="67"/>
        <v>52030108Montebello</v>
      </c>
      <c r="F2164" t="str">
        <f t="shared" si="68"/>
        <v/>
      </c>
      <c r="G2164">
        <v>861</v>
      </c>
      <c r="H2164" s="2"/>
      <c r="I2164" t="e">
        <f>+ABS(SUMIF($A$4:$A$11183,A2164,$H$4:$H$11183)-IF(ISERROR(VLOOKUP(A2164,Seguimiento_Mar_2025!G$4:U$356,15,FALSE)),0,VLOOKUP(A2164,Seguimiento_Mar_2025!G$4:U$356,15,FALSE)))</f>
        <v>#VALUE!</v>
      </c>
    </row>
    <row r="2165" spans="1:9" ht="30">
      <c r="A2165" t="s">
        <v>336</v>
      </c>
      <c r="B2165" s="1" t="str">
        <f>+IF(LEN(A2165)&gt;0,VLOOKUP(A2165,Seguimiento_Mar_2025!G$4:H$356,2,FALSE),"")</f>
        <v>Estudiantes matrículados en establecimientos educativos oficiales urbanos y rurales</v>
      </c>
      <c r="C2165" s="1" t="str">
        <f>+IF(LEN(A2165)&gt;0,VLOOKUP(A2165,Seguimiento_Mar_2025!G$4:J$356,4,FALSE),"")</f>
        <v>Secretaría de Educación</v>
      </c>
      <c r="D2165" t="s">
        <v>1243</v>
      </c>
      <c r="E2165" t="str">
        <f t="shared" si="67"/>
        <v>52030108Murindó</v>
      </c>
      <c r="F2165" t="str">
        <f t="shared" si="68"/>
        <v/>
      </c>
      <c r="G2165">
        <v>1393</v>
      </c>
      <c r="H2165" s="2"/>
      <c r="I2165" t="e">
        <f>+ABS(SUMIF($A$4:$A$11183,A2165,$H$4:$H$11183)-IF(ISERROR(VLOOKUP(A2165,Seguimiento_Mar_2025!G$4:U$356,15,FALSE)),0,VLOOKUP(A2165,Seguimiento_Mar_2025!G$4:U$356,15,FALSE)))</f>
        <v>#VALUE!</v>
      </c>
    </row>
    <row r="2166" spans="1:9" ht="30">
      <c r="A2166" t="s">
        <v>336</v>
      </c>
      <c r="B2166" s="1" t="str">
        <f>+IF(LEN(A2166)&gt;0,VLOOKUP(A2166,Seguimiento_Mar_2025!G$4:H$356,2,FALSE),"")</f>
        <v>Estudiantes matrículados en establecimientos educativos oficiales urbanos y rurales</v>
      </c>
      <c r="C2166" s="1" t="str">
        <f>+IF(LEN(A2166)&gt;0,VLOOKUP(A2166,Seguimiento_Mar_2025!G$4:J$356,4,FALSE),"")</f>
        <v>Secretaría de Educación</v>
      </c>
      <c r="D2166" t="s">
        <v>1285</v>
      </c>
      <c r="E2166" t="str">
        <f t="shared" si="67"/>
        <v>52030108Mutatá</v>
      </c>
      <c r="F2166" t="str">
        <f t="shared" si="68"/>
        <v/>
      </c>
      <c r="G2166">
        <v>3984</v>
      </c>
      <c r="H2166" s="2"/>
      <c r="I2166" t="e">
        <f>+ABS(SUMIF($A$4:$A$11183,A2166,$H$4:$H$11183)-IF(ISERROR(VLOOKUP(A2166,Seguimiento_Mar_2025!G$4:U$356,15,FALSE)),0,VLOOKUP(A2166,Seguimiento_Mar_2025!G$4:U$356,15,FALSE)))</f>
        <v>#VALUE!</v>
      </c>
    </row>
    <row r="2167" spans="1:9" ht="30">
      <c r="A2167" t="s">
        <v>336</v>
      </c>
      <c r="B2167" s="1" t="str">
        <f>+IF(LEN(A2167)&gt;0,VLOOKUP(A2167,Seguimiento_Mar_2025!G$4:H$356,2,FALSE),"")</f>
        <v>Estudiantes matrículados en establecimientos educativos oficiales urbanos y rurales</v>
      </c>
      <c r="C2167" s="1" t="str">
        <f>+IF(LEN(A2167)&gt;0,VLOOKUP(A2167,Seguimiento_Mar_2025!G$4:J$356,4,FALSE),"")</f>
        <v>Secretaría de Educación</v>
      </c>
      <c r="D2167" t="s">
        <v>1286</v>
      </c>
      <c r="E2167" t="str">
        <f t="shared" si="67"/>
        <v>52030108Nariño</v>
      </c>
      <c r="F2167" t="str">
        <f t="shared" si="68"/>
        <v/>
      </c>
      <c r="G2167">
        <v>1353</v>
      </c>
      <c r="H2167" s="2"/>
      <c r="I2167" t="e">
        <f>+ABS(SUMIF($A$4:$A$11183,A2167,$H$4:$H$11183)-IF(ISERROR(VLOOKUP(A2167,Seguimiento_Mar_2025!G$4:U$356,15,FALSE)),0,VLOOKUP(A2167,Seguimiento_Mar_2025!G$4:U$356,15,FALSE)))</f>
        <v>#VALUE!</v>
      </c>
    </row>
    <row r="2168" spans="1:9" ht="30">
      <c r="A2168" t="s">
        <v>336</v>
      </c>
      <c r="B2168" s="1" t="str">
        <f>+IF(LEN(A2168)&gt;0,VLOOKUP(A2168,Seguimiento_Mar_2025!G$4:H$356,2,FALSE),"")</f>
        <v>Estudiantes matrículados en establecimientos educativos oficiales urbanos y rurales</v>
      </c>
      <c r="C2168" s="1" t="str">
        <f>+IF(LEN(A2168)&gt;0,VLOOKUP(A2168,Seguimiento_Mar_2025!G$4:J$356,4,FALSE),"")</f>
        <v>Secretaría de Educación</v>
      </c>
      <c r="D2168" t="s">
        <v>1239</v>
      </c>
      <c r="E2168" t="str">
        <f t="shared" si="67"/>
        <v>52030108Nechí</v>
      </c>
      <c r="F2168" t="str">
        <f t="shared" si="68"/>
        <v/>
      </c>
      <c r="G2168">
        <v>6625</v>
      </c>
      <c r="H2168" s="2"/>
      <c r="I2168" t="e">
        <f>+ABS(SUMIF($A$4:$A$11183,A2168,$H$4:$H$11183)-IF(ISERROR(VLOOKUP(A2168,Seguimiento_Mar_2025!G$4:U$356,15,FALSE)),0,VLOOKUP(A2168,Seguimiento_Mar_2025!G$4:U$356,15,FALSE)))</f>
        <v>#VALUE!</v>
      </c>
    </row>
    <row r="2169" spans="1:9" ht="30">
      <c r="A2169" t="s">
        <v>336</v>
      </c>
      <c r="B2169" s="1" t="str">
        <f>+IF(LEN(A2169)&gt;0,VLOOKUP(A2169,Seguimiento_Mar_2025!G$4:H$356,2,FALSE),"")</f>
        <v>Estudiantes matrículados en establecimientos educativos oficiales urbanos y rurales</v>
      </c>
      <c r="C2169" s="1" t="str">
        <f>+IF(LEN(A2169)&gt;0,VLOOKUP(A2169,Seguimiento_Mar_2025!G$4:J$356,4,FALSE),"")</f>
        <v>Secretaría de Educación</v>
      </c>
      <c r="D2169" t="s">
        <v>1228</v>
      </c>
      <c r="E2169" t="str">
        <f t="shared" si="67"/>
        <v>52030108Necoclí</v>
      </c>
      <c r="F2169" t="str">
        <f t="shared" si="68"/>
        <v/>
      </c>
      <c r="G2169">
        <v>13223</v>
      </c>
      <c r="H2169" s="2"/>
      <c r="I2169" t="e">
        <f>+ABS(SUMIF($A$4:$A$11183,A2169,$H$4:$H$11183)-IF(ISERROR(VLOOKUP(A2169,Seguimiento_Mar_2025!G$4:U$356,15,FALSE)),0,VLOOKUP(A2169,Seguimiento_Mar_2025!G$4:U$356,15,FALSE)))</f>
        <v>#VALUE!</v>
      </c>
    </row>
    <row r="2170" spans="1:9" ht="30">
      <c r="A2170" t="s">
        <v>336</v>
      </c>
      <c r="B2170" s="1" t="str">
        <f>+IF(LEN(A2170)&gt;0,VLOOKUP(A2170,Seguimiento_Mar_2025!G$4:H$356,2,FALSE),"")</f>
        <v>Estudiantes matrículados en establecimientos educativos oficiales urbanos y rurales</v>
      </c>
      <c r="C2170" s="1" t="str">
        <f>+IF(LEN(A2170)&gt;0,VLOOKUP(A2170,Seguimiento_Mar_2025!G$4:J$356,4,FALSE),"")</f>
        <v>Secretaría de Educación</v>
      </c>
      <c r="D2170" t="s">
        <v>1274</v>
      </c>
      <c r="E2170" t="str">
        <f t="shared" si="67"/>
        <v>52030108Olaya</v>
      </c>
      <c r="F2170" t="str">
        <f t="shared" si="68"/>
        <v/>
      </c>
      <c r="G2170">
        <v>469</v>
      </c>
      <c r="H2170" s="2"/>
      <c r="I2170" t="e">
        <f>+ABS(SUMIF($A$4:$A$11183,A2170,$H$4:$H$11183)-IF(ISERROR(VLOOKUP(A2170,Seguimiento_Mar_2025!G$4:U$356,15,FALSE)),0,VLOOKUP(A2170,Seguimiento_Mar_2025!G$4:U$356,15,FALSE)))</f>
        <v>#VALUE!</v>
      </c>
    </row>
    <row r="2171" spans="1:9" ht="30">
      <c r="A2171" t="s">
        <v>336</v>
      </c>
      <c r="B2171" s="1" t="str">
        <f>+IF(LEN(A2171)&gt;0,VLOOKUP(A2171,Seguimiento_Mar_2025!G$4:H$356,2,FALSE),"")</f>
        <v>Estudiantes matrículados en establecimientos educativos oficiales urbanos y rurales</v>
      </c>
      <c r="C2171" s="1" t="str">
        <f>+IF(LEN(A2171)&gt;0,VLOOKUP(A2171,Seguimiento_Mar_2025!G$4:J$356,4,FALSE),"")</f>
        <v>Secretaría de Educación</v>
      </c>
      <c r="D2171" t="s">
        <v>1244</v>
      </c>
      <c r="E2171" t="str">
        <f t="shared" si="67"/>
        <v>52030108El Peñol</v>
      </c>
      <c r="F2171" t="str">
        <f t="shared" si="68"/>
        <v/>
      </c>
      <c r="G2171">
        <v>3582</v>
      </c>
      <c r="H2171" s="2"/>
      <c r="I2171" t="e">
        <f>+ABS(SUMIF($A$4:$A$11183,A2171,$H$4:$H$11183)-IF(ISERROR(VLOOKUP(A2171,Seguimiento_Mar_2025!G$4:U$356,15,FALSE)),0,VLOOKUP(A2171,Seguimiento_Mar_2025!G$4:U$356,15,FALSE)))</f>
        <v>#VALUE!</v>
      </c>
    </row>
    <row r="2172" spans="1:9" ht="30">
      <c r="A2172" t="s">
        <v>336</v>
      </c>
      <c r="B2172" s="1" t="str">
        <f>+IF(LEN(A2172)&gt;0,VLOOKUP(A2172,Seguimiento_Mar_2025!G$4:H$356,2,FALSE),"")</f>
        <v>Estudiantes matrículados en establecimientos educativos oficiales urbanos y rurales</v>
      </c>
      <c r="C2172" s="1" t="str">
        <f>+IF(LEN(A2172)&gt;0,VLOOKUP(A2172,Seguimiento_Mar_2025!G$4:J$356,4,FALSE),"")</f>
        <v>Secretaría de Educación</v>
      </c>
      <c r="D2172" t="s">
        <v>1335</v>
      </c>
      <c r="E2172" t="str">
        <f t="shared" si="67"/>
        <v>52030108Peque</v>
      </c>
      <c r="F2172" t="str">
        <f t="shared" si="68"/>
        <v/>
      </c>
      <c r="G2172">
        <v>1447</v>
      </c>
      <c r="H2172" s="2"/>
      <c r="I2172" t="e">
        <f>+ABS(SUMIF($A$4:$A$11183,A2172,$H$4:$H$11183)-IF(ISERROR(VLOOKUP(A2172,Seguimiento_Mar_2025!G$4:U$356,15,FALSE)),0,VLOOKUP(A2172,Seguimiento_Mar_2025!G$4:U$356,15,FALSE)))</f>
        <v>#VALUE!</v>
      </c>
    </row>
    <row r="2173" spans="1:9" ht="30">
      <c r="A2173" t="s">
        <v>336</v>
      </c>
      <c r="B2173" s="1" t="str">
        <f>+IF(LEN(A2173)&gt;0,VLOOKUP(A2173,Seguimiento_Mar_2025!G$4:H$356,2,FALSE),"")</f>
        <v>Estudiantes matrículados en establecimientos educativos oficiales urbanos y rurales</v>
      </c>
      <c r="C2173" s="1" t="str">
        <f>+IF(LEN(A2173)&gt;0,VLOOKUP(A2173,Seguimiento_Mar_2025!G$4:J$356,4,FALSE),"")</f>
        <v>Secretaría de Educación</v>
      </c>
      <c r="D2173" t="s">
        <v>1295</v>
      </c>
      <c r="E2173" t="str">
        <f t="shared" si="67"/>
        <v>52030108Pueblorrico</v>
      </c>
      <c r="F2173" t="str">
        <f t="shared" si="68"/>
        <v/>
      </c>
      <c r="G2173">
        <v>1148</v>
      </c>
      <c r="H2173" s="2"/>
      <c r="I2173" t="e">
        <f>+ABS(SUMIF($A$4:$A$11183,A2173,$H$4:$H$11183)-IF(ISERROR(VLOOKUP(A2173,Seguimiento_Mar_2025!G$4:U$356,15,FALSE)),0,VLOOKUP(A2173,Seguimiento_Mar_2025!G$4:U$356,15,FALSE)))</f>
        <v>#VALUE!</v>
      </c>
    </row>
    <row r="2174" spans="1:9" ht="30">
      <c r="A2174" t="s">
        <v>336</v>
      </c>
      <c r="B2174" s="1" t="str">
        <f>+IF(LEN(A2174)&gt;0,VLOOKUP(A2174,Seguimiento_Mar_2025!G$4:H$356,2,FALSE),"")</f>
        <v>Estudiantes matrículados en establecimientos educativos oficiales urbanos y rurales</v>
      </c>
      <c r="C2174" s="1" t="str">
        <f>+IF(LEN(A2174)&gt;0,VLOOKUP(A2174,Seguimiento_Mar_2025!G$4:J$356,4,FALSE),"")</f>
        <v>Secretaría de Educación</v>
      </c>
      <c r="D2174" t="s">
        <v>1260</v>
      </c>
      <c r="E2174" t="str">
        <f t="shared" ref="E2174:E2237" si="69">+A2174&amp;D2174</f>
        <v>52030108Puerto Berrío</v>
      </c>
      <c r="F2174" t="str">
        <f t="shared" si="68"/>
        <v/>
      </c>
      <c r="G2174">
        <v>5911</v>
      </c>
      <c r="H2174" s="2"/>
      <c r="I2174" t="e">
        <f>+ABS(SUMIF($A$4:$A$11183,A2174,$H$4:$H$11183)-IF(ISERROR(VLOOKUP(A2174,Seguimiento_Mar_2025!G$4:U$356,15,FALSE)),0,VLOOKUP(A2174,Seguimiento_Mar_2025!G$4:U$356,15,FALSE)))</f>
        <v>#VALUE!</v>
      </c>
    </row>
    <row r="2175" spans="1:9" ht="30">
      <c r="A2175" t="s">
        <v>336</v>
      </c>
      <c r="B2175" s="1" t="str">
        <f>+IF(LEN(A2175)&gt;0,VLOOKUP(A2175,Seguimiento_Mar_2025!G$4:H$356,2,FALSE),"")</f>
        <v>Estudiantes matrículados en establecimientos educativos oficiales urbanos y rurales</v>
      </c>
      <c r="C2175" s="1" t="str">
        <f>+IF(LEN(A2175)&gt;0,VLOOKUP(A2175,Seguimiento_Mar_2025!G$4:J$356,4,FALSE),"")</f>
        <v>Secretaría de Educación</v>
      </c>
      <c r="D2175" t="s">
        <v>1287</v>
      </c>
      <c r="E2175" t="str">
        <f t="shared" si="69"/>
        <v>52030108Puerto Nare</v>
      </c>
      <c r="F2175" t="str">
        <f t="shared" si="68"/>
        <v/>
      </c>
      <c r="G2175">
        <v>2163</v>
      </c>
      <c r="H2175" s="2"/>
      <c r="I2175" t="e">
        <f>+ABS(SUMIF($A$4:$A$11183,A2175,$H$4:$H$11183)-IF(ISERROR(VLOOKUP(A2175,Seguimiento_Mar_2025!G$4:U$356,15,FALSE)),0,VLOOKUP(A2175,Seguimiento_Mar_2025!G$4:U$356,15,FALSE)))</f>
        <v>#VALUE!</v>
      </c>
    </row>
    <row r="2176" spans="1:9" ht="30">
      <c r="A2176" t="s">
        <v>336</v>
      </c>
      <c r="B2176" s="1" t="str">
        <f>+IF(LEN(A2176)&gt;0,VLOOKUP(A2176,Seguimiento_Mar_2025!G$4:H$356,2,FALSE),"")</f>
        <v>Estudiantes matrículados en establecimientos educativos oficiales urbanos y rurales</v>
      </c>
      <c r="C2176" s="1" t="str">
        <f>+IF(LEN(A2176)&gt;0,VLOOKUP(A2176,Seguimiento_Mar_2025!G$4:J$356,4,FALSE),"")</f>
        <v>Secretaría de Educación</v>
      </c>
      <c r="D2176" t="s">
        <v>1268</v>
      </c>
      <c r="E2176" t="str">
        <f t="shared" si="69"/>
        <v>52030108Puerto Triunfo</v>
      </c>
      <c r="F2176" t="str">
        <f t="shared" si="68"/>
        <v/>
      </c>
      <c r="G2176">
        <v>3683</v>
      </c>
      <c r="H2176" s="2"/>
      <c r="I2176" t="e">
        <f>+ABS(SUMIF($A$4:$A$11183,A2176,$H$4:$H$11183)-IF(ISERROR(VLOOKUP(A2176,Seguimiento_Mar_2025!G$4:U$356,15,FALSE)),0,VLOOKUP(A2176,Seguimiento_Mar_2025!G$4:U$356,15,FALSE)))</f>
        <v>#VALUE!</v>
      </c>
    </row>
    <row r="2177" spans="1:9" ht="30">
      <c r="A2177" t="s">
        <v>336</v>
      </c>
      <c r="B2177" s="1" t="str">
        <f>+IF(LEN(A2177)&gt;0,VLOOKUP(A2177,Seguimiento_Mar_2025!G$4:H$356,2,FALSE),"")</f>
        <v>Estudiantes matrículados en establecimientos educativos oficiales urbanos y rurales</v>
      </c>
      <c r="C2177" s="1" t="str">
        <f>+IF(LEN(A2177)&gt;0,VLOOKUP(A2177,Seguimiento_Mar_2025!G$4:J$356,4,FALSE),"")</f>
        <v>Secretaría de Educación</v>
      </c>
      <c r="D2177" t="s">
        <v>1336</v>
      </c>
      <c r="E2177" t="str">
        <f t="shared" si="69"/>
        <v>52030108Remedios</v>
      </c>
      <c r="F2177" t="str">
        <f t="shared" si="68"/>
        <v/>
      </c>
      <c r="G2177">
        <v>7746</v>
      </c>
      <c r="H2177" s="2"/>
      <c r="I2177" t="e">
        <f>+ABS(SUMIF($A$4:$A$11183,A2177,$H$4:$H$11183)-IF(ISERROR(VLOOKUP(A2177,Seguimiento_Mar_2025!G$4:U$356,15,FALSE)),0,VLOOKUP(A2177,Seguimiento_Mar_2025!G$4:U$356,15,FALSE)))</f>
        <v>#VALUE!</v>
      </c>
    </row>
    <row r="2178" spans="1:9" ht="30">
      <c r="A2178" t="s">
        <v>336</v>
      </c>
      <c r="B2178" s="1" t="str">
        <f>+IF(LEN(A2178)&gt;0,VLOOKUP(A2178,Seguimiento_Mar_2025!G$4:H$356,2,FALSE),"")</f>
        <v>Estudiantes matrículados en establecimientos educativos oficiales urbanos y rurales</v>
      </c>
      <c r="C2178" s="1" t="str">
        <f>+IF(LEN(A2178)&gt;0,VLOOKUP(A2178,Seguimiento_Mar_2025!G$4:J$356,4,FALSE),"")</f>
        <v>Secretaría de Educación</v>
      </c>
      <c r="D2178" t="s">
        <v>1321</v>
      </c>
      <c r="E2178" t="str">
        <f t="shared" si="69"/>
        <v>52030108El Retiro</v>
      </c>
      <c r="F2178" t="str">
        <f t="shared" si="68"/>
        <v/>
      </c>
      <c r="G2178">
        <v>2618</v>
      </c>
      <c r="H2178" s="2"/>
      <c r="I2178" t="e">
        <f>+ABS(SUMIF($A$4:$A$11183,A2178,$H$4:$H$11183)-IF(ISERROR(VLOOKUP(A2178,Seguimiento_Mar_2025!G$4:U$356,15,FALSE)),0,VLOOKUP(A2178,Seguimiento_Mar_2025!G$4:U$356,15,FALSE)))</f>
        <v>#VALUE!</v>
      </c>
    </row>
    <row r="2179" spans="1:9" ht="30">
      <c r="A2179" t="s">
        <v>336</v>
      </c>
      <c r="B2179" s="1" t="str">
        <f>+IF(LEN(A2179)&gt;0,VLOOKUP(A2179,Seguimiento_Mar_2025!G$4:H$356,2,FALSE),"")</f>
        <v>Estudiantes matrículados en establecimientos educativos oficiales urbanos y rurales</v>
      </c>
      <c r="C2179" s="1" t="str">
        <f>+IF(LEN(A2179)&gt;0,VLOOKUP(A2179,Seguimiento_Mar_2025!G$4:J$356,4,FALSE),"")</f>
        <v>Secretaría de Educación</v>
      </c>
      <c r="D2179" t="s">
        <v>1338</v>
      </c>
      <c r="E2179" t="str">
        <f t="shared" si="69"/>
        <v>52030108Sabanalarga</v>
      </c>
      <c r="F2179" t="str">
        <f t="shared" si="68"/>
        <v/>
      </c>
      <c r="G2179">
        <v>1641</v>
      </c>
      <c r="H2179" s="2"/>
      <c r="I2179" t="e">
        <f>+ABS(SUMIF($A$4:$A$11183,A2179,$H$4:$H$11183)-IF(ISERROR(VLOOKUP(A2179,Seguimiento_Mar_2025!G$4:U$356,15,FALSE)),0,VLOOKUP(A2179,Seguimiento_Mar_2025!G$4:U$356,15,FALSE)))</f>
        <v>#VALUE!</v>
      </c>
    </row>
    <row r="2180" spans="1:9" ht="30">
      <c r="A2180" t="s">
        <v>336</v>
      </c>
      <c r="B2180" s="1" t="str">
        <f>+IF(LEN(A2180)&gt;0,VLOOKUP(A2180,Seguimiento_Mar_2025!G$4:H$356,2,FALSE),"")</f>
        <v>Estudiantes matrículados en establecimientos educativos oficiales urbanos y rurales</v>
      </c>
      <c r="C2180" s="1" t="str">
        <f>+IF(LEN(A2180)&gt;0,VLOOKUP(A2180,Seguimiento_Mar_2025!G$4:J$356,4,FALSE),"")</f>
        <v>Secretaría de Educación</v>
      </c>
      <c r="D2180" t="s">
        <v>1300</v>
      </c>
      <c r="E2180" t="str">
        <f t="shared" si="69"/>
        <v>52030108Salgar</v>
      </c>
      <c r="F2180" t="str">
        <f t="shared" ref="F2180:F2243" si="70">+IF(IF(LEN(E2180)&gt;0,COUNTIF($E$4:$E$11183,E2180),"")=1,"",IF(LEN(E2180)&gt;0,COUNTIF($E$4:$E$11183,E2180),""))</f>
        <v/>
      </c>
      <c r="G2180">
        <v>2477</v>
      </c>
      <c r="H2180" s="2"/>
      <c r="I2180" t="e">
        <f>+ABS(SUMIF($A$4:$A$11183,A2180,$H$4:$H$11183)-IF(ISERROR(VLOOKUP(A2180,Seguimiento_Mar_2025!G$4:U$356,15,FALSE)),0,VLOOKUP(A2180,Seguimiento_Mar_2025!G$4:U$356,15,FALSE)))</f>
        <v>#VALUE!</v>
      </c>
    </row>
    <row r="2181" spans="1:9" ht="30">
      <c r="A2181" t="s">
        <v>336</v>
      </c>
      <c r="B2181" s="1" t="str">
        <f>+IF(LEN(A2181)&gt;0,VLOOKUP(A2181,Seguimiento_Mar_2025!G$4:H$356,2,FALSE),"")</f>
        <v>Estudiantes matrículados en establecimientos educativos oficiales urbanos y rurales</v>
      </c>
      <c r="C2181" s="1" t="str">
        <f>+IF(LEN(A2181)&gt;0,VLOOKUP(A2181,Seguimiento_Mar_2025!G$4:J$356,4,FALSE),"")</f>
        <v>Secretaría de Educación</v>
      </c>
      <c r="D2181" t="s">
        <v>1357</v>
      </c>
      <c r="E2181" t="str">
        <f t="shared" si="69"/>
        <v>52030108San Andrés De Cuerquia</v>
      </c>
      <c r="F2181" t="str">
        <f t="shared" si="70"/>
        <v/>
      </c>
      <c r="G2181">
        <v>1023</v>
      </c>
      <c r="H2181" s="2"/>
      <c r="I2181" t="e">
        <f>+ABS(SUMIF($A$4:$A$11183,A2181,$H$4:$H$11183)-IF(ISERROR(VLOOKUP(A2181,Seguimiento_Mar_2025!G$4:U$356,15,FALSE)),0,VLOOKUP(A2181,Seguimiento_Mar_2025!G$4:U$356,15,FALSE)))</f>
        <v>#VALUE!</v>
      </c>
    </row>
    <row r="2182" spans="1:9" ht="30">
      <c r="A2182" t="s">
        <v>336</v>
      </c>
      <c r="B2182" s="1" t="str">
        <f>+IF(LEN(A2182)&gt;0,VLOOKUP(A2182,Seguimiento_Mar_2025!G$4:H$356,2,FALSE),"")</f>
        <v>Estudiantes matrículados en establecimientos educativos oficiales urbanos y rurales</v>
      </c>
      <c r="C2182" s="1" t="str">
        <f>+IF(LEN(A2182)&gt;0,VLOOKUP(A2182,Seguimiento_Mar_2025!G$4:J$356,4,FALSE),"")</f>
        <v>Secretaría de Educación</v>
      </c>
      <c r="D2182" t="s">
        <v>1242</v>
      </c>
      <c r="E2182" t="str">
        <f t="shared" si="69"/>
        <v>52030108San Carlos</v>
      </c>
      <c r="F2182" t="str">
        <f t="shared" si="70"/>
        <v/>
      </c>
      <c r="G2182">
        <v>3681</v>
      </c>
      <c r="H2182" s="2"/>
      <c r="I2182" t="e">
        <f>+ABS(SUMIF($A$4:$A$11183,A2182,$H$4:$H$11183)-IF(ISERROR(VLOOKUP(A2182,Seguimiento_Mar_2025!G$4:U$356,15,FALSE)),0,VLOOKUP(A2182,Seguimiento_Mar_2025!G$4:U$356,15,FALSE)))</f>
        <v>#VALUE!</v>
      </c>
    </row>
    <row r="2183" spans="1:9" ht="30">
      <c r="A2183" t="s">
        <v>336</v>
      </c>
      <c r="B2183" s="1" t="str">
        <f>+IF(LEN(A2183)&gt;0,VLOOKUP(A2183,Seguimiento_Mar_2025!G$4:H$356,2,FALSE),"")</f>
        <v>Estudiantes matrículados en establecimientos educativos oficiales urbanos y rurales</v>
      </c>
      <c r="C2183" s="1" t="str">
        <f>+IF(LEN(A2183)&gt;0,VLOOKUP(A2183,Seguimiento_Mar_2025!G$4:J$356,4,FALSE),"")</f>
        <v>Secretaría de Educación</v>
      </c>
      <c r="D2183" t="s">
        <v>1302</v>
      </c>
      <c r="E2183" t="str">
        <f t="shared" si="69"/>
        <v>52030108San Francisco</v>
      </c>
      <c r="F2183" t="str">
        <f t="shared" si="70"/>
        <v/>
      </c>
      <c r="G2183">
        <v>966</v>
      </c>
      <c r="H2183" s="2"/>
      <c r="I2183" t="e">
        <f>+ABS(SUMIF($A$4:$A$11183,A2183,$H$4:$H$11183)-IF(ISERROR(VLOOKUP(A2183,Seguimiento_Mar_2025!G$4:U$356,15,FALSE)),0,VLOOKUP(A2183,Seguimiento_Mar_2025!G$4:U$356,15,FALSE)))</f>
        <v>#VALUE!</v>
      </c>
    </row>
    <row r="2184" spans="1:9" ht="30">
      <c r="A2184" t="s">
        <v>336</v>
      </c>
      <c r="B2184" s="1" t="str">
        <f>+IF(LEN(A2184)&gt;0,VLOOKUP(A2184,Seguimiento_Mar_2025!G$4:H$356,2,FALSE),"")</f>
        <v>Estudiantes matrículados en establecimientos educativos oficiales urbanos y rurales</v>
      </c>
      <c r="C2184" s="1" t="str">
        <f>+IF(LEN(A2184)&gt;0,VLOOKUP(A2184,Seguimiento_Mar_2025!G$4:J$356,4,FALSE),"")</f>
        <v>Secretaría de Educación</v>
      </c>
      <c r="D2184" t="s">
        <v>1236</v>
      </c>
      <c r="E2184" t="str">
        <f t="shared" si="69"/>
        <v>52030108San Jerónimo</v>
      </c>
      <c r="F2184" t="str">
        <f t="shared" si="70"/>
        <v/>
      </c>
      <c r="G2184">
        <v>2348</v>
      </c>
      <c r="H2184" s="2"/>
      <c r="I2184" t="e">
        <f>+ABS(SUMIF($A$4:$A$11183,A2184,$H$4:$H$11183)-IF(ISERROR(VLOOKUP(A2184,Seguimiento_Mar_2025!G$4:U$356,15,FALSE)),0,VLOOKUP(A2184,Seguimiento_Mar_2025!G$4:U$356,15,FALSE)))</f>
        <v>#VALUE!</v>
      </c>
    </row>
    <row r="2185" spans="1:9" ht="30">
      <c r="A2185" t="s">
        <v>336</v>
      </c>
      <c r="B2185" s="1" t="str">
        <f>+IF(LEN(A2185)&gt;0,VLOOKUP(A2185,Seguimiento_Mar_2025!G$4:H$356,2,FALSE),"")</f>
        <v>Estudiantes matrículados en establecimientos educativos oficiales urbanos y rurales</v>
      </c>
      <c r="C2185" s="1" t="str">
        <f>+IF(LEN(A2185)&gt;0,VLOOKUP(A2185,Seguimiento_Mar_2025!G$4:J$356,4,FALSE),"")</f>
        <v>Secretaría de Educación</v>
      </c>
      <c r="D2185" t="s">
        <v>1358</v>
      </c>
      <c r="E2185" t="str">
        <f t="shared" si="69"/>
        <v>52030108San José De La Montaña</v>
      </c>
      <c r="F2185" t="str">
        <f t="shared" si="70"/>
        <v/>
      </c>
      <c r="G2185">
        <v>500</v>
      </c>
      <c r="H2185" s="2"/>
      <c r="I2185" t="e">
        <f>+ABS(SUMIF($A$4:$A$11183,A2185,$H$4:$H$11183)-IF(ISERROR(VLOOKUP(A2185,Seguimiento_Mar_2025!G$4:U$356,15,FALSE)),0,VLOOKUP(A2185,Seguimiento_Mar_2025!G$4:U$356,15,FALSE)))</f>
        <v>#VALUE!</v>
      </c>
    </row>
    <row r="2186" spans="1:9" ht="30">
      <c r="A2186" t="s">
        <v>336</v>
      </c>
      <c r="B2186" s="1" t="str">
        <f>+IF(LEN(A2186)&gt;0,VLOOKUP(A2186,Seguimiento_Mar_2025!G$4:H$356,2,FALSE),"")</f>
        <v>Estudiantes matrículados en establecimientos educativos oficiales urbanos y rurales</v>
      </c>
      <c r="C2186" s="1" t="str">
        <f>+IF(LEN(A2186)&gt;0,VLOOKUP(A2186,Seguimiento_Mar_2025!G$4:J$356,4,FALSE),"")</f>
        <v>Secretaría de Educación</v>
      </c>
      <c r="D2186" t="s">
        <v>1359</v>
      </c>
      <c r="E2186" t="str">
        <f t="shared" si="69"/>
        <v>52030108San Juan De Urabá</v>
      </c>
      <c r="F2186" t="str">
        <f t="shared" si="70"/>
        <v/>
      </c>
      <c r="G2186">
        <v>5895</v>
      </c>
      <c r="H2186" s="2"/>
      <c r="I2186" t="e">
        <f>+ABS(SUMIF($A$4:$A$11183,A2186,$H$4:$H$11183)-IF(ISERROR(VLOOKUP(A2186,Seguimiento_Mar_2025!G$4:U$356,15,FALSE)),0,VLOOKUP(A2186,Seguimiento_Mar_2025!G$4:U$356,15,FALSE)))</f>
        <v>#VALUE!</v>
      </c>
    </row>
    <row r="2187" spans="1:9" ht="30">
      <c r="A2187" t="s">
        <v>336</v>
      </c>
      <c r="B2187" s="1" t="str">
        <f>+IF(LEN(A2187)&gt;0,VLOOKUP(A2187,Seguimiento_Mar_2025!G$4:H$356,2,FALSE),"")</f>
        <v>Estudiantes matrículados en establecimientos educativos oficiales urbanos y rurales</v>
      </c>
      <c r="C2187" s="1" t="str">
        <f>+IF(LEN(A2187)&gt;0,VLOOKUP(A2187,Seguimiento_Mar_2025!G$4:J$356,4,FALSE),"")</f>
        <v>Secretaría de Educación</v>
      </c>
      <c r="D2187" t="s">
        <v>1543</v>
      </c>
      <c r="E2187" t="str">
        <f t="shared" si="69"/>
        <v>52030108San Luís</v>
      </c>
      <c r="F2187" t="str">
        <f t="shared" si="70"/>
        <v/>
      </c>
      <c r="G2187">
        <v>2797</v>
      </c>
      <c r="H2187" s="2"/>
      <c r="I2187" t="e">
        <f>+ABS(SUMIF($A$4:$A$11183,A2187,$H$4:$H$11183)-IF(ISERROR(VLOOKUP(A2187,Seguimiento_Mar_2025!G$4:U$356,15,FALSE)),0,VLOOKUP(A2187,Seguimiento_Mar_2025!G$4:U$356,15,FALSE)))</f>
        <v>#VALUE!</v>
      </c>
    </row>
    <row r="2188" spans="1:9" ht="30">
      <c r="A2188" t="s">
        <v>336</v>
      </c>
      <c r="B2188" s="1" t="str">
        <f>+IF(LEN(A2188)&gt;0,VLOOKUP(A2188,Seguimiento_Mar_2025!G$4:H$356,2,FALSE),"")</f>
        <v>Estudiantes matrículados en establecimientos educativos oficiales urbanos y rurales</v>
      </c>
      <c r="C2188" s="1" t="str">
        <f>+IF(LEN(A2188)&gt;0,VLOOKUP(A2188,Seguimiento_Mar_2025!G$4:J$356,4,FALSE),"")</f>
        <v>Secretaría de Educación</v>
      </c>
      <c r="D2188" t="s">
        <v>1341</v>
      </c>
      <c r="E2188" t="str">
        <f t="shared" si="69"/>
        <v>52030108San Pedro de los Milagros</v>
      </c>
      <c r="F2188" t="str">
        <f t="shared" si="70"/>
        <v/>
      </c>
      <c r="G2188">
        <v>4610</v>
      </c>
      <c r="H2188" s="2"/>
      <c r="I2188" t="e">
        <f>+ABS(SUMIF($A$4:$A$11183,A2188,$H$4:$H$11183)-IF(ISERROR(VLOOKUP(A2188,Seguimiento_Mar_2025!G$4:U$356,15,FALSE)),0,VLOOKUP(A2188,Seguimiento_Mar_2025!G$4:U$356,15,FALSE)))</f>
        <v>#VALUE!</v>
      </c>
    </row>
    <row r="2189" spans="1:9" ht="30">
      <c r="A2189" t="s">
        <v>336</v>
      </c>
      <c r="B2189" s="1" t="str">
        <f>+IF(LEN(A2189)&gt;0,VLOOKUP(A2189,Seguimiento_Mar_2025!G$4:H$356,2,FALSE),"")</f>
        <v>Estudiantes matrículados en establecimientos educativos oficiales urbanos y rurales</v>
      </c>
      <c r="C2189" s="1" t="str">
        <f>+IF(LEN(A2189)&gt;0,VLOOKUP(A2189,Seguimiento_Mar_2025!G$4:J$356,4,FALSE),"")</f>
        <v>Secretaría de Educación</v>
      </c>
      <c r="D2189" t="s">
        <v>1411</v>
      </c>
      <c r="E2189" t="str">
        <f t="shared" si="69"/>
        <v>52030108San Pedro De Urabá</v>
      </c>
      <c r="F2189" t="str">
        <f t="shared" si="70"/>
        <v/>
      </c>
      <c r="G2189">
        <v>7405</v>
      </c>
      <c r="H2189" s="2"/>
      <c r="I2189" t="e">
        <f>+ABS(SUMIF($A$4:$A$11183,A2189,$H$4:$H$11183)-IF(ISERROR(VLOOKUP(A2189,Seguimiento_Mar_2025!G$4:U$356,15,FALSE)),0,VLOOKUP(A2189,Seguimiento_Mar_2025!G$4:U$356,15,FALSE)))</f>
        <v>#VALUE!</v>
      </c>
    </row>
    <row r="2190" spans="1:9" ht="30">
      <c r="A2190" t="s">
        <v>336</v>
      </c>
      <c r="B2190" s="1" t="str">
        <f>+IF(LEN(A2190)&gt;0,VLOOKUP(A2190,Seguimiento_Mar_2025!G$4:H$356,2,FALSE),"")</f>
        <v>Estudiantes matrículados en establecimientos educativos oficiales urbanos y rurales</v>
      </c>
      <c r="C2190" s="1" t="str">
        <f>+IF(LEN(A2190)&gt;0,VLOOKUP(A2190,Seguimiento_Mar_2025!G$4:J$356,4,FALSE),"")</f>
        <v>Secretaría de Educación</v>
      </c>
      <c r="D2190" t="s">
        <v>1247</v>
      </c>
      <c r="E2190" t="str">
        <f t="shared" si="69"/>
        <v>52030108San Rafael</v>
      </c>
      <c r="F2190" t="str">
        <f t="shared" si="70"/>
        <v/>
      </c>
      <c r="G2190">
        <v>2044</v>
      </c>
      <c r="H2190" s="2"/>
      <c r="I2190" t="e">
        <f>+ABS(SUMIF($A$4:$A$11183,A2190,$H$4:$H$11183)-IF(ISERROR(VLOOKUP(A2190,Seguimiento_Mar_2025!G$4:U$356,15,FALSE)),0,VLOOKUP(A2190,Seguimiento_Mar_2025!G$4:U$356,15,FALSE)))</f>
        <v>#VALUE!</v>
      </c>
    </row>
    <row r="2191" spans="1:9" ht="30">
      <c r="A2191" t="s">
        <v>336</v>
      </c>
      <c r="B2191" s="1" t="str">
        <f>+IF(LEN(A2191)&gt;0,VLOOKUP(A2191,Seguimiento_Mar_2025!G$4:H$356,2,FALSE),"")</f>
        <v>Estudiantes matrículados en establecimientos educativos oficiales urbanos y rurales</v>
      </c>
      <c r="C2191" s="1" t="str">
        <f>+IF(LEN(A2191)&gt;0,VLOOKUP(A2191,Seguimiento_Mar_2025!G$4:J$356,4,FALSE),"")</f>
        <v>Secretaría de Educación</v>
      </c>
      <c r="D2191" t="s">
        <v>1296</v>
      </c>
      <c r="E2191" t="str">
        <f t="shared" si="69"/>
        <v>52030108San Roque</v>
      </c>
      <c r="F2191" t="str">
        <f t="shared" si="70"/>
        <v/>
      </c>
      <c r="G2191">
        <v>3623</v>
      </c>
      <c r="H2191" s="2"/>
      <c r="I2191" t="e">
        <f>+ABS(SUMIF($A$4:$A$11183,A2191,$H$4:$H$11183)-IF(ISERROR(VLOOKUP(A2191,Seguimiento_Mar_2025!G$4:U$356,15,FALSE)),0,VLOOKUP(A2191,Seguimiento_Mar_2025!G$4:U$356,15,FALSE)))</f>
        <v>#VALUE!</v>
      </c>
    </row>
    <row r="2192" spans="1:9" ht="30">
      <c r="A2192" t="s">
        <v>336</v>
      </c>
      <c r="B2192" s="1" t="str">
        <f>+IF(LEN(A2192)&gt;0,VLOOKUP(A2192,Seguimiento_Mar_2025!G$4:H$356,2,FALSE),"")</f>
        <v>Estudiantes matrículados en establecimientos educativos oficiales urbanos y rurales</v>
      </c>
      <c r="C2192" s="1" t="str">
        <f>+IF(LEN(A2192)&gt;0,VLOOKUP(A2192,Seguimiento_Mar_2025!G$4:J$356,4,FALSE),"")</f>
        <v>Secretaría de Educación</v>
      </c>
      <c r="D2192" t="s">
        <v>1360</v>
      </c>
      <c r="E2192" t="str">
        <f t="shared" si="69"/>
        <v>52030108San Vicente</v>
      </c>
      <c r="F2192" t="str">
        <f t="shared" si="70"/>
        <v/>
      </c>
      <c r="G2192">
        <v>3079</v>
      </c>
      <c r="H2192" s="2"/>
      <c r="I2192" t="e">
        <f>+ABS(SUMIF($A$4:$A$11183,A2192,$H$4:$H$11183)-IF(ISERROR(VLOOKUP(A2192,Seguimiento_Mar_2025!G$4:U$356,15,FALSE)),0,VLOOKUP(A2192,Seguimiento_Mar_2025!G$4:U$356,15,FALSE)))</f>
        <v>#VALUE!</v>
      </c>
    </row>
    <row r="2193" spans="1:9" ht="30">
      <c r="A2193" t="s">
        <v>336</v>
      </c>
      <c r="B2193" s="1" t="str">
        <f>+IF(LEN(A2193)&gt;0,VLOOKUP(A2193,Seguimiento_Mar_2025!G$4:H$356,2,FALSE),"")</f>
        <v>Estudiantes matrículados en establecimientos educativos oficiales urbanos y rurales</v>
      </c>
      <c r="C2193" s="1" t="str">
        <f>+IF(LEN(A2193)&gt;0,VLOOKUP(A2193,Seguimiento_Mar_2025!G$4:J$356,4,FALSE),"")</f>
        <v>Secretaría de Educación</v>
      </c>
      <c r="D2193" t="s">
        <v>1344</v>
      </c>
      <c r="E2193" t="str">
        <f t="shared" si="69"/>
        <v>52030108Santa Bárbara</v>
      </c>
      <c r="F2193" t="str">
        <f t="shared" si="70"/>
        <v/>
      </c>
      <c r="G2193">
        <v>2765</v>
      </c>
      <c r="H2193" s="2"/>
      <c r="I2193" t="e">
        <f>+ABS(SUMIF($A$4:$A$11183,A2193,$H$4:$H$11183)-IF(ISERROR(VLOOKUP(A2193,Seguimiento_Mar_2025!G$4:U$356,15,FALSE)),0,VLOOKUP(A2193,Seguimiento_Mar_2025!G$4:U$356,15,FALSE)))</f>
        <v>#VALUE!</v>
      </c>
    </row>
    <row r="2194" spans="1:9" ht="30">
      <c r="A2194" t="s">
        <v>336</v>
      </c>
      <c r="B2194" s="1" t="str">
        <f>+IF(LEN(A2194)&gt;0,VLOOKUP(A2194,Seguimiento_Mar_2025!G$4:H$356,2,FALSE),"")</f>
        <v>Estudiantes matrículados en establecimientos educativos oficiales urbanos y rurales</v>
      </c>
      <c r="C2194" s="1" t="str">
        <f>+IF(LEN(A2194)&gt;0,VLOOKUP(A2194,Seguimiento_Mar_2025!G$4:J$356,4,FALSE),"")</f>
        <v>Secretaría de Educación</v>
      </c>
      <c r="D2194" t="s">
        <v>1361</v>
      </c>
      <c r="E2194" t="str">
        <f t="shared" si="69"/>
        <v>52030108Santa Fe De Antioquia</v>
      </c>
      <c r="F2194" t="str">
        <f t="shared" si="70"/>
        <v/>
      </c>
      <c r="G2194">
        <v>4833</v>
      </c>
      <c r="H2194" s="2"/>
      <c r="I2194" t="e">
        <f>+ABS(SUMIF($A$4:$A$11183,A2194,$H$4:$H$11183)-IF(ISERROR(VLOOKUP(A2194,Seguimiento_Mar_2025!G$4:U$356,15,FALSE)),0,VLOOKUP(A2194,Seguimiento_Mar_2025!G$4:U$356,15,FALSE)))</f>
        <v>#VALUE!</v>
      </c>
    </row>
    <row r="2195" spans="1:9" ht="30">
      <c r="A2195" t="s">
        <v>336</v>
      </c>
      <c r="B2195" s="1" t="str">
        <f>+IF(LEN(A2195)&gt;0,VLOOKUP(A2195,Seguimiento_Mar_2025!G$4:H$356,2,FALSE),"")</f>
        <v>Estudiantes matrículados en establecimientos educativos oficiales urbanos y rurales</v>
      </c>
      <c r="C2195" s="1" t="str">
        <f>+IF(LEN(A2195)&gt;0,VLOOKUP(A2195,Seguimiento_Mar_2025!G$4:J$356,4,FALSE),"")</f>
        <v>Secretaría de Educación</v>
      </c>
      <c r="D2195" t="s">
        <v>1362</v>
      </c>
      <c r="E2195" t="str">
        <f t="shared" si="69"/>
        <v>52030108Santa Rosa De Osos</v>
      </c>
      <c r="F2195" t="str">
        <f t="shared" si="70"/>
        <v/>
      </c>
      <c r="G2195">
        <v>6281</v>
      </c>
      <c r="H2195" s="2"/>
      <c r="I2195" t="e">
        <f>+ABS(SUMIF($A$4:$A$11183,A2195,$H$4:$H$11183)-IF(ISERROR(VLOOKUP(A2195,Seguimiento_Mar_2025!G$4:U$356,15,FALSE)),0,VLOOKUP(A2195,Seguimiento_Mar_2025!G$4:U$356,15,FALSE)))</f>
        <v>#VALUE!</v>
      </c>
    </row>
    <row r="2196" spans="1:9" ht="30">
      <c r="A2196" t="s">
        <v>336</v>
      </c>
      <c r="B2196" s="1" t="str">
        <f>+IF(LEN(A2196)&gt;0,VLOOKUP(A2196,Seguimiento_Mar_2025!G$4:H$356,2,FALSE),"")</f>
        <v>Estudiantes matrículados en establecimientos educativos oficiales urbanos y rurales</v>
      </c>
      <c r="C2196" s="1" t="str">
        <f>+IF(LEN(A2196)&gt;0,VLOOKUP(A2196,Seguimiento_Mar_2025!G$4:J$356,4,FALSE),"")</f>
        <v>Secretaría de Educación</v>
      </c>
      <c r="D2196" t="s">
        <v>1297</v>
      </c>
      <c r="E2196" t="str">
        <f t="shared" si="69"/>
        <v>52030108Santo Domingo</v>
      </c>
      <c r="F2196" t="str">
        <f t="shared" si="70"/>
        <v/>
      </c>
      <c r="G2196">
        <v>2232</v>
      </c>
      <c r="H2196" s="2"/>
      <c r="I2196" t="e">
        <f>+ABS(SUMIF($A$4:$A$11183,A2196,$H$4:$H$11183)-IF(ISERROR(VLOOKUP(A2196,Seguimiento_Mar_2025!G$4:U$356,15,FALSE)),0,VLOOKUP(A2196,Seguimiento_Mar_2025!G$4:U$356,15,FALSE)))</f>
        <v>#VALUE!</v>
      </c>
    </row>
    <row r="2197" spans="1:9" ht="30">
      <c r="A2197" t="s">
        <v>336</v>
      </c>
      <c r="B2197" s="1" t="str">
        <f>+IF(LEN(A2197)&gt;0,VLOOKUP(A2197,Seguimiento_Mar_2025!G$4:H$356,2,FALSE),"")</f>
        <v>Estudiantes matrículados en establecimientos educativos oficiales urbanos y rurales</v>
      </c>
      <c r="C2197" s="1" t="str">
        <f>+IF(LEN(A2197)&gt;0,VLOOKUP(A2197,Seguimiento_Mar_2025!G$4:J$356,4,FALSE),"")</f>
        <v>Secretaría de Educación</v>
      </c>
      <c r="D2197" t="s">
        <v>1262</v>
      </c>
      <c r="E2197" t="str">
        <f t="shared" si="69"/>
        <v>52030108Segovia</v>
      </c>
      <c r="F2197" t="str">
        <f t="shared" si="70"/>
        <v/>
      </c>
      <c r="G2197">
        <v>6932</v>
      </c>
      <c r="H2197" s="2"/>
      <c r="I2197" t="e">
        <f>+ABS(SUMIF($A$4:$A$11183,A2197,$H$4:$H$11183)-IF(ISERROR(VLOOKUP(A2197,Seguimiento_Mar_2025!G$4:U$356,15,FALSE)),0,VLOOKUP(A2197,Seguimiento_Mar_2025!G$4:U$356,15,FALSE)))</f>
        <v>#VALUE!</v>
      </c>
    </row>
    <row r="2198" spans="1:9" ht="30">
      <c r="A2198" t="s">
        <v>336</v>
      </c>
      <c r="B2198" s="1" t="str">
        <f>+IF(LEN(A2198)&gt;0,VLOOKUP(A2198,Seguimiento_Mar_2025!G$4:H$356,2,FALSE),"")</f>
        <v>Estudiantes matrículados en establecimientos educativos oficiales urbanos y rurales</v>
      </c>
      <c r="C2198" s="1" t="str">
        <f>+IF(LEN(A2198)&gt;0,VLOOKUP(A2198,Seguimiento_Mar_2025!G$4:J$356,4,FALSE),"")</f>
        <v>Secretaría de Educación</v>
      </c>
      <c r="D2198" t="s">
        <v>1267</v>
      </c>
      <c r="E2198" t="str">
        <f t="shared" si="69"/>
        <v>52030108Sonsón</v>
      </c>
      <c r="F2198" t="str">
        <f t="shared" si="70"/>
        <v/>
      </c>
      <c r="G2198">
        <v>5903</v>
      </c>
      <c r="H2198" s="2"/>
      <c r="I2198" t="e">
        <f>+ABS(SUMIF($A$4:$A$11183,A2198,$H$4:$H$11183)-IF(ISERROR(VLOOKUP(A2198,Seguimiento_Mar_2025!G$4:U$356,15,FALSE)),0,VLOOKUP(A2198,Seguimiento_Mar_2025!G$4:U$356,15,FALSE)))</f>
        <v>#VALUE!</v>
      </c>
    </row>
    <row r="2199" spans="1:9" ht="30">
      <c r="A2199" t="s">
        <v>336</v>
      </c>
      <c r="B2199" s="1" t="str">
        <f>+IF(LEN(A2199)&gt;0,VLOOKUP(A2199,Seguimiento_Mar_2025!G$4:H$356,2,FALSE),"")</f>
        <v>Estudiantes matrículados en establecimientos educativos oficiales urbanos y rurales</v>
      </c>
      <c r="C2199" s="1" t="str">
        <f>+IF(LEN(A2199)&gt;0,VLOOKUP(A2199,Seguimiento_Mar_2025!G$4:J$356,4,FALSE),"")</f>
        <v>Secretaría de Educación</v>
      </c>
      <c r="D2199" t="s">
        <v>1345</v>
      </c>
      <c r="E2199" t="str">
        <f t="shared" si="69"/>
        <v>52030108Sopetrán</v>
      </c>
      <c r="F2199" t="str">
        <f t="shared" si="70"/>
        <v/>
      </c>
      <c r="G2199">
        <v>2754</v>
      </c>
      <c r="H2199" s="2"/>
      <c r="I2199" t="e">
        <f>+ABS(SUMIF($A$4:$A$11183,A2199,$H$4:$H$11183)-IF(ISERROR(VLOOKUP(A2199,Seguimiento_Mar_2025!G$4:U$356,15,FALSE)),0,VLOOKUP(A2199,Seguimiento_Mar_2025!G$4:U$356,15,FALSE)))</f>
        <v>#VALUE!</v>
      </c>
    </row>
    <row r="2200" spans="1:9" ht="30">
      <c r="A2200" t="s">
        <v>336</v>
      </c>
      <c r="B2200" s="1" t="str">
        <f>+IF(LEN(A2200)&gt;0,VLOOKUP(A2200,Seguimiento_Mar_2025!G$4:H$356,2,FALSE),"")</f>
        <v>Estudiantes matrículados en establecimientos educativos oficiales urbanos y rurales</v>
      </c>
      <c r="C2200" s="1" t="str">
        <f>+IF(LEN(A2200)&gt;0,VLOOKUP(A2200,Seguimiento_Mar_2025!G$4:J$356,4,FALSE),"")</f>
        <v>Secretaría de Educación</v>
      </c>
      <c r="D2200" t="s">
        <v>1346</v>
      </c>
      <c r="E2200" t="str">
        <f t="shared" si="69"/>
        <v>52030108Támesis</v>
      </c>
      <c r="F2200" t="str">
        <f t="shared" si="70"/>
        <v/>
      </c>
      <c r="G2200">
        <v>2356</v>
      </c>
      <c r="H2200" s="2"/>
      <c r="I2200" t="e">
        <f>+ABS(SUMIF($A$4:$A$11183,A2200,$H$4:$H$11183)-IF(ISERROR(VLOOKUP(A2200,Seguimiento_Mar_2025!G$4:U$356,15,FALSE)),0,VLOOKUP(A2200,Seguimiento_Mar_2025!G$4:U$356,15,FALSE)))</f>
        <v>#VALUE!</v>
      </c>
    </row>
    <row r="2201" spans="1:9" ht="30">
      <c r="A2201" t="s">
        <v>336</v>
      </c>
      <c r="B2201" s="1" t="str">
        <f>+IF(LEN(A2201)&gt;0,VLOOKUP(A2201,Seguimiento_Mar_2025!G$4:H$356,2,FALSE),"")</f>
        <v>Estudiantes matrículados en establecimientos educativos oficiales urbanos y rurales</v>
      </c>
      <c r="C2201" s="1" t="str">
        <f>+IF(LEN(A2201)&gt;0,VLOOKUP(A2201,Seguimiento_Mar_2025!G$4:J$356,4,FALSE),"")</f>
        <v>Secretaría de Educación</v>
      </c>
      <c r="D2201" t="s">
        <v>1263</v>
      </c>
      <c r="E2201" t="str">
        <f t="shared" si="69"/>
        <v>52030108Tarazá</v>
      </c>
      <c r="F2201" t="str">
        <f t="shared" si="70"/>
        <v/>
      </c>
      <c r="G2201">
        <v>5850</v>
      </c>
      <c r="H2201" s="2"/>
      <c r="I2201" t="e">
        <f>+ABS(SUMIF($A$4:$A$11183,A2201,$H$4:$H$11183)-IF(ISERROR(VLOOKUP(A2201,Seguimiento_Mar_2025!G$4:U$356,15,FALSE)),0,VLOOKUP(A2201,Seguimiento_Mar_2025!G$4:U$356,15,FALSE)))</f>
        <v>#VALUE!</v>
      </c>
    </row>
    <row r="2202" spans="1:9" ht="30">
      <c r="A2202" t="s">
        <v>336</v>
      </c>
      <c r="B2202" s="1" t="str">
        <f>+IF(LEN(A2202)&gt;0,VLOOKUP(A2202,Seguimiento_Mar_2025!G$4:H$356,2,FALSE),"")</f>
        <v>Estudiantes matrículados en establecimientos educativos oficiales urbanos y rurales</v>
      </c>
      <c r="C2202" s="1" t="str">
        <f>+IF(LEN(A2202)&gt;0,VLOOKUP(A2202,Seguimiento_Mar_2025!G$4:J$356,4,FALSE),"")</f>
        <v>Secretaría de Educación</v>
      </c>
      <c r="D2202" t="s">
        <v>1289</v>
      </c>
      <c r="E2202" t="str">
        <f t="shared" si="69"/>
        <v>52030108Tarso</v>
      </c>
      <c r="F2202" t="str">
        <f t="shared" si="70"/>
        <v/>
      </c>
      <c r="G2202">
        <v>783</v>
      </c>
      <c r="H2202" s="2"/>
      <c r="I2202" t="e">
        <f>+ABS(SUMIF($A$4:$A$11183,A2202,$H$4:$H$11183)-IF(ISERROR(VLOOKUP(A2202,Seguimiento_Mar_2025!G$4:U$356,15,FALSE)),0,VLOOKUP(A2202,Seguimiento_Mar_2025!G$4:U$356,15,FALSE)))</f>
        <v>#VALUE!</v>
      </c>
    </row>
    <row r="2203" spans="1:9" ht="30">
      <c r="A2203" t="s">
        <v>336</v>
      </c>
      <c r="B2203" s="1" t="str">
        <f>+IF(LEN(A2203)&gt;0,VLOOKUP(A2203,Seguimiento_Mar_2025!G$4:H$356,2,FALSE),"")</f>
        <v>Estudiantes matrículados en establecimientos educativos oficiales urbanos y rurales</v>
      </c>
      <c r="C2203" s="1" t="str">
        <f>+IF(LEN(A2203)&gt;0,VLOOKUP(A2203,Seguimiento_Mar_2025!G$4:J$356,4,FALSE),"")</f>
        <v>Secretaría de Educación</v>
      </c>
      <c r="D2203" t="s">
        <v>1347</v>
      </c>
      <c r="E2203" t="str">
        <f t="shared" si="69"/>
        <v>52030108Titiribí</v>
      </c>
      <c r="F2203" t="str">
        <f t="shared" si="70"/>
        <v/>
      </c>
      <c r="G2203">
        <v>1163</v>
      </c>
      <c r="H2203" s="2"/>
      <c r="I2203" t="e">
        <f>+ABS(SUMIF($A$4:$A$11183,A2203,$H$4:$H$11183)-IF(ISERROR(VLOOKUP(A2203,Seguimiento_Mar_2025!G$4:U$356,15,FALSE)),0,VLOOKUP(A2203,Seguimiento_Mar_2025!G$4:U$356,15,FALSE)))</f>
        <v>#VALUE!</v>
      </c>
    </row>
    <row r="2204" spans="1:9" ht="30">
      <c r="A2204" t="s">
        <v>336</v>
      </c>
      <c r="B2204" s="1" t="str">
        <f>+IF(LEN(A2204)&gt;0,VLOOKUP(A2204,Seguimiento_Mar_2025!G$4:H$356,2,FALSE),"")</f>
        <v>Estudiantes matrículados en establecimientos educativos oficiales urbanos y rurales</v>
      </c>
      <c r="C2204" s="1" t="str">
        <f>+IF(LEN(A2204)&gt;0,VLOOKUP(A2204,Seguimiento_Mar_2025!G$4:J$356,4,FALSE),"")</f>
        <v>Secretaría de Educación</v>
      </c>
      <c r="D2204" t="s">
        <v>1348</v>
      </c>
      <c r="E2204" t="str">
        <f t="shared" si="69"/>
        <v>52030108Toledo</v>
      </c>
      <c r="F2204" t="str">
        <f t="shared" si="70"/>
        <v/>
      </c>
      <c r="G2204">
        <v>1016</v>
      </c>
      <c r="H2204" s="2"/>
      <c r="I2204" t="e">
        <f>+ABS(SUMIF($A$4:$A$11183,A2204,$H$4:$H$11183)-IF(ISERROR(VLOOKUP(A2204,Seguimiento_Mar_2025!G$4:U$356,15,FALSE)),0,VLOOKUP(A2204,Seguimiento_Mar_2025!G$4:U$356,15,FALSE)))</f>
        <v>#VALUE!</v>
      </c>
    </row>
    <row r="2205" spans="1:9" ht="30">
      <c r="A2205" t="s">
        <v>336</v>
      </c>
      <c r="B2205" s="1" t="str">
        <f>+IF(LEN(A2205)&gt;0,VLOOKUP(A2205,Seguimiento_Mar_2025!G$4:H$356,2,FALSE),"")</f>
        <v>Estudiantes matrículados en establecimientos educativos oficiales urbanos y rurales</v>
      </c>
      <c r="C2205" s="1" t="str">
        <f>+IF(LEN(A2205)&gt;0,VLOOKUP(A2205,Seguimiento_Mar_2025!G$4:J$356,4,FALSE),"")</f>
        <v>Secretaría de Educación</v>
      </c>
      <c r="D2205" t="s">
        <v>1290</v>
      </c>
      <c r="E2205" t="str">
        <f t="shared" si="69"/>
        <v>52030108Uramita</v>
      </c>
      <c r="F2205" t="str">
        <f t="shared" si="70"/>
        <v/>
      </c>
      <c r="G2205">
        <v>1113</v>
      </c>
      <c r="H2205" s="2"/>
      <c r="I2205" t="e">
        <f>+ABS(SUMIF($A$4:$A$11183,A2205,$H$4:$H$11183)-IF(ISERROR(VLOOKUP(A2205,Seguimiento_Mar_2025!G$4:U$356,15,FALSE)),0,VLOOKUP(A2205,Seguimiento_Mar_2025!G$4:U$356,15,FALSE)))</f>
        <v>#VALUE!</v>
      </c>
    </row>
    <row r="2206" spans="1:9" ht="30">
      <c r="A2206" t="s">
        <v>336</v>
      </c>
      <c r="B2206" s="1" t="str">
        <f>+IF(LEN(A2206)&gt;0,VLOOKUP(A2206,Seguimiento_Mar_2025!G$4:H$356,2,FALSE),"")</f>
        <v>Estudiantes matrículados en establecimientos educativos oficiales urbanos y rurales</v>
      </c>
      <c r="C2206" s="1" t="str">
        <f>+IF(LEN(A2206)&gt;0,VLOOKUP(A2206,Seguimiento_Mar_2025!G$4:J$356,4,FALSE),"")</f>
        <v>Secretaría de Educación</v>
      </c>
      <c r="D2206" t="s">
        <v>1252</v>
      </c>
      <c r="E2206" t="str">
        <f t="shared" si="69"/>
        <v>52030108Urrao</v>
      </c>
      <c r="F2206" t="str">
        <f t="shared" si="70"/>
        <v/>
      </c>
      <c r="G2206">
        <v>5943</v>
      </c>
      <c r="H2206" s="2"/>
      <c r="I2206" t="e">
        <f>+ABS(SUMIF($A$4:$A$11183,A2206,$H$4:$H$11183)-IF(ISERROR(VLOOKUP(A2206,Seguimiento_Mar_2025!G$4:U$356,15,FALSE)),0,VLOOKUP(A2206,Seguimiento_Mar_2025!G$4:U$356,15,FALSE)))</f>
        <v>#VALUE!</v>
      </c>
    </row>
    <row r="2207" spans="1:9" ht="30">
      <c r="A2207" t="s">
        <v>336</v>
      </c>
      <c r="B2207" s="1" t="str">
        <f>+IF(LEN(A2207)&gt;0,VLOOKUP(A2207,Seguimiento_Mar_2025!G$4:H$356,2,FALSE),"")</f>
        <v>Estudiantes matrículados en establecimientos educativos oficiales urbanos y rurales</v>
      </c>
      <c r="C2207" s="1" t="str">
        <f>+IF(LEN(A2207)&gt;0,VLOOKUP(A2207,Seguimiento_Mar_2025!G$4:J$356,4,FALSE),"")</f>
        <v>Secretaría de Educación</v>
      </c>
      <c r="D2207" t="s">
        <v>1349</v>
      </c>
      <c r="E2207" t="str">
        <f t="shared" si="69"/>
        <v>52030108Valdivia</v>
      </c>
      <c r="F2207" t="str">
        <f t="shared" si="70"/>
        <v/>
      </c>
      <c r="G2207">
        <v>2532</v>
      </c>
      <c r="H2207" s="2"/>
      <c r="I2207" t="e">
        <f>+ABS(SUMIF($A$4:$A$11183,A2207,$H$4:$H$11183)-IF(ISERROR(VLOOKUP(A2207,Seguimiento_Mar_2025!G$4:U$356,15,FALSE)),0,VLOOKUP(A2207,Seguimiento_Mar_2025!G$4:U$356,15,FALSE)))</f>
        <v>#VALUE!</v>
      </c>
    </row>
    <row r="2208" spans="1:9" ht="30">
      <c r="A2208" t="s">
        <v>336</v>
      </c>
      <c r="B2208" s="1" t="str">
        <f>+IF(LEN(A2208)&gt;0,VLOOKUP(A2208,Seguimiento_Mar_2025!G$4:H$356,2,FALSE),"")</f>
        <v>Estudiantes matrículados en establecimientos educativos oficiales urbanos y rurales</v>
      </c>
      <c r="C2208" s="1" t="str">
        <f>+IF(LEN(A2208)&gt;0,VLOOKUP(A2208,Seguimiento_Mar_2025!G$4:J$356,4,FALSE),"")</f>
        <v>Secretaría de Educación</v>
      </c>
      <c r="D2208" t="s">
        <v>1350</v>
      </c>
      <c r="E2208" t="str">
        <f t="shared" si="69"/>
        <v>52030108Valparaíso</v>
      </c>
      <c r="F2208" t="str">
        <f t="shared" si="70"/>
        <v/>
      </c>
      <c r="G2208">
        <v>746</v>
      </c>
      <c r="H2208" s="2"/>
      <c r="I2208" t="e">
        <f>+ABS(SUMIF($A$4:$A$11183,A2208,$H$4:$H$11183)-IF(ISERROR(VLOOKUP(A2208,Seguimiento_Mar_2025!G$4:U$356,15,FALSE)),0,VLOOKUP(A2208,Seguimiento_Mar_2025!G$4:U$356,15,FALSE)))</f>
        <v>#VALUE!</v>
      </c>
    </row>
    <row r="2209" spans="1:9" ht="30">
      <c r="A2209" t="s">
        <v>336</v>
      </c>
      <c r="B2209" s="1" t="str">
        <f>+IF(LEN(A2209)&gt;0,VLOOKUP(A2209,Seguimiento_Mar_2025!G$4:H$356,2,FALSE),"")</f>
        <v>Estudiantes matrículados en establecimientos educativos oficiales urbanos y rurales</v>
      </c>
      <c r="C2209" s="1" t="str">
        <f>+IF(LEN(A2209)&gt;0,VLOOKUP(A2209,Seguimiento_Mar_2025!G$4:J$356,4,FALSE),"")</f>
        <v>Secretaría de Educación</v>
      </c>
      <c r="D2209" t="s">
        <v>1232</v>
      </c>
      <c r="E2209" t="str">
        <f t="shared" si="69"/>
        <v>52030108Vegachí</v>
      </c>
      <c r="F2209" t="str">
        <f t="shared" si="70"/>
        <v/>
      </c>
      <c r="G2209">
        <v>2752</v>
      </c>
      <c r="H2209" s="2"/>
      <c r="I2209" t="e">
        <f>+ABS(SUMIF($A$4:$A$11183,A2209,$H$4:$H$11183)-IF(ISERROR(VLOOKUP(A2209,Seguimiento_Mar_2025!G$4:U$356,15,FALSE)),0,VLOOKUP(A2209,Seguimiento_Mar_2025!G$4:U$356,15,FALSE)))</f>
        <v>#VALUE!</v>
      </c>
    </row>
    <row r="2210" spans="1:9" ht="30">
      <c r="A2210" t="s">
        <v>336</v>
      </c>
      <c r="B2210" s="1" t="str">
        <f>+IF(LEN(A2210)&gt;0,VLOOKUP(A2210,Seguimiento_Mar_2025!G$4:H$356,2,FALSE),"")</f>
        <v>Estudiantes matrículados en establecimientos educativos oficiales urbanos y rurales</v>
      </c>
      <c r="C2210" s="1" t="str">
        <f>+IF(LEN(A2210)&gt;0,VLOOKUP(A2210,Seguimiento_Mar_2025!G$4:J$356,4,FALSE),"")</f>
        <v>Secretaría de Educación</v>
      </c>
      <c r="D2210" t="s">
        <v>1351</v>
      </c>
      <c r="E2210" t="str">
        <f t="shared" si="69"/>
        <v>52030108Venecia</v>
      </c>
      <c r="F2210" t="str">
        <f t="shared" si="70"/>
        <v/>
      </c>
      <c r="G2210">
        <v>1418</v>
      </c>
      <c r="H2210" s="2"/>
      <c r="I2210" t="e">
        <f>+ABS(SUMIF($A$4:$A$11183,A2210,$H$4:$H$11183)-IF(ISERROR(VLOOKUP(A2210,Seguimiento_Mar_2025!G$4:U$356,15,FALSE)),0,VLOOKUP(A2210,Seguimiento_Mar_2025!G$4:U$356,15,FALSE)))</f>
        <v>#VALUE!</v>
      </c>
    </row>
    <row r="2211" spans="1:9" ht="30">
      <c r="A2211" t="s">
        <v>336</v>
      </c>
      <c r="B2211" s="1" t="str">
        <f>+IF(LEN(A2211)&gt;0,VLOOKUP(A2211,Seguimiento_Mar_2025!G$4:H$356,2,FALSE),"")</f>
        <v>Estudiantes matrículados en establecimientos educativos oficiales urbanos y rurales</v>
      </c>
      <c r="C2211" s="1" t="str">
        <f>+IF(LEN(A2211)&gt;0,VLOOKUP(A2211,Seguimiento_Mar_2025!G$4:J$356,4,FALSE),"")</f>
        <v>Secretaría de Educación</v>
      </c>
      <c r="D2211" t="s">
        <v>1415</v>
      </c>
      <c r="E2211" t="str">
        <f t="shared" si="69"/>
        <v>52030108Vigía Del Fuerte</v>
      </c>
      <c r="F2211" t="str">
        <f t="shared" si="70"/>
        <v/>
      </c>
      <c r="G2211">
        <v>2605</v>
      </c>
      <c r="H2211" s="2"/>
      <c r="I2211" t="e">
        <f>+ABS(SUMIF($A$4:$A$11183,A2211,$H$4:$H$11183)-IF(ISERROR(VLOOKUP(A2211,Seguimiento_Mar_2025!G$4:U$356,15,FALSE)),0,VLOOKUP(A2211,Seguimiento_Mar_2025!G$4:U$356,15,FALSE)))</f>
        <v>#VALUE!</v>
      </c>
    </row>
    <row r="2212" spans="1:9" ht="30">
      <c r="A2212" t="s">
        <v>336</v>
      </c>
      <c r="B2212" s="1" t="str">
        <f>+IF(LEN(A2212)&gt;0,VLOOKUP(A2212,Seguimiento_Mar_2025!G$4:H$356,2,FALSE),"")</f>
        <v>Estudiantes matrículados en establecimientos educativos oficiales urbanos y rurales</v>
      </c>
      <c r="C2212" s="1" t="str">
        <f>+IF(LEN(A2212)&gt;0,VLOOKUP(A2212,Seguimiento_Mar_2025!G$4:J$356,4,FALSE),"")</f>
        <v>Secretaría de Educación</v>
      </c>
      <c r="D2212" t="s">
        <v>1352</v>
      </c>
      <c r="E2212" t="str">
        <f t="shared" si="69"/>
        <v>52030108Yalí</v>
      </c>
      <c r="F2212" t="str">
        <f t="shared" si="70"/>
        <v/>
      </c>
      <c r="G2212">
        <v>1133</v>
      </c>
      <c r="H2212" s="2"/>
      <c r="I2212" t="e">
        <f>+ABS(SUMIF($A$4:$A$11183,A2212,$H$4:$H$11183)-IF(ISERROR(VLOOKUP(A2212,Seguimiento_Mar_2025!G$4:U$356,15,FALSE)),0,VLOOKUP(A2212,Seguimiento_Mar_2025!G$4:U$356,15,FALSE)))</f>
        <v>#VALUE!</v>
      </c>
    </row>
    <row r="2213" spans="1:9" ht="30">
      <c r="A2213" t="s">
        <v>336</v>
      </c>
      <c r="B2213" s="1" t="str">
        <f>+IF(LEN(A2213)&gt;0,VLOOKUP(A2213,Seguimiento_Mar_2025!G$4:H$356,2,FALSE),"")</f>
        <v>Estudiantes matrículados en establecimientos educativos oficiales urbanos y rurales</v>
      </c>
      <c r="C2213" s="1" t="str">
        <f>+IF(LEN(A2213)&gt;0,VLOOKUP(A2213,Seguimiento_Mar_2025!G$4:J$356,4,FALSE),"")</f>
        <v>Secretaría de Educación</v>
      </c>
      <c r="D2213" t="s">
        <v>1353</v>
      </c>
      <c r="E2213" t="str">
        <f t="shared" si="69"/>
        <v>52030108Yarumal</v>
      </c>
      <c r="F2213" t="str">
        <f t="shared" si="70"/>
        <v/>
      </c>
      <c r="G2213">
        <v>7374</v>
      </c>
      <c r="H2213" s="2"/>
      <c r="I2213" t="e">
        <f>+ABS(SUMIF($A$4:$A$11183,A2213,$H$4:$H$11183)-IF(ISERROR(VLOOKUP(A2213,Seguimiento_Mar_2025!G$4:U$356,15,FALSE)),0,VLOOKUP(A2213,Seguimiento_Mar_2025!G$4:U$356,15,FALSE)))</f>
        <v>#VALUE!</v>
      </c>
    </row>
    <row r="2214" spans="1:9" ht="30">
      <c r="A2214" t="s">
        <v>336</v>
      </c>
      <c r="B2214" s="1" t="str">
        <f>+IF(LEN(A2214)&gt;0,VLOOKUP(A2214,Seguimiento_Mar_2025!G$4:H$356,2,FALSE),"")</f>
        <v>Estudiantes matrículados en establecimientos educativos oficiales urbanos y rurales</v>
      </c>
      <c r="C2214" s="1" t="str">
        <f>+IF(LEN(A2214)&gt;0,VLOOKUP(A2214,Seguimiento_Mar_2025!G$4:J$356,4,FALSE),"")</f>
        <v>Secretaría de Educación</v>
      </c>
      <c r="D2214" t="s">
        <v>1301</v>
      </c>
      <c r="E2214" t="str">
        <f t="shared" si="69"/>
        <v>52030108Yolombó</v>
      </c>
      <c r="F2214" t="str">
        <f t="shared" si="70"/>
        <v/>
      </c>
      <c r="G2214">
        <v>3295</v>
      </c>
      <c r="H2214" s="2"/>
      <c r="I2214" t="e">
        <f>+ABS(SUMIF($A$4:$A$11183,A2214,$H$4:$H$11183)-IF(ISERROR(VLOOKUP(A2214,Seguimiento_Mar_2025!G$4:U$356,15,FALSE)),0,VLOOKUP(A2214,Seguimiento_Mar_2025!G$4:U$356,15,FALSE)))</f>
        <v>#VALUE!</v>
      </c>
    </row>
    <row r="2215" spans="1:9" ht="30">
      <c r="A2215" t="s">
        <v>336</v>
      </c>
      <c r="B2215" s="1" t="str">
        <f>+IF(LEN(A2215)&gt;0,VLOOKUP(A2215,Seguimiento_Mar_2025!G$4:H$356,2,FALSE),"")</f>
        <v>Estudiantes matrículados en establecimientos educativos oficiales urbanos y rurales</v>
      </c>
      <c r="C2215" s="1" t="str">
        <f>+IF(LEN(A2215)&gt;0,VLOOKUP(A2215,Seguimiento_Mar_2025!G$4:J$356,4,FALSE),"")</f>
        <v>Secretaría de Educación</v>
      </c>
      <c r="D2215" t="s">
        <v>1354</v>
      </c>
      <c r="E2215" t="str">
        <f t="shared" si="69"/>
        <v>52030108Yondó</v>
      </c>
      <c r="F2215" t="str">
        <f t="shared" si="70"/>
        <v/>
      </c>
      <c r="G2215">
        <v>3884</v>
      </c>
      <c r="H2215" s="2"/>
      <c r="I2215" t="e">
        <f>+ABS(SUMIF($A$4:$A$11183,A2215,$H$4:$H$11183)-IF(ISERROR(VLOOKUP(A2215,Seguimiento_Mar_2025!G$4:U$356,15,FALSE)),0,VLOOKUP(A2215,Seguimiento_Mar_2025!G$4:U$356,15,FALSE)))</f>
        <v>#VALUE!</v>
      </c>
    </row>
    <row r="2216" spans="1:9" ht="30">
      <c r="A2216" t="s">
        <v>336</v>
      </c>
      <c r="B2216" s="1" t="str">
        <f>+IF(LEN(A2216)&gt;0,VLOOKUP(A2216,Seguimiento_Mar_2025!G$4:H$356,2,FALSE),"")</f>
        <v>Estudiantes matrículados en establecimientos educativos oficiales urbanos y rurales</v>
      </c>
      <c r="C2216" s="1" t="str">
        <f>+IF(LEN(A2216)&gt;0,VLOOKUP(A2216,Seguimiento_Mar_2025!G$4:J$356,4,FALSE),"")</f>
        <v>Secretaría de Educación</v>
      </c>
      <c r="D2216" t="s">
        <v>1233</v>
      </c>
      <c r="E2216" t="str">
        <f t="shared" si="69"/>
        <v>52030108Zaragoza</v>
      </c>
      <c r="F2216" t="str">
        <f t="shared" si="70"/>
        <v/>
      </c>
      <c r="G2216">
        <v>7033</v>
      </c>
      <c r="H2216" s="2"/>
      <c r="I2216" t="e">
        <f>+ABS(SUMIF($A$4:$A$11183,A2216,$H$4:$H$11183)-IF(ISERROR(VLOOKUP(A2216,Seguimiento_Mar_2025!G$4:U$356,15,FALSE)),0,VLOOKUP(A2216,Seguimiento_Mar_2025!G$4:U$356,15,FALSE)))</f>
        <v>#VALUE!</v>
      </c>
    </row>
    <row r="2217" spans="1:9" ht="30">
      <c r="A2217" t="s">
        <v>336</v>
      </c>
      <c r="B2217" s="1" t="str">
        <f>+IF(LEN(A2217)&gt;0,VLOOKUP(A2217,Seguimiento_Mar_2025!G$4:H$356,2,FALSE),"")</f>
        <v>Estudiantes matrículados en establecimientos educativos oficiales urbanos y rurales</v>
      </c>
      <c r="C2217" s="1" t="str">
        <f>+IF(LEN(A2217)&gt;0,VLOOKUP(A2217,Seguimiento_Mar_2025!G$4:J$356,4,FALSE),"")</f>
        <v>Secretaría de Educación</v>
      </c>
      <c r="D2217" t="s">
        <v>1544</v>
      </c>
      <c r="E2217" t="str">
        <f t="shared" si="69"/>
        <v>52030108.Gobernación</v>
      </c>
      <c r="F2217" t="str">
        <f t="shared" si="70"/>
        <v/>
      </c>
      <c r="G2217">
        <v>21</v>
      </c>
      <c r="H2217" s="2"/>
      <c r="I2217" t="e">
        <f>+ABS(SUMIF($A$4:$A$11183,A2217,$H$4:$H$11183)-IF(ISERROR(VLOOKUP(A2217,Seguimiento_Mar_2025!G$4:U$356,15,FALSE)),0,VLOOKUP(A2217,Seguimiento_Mar_2025!G$4:U$356,15,FALSE)))</f>
        <v>#VALUE!</v>
      </c>
    </row>
    <row r="2218" spans="1:9">
      <c r="A2218" t="s">
        <v>379</v>
      </c>
      <c r="B2218" s="1" t="str">
        <f>+IF(LEN(A2218)&gt;0,VLOOKUP(A2218,Seguimiento_Mar_2025!G$4:H$356,2,FALSE),"")</f>
        <v>Docentes y administrativos beneficiados con las políticas de bienestar integral</v>
      </c>
      <c r="C2218" s="1" t="str">
        <f>+IF(LEN(A2218)&gt;0,VLOOKUP(A2218,Seguimiento_Mar_2025!G$4:J$356,4,FALSE),"")</f>
        <v>Secretaría de Educación</v>
      </c>
      <c r="D2218" t="s">
        <v>1271</v>
      </c>
      <c r="E2218" t="str">
        <f t="shared" si="69"/>
        <v>52030401Abejorral</v>
      </c>
      <c r="F2218" t="str">
        <f t="shared" si="70"/>
        <v/>
      </c>
      <c r="G2218">
        <v>56</v>
      </c>
      <c r="H2218" s="2"/>
      <c r="I2218">
        <f>+ABS(SUMIF($A$4:$A$11183,A2218,$H$4:$H$11183)-IF(ISERROR(VLOOKUP(A2218,Seguimiento_Mar_2025!G$4:U$356,15,FALSE)),0,VLOOKUP(A2218,Seguimiento_Mar_2025!G$4:U$356,15,FALSE)))</f>
        <v>0</v>
      </c>
    </row>
    <row r="2219" spans="1:9">
      <c r="A2219" t="s">
        <v>379</v>
      </c>
      <c r="B2219" s="1" t="str">
        <f>+IF(LEN(A2219)&gt;0,VLOOKUP(A2219,Seguimiento_Mar_2025!G$4:H$356,2,FALSE),"")</f>
        <v>Docentes y administrativos beneficiados con las políticas de bienestar integral</v>
      </c>
      <c r="C2219" s="1" t="str">
        <f>+IF(LEN(A2219)&gt;0,VLOOKUP(A2219,Seguimiento_Mar_2025!G$4:J$356,4,FALSE),"")</f>
        <v>Secretaría de Educación</v>
      </c>
      <c r="D2219" t="s">
        <v>1303</v>
      </c>
      <c r="E2219" t="str">
        <f t="shared" si="69"/>
        <v>52030401Abriaquí</v>
      </c>
      <c r="F2219" t="str">
        <f t="shared" si="70"/>
        <v/>
      </c>
      <c r="G2219">
        <v>10</v>
      </c>
      <c r="H2219" s="2"/>
      <c r="I2219">
        <f>+ABS(SUMIF($A$4:$A$11183,A2219,$H$4:$H$11183)-IF(ISERROR(VLOOKUP(A2219,Seguimiento_Mar_2025!G$4:U$356,15,FALSE)),0,VLOOKUP(A2219,Seguimiento_Mar_2025!G$4:U$356,15,FALSE)))</f>
        <v>0</v>
      </c>
    </row>
    <row r="2220" spans="1:9">
      <c r="A2220" t="s">
        <v>379</v>
      </c>
      <c r="B2220" s="1" t="str">
        <f>+IF(LEN(A2220)&gt;0,VLOOKUP(A2220,Seguimiento_Mar_2025!G$4:H$356,2,FALSE),"")</f>
        <v>Docentes y administrativos beneficiados con las políticas de bienestar integral</v>
      </c>
      <c r="C2220" s="1" t="str">
        <f>+IF(LEN(A2220)&gt;0,VLOOKUP(A2220,Seguimiento_Mar_2025!G$4:J$356,4,FALSE),"")</f>
        <v>Secretaría de Educación</v>
      </c>
      <c r="D2220" t="s">
        <v>1304</v>
      </c>
      <c r="E2220" t="str">
        <f t="shared" si="69"/>
        <v>52030401Alejandría</v>
      </c>
      <c r="F2220" t="str">
        <f t="shared" si="70"/>
        <v/>
      </c>
      <c r="G2220">
        <v>14</v>
      </c>
      <c r="H2220" s="2"/>
      <c r="I2220">
        <f>+ABS(SUMIF($A$4:$A$11183,A2220,$H$4:$H$11183)-IF(ISERROR(VLOOKUP(A2220,Seguimiento_Mar_2025!G$4:U$356,15,FALSE)),0,VLOOKUP(A2220,Seguimiento_Mar_2025!G$4:U$356,15,FALSE)))</f>
        <v>0</v>
      </c>
    </row>
    <row r="2221" spans="1:9">
      <c r="A2221" t="s">
        <v>379</v>
      </c>
      <c r="B2221" s="1" t="str">
        <f>+IF(LEN(A2221)&gt;0,VLOOKUP(A2221,Seguimiento_Mar_2025!G$4:H$356,2,FALSE),"")</f>
        <v>Docentes y administrativos beneficiados con las políticas de bienestar integral</v>
      </c>
      <c r="C2221" s="1" t="str">
        <f>+IF(LEN(A2221)&gt;0,VLOOKUP(A2221,Seguimiento_Mar_2025!G$4:J$356,4,FALSE),"")</f>
        <v>Secretaría de Educación</v>
      </c>
      <c r="D2221" t="s">
        <v>1230</v>
      </c>
      <c r="E2221" t="str">
        <f t="shared" si="69"/>
        <v>52030401Amagá</v>
      </c>
      <c r="F2221" t="str">
        <f t="shared" si="70"/>
        <v/>
      </c>
      <c r="G2221">
        <v>76</v>
      </c>
      <c r="H2221" s="2"/>
      <c r="I2221">
        <f>+ABS(SUMIF($A$4:$A$11183,A2221,$H$4:$H$11183)-IF(ISERROR(VLOOKUP(A2221,Seguimiento_Mar_2025!G$4:U$356,15,FALSE)),0,VLOOKUP(A2221,Seguimiento_Mar_2025!G$4:U$356,15,FALSE)))</f>
        <v>0</v>
      </c>
    </row>
    <row r="2222" spans="1:9">
      <c r="A2222" t="s">
        <v>379</v>
      </c>
      <c r="B2222" s="1" t="str">
        <f>+IF(LEN(A2222)&gt;0,VLOOKUP(A2222,Seguimiento_Mar_2025!G$4:H$356,2,FALSE),"")</f>
        <v>Docentes y administrativos beneficiados con las políticas de bienestar integral</v>
      </c>
      <c r="C2222" s="1" t="str">
        <f>+IF(LEN(A2222)&gt;0,VLOOKUP(A2222,Seguimiento_Mar_2025!G$4:J$356,4,FALSE),"")</f>
        <v>Secretaría de Educación</v>
      </c>
      <c r="D2222" t="s">
        <v>1305</v>
      </c>
      <c r="E2222" t="str">
        <f t="shared" si="69"/>
        <v>52030401Amalfi</v>
      </c>
      <c r="F2222" t="str">
        <f t="shared" si="70"/>
        <v/>
      </c>
      <c r="G2222">
        <v>123</v>
      </c>
      <c r="H2222" s="2"/>
      <c r="I2222">
        <f>+ABS(SUMIF($A$4:$A$11183,A2222,$H$4:$H$11183)-IF(ISERROR(VLOOKUP(A2222,Seguimiento_Mar_2025!G$4:U$356,15,FALSE)),0,VLOOKUP(A2222,Seguimiento_Mar_2025!G$4:U$356,15,FALSE)))</f>
        <v>0</v>
      </c>
    </row>
    <row r="2223" spans="1:9">
      <c r="A2223" t="s">
        <v>379</v>
      </c>
      <c r="B2223" s="1" t="str">
        <f>+IF(LEN(A2223)&gt;0,VLOOKUP(A2223,Seguimiento_Mar_2025!G$4:H$356,2,FALSE),"")</f>
        <v>Docentes y administrativos beneficiados con las políticas de bienestar integral</v>
      </c>
      <c r="C2223" s="1" t="str">
        <f>+IF(LEN(A2223)&gt;0,VLOOKUP(A2223,Seguimiento_Mar_2025!G$4:J$356,4,FALSE),"")</f>
        <v>Secretaría de Educación</v>
      </c>
      <c r="D2223" t="s">
        <v>1241</v>
      </c>
      <c r="E2223" t="str">
        <f t="shared" si="69"/>
        <v>52030401Andes</v>
      </c>
      <c r="F2223" t="str">
        <f t="shared" si="70"/>
        <v/>
      </c>
      <c r="G2223">
        <v>136</v>
      </c>
      <c r="H2223" s="2"/>
      <c r="I2223">
        <f>+ABS(SUMIF($A$4:$A$11183,A2223,$H$4:$H$11183)-IF(ISERROR(VLOOKUP(A2223,Seguimiento_Mar_2025!G$4:U$356,15,FALSE)),0,VLOOKUP(A2223,Seguimiento_Mar_2025!G$4:U$356,15,FALSE)))</f>
        <v>0</v>
      </c>
    </row>
    <row r="2224" spans="1:9">
      <c r="A2224" t="s">
        <v>379</v>
      </c>
      <c r="B2224" s="1" t="str">
        <f>+IF(LEN(A2224)&gt;0,VLOOKUP(A2224,Seguimiento_Mar_2025!G$4:H$356,2,FALSE),"")</f>
        <v>Docentes y administrativos beneficiados con las políticas de bienestar integral</v>
      </c>
      <c r="C2224" s="1" t="str">
        <f>+IF(LEN(A2224)&gt;0,VLOOKUP(A2224,Seguimiento_Mar_2025!G$4:J$356,4,FALSE),"")</f>
        <v>Secretaría de Educación</v>
      </c>
      <c r="D2224" t="s">
        <v>1277</v>
      </c>
      <c r="E2224" t="str">
        <f t="shared" si="69"/>
        <v>52030401Angelópolis</v>
      </c>
      <c r="F2224" t="str">
        <f t="shared" si="70"/>
        <v/>
      </c>
      <c r="G2224">
        <v>32</v>
      </c>
      <c r="H2224" s="2"/>
      <c r="I2224">
        <f>+ABS(SUMIF($A$4:$A$11183,A2224,$H$4:$H$11183)-IF(ISERROR(VLOOKUP(A2224,Seguimiento_Mar_2025!G$4:U$356,15,FALSE)),0,VLOOKUP(A2224,Seguimiento_Mar_2025!G$4:U$356,15,FALSE)))</f>
        <v>0</v>
      </c>
    </row>
    <row r="2225" spans="1:9">
      <c r="A2225" t="s">
        <v>379</v>
      </c>
      <c r="B2225" s="1" t="str">
        <f>+IF(LEN(A2225)&gt;0,VLOOKUP(A2225,Seguimiento_Mar_2025!G$4:H$356,2,FALSE),"")</f>
        <v>Docentes y administrativos beneficiados con las políticas de bienestar integral</v>
      </c>
      <c r="C2225" s="1" t="str">
        <f>+IF(LEN(A2225)&gt;0,VLOOKUP(A2225,Seguimiento_Mar_2025!G$4:J$356,4,FALSE),"")</f>
        <v>Secretaría de Educación</v>
      </c>
      <c r="D2225" t="s">
        <v>1278</v>
      </c>
      <c r="E2225" t="str">
        <f t="shared" si="69"/>
        <v>52030401Angostura</v>
      </c>
      <c r="F2225" t="str">
        <f t="shared" si="70"/>
        <v/>
      </c>
      <c r="G2225">
        <v>51</v>
      </c>
      <c r="H2225" s="2"/>
      <c r="I2225">
        <f>+ABS(SUMIF($A$4:$A$11183,A2225,$H$4:$H$11183)-IF(ISERROR(VLOOKUP(A2225,Seguimiento_Mar_2025!G$4:U$356,15,FALSE)),0,VLOOKUP(A2225,Seguimiento_Mar_2025!G$4:U$356,15,FALSE)))</f>
        <v>0</v>
      </c>
    </row>
    <row r="2226" spans="1:9">
      <c r="A2226" t="s">
        <v>379</v>
      </c>
      <c r="B2226" s="1" t="str">
        <f>+IF(LEN(A2226)&gt;0,VLOOKUP(A2226,Seguimiento_Mar_2025!G$4:H$356,2,FALSE),"")</f>
        <v>Docentes y administrativos beneficiados con las políticas de bienestar integral</v>
      </c>
      <c r="C2226" s="1" t="str">
        <f>+IF(LEN(A2226)&gt;0,VLOOKUP(A2226,Seguimiento_Mar_2025!G$4:J$356,4,FALSE),"")</f>
        <v>Secretaría de Educación</v>
      </c>
      <c r="D2226" t="s">
        <v>1306</v>
      </c>
      <c r="E2226" t="str">
        <f t="shared" si="69"/>
        <v>52030401Anorí</v>
      </c>
      <c r="F2226" t="str">
        <f t="shared" si="70"/>
        <v/>
      </c>
      <c r="G2226">
        <v>77</v>
      </c>
      <c r="H2226" s="2"/>
      <c r="I2226">
        <f>+ABS(SUMIF($A$4:$A$11183,A2226,$H$4:$H$11183)-IF(ISERROR(VLOOKUP(A2226,Seguimiento_Mar_2025!G$4:U$356,15,FALSE)),0,VLOOKUP(A2226,Seguimiento_Mar_2025!G$4:U$356,15,FALSE)))</f>
        <v>0</v>
      </c>
    </row>
    <row r="2227" spans="1:9">
      <c r="A2227" t="s">
        <v>379</v>
      </c>
      <c r="B2227" s="1" t="str">
        <f>+IF(LEN(A2227)&gt;0,VLOOKUP(A2227,Seguimiento_Mar_2025!G$4:H$356,2,FALSE),"")</f>
        <v>Docentes y administrativos beneficiados con las políticas de bienestar integral</v>
      </c>
      <c r="C2227" s="1" t="str">
        <f>+IF(LEN(A2227)&gt;0,VLOOKUP(A2227,Seguimiento_Mar_2025!G$4:J$356,4,FALSE),"")</f>
        <v>Secretaría de Educación</v>
      </c>
      <c r="D2227" t="s">
        <v>1307</v>
      </c>
      <c r="E2227" t="str">
        <f t="shared" si="69"/>
        <v>52030401Anzá</v>
      </c>
      <c r="F2227" t="str">
        <f t="shared" si="70"/>
        <v/>
      </c>
      <c r="G2227">
        <v>46</v>
      </c>
      <c r="H2227" s="2"/>
      <c r="I2227">
        <f>+ABS(SUMIF($A$4:$A$11183,A2227,$H$4:$H$11183)-IF(ISERROR(VLOOKUP(A2227,Seguimiento_Mar_2025!G$4:U$356,15,FALSE)),0,VLOOKUP(A2227,Seguimiento_Mar_2025!G$4:U$356,15,FALSE)))</f>
        <v>0</v>
      </c>
    </row>
    <row r="2228" spans="1:9">
      <c r="A2228" t="s">
        <v>379</v>
      </c>
      <c r="B2228" s="1" t="str">
        <f>+IF(LEN(A2228)&gt;0,VLOOKUP(A2228,Seguimiento_Mar_2025!G$4:H$356,2,FALSE),"")</f>
        <v>Docentes y administrativos beneficiados con las políticas de bienestar integral</v>
      </c>
      <c r="C2228" s="1" t="str">
        <f>+IF(LEN(A2228)&gt;0,VLOOKUP(A2228,Seguimiento_Mar_2025!G$4:J$356,4,FALSE),"")</f>
        <v>Secretaría de Educación</v>
      </c>
      <c r="D2228" t="s">
        <v>1372</v>
      </c>
      <c r="E2228" t="str">
        <f t="shared" si="69"/>
        <v>52030401Apartado</v>
      </c>
      <c r="F2228" t="str">
        <f t="shared" si="70"/>
        <v/>
      </c>
      <c r="G2228">
        <v>13</v>
      </c>
      <c r="H2228" s="2"/>
      <c r="I2228">
        <f>+ABS(SUMIF($A$4:$A$11183,A2228,$H$4:$H$11183)-IF(ISERROR(VLOOKUP(A2228,Seguimiento_Mar_2025!G$4:U$356,15,FALSE)),0,VLOOKUP(A2228,Seguimiento_Mar_2025!G$4:U$356,15,FALSE)))</f>
        <v>0</v>
      </c>
    </row>
    <row r="2229" spans="1:9">
      <c r="A2229" t="s">
        <v>379</v>
      </c>
      <c r="B2229" s="1" t="str">
        <f>+IF(LEN(A2229)&gt;0,VLOOKUP(A2229,Seguimiento_Mar_2025!G$4:H$356,2,FALSE),"")</f>
        <v>Docentes y administrativos beneficiados con las políticas de bienestar integral</v>
      </c>
      <c r="C2229" s="1" t="str">
        <f>+IF(LEN(A2229)&gt;0,VLOOKUP(A2229,Seguimiento_Mar_2025!G$4:J$356,4,FALSE),"")</f>
        <v>Secretaría de Educación</v>
      </c>
      <c r="D2229" t="s">
        <v>1225</v>
      </c>
      <c r="E2229" t="str">
        <f t="shared" si="69"/>
        <v>52030401Arboletes</v>
      </c>
      <c r="F2229" t="str">
        <f t="shared" si="70"/>
        <v/>
      </c>
      <c r="G2229">
        <v>105</v>
      </c>
      <c r="H2229" s="2"/>
      <c r="I2229">
        <f>+ABS(SUMIF($A$4:$A$11183,A2229,$H$4:$H$11183)-IF(ISERROR(VLOOKUP(A2229,Seguimiento_Mar_2025!G$4:U$356,15,FALSE)),0,VLOOKUP(A2229,Seguimiento_Mar_2025!G$4:U$356,15,FALSE)))</f>
        <v>0</v>
      </c>
    </row>
    <row r="2230" spans="1:9">
      <c r="A2230" t="s">
        <v>379</v>
      </c>
      <c r="B2230" s="1" t="str">
        <f>+IF(LEN(A2230)&gt;0,VLOOKUP(A2230,Seguimiento_Mar_2025!G$4:H$356,2,FALSE),"")</f>
        <v>Docentes y administrativos beneficiados con las políticas de bienestar integral</v>
      </c>
      <c r="C2230" s="1" t="str">
        <f>+IF(LEN(A2230)&gt;0,VLOOKUP(A2230,Seguimiento_Mar_2025!G$4:J$356,4,FALSE),"")</f>
        <v>Secretaría de Educación</v>
      </c>
      <c r="D2230" t="s">
        <v>1308</v>
      </c>
      <c r="E2230" t="str">
        <f t="shared" si="69"/>
        <v>52030401Argelia</v>
      </c>
      <c r="F2230" t="str">
        <f t="shared" si="70"/>
        <v/>
      </c>
      <c r="G2230">
        <v>56</v>
      </c>
      <c r="H2230" s="2"/>
      <c r="I2230">
        <f>+ABS(SUMIF($A$4:$A$11183,A2230,$H$4:$H$11183)-IF(ISERROR(VLOOKUP(A2230,Seguimiento_Mar_2025!G$4:U$356,15,FALSE)),0,VLOOKUP(A2230,Seguimiento_Mar_2025!G$4:U$356,15,FALSE)))</f>
        <v>0</v>
      </c>
    </row>
    <row r="2231" spans="1:9">
      <c r="A2231" t="s">
        <v>379</v>
      </c>
      <c r="B2231" s="1" t="str">
        <f>+IF(LEN(A2231)&gt;0,VLOOKUP(A2231,Seguimiento_Mar_2025!G$4:H$356,2,FALSE),"")</f>
        <v>Docentes y administrativos beneficiados con las políticas de bienestar integral</v>
      </c>
      <c r="C2231" s="1" t="str">
        <f>+IF(LEN(A2231)&gt;0,VLOOKUP(A2231,Seguimiento_Mar_2025!G$4:J$356,4,FALSE),"")</f>
        <v>Secretaría de Educación</v>
      </c>
      <c r="D2231" t="s">
        <v>1269</v>
      </c>
      <c r="E2231" t="str">
        <f t="shared" si="69"/>
        <v>52030401Armenia</v>
      </c>
      <c r="F2231" t="str">
        <f t="shared" si="70"/>
        <v/>
      </c>
      <c r="G2231">
        <v>16</v>
      </c>
      <c r="H2231" s="2"/>
      <c r="I2231">
        <f>+ABS(SUMIF($A$4:$A$11183,A2231,$H$4:$H$11183)-IF(ISERROR(VLOOKUP(A2231,Seguimiento_Mar_2025!G$4:U$356,15,FALSE)),0,VLOOKUP(A2231,Seguimiento_Mar_2025!G$4:U$356,15,FALSE)))</f>
        <v>0</v>
      </c>
    </row>
    <row r="2232" spans="1:9">
      <c r="A2232" t="s">
        <v>379</v>
      </c>
      <c r="B2232" s="1" t="str">
        <f>+IF(LEN(A2232)&gt;0,VLOOKUP(A2232,Seguimiento_Mar_2025!G$4:H$356,2,FALSE),"")</f>
        <v>Docentes y administrativos beneficiados con las políticas de bienestar integral</v>
      </c>
      <c r="C2232" s="1" t="str">
        <f>+IF(LEN(A2232)&gt;0,VLOOKUP(A2232,Seguimiento_Mar_2025!G$4:J$356,4,FALSE),"")</f>
        <v>Secretaría de Educación</v>
      </c>
      <c r="D2232" t="s">
        <v>1309</v>
      </c>
      <c r="E2232" t="str">
        <f t="shared" si="69"/>
        <v>52030401Barbosa</v>
      </c>
      <c r="F2232" t="str">
        <f t="shared" si="70"/>
        <v/>
      </c>
      <c r="G2232">
        <v>116</v>
      </c>
      <c r="H2232" s="2"/>
      <c r="I2232">
        <f>+ABS(SUMIF($A$4:$A$11183,A2232,$H$4:$H$11183)-IF(ISERROR(VLOOKUP(A2232,Seguimiento_Mar_2025!G$4:U$356,15,FALSE)),0,VLOOKUP(A2232,Seguimiento_Mar_2025!G$4:U$356,15,FALSE)))</f>
        <v>0</v>
      </c>
    </row>
    <row r="2233" spans="1:9">
      <c r="A2233" t="s">
        <v>379</v>
      </c>
      <c r="B2233" s="1" t="str">
        <f>+IF(LEN(A2233)&gt;0,VLOOKUP(A2233,Seguimiento_Mar_2025!G$4:H$356,2,FALSE),"")</f>
        <v>Docentes y administrativos beneficiados con las políticas de bienestar integral</v>
      </c>
      <c r="C2233" s="1" t="str">
        <f>+IF(LEN(A2233)&gt;0,VLOOKUP(A2233,Seguimiento_Mar_2025!G$4:J$356,4,FALSE),"")</f>
        <v>Secretaría de Educación</v>
      </c>
      <c r="D2233" t="s">
        <v>1310</v>
      </c>
      <c r="E2233" t="str">
        <f t="shared" si="69"/>
        <v>52030401Bello</v>
      </c>
      <c r="F2233" t="str">
        <f t="shared" si="70"/>
        <v/>
      </c>
      <c r="G2233">
        <v>22</v>
      </c>
      <c r="H2233" s="2"/>
      <c r="I2233">
        <f>+ABS(SUMIF($A$4:$A$11183,A2233,$H$4:$H$11183)-IF(ISERROR(VLOOKUP(A2233,Seguimiento_Mar_2025!G$4:U$356,15,FALSE)),0,VLOOKUP(A2233,Seguimiento_Mar_2025!G$4:U$356,15,FALSE)))</f>
        <v>0</v>
      </c>
    </row>
    <row r="2234" spans="1:9">
      <c r="A2234" t="s">
        <v>379</v>
      </c>
      <c r="B2234" s="1" t="str">
        <f>+IF(LEN(A2234)&gt;0,VLOOKUP(A2234,Seguimiento_Mar_2025!G$4:H$356,2,FALSE),"")</f>
        <v>Docentes y administrativos beneficiados con las políticas de bienestar integral</v>
      </c>
      <c r="C2234" s="1" t="str">
        <f>+IF(LEN(A2234)&gt;0,VLOOKUP(A2234,Seguimiento_Mar_2025!G$4:J$356,4,FALSE),"")</f>
        <v>Secretaría de Educación</v>
      </c>
      <c r="D2234" t="s">
        <v>1279</v>
      </c>
      <c r="E2234" t="str">
        <f t="shared" si="69"/>
        <v>52030401Belmira</v>
      </c>
      <c r="F2234" t="str">
        <f t="shared" si="70"/>
        <v/>
      </c>
      <c r="G2234">
        <v>40</v>
      </c>
      <c r="H2234" s="2"/>
      <c r="I2234">
        <f>+ABS(SUMIF($A$4:$A$11183,A2234,$H$4:$H$11183)-IF(ISERROR(VLOOKUP(A2234,Seguimiento_Mar_2025!G$4:U$356,15,FALSE)),0,VLOOKUP(A2234,Seguimiento_Mar_2025!G$4:U$356,15,FALSE)))</f>
        <v>0</v>
      </c>
    </row>
    <row r="2235" spans="1:9">
      <c r="A2235" t="s">
        <v>379</v>
      </c>
      <c r="B2235" s="1" t="str">
        <f>+IF(LEN(A2235)&gt;0,VLOOKUP(A2235,Seguimiento_Mar_2025!G$4:H$356,2,FALSE),"")</f>
        <v>Docentes y administrativos beneficiados con las políticas de bienestar integral</v>
      </c>
      <c r="C2235" s="1" t="str">
        <f>+IF(LEN(A2235)&gt;0,VLOOKUP(A2235,Seguimiento_Mar_2025!G$4:J$356,4,FALSE),"")</f>
        <v>Secretaría de Educación</v>
      </c>
      <c r="D2235" t="s">
        <v>1311</v>
      </c>
      <c r="E2235" t="str">
        <f t="shared" si="69"/>
        <v>52030401Betania</v>
      </c>
      <c r="F2235" t="str">
        <f t="shared" si="70"/>
        <v/>
      </c>
      <c r="G2235">
        <v>33</v>
      </c>
      <c r="H2235" s="2"/>
      <c r="I2235">
        <f>+ABS(SUMIF($A$4:$A$11183,A2235,$H$4:$H$11183)-IF(ISERROR(VLOOKUP(A2235,Seguimiento_Mar_2025!G$4:U$356,15,FALSE)),0,VLOOKUP(A2235,Seguimiento_Mar_2025!G$4:U$356,15,FALSE)))</f>
        <v>0</v>
      </c>
    </row>
    <row r="2236" spans="1:9">
      <c r="A2236" t="s">
        <v>379</v>
      </c>
      <c r="B2236" s="1" t="str">
        <f>+IF(LEN(A2236)&gt;0,VLOOKUP(A2236,Seguimiento_Mar_2025!G$4:H$356,2,FALSE),"")</f>
        <v>Docentes y administrativos beneficiados con las políticas de bienestar integral</v>
      </c>
      <c r="C2236" s="1" t="str">
        <f>+IF(LEN(A2236)&gt;0,VLOOKUP(A2236,Seguimiento_Mar_2025!G$4:J$356,4,FALSE),"")</f>
        <v>Secretaría de Educación</v>
      </c>
      <c r="D2236" t="s">
        <v>1272</v>
      </c>
      <c r="E2236" t="str">
        <f t="shared" si="69"/>
        <v>52030401Betulia</v>
      </c>
      <c r="F2236" t="str">
        <f t="shared" si="70"/>
        <v/>
      </c>
      <c r="G2236">
        <v>60</v>
      </c>
      <c r="H2236" s="2"/>
      <c r="I2236">
        <f>+ABS(SUMIF($A$4:$A$11183,A2236,$H$4:$H$11183)-IF(ISERROR(VLOOKUP(A2236,Seguimiento_Mar_2025!G$4:U$356,15,FALSE)),0,VLOOKUP(A2236,Seguimiento_Mar_2025!G$4:U$356,15,FALSE)))</f>
        <v>0</v>
      </c>
    </row>
    <row r="2237" spans="1:9">
      <c r="A2237" t="s">
        <v>379</v>
      </c>
      <c r="B2237" s="1" t="str">
        <f>+IF(LEN(A2237)&gt;0,VLOOKUP(A2237,Seguimiento_Mar_2025!G$4:H$356,2,FALSE),"")</f>
        <v>Docentes y administrativos beneficiados con las políticas de bienestar integral</v>
      </c>
      <c r="C2237" s="1" t="str">
        <f>+IF(LEN(A2237)&gt;0,VLOOKUP(A2237,Seguimiento_Mar_2025!G$4:J$356,4,FALSE),"")</f>
        <v>Secretaría de Educación</v>
      </c>
      <c r="D2237" t="s">
        <v>1280</v>
      </c>
      <c r="E2237" t="str">
        <f t="shared" si="69"/>
        <v>52030401Briceño</v>
      </c>
      <c r="F2237" t="str">
        <f t="shared" si="70"/>
        <v/>
      </c>
      <c r="G2237">
        <v>47</v>
      </c>
      <c r="H2237" s="2"/>
      <c r="I2237">
        <f>+ABS(SUMIF($A$4:$A$11183,A2237,$H$4:$H$11183)-IF(ISERROR(VLOOKUP(A2237,Seguimiento_Mar_2025!G$4:U$356,15,FALSE)),0,VLOOKUP(A2237,Seguimiento_Mar_2025!G$4:U$356,15,FALSE)))</f>
        <v>0</v>
      </c>
    </row>
    <row r="2238" spans="1:9">
      <c r="A2238" t="s">
        <v>379</v>
      </c>
      <c r="B2238" s="1" t="str">
        <f>+IF(LEN(A2238)&gt;0,VLOOKUP(A2238,Seguimiento_Mar_2025!G$4:H$356,2,FALSE),"")</f>
        <v>Docentes y administrativos beneficiados con las políticas de bienestar integral</v>
      </c>
      <c r="C2238" s="1" t="str">
        <f>+IF(LEN(A2238)&gt;0,VLOOKUP(A2238,Seguimiento_Mar_2025!G$4:J$356,4,FALSE),"")</f>
        <v>Secretaría de Educación</v>
      </c>
      <c r="D2238" t="s">
        <v>1312</v>
      </c>
      <c r="E2238" t="str">
        <f t="shared" ref="E2238:E2301" si="71">+A2238&amp;D2238</f>
        <v>52030401Buriticá</v>
      </c>
      <c r="F2238" t="str">
        <f t="shared" si="70"/>
        <v/>
      </c>
      <c r="G2238">
        <v>62</v>
      </c>
      <c r="H2238" s="2"/>
      <c r="I2238">
        <f>+ABS(SUMIF($A$4:$A$11183,A2238,$H$4:$H$11183)-IF(ISERROR(VLOOKUP(A2238,Seguimiento_Mar_2025!G$4:U$356,15,FALSE)),0,VLOOKUP(A2238,Seguimiento_Mar_2025!G$4:U$356,15,FALSE)))</f>
        <v>0</v>
      </c>
    </row>
    <row r="2239" spans="1:9">
      <c r="A2239" t="s">
        <v>379</v>
      </c>
      <c r="B2239" s="1" t="str">
        <f>+IF(LEN(A2239)&gt;0,VLOOKUP(A2239,Seguimiento_Mar_2025!G$4:H$356,2,FALSE),"")</f>
        <v>Docentes y administrativos beneficiados con las políticas de bienestar integral</v>
      </c>
      <c r="C2239" s="1" t="str">
        <f>+IF(LEN(A2239)&gt;0,VLOOKUP(A2239,Seguimiento_Mar_2025!G$4:J$356,4,FALSE),"")</f>
        <v>Secretaría de Educación</v>
      </c>
      <c r="D2239" t="s">
        <v>1264</v>
      </c>
      <c r="E2239" t="str">
        <f t="shared" si="71"/>
        <v>52030401Cáceres</v>
      </c>
      <c r="F2239" t="str">
        <f t="shared" si="70"/>
        <v/>
      </c>
      <c r="G2239">
        <v>107</v>
      </c>
      <c r="H2239" s="2"/>
      <c r="I2239">
        <f>+ABS(SUMIF($A$4:$A$11183,A2239,$H$4:$H$11183)-IF(ISERROR(VLOOKUP(A2239,Seguimiento_Mar_2025!G$4:U$356,15,FALSE)),0,VLOOKUP(A2239,Seguimiento_Mar_2025!G$4:U$356,15,FALSE)))</f>
        <v>0</v>
      </c>
    </row>
    <row r="2240" spans="1:9">
      <c r="A2240" t="s">
        <v>379</v>
      </c>
      <c r="B2240" s="1" t="str">
        <f>+IF(LEN(A2240)&gt;0,VLOOKUP(A2240,Seguimiento_Mar_2025!G$4:H$356,2,FALSE),"")</f>
        <v>Docentes y administrativos beneficiados con las políticas de bienestar integral</v>
      </c>
      <c r="C2240" s="1" t="str">
        <f>+IF(LEN(A2240)&gt;0,VLOOKUP(A2240,Seguimiento_Mar_2025!G$4:J$356,4,FALSE),"")</f>
        <v>Secretaría de Educación</v>
      </c>
      <c r="D2240" t="s">
        <v>1313</v>
      </c>
      <c r="E2240" t="str">
        <f t="shared" si="71"/>
        <v>52030401Caicedo</v>
      </c>
      <c r="F2240" t="str">
        <f t="shared" si="70"/>
        <v/>
      </c>
      <c r="G2240">
        <v>41</v>
      </c>
      <c r="H2240" s="2"/>
      <c r="I2240">
        <f>+ABS(SUMIF($A$4:$A$11183,A2240,$H$4:$H$11183)-IF(ISERROR(VLOOKUP(A2240,Seguimiento_Mar_2025!G$4:U$356,15,FALSE)),0,VLOOKUP(A2240,Seguimiento_Mar_2025!G$4:U$356,15,FALSE)))</f>
        <v>0</v>
      </c>
    </row>
    <row r="2241" spans="1:9">
      <c r="A2241" t="s">
        <v>379</v>
      </c>
      <c r="B2241" s="1" t="str">
        <f>+IF(LEN(A2241)&gt;0,VLOOKUP(A2241,Seguimiento_Mar_2025!G$4:H$356,2,FALSE),"")</f>
        <v>Docentes y administrativos beneficiados con las políticas de bienestar integral</v>
      </c>
      <c r="C2241" s="1" t="str">
        <f>+IF(LEN(A2241)&gt;0,VLOOKUP(A2241,Seguimiento_Mar_2025!G$4:J$356,4,FALSE),"")</f>
        <v>Secretaría de Educación</v>
      </c>
      <c r="D2241" t="s">
        <v>1314</v>
      </c>
      <c r="E2241" t="str">
        <f t="shared" si="71"/>
        <v>52030401Caldas</v>
      </c>
      <c r="F2241" t="str">
        <f t="shared" si="70"/>
        <v/>
      </c>
      <c r="G2241">
        <v>156</v>
      </c>
      <c r="H2241" s="2"/>
      <c r="I2241">
        <f>+ABS(SUMIF($A$4:$A$11183,A2241,$H$4:$H$11183)-IF(ISERROR(VLOOKUP(A2241,Seguimiento_Mar_2025!G$4:U$356,15,FALSE)),0,VLOOKUP(A2241,Seguimiento_Mar_2025!G$4:U$356,15,FALSE)))</f>
        <v>0</v>
      </c>
    </row>
    <row r="2242" spans="1:9">
      <c r="A2242" t="s">
        <v>379</v>
      </c>
      <c r="B2242" s="1" t="str">
        <f>+IF(LEN(A2242)&gt;0,VLOOKUP(A2242,Seguimiento_Mar_2025!G$4:H$356,2,FALSE),"")</f>
        <v>Docentes y administrativos beneficiados con las políticas de bienestar integral</v>
      </c>
      <c r="C2242" s="1" t="str">
        <f>+IF(LEN(A2242)&gt;0,VLOOKUP(A2242,Seguimiento_Mar_2025!G$4:J$356,4,FALSE),"")</f>
        <v>Secretaría de Educación</v>
      </c>
      <c r="D2242" t="s">
        <v>1315</v>
      </c>
      <c r="E2242" t="str">
        <f t="shared" si="71"/>
        <v>52030401Campamento</v>
      </c>
      <c r="F2242" t="str">
        <f t="shared" si="70"/>
        <v/>
      </c>
      <c r="G2242">
        <v>16</v>
      </c>
      <c r="H2242" s="2"/>
      <c r="I2242">
        <f>+ABS(SUMIF($A$4:$A$11183,A2242,$H$4:$H$11183)-IF(ISERROR(VLOOKUP(A2242,Seguimiento_Mar_2025!G$4:U$356,15,FALSE)),0,VLOOKUP(A2242,Seguimiento_Mar_2025!G$4:U$356,15,FALSE)))</f>
        <v>0</v>
      </c>
    </row>
    <row r="2243" spans="1:9">
      <c r="A2243" t="s">
        <v>379</v>
      </c>
      <c r="B2243" s="1" t="str">
        <f>+IF(LEN(A2243)&gt;0,VLOOKUP(A2243,Seguimiento_Mar_2025!G$4:H$356,2,FALSE),"")</f>
        <v>Docentes y administrativos beneficiados con las políticas de bienestar integral</v>
      </c>
      <c r="C2243" s="1" t="str">
        <f>+IF(LEN(A2243)&gt;0,VLOOKUP(A2243,Seguimiento_Mar_2025!G$4:J$356,4,FALSE),"")</f>
        <v>Secretaría de Educación</v>
      </c>
      <c r="D2243" t="s">
        <v>1316</v>
      </c>
      <c r="E2243" t="str">
        <f t="shared" si="71"/>
        <v>52030401Cañasgordas</v>
      </c>
      <c r="F2243" t="str">
        <f t="shared" si="70"/>
        <v/>
      </c>
      <c r="G2243">
        <v>103</v>
      </c>
      <c r="H2243" s="2"/>
      <c r="I2243">
        <f>+ABS(SUMIF($A$4:$A$11183,A2243,$H$4:$H$11183)-IF(ISERROR(VLOOKUP(A2243,Seguimiento_Mar_2025!G$4:U$356,15,FALSE)),0,VLOOKUP(A2243,Seguimiento_Mar_2025!G$4:U$356,15,FALSE)))</f>
        <v>0</v>
      </c>
    </row>
    <row r="2244" spans="1:9">
      <c r="A2244" t="s">
        <v>379</v>
      </c>
      <c r="B2244" s="1" t="str">
        <f>+IF(LEN(A2244)&gt;0,VLOOKUP(A2244,Seguimiento_Mar_2025!G$4:H$356,2,FALSE),"")</f>
        <v>Docentes y administrativos beneficiados con las políticas de bienestar integral</v>
      </c>
      <c r="C2244" s="1" t="str">
        <f>+IF(LEN(A2244)&gt;0,VLOOKUP(A2244,Seguimiento_Mar_2025!G$4:J$356,4,FALSE),"")</f>
        <v>Secretaría de Educación</v>
      </c>
      <c r="D2244" t="s">
        <v>1299</v>
      </c>
      <c r="E2244" t="str">
        <f t="shared" si="71"/>
        <v>52030401Caracolí</v>
      </c>
      <c r="F2244" t="str">
        <f t="shared" ref="F2244:F2307" si="72">+IF(IF(LEN(E2244)&gt;0,COUNTIF($E$4:$E$11183,E2244),"")=1,"",IF(LEN(E2244)&gt;0,COUNTIF($E$4:$E$11183,E2244),""))</f>
        <v/>
      </c>
      <c r="G2244">
        <v>21</v>
      </c>
      <c r="H2244" s="2"/>
      <c r="I2244">
        <f>+ABS(SUMIF($A$4:$A$11183,A2244,$H$4:$H$11183)-IF(ISERROR(VLOOKUP(A2244,Seguimiento_Mar_2025!G$4:U$356,15,FALSE)),0,VLOOKUP(A2244,Seguimiento_Mar_2025!G$4:U$356,15,FALSE)))</f>
        <v>0</v>
      </c>
    </row>
    <row r="2245" spans="1:9">
      <c r="A2245" t="s">
        <v>379</v>
      </c>
      <c r="B2245" s="1" t="str">
        <f>+IF(LEN(A2245)&gt;0,VLOOKUP(A2245,Seguimiento_Mar_2025!G$4:H$356,2,FALSE),"")</f>
        <v>Docentes y administrativos beneficiados con las políticas de bienestar integral</v>
      </c>
      <c r="C2245" s="1" t="str">
        <f>+IF(LEN(A2245)&gt;0,VLOOKUP(A2245,Seguimiento_Mar_2025!G$4:J$356,4,FALSE),"")</f>
        <v>Secretaría de Educación</v>
      </c>
      <c r="D2245" t="s">
        <v>1273</v>
      </c>
      <c r="E2245" t="str">
        <f t="shared" si="71"/>
        <v>52030401Caramanta</v>
      </c>
      <c r="F2245" t="str">
        <f t="shared" si="72"/>
        <v/>
      </c>
      <c r="G2245">
        <v>18</v>
      </c>
      <c r="H2245" s="2"/>
      <c r="I2245">
        <f>+ABS(SUMIF($A$4:$A$11183,A2245,$H$4:$H$11183)-IF(ISERROR(VLOOKUP(A2245,Seguimiento_Mar_2025!G$4:U$356,15,FALSE)),0,VLOOKUP(A2245,Seguimiento_Mar_2025!G$4:U$356,15,FALSE)))</f>
        <v>0</v>
      </c>
    </row>
    <row r="2246" spans="1:9">
      <c r="A2246" t="s">
        <v>379</v>
      </c>
      <c r="B2246" s="1" t="str">
        <f>+IF(LEN(A2246)&gt;0,VLOOKUP(A2246,Seguimiento_Mar_2025!G$4:H$356,2,FALSE),"")</f>
        <v>Docentes y administrativos beneficiados con las políticas de bienestar integral</v>
      </c>
      <c r="C2246" s="1" t="str">
        <f>+IF(LEN(A2246)&gt;0,VLOOKUP(A2246,Seguimiento_Mar_2025!G$4:J$356,4,FALSE),"")</f>
        <v>Secretaría de Educación</v>
      </c>
      <c r="D2246" t="s">
        <v>1266</v>
      </c>
      <c r="E2246" t="str">
        <f t="shared" si="71"/>
        <v>52030401Carepa</v>
      </c>
      <c r="F2246" t="str">
        <f t="shared" si="72"/>
        <v/>
      </c>
      <c r="G2246">
        <v>102</v>
      </c>
      <c r="H2246" s="2"/>
      <c r="I2246">
        <f>+ABS(SUMIF($A$4:$A$11183,A2246,$H$4:$H$11183)-IF(ISERROR(VLOOKUP(A2246,Seguimiento_Mar_2025!G$4:U$356,15,FALSE)),0,VLOOKUP(A2246,Seguimiento_Mar_2025!G$4:U$356,15,FALSE)))</f>
        <v>0</v>
      </c>
    </row>
    <row r="2247" spans="1:9">
      <c r="A2247" t="s">
        <v>379</v>
      </c>
      <c r="B2247" s="1" t="str">
        <f>+IF(LEN(A2247)&gt;0,VLOOKUP(A2247,Seguimiento_Mar_2025!G$4:H$356,2,FALSE),"")</f>
        <v>Docentes y administrativos beneficiados con las políticas de bienestar integral</v>
      </c>
      <c r="C2247" s="1" t="str">
        <f>+IF(LEN(A2247)&gt;0,VLOOKUP(A2247,Seguimiento_Mar_2025!G$4:J$356,4,FALSE),"")</f>
        <v>Secretaría de Educación</v>
      </c>
      <c r="D2247" t="s">
        <v>1320</v>
      </c>
      <c r="E2247" t="str">
        <f t="shared" si="71"/>
        <v>52030401El Carmen de Viboral</v>
      </c>
      <c r="F2247" t="str">
        <f t="shared" si="72"/>
        <v/>
      </c>
      <c r="G2247">
        <v>123</v>
      </c>
      <c r="H2247" s="2"/>
      <c r="I2247">
        <f>+ABS(SUMIF($A$4:$A$11183,A2247,$H$4:$H$11183)-IF(ISERROR(VLOOKUP(A2247,Seguimiento_Mar_2025!G$4:U$356,15,FALSE)),0,VLOOKUP(A2247,Seguimiento_Mar_2025!G$4:U$356,15,FALSE)))</f>
        <v>0</v>
      </c>
    </row>
    <row r="2248" spans="1:9">
      <c r="A2248" t="s">
        <v>379</v>
      </c>
      <c r="B2248" s="1" t="str">
        <f>+IF(LEN(A2248)&gt;0,VLOOKUP(A2248,Seguimiento_Mar_2025!G$4:H$356,2,FALSE),"")</f>
        <v>Docentes y administrativos beneficiados con las políticas de bienestar integral</v>
      </c>
      <c r="C2248" s="1" t="str">
        <f>+IF(LEN(A2248)&gt;0,VLOOKUP(A2248,Seguimiento_Mar_2025!G$4:J$356,4,FALSE),"")</f>
        <v>Secretaría de Educación</v>
      </c>
      <c r="D2248" t="s">
        <v>1545</v>
      </c>
      <c r="E2248" t="str">
        <f t="shared" si="71"/>
        <v>52030401Carolina Del Príncipe</v>
      </c>
      <c r="F2248" t="str">
        <f t="shared" si="72"/>
        <v/>
      </c>
      <c r="G2248">
        <v>20</v>
      </c>
      <c r="H2248" s="2"/>
      <c r="I2248">
        <f>+ABS(SUMIF($A$4:$A$11183,A2248,$H$4:$H$11183)-IF(ISERROR(VLOOKUP(A2248,Seguimiento_Mar_2025!G$4:U$356,15,FALSE)),0,VLOOKUP(A2248,Seguimiento_Mar_2025!G$4:U$356,15,FALSE)))</f>
        <v>0</v>
      </c>
    </row>
    <row r="2249" spans="1:9">
      <c r="A2249" t="s">
        <v>379</v>
      </c>
      <c r="B2249" s="1" t="str">
        <f>+IF(LEN(A2249)&gt;0,VLOOKUP(A2249,Seguimiento_Mar_2025!G$4:H$356,2,FALSE),"")</f>
        <v>Docentes y administrativos beneficiados con las políticas de bienestar integral</v>
      </c>
      <c r="C2249" s="1" t="str">
        <f>+IF(LEN(A2249)&gt;0,VLOOKUP(A2249,Seguimiento_Mar_2025!G$4:J$356,4,FALSE),"")</f>
        <v>Secretaría de Educación</v>
      </c>
      <c r="D2249" t="s">
        <v>1265</v>
      </c>
      <c r="E2249" t="str">
        <f t="shared" si="71"/>
        <v>52030401Caucasia</v>
      </c>
      <c r="F2249" t="str">
        <f t="shared" si="72"/>
        <v/>
      </c>
      <c r="G2249">
        <v>156</v>
      </c>
      <c r="H2249" s="2"/>
      <c r="I2249">
        <f>+ABS(SUMIF($A$4:$A$11183,A2249,$H$4:$H$11183)-IF(ISERROR(VLOOKUP(A2249,Seguimiento_Mar_2025!G$4:U$356,15,FALSE)),0,VLOOKUP(A2249,Seguimiento_Mar_2025!G$4:U$356,15,FALSE)))</f>
        <v>0</v>
      </c>
    </row>
    <row r="2250" spans="1:9">
      <c r="A2250" t="s">
        <v>379</v>
      </c>
      <c r="B2250" s="1" t="str">
        <f>+IF(LEN(A2250)&gt;0,VLOOKUP(A2250,Seguimiento_Mar_2025!G$4:H$356,2,FALSE),"")</f>
        <v>Docentes y administrativos beneficiados con las políticas de bienestar integral</v>
      </c>
      <c r="C2250" s="1" t="str">
        <f>+IF(LEN(A2250)&gt;0,VLOOKUP(A2250,Seguimiento_Mar_2025!G$4:J$356,4,FALSE),"")</f>
        <v>Secretaría de Educación</v>
      </c>
      <c r="D2250" t="s">
        <v>1258</v>
      </c>
      <c r="E2250" t="str">
        <f t="shared" si="71"/>
        <v>52030401Chigorodó</v>
      </c>
      <c r="F2250" t="str">
        <f t="shared" si="72"/>
        <v/>
      </c>
      <c r="G2250">
        <v>116</v>
      </c>
      <c r="H2250" s="2"/>
      <c r="I2250">
        <f>+ABS(SUMIF($A$4:$A$11183,A2250,$H$4:$H$11183)-IF(ISERROR(VLOOKUP(A2250,Seguimiento_Mar_2025!G$4:U$356,15,FALSE)),0,VLOOKUP(A2250,Seguimiento_Mar_2025!G$4:U$356,15,FALSE)))</f>
        <v>0</v>
      </c>
    </row>
    <row r="2251" spans="1:9">
      <c r="A2251" t="s">
        <v>379</v>
      </c>
      <c r="B2251" s="1" t="str">
        <f>+IF(LEN(A2251)&gt;0,VLOOKUP(A2251,Seguimiento_Mar_2025!G$4:H$356,2,FALSE),"")</f>
        <v>Docentes y administrativos beneficiados con las políticas de bienestar integral</v>
      </c>
      <c r="C2251" s="1" t="str">
        <f>+IF(LEN(A2251)&gt;0,VLOOKUP(A2251,Seguimiento_Mar_2025!G$4:J$356,4,FALSE),"")</f>
        <v>Secretaría de Educación</v>
      </c>
      <c r="D2251" t="s">
        <v>1281</v>
      </c>
      <c r="E2251" t="str">
        <f t="shared" si="71"/>
        <v>52030401Cisneros</v>
      </c>
      <c r="F2251" t="str">
        <f t="shared" si="72"/>
        <v/>
      </c>
      <c r="G2251">
        <v>35</v>
      </c>
      <c r="H2251" s="2"/>
      <c r="I2251">
        <f>+ABS(SUMIF($A$4:$A$11183,A2251,$H$4:$H$11183)-IF(ISERROR(VLOOKUP(A2251,Seguimiento_Mar_2025!G$4:U$356,15,FALSE)),0,VLOOKUP(A2251,Seguimiento_Mar_2025!G$4:U$356,15,FALSE)))</f>
        <v>0</v>
      </c>
    </row>
    <row r="2252" spans="1:9">
      <c r="A2252" t="s">
        <v>379</v>
      </c>
      <c r="B2252" s="1" t="str">
        <f>+IF(LEN(A2252)&gt;0,VLOOKUP(A2252,Seguimiento_Mar_2025!G$4:H$356,2,FALSE),"")</f>
        <v>Docentes y administrativos beneficiados con las políticas de bienestar integral</v>
      </c>
      <c r="C2252" s="1" t="str">
        <f>+IF(LEN(A2252)&gt;0,VLOOKUP(A2252,Seguimiento_Mar_2025!G$4:J$356,4,FALSE),"")</f>
        <v>Secretaría de Educación</v>
      </c>
      <c r="D2252" t="s">
        <v>1254</v>
      </c>
      <c r="E2252" t="str">
        <f t="shared" si="71"/>
        <v>52030401Ciudad Bolívar</v>
      </c>
      <c r="F2252" t="str">
        <f t="shared" si="72"/>
        <v/>
      </c>
      <c r="G2252">
        <v>47</v>
      </c>
      <c r="H2252" s="2"/>
      <c r="I2252">
        <f>+ABS(SUMIF($A$4:$A$11183,A2252,$H$4:$H$11183)-IF(ISERROR(VLOOKUP(A2252,Seguimiento_Mar_2025!G$4:U$356,15,FALSE)),0,VLOOKUP(A2252,Seguimiento_Mar_2025!G$4:U$356,15,FALSE)))</f>
        <v>0</v>
      </c>
    </row>
    <row r="2253" spans="1:9">
      <c r="A2253" t="s">
        <v>379</v>
      </c>
      <c r="B2253" s="1" t="str">
        <f>+IF(LEN(A2253)&gt;0,VLOOKUP(A2253,Seguimiento_Mar_2025!G$4:H$356,2,FALSE),"")</f>
        <v>Docentes y administrativos beneficiados con las políticas de bienestar integral</v>
      </c>
      <c r="C2253" s="1" t="str">
        <f>+IF(LEN(A2253)&gt;0,VLOOKUP(A2253,Seguimiento_Mar_2025!G$4:J$356,4,FALSE),"")</f>
        <v>Secretaría de Educación</v>
      </c>
      <c r="D2253" t="s">
        <v>1317</v>
      </c>
      <c r="E2253" t="str">
        <f t="shared" si="71"/>
        <v>52030401Cocorná</v>
      </c>
      <c r="F2253" t="str">
        <f t="shared" si="72"/>
        <v/>
      </c>
      <c r="G2253">
        <v>76</v>
      </c>
      <c r="H2253" s="2"/>
      <c r="I2253">
        <f>+ABS(SUMIF($A$4:$A$11183,A2253,$H$4:$H$11183)-IF(ISERROR(VLOOKUP(A2253,Seguimiento_Mar_2025!G$4:U$356,15,FALSE)),0,VLOOKUP(A2253,Seguimiento_Mar_2025!G$4:U$356,15,FALSE)))</f>
        <v>0</v>
      </c>
    </row>
    <row r="2254" spans="1:9">
      <c r="A2254" t="s">
        <v>379</v>
      </c>
      <c r="B2254" s="1" t="str">
        <f>+IF(LEN(A2254)&gt;0,VLOOKUP(A2254,Seguimiento_Mar_2025!G$4:H$356,2,FALSE),"")</f>
        <v>Docentes y administrativos beneficiados con las políticas de bienestar integral</v>
      </c>
      <c r="C2254" s="1" t="str">
        <f>+IF(LEN(A2254)&gt;0,VLOOKUP(A2254,Seguimiento_Mar_2025!G$4:J$356,4,FALSE),"")</f>
        <v>Secretaría de Educación</v>
      </c>
      <c r="D2254" t="s">
        <v>1276</v>
      </c>
      <c r="E2254" t="str">
        <f t="shared" si="71"/>
        <v>52030401Concepción</v>
      </c>
      <c r="F2254" t="str">
        <f t="shared" si="72"/>
        <v/>
      </c>
      <c r="G2254">
        <v>29</v>
      </c>
      <c r="H2254" s="2"/>
      <c r="I2254">
        <f>+ABS(SUMIF($A$4:$A$11183,A2254,$H$4:$H$11183)-IF(ISERROR(VLOOKUP(A2254,Seguimiento_Mar_2025!G$4:U$356,15,FALSE)),0,VLOOKUP(A2254,Seguimiento_Mar_2025!G$4:U$356,15,FALSE)))</f>
        <v>0</v>
      </c>
    </row>
    <row r="2255" spans="1:9">
      <c r="A2255" t="s">
        <v>379</v>
      </c>
      <c r="B2255" s="1" t="str">
        <f>+IF(LEN(A2255)&gt;0,VLOOKUP(A2255,Seguimiento_Mar_2025!G$4:H$356,2,FALSE),"")</f>
        <v>Docentes y administrativos beneficiados con las políticas de bienestar integral</v>
      </c>
      <c r="C2255" s="1" t="str">
        <f>+IF(LEN(A2255)&gt;0,VLOOKUP(A2255,Seguimiento_Mar_2025!G$4:J$356,4,FALSE),"")</f>
        <v>Secretaría de Educación</v>
      </c>
      <c r="D2255" t="s">
        <v>1318</v>
      </c>
      <c r="E2255" t="str">
        <f t="shared" si="71"/>
        <v>52030401Concordia</v>
      </c>
      <c r="F2255" t="str">
        <f t="shared" si="72"/>
        <v/>
      </c>
      <c r="G2255">
        <v>86</v>
      </c>
      <c r="H2255" s="2"/>
      <c r="I2255">
        <f>+ABS(SUMIF($A$4:$A$11183,A2255,$H$4:$H$11183)-IF(ISERROR(VLOOKUP(A2255,Seguimiento_Mar_2025!G$4:U$356,15,FALSE)),0,VLOOKUP(A2255,Seguimiento_Mar_2025!G$4:U$356,15,FALSE)))</f>
        <v>0</v>
      </c>
    </row>
    <row r="2256" spans="1:9">
      <c r="A2256" t="s">
        <v>379</v>
      </c>
      <c r="B2256" s="1" t="str">
        <f>+IF(LEN(A2256)&gt;0,VLOOKUP(A2256,Seguimiento_Mar_2025!G$4:H$356,2,FALSE),"")</f>
        <v>Docentes y administrativos beneficiados con las políticas de bienestar integral</v>
      </c>
      <c r="C2256" s="1" t="str">
        <f>+IF(LEN(A2256)&gt;0,VLOOKUP(A2256,Seguimiento_Mar_2025!G$4:J$356,4,FALSE),"")</f>
        <v>Secretaría de Educación</v>
      </c>
      <c r="D2256" t="s">
        <v>1245</v>
      </c>
      <c r="E2256" t="str">
        <f t="shared" si="71"/>
        <v>52030401Copacabana</v>
      </c>
      <c r="F2256" t="str">
        <f t="shared" si="72"/>
        <v/>
      </c>
      <c r="G2256">
        <v>161</v>
      </c>
      <c r="H2256" s="2"/>
      <c r="I2256">
        <f>+ABS(SUMIF($A$4:$A$11183,A2256,$H$4:$H$11183)-IF(ISERROR(VLOOKUP(A2256,Seguimiento_Mar_2025!G$4:U$356,15,FALSE)),0,VLOOKUP(A2256,Seguimiento_Mar_2025!G$4:U$356,15,FALSE)))</f>
        <v>0</v>
      </c>
    </row>
    <row r="2257" spans="1:9">
      <c r="A2257" t="s">
        <v>379</v>
      </c>
      <c r="B2257" s="1" t="str">
        <f>+IF(LEN(A2257)&gt;0,VLOOKUP(A2257,Seguimiento_Mar_2025!G$4:H$356,2,FALSE),"")</f>
        <v>Docentes y administrativos beneficiados con las políticas de bienestar integral</v>
      </c>
      <c r="C2257" s="1" t="str">
        <f>+IF(LEN(A2257)&gt;0,VLOOKUP(A2257,Seguimiento_Mar_2025!G$4:J$356,4,FALSE),"")</f>
        <v>Secretaría de Educación</v>
      </c>
      <c r="D2257" t="s">
        <v>1231</v>
      </c>
      <c r="E2257" t="str">
        <f t="shared" si="71"/>
        <v>52030401Dabeiba</v>
      </c>
      <c r="F2257" t="str">
        <f t="shared" si="72"/>
        <v/>
      </c>
      <c r="G2257">
        <v>104</v>
      </c>
      <c r="H2257" s="2"/>
      <c r="I2257">
        <f>+ABS(SUMIF($A$4:$A$11183,A2257,$H$4:$H$11183)-IF(ISERROR(VLOOKUP(A2257,Seguimiento_Mar_2025!G$4:U$356,15,FALSE)),0,VLOOKUP(A2257,Seguimiento_Mar_2025!G$4:U$356,15,FALSE)))</f>
        <v>0</v>
      </c>
    </row>
    <row r="2258" spans="1:9">
      <c r="A2258" t="s">
        <v>379</v>
      </c>
      <c r="B2258" s="1" t="str">
        <f>+IF(LEN(A2258)&gt;0,VLOOKUP(A2258,Seguimiento_Mar_2025!G$4:H$356,2,FALSE),"")</f>
        <v>Docentes y administrativos beneficiados con las políticas de bienestar integral</v>
      </c>
      <c r="C2258" s="1" t="str">
        <f>+IF(LEN(A2258)&gt;0,VLOOKUP(A2258,Seguimiento_Mar_2025!G$4:J$356,4,FALSE),"")</f>
        <v>Secretaría de Educación</v>
      </c>
      <c r="D2258" t="s">
        <v>1371</v>
      </c>
      <c r="E2258" t="str">
        <f t="shared" si="71"/>
        <v>52030401DonMatías</v>
      </c>
      <c r="F2258" t="str">
        <f t="shared" si="72"/>
        <v/>
      </c>
      <c r="G2258">
        <v>74</v>
      </c>
      <c r="H2258" s="2"/>
      <c r="I2258">
        <f>+ABS(SUMIF($A$4:$A$11183,A2258,$H$4:$H$11183)-IF(ISERROR(VLOOKUP(A2258,Seguimiento_Mar_2025!G$4:U$356,15,FALSE)),0,VLOOKUP(A2258,Seguimiento_Mar_2025!G$4:U$356,15,FALSE)))</f>
        <v>0</v>
      </c>
    </row>
    <row r="2259" spans="1:9">
      <c r="A2259" t="s">
        <v>379</v>
      </c>
      <c r="B2259" s="1" t="str">
        <f>+IF(LEN(A2259)&gt;0,VLOOKUP(A2259,Seguimiento_Mar_2025!G$4:H$356,2,FALSE),"")</f>
        <v>Docentes y administrativos beneficiados con las políticas de bienestar integral</v>
      </c>
      <c r="C2259" s="1" t="str">
        <f>+IF(LEN(A2259)&gt;0,VLOOKUP(A2259,Seguimiento_Mar_2025!G$4:J$356,4,FALSE),"")</f>
        <v>Secretaría de Educación</v>
      </c>
      <c r="D2259" t="s">
        <v>1270</v>
      </c>
      <c r="E2259" t="str">
        <f t="shared" si="71"/>
        <v>52030401Ebéjico</v>
      </c>
      <c r="F2259" t="str">
        <f t="shared" si="72"/>
        <v/>
      </c>
      <c r="G2259">
        <v>45</v>
      </c>
      <c r="H2259" s="2"/>
      <c r="I2259">
        <f>+ABS(SUMIF($A$4:$A$11183,A2259,$H$4:$H$11183)-IF(ISERROR(VLOOKUP(A2259,Seguimiento_Mar_2025!G$4:U$356,15,FALSE)),0,VLOOKUP(A2259,Seguimiento_Mar_2025!G$4:U$356,15,FALSE)))</f>
        <v>0</v>
      </c>
    </row>
    <row r="2260" spans="1:9">
      <c r="A2260" t="s">
        <v>379</v>
      </c>
      <c r="B2260" s="1" t="str">
        <f>+IF(LEN(A2260)&gt;0,VLOOKUP(A2260,Seguimiento_Mar_2025!G$4:H$356,2,FALSE),"")</f>
        <v>Docentes y administrativos beneficiados con las políticas de bienestar integral</v>
      </c>
      <c r="C2260" s="1" t="str">
        <f>+IF(LEN(A2260)&gt;0,VLOOKUP(A2260,Seguimiento_Mar_2025!G$4:J$356,4,FALSE),"")</f>
        <v>Secretaría de Educación</v>
      </c>
      <c r="D2260" t="s">
        <v>1253</v>
      </c>
      <c r="E2260" t="str">
        <f t="shared" si="71"/>
        <v>52030401El Bagre</v>
      </c>
      <c r="F2260" t="str">
        <f t="shared" si="72"/>
        <v/>
      </c>
      <c r="G2260">
        <v>149</v>
      </c>
      <c r="H2260" s="2"/>
      <c r="I2260">
        <f>+ABS(SUMIF($A$4:$A$11183,A2260,$H$4:$H$11183)-IF(ISERROR(VLOOKUP(A2260,Seguimiento_Mar_2025!G$4:U$356,15,FALSE)),0,VLOOKUP(A2260,Seguimiento_Mar_2025!G$4:U$356,15,FALSE)))</f>
        <v>0</v>
      </c>
    </row>
    <row r="2261" spans="1:9">
      <c r="A2261" t="s">
        <v>379</v>
      </c>
      <c r="B2261" s="1" t="str">
        <f>+IF(LEN(A2261)&gt;0,VLOOKUP(A2261,Seguimiento_Mar_2025!G$4:H$356,2,FALSE),"")</f>
        <v>Docentes y administrativos beneficiados con las políticas de bienestar integral</v>
      </c>
      <c r="C2261" s="1" t="str">
        <f>+IF(LEN(A2261)&gt;0,VLOOKUP(A2261,Seguimiento_Mar_2025!G$4:J$356,4,FALSE),"")</f>
        <v>Secretaría de Educación</v>
      </c>
      <c r="D2261" t="s">
        <v>1244</v>
      </c>
      <c r="E2261" t="str">
        <f t="shared" si="71"/>
        <v>52030401El Peñol</v>
      </c>
      <c r="F2261" t="str">
        <f t="shared" si="72"/>
        <v/>
      </c>
      <c r="G2261">
        <v>52</v>
      </c>
      <c r="H2261" s="2"/>
      <c r="I2261">
        <f>+ABS(SUMIF($A$4:$A$11183,A2261,$H$4:$H$11183)-IF(ISERROR(VLOOKUP(A2261,Seguimiento_Mar_2025!G$4:U$356,15,FALSE)),0,VLOOKUP(A2261,Seguimiento_Mar_2025!G$4:U$356,15,FALSE)))</f>
        <v>0</v>
      </c>
    </row>
    <row r="2262" spans="1:9">
      <c r="A2262" t="s">
        <v>379</v>
      </c>
      <c r="B2262" s="1" t="str">
        <f>+IF(LEN(A2262)&gt;0,VLOOKUP(A2262,Seguimiento_Mar_2025!G$4:H$356,2,FALSE),"")</f>
        <v>Docentes y administrativos beneficiados con las políticas de bienestar integral</v>
      </c>
      <c r="C2262" s="1" t="str">
        <f>+IF(LEN(A2262)&gt;0,VLOOKUP(A2262,Seguimiento_Mar_2025!G$4:J$356,4,FALSE),"")</f>
        <v>Secretaría de Educación</v>
      </c>
      <c r="D2262" t="s">
        <v>1321</v>
      </c>
      <c r="E2262" t="str">
        <f t="shared" si="71"/>
        <v>52030401El Retiro</v>
      </c>
      <c r="F2262" t="str">
        <f t="shared" si="72"/>
        <v/>
      </c>
      <c r="G2262">
        <v>48</v>
      </c>
      <c r="H2262" s="2"/>
      <c r="I2262">
        <f>+ABS(SUMIF($A$4:$A$11183,A2262,$H$4:$H$11183)-IF(ISERROR(VLOOKUP(A2262,Seguimiento_Mar_2025!G$4:U$356,15,FALSE)),0,VLOOKUP(A2262,Seguimiento_Mar_2025!G$4:U$356,15,FALSE)))</f>
        <v>0</v>
      </c>
    </row>
    <row r="2263" spans="1:9">
      <c r="A2263" t="s">
        <v>379</v>
      </c>
      <c r="B2263" s="1" t="str">
        <f>+IF(LEN(A2263)&gt;0,VLOOKUP(A2263,Seguimiento_Mar_2025!G$4:H$356,2,FALSE),"")</f>
        <v>Docentes y administrativos beneficiados con las políticas de bienestar integral</v>
      </c>
      <c r="C2263" s="1" t="str">
        <f>+IF(LEN(A2263)&gt;0,VLOOKUP(A2263,Seguimiento_Mar_2025!G$4:J$356,4,FALSE),"")</f>
        <v>Secretaría de Educación</v>
      </c>
      <c r="D2263" t="s">
        <v>1235</v>
      </c>
      <c r="E2263" t="str">
        <f t="shared" si="71"/>
        <v>52030401El Santuario</v>
      </c>
      <c r="F2263" t="str">
        <f t="shared" si="72"/>
        <v/>
      </c>
      <c r="G2263">
        <v>91</v>
      </c>
      <c r="H2263" s="2"/>
      <c r="I2263">
        <f>+ABS(SUMIF($A$4:$A$11183,A2263,$H$4:$H$11183)-IF(ISERROR(VLOOKUP(A2263,Seguimiento_Mar_2025!G$4:U$356,15,FALSE)),0,VLOOKUP(A2263,Seguimiento_Mar_2025!G$4:U$356,15,FALSE)))</f>
        <v>0</v>
      </c>
    </row>
    <row r="2264" spans="1:9">
      <c r="A2264" t="s">
        <v>379</v>
      </c>
      <c r="B2264" s="1" t="str">
        <f>+IF(LEN(A2264)&gt;0,VLOOKUP(A2264,Seguimiento_Mar_2025!G$4:H$356,2,FALSE),"")</f>
        <v>Docentes y administrativos beneficiados con las políticas de bienestar integral</v>
      </c>
      <c r="C2264" s="1" t="str">
        <f>+IF(LEN(A2264)&gt;0,VLOOKUP(A2264,Seguimiento_Mar_2025!G$4:J$356,4,FALSE),"")</f>
        <v>Secretaría de Educación</v>
      </c>
      <c r="D2264" t="s">
        <v>1404</v>
      </c>
      <c r="E2264" t="str">
        <f t="shared" si="71"/>
        <v>52030401Entrerrios</v>
      </c>
      <c r="F2264" t="str">
        <f t="shared" si="72"/>
        <v/>
      </c>
      <c r="G2264">
        <v>27</v>
      </c>
      <c r="H2264" s="2"/>
      <c r="I2264">
        <f>+ABS(SUMIF($A$4:$A$11183,A2264,$H$4:$H$11183)-IF(ISERROR(VLOOKUP(A2264,Seguimiento_Mar_2025!G$4:U$356,15,FALSE)),0,VLOOKUP(A2264,Seguimiento_Mar_2025!G$4:U$356,15,FALSE)))</f>
        <v>0</v>
      </c>
    </row>
    <row r="2265" spans="1:9">
      <c r="A2265" t="s">
        <v>379</v>
      </c>
      <c r="B2265" s="1" t="str">
        <f>+IF(LEN(A2265)&gt;0,VLOOKUP(A2265,Seguimiento_Mar_2025!G$4:H$356,2,FALSE),"")</f>
        <v>Docentes y administrativos beneficiados con las políticas de bienestar integral</v>
      </c>
      <c r="C2265" s="1" t="str">
        <f>+IF(LEN(A2265)&gt;0,VLOOKUP(A2265,Seguimiento_Mar_2025!G$4:J$356,4,FALSE),"")</f>
        <v>Secretaría de Educación</v>
      </c>
      <c r="D2265" t="s">
        <v>1322</v>
      </c>
      <c r="E2265" t="str">
        <f t="shared" si="71"/>
        <v>52030401Envigado</v>
      </c>
      <c r="F2265" t="str">
        <f t="shared" si="72"/>
        <v/>
      </c>
      <c r="G2265">
        <v>17</v>
      </c>
      <c r="H2265" s="2"/>
      <c r="I2265">
        <f>+ABS(SUMIF($A$4:$A$11183,A2265,$H$4:$H$11183)-IF(ISERROR(VLOOKUP(A2265,Seguimiento_Mar_2025!G$4:U$356,15,FALSE)),0,VLOOKUP(A2265,Seguimiento_Mar_2025!G$4:U$356,15,FALSE)))</f>
        <v>0</v>
      </c>
    </row>
    <row r="2266" spans="1:9">
      <c r="A2266" t="s">
        <v>379</v>
      </c>
      <c r="B2266" s="1" t="str">
        <f>+IF(LEN(A2266)&gt;0,VLOOKUP(A2266,Seguimiento_Mar_2025!G$4:H$356,2,FALSE),"")</f>
        <v>Docentes y administrativos beneficiados con las políticas de bienestar integral</v>
      </c>
      <c r="C2266" s="1" t="str">
        <f>+IF(LEN(A2266)&gt;0,VLOOKUP(A2266,Seguimiento_Mar_2025!G$4:J$356,4,FALSE),"")</f>
        <v>Secretaría de Educación</v>
      </c>
      <c r="D2266" t="s">
        <v>1323</v>
      </c>
      <c r="E2266" t="str">
        <f t="shared" si="71"/>
        <v>52030401Fredonia</v>
      </c>
      <c r="F2266" t="str">
        <f t="shared" si="72"/>
        <v/>
      </c>
      <c r="G2266">
        <v>59</v>
      </c>
      <c r="H2266" s="2"/>
      <c r="I2266">
        <f>+ABS(SUMIF($A$4:$A$11183,A2266,$H$4:$H$11183)-IF(ISERROR(VLOOKUP(A2266,Seguimiento_Mar_2025!G$4:U$356,15,FALSE)),0,VLOOKUP(A2266,Seguimiento_Mar_2025!G$4:U$356,15,FALSE)))</f>
        <v>0</v>
      </c>
    </row>
    <row r="2267" spans="1:9">
      <c r="A2267" t="s">
        <v>379</v>
      </c>
      <c r="B2267" s="1" t="str">
        <f>+IF(LEN(A2267)&gt;0,VLOOKUP(A2267,Seguimiento_Mar_2025!G$4:H$356,2,FALSE),"")</f>
        <v>Docentes y administrativos beneficiados con las políticas de bienestar integral</v>
      </c>
      <c r="C2267" s="1" t="str">
        <f>+IF(LEN(A2267)&gt;0,VLOOKUP(A2267,Seguimiento_Mar_2025!G$4:J$356,4,FALSE),"")</f>
        <v>Secretaría de Educación</v>
      </c>
      <c r="D2267" t="s">
        <v>1324</v>
      </c>
      <c r="E2267" t="str">
        <f t="shared" si="71"/>
        <v>52030401Frontino</v>
      </c>
      <c r="F2267" t="str">
        <f t="shared" si="72"/>
        <v/>
      </c>
      <c r="G2267">
        <v>83</v>
      </c>
      <c r="H2267" s="2"/>
      <c r="I2267">
        <f>+ABS(SUMIF($A$4:$A$11183,A2267,$H$4:$H$11183)-IF(ISERROR(VLOOKUP(A2267,Seguimiento_Mar_2025!G$4:U$356,15,FALSE)),0,VLOOKUP(A2267,Seguimiento_Mar_2025!G$4:U$356,15,FALSE)))</f>
        <v>0</v>
      </c>
    </row>
    <row r="2268" spans="1:9">
      <c r="A2268" t="s">
        <v>379</v>
      </c>
      <c r="B2268" s="1" t="str">
        <f>+IF(LEN(A2268)&gt;0,VLOOKUP(A2268,Seguimiento_Mar_2025!G$4:H$356,2,FALSE),"")</f>
        <v>Docentes y administrativos beneficiados con las políticas de bienestar integral</v>
      </c>
      <c r="C2268" s="1" t="str">
        <f>+IF(LEN(A2268)&gt;0,VLOOKUP(A2268,Seguimiento_Mar_2025!G$4:J$356,4,FALSE),"")</f>
        <v>Secretaría de Educación</v>
      </c>
      <c r="D2268" t="s">
        <v>1325</v>
      </c>
      <c r="E2268" t="str">
        <f t="shared" si="71"/>
        <v>52030401Giraldo</v>
      </c>
      <c r="F2268" t="str">
        <f t="shared" si="72"/>
        <v/>
      </c>
      <c r="G2268">
        <v>31</v>
      </c>
      <c r="H2268" s="2"/>
      <c r="I2268">
        <f>+ABS(SUMIF($A$4:$A$11183,A2268,$H$4:$H$11183)-IF(ISERROR(VLOOKUP(A2268,Seguimiento_Mar_2025!G$4:U$356,15,FALSE)),0,VLOOKUP(A2268,Seguimiento_Mar_2025!G$4:U$356,15,FALSE)))</f>
        <v>0</v>
      </c>
    </row>
    <row r="2269" spans="1:9">
      <c r="A2269" t="s">
        <v>379</v>
      </c>
      <c r="B2269" s="1" t="str">
        <f>+IF(LEN(A2269)&gt;0,VLOOKUP(A2269,Seguimiento_Mar_2025!G$4:H$356,2,FALSE),"")</f>
        <v>Docentes y administrativos beneficiados con las políticas de bienestar integral</v>
      </c>
      <c r="C2269" s="1" t="str">
        <f>+IF(LEN(A2269)&gt;0,VLOOKUP(A2269,Seguimiento_Mar_2025!G$4:J$356,4,FALSE),"")</f>
        <v>Secretaría de Educación</v>
      </c>
      <c r="D2269" t="s">
        <v>1261</v>
      </c>
      <c r="E2269" t="str">
        <f t="shared" si="71"/>
        <v>52030401Girardota</v>
      </c>
      <c r="F2269" t="str">
        <f t="shared" si="72"/>
        <v/>
      </c>
      <c r="G2269">
        <v>106</v>
      </c>
      <c r="H2269" s="2"/>
      <c r="I2269">
        <f>+ABS(SUMIF($A$4:$A$11183,A2269,$H$4:$H$11183)-IF(ISERROR(VLOOKUP(A2269,Seguimiento_Mar_2025!G$4:U$356,15,FALSE)),0,VLOOKUP(A2269,Seguimiento_Mar_2025!G$4:U$356,15,FALSE)))</f>
        <v>0</v>
      </c>
    </row>
    <row r="2270" spans="1:9">
      <c r="A2270" t="s">
        <v>379</v>
      </c>
      <c r="B2270" s="1" t="str">
        <f>+IF(LEN(A2270)&gt;0,VLOOKUP(A2270,Seguimiento_Mar_2025!G$4:H$356,2,FALSE),"")</f>
        <v>Docentes y administrativos beneficiados con las políticas de bienestar integral</v>
      </c>
      <c r="C2270" s="1" t="str">
        <f>+IF(LEN(A2270)&gt;0,VLOOKUP(A2270,Seguimiento_Mar_2025!G$4:J$356,4,FALSE),"")</f>
        <v>Secretaría de Educación</v>
      </c>
      <c r="D2270" t="s">
        <v>1326</v>
      </c>
      <c r="E2270" t="str">
        <f t="shared" si="71"/>
        <v>52030401Gómez Plata</v>
      </c>
      <c r="F2270" t="str">
        <f t="shared" si="72"/>
        <v/>
      </c>
      <c r="G2270">
        <v>37</v>
      </c>
      <c r="H2270" s="2"/>
      <c r="I2270">
        <f>+ABS(SUMIF($A$4:$A$11183,A2270,$H$4:$H$11183)-IF(ISERROR(VLOOKUP(A2270,Seguimiento_Mar_2025!G$4:U$356,15,FALSE)),0,VLOOKUP(A2270,Seguimiento_Mar_2025!G$4:U$356,15,FALSE)))</f>
        <v>0</v>
      </c>
    </row>
    <row r="2271" spans="1:9">
      <c r="A2271" t="s">
        <v>379</v>
      </c>
      <c r="B2271" s="1" t="str">
        <f>+IF(LEN(A2271)&gt;0,VLOOKUP(A2271,Seguimiento_Mar_2025!G$4:H$356,2,FALSE),"")</f>
        <v>Docentes y administrativos beneficiados con las políticas de bienestar integral</v>
      </c>
      <c r="C2271" s="1" t="str">
        <f>+IF(LEN(A2271)&gt;0,VLOOKUP(A2271,Seguimiento_Mar_2025!G$4:J$356,4,FALSE),"")</f>
        <v>Secretaría de Educación</v>
      </c>
      <c r="D2271" t="s">
        <v>1234</v>
      </c>
      <c r="E2271" t="str">
        <f t="shared" si="71"/>
        <v>52030401Granada</v>
      </c>
      <c r="F2271" t="str">
        <f t="shared" si="72"/>
        <v/>
      </c>
      <c r="G2271">
        <v>25</v>
      </c>
      <c r="H2271" s="2"/>
      <c r="I2271">
        <f>+ABS(SUMIF($A$4:$A$11183,A2271,$H$4:$H$11183)-IF(ISERROR(VLOOKUP(A2271,Seguimiento_Mar_2025!G$4:U$356,15,FALSE)),0,VLOOKUP(A2271,Seguimiento_Mar_2025!G$4:U$356,15,FALSE)))</f>
        <v>0</v>
      </c>
    </row>
    <row r="2272" spans="1:9">
      <c r="A2272" t="s">
        <v>379</v>
      </c>
      <c r="B2272" s="1" t="str">
        <f>+IF(LEN(A2272)&gt;0,VLOOKUP(A2272,Seguimiento_Mar_2025!G$4:H$356,2,FALSE),"")</f>
        <v>Docentes y administrativos beneficiados con las políticas de bienestar integral</v>
      </c>
      <c r="C2272" s="1" t="str">
        <f>+IF(LEN(A2272)&gt;0,VLOOKUP(A2272,Seguimiento_Mar_2025!G$4:J$356,4,FALSE),"")</f>
        <v>Secretaría de Educación</v>
      </c>
      <c r="D2272" t="s">
        <v>1282</v>
      </c>
      <c r="E2272" t="str">
        <f t="shared" si="71"/>
        <v>52030401Guadalupe</v>
      </c>
      <c r="F2272" t="str">
        <f t="shared" si="72"/>
        <v/>
      </c>
      <c r="G2272">
        <v>15</v>
      </c>
      <c r="H2272" s="2"/>
      <c r="I2272">
        <f>+ABS(SUMIF($A$4:$A$11183,A2272,$H$4:$H$11183)-IF(ISERROR(VLOOKUP(A2272,Seguimiento_Mar_2025!G$4:U$356,15,FALSE)),0,VLOOKUP(A2272,Seguimiento_Mar_2025!G$4:U$356,15,FALSE)))</f>
        <v>0</v>
      </c>
    </row>
    <row r="2273" spans="1:9">
      <c r="A2273" t="s">
        <v>379</v>
      </c>
      <c r="B2273" s="1" t="str">
        <f>+IF(LEN(A2273)&gt;0,VLOOKUP(A2273,Seguimiento_Mar_2025!G$4:H$356,2,FALSE),"")</f>
        <v>Docentes y administrativos beneficiados con las políticas de bienestar integral</v>
      </c>
      <c r="C2273" s="1" t="str">
        <f>+IF(LEN(A2273)&gt;0,VLOOKUP(A2273,Seguimiento_Mar_2025!G$4:J$356,4,FALSE),"")</f>
        <v>Secretaría de Educación</v>
      </c>
      <c r="D2273" t="s">
        <v>1327</v>
      </c>
      <c r="E2273" t="str">
        <f t="shared" si="71"/>
        <v>52030401Guarne</v>
      </c>
      <c r="F2273" t="str">
        <f t="shared" si="72"/>
        <v/>
      </c>
      <c r="G2273">
        <v>110</v>
      </c>
      <c r="H2273" s="2"/>
      <c r="I2273">
        <f>+ABS(SUMIF($A$4:$A$11183,A2273,$H$4:$H$11183)-IF(ISERROR(VLOOKUP(A2273,Seguimiento_Mar_2025!G$4:U$356,15,FALSE)),0,VLOOKUP(A2273,Seguimiento_Mar_2025!G$4:U$356,15,FALSE)))</f>
        <v>0</v>
      </c>
    </row>
    <row r="2274" spans="1:9">
      <c r="A2274" t="s">
        <v>379</v>
      </c>
      <c r="B2274" s="1" t="str">
        <f>+IF(LEN(A2274)&gt;0,VLOOKUP(A2274,Seguimiento_Mar_2025!G$4:H$356,2,FALSE),"")</f>
        <v>Docentes y administrativos beneficiados con las políticas de bienestar integral</v>
      </c>
      <c r="C2274" s="1" t="str">
        <f>+IF(LEN(A2274)&gt;0,VLOOKUP(A2274,Seguimiento_Mar_2025!G$4:J$356,4,FALSE),"")</f>
        <v>Secretaría de Educación</v>
      </c>
      <c r="D2274" t="s">
        <v>1328</v>
      </c>
      <c r="E2274" t="str">
        <f t="shared" si="71"/>
        <v>52030401Guatapé</v>
      </c>
      <c r="F2274" t="str">
        <f t="shared" si="72"/>
        <v/>
      </c>
      <c r="G2274">
        <v>36</v>
      </c>
      <c r="H2274" s="2"/>
      <c r="I2274">
        <f>+ABS(SUMIF($A$4:$A$11183,A2274,$H$4:$H$11183)-IF(ISERROR(VLOOKUP(A2274,Seguimiento_Mar_2025!G$4:U$356,15,FALSE)),0,VLOOKUP(A2274,Seguimiento_Mar_2025!G$4:U$356,15,FALSE)))</f>
        <v>0</v>
      </c>
    </row>
    <row r="2275" spans="1:9">
      <c r="A2275" t="s">
        <v>379</v>
      </c>
      <c r="B2275" s="1" t="str">
        <f>+IF(LEN(A2275)&gt;0,VLOOKUP(A2275,Seguimiento_Mar_2025!G$4:H$356,2,FALSE),"")</f>
        <v>Docentes y administrativos beneficiados con las políticas de bienestar integral</v>
      </c>
      <c r="C2275" s="1" t="str">
        <f>+IF(LEN(A2275)&gt;0,VLOOKUP(A2275,Seguimiento_Mar_2025!G$4:J$356,4,FALSE),"")</f>
        <v>Secretaría de Educación</v>
      </c>
      <c r="D2275" t="s">
        <v>1293</v>
      </c>
      <c r="E2275" t="str">
        <f t="shared" si="71"/>
        <v>52030401Heliconia</v>
      </c>
      <c r="F2275" t="str">
        <f t="shared" si="72"/>
        <v/>
      </c>
      <c r="G2275">
        <v>26</v>
      </c>
      <c r="H2275" s="2"/>
      <c r="I2275">
        <f>+ABS(SUMIF($A$4:$A$11183,A2275,$H$4:$H$11183)-IF(ISERROR(VLOOKUP(A2275,Seguimiento_Mar_2025!G$4:U$356,15,FALSE)),0,VLOOKUP(A2275,Seguimiento_Mar_2025!G$4:U$356,15,FALSE)))</f>
        <v>0</v>
      </c>
    </row>
    <row r="2276" spans="1:9">
      <c r="A2276" t="s">
        <v>379</v>
      </c>
      <c r="B2276" s="1" t="str">
        <f>+IF(LEN(A2276)&gt;0,VLOOKUP(A2276,Seguimiento_Mar_2025!G$4:H$356,2,FALSE),"")</f>
        <v>Docentes y administrativos beneficiados con las políticas de bienestar integral</v>
      </c>
      <c r="C2276" s="1" t="str">
        <f>+IF(LEN(A2276)&gt;0,VLOOKUP(A2276,Seguimiento_Mar_2025!G$4:J$356,4,FALSE),"")</f>
        <v>Secretaría de Educación</v>
      </c>
      <c r="D2276" t="s">
        <v>1283</v>
      </c>
      <c r="E2276" t="str">
        <f t="shared" si="71"/>
        <v>52030401Hispania</v>
      </c>
      <c r="F2276" t="str">
        <f t="shared" si="72"/>
        <v/>
      </c>
      <c r="G2276">
        <v>15</v>
      </c>
      <c r="H2276" s="2"/>
      <c r="I2276">
        <f>+ABS(SUMIF($A$4:$A$11183,A2276,$H$4:$H$11183)-IF(ISERROR(VLOOKUP(A2276,Seguimiento_Mar_2025!G$4:U$356,15,FALSE)),0,VLOOKUP(A2276,Seguimiento_Mar_2025!G$4:U$356,15,FALSE)))</f>
        <v>0</v>
      </c>
    </row>
    <row r="2277" spans="1:9">
      <c r="A2277" t="s">
        <v>379</v>
      </c>
      <c r="B2277" s="1" t="str">
        <f>+IF(LEN(A2277)&gt;0,VLOOKUP(A2277,Seguimiento_Mar_2025!G$4:H$356,2,FALSE),"")</f>
        <v>Docentes y administrativos beneficiados con las políticas de bienestar integral</v>
      </c>
      <c r="C2277" s="1" t="str">
        <f>+IF(LEN(A2277)&gt;0,VLOOKUP(A2277,Seguimiento_Mar_2025!G$4:J$356,4,FALSE),"")</f>
        <v>Secretaría de Educación</v>
      </c>
      <c r="D2277" t="s">
        <v>1329</v>
      </c>
      <c r="E2277" t="str">
        <f t="shared" si="71"/>
        <v>52030401Itagüí</v>
      </c>
      <c r="F2277" t="str">
        <f t="shared" si="72"/>
        <v/>
      </c>
      <c r="G2277">
        <v>22</v>
      </c>
      <c r="H2277" s="2"/>
      <c r="I2277">
        <f>+ABS(SUMIF($A$4:$A$11183,A2277,$H$4:$H$11183)-IF(ISERROR(VLOOKUP(A2277,Seguimiento_Mar_2025!G$4:U$356,15,FALSE)),0,VLOOKUP(A2277,Seguimiento_Mar_2025!G$4:U$356,15,FALSE)))</f>
        <v>0</v>
      </c>
    </row>
    <row r="2278" spans="1:9">
      <c r="A2278" t="s">
        <v>379</v>
      </c>
      <c r="B2278" s="1" t="str">
        <f>+IF(LEN(A2278)&gt;0,VLOOKUP(A2278,Seguimiento_Mar_2025!G$4:H$356,2,FALSE),"")</f>
        <v>Docentes y administrativos beneficiados con las políticas de bienestar integral</v>
      </c>
      <c r="C2278" s="1" t="str">
        <f>+IF(LEN(A2278)&gt;0,VLOOKUP(A2278,Seguimiento_Mar_2025!G$4:J$356,4,FALSE),"")</f>
        <v>Secretaría de Educación</v>
      </c>
      <c r="D2278" t="s">
        <v>1238</v>
      </c>
      <c r="E2278" t="str">
        <f t="shared" si="71"/>
        <v>52030401Ituango</v>
      </c>
      <c r="F2278" t="str">
        <f t="shared" si="72"/>
        <v/>
      </c>
      <c r="G2278">
        <v>48</v>
      </c>
      <c r="H2278" s="2"/>
      <c r="I2278">
        <f>+ABS(SUMIF($A$4:$A$11183,A2278,$H$4:$H$11183)-IF(ISERROR(VLOOKUP(A2278,Seguimiento_Mar_2025!G$4:U$356,15,FALSE)),0,VLOOKUP(A2278,Seguimiento_Mar_2025!G$4:U$356,15,FALSE)))</f>
        <v>0</v>
      </c>
    </row>
    <row r="2279" spans="1:9">
      <c r="A2279" t="s">
        <v>379</v>
      </c>
      <c r="B2279" s="1" t="str">
        <f>+IF(LEN(A2279)&gt;0,VLOOKUP(A2279,Seguimiento_Mar_2025!G$4:H$356,2,FALSE),"")</f>
        <v>Docentes y administrativos beneficiados con las políticas de bienestar integral</v>
      </c>
      <c r="C2279" s="1" t="str">
        <f>+IF(LEN(A2279)&gt;0,VLOOKUP(A2279,Seguimiento_Mar_2025!G$4:J$356,4,FALSE),"")</f>
        <v>Secretaría de Educación</v>
      </c>
      <c r="D2279" t="s">
        <v>1330</v>
      </c>
      <c r="E2279" t="str">
        <f t="shared" si="71"/>
        <v>52030401Jardín</v>
      </c>
      <c r="F2279" t="str">
        <f t="shared" si="72"/>
        <v/>
      </c>
      <c r="G2279">
        <v>63</v>
      </c>
      <c r="H2279" s="2"/>
      <c r="I2279">
        <f>+ABS(SUMIF($A$4:$A$11183,A2279,$H$4:$H$11183)-IF(ISERROR(VLOOKUP(A2279,Seguimiento_Mar_2025!G$4:U$356,15,FALSE)),0,VLOOKUP(A2279,Seguimiento_Mar_2025!G$4:U$356,15,FALSE)))</f>
        <v>0</v>
      </c>
    </row>
    <row r="2280" spans="1:9">
      <c r="A2280" t="s">
        <v>379</v>
      </c>
      <c r="B2280" s="1" t="str">
        <f>+IF(LEN(A2280)&gt;0,VLOOKUP(A2280,Seguimiento_Mar_2025!G$4:H$356,2,FALSE),"")</f>
        <v>Docentes y administrativos beneficiados con las políticas de bienestar integral</v>
      </c>
      <c r="C2280" s="1" t="str">
        <f>+IF(LEN(A2280)&gt;0,VLOOKUP(A2280,Seguimiento_Mar_2025!G$4:J$356,4,FALSE),"")</f>
        <v>Secretaría de Educación</v>
      </c>
      <c r="D2280" t="s">
        <v>1237</v>
      </c>
      <c r="E2280" t="str">
        <f t="shared" si="71"/>
        <v>52030401Jericó</v>
      </c>
      <c r="F2280" t="str">
        <f t="shared" si="72"/>
        <v/>
      </c>
      <c r="G2280">
        <v>40</v>
      </c>
      <c r="H2280" s="2"/>
      <c r="I2280">
        <f>+ABS(SUMIF($A$4:$A$11183,A2280,$H$4:$H$11183)-IF(ISERROR(VLOOKUP(A2280,Seguimiento_Mar_2025!G$4:U$356,15,FALSE)),0,VLOOKUP(A2280,Seguimiento_Mar_2025!G$4:U$356,15,FALSE)))</f>
        <v>0</v>
      </c>
    </row>
    <row r="2281" spans="1:9">
      <c r="A2281" t="s">
        <v>379</v>
      </c>
      <c r="B2281" s="1" t="str">
        <f>+IF(LEN(A2281)&gt;0,VLOOKUP(A2281,Seguimiento_Mar_2025!G$4:H$356,2,FALSE),"")</f>
        <v>Docentes y administrativos beneficiados con las políticas de bienestar integral</v>
      </c>
      <c r="C2281" s="1" t="str">
        <f>+IF(LEN(A2281)&gt;0,VLOOKUP(A2281,Seguimiento_Mar_2025!G$4:J$356,4,FALSE),"")</f>
        <v>Secretaría de Educación</v>
      </c>
      <c r="D2281" t="s">
        <v>1356</v>
      </c>
      <c r="E2281" t="str">
        <f t="shared" si="71"/>
        <v>52030401La Ceja</v>
      </c>
      <c r="F2281" t="str">
        <f t="shared" si="72"/>
        <v/>
      </c>
      <c r="G2281">
        <v>70</v>
      </c>
      <c r="H2281" s="2"/>
      <c r="I2281">
        <f>+ABS(SUMIF($A$4:$A$11183,A2281,$H$4:$H$11183)-IF(ISERROR(VLOOKUP(A2281,Seguimiento_Mar_2025!G$4:U$356,15,FALSE)),0,VLOOKUP(A2281,Seguimiento_Mar_2025!G$4:U$356,15,FALSE)))</f>
        <v>0</v>
      </c>
    </row>
    <row r="2282" spans="1:9">
      <c r="A2282" t="s">
        <v>379</v>
      </c>
      <c r="B2282" s="1" t="str">
        <f>+IF(LEN(A2282)&gt;0,VLOOKUP(A2282,Seguimiento_Mar_2025!G$4:H$356,2,FALSE),"")</f>
        <v>Docentes y administrativos beneficiados con las políticas de bienestar integral</v>
      </c>
      <c r="C2282" s="1" t="str">
        <f>+IF(LEN(A2282)&gt;0,VLOOKUP(A2282,Seguimiento_Mar_2025!G$4:J$356,4,FALSE),"")</f>
        <v>Secretaría de Educación</v>
      </c>
      <c r="D2282" t="s">
        <v>1294</v>
      </c>
      <c r="E2282" t="str">
        <f t="shared" si="71"/>
        <v>52030401La Pintada</v>
      </c>
      <c r="F2282" t="str">
        <f t="shared" si="72"/>
        <v/>
      </c>
      <c r="G2282">
        <v>38</v>
      </c>
      <c r="H2282" s="2"/>
      <c r="I2282">
        <f>+ABS(SUMIF($A$4:$A$11183,A2282,$H$4:$H$11183)-IF(ISERROR(VLOOKUP(A2282,Seguimiento_Mar_2025!G$4:U$356,15,FALSE)),0,VLOOKUP(A2282,Seguimiento_Mar_2025!G$4:U$356,15,FALSE)))</f>
        <v>0</v>
      </c>
    </row>
    <row r="2283" spans="1:9">
      <c r="A2283" t="s">
        <v>379</v>
      </c>
      <c r="B2283" s="1" t="str">
        <f>+IF(LEN(A2283)&gt;0,VLOOKUP(A2283,Seguimiento_Mar_2025!G$4:H$356,2,FALSE),"")</f>
        <v>Docentes y administrativos beneficiados con las políticas de bienestar integral</v>
      </c>
      <c r="C2283" s="1" t="str">
        <f>+IF(LEN(A2283)&gt;0,VLOOKUP(A2283,Seguimiento_Mar_2025!G$4:J$356,4,FALSE),"")</f>
        <v>Secretaría de Educación</v>
      </c>
      <c r="D2283" t="s">
        <v>1333</v>
      </c>
      <c r="E2283" t="str">
        <f t="shared" si="71"/>
        <v>52030401La Unión</v>
      </c>
      <c r="F2283" t="str">
        <f t="shared" si="72"/>
        <v/>
      </c>
      <c r="G2283">
        <v>67</v>
      </c>
      <c r="H2283" s="2"/>
      <c r="I2283">
        <f>+ABS(SUMIF($A$4:$A$11183,A2283,$H$4:$H$11183)-IF(ISERROR(VLOOKUP(A2283,Seguimiento_Mar_2025!G$4:U$356,15,FALSE)),0,VLOOKUP(A2283,Seguimiento_Mar_2025!G$4:U$356,15,FALSE)))</f>
        <v>0</v>
      </c>
    </row>
    <row r="2284" spans="1:9">
      <c r="A2284" t="s">
        <v>379</v>
      </c>
      <c r="B2284" s="1" t="str">
        <f>+IF(LEN(A2284)&gt;0,VLOOKUP(A2284,Seguimiento_Mar_2025!G$4:H$356,2,FALSE),"")</f>
        <v>Docentes y administrativos beneficiados con las políticas de bienestar integral</v>
      </c>
      <c r="C2284" s="1" t="str">
        <f>+IF(LEN(A2284)&gt;0,VLOOKUP(A2284,Seguimiento_Mar_2025!G$4:J$356,4,FALSE),"")</f>
        <v>Secretaría de Educación</v>
      </c>
      <c r="D2284" t="s">
        <v>1240</v>
      </c>
      <c r="E2284" t="str">
        <f t="shared" si="71"/>
        <v>52030401Liborina</v>
      </c>
      <c r="F2284" t="str">
        <f t="shared" si="72"/>
        <v/>
      </c>
      <c r="G2284">
        <v>50</v>
      </c>
      <c r="H2284" s="2"/>
      <c r="I2284">
        <f>+ABS(SUMIF($A$4:$A$11183,A2284,$H$4:$H$11183)-IF(ISERROR(VLOOKUP(A2284,Seguimiento_Mar_2025!G$4:U$356,15,FALSE)),0,VLOOKUP(A2284,Seguimiento_Mar_2025!G$4:U$356,15,FALSE)))</f>
        <v>0</v>
      </c>
    </row>
    <row r="2285" spans="1:9">
      <c r="A2285" t="s">
        <v>379</v>
      </c>
      <c r="B2285" s="1" t="str">
        <f>+IF(LEN(A2285)&gt;0,VLOOKUP(A2285,Seguimiento_Mar_2025!G$4:H$356,2,FALSE),"")</f>
        <v>Docentes y administrativos beneficiados con las políticas de bienestar integral</v>
      </c>
      <c r="C2285" s="1" t="str">
        <f>+IF(LEN(A2285)&gt;0,VLOOKUP(A2285,Seguimiento_Mar_2025!G$4:J$356,4,FALSE),"")</f>
        <v>Secretaría de Educación</v>
      </c>
      <c r="D2285" t="s">
        <v>1275</v>
      </c>
      <c r="E2285" t="str">
        <f t="shared" si="71"/>
        <v>52030401Maceo</v>
      </c>
      <c r="F2285" t="str">
        <f t="shared" si="72"/>
        <v/>
      </c>
      <c r="G2285">
        <v>63</v>
      </c>
      <c r="H2285" s="2"/>
      <c r="I2285">
        <f>+ABS(SUMIF($A$4:$A$11183,A2285,$H$4:$H$11183)-IF(ISERROR(VLOOKUP(A2285,Seguimiento_Mar_2025!G$4:U$356,15,FALSE)),0,VLOOKUP(A2285,Seguimiento_Mar_2025!G$4:U$356,15,FALSE)))</f>
        <v>0</v>
      </c>
    </row>
    <row r="2286" spans="1:9">
      <c r="A2286" t="s">
        <v>379</v>
      </c>
      <c r="B2286" s="1" t="str">
        <f>+IF(LEN(A2286)&gt;0,VLOOKUP(A2286,Seguimiento_Mar_2025!G$4:H$356,2,FALSE),"")</f>
        <v>Docentes y administrativos beneficiados con las políticas de bienestar integral</v>
      </c>
      <c r="C2286" s="1" t="str">
        <f>+IF(LEN(A2286)&gt;0,VLOOKUP(A2286,Seguimiento_Mar_2025!G$4:J$356,4,FALSE),"")</f>
        <v>Secretaría de Educación</v>
      </c>
      <c r="D2286" t="s">
        <v>1334</v>
      </c>
      <c r="E2286" t="str">
        <f t="shared" si="71"/>
        <v>52030401Marinilla</v>
      </c>
      <c r="F2286" t="str">
        <f t="shared" si="72"/>
        <v/>
      </c>
      <c r="G2286">
        <v>109</v>
      </c>
      <c r="H2286" s="2"/>
      <c r="I2286">
        <f>+ABS(SUMIF($A$4:$A$11183,A2286,$H$4:$H$11183)-IF(ISERROR(VLOOKUP(A2286,Seguimiento_Mar_2025!G$4:U$356,15,FALSE)),0,VLOOKUP(A2286,Seguimiento_Mar_2025!G$4:U$356,15,FALSE)))</f>
        <v>0</v>
      </c>
    </row>
    <row r="2287" spans="1:9">
      <c r="A2287" t="s">
        <v>379</v>
      </c>
      <c r="B2287" s="1" t="str">
        <f>+IF(LEN(A2287)&gt;0,VLOOKUP(A2287,Seguimiento_Mar_2025!G$4:H$356,2,FALSE),"")</f>
        <v>Docentes y administrativos beneficiados con las políticas de bienestar integral</v>
      </c>
      <c r="C2287" s="1" t="str">
        <f>+IF(LEN(A2287)&gt;0,VLOOKUP(A2287,Seguimiento_Mar_2025!G$4:J$356,4,FALSE),"")</f>
        <v>Secretaría de Educación</v>
      </c>
      <c r="D2287" t="s">
        <v>1256</v>
      </c>
      <c r="E2287" t="str">
        <f t="shared" si="71"/>
        <v>52030401Medellín</v>
      </c>
      <c r="F2287" t="str">
        <f t="shared" si="72"/>
        <v/>
      </c>
      <c r="G2287">
        <v>23</v>
      </c>
      <c r="H2287" s="2"/>
      <c r="I2287">
        <f>+ABS(SUMIF($A$4:$A$11183,A2287,$H$4:$H$11183)-IF(ISERROR(VLOOKUP(A2287,Seguimiento_Mar_2025!G$4:U$356,15,FALSE)),0,VLOOKUP(A2287,Seguimiento_Mar_2025!G$4:U$356,15,FALSE)))</f>
        <v>0</v>
      </c>
    </row>
    <row r="2288" spans="1:9">
      <c r="A2288" t="s">
        <v>379</v>
      </c>
      <c r="B2288" s="1" t="str">
        <f>+IF(LEN(A2288)&gt;0,VLOOKUP(A2288,Seguimiento_Mar_2025!G$4:H$356,2,FALSE),"")</f>
        <v>Docentes y administrativos beneficiados con las políticas de bienestar integral</v>
      </c>
      <c r="C2288" s="1" t="str">
        <f>+IF(LEN(A2288)&gt;0,VLOOKUP(A2288,Seguimiento_Mar_2025!G$4:J$356,4,FALSE),"")</f>
        <v>Secretaría de Educación</v>
      </c>
      <c r="D2288" t="s">
        <v>1284</v>
      </c>
      <c r="E2288" t="str">
        <f t="shared" si="71"/>
        <v>52030401Montebello</v>
      </c>
      <c r="F2288" t="str">
        <f t="shared" si="72"/>
        <v/>
      </c>
      <c r="G2288">
        <v>47</v>
      </c>
      <c r="H2288" s="2"/>
      <c r="I2288">
        <f>+ABS(SUMIF($A$4:$A$11183,A2288,$H$4:$H$11183)-IF(ISERROR(VLOOKUP(A2288,Seguimiento_Mar_2025!G$4:U$356,15,FALSE)),0,VLOOKUP(A2288,Seguimiento_Mar_2025!G$4:U$356,15,FALSE)))</f>
        <v>0</v>
      </c>
    </row>
    <row r="2289" spans="1:9">
      <c r="A2289" t="s">
        <v>379</v>
      </c>
      <c r="B2289" s="1" t="str">
        <f>+IF(LEN(A2289)&gt;0,VLOOKUP(A2289,Seguimiento_Mar_2025!G$4:H$356,2,FALSE),"")</f>
        <v>Docentes y administrativos beneficiados con las políticas de bienestar integral</v>
      </c>
      <c r="C2289" s="1" t="str">
        <f>+IF(LEN(A2289)&gt;0,VLOOKUP(A2289,Seguimiento_Mar_2025!G$4:J$356,4,FALSE),"")</f>
        <v>Secretaría de Educación</v>
      </c>
      <c r="D2289" t="s">
        <v>1285</v>
      </c>
      <c r="E2289" t="str">
        <f t="shared" si="71"/>
        <v>52030401Mutatá</v>
      </c>
      <c r="F2289" t="str">
        <f t="shared" si="72"/>
        <v/>
      </c>
      <c r="G2289">
        <v>70</v>
      </c>
      <c r="H2289" s="2"/>
      <c r="I2289">
        <f>+ABS(SUMIF($A$4:$A$11183,A2289,$H$4:$H$11183)-IF(ISERROR(VLOOKUP(A2289,Seguimiento_Mar_2025!G$4:U$356,15,FALSE)),0,VLOOKUP(A2289,Seguimiento_Mar_2025!G$4:U$356,15,FALSE)))</f>
        <v>0</v>
      </c>
    </row>
    <row r="2290" spans="1:9">
      <c r="A2290" t="s">
        <v>379</v>
      </c>
      <c r="B2290" s="1" t="str">
        <f>+IF(LEN(A2290)&gt;0,VLOOKUP(A2290,Seguimiento_Mar_2025!G$4:H$356,2,FALSE),"")</f>
        <v>Docentes y administrativos beneficiados con las políticas de bienestar integral</v>
      </c>
      <c r="C2290" s="1" t="str">
        <f>+IF(LEN(A2290)&gt;0,VLOOKUP(A2290,Seguimiento_Mar_2025!G$4:J$356,4,FALSE),"")</f>
        <v>Secretaría de Educación</v>
      </c>
      <c r="D2290" t="s">
        <v>1286</v>
      </c>
      <c r="E2290" t="str">
        <f t="shared" si="71"/>
        <v>52030401Nariño</v>
      </c>
      <c r="F2290" t="str">
        <f t="shared" si="72"/>
        <v/>
      </c>
      <c r="G2290">
        <v>46</v>
      </c>
      <c r="H2290" s="2"/>
      <c r="I2290">
        <f>+ABS(SUMIF($A$4:$A$11183,A2290,$H$4:$H$11183)-IF(ISERROR(VLOOKUP(A2290,Seguimiento_Mar_2025!G$4:U$356,15,FALSE)),0,VLOOKUP(A2290,Seguimiento_Mar_2025!G$4:U$356,15,FALSE)))</f>
        <v>0</v>
      </c>
    </row>
    <row r="2291" spans="1:9">
      <c r="A2291" t="s">
        <v>379</v>
      </c>
      <c r="B2291" s="1" t="str">
        <f>+IF(LEN(A2291)&gt;0,VLOOKUP(A2291,Seguimiento_Mar_2025!G$4:H$356,2,FALSE),"")</f>
        <v>Docentes y administrativos beneficiados con las políticas de bienestar integral</v>
      </c>
      <c r="C2291" s="1" t="str">
        <f>+IF(LEN(A2291)&gt;0,VLOOKUP(A2291,Seguimiento_Mar_2025!G$4:J$356,4,FALSE),"")</f>
        <v>Secretaría de Educación</v>
      </c>
      <c r="D2291" t="s">
        <v>1239</v>
      </c>
      <c r="E2291" t="str">
        <f t="shared" si="71"/>
        <v>52030401Nechí</v>
      </c>
      <c r="F2291" t="str">
        <f t="shared" si="72"/>
        <v/>
      </c>
      <c r="G2291">
        <v>110</v>
      </c>
      <c r="H2291" s="2"/>
      <c r="I2291">
        <f>+ABS(SUMIF($A$4:$A$11183,A2291,$H$4:$H$11183)-IF(ISERROR(VLOOKUP(A2291,Seguimiento_Mar_2025!G$4:U$356,15,FALSE)),0,VLOOKUP(A2291,Seguimiento_Mar_2025!G$4:U$356,15,FALSE)))</f>
        <v>0</v>
      </c>
    </row>
    <row r="2292" spans="1:9">
      <c r="A2292" t="s">
        <v>379</v>
      </c>
      <c r="B2292" s="1" t="str">
        <f>+IF(LEN(A2292)&gt;0,VLOOKUP(A2292,Seguimiento_Mar_2025!G$4:H$356,2,FALSE),"")</f>
        <v>Docentes y administrativos beneficiados con las políticas de bienestar integral</v>
      </c>
      <c r="C2292" s="1" t="str">
        <f>+IF(LEN(A2292)&gt;0,VLOOKUP(A2292,Seguimiento_Mar_2025!G$4:J$356,4,FALSE),"")</f>
        <v>Secretaría de Educación</v>
      </c>
      <c r="D2292" t="s">
        <v>1228</v>
      </c>
      <c r="E2292" t="str">
        <f t="shared" si="71"/>
        <v>52030401Necoclí</v>
      </c>
      <c r="F2292" t="str">
        <f t="shared" si="72"/>
        <v/>
      </c>
      <c r="G2292">
        <v>186</v>
      </c>
      <c r="H2292" s="2"/>
      <c r="I2292">
        <f>+ABS(SUMIF($A$4:$A$11183,A2292,$H$4:$H$11183)-IF(ISERROR(VLOOKUP(A2292,Seguimiento_Mar_2025!G$4:U$356,15,FALSE)),0,VLOOKUP(A2292,Seguimiento_Mar_2025!G$4:U$356,15,FALSE)))</f>
        <v>0</v>
      </c>
    </row>
    <row r="2293" spans="1:9">
      <c r="A2293" t="s">
        <v>379</v>
      </c>
      <c r="B2293" s="1" t="str">
        <f>+IF(LEN(A2293)&gt;0,VLOOKUP(A2293,Seguimiento_Mar_2025!G$4:H$356,2,FALSE),"")</f>
        <v>Docentes y administrativos beneficiados con las políticas de bienestar integral</v>
      </c>
      <c r="C2293" s="1" t="str">
        <f>+IF(LEN(A2293)&gt;0,VLOOKUP(A2293,Seguimiento_Mar_2025!G$4:J$356,4,FALSE),"")</f>
        <v>Secretaría de Educación</v>
      </c>
      <c r="D2293" t="s">
        <v>1274</v>
      </c>
      <c r="E2293" t="str">
        <f t="shared" si="71"/>
        <v>52030401Olaya</v>
      </c>
      <c r="F2293" t="str">
        <f t="shared" si="72"/>
        <v/>
      </c>
      <c r="G2293">
        <v>18</v>
      </c>
      <c r="H2293" s="2"/>
      <c r="I2293">
        <f>+ABS(SUMIF($A$4:$A$11183,A2293,$H$4:$H$11183)-IF(ISERROR(VLOOKUP(A2293,Seguimiento_Mar_2025!G$4:U$356,15,FALSE)),0,VLOOKUP(A2293,Seguimiento_Mar_2025!G$4:U$356,15,FALSE)))</f>
        <v>0</v>
      </c>
    </row>
    <row r="2294" spans="1:9">
      <c r="A2294" t="s">
        <v>379</v>
      </c>
      <c r="B2294" s="1" t="str">
        <f>+IF(LEN(A2294)&gt;0,VLOOKUP(A2294,Seguimiento_Mar_2025!G$4:H$356,2,FALSE),"")</f>
        <v>Docentes y administrativos beneficiados con las políticas de bienestar integral</v>
      </c>
      <c r="C2294" s="1" t="str">
        <f>+IF(LEN(A2294)&gt;0,VLOOKUP(A2294,Seguimiento_Mar_2025!G$4:J$356,4,FALSE),"")</f>
        <v>Secretaría de Educación</v>
      </c>
      <c r="D2294" t="s">
        <v>1335</v>
      </c>
      <c r="E2294" t="str">
        <f t="shared" si="71"/>
        <v>52030401Peque</v>
      </c>
      <c r="F2294" t="str">
        <f t="shared" si="72"/>
        <v/>
      </c>
      <c r="G2294">
        <v>50</v>
      </c>
      <c r="H2294" s="2"/>
      <c r="I2294">
        <f>+ABS(SUMIF($A$4:$A$11183,A2294,$H$4:$H$11183)-IF(ISERROR(VLOOKUP(A2294,Seguimiento_Mar_2025!G$4:U$356,15,FALSE)),0,VLOOKUP(A2294,Seguimiento_Mar_2025!G$4:U$356,15,FALSE)))</f>
        <v>0</v>
      </c>
    </row>
    <row r="2295" spans="1:9">
      <c r="A2295" t="s">
        <v>379</v>
      </c>
      <c r="B2295" s="1" t="str">
        <f>+IF(LEN(A2295)&gt;0,VLOOKUP(A2295,Seguimiento_Mar_2025!G$4:H$356,2,FALSE),"")</f>
        <v>Docentes y administrativos beneficiados con las políticas de bienestar integral</v>
      </c>
      <c r="C2295" s="1" t="str">
        <f>+IF(LEN(A2295)&gt;0,VLOOKUP(A2295,Seguimiento_Mar_2025!G$4:J$356,4,FALSE),"")</f>
        <v>Secretaría de Educación</v>
      </c>
      <c r="D2295" t="s">
        <v>1295</v>
      </c>
      <c r="E2295" t="str">
        <f t="shared" si="71"/>
        <v>52030401Pueblorrico</v>
      </c>
      <c r="F2295" t="str">
        <f t="shared" si="72"/>
        <v/>
      </c>
      <c r="G2295">
        <v>42</v>
      </c>
      <c r="H2295" s="2"/>
      <c r="I2295">
        <f>+ABS(SUMIF($A$4:$A$11183,A2295,$H$4:$H$11183)-IF(ISERROR(VLOOKUP(A2295,Seguimiento_Mar_2025!G$4:U$356,15,FALSE)),0,VLOOKUP(A2295,Seguimiento_Mar_2025!G$4:U$356,15,FALSE)))</f>
        <v>0</v>
      </c>
    </row>
    <row r="2296" spans="1:9">
      <c r="A2296" t="s">
        <v>379</v>
      </c>
      <c r="B2296" s="1" t="str">
        <f>+IF(LEN(A2296)&gt;0,VLOOKUP(A2296,Seguimiento_Mar_2025!G$4:H$356,2,FALSE),"")</f>
        <v>Docentes y administrativos beneficiados con las políticas de bienestar integral</v>
      </c>
      <c r="C2296" s="1" t="str">
        <f>+IF(LEN(A2296)&gt;0,VLOOKUP(A2296,Seguimiento_Mar_2025!G$4:J$356,4,FALSE),"")</f>
        <v>Secretaría de Educación</v>
      </c>
      <c r="D2296" t="s">
        <v>1260</v>
      </c>
      <c r="E2296" t="str">
        <f t="shared" si="71"/>
        <v>52030401Puerto Berrío</v>
      </c>
      <c r="F2296" t="str">
        <f t="shared" si="72"/>
        <v/>
      </c>
      <c r="G2296">
        <v>104</v>
      </c>
      <c r="H2296" s="2"/>
      <c r="I2296">
        <f>+ABS(SUMIF($A$4:$A$11183,A2296,$H$4:$H$11183)-IF(ISERROR(VLOOKUP(A2296,Seguimiento_Mar_2025!G$4:U$356,15,FALSE)),0,VLOOKUP(A2296,Seguimiento_Mar_2025!G$4:U$356,15,FALSE)))</f>
        <v>0</v>
      </c>
    </row>
    <row r="2297" spans="1:9">
      <c r="A2297" t="s">
        <v>379</v>
      </c>
      <c r="B2297" s="1" t="str">
        <f>+IF(LEN(A2297)&gt;0,VLOOKUP(A2297,Seguimiento_Mar_2025!G$4:H$356,2,FALSE),"")</f>
        <v>Docentes y administrativos beneficiados con las políticas de bienestar integral</v>
      </c>
      <c r="C2297" s="1" t="str">
        <f>+IF(LEN(A2297)&gt;0,VLOOKUP(A2297,Seguimiento_Mar_2025!G$4:J$356,4,FALSE),"")</f>
        <v>Secretaría de Educación</v>
      </c>
      <c r="D2297" t="s">
        <v>1287</v>
      </c>
      <c r="E2297" t="str">
        <f t="shared" si="71"/>
        <v>52030401Puerto Nare</v>
      </c>
      <c r="F2297" t="str">
        <f t="shared" si="72"/>
        <v/>
      </c>
      <c r="G2297">
        <v>86</v>
      </c>
      <c r="H2297" s="2"/>
      <c r="I2297">
        <f>+ABS(SUMIF($A$4:$A$11183,A2297,$H$4:$H$11183)-IF(ISERROR(VLOOKUP(A2297,Seguimiento_Mar_2025!G$4:U$356,15,FALSE)),0,VLOOKUP(A2297,Seguimiento_Mar_2025!G$4:U$356,15,FALSE)))</f>
        <v>0</v>
      </c>
    </row>
    <row r="2298" spans="1:9">
      <c r="A2298" t="s">
        <v>379</v>
      </c>
      <c r="B2298" s="1" t="str">
        <f>+IF(LEN(A2298)&gt;0,VLOOKUP(A2298,Seguimiento_Mar_2025!G$4:H$356,2,FALSE),"")</f>
        <v>Docentes y administrativos beneficiados con las políticas de bienestar integral</v>
      </c>
      <c r="C2298" s="1" t="str">
        <f>+IF(LEN(A2298)&gt;0,VLOOKUP(A2298,Seguimiento_Mar_2025!G$4:J$356,4,FALSE),"")</f>
        <v>Secretaría de Educación</v>
      </c>
      <c r="D2298" t="s">
        <v>1268</v>
      </c>
      <c r="E2298" t="str">
        <f t="shared" si="71"/>
        <v>52030401Puerto Triunfo</v>
      </c>
      <c r="F2298" t="str">
        <f t="shared" si="72"/>
        <v/>
      </c>
      <c r="G2298">
        <v>79</v>
      </c>
      <c r="H2298" s="2"/>
      <c r="I2298">
        <f>+ABS(SUMIF($A$4:$A$11183,A2298,$H$4:$H$11183)-IF(ISERROR(VLOOKUP(A2298,Seguimiento_Mar_2025!G$4:U$356,15,FALSE)),0,VLOOKUP(A2298,Seguimiento_Mar_2025!G$4:U$356,15,FALSE)))</f>
        <v>0</v>
      </c>
    </row>
    <row r="2299" spans="1:9">
      <c r="A2299" t="s">
        <v>379</v>
      </c>
      <c r="B2299" s="1" t="str">
        <f>+IF(LEN(A2299)&gt;0,VLOOKUP(A2299,Seguimiento_Mar_2025!G$4:H$356,2,FALSE),"")</f>
        <v>Docentes y administrativos beneficiados con las políticas de bienestar integral</v>
      </c>
      <c r="C2299" s="1" t="str">
        <f>+IF(LEN(A2299)&gt;0,VLOOKUP(A2299,Seguimiento_Mar_2025!G$4:J$356,4,FALSE),"")</f>
        <v>Secretaría de Educación</v>
      </c>
      <c r="D2299" t="s">
        <v>1336</v>
      </c>
      <c r="E2299" t="str">
        <f t="shared" si="71"/>
        <v>52030401Remedios</v>
      </c>
      <c r="F2299" t="str">
        <f t="shared" si="72"/>
        <v/>
      </c>
      <c r="G2299">
        <v>131</v>
      </c>
      <c r="H2299" s="2"/>
      <c r="I2299">
        <f>+ABS(SUMIF($A$4:$A$11183,A2299,$H$4:$H$11183)-IF(ISERROR(VLOOKUP(A2299,Seguimiento_Mar_2025!G$4:U$356,15,FALSE)),0,VLOOKUP(A2299,Seguimiento_Mar_2025!G$4:U$356,15,FALSE)))</f>
        <v>0</v>
      </c>
    </row>
    <row r="2300" spans="1:9">
      <c r="A2300" t="s">
        <v>379</v>
      </c>
      <c r="B2300" s="1" t="str">
        <f>+IF(LEN(A2300)&gt;0,VLOOKUP(A2300,Seguimiento_Mar_2025!G$4:H$356,2,FALSE),"")</f>
        <v>Docentes y administrativos beneficiados con las políticas de bienestar integral</v>
      </c>
      <c r="C2300" s="1" t="str">
        <f>+IF(LEN(A2300)&gt;0,VLOOKUP(A2300,Seguimiento_Mar_2025!G$4:J$356,4,FALSE),"")</f>
        <v>Secretaría de Educación</v>
      </c>
      <c r="D2300" t="s">
        <v>1337</v>
      </c>
      <c r="E2300" t="str">
        <f t="shared" si="71"/>
        <v>52030401Rionegro</v>
      </c>
      <c r="F2300" t="str">
        <f t="shared" si="72"/>
        <v/>
      </c>
      <c r="G2300">
        <v>19</v>
      </c>
      <c r="H2300" s="2"/>
      <c r="I2300">
        <f>+ABS(SUMIF($A$4:$A$11183,A2300,$H$4:$H$11183)-IF(ISERROR(VLOOKUP(A2300,Seguimiento_Mar_2025!G$4:U$356,15,FALSE)),0,VLOOKUP(A2300,Seguimiento_Mar_2025!G$4:U$356,15,FALSE)))</f>
        <v>0</v>
      </c>
    </row>
    <row r="2301" spans="1:9">
      <c r="A2301" t="s">
        <v>379</v>
      </c>
      <c r="B2301" s="1" t="str">
        <f>+IF(LEN(A2301)&gt;0,VLOOKUP(A2301,Seguimiento_Mar_2025!G$4:H$356,2,FALSE),"")</f>
        <v>Docentes y administrativos beneficiados con las políticas de bienestar integral</v>
      </c>
      <c r="C2301" s="1" t="str">
        <f>+IF(LEN(A2301)&gt;0,VLOOKUP(A2301,Seguimiento_Mar_2025!G$4:J$356,4,FALSE),"")</f>
        <v>Secretaría de Educación</v>
      </c>
      <c r="D2301" t="s">
        <v>1338</v>
      </c>
      <c r="E2301" t="str">
        <f t="shared" si="71"/>
        <v>52030401Sabanalarga</v>
      </c>
      <c r="F2301" t="str">
        <f t="shared" si="72"/>
        <v/>
      </c>
      <c r="G2301">
        <v>59</v>
      </c>
      <c r="H2301" s="2"/>
      <c r="I2301">
        <f>+ABS(SUMIF($A$4:$A$11183,A2301,$H$4:$H$11183)-IF(ISERROR(VLOOKUP(A2301,Seguimiento_Mar_2025!G$4:U$356,15,FALSE)),0,VLOOKUP(A2301,Seguimiento_Mar_2025!G$4:U$356,15,FALSE)))</f>
        <v>0</v>
      </c>
    </row>
    <row r="2302" spans="1:9">
      <c r="A2302" t="s">
        <v>379</v>
      </c>
      <c r="B2302" s="1" t="str">
        <f>+IF(LEN(A2302)&gt;0,VLOOKUP(A2302,Seguimiento_Mar_2025!G$4:H$356,2,FALSE),"")</f>
        <v>Docentes y administrativos beneficiados con las políticas de bienestar integral</v>
      </c>
      <c r="C2302" s="1" t="str">
        <f>+IF(LEN(A2302)&gt;0,VLOOKUP(A2302,Seguimiento_Mar_2025!G$4:J$356,4,FALSE),"")</f>
        <v>Secretaría de Educación</v>
      </c>
      <c r="D2302" t="s">
        <v>1339</v>
      </c>
      <c r="E2302" t="str">
        <f t="shared" ref="E2302:E2365" si="73">+A2302&amp;D2302</f>
        <v>52030401Sabaneta</v>
      </c>
      <c r="F2302" t="str">
        <f t="shared" si="72"/>
        <v/>
      </c>
      <c r="G2302">
        <v>16</v>
      </c>
      <c r="H2302" s="2"/>
      <c r="I2302">
        <f>+ABS(SUMIF($A$4:$A$11183,A2302,$H$4:$H$11183)-IF(ISERROR(VLOOKUP(A2302,Seguimiento_Mar_2025!G$4:U$356,15,FALSE)),0,VLOOKUP(A2302,Seguimiento_Mar_2025!G$4:U$356,15,FALSE)))</f>
        <v>0</v>
      </c>
    </row>
    <row r="2303" spans="1:9">
      <c r="A2303" t="s">
        <v>379</v>
      </c>
      <c r="B2303" s="1" t="str">
        <f>+IF(LEN(A2303)&gt;0,VLOOKUP(A2303,Seguimiento_Mar_2025!G$4:H$356,2,FALSE),"")</f>
        <v>Docentes y administrativos beneficiados con las políticas de bienestar integral</v>
      </c>
      <c r="C2303" s="1" t="str">
        <f>+IF(LEN(A2303)&gt;0,VLOOKUP(A2303,Seguimiento_Mar_2025!G$4:J$356,4,FALSE),"")</f>
        <v>Secretaría de Educación</v>
      </c>
      <c r="D2303" t="s">
        <v>1300</v>
      </c>
      <c r="E2303" t="str">
        <f t="shared" si="73"/>
        <v>52030401Salgar</v>
      </c>
      <c r="F2303" t="str">
        <f t="shared" si="72"/>
        <v/>
      </c>
      <c r="G2303">
        <v>55</v>
      </c>
      <c r="H2303" s="2"/>
      <c r="I2303">
        <f>+ABS(SUMIF($A$4:$A$11183,A2303,$H$4:$H$11183)-IF(ISERROR(VLOOKUP(A2303,Seguimiento_Mar_2025!G$4:U$356,15,FALSE)),0,VLOOKUP(A2303,Seguimiento_Mar_2025!G$4:U$356,15,FALSE)))</f>
        <v>0</v>
      </c>
    </row>
    <row r="2304" spans="1:9">
      <c r="A2304" t="s">
        <v>379</v>
      </c>
      <c r="B2304" s="1" t="str">
        <f>+IF(LEN(A2304)&gt;0,VLOOKUP(A2304,Seguimiento_Mar_2025!G$4:H$356,2,FALSE),"")</f>
        <v>Docentes y administrativos beneficiados con las políticas de bienestar integral</v>
      </c>
      <c r="C2304" s="1" t="str">
        <f>+IF(LEN(A2304)&gt;0,VLOOKUP(A2304,Seguimiento_Mar_2025!G$4:J$356,4,FALSE),"")</f>
        <v>Secretaría de Educación</v>
      </c>
      <c r="D2304" t="s">
        <v>1357</v>
      </c>
      <c r="E2304" t="str">
        <f t="shared" si="73"/>
        <v>52030401San Andrés De Cuerquia</v>
      </c>
      <c r="F2304" t="str">
        <f t="shared" si="72"/>
        <v/>
      </c>
      <c r="G2304">
        <v>43</v>
      </c>
      <c r="H2304" s="2"/>
      <c r="I2304">
        <f>+ABS(SUMIF($A$4:$A$11183,A2304,$H$4:$H$11183)-IF(ISERROR(VLOOKUP(A2304,Seguimiento_Mar_2025!G$4:U$356,15,FALSE)),0,VLOOKUP(A2304,Seguimiento_Mar_2025!G$4:U$356,15,FALSE)))</f>
        <v>0</v>
      </c>
    </row>
    <row r="2305" spans="1:9">
      <c r="A2305" t="s">
        <v>379</v>
      </c>
      <c r="B2305" s="1" t="str">
        <f>+IF(LEN(A2305)&gt;0,VLOOKUP(A2305,Seguimiento_Mar_2025!G$4:H$356,2,FALSE),"")</f>
        <v>Docentes y administrativos beneficiados con las políticas de bienestar integral</v>
      </c>
      <c r="C2305" s="1" t="str">
        <f>+IF(LEN(A2305)&gt;0,VLOOKUP(A2305,Seguimiento_Mar_2025!G$4:J$356,4,FALSE),"")</f>
        <v>Secretaría de Educación</v>
      </c>
      <c r="D2305" t="s">
        <v>1242</v>
      </c>
      <c r="E2305" t="str">
        <f t="shared" si="73"/>
        <v>52030401San Carlos</v>
      </c>
      <c r="F2305" t="str">
        <f t="shared" si="72"/>
        <v/>
      </c>
      <c r="G2305">
        <v>51</v>
      </c>
      <c r="H2305" s="2"/>
      <c r="I2305">
        <f>+ABS(SUMIF($A$4:$A$11183,A2305,$H$4:$H$11183)-IF(ISERROR(VLOOKUP(A2305,Seguimiento_Mar_2025!G$4:U$356,15,FALSE)),0,VLOOKUP(A2305,Seguimiento_Mar_2025!G$4:U$356,15,FALSE)))</f>
        <v>0</v>
      </c>
    </row>
    <row r="2306" spans="1:9">
      <c r="A2306" t="s">
        <v>379</v>
      </c>
      <c r="B2306" s="1" t="str">
        <f>+IF(LEN(A2306)&gt;0,VLOOKUP(A2306,Seguimiento_Mar_2025!G$4:H$356,2,FALSE),"")</f>
        <v>Docentes y administrativos beneficiados con las políticas de bienestar integral</v>
      </c>
      <c r="C2306" s="1" t="str">
        <f>+IF(LEN(A2306)&gt;0,VLOOKUP(A2306,Seguimiento_Mar_2025!G$4:J$356,4,FALSE),"")</f>
        <v>Secretaría de Educación</v>
      </c>
      <c r="D2306" t="s">
        <v>1302</v>
      </c>
      <c r="E2306" t="str">
        <f t="shared" si="73"/>
        <v>52030401San Francisco</v>
      </c>
      <c r="F2306" t="str">
        <f t="shared" si="72"/>
        <v/>
      </c>
      <c r="G2306">
        <v>34</v>
      </c>
      <c r="H2306" s="2"/>
      <c r="I2306">
        <f>+ABS(SUMIF($A$4:$A$11183,A2306,$H$4:$H$11183)-IF(ISERROR(VLOOKUP(A2306,Seguimiento_Mar_2025!G$4:U$356,15,FALSE)),0,VLOOKUP(A2306,Seguimiento_Mar_2025!G$4:U$356,15,FALSE)))</f>
        <v>0</v>
      </c>
    </row>
    <row r="2307" spans="1:9">
      <c r="A2307" t="s">
        <v>379</v>
      </c>
      <c r="B2307" s="1" t="str">
        <f>+IF(LEN(A2307)&gt;0,VLOOKUP(A2307,Seguimiento_Mar_2025!G$4:H$356,2,FALSE),"")</f>
        <v>Docentes y administrativos beneficiados con las políticas de bienestar integral</v>
      </c>
      <c r="C2307" s="1" t="str">
        <f>+IF(LEN(A2307)&gt;0,VLOOKUP(A2307,Seguimiento_Mar_2025!G$4:J$356,4,FALSE),"")</f>
        <v>Secretaría de Educación</v>
      </c>
      <c r="D2307" t="s">
        <v>1236</v>
      </c>
      <c r="E2307" t="str">
        <f t="shared" si="73"/>
        <v>52030401San Jerónimo</v>
      </c>
      <c r="F2307" t="str">
        <f t="shared" si="72"/>
        <v/>
      </c>
      <c r="G2307">
        <v>35</v>
      </c>
      <c r="H2307" s="2"/>
      <c r="I2307">
        <f>+ABS(SUMIF($A$4:$A$11183,A2307,$H$4:$H$11183)-IF(ISERROR(VLOOKUP(A2307,Seguimiento_Mar_2025!G$4:U$356,15,FALSE)),0,VLOOKUP(A2307,Seguimiento_Mar_2025!G$4:U$356,15,FALSE)))</f>
        <v>0</v>
      </c>
    </row>
    <row r="2308" spans="1:9">
      <c r="A2308" t="s">
        <v>379</v>
      </c>
      <c r="B2308" s="1" t="str">
        <f>+IF(LEN(A2308)&gt;0,VLOOKUP(A2308,Seguimiento_Mar_2025!G$4:H$356,2,FALSE),"")</f>
        <v>Docentes y administrativos beneficiados con las políticas de bienestar integral</v>
      </c>
      <c r="C2308" s="1" t="str">
        <f>+IF(LEN(A2308)&gt;0,VLOOKUP(A2308,Seguimiento_Mar_2025!G$4:J$356,4,FALSE),"")</f>
        <v>Secretaría de Educación</v>
      </c>
      <c r="D2308" t="s">
        <v>1358</v>
      </c>
      <c r="E2308" t="str">
        <f t="shared" si="73"/>
        <v>52030401San José De La Montaña</v>
      </c>
      <c r="F2308" t="str">
        <f t="shared" ref="F2308:F2371" si="74">+IF(IF(LEN(E2308)&gt;0,COUNTIF($E$4:$E$11183,E2308),"")=1,"",IF(LEN(E2308)&gt;0,COUNTIF($E$4:$E$11183,E2308),""))</f>
        <v/>
      </c>
      <c r="G2308">
        <v>20</v>
      </c>
      <c r="H2308" s="2"/>
      <c r="I2308">
        <f>+ABS(SUMIF($A$4:$A$11183,A2308,$H$4:$H$11183)-IF(ISERROR(VLOOKUP(A2308,Seguimiento_Mar_2025!G$4:U$356,15,FALSE)),0,VLOOKUP(A2308,Seguimiento_Mar_2025!G$4:U$356,15,FALSE)))</f>
        <v>0</v>
      </c>
    </row>
    <row r="2309" spans="1:9">
      <c r="A2309" t="s">
        <v>379</v>
      </c>
      <c r="B2309" s="1" t="str">
        <f>+IF(LEN(A2309)&gt;0,VLOOKUP(A2309,Seguimiento_Mar_2025!G$4:H$356,2,FALSE),"")</f>
        <v>Docentes y administrativos beneficiados con las políticas de bienestar integral</v>
      </c>
      <c r="C2309" s="1" t="str">
        <f>+IF(LEN(A2309)&gt;0,VLOOKUP(A2309,Seguimiento_Mar_2025!G$4:J$356,4,FALSE),"")</f>
        <v>Secretaría de Educación</v>
      </c>
      <c r="D2309" t="s">
        <v>1410</v>
      </c>
      <c r="E2309" t="str">
        <f t="shared" si="73"/>
        <v>52030401San Juan De Uraba</v>
      </c>
      <c r="F2309" t="str">
        <f t="shared" si="74"/>
        <v/>
      </c>
      <c r="G2309">
        <v>90</v>
      </c>
      <c r="H2309" s="2"/>
      <c r="I2309">
        <f>+ABS(SUMIF($A$4:$A$11183,A2309,$H$4:$H$11183)-IF(ISERROR(VLOOKUP(A2309,Seguimiento_Mar_2025!G$4:U$356,15,FALSE)),0,VLOOKUP(A2309,Seguimiento_Mar_2025!G$4:U$356,15,FALSE)))</f>
        <v>0</v>
      </c>
    </row>
    <row r="2310" spans="1:9">
      <c r="A2310" t="s">
        <v>379</v>
      </c>
      <c r="B2310" s="1" t="str">
        <f>+IF(LEN(A2310)&gt;0,VLOOKUP(A2310,Seguimiento_Mar_2025!G$4:H$356,2,FALSE),"")</f>
        <v>Docentes y administrativos beneficiados con las políticas de bienestar integral</v>
      </c>
      <c r="C2310" s="1" t="str">
        <f>+IF(LEN(A2310)&gt;0,VLOOKUP(A2310,Seguimiento_Mar_2025!G$4:J$356,4,FALSE),"")</f>
        <v>Secretaría de Educación</v>
      </c>
      <c r="D2310" t="s">
        <v>1298</v>
      </c>
      <c r="E2310" t="str">
        <f t="shared" si="73"/>
        <v>52030401San Luis</v>
      </c>
      <c r="F2310" t="str">
        <f t="shared" si="74"/>
        <v/>
      </c>
      <c r="G2310">
        <v>57</v>
      </c>
      <c r="H2310" s="2"/>
      <c r="I2310">
        <f>+ABS(SUMIF($A$4:$A$11183,A2310,$H$4:$H$11183)-IF(ISERROR(VLOOKUP(A2310,Seguimiento_Mar_2025!G$4:U$356,15,FALSE)),0,VLOOKUP(A2310,Seguimiento_Mar_2025!G$4:U$356,15,FALSE)))</f>
        <v>0</v>
      </c>
    </row>
    <row r="2311" spans="1:9">
      <c r="A2311" t="s">
        <v>379</v>
      </c>
      <c r="B2311" s="1" t="str">
        <f>+IF(LEN(A2311)&gt;0,VLOOKUP(A2311,Seguimiento_Mar_2025!G$4:H$356,2,FALSE),"")</f>
        <v>Docentes y administrativos beneficiados con las políticas de bienestar integral</v>
      </c>
      <c r="C2311" s="1" t="str">
        <f>+IF(LEN(A2311)&gt;0,VLOOKUP(A2311,Seguimiento_Mar_2025!G$4:J$356,4,FALSE),"")</f>
        <v>Secretaría de Educación</v>
      </c>
      <c r="D2311" t="s">
        <v>1341</v>
      </c>
      <c r="E2311" t="str">
        <f t="shared" si="73"/>
        <v>52030401San Pedro de los Milagros</v>
      </c>
      <c r="F2311" t="str">
        <f t="shared" si="74"/>
        <v/>
      </c>
      <c r="G2311">
        <v>32</v>
      </c>
      <c r="H2311" s="2"/>
      <c r="I2311">
        <f>+ABS(SUMIF($A$4:$A$11183,A2311,$H$4:$H$11183)-IF(ISERROR(VLOOKUP(A2311,Seguimiento_Mar_2025!G$4:U$356,15,FALSE)),0,VLOOKUP(A2311,Seguimiento_Mar_2025!G$4:U$356,15,FALSE)))</f>
        <v>0</v>
      </c>
    </row>
    <row r="2312" spans="1:9">
      <c r="A2312" t="s">
        <v>379</v>
      </c>
      <c r="B2312" s="1" t="str">
        <f>+IF(LEN(A2312)&gt;0,VLOOKUP(A2312,Seguimiento_Mar_2025!G$4:H$356,2,FALSE),"")</f>
        <v>Docentes y administrativos beneficiados con las políticas de bienestar integral</v>
      </c>
      <c r="C2312" s="1" t="str">
        <f>+IF(LEN(A2312)&gt;0,VLOOKUP(A2312,Seguimiento_Mar_2025!G$4:J$356,4,FALSE),"")</f>
        <v>Secretaría de Educación</v>
      </c>
      <c r="D2312" t="s">
        <v>1411</v>
      </c>
      <c r="E2312" t="str">
        <f t="shared" si="73"/>
        <v>52030401San Pedro De Urabá</v>
      </c>
      <c r="F2312" t="str">
        <f t="shared" si="74"/>
        <v/>
      </c>
      <c r="G2312">
        <v>77</v>
      </c>
      <c r="H2312" s="2"/>
      <c r="I2312">
        <f>+ABS(SUMIF($A$4:$A$11183,A2312,$H$4:$H$11183)-IF(ISERROR(VLOOKUP(A2312,Seguimiento_Mar_2025!G$4:U$356,15,FALSE)),0,VLOOKUP(A2312,Seguimiento_Mar_2025!G$4:U$356,15,FALSE)))</f>
        <v>0</v>
      </c>
    </row>
    <row r="2313" spans="1:9">
      <c r="A2313" t="s">
        <v>379</v>
      </c>
      <c r="B2313" s="1" t="str">
        <f>+IF(LEN(A2313)&gt;0,VLOOKUP(A2313,Seguimiento_Mar_2025!G$4:H$356,2,FALSE),"")</f>
        <v>Docentes y administrativos beneficiados con las políticas de bienestar integral</v>
      </c>
      <c r="C2313" s="1" t="str">
        <f>+IF(LEN(A2313)&gt;0,VLOOKUP(A2313,Seguimiento_Mar_2025!G$4:J$356,4,FALSE),"")</f>
        <v>Secretaría de Educación</v>
      </c>
      <c r="D2313" t="s">
        <v>1247</v>
      </c>
      <c r="E2313" t="str">
        <f t="shared" si="73"/>
        <v>52030401San Rafael</v>
      </c>
      <c r="F2313" t="str">
        <f t="shared" si="74"/>
        <v/>
      </c>
      <c r="G2313">
        <v>57</v>
      </c>
      <c r="H2313" s="2"/>
      <c r="I2313">
        <f>+ABS(SUMIF($A$4:$A$11183,A2313,$H$4:$H$11183)-IF(ISERROR(VLOOKUP(A2313,Seguimiento_Mar_2025!G$4:U$356,15,FALSE)),0,VLOOKUP(A2313,Seguimiento_Mar_2025!G$4:U$356,15,FALSE)))</f>
        <v>0</v>
      </c>
    </row>
    <row r="2314" spans="1:9">
      <c r="A2314" t="s">
        <v>379</v>
      </c>
      <c r="B2314" s="1" t="str">
        <f>+IF(LEN(A2314)&gt;0,VLOOKUP(A2314,Seguimiento_Mar_2025!G$4:H$356,2,FALSE),"")</f>
        <v>Docentes y administrativos beneficiados con las políticas de bienestar integral</v>
      </c>
      <c r="C2314" s="1" t="str">
        <f>+IF(LEN(A2314)&gt;0,VLOOKUP(A2314,Seguimiento_Mar_2025!G$4:J$356,4,FALSE),"")</f>
        <v>Secretaría de Educación</v>
      </c>
      <c r="D2314" t="s">
        <v>1296</v>
      </c>
      <c r="E2314" t="str">
        <f t="shared" si="73"/>
        <v>52030401San Roque</v>
      </c>
      <c r="F2314" t="str">
        <f t="shared" si="74"/>
        <v/>
      </c>
      <c r="G2314">
        <v>71</v>
      </c>
      <c r="H2314" s="2"/>
      <c r="I2314">
        <f>+ABS(SUMIF($A$4:$A$11183,A2314,$H$4:$H$11183)-IF(ISERROR(VLOOKUP(A2314,Seguimiento_Mar_2025!G$4:U$356,15,FALSE)),0,VLOOKUP(A2314,Seguimiento_Mar_2025!G$4:U$356,15,FALSE)))</f>
        <v>0</v>
      </c>
    </row>
    <row r="2315" spans="1:9">
      <c r="A2315" t="s">
        <v>379</v>
      </c>
      <c r="B2315" s="1" t="str">
        <f>+IF(LEN(A2315)&gt;0,VLOOKUP(A2315,Seguimiento_Mar_2025!G$4:H$356,2,FALSE),"")</f>
        <v>Docentes y administrativos beneficiados con las políticas de bienestar integral</v>
      </c>
      <c r="C2315" s="1" t="str">
        <f>+IF(LEN(A2315)&gt;0,VLOOKUP(A2315,Seguimiento_Mar_2025!G$4:J$356,4,FALSE),"")</f>
        <v>Secretaría de Educación</v>
      </c>
      <c r="D2315" t="s">
        <v>1360</v>
      </c>
      <c r="E2315" t="str">
        <f t="shared" si="73"/>
        <v>52030401San Vicente</v>
      </c>
      <c r="F2315" t="str">
        <f t="shared" si="74"/>
        <v/>
      </c>
      <c r="G2315">
        <v>51</v>
      </c>
      <c r="H2315" s="2"/>
      <c r="I2315">
        <f>+ABS(SUMIF($A$4:$A$11183,A2315,$H$4:$H$11183)-IF(ISERROR(VLOOKUP(A2315,Seguimiento_Mar_2025!G$4:U$356,15,FALSE)),0,VLOOKUP(A2315,Seguimiento_Mar_2025!G$4:U$356,15,FALSE)))</f>
        <v>0</v>
      </c>
    </row>
    <row r="2316" spans="1:9">
      <c r="A2316" t="s">
        <v>379</v>
      </c>
      <c r="B2316" s="1" t="str">
        <f>+IF(LEN(A2316)&gt;0,VLOOKUP(A2316,Seguimiento_Mar_2025!G$4:H$356,2,FALSE),"")</f>
        <v>Docentes y administrativos beneficiados con las políticas de bienestar integral</v>
      </c>
      <c r="C2316" s="1" t="str">
        <f>+IF(LEN(A2316)&gt;0,VLOOKUP(A2316,Seguimiento_Mar_2025!G$4:J$356,4,FALSE),"")</f>
        <v>Secretaría de Educación</v>
      </c>
      <c r="D2316" t="s">
        <v>1344</v>
      </c>
      <c r="E2316" t="str">
        <f t="shared" si="73"/>
        <v>52030401Santa Bárbara</v>
      </c>
      <c r="F2316" t="str">
        <f t="shared" si="74"/>
        <v/>
      </c>
      <c r="G2316">
        <v>44</v>
      </c>
      <c r="H2316" s="2"/>
      <c r="I2316">
        <f>+ABS(SUMIF($A$4:$A$11183,A2316,$H$4:$H$11183)-IF(ISERROR(VLOOKUP(A2316,Seguimiento_Mar_2025!G$4:U$356,15,FALSE)),0,VLOOKUP(A2316,Seguimiento_Mar_2025!G$4:U$356,15,FALSE)))</f>
        <v>0</v>
      </c>
    </row>
    <row r="2317" spans="1:9">
      <c r="A2317" t="s">
        <v>379</v>
      </c>
      <c r="B2317" s="1" t="str">
        <f>+IF(LEN(A2317)&gt;0,VLOOKUP(A2317,Seguimiento_Mar_2025!G$4:H$356,2,FALSE),"")</f>
        <v>Docentes y administrativos beneficiados con las políticas de bienestar integral</v>
      </c>
      <c r="C2317" s="1" t="str">
        <f>+IF(LEN(A2317)&gt;0,VLOOKUP(A2317,Seguimiento_Mar_2025!G$4:J$356,4,FALSE),"")</f>
        <v>Secretaría de Educación</v>
      </c>
      <c r="D2317" t="s">
        <v>1361</v>
      </c>
      <c r="E2317" t="str">
        <f t="shared" si="73"/>
        <v>52030401Santa Fe De Antioquia</v>
      </c>
      <c r="F2317" t="str">
        <f t="shared" si="74"/>
        <v/>
      </c>
      <c r="G2317">
        <v>122</v>
      </c>
      <c r="H2317" s="2"/>
      <c r="I2317">
        <f>+ABS(SUMIF($A$4:$A$11183,A2317,$H$4:$H$11183)-IF(ISERROR(VLOOKUP(A2317,Seguimiento_Mar_2025!G$4:U$356,15,FALSE)),0,VLOOKUP(A2317,Seguimiento_Mar_2025!G$4:U$356,15,FALSE)))</f>
        <v>0</v>
      </c>
    </row>
    <row r="2318" spans="1:9">
      <c r="A2318" t="s">
        <v>379</v>
      </c>
      <c r="B2318" s="1" t="str">
        <f>+IF(LEN(A2318)&gt;0,VLOOKUP(A2318,Seguimiento_Mar_2025!G$4:H$356,2,FALSE),"")</f>
        <v>Docentes y administrativos beneficiados con las políticas de bienestar integral</v>
      </c>
      <c r="C2318" s="1" t="str">
        <f>+IF(LEN(A2318)&gt;0,VLOOKUP(A2318,Seguimiento_Mar_2025!G$4:J$356,4,FALSE),"")</f>
        <v>Secretaría de Educación</v>
      </c>
      <c r="D2318" t="s">
        <v>1362</v>
      </c>
      <c r="E2318" t="str">
        <f t="shared" si="73"/>
        <v>52030401Santa Rosa De Osos</v>
      </c>
      <c r="F2318" t="str">
        <f t="shared" si="74"/>
        <v/>
      </c>
      <c r="G2318">
        <v>121</v>
      </c>
      <c r="H2318" s="2"/>
      <c r="I2318">
        <f>+ABS(SUMIF($A$4:$A$11183,A2318,$H$4:$H$11183)-IF(ISERROR(VLOOKUP(A2318,Seguimiento_Mar_2025!G$4:U$356,15,FALSE)),0,VLOOKUP(A2318,Seguimiento_Mar_2025!G$4:U$356,15,FALSE)))</f>
        <v>0</v>
      </c>
    </row>
    <row r="2319" spans="1:9">
      <c r="A2319" t="s">
        <v>379</v>
      </c>
      <c r="B2319" s="1" t="str">
        <f>+IF(LEN(A2319)&gt;0,VLOOKUP(A2319,Seguimiento_Mar_2025!G$4:H$356,2,FALSE),"")</f>
        <v>Docentes y administrativos beneficiados con las políticas de bienestar integral</v>
      </c>
      <c r="C2319" s="1" t="str">
        <f>+IF(LEN(A2319)&gt;0,VLOOKUP(A2319,Seguimiento_Mar_2025!G$4:J$356,4,FALSE),"")</f>
        <v>Secretaría de Educación</v>
      </c>
      <c r="D2319" t="s">
        <v>1297</v>
      </c>
      <c r="E2319" t="str">
        <f t="shared" si="73"/>
        <v>52030401Santo Domingo</v>
      </c>
      <c r="F2319" t="str">
        <f t="shared" si="74"/>
        <v/>
      </c>
      <c r="G2319">
        <v>60</v>
      </c>
      <c r="H2319" s="2"/>
      <c r="I2319">
        <f>+ABS(SUMIF($A$4:$A$11183,A2319,$H$4:$H$11183)-IF(ISERROR(VLOOKUP(A2319,Seguimiento_Mar_2025!G$4:U$356,15,FALSE)),0,VLOOKUP(A2319,Seguimiento_Mar_2025!G$4:U$356,15,FALSE)))</f>
        <v>0</v>
      </c>
    </row>
    <row r="2320" spans="1:9">
      <c r="A2320" t="s">
        <v>379</v>
      </c>
      <c r="B2320" s="1" t="str">
        <f>+IF(LEN(A2320)&gt;0,VLOOKUP(A2320,Seguimiento_Mar_2025!G$4:H$356,2,FALSE),"")</f>
        <v>Docentes y administrativos beneficiados con las políticas de bienestar integral</v>
      </c>
      <c r="C2320" s="1" t="str">
        <f>+IF(LEN(A2320)&gt;0,VLOOKUP(A2320,Seguimiento_Mar_2025!G$4:J$356,4,FALSE),"")</f>
        <v>Secretaría de Educación</v>
      </c>
      <c r="D2320" t="s">
        <v>1262</v>
      </c>
      <c r="E2320" t="str">
        <f t="shared" si="73"/>
        <v>52030401Segovia</v>
      </c>
      <c r="F2320" t="str">
        <f t="shared" si="74"/>
        <v/>
      </c>
      <c r="G2320">
        <v>123</v>
      </c>
      <c r="H2320" s="2"/>
      <c r="I2320">
        <f>+ABS(SUMIF($A$4:$A$11183,A2320,$H$4:$H$11183)-IF(ISERROR(VLOOKUP(A2320,Seguimiento_Mar_2025!G$4:U$356,15,FALSE)),0,VLOOKUP(A2320,Seguimiento_Mar_2025!G$4:U$356,15,FALSE)))</f>
        <v>0</v>
      </c>
    </row>
    <row r="2321" spans="1:9">
      <c r="A2321" t="s">
        <v>379</v>
      </c>
      <c r="B2321" s="1" t="str">
        <f>+IF(LEN(A2321)&gt;0,VLOOKUP(A2321,Seguimiento_Mar_2025!G$4:H$356,2,FALSE),"")</f>
        <v>Docentes y administrativos beneficiados con las políticas de bienestar integral</v>
      </c>
      <c r="C2321" s="1" t="str">
        <f>+IF(LEN(A2321)&gt;0,VLOOKUP(A2321,Seguimiento_Mar_2025!G$4:J$356,4,FALSE),"")</f>
        <v>Secretaría de Educación</v>
      </c>
      <c r="D2321" t="s">
        <v>1267</v>
      </c>
      <c r="E2321" t="str">
        <f t="shared" si="73"/>
        <v>52030401Sonsón</v>
      </c>
      <c r="F2321" t="str">
        <f t="shared" si="74"/>
        <v/>
      </c>
      <c r="G2321">
        <v>122</v>
      </c>
      <c r="H2321" s="2"/>
      <c r="I2321">
        <f>+ABS(SUMIF($A$4:$A$11183,A2321,$H$4:$H$11183)-IF(ISERROR(VLOOKUP(A2321,Seguimiento_Mar_2025!G$4:U$356,15,FALSE)),0,VLOOKUP(A2321,Seguimiento_Mar_2025!G$4:U$356,15,FALSE)))</f>
        <v>0</v>
      </c>
    </row>
    <row r="2322" spans="1:9">
      <c r="A2322" t="s">
        <v>379</v>
      </c>
      <c r="B2322" s="1" t="str">
        <f>+IF(LEN(A2322)&gt;0,VLOOKUP(A2322,Seguimiento_Mar_2025!G$4:H$356,2,FALSE),"")</f>
        <v>Docentes y administrativos beneficiados con las políticas de bienestar integral</v>
      </c>
      <c r="C2322" s="1" t="str">
        <f>+IF(LEN(A2322)&gt;0,VLOOKUP(A2322,Seguimiento_Mar_2025!G$4:J$356,4,FALSE),"")</f>
        <v>Secretaría de Educación</v>
      </c>
      <c r="D2322" t="s">
        <v>1345</v>
      </c>
      <c r="E2322" t="str">
        <f t="shared" si="73"/>
        <v>52030401Sopetrán</v>
      </c>
      <c r="F2322" t="str">
        <f t="shared" si="74"/>
        <v/>
      </c>
      <c r="G2322">
        <v>66</v>
      </c>
      <c r="H2322" s="2"/>
      <c r="I2322">
        <f>+ABS(SUMIF($A$4:$A$11183,A2322,$H$4:$H$11183)-IF(ISERROR(VLOOKUP(A2322,Seguimiento_Mar_2025!G$4:U$356,15,FALSE)),0,VLOOKUP(A2322,Seguimiento_Mar_2025!G$4:U$356,15,FALSE)))</f>
        <v>0</v>
      </c>
    </row>
    <row r="2323" spans="1:9">
      <c r="A2323" t="s">
        <v>379</v>
      </c>
      <c r="B2323" s="1" t="str">
        <f>+IF(LEN(A2323)&gt;0,VLOOKUP(A2323,Seguimiento_Mar_2025!G$4:H$356,2,FALSE),"")</f>
        <v>Docentes y administrativos beneficiados con las políticas de bienestar integral</v>
      </c>
      <c r="C2323" s="1" t="str">
        <f>+IF(LEN(A2323)&gt;0,VLOOKUP(A2323,Seguimiento_Mar_2025!G$4:J$356,4,FALSE),"")</f>
        <v>Secretaría de Educación</v>
      </c>
      <c r="D2323" t="s">
        <v>1346</v>
      </c>
      <c r="E2323" t="str">
        <f t="shared" si="73"/>
        <v>52030401Támesis</v>
      </c>
      <c r="F2323" t="str">
        <f t="shared" si="74"/>
        <v/>
      </c>
      <c r="G2323">
        <v>49</v>
      </c>
      <c r="H2323" s="2"/>
      <c r="I2323">
        <f>+ABS(SUMIF($A$4:$A$11183,A2323,$H$4:$H$11183)-IF(ISERROR(VLOOKUP(A2323,Seguimiento_Mar_2025!G$4:U$356,15,FALSE)),0,VLOOKUP(A2323,Seguimiento_Mar_2025!G$4:U$356,15,FALSE)))</f>
        <v>0</v>
      </c>
    </row>
    <row r="2324" spans="1:9">
      <c r="A2324" t="s">
        <v>379</v>
      </c>
      <c r="B2324" s="1" t="str">
        <f>+IF(LEN(A2324)&gt;0,VLOOKUP(A2324,Seguimiento_Mar_2025!G$4:H$356,2,FALSE),"")</f>
        <v>Docentes y administrativos beneficiados con las políticas de bienestar integral</v>
      </c>
      <c r="C2324" s="1" t="str">
        <f>+IF(LEN(A2324)&gt;0,VLOOKUP(A2324,Seguimiento_Mar_2025!G$4:J$356,4,FALSE),"")</f>
        <v>Secretaría de Educación</v>
      </c>
      <c r="D2324" t="s">
        <v>1263</v>
      </c>
      <c r="E2324" t="str">
        <f t="shared" si="73"/>
        <v>52030401Tarazá</v>
      </c>
      <c r="F2324" t="str">
        <f t="shared" si="74"/>
        <v/>
      </c>
      <c r="G2324">
        <v>98</v>
      </c>
      <c r="H2324" s="2"/>
      <c r="I2324">
        <f>+ABS(SUMIF($A$4:$A$11183,A2324,$H$4:$H$11183)-IF(ISERROR(VLOOKUP(A2324,Seguimiento_Mar_2025!G$4:U$356,15,FALSE)),0,VLOOKUP(A2324,Seguimiento_Mar_2025!G$4:U$356,15,FALSE)))</f>
        <v>0</v>
      </c>
    </row>
    <row r="2325" spans="1:9">
      <c r="A2325" t="s">
        <v>379</v>
      </c>
      <c r="B2325" s="1" t="str">
        <f>+IF(LEN(A2325)&gt;0,VLOOKUP(A2325,Seguimiento_Mar_2025!G$4:H$356,2,FALSE),"")</f>
        <v>Docentes y administrativos beneficiados con las políticas de bienestar integral</v>
      </c>
      <c r="C2325" s="1" t="str">
        <f>+IF(LEN(A2325)&gt;0,VLOOKUP(A2325,Seguimiento_Mar_2025!G$4:J$356,4,FALSE),"")</f>
        <v>Secretaría de Educación</v>
      </c>
      <c r="D2325" t="s">
        <v>1289</v>
      </c>
      <c r="E2325" t="str">
        <f t="shared" si="73"/>
        <v>52030401Tarso</v>
      </c>
      <c r="F2325" t="str">
        <f t="shared" si="74"/>
        <v/>
      </c>
      <c r="G2325">
        <v>23</v>
      </c>
      <c r="H2325" s="2"/>
      <c r="I2325">
        <f>+ABS(SUMIF($A$4:$A$11183,A2325,$H$4:$H$11183)-IF(ISERROR(VLOOKUP(A2325,Seguimiento_Mar_2025!G$4:U$356,15,FALSE)),0,VLOOKUP(A2325,Seguimiento_Mar_2025!G$4:U$356,15,FALSE)))</f>
        <v>0</v>
      </c>
    </row>
    <row r="2326" spans="1:9">
      <c r="A2326" t="s">
        <v>379</v>
      </c>
      <c r="B2326" s="1" t="str">
        <f>+IF(LEN(A2326)&gt;0,VLOOKUP(A2326,Seguimiento_Mar_2025!G$4:H$356,2,FALSE),"")</f>
        <v>Docentes y administrativos beneficiados con las políticas de bienestar integral</v>
      </c>
      <c r="C2326" s="1" t="str">
        <f>+IF(LEN(A2326)&gt;0,VLOOKUP(A2326,Seguimiento_Mar_2025!G$4:J$356,4,FALSE),"")</f>
        <v>Secretaría de Educación</v>
      </c>
      <c r="D2326" t="s">
        <v>1347</v>
      </c>
      <c r="E2326" t="str">
        <f t="shared" si="73"/>
        <v>52030401Titiribí</v>
      </c>
      <c r="F2326" t="str">
        <f t="shared" si="74"/>
        <v/>
      </c>
      <c r="G2326">
        <v>40</v>
      </c>
      <c r="H2326" s="2"/>
      <c r="I2326">
        <f>+ABS(SUMIF($A$4:$A$11183,A2326,$H$4:$H$11183)-IF(ISERROR(VLOOKUP(A2326,Seguimiento_Mar_2025!G$4:U$356,15,FALSE)),0,VLOOKUP(A2326,Seguimiento_Mar_2025!G$4:U$356,15,FALSE)))</f>
        <v>0</v>
      </c>
    </row>
    <row r="2327" spans="1:9">
      <c r="A2327" t="s">
        <v>379</v>
      </c>
      <c r="B2327" s="1" t="str">
        <f>+IF(LEN(A2327)&gt;0,VLOOKUP(A2327,Seguimiento_Mar_2025!G$4:H$356,2,FALSE),"")</f>
        <v>Docentes y administrativos beneficiados con las políticas de bienestar integral</v>
      </c>
      <c r="C2327" s="1" t="str">
        <f>+IF(LEN(A2327)&gt;0,VLOOKUP(A2327,Seguimiento_Mar_2025!G$4:J$356,4,FALSE),"")</f>
        <v>Secretaría de Educación</v>
      </c>
      <c r="D2327" t="s">
        <v>1348</v>
      </c>
      <c r="E2327" t="str">
        <f t="shared" si="73"/>
        <v>52030401Toledo</v>
      </c>
      <c r="F2327" t="str">
        <f t="shared" si="74"/>
        <v/>
      </c>
      <c r="G2327">
        <v>35</v>
      </c>
      <c r="H2327" s="2"/>
      <c r="I2327">
        <f>+ABS(SUMIF($A$4:$A$11183,A2327,$H$4:$H$11183)-IF(ISERROR(VLOOKUP(A2327,Seguimiento_Mar_2025!G$4:U$356,15,FALSE)),0,VLOOKUP(A2327,Seguimiento_Mar_2025!G$4:U$356,15,FALSE)))</f>
        <v>0</v>
      </c>
    </row>
    <row r="2328" spans="1:9">
      <c r="A2328" t="s">
        <v>379</v>
      </c>
      <c r="B2328" s="1" t="str">
        <f>+IF(LEN(A2328)&gt;0,VLOOKUP(A2328,Seguimiento_Mar_2025!G$4:H$356,2,FALSE),"")</f>
        <v>Docentes y administrativos beneficiados con las políticas de bienestar integral</v>
      </c>
      <c r="C2328" s="1" t="str">
        <f>+IF(LEN(A2328)&gt;0,VLOOKUP(A2328,Seguimiento_Mar_2025!G$4:J$356,4,FALSE),"")</f>
        <v>Secretaría de Educación</v>
      </c>
      <c r="D2328" t="s">
        <v>1227</v>
      </c>
      <c r="E2328" t="str">
        <f t="shared" si="73"/>
        <v>52030401Turbo</v>
      </c>
      <c r="F2328" t="str">
        <f t="shared" si="74"/>
        <v/>
      </c>
      <c r="G2328">
        <v>18</v>
      </c>
      <c r="H2328" s="2"/>
      <c r="I2328">
        <f>+ABS(SUMIF($A$4:$A$11183,A2328,$H$4:$H$11183)-IF(ISERROR(VLOOKUP(A2328,Seguimiento_Mar_2025!G$4:U$356,15,FALSE)),0,VLOOKUP(A2328,Seguimiento_Mar_2025!G$4:U$356,15,FALSE)))</f>
        <v>0</v>
      </c>
    </row>
    <row r="2329" spans="1:9">
      <c r="A2329" t="s">
        <v>379</v>
      </c>
      <c r="B2329" s="1" t="str">
        <f>+IF(LEN(A2329)&gt;0,VLOOKUP(A2329,Seguimiento_Mar_2025!G$4:H$356,2,FALSE),"")</f>
        <v>Docentes y administrativos beneficiados con las políticas de bienestar integral</v>
      </c>
      <c r="C2329" s="1" t="str">
        <f>+IF(LEN(A2329)&gt;0,VLOOKUP(A2329,Seguimiento_Mar_2025!G$4:J$356,4,FALSE),"")</f>
        <v>Secretaría de Educación</v>
      </c>
      <c r="D2329" t="s">
        <v>1290</v>
      </c>
      <c r="E2329" t="str">
        <f t="shared" si="73"/>
        <v>52030401Uramita</v>
      </c>
      <c r="F2329" t="str">
        <f t="shared" si="74"/>
        <v/>
      </c>
      <c r="G2329">
        <v>45</v>
      </c>
      <c r="H2329" s="2"/>
      <c r="I2329">
        <f>+ABS(SUMIF($A$4:$A$11183,A2329,$H$4:$H$11183)-IF(ISERROR(VLOOKUP(A2329,Seguimiento_Mar_2025!G$4:U$356,15,FALSE)),0,VLOOKUP(A2329,Seguimiento_Mar_2025!G$4:U$356,15,FALSE)))</f>
        <v>0</v>
      </c>
    </row>
    <row r="2330" spans="1:9">
      <c r="A2330" t="s">
        <v>379</v>
      </c>
      <c r="B2330" s="1" t="str">
        <f>+IF(LEN(A2330)&gt;0,VLOOKUP(A2330,Seguimiento_Mar_2025!G$4:H$356,2,FALSE),"")</f>
        <v>Docentes y administrativos beneficiados con las políticas de bienestar integral</v>
      </c>
      <c r="C2330" s="1" t="str">
        <f>+IF(LEN(A2330)&gt;0,VLOOKUP(A2330,Seguimiento_Mar_2025!G$4:J$356,4,FALSE),"")</f>
        <v>Secretaría de Educación</v>
      </c>
      <c r="D2330" t="s">
        <v>1252</v>
      </c>
      <c r="E2330" t="str">
        <f t="shared" si="73"/>
        <v>52030401Urrao</v>
      </c>
      <c r="F2330" t="str">
        <f t="shared" si="74"/>
        <v/>
      </c>
      <c r="G2330">
        <v>144</v>
      </c>
      <c r="H2330" s="2"/>
      <c r="I2330">
        <f>+ABS(SUMIF($A$4:$A$11183,A2330,$H$4:$H$11183)-IF(ISERROR(VLOOKUP(A2330,Seguimiento_Mar_2025!G$4:U$356,15,FALSE)),0,VLOOKUP(A2330,Seguimiento_Mar_2025!G$4:U$356,15,FALSE)))</f>
        <v>0</v>
      </c>
    </row>
    <row r="2331" spans="1:9">
      <c r="A2331" t="s">
        <v>379</v>
      </c>
      <c r="B2331" s="1" t="str">
        <f>+IF(LEN(A2331)&gt;0,VLOOKUP(A2331,Seguimiento_Mar_2025!G$4:H$356,2,FALSE),"")</f>
        <v>Docentes y administrativos beneficiados con las políticas de bienestar integral</v>
      </c>
      <c r="C2331" s="1" t="str">
        <f>+IF(LEN(A2331)&gt;0,VLOOKUP(A2331,Seguimiento_Mar_2025!G$4:J$356,4,FALSE),"")</f>
        <v>Secretaría de Educación</v>
      </c>
      <c r="D2331" t="s">
        <v>1349</v>
      </c>
      <c r="E2331" t="str">
        <f t="shared" si="73"/>
        <v>52030401Valdivia</v>
      </c>
      <c r="F2331" t="str">
        <f t="shared" si="74"/>
        <v/>
      </c>
      <c r="G2331">
        <v>53</v>
      </c>
      <c r="H2331" s="2"/>
      <c r="I2331">
        <f>+ABS(SUMIF($A$4:$A$11183,A2331,$H$4:$H$11183)-IF(ISERROR(VLOOKUP(A2331,Seguimiento_Mar_2025!G$4:U$356,15,FALSE)),0,VLOOKUP(A2331,Seguimiento_Mar_2025!G$4:U$356,15,FALSE)))</f>
        <v>0</v>
      </c>
    </row>
    <row r="2332" spans="1:9">
      <c r="A2332" t="s">
        <v>379</v>
      </c>
      <c r="B2332" s="1" t="str">
        <f>+IF(LEN(A2332)&gt;0,VLOOKUP(A2332,Seguimiento_Mar_2025!G$4:H$356,2,FALSE),"")</f>
        <v>Docentes y administrativos beneficiados con las políticas de bienestar integral</v>
      </c>
      <c r="C2332" s="1" t="str">
        <f>+IF(LEN(A2332)&gt;0,VLOOKUP(A2332,Seguimiento_Mar_2025!G$4:J$356,4,FALSE),"")</f>
        <v>Secretaría de Educación</v>
      </c>
      <c r="D2332" t="s">
        <v>1413</v>
      </c>
      <c r="E2332" t="str">
        <f t="shared" si="73"/>
        <v>52030401Valparaiso</v>
      </c>
      <c r="F2332" t="str">
        <f t="shared" si="74"/>
        <v/>
      </c>
      <c r="G2332">
        <v>14</v>
      </c>
      <c r="H2332" s="2"/>
      <c r="I2332">
        <f>+ABS(SUMIF($A$4:$A$11183,A2332,$H$4:$H$11183)-IF(ISERROR(VLOOKUP(A2332,Seguimiento_Mar_2025!G$4:U$356,15,FALSE)),0,VLOOKUP(A2332,Seguimiento_Mar_2025!G$4:U$356,15,FALSE)))</f>
        <v>0</v>
      </c>
    </row>
    <row r="2333" spans="1:9">
      <c r="A2333" t="s">
        <v>379</v>
      </c>
      <c r="B2333" s="1" t="str">
        <f>+IF(LEN(A2333)&gt;0,VLOOKUP(A2333,Seguimiento_Mar_2025!G$4:H$356,2,FALSE),"")</f>
        <v>Docentes y administrativos beneficiados con las políticas de bienestar integral</v>
      </c>
      <c r="C2333" s="1" t="str">
        <f>+IF(LEN(A2333)&gt;0,VLOOKUP(A2333,Seguimiento_Mar_2025!G$4:J$356,4,FALSE),"")</f>
        <v>Secretaría de Educación</v>
      </c>
      <c r="D2333" t="s">
        <v>1232</v>
      </c>
      <c r="E2333" t="str">
        <f t="shared" si="73"/>
        <v>52030401Vegachí</v>
      </c>
      <c r="F2333" t="str">
        <f t="shared" si="74"/>
        <v/>
      </c>
      <c r="G2333">
        <v>71</v>
      </c>
      <c r="H2333" s="2"/>
      <c r="I2333">
        <f>+ABS(SUMIF($A$4:$A$11183,A2333,$H$4:$H$11183)-IF(ISERROR(VLOOKUP(A2333,Seguimiento_Mar_2025!G$4:U$356,15,FALSE)),0,VLOOKUP(A2333,Seguimiento_Mar_2025!G$4:U$356,15,FALSE)))</f>
        <v>0</v>
      </c>
    </row>
    <row r="2334" spans="1:9">
      <c r="A2334" t="s">
        <v>379</v>
      </c>
      <c r="B2334" s="1" t="str">
        <f>+IF(LEN(A2334)&gt;0,VLOOKUP(A2334,Seguimiento_Mar_2025!G$4:H$356,2,FALSE),"")</f>
        <v>Docentes y administrativos beneficiados con las políticas de bienestar integral</v>
      </c>
      <c r="C2334" s="1" t="str">
        <f>+IF(LEN(A2334)&gt;0,VLOOKUP(A2334,Seguimiento_Mar_2025!G$4:J$356,4,FALSE),"")</f>
        <v>Secretaría de Educación</v>
      </c>
      <c r="D2334" t="s">
        <v>1351</v>
      </c>
      <c r="E2334" t="str">
        <f t="shared" si="73"/>
        <v>52030401Venecia</v>
      </c>
      <c r="F2334" t="str">
        <f t="shared" si="74"/>
        <v/>
      </c>
      <c r="G2334">
        <v>44</v>
      </c>
      <c r="H2334" s="2"/>
      <c r="I2334">
        <f>+ABS(SUMIF($A$4:$A$11183,A2334,$H$4:$H$11183)-IF(ISERROR(VLOOKUP(A2334,Seguimiento_Mar_2025!G$4:U$356,15,FALSE)),0,VLOOKUP(A2334,Seguimiento_Mar_2025!G$4:U$356,15,FALSE)))</f>
        <v>0</v>
      </c>
    </row>
    <row r="2335" spans="1:9">
      <c r="A2335" t="s">
        <v>379</v>
      </c>
      <c r="B2335" s="1" t="str">
        <f>+IF(LEN(A2335)&gt;0,VLOOKUP(A2335,Seguimiento_Mar_2025!G$4:H$356,2,FALSE),"")</f>
        <v>Docentes y administrativos beneficiados con las políticas de bienestar integral</v>
      </c>
      <c r="C2335" s="1" t="str">
        <f>+IF(LEN(A2335)&gt;0,VLOOKUP(A2335,Seguimiento_Mar_2025!G$4:J$356,4,FALSE),"")</f>
        <v>Secretaría de Educación</v>
      </c>
      <c r="D2335" t="s">
        <v>1415</v>
      </c>
      <c r="E2335" t="str">
        <f t="shared" si="73"/>
        <v>52030401Vigía Del Fuerte</v>
      </c>
      <c r="F2335" t="str">
        <f t="shared" si="74"/>
        <v/>
      </c>
      <c r="G2335">
        <v>33</v>
      </c>
      <c r="H2335" s="2"/>
      <c r="I2335">
        <f>+ABS(SUMIF($A$4:$A$11183,A2335,$H$4:$H$11183)-IF(ISERROR(VLOOKUP(A2335,Seguimiento_Mar_2025!G$4:U$356,15,FALSE)),0,VLOOKUP(A2335,Seguimiento_Mar_2025!G$4:U$356,15,FALSE)))</f>
        <v>0</v>
      </c>
    </row>
    <row r="2336" spans="1:9">
      <c r="A2336" t="s">
        <v>379</v>
      </c>
      <c r="B2336" s="1" t="str">
        <f>+IF(LEN(A2336)&gt;0,VLOOKUP(A2336,Seguimiento_Mar_2025!G$4:H$356,2,FALSE),"")</f>
        <v>Docentes y administrativos beneficiados con las políticas de bienestar integral</v>
      </c>
      <c r="C2336" s="1" t="str">
        <f>+IF(LEN(A2336)&gt;0,VLOOKUP(A2336,Seguimiento_Mar_2025!G$4:J$356,4,FALSE),"")</f>
        <v>Secretaría de Educación</v>
      </c>
      <c r="D2336" t="s">
        <v>1352</v>
      </c>
      <c r="E2336" t="str">
        <f t="shared" si="73"/>
        <v>52030401Yalí</v>
      </c>
      <c r="F2336" t="str">
        <f t="shared" si="74"/>
        <v/>
      </c>
      <c r="G2336">
        <v>30</v>
      </c>
      <c r="H2336" s="2"/>
      <c r="I2336">
        <f>+ABS(SUMIF($A$4:$A$11183,A2336,$H$4:$H$11183)-IF(ISERROR(VLOOKUP(A2336,Seguimiento_Mar_2025!G$4:U$356,15,FALSE)),0,VLOOKUP(A2336,Seguimiento_Mar_2025!G$4:U$356,15,FALSE)))</f>
        <v>0</v>
      </c>
    </row>
    <row r="2337" spans="1:9">
      <c r="A2337" t="s">
        <v>379</v>
      </c>
      <c r="B2337" s="1" t="str">
        <f>+IF(LEN(A2337)&gt;0,VLOOKUP(A2337,Seguimiento_Mar_2025!G$4:H$356,2,FALSE),"")</f>
        <v>Docentes y administrativos beneficiados con las políticas de bienestar integral</v>
      </c>
      <c r="C2337" s="1" t="str">
        <f>+IF(LEN(A2337)&gt;0,VLOOKUP(A2337,Seguimiento_Mar_2025!G$4:J$356,4,FALSE),"")</f>
        <v>Secretaría de Educación</v>
      </c>
      <c r="D2337" t="s">
        <v>1353</v>
      </c>
      <c r="E2337" t="str">
        <f t="shared" si="73"/>
        <v>52030401Yarumal</v>
      </c>
      <c r="F2337" t="str">
        <f t="shared" si="74"/>
        <v/>
      </c>
      <c r="G2337">
        <v>94</v>
      </c>
      <c r="H2337" s="2"/>
      <c r="I2337">
        <f>+ABS(SUMIF($A$4:$A$11183,A2337,$H$4:$H$11183)-IF(ISERROR(VLOOKUP(A2337,Seguimiento_Mar_2025!G$4:U$356,15,FALSE)),0,VLOOKUP(A2337,Seguimiento_Mar_2025!G$4:U$356,15,FALSE)))</f>
        <v>0</v>
      </c>
    </row>
    <row r="2338" spans="1:9">
      <c r="A2338" t="s">
        <v>379</v>
      </c>
      <c r="B2338" s="1" t="str">
        <f>+IF(LEN(A2338)&gt;0,VLOOKUP(A2338,Seguimiento_Mar_2025!G$4:H$356,2,FALSE),"")</f>
        <v>Docentes y administrativos beneficiados con las políticas de bienestar integral</v>
      </c>
      <c r="C2338" s="1" t="str">
        <f>+IF(LEN(A2338)&gt;0,VLOOKUP(A2338,Seguimiento_Mar_2025!G$4:J$356,4,FALSE),"")</f>
        <v>Secretaría de Educación</v>
      </c>
      <c r="D2338" t="s">
        <v>1515</v>
      </c>
      <c r="E2338" t="str">
        <f t="shared" si="73"/>
        <v>52030401Yolombo</v>
      </c>
      <c r="F2338" t="str">
        <f t="shared" si="74"/>
        <v/>
      </c>
      <c r="G2338">
        <v>60</v>
      </c>
      <c r="H2338" s="2"/>
      <c r="I2338">
        <f>+ABS(SUMIF($A$4:$A$11183,A2338,$H$4:$H$11183)-IF(ISERROR(VLOOKUP(A2338,Seguimiento_Mar_2025!G$4:U$356,15,FALSE)),0,VLOOKUP(A2338,Seguimiento_Mar_2025!G$4:U$356,15,FALSE)))</f>
        <v>0</v>
      </c>
    </row>
    <row r="2339" spans="1:9">
      <c r="A2339" t="s">
        <v>379</v>
      </c>
      <c r="B2339" s="1" t="str">
        <f>+IF(LEN(A2339)&gt;0,VLOOKUP(A2339,Seguimiento_Mar_2025!G$4:H$356,2,FALSE),"")</f>
        <v>Docentes y administrativos beneficiados con las políticas de bienestar integral</v>
      </c>
      <c r="C2339" s="1" t="str">
        <f>+IF(LEN(A2339)&gt;0,VLOOKUP(A2339,Seguimiento_Mar_2025!G$4:J$356,4,FALSE),"")</f>
        <v>Secretaría de Educación</v>
      </c>
      <c r="D2339" t="s">
        <v>1354</v>
      </c>
      <c r="E2339" t="str">
        <f t="shared" si="73"/>
        <v>52030401Yondó</v>
      </c>
      <c r="F2339" t="str">
        <f t="shared" si="74"/>
        <v/>
      </c>
      <c r="G2339">
        <v>102</v>
      </c>
      <c r="H2339" s="2"/>
      <c r="I2339">
        <f>+ABS(SUMIF($A$4:$A$11183,A2339,$H$4:$H$11183)-IF(ISERROR(VLOOKUP(A2339,Seguimiento_Mar_2025!G$4:U$356,15,FALSE)),0,VLOOKUP(A2339,Seguimiento_Mar_2025!G$4:U$356,15,FALSE)))</f>
        <v>0</v>
      </c>
    </row>
    <row r="2340" spans="1:9">
      <c r="A2340" t="s">
        <v>379</v>
      </c>
      <c r="B2340" s="1" t="str">
        <f>+IF(LEN(A2340)&gt;0,VLOOKUP(A2340,Seguimiento_Mar_2025!G$4:H$356,2,FALSE),"")</f>
        <v>Docentes y administrativos beneficiados con las políticas de bienestar integral</v>
      </c>
      <c r="C2340" s="1" t="str">
        <f>+IF(LEN(A2340)&gt;0,VLOOKUP(A2340,Seguimiento_Mar_2025!G$4:J$356,4,FALSE),"")</f>
        <v>Secretaría de Educación</v>
      </c>
      <c r="D2340" t="s">
        <v>1233</v>
      </c>
      <c r="E2340" t="str">
        <f t="shared" si="73"/>
        <v>52030401Zaragoza</v>
      </c>
      <c r="F2340" t="str">
        <f t="shared" si="74"/>
        <v/>
      </c>
      <c r="G2340">
        <v>108</v>
      </c>
      <c r="H2340" s="2"/>
      <c r="I2340">
        <f>+ABS(SUMIF($A$4:$A$11183,A2340,$H$4:$H$11183)-IF(ISERROR(VLOOKUP(A2340,Seguimiento_Mar_2025!G$4:U$356,15,FALSE)),0,VLOOKUP(A2340,Seguimiento_Mar_2025!G$4:U$356,15,FALSE)))</f>
        <v>0</v>
      </c>
    </row>
    <row r="2341" spans="1:9">
      <c r="A2341" t="s">
        <v>507</v>
      </c>
      <c r="B2341" s="1" t="str">
        <f>+IF(LEN(A2341)&gt;0,VLOOKUP(A2341,Seguimiento_Mar_2025!G$4:H$356,2,FALSE),"")</f>
        <v xml:space="preserve">Procesos de formalización o regularización de predios para el desarrollo rural </v>
      </c>
      <c r="C2341" s="1" t="str">
        <f>+IF(LEN(A2341)&gt;0,VLOOKUP(A2341,Seguimiento_Mar_2025!G$4:J$356,4,FALSE),"")</f>
        <v>Secretaría de Desarrollo Económico</v>
      </c>
      <c r="D2341" t="s">
        <v>1305</v>
      </c>
      <c r="E2341" t="str">
        <f t="shared" si="73"/>
        <v>53020101Amalfi</v>
      </c>
      <c r="F2341" t="str">
        <f t="shared" si="74"/>
        <v/>
      </c>
      <c r="G2341">
        <v>8</v>
      </c>
      <c r="H2341" s="2">
        <v>30</v>
      </c>
      <c r="I2341">
        <f>+ABS(SUMIF($A$4:$A$11183,A2341,$H$4:$H$11183)-IF(ISERROR(VLOOKUP(A2341,Seguimiento_Mar_2025!G$4:U$356,15,FALSE)),0,VLOOKUP(A2341,Seguimiento_Mar_2025!G$4:U$356,15,FALSE)))</f>
        <v>0</v>
      </c>
    </row>
    <row r="2342" spans="1:9" ht="30">
      <c r="A2342" t="s">
        <v>510</v>
      </c>
      <c r="B2342" s="1" t="str">
        <f>+IF(LEN(A2342)&gt;0,VLOOKUP(A2342,Seguimiento_Mar_2025!G$4:H$356,2,FALSE),"")</f>
        <v>Campesinos y productores agropecuarios apoyados con sistemas de agricultura campesina, familiar, étnica y comunitaria</v>
      </c>
      <c r="C2342" s="1" t="str">
        <f>+IF(LEN(A2342)&gt;0,VLOOKUP(A2342,Seguimiento_Mar_2025!G$4:J$356,4,FALSE),"")</f>
        <v>Secretaría de Desarrollo Económico</v>
      </c>
      <c r="D2342" t="s">
        <v>1274</v>
      </c>
      <c r="E2342" t="str">
        <f t="shared" si="73"/>
        <v>53020102Olaya</v>
      </c>
      <c r="F2342" t="str">
        <f t="shared" si="74"/>
        <v/>
      </c>
      <c r="G2342">
        <v>22</v>
      </c>
      <c r="H2342" s="2"/>
      <c r="I2342">
        <f>+ABS(SUMIF($A$4:$A$11183,A2342,$H$4:$H$11183)-IF(ISERROR(VLOOKUP(A2342,Seguimiento_Mar_2025!G$4:U$356,15,FALSE)),0,VLOOKUP(A2342,Seguimiento_Mar_2025!G$4:U$356,15,FALSE)))</f>
        <v>0</v>
      </c>
    </row>
    <row r="2343" spans="1:9" ht="30">
      <c r="A2343" t="s">
        <v>510</v>
      </c>
      <c r="B2343" s="1" t="str">
        <f>+IF(LEN(A2343)&gt;0,VLOOKUP(A2343,Seguimiento_Mar_2025!G$4:H$356,2,FALSE),"")</f>
        <v>Campesinos y productores agropecuarios apoyados con sistemas de agricultura campesina, familiar, étnica y comunitaria</v>
      </c>
      <c r="C2343" s="1" t="str">
        <f>+IF(LEN(A2343)&gt;0,VLOOKUP(A2343,Seguimiento_Mar_2025!G$4:J$356,4,FALSE),"")</f>
        <v>Secretaría de Desarrollo Económico</v>
      </c>
      <c r="D2343" t="s">
        <v>1281</v>
      </c>
      <c r="E2343" t="str">
        <f t="shared" si="73"/>
        <v>53020102Cisneros</v>
      </c>
      <c r="F2343" t="str">
        <f t="shared" si="74"/>
        <v/>
      </c>
      <c r="G2343">
        <v>50</v>
      </c>
      <c r="H2343" s="2"/>
      <c r="I2343">
        <f>+ABS(SUMIF($A$4:$A$11183,A2343,$H$4:$H$11183)-IF(ISERROR(VLOOKUP(A2343,Seguimiento_Mar_2025!G$4:U$356,15,FALSE)),0,VLOOKUP(A2343,Seguimiento_Mar_2025!G$4:U$356,15,FALSE)))</f>
        <v>0</v>
      </c>
    </row>
    <row r="2344" spans="1:9" ht="30">
      <c r="A2344" t="s">
        <v>510</v>
      </c>
      <c r="B2344" s="1" t="str">
        <f>+IF(LEN(A2344)&gt;0,VLOOKUP(A2344,Seguimiento_Mar_2025!G$4:H$356,2,FALSE),"")</f>
        <v>Campesinos y productores agropecuarios apoyados con sistemas de agricultura campesina, familiar, étnica y comunitaria</v>
      </c>
      <c r="C2344" s="1" t="str">
        <f>+IF(LEN(A2344)&gt;0,VLOOKUP(A2344,Seguimiento_Mar_2025!G$4:J$356,4,FALSE),"")</f>
        <v>Secretaría de Desarrollo Económico</v>
      </c>
      <c r="D2344" t="s">
        <v>1333</v>
      </c>
      <c r="E2344" t="str">
        <f t="shared" si="73"/>
        <v>53020102La Unión</v>
      </c>
      <c r="F2344" t="str">
        <f t="shared" si="74"/>
        <v/>
      </c>
      <c r="G2344">
        <v>49</v>
      </c>
      <c r="H2344" s="2"/>
      <c r="I2344">
        <f>+ABS(SUMIF($A$4:$A$11183,A2344,$H$4:$H$11183)-IF(ISERROR(VLOOKUP(A2344,Seguimiento_Mar_2025!G$4:U$356,15,FALSE)),0,VLOOKUP(A2344,Seguimiento_Mar_2025!G$4:U$356,15,FALSE)))</f>
        <v>0</v>
      </c>
    </row>
    <row r="2345" spans="1:9" ht="30">
      <c r="A2345" t="s">
        <v>510</v>
      </c>
      <c r="B2345" s="1" t="str">
        <f>+IF(LEN(A2345)&gt;0,VLOOKUP(A2345,Seguimiento_Mar_2025!G$4:H$356,2,FALSE),"")</f>
        <v>Campesinos y productores agropecuarios apoyados con sistemas de agricultura campesina, familiar, étnica y comunitaria</v>
      </c>
      <c r="C2345" s="1" t="str">
        <f>+IF(LEN(A2345)&gt;0,VLOOKUP(A2345,Seguimiento_Mar_2025!G$4:J$356,4,FALSE),"")</f>
        <v>Secretaría de Desarrollo Económico</v>
      </c>
      <c r="D2345" t="s">
        <v>1347</v>
      </c>
      <c r="E2345" t="str">
        <f t="shared" si="73"/>
        <v>53020102Titiribí</v>
      </c>
      <c r="F2345" t="str">
        <f t="shared" si="74"/>
        <v/>
      </c>
      <c r="G2345">
        <v>199</v>
      </c>
      <c r="H2345" s="2"/>
      <c r="I2345">
        <f>+ABS(SUMIF($A$4:$A$11183,A2345,$H$4:$H$11183)-IF(ISERROR(VLOOKUP(A2345,Seguimiento_Mar_2025!G$4:U$356,15,FALSE)),0,VLOOKUP(A2345,Seguimiento_Mar_2025!G$4:U$356,15,FALSE)))</f>
        <v>0</v>
      </c>
    </row>
    <row r="2346" spans="1:9" ht="30">
      <c r="A2346" t="s">
        <v>510</v>
      </c>
      <c r="B2346" s="1" t="str">
        <f>+IF(LEN(A2346)&gt;0,VLOOKUP(A2346,Seguimiento_Mar_2025!G$4:H$356,2,FALSE),"")</f>
        <v>Campesinos y productores agropecuarios apoyados con sistemas de agricultura campesina, familiar, étnica y comunitaria</v>
      </c>
      <c r="C2346" s="1" t="str">
        <f>+IF(LEN(A2346)&gt;0,VLOOKUP(A2346,Seguimiento_Mar_2025!G$4:J$356,4,FALSE),"")</f>
        <v>Secretaría de Desarrollo Económico</v>
      </c>
      <c r="D2346" t="s">
        <v>1322</v>
      </c>
      <c r="E2346" t="str">
        <f t="shared" si="73"/>
        <v>53020102Envigado</v>
      </c>
      <c r="F2346" t="str">
        <f t="shared" si="74"/>
        <v/>
      </c>
      <c r="G2346">
        <v>23</v>
      </c>
      <c r="H2346" s="2"/>
      <c r="I2346">
        <f>+ABS(SUMIF($A$4:$A$11183,A2346,$H$4:$H$11183)-IF(ISERROR(VLOOKUP(A2346,Seguimiento_Mar_2025!G$4:U$356,15,FALSE)),0,VLOOKUP(A2346,Seguimiento_Mar_2025!G$4:U$356,15,FALSE)))</f>
        <v>0</v>
      </c>
    </row>
    <row r="2347" spans="1:9" ht="30">
      <c r="A2347" t="s">
        <v>510</v>
      </c>
      <c r="B2347" s="1" t="str">
        <f>+IF(LEN(A2347)&gt;0,VLOOKUP(A2347,Seguimiento_Mar_2025!G$4:H$356,2,FALSE),"")</f>
        <v>Campesinos y productores agropecuarios apoyados con sistemas de agricultura campesina, familiar, étnica y comunitaria</v>
      </c>
      <c r="C2347" s="1" t="str">
        <f>+IF(LEN(A2347)&gt;0,VLOOKUP(A2347,Seguimiento_Mar_2025!G$4:J$356,4,FALSE),"")</f>
        <v>Secretaría de Desarrollo Económico</v>
      </c>
      <c r="D2347" t="s">
        <v>1284</v>
      </c>
      <c r="E2347" t="str">
        <f t="shared" si="73"/>
        <v>53020102Montebello</v>
      </c>
      <c r="F2347" t="str">
        <f t="shared" si="74"/>
        <v/>
      </c>
      <c r="G2347">
        <v>92</v>
      </c>
      <c r="H2347" s="2"/>
      <c r="I2347">
        <f>+ABS(SUMIF($A$4:$A$11183,A2347,$H$4:$H$11183)-IF(ISERROR(VLOOKUP(A2347,Seguimiento_Mar_2025!G$4:U$356,15,FALSE)),0,VLOOKUP(A2347,Seguimiento_Mar_2025!G$4:U$356,15,FALSE)))</f>
        <v>0</v>
      </c>
    </row>
    <row r="2348" spans="1:9" ht="30">
      <c r="A2348" t="s">
        <v>510</v>
      </c>
      <c r="B2348" s="1" t="str">
        <f>+IF(LEN(A2348)&gt;0,VLOOKUP(A2348,Seguimiento_Mar_2025!G$4:H$356,2,FALSE),"")</f>
        <v>Campesinos y productores agropecuarios apoyados con sistemas de agricultura campesina, familiar, étnica y comunitaria</v>
      </c>
      <c r="C2348" s="1" t="str">
        <f>+IF(LEN(A2348)&gt;0,VLOOKUP(A2348,Seguimiento_Mar_2025!G$4:J$356,4,FALSE),"")</f>
        <v>Secretaría de Desarrollo Económico</v>
      </c>
      <c r="D2348" t="s">
        <v>1319</v>
      </c>
      <c r="E2348" t="str">
        <f t="shared" si="73"/>
        <v>53020102Donmatías</v>
      </c>
      <c r="F2348" t="str">
        <f t="shared" si="74"/>
        <v/>
      </c>
      <c r="G2348">
        <v>80</v>
      </c>
      <c r="H2348" s="2"/>
      <c r="I2348">
        <f>+ABS(SUMIF($A$4:$A$11183,A2348,$H$4:$H$11183)-IF(ISERROR(VLOOKUP(A2348,Seguimiento_Mar_2025!G$4:U$356,15,FALSE)),0,VLOOKUP(A2348,Seguimiento_Mar_2025!G$4:U$356,15,FALSE)))</f>
        <v>0</v>
      </c>
    </row>
    <row r="2349" spans="1:9" ht="30">
      <c r="A2349" t="s">
        <v>510</v>
      </c>
      <c r="B2349" s="1" t="str">
        <f>+IF(LEN(A2349)&gt;0,VLOOKUP(A2349,Seguimiento_Mar_2025!G$4:H$356,2,FALSE),"")</f>
        <v>Campesinos y productores agropecuarios apoyados con sistemas de agricultura campesina, familiar, étnica y comunitaria</v>
      </c>
      <c r="C2349" s="1" t="str">
        <f>+IF(LEN(A2349)&gt;0,VLOOKUP(A2349,Seguimiento_Mar_2025!G$4:J$356,4,FALSE),"")</f>
        <v>Secretaría de Desarrollo Económico</v>
      </c>
      <c r="D2349" t="s">
        <v>1309</v>
      </c>
      <c r="E2349" t="str">
        <f t="shared" si="73"/>
        <v>53020102Barbosa</v>
      </c>
      <c r="F2349" t="str">
        <f t="shared" si="74"/>
        <v/>
      </c>
      <c r="G2349">
        <v>30</v>
      </c>
      <c r="H2349" s="2"/>
      <c r="I2349">
        <f>+ABS(SUMIF($A$4:$A$11183,A2349,$H$4:$H$11183)-IF(ISERROR(VLOOKUP(A2349,Seguimiento_Mar_2025!G$4:U$356,15,FALSE)),0,VLOOKUP(A2349,Seguimiento_Mar_2025!G$4:U$356,15,FALSE)))</f>
        <v>0</v>
      </c>
    </row>
    <row r="2350" spans="1:9" ht="30">
      <c r="A2350" t="s">
        <v>510</v>
      </c>
      <c r="B2350" s="1" t="str">
        <f>+IF(LEN(A2350)&gt;0,VLOOKUP(A2350,Seguimiento_Mar_2025!G$4:H$356,2,FALSE),"")</f>
        <v>Campesinos y productores agropecuarios apoyados con sistemas de agricultura campesina, familiar, étnica y comunitaria</v>
      </c>
      <c r="C2350" s="1" t="str">
        <f>+IF(LEN(A2350)&gt;0,VLOOKUP(A2350,Seguimiento_Mar_2025!G$4:J$356,4,FALSE),"")</f>
        <v>Secretaría de Desarrollo Económico</v>
      </c>
      <c r="D2350" t="s">
        <v>1298</v>
      </c>
      <c r="E2350" t="str">
        <f t="shared" si="73"/>
        <v>53020102San Luis</v>
      </c>
      <c r="F2350" t="str">
        <f t="shared" si="74"/>
        <v/>
      </c>
      <c r="G2350">
        <v>15</v>
      </c>
      <c r="H2350" s="2"/>
      <c r="I2350">
        <f>+ABS(SUMIF($A$4:$A$11183,A2350,$H$4:$H$11183)-IF(ISERROR(VLOOKUP(A2350,Seguimiento_Mar_2025!G$4:U$356,15,FALSE)),0,VLOOKUP(A2350,Seguimiento_Mar_2025!G$4:U$356,15,FALSE)))</f>
        <v>0</v>
      </c>
    </row>
    <row r="2351" spans="1:9" ht="30">
      <c r="A2351" t="s">
        <v>510</v>
      </c>
      <c r="B2351" s="1" t="str">
        <f>+IF(LEN(A2351)&gt;0,VLOOKUP(A2351,Seguimiento_Mar_2025!G$4:H$356,2,FALSE),"")</f>
        <v>Campesinos y productores agropecuarios apoyados con sistemas de agricultura campesina, familiar, étnica y comunitaria</v>
      </c>
      <c r="C2351" s="1" t="str">
        <f>+IF(LEN(A2351)&gt;0,VLOOKUP(A2351,Seguimiento_Mar_2025!G$4:J$356,4,FALSE),"")</f>
        <v>Secretaría de Desarrollo Económico</v>
      </c>
      <c r="D2351" t="s">
        <v>1276</v>
      </c>
      <c r="E2351" t="str">
        <f t="shared" si="73"/>
        <v>53020102Concepción</v>
      </c>
      <c r="F2351" t="str">
        <f t="shared" si="74"/>
        <v/>
      </c>
      <c r="G2351">
        <v>15</v>
      </c>
      <c r="H2351" s="2"/>
      <c r="I2351">
        <f>+ABS(SUMIF($A$4:$A$11183,A2351,$H$4:$H$11183)-IF(ISERROR(VLOOKUP(A2351,Seguimiento_Mar_2025!G$4:U$356,15,FALSE)),0,VLOOKUP(A2351,Seguimiento_Mar_2025!G$4:U$356,15,FALSE)))</f>
        <v>0</v>
      </c>
    </row>
    <row r="2352" spans="1:9" ht="30">
      <c r="A2352" t="s">
        <v>510</v>
      </c>
      <c r="B2352" s="1" t="str">
        <f>+IF(LEN(A2352)&gt;0,VLOOKUP(A2352,Seguimiento_Mar_2025!G$4:H$356,2,FALSE),"")</f>
        <v>Campesinos y productores agropecuarios apoyados con sistemas de agricultura campesina, familiar, étnica y comunitaria</v>
      </c>
      <c r="C2352" s="1" t="str">
        <f>+IF(LEN(A2352)&gt;0,VLOOKUP(A2352,Seguimiento_Mar_2025!G$4:J$356,4,FALSE),"")</f>
        <v>Secretaría de Desarrollo Económico</v>
      </c>
      <c r="D2352" t="s">
        <v>1234</v>
      </c>
      <c r="E2352" t="str">
        <f t="shared" si="73"/>
        <v>53020102Granada</v>
      </c>
      <c r="F2352" t="str">
        <f t="shared" si="74"/>
        <v/>
      </c>
      <c r="G2352">
        <v>15</v>
      </c>
      <c r="H2352" s="2"/>
      <c r="I2352">
        <f>+ABS(SUMIF($A$4:$A$11183,A2352,$H$4:$H$11183)-IF(ISERROR(VLOOKUP(A2352,Seguimiento_Mar_2025!G$4:U$356,15,FALSE)),0,VLOOKUP(A2352,Seguimiento_Mar_2025!G$4:U$356,15,FALSE)))</f>
        <v>0</v>
      </c>
    </row>
    <row r="2353" spans="1:9" ht="30">
      <c r="A2353" t="s">
        <v>510</v>
      </c>
      <c r="B2353" s="1" t="str">
        <f>+IF(LEN(A2353)&gt;0,VLOOKUP(A2353,Seguimiento_Mar_2025!G$4:H$356,2,FALSE),"")</f>
        <v>Campesinos y productores agropecuarios apoyados con sistemas de agricultura campesina, familiar, étnica y comunitaria</v>
      </c>
      <c r="C2353" s="1" t="str">
        <f>+IF(LEN(A2353)&gt;0,VLOOKUP(A2353,Seguimiento_Mar_2025!G$4:J$356,4,FALSE),"")</f>
        <v>Secretaría de Desarrollo Económico</v>
      </c>
      <c r="D2353" t="s">
        <v>1286</v>
      </c>
      <c r="E2353" t="str">
        <f t="shared" si="73"/>
        <v>53020102Nariño</v>
      </c>
      <c r="F2353" t="str">
        <f t="shared" si="74"/>
        <v/>
      </c>
      <c r="G2353">
        <v>15</v>
      </c>
      <c r="H2353" s="2"/>
      <c r="I2353">
        <f>+ABS(SUMIF($A$4:$A$11183,A2353,$H$4:$H$11183)-IF(ISERROR(VLOOKUP(A2353,Seguimiento_Mar_2025!G$4:U$356,15,FALSE)),0,VLOOKUP(A2353,Seguimiento_Mar_2025!G$4:U$356,15,FALSE)))</f>
        <v>0</v>
      </c>
    </row>
    <row r="2354" spans="1:9" ht="30">
      <c r="A2354" t="s">
        <v>510</v>
      </c>
      <c r="B2354" s="1" t="str">
        <f>+IF(LEN(A2354)&gt;0,VLOOKUP(A2354,Seguimiento_Mar_2025!G$4:H$356,2,FALSE),"")</f>
        <v>Campesinos y productores agropecuarios apoyados con sistemas de agricultura campesina, familiar, étnica y comunitaria</v>
      </c>
      <c r="C2354" s="1" t="str">
        <f>+IF(LEN(A2354)&gt;0,VLOOKUP(A2354,Seguimiento_Mar_2025!G$4:J$356,4,FALSE),"")</f>
        <v>Secretaría de Desarrollo Económico</v>
      </c>
      <c r="D2354" t="s">
        <v>1242</v>
      </c>
      <c r="E2354" t="str">
        <f t="shared" si="73"/>
        <v>53020102San Carlos</v>
      </c>
      <c r="F2354" t="str">
        <f t="shared" si="74"/>
        <v/>
      </c>
      <c r="G2354">
        <v>15</v>
      </c>
      <c r="H2354" s="2"/>
      <c r="I2354">
        <f>+ABS(SUMIF($A$4:$A$11183,A2354,$H$4:$H$11183)-IF(ISERROR(VLOOKUP(A2354,Seguimiento_Mar_2025!G$4:U$356,15,FALSE)),0,VLOOKUP(A2354,Seguimiento_Mar_2025!G$4:U$356,15,FALSE)))</f>
        <v>0</v>
      </c>
    </row>
    <row r="2355" spans="1:9" ht="30">
      <c r="A2355" t="s">
        <v>510</v>
      </c>
      <c r="B2355" s="1" t="str">
        <f>+IF(LEN(A2355)&gt;0,VLOOKUP(A2355,Seguimiento_Mar_2025!G$4:H$356,2,FALSE),"")</f>
        <v>Campesinos y productores agropecuarios apoyados con sistemas de agricultura campesina, familiar, étnica y comunitaria</v>
      </c>
      <c r="C2355" s="1" t="str">
        <f>+IF(LEN(A2355)&gt;0,VLOOKUP(A2355,Seguimiento_Mar_2025!G$4:J$356,4,FALSE),"")</f>
        <v>Secretaría de Desarrollo Económico</v>
      </c>
      <c r="D2355" t="s">
        <v>1302</v>
      </c>
      <c r="E2355" t="str">
        <f t="shared" si="73"/>
        <v>53020102San Francisco</v>
      </c>
      <c r="F2355" t="str">
        <f t="shared" si="74"/>
        <v/>
      </c>
      <c r="G2355">
        <v>15</v>
      </c>
      <c r="H2355" s="2"/>
      <c r="I2355">
        <f>+ABS(SUMIF($A$4:$A$11183,A2355,$H$4:$H$11183)-IF(ISERROR(VLOOKUP(A2355,Seguimiento_Mar_2025!G$4:U$356,15,FALSE)),0,VLOOKUP(A2355,Seguimiento_Mar_2025!G$4:U$356,15,FALSE)))</f>
        <v>0</v>
      </c>
    </row>
    <row r="2356" spans="1:9" ht="30">
      <c r="A2356" t="s">
        <v>510</v>
      </c>
      <c r="B2356" s="1" t="str">
        <f>+IF(LEN(A2356)&gt;0,VLOOKUP(A2356,Seguimiento_Mar_2025!G$4:H$356,2,FALSE),"")</f>
        <v>Campesinos y productores agropecuarios apoyados con sistemas de agricultura campesina, familiar, étnica y comunitaria</v>
      </c>
      <c r="C2356" s="1" t="str">
        <f>+IF(LEN(A2356)&gt;0,VLOOKUP(A2356,Seguimiento_Mar_2025!G$4:J$356,4,FALSE),"")</f>
        <v>Secretaría de Desarrollo Económico</v>
      </c>
      <c r="D2356" t="s">
        <v>1334</v>
      </c>
      <c r="E2356" t="str">
        <f t="shared" si="73"/>
        <v>53020102Marinilla</v>
      </c>
      <c r="F2356" t="str">
        <f t="shared" si="74"/>
        <v/>
      </c>
      <c r="G2356">
        <v>15</v>
      </c>
      <c r="H2356" s="2"/>
      <c r="I2356">
        <f>+ABS(SUMIF($A$4:$A$11183,A2356,$H$4:$H$11183)-IF(ISERROR(VLOOKUP(A2356,Seguimiento_Mar_2025!G$4:U$356,15,FALSE)),0,VLOOKUP(A2356,Seguimiento_Mar_2025!G$4:U$356,15,FALSE)))</f>
        <v>0</v>
      </c>
    </row>
    <row r="2357" spans="1:9">
      <c r="A2357" t="s">
        <v>507</v>
      </c>
      <c r="B2357" s="1" t="str">
        <f>+IF(LEN(A2357)&gt;0,VLOOKUP(A2357,Seguimiento_Mar_2025!G$4:H$356,2,FALSE),"")</f>
        <v xml:space="preserve">Procesos de formalización o regularización de predios para el desarrollo rural </v>
      </c>
      <c r="C2357" s="1" t="str">
        <f>+IF(LEN(A2357)&gt;0,VLOOKUP(A2357,Seguimiento_Mar_2025!G$4:J$356,4,FALSE),"")</f>
        <v>Secretaría de Desarrollo Económico</v>
      </c>
      <c r="D2357" t="s">
        <v>1334</v>
      </c>
      <c r="E2357" t="str">
        <f t="shared" si="73"/>
        <v>53020101Marinilla</v>
      </c>
      <c r="F2357" t="str">
        <f t="shared" si="74"/>
        <v/>
      </c>
      <c r="G2357">
        <v>1</v>
      </c>
      <c r="H2357" s="2"/>
      <c r="I2357">
        <f>+ABS(SUMIF($A$4:$A$11183,A2357,$H$4:$H$11183)-IF(ISERROR(VLOOKUP(A2357,Seguimiento_Mar_2025!G$4:U$356,15,FALSE)),0,VLOOKUP(A2357,Seguimiento_Mar_2025!G$4:U$356,15,FALSE)))</f>
        <v>0</v>
      </c>
    </row>
    <row r="2358" spans="1:9">
      <c r="A2358" t="s">
        <v>507</v>
      </c>
      <c r="B2358" s="1" t="str">
        <f>+IF(LEN(A2358)&gt;0,VLOOKUP(A2358,Seguimiento_Mar_2025!G$4:H$356,2,FALSE),"")</f>
        <v xml:space="preserve">Procesos de formalización o regularización de predios para el desarrollo rural </v>
      </c>
      <c r="C2358" s="1" t="str">
        <f>+IF(LEN(A2358)&gt;0,VLOOKUP(A2358,Seguimiento_Mar_2025!G$4:J$356,4,FALSE),"")</f>
        <v>Secretaría de Desarrollo Económico</v>
      </c>
      <c r="D2358" t="s">
        <v>1264</v>
      </c>
      <c r="E2358" t="str">
        <f t="shared" si="73"/>
        <v>53020101Cáceres</v>
      </c>
      <c r="F2358" t="str">
        <f t="shared" si="74"/>
        <v/>
      </c>
      <c r="G2358">
        <v>148</v>
      </c>
      <c r="H2358" s="2">
        <v>213</v>
      </c>
      <c r="I2358">
        <f>+ABS(SUMIF($A$4:$A$11183,A2358,$H$4:$H$11183)-IF(ISERROR(VLOOKUP(A2358,Seguimiento_Mar_2025!G$4:U$356,15,FALSE)),0,VLOOKUP(A2358,Seguimiento_Mar_2025!G$4:U$356,15,FALSE)))</f>
        <v>0</v>
      </c>
    </row>
    <row r="2359" spans="1:9">
      <c r="A2359" t="s">
        <v>507</v>
      </c>
      <c r="B2359" s="1" t="str">
        <f>+IF(LEN(A2359)&gt;0,VLOOKUP(A2359,Seguimiento_Mar_2025!G$4:H$356,2,FALSE),"")</f>
        <v xml:space="preserve">Procesos de formalización o regularización de predios para el desarrollo rural </v>
      </c>
      <c r="C2359" s="1" t="str">
        <f>+IF(LEN(A2359)&gt;0,VLOOKUP(A2359,Seguimiento_Mar_2025!G$4:J$356,4,FALSE),"")</f>
        <v>Secretaría de Desarrollo Económico</v>
      </c>
      <c r="D2359" t="s">
        <v>1238</v>
      </c>
      <c r="E2359" t="str">
        <f t="shared" si="73"/>
        <v>53020101Ituango</v>
      </c>
      <c r="F2359" t="str">
        <f t="shared" si="74"/>
        <v/>
      </c>
      <c r="G2359">
        <v>98</v>
      </c>
      <c r="H2359" s="2">
        <v>224</v>
      </c>
      <c r="I2359">
        <f>+ABS(SUMIF($A$4:$A$11183,A2359,$H$4:$H$11183)-IF(ISERROR(VLOOKUP(A2359,Seguimiento_Mar_2025!G$4:U$356,15,FALSE)),0,VLOOKUP(A2359,Seguimiento_Mar_2025!G$4:U$356,15,FALSE)))</f>
        <v>0</v>
      </c>
    </row>
    <row r="2360" spans="1:9" ht="45">
      <c r="A2360" t="s">
        <v>512</v>
      </c>
      <c r="B2360" s="1" t="str">
        <f>+IF(LEN(A2360)&gt;0,VLOOKUP(A2360,Seguimiento_Mar_2025!G$4:H$356,2,FALSE),"")</f>
        <v>Unidades productivas fortalecidas a través de programas de cofinanciación y procesos asociativos para la generación de valor agregado y acceso a la exportación</v>
      </c>
      <c r="C2360" s="1" t="str">
        <f>+IF(LEN(A2360)&gt;0,VLOOKUP(A2360,Seguimiento_Mar_2025!G$4:J$356,4,FALSE),"")</f>
        <v>Secretaría de Desarrollo Económico</v>
      </c>
      <c r="D2360" t="s">
        <v>1225</v>
      </c>
      <c r="E2360" t="str">
        <f t="shared" si="73"/>
        <v>53020103Arboletes</v>
      </c>
      <c r="F2360" t="str">
        <f t="shared" si="74"/>
        <v/>
      </c>
      <c r="G2360">
        <v>15</v>
      </c>
      <c r="H2360" s="2"/>
      <c r="I2360">
        <f>+ABS(SUMIF($A$4:$A$11183,A2360,$H$4:$H$11183)-IF(ISERROR(VLOOKUP(A2360,Seguimiento_Mar_2025!G$4:U$356,15,FALSE)),0,VLOOKUP(A2360,Seguimiento_Mar_2025!G$4:U$356,15,FALSE)))</f>
        <v>0</v>
      </c>
    </row>
    <row r="2361" spans="1:9" ht="45">
      <c r="A2361" t="s">
        <v>512</v>
      </c>
      <c r="B2361" s="1" t="str">
        <f>+IF(LEN(A2361)&gt;0,VLOOKUP(A2361,Seguimiento_Mar_2025!G$4:H$356,2,FALSE),"")</f>
        <v>Unidades productivas fortalecidas a través de programas de cofinanciación y procesos asociativos para la generación de valor agregado y acceso a la exportación</v>
      </c>
      <c r="C2361" s="1" t="str">
        <f>+IF(LEN(A2361)&gt;0,VLOOKUP(A2361,Seguimiento_Mar_2025!G$4:J$356,4,FALSE),"")</f>
        <v>Secretaría de Desarrollo Económico</v>
      </c>
      <c r="D2361" t="s">
        <v>1226</v>
      </c>
      <c r="E2361" t="str">
        <f t="shared" si="73"/>
        <v>53020103San Juan de Urabá</v>
      </c>
      <c r="F2361" t="str">
        <f t="shared" si="74"/>
        <v/>
      </c>
      <c r="G2361">
        <v>26</v>
      </c>
      <c r="H2361" s="2"/>
      <c r="I2361">
        <f>+ABS(SUMIF($A$4:$A$11183,A2361,$H$4:$H$11183)-IF(ISERROR(VLOOKUP(A2361,Seguimiento_Mar_2025!G$4:U$356,15,FALSE)),0,VLOOKUP(A2361,Seguimiento_Mar_2025!G$4:U$356,15,FALSE)))</f>
        <v>0</v>
      </c>
    </row>
    <row r="2362" spans="1:9" ht="45">
      <c r="A2362" t="s">
        <v>512</v>
      </c>
      <c r="B2362" s="1" t="str">
        <f>+IF(LEN(A2362)&gt;0,VLOOKUP(A2362,Seguimiento_Mar_2025!G$4:H$356,2,FALSE),"")</f>
        <v>Unidades productivas fortalecidas a través de programas de cofinanciación y procesos asociativos para la generación de valor agregado y acceso a la exportación</v>
      </c>
      <c r="C2362" s="1" t="str">
        <f>+IF(LEN(A2362)&gt;0,VLOOKUP(A2362,Seguimiento_Mar_2025!G$4:J$356,4,FALSE),"")</f>
        <v>Secretaría de Desarrollo Económico</v>
      </c>
      <c r="D2362" t="s">
        <v>1242</v>
      </c>
      <c r="E2362" t="str">
        <f t="shared" si="73"/>
        <v>53020103San Carlos</v>
      </c>
      <c r="F2362" t="str">
        <f t="shared" si="74"/>
        <v/>
      </c>
      <c r="G2362">
        <v>25</v>
      </c>
      <c r="H2362" s="2"/>
      <c r="I2362">
        <f>+ABS(SUMIF($A$4:$A$11183,A2362,$H$4:$H$11183)-IF(ISERROR(VLOOKUP(A2362,Seguimiento_Mar_2025!G$4:U$356,15,FALSE)),0,VLOOKUP(A2362,Seguimiento_Mar_2025!G$4:U$356,15,FALSE)))</f>
        <v>0</v>
      </c>
    </row>
    <row r="2363" spans="1:9" ht="45">
      <c r="A2363" t="s">
        <v>512</v>
      </c>
      <c r="B2363" s="1" t="str">
        <f>+IF(LEN(A2363)&gt;0,VLOOKUP(A2363,Seguimiento_Mar_2025!G$4:H$356,2,FALSE),"")</f>
        <v>Unidades productivas fortalecidas a través de programas de cofinanciación y procesos asociativos para la generación de valor agregado y acceso a la exportación</v>
      </c>
      <c r="C2363" s="1" t="str">
        <f>+IF(LEN(A2363)&gt;0,VLOOKUP(A2363,Seguimiento_Mar_2025!G$4:J$356,4,FALSE),"")</f>
        <v>Secretaría de Desarrollo Económico</v>
      </c>
      <c r="D2363" t="s">
        <v>1323</v>
      </c>
      <c r="E2363" t="str">
        <f t="shared" si="73"/>
        <v>53020103Fredonia</v>
      </c>
      <c r="F2363" t="str">
        <f t="shared" si="74"/>
        <v/>
      </c>
      <c r="G2363">
        <v>53</v>
      </c>
      <c r="H2363" s="2"/>
      <c r="I2363">
        <f>+ABS(SUMIF($A$4:$A$11183,A2363,$H$4:$H$11183)-IF(ISERROR(VLOOKUP(A2363,Seguimiento_Mar_2025!G$4:U$356,15,FALSE)),0,VLOOKUP(A2363,Seguimiento_Mar_2025!G$4:U$356,15,FALSE)))</f>
        <v>0</v>
      </c>
    </row>
    <row r="2364" spans="1:9" ht="45">
      <c r="A2364" t="s">
        <v>512</v>
      </c>
      <c r="B2364" s="1" t="str">
        <f>+IF(LEN(A2364)&gt;0,VLOOKUP(A2364,Seguimiento_Mar_2025!G$4:H$356,2,FALSE),"")</f>
        <v>Unidades productivas fortalecidas a través de programas de cofinanciación y procesos asociativos para la generación de valor agregado y acceso a la exportación</v>
      </c>
      <c r="C2364" s="1" t="str">
        <f>+IF(LEN(A2364)&gt;0,VLOOKUP(A2364,Seguimiento_Mar_2025!G$4:J$356,4,FALSE),"")</f>
        <v>Secretaría de Desarrollo Económico</v>
      </c>
      <c r="D2364" t="s">
        <v>1325</v>
      </c>
      <c r="E2364" t="str">
        <f t="shared" si="73"/>
        <v>53020103Giraldo</v>
      </c>
      <c r="F2364" t="str">
        <f t="shared" si="74"/>
        <v/>
      </c>
      <c r="G2364">
        <v>15</v>
      </c>
      <c r="H2364" s="2"/>
      <c r="I2364">
        <f>+ABS(SUMIF($A$4:$A$11183,A2364,$H$4:$H$11183)-IF(ISERROR(VLOOKUP(A2364,Seguimiento_Mar_2025!G$4:U$356,15,FALSE)),0,VLOOKUP(A2364,Seguimiento_Mar_2025!G$4:U$356,15,FALSE)))</f>
        <v>0</v>
      </c>
    </row>
    <row r="2365" spans="1:9" ht="45">
      <c r="A2365" t="s">
        <v>512</v>
      </c>
      <c r="B2365" s="1" t="str">
        <f>+IF(LEN(A2365)&gt;0,VLOOKUP(A2365,Seguimiento_Mar_2025!G$4:H$356,2,FALSE),"")</f>
        <v>Unidades productivas fortalecidas a través de programas de cofinanciación y procesos asociativos para la generación de valor agregado y acceso a la exportación</v>
      </c>
      <c r="C2365" s="1" t="str">
        <f>+IF(LEN(A2365)&gt;0,VLOOKUP(A2365,Seguimiento_Mar_2025!G$4:J$356,4,FALSE),"")</f>
        <v>Secretaría de Desarrollo Económico</v>
      </c>
      <c r="D2365" t="s">
        <v>1301</v>
      </c>
      <c r="E2365" t="str">
        <f t="shared" si="73"/>
        <v>53020103Yolombó</v>
      </c>
      <c r="F2365" t="str">
        <f t="shared" si="74"/>
        <v/>
      </c>
      <c r="G2365">
        <v>3</v>
      </c>
      <c r="H2365" s="2"/>
      <c r="I2365">
        <f>+ABS(SUMIF($A$4:$A$11183,A2365,$H$4:$H$11183)-IF(ISERROR(VLOOKUP(A2365,Seguimiento_Mar_2025!G$4:U$356,15,FALSE)),0,VLOOKUP(A2365,Seguimiento_Mar_2025!G$4:U$356,15,FALSE)))</f>
        <v>0</v>
      </c>
    </row>
    <row r="2366" spans="1:9" ht="45">
      <c r="A2366" t="s">
        <v>512</v>
      </c>
      <c r="B2366" s="1" t="str">
        <f>+IF(LEN(A2366)&gt;0,VLOOKUP(A2366,Seguimiento_Mar_2025!G$4:H$356,2,FALSE),"")</f>
        <v>Unidades productivas fortalecidas a través de programas de cofinanciación y procesos asociativos para la generación de valor agregado y acceso a la exportación</v>
      </c>
      <c r="C2366" s="1" t="str">
        <f>+IF(LEN(A2366)&gt;0,VLOOKUP(A2366,Seguimiento_Mar_2025!G$4:J$356,4,FALSE),"")</f>
        <v>Secretaría de Desarrollo Económico</v>
      </c>
      <c r="D2366" t="s">
        <v>1331</v>
      </c>
      <c r="E2366" t="str">
        <f t="shared" ref="E2366:E2429" si="75">+A2366&amp;D2366</f>
        <v>53020103La Ceja del Tambo</v>
      </c>
      <c r="F2366" t="str">
        <f t="shared" si="74"/>
        <v/>
      </c>
      <c r="G2366">
        <v>38</v>
      </c>
      <c r="H2366" s="2"/>
      <c r="I2366">
        <f>+ABS(SUMIF($A$4:$A$11183,A2366,$H$4:$H$11183)-IF(ISERROR(VLOOKUP(A2366,Seguimiento_Mar_2025!G$4:U$356,15,FALSE)),0,VLOOKUP(A2366,Seguimiento_Mar_2025!G$4:U$356,15,FALSE)))</f>
        <v>0</v>
      </c>
    </row>
    <row r="2367" spans="1:9" ht="45">
      <c r="A2367" t="s">
        <v>512</v>
      </c>
      <c r="B2367" s="1" t="str">
        <f>+IF(LEN(A2367)&gt;0,VLOOKUP(A2367,Seguimiento_Mar_2025!G$4:H$356,2,FALSE),"")</f>
        <v>Unidades productivas fortalecidas a través de programas de cofinanciación y procesos asociativos para la generación de valor agregado y acceso a la exportación</v>
      </c>
      <c r="C2367" s="1" t="str">
        <f>+IF(LEN(A2367)&gt;0,VLOOKUP(A2367,Seguimiento_Mar_2025!G$4:J$356,4,FALSE),"")</f>
        <v>Secretaría de Desarrollo Económico</v>
      </c>
      <c r="D2367" t="s">
        <v>1320</v>
      </c>
      <c r="E2367" t="str">
        <f t="shared" si="75"/>
        <v>53020103El Carmen de Viboral</v>
      </c>
      <c r="F2367" t="str">
        <f t="shared" si="74"/>
        <v/>
      </c>
      <c r="G2367">
        <v>64</v>
      </c>
      <c r="H2367" s="2"/>
      <c r="I2367">
        <f>+ABS(SUMIF($A$4:$A$11183,A2367,$H$4:$H$11183)-IF(ISERROR(VLOOKUP(A2367,Seguimiento_Mar_2025!G$4:U$356,15,FALSE)),0,VLOOKUP(A2367,Seguimiento_Mar_2025!G$4:U$356,15,FALSE)))</f>
        <v>0</v>
      </c>
    </row>
    <row r="2368" spans="1:9" ht="45">
      <c r="A2368" t="s">
        <v>512</v>
      </c>
      <c r="B2368" s="1" t="str">
        <f>+IF(LEN(A2368)&gt;0,VLOOKUP(A2368,Seguimiento_Mar_2025!G$4:H$356,2,FALSE),"")</f>
        <v>Unidades productivas fortalecidas a través de programas de cofinanciación y procesos asociativos para la generación de valor agregado y acceso a la exportación</v>
      </c>
      <c r="C2368" s="1" t="str">
        <f>+IF(LEN(A2368)&gt;0,VLOOKUP(A2368,Seguimiento_Mar_2025!G$4:J$356,4,FALSE),"")</f>
        <v>Secretaría de Desarrollo Económico</v>
      </c>
      <c r="D2368" t="s">
        <v>1342</v>
      </c>
      <c r="E2368" t="str">
        <f t="shared" si="75"/>
        <v>53020103San Pedro de Urabá</v>
      </c>
      <c r="F2368" t="str">
        <f t="shared" si="74"/>
        <v/>
      </c>
      <c r="G2368">
        <v>41</v>
      </c>
      <c r="H2368" s="2"/>
      <c r="I2368">
        <f>+ABS(SUMIF($A$4:$A$11183,A2368,$H$4:$H$11183)-IF(ISERROR(VLOOKUP(A2368,Seguimiento_Mar_2025!G$4:U$356,15,FALSE)),0,VLOOKUP(A2368,Seguimiento_Mar_2025!G$4:U$356,15,FALSE)))</f>
        <v>0</v>
      </c>
    </row>
    <row r="2369" spans="1:9" ht="45">
      <c r="A2369" t="s">
        <v>512</v>
      </c>
      <c r="B2369" s="1" t="str">
        <f>+IF(LEN(A2369)&gt;0,VLOOKUP(A2369,Seguimiento_Mar_2025!G$4:H$356,2,FALSE),"")</f>
        <v>Unidades productivas fortalecidas a través de programas de cofinanciación y procesos asociativos para la generación de valor agregado y acceso a la exportación</v>
      </c>
      <c r="C2369" s="1" t="str">
        <f>+IF(LEN(A2369)&gt;0,VLOOKUP(A2369,Seguimiento_Mar_2025!G$4:J$356,4,FALSE),"")</f>
        <v>Secretaría de Desarrollo Económico</v>
      </c>
      <c r="D2369" t="s">
        <v>1285</v>
      </c>
      <c r="E2369" t="str">
        <f t="shared" si="75"/>
        <v>53020103Mutatá</v>
      </c>
      <c r="F2369" t="str">
        <f t="shared" si="74"/>
        <v/>
      </c>
      <c r="G2369">
        <v>26</v>
      </c>
      <c r="H2369" s="2"/>
      <c r="I2369">
        <f>+ABS(SUMIF($A$4:$A$11183,A2369,$H$4:$H$11183)-IF(ISERROR(VLOOKUP(A2369,Seguimiento_Mar_2025!G$4:U$356,15,FALSE)),0,VLOOKUP(A2369,Seguimiento_Mar_2025!G$4:U$356,15,FALSE)))</f>
        <v>0</v>
      </c>
    </row>
    <row r="2370" spans="1:9" ht="45">
      <c r="A2370" t="s">
        <v>512</v>
      </c>
      <c r="B2370" s="1" t="str">
        <f>+IF(LEN(A2370)&gt;0,VLOOKUP(A2370,Seguimiento_Mar_2025!G$4:H$356,2,FALSE),"")</f>
        <v>Unidades productivas fortalecidas a través de programas de cofinanciación y procesos asociativos para la generación de valor agregado y acceso a la exportación</v>
      </c>
      <c r="C2370" s="1" t="str">
        <f>+IF(LEN(A2370)&gt;0,VLOOKUP(A2370,Seguimiento_Mar_2025!G$4:J$356,4,FALSE),"")</f>
        <v>Secretaría de Desarrollo Económico</v>
      </c>
      <c r="D2370" t="s">
        <v>1266</v>
      </c>
      <c r="E2370" t="str">
        <f t="shared" si="75"/>
        <v>53020103Carepa</v>
      </c>
      <c r="F2370" t="str">
        <f t="shared" si="74"/>
        <v/>
      </c>
      <c r="G2370">
        <v>26</v>
      </c>
      <c r="H2370" s="2"/>
      <c r="I2370">
        <f>+ABS(SUMIF($A$4:$A$11183,A2370,$H$4:$H$11183)-IF(ISERROR(VLOOKUP(A2370,Seguimiento_Mar_2025!G$4:U$356,15,FALSE)),0,VLOOKUP(A2370,Seguimiento_Mar_2025!G$4:U$356,15,FALSE)))</f>
        <v>0</v>
      </c>
    </row>
    <row r="2371" spans="1:9" ht="45">
      <c r="A2371" t="s">
        <v>512</v>
      </c>
      <c r="B2371" s="1" t="str">
        <f>+IF(LEN(A2371)&gt;0,VLOOKUP(A2371,Seguimiento_Mar_2025!G$4:H$356,2,FALSE),"")</f>
        <v>Unidades productivas fortalecidas a través de programas de cofinanciación y procesos asociativos para la generación de valor agregado y acceso a la exportación</v>
      </c>
      <c r="C2371" s="1" t="str">
        <f>+IF(LEN(A2371)&gt;0,VLOOKUP(A2371,Seguimiento_Mar_2025!G$4:J$356,4,FALSE),"")</f>
        <v>Secretaría de Desarrollo Económico</v>
      </c>
      <c r="D2371" t="s">
        <v>1264</v>
      </c>
      <c r="E2371" t="str">
        <f t="shared" si="75"/>
        <v>53020103Cáceres</v>
      </c>
      <c r="F2371" t="str">
        <f t="shared" si="74"/>
        <v/>
      </c>
      <c r="G2371">
        <v>94</v>
      </c>
      <c r="H2371" s="2"/>
      <c r="I2371">
        <f>+ABS(SUMIF($A$4:$A$11183,A2371,$H$4:$H$11183)-IF(ISERROR(VLOOKUP(A2371,Seguimiento_Mar_2025!G$4:U$356,15,FALSE)),0,VLOOKUP(A2371,Seguimiento_Mar_2025!G$4:U$356,15,FALSE)))</f>
        <v>0</v>
      </c>
    </row>
    <row r="2372" spans="1:9" ht="45">
      <c r="A2372" t="s">
        <v>512</v>
      </c>
      <c r="B2372" s="1" t="str">
        <f>+IF(LEN(A2372)&gt;0,VLOOKUP(A2372,Seguimiento_Mar_2025!G$4:H$356,2,FALSE),"")</f>
        <v>Unidades productivas fortalecidas a través de programas de cofinanciación y procesos asociativos para la generación de valor agregado y acceso a la exportación</v>
      </c>
      <c r="C2372" s="1" t="str">
        <f>+IF(LEN(A2372)&gt;0,VLOOKUP(A2372,Seguimiento_Mar_2025!G$4:J$356,4,FALSE),"")</f>
        <v>Secretaría de Desarrollo Económico</v>
      </c>
      <c r="D2372" t="s">
        <v>1227</v>
      </c>
      <c r="E2372" t="str">
        <f t="shared" si="75"/>
        <v>53020103Turbo</v>
      </c>
      <c r="F2372" t="str">
        <f t="shared" ref="F2372:F2435" si="76">+IF(IF(LEN(E2372)&gt;0,COUNTIF($E$4:$E$11183,E2372),"")=1,"",IF(LEN(E2372)&gt;0,COUNTIF($E$4:$E$11183,E2372),""))</f>
        <v/>
      </c>
      <c r="G2372">
        <v>38</v>
      </c>
      <c r="H2372" s="2"/>
      <c r="I2372">
        <f>+ABS(SUMIF($A$4:$A$11183,A2372,$H$4:$H$11183)-IF(ISERROR(VLOOKUP(A2372,Seguimiento_Mar_2025!G$4:U$356,15,FALSE)),0,VLOOKUP(A2372,Seguimiento_Mar_2025!G$4:U$356,15,FALSE)))</f>
        <v>0</v>
      </c>
    </row>
    <row r="2373" spans="1:9" ht="45">
      <c r="A2373" t="s">
        <v>512</v>
      </c>
      <c r="B2373" s="1" t="str">
        <f>+IF(LEN(A2373)&gt;0,VLOOKUP(A2373,Seguimiento_Mar_2025!G$4:H$356,2,FALSE),"")</f>
        <v>Unidades productivas fortalecidas a través de programas de cofinanciación y procesos asociativos para la generación de valor agregado y acceso a la exportación</v>
      </c>
      <c r="C2373" s="1" t="str">
        <f>+IF(LEN(A2373)&gt;0,VLOOKUP(A2373,Seguimiento_Mar_2025!G$4:J$356,4,FALSE),"")</f>
        <v>Secretaría de Desarrollo Económico</v>
      </c>
      <c r="D2373" t="s">
        <v>1327</v>
      </c>
      <c r="E2373" t="str">
        <f t="shared" si="75"/>
        <v>53020103Guarne</v>
      </c>
      <c r="F2373" t="str">
        <f t="shared" si="76"/>
        <v/>
      </c>
      <c r="G2373">
        <v>25</v>
      </c>
      <c r="H2373" s="2"/>
      <c r="I2373">
        <f>+ABS(SUMIF($A$4:$A$11183,A2373,$H$4:$H$11183)-IF(ISERROR(VLOOKUP(A2373,Seguimiento_Mar_2025!G$4:U$356,15,FALSE)),0,VLOOKUP(A2373,Seguimiento_Mar_2025!G$4:U$356,15,FALSE)))</f>
        <v>0</v>
      </c>
    </row>
    <row r="2374" spans="1:9" ht="45">
      <c r="A2374" t="s">
        <v>512</v>
      </c>
      <c r="B2374" s="1" t="str">
        <f>+IF(LEN(A2374)&gt;0,VLOOKUP(A2374,Seguimiento_Mar_2025!G$4:H$356,2,FALSE),"")</f>
        <v>Unidades productivas fortalecidas a través de programas de cofinanciación y procesos asociativos para la generación de valor agregado y acceso a la exportación</v>
      </c>
      <c r="C2374" s="1" t="str">
        <f>+IF(LEN(A2374)&gt;0,VLOOKUP(A2374,Seguimiento_Mar_2025!G$4:J$356,4,FALSE),"")</f>
        <v>Secretaría de Desarrollo Económico</v>
      </c>
      <c r="D2374" t="s">
        <v>1247</v>
      </c>
      <c r="E2374" t="str">
        <f t="shared" si="75"/>
        <v>53020103San Rafael</v>
      </c>
      <c r="F2374" t="str">
        <f t="shared" si="76"/>
        <v/>
      </c>
      <c r="G2374">
        <v>17</v>
      </c>
      <c r="H2374" s="2"/>
      <c r="I2374">
        <f>+ABS(SUMIF($A$4:$A$11183,A2374,$H$4:$H$11183)-IF(ISERROR(VLOOKUP(A2374,Seguimiento_Mar_2025!G$4:U$356,15,FALSE)),0,VLOOKUP(A2374,Seguimiento_Mar_2025!G$4:U$356,15,FALSE)))</f>
        <v>0</v>
      </c>
    </row>
    <row r="2375" spans="1:9" ht="45">
      <c r="A2375" t="s">
        <v>512</v>
      </c>
      <c r="B2375" s="1" t="str">
        <f>+IF(LEN(A2375)&gt;0,VLOOKUP(A2375,Seguimiento_Mar_2025!G$4:H$356,2,FALSE),"")</f>
        <v>Unidades productivas fortalecidas a través de programas de cofinanciación y procesos asociativos para la generación de valor agregado y acceso a la exportación</v>
      </c>
      <c r="C2375" s="1" t="str">
        <f>+IF(LEN(A2375)&gt;0,VLOOKUP(A2375,Seguimiento_Mar_2025!G$4:J$356,4,FALSE),"")</f>
        <v>Secretaría de Desarrollo Económico</v>
      </c>
      <c r="D2375" t="s">
        <v>1313</v>
      </c>
      <c r="E2375" t="str">
        <f t="shared" si="75"/>
        <v>53020103Caicedo</v>
      </c>
      <c r="F2375" t="str">
        <f t="shared" si="76"/>
        <v/>
      </c>
      <c r="G2375">
        <v>13</v>
      </c>
      <c r="H2375" s="2"/>
      <c r="I2375">
        <f>+ABS(SUMIF($A$4:$A$11183,A2375,$H$4:$H$11183)-IF(ISERROR(VLOOKUP(A2375,Seguimiento_Mar_2025!G$4:U$356,15,FALSE)),0,VLOOKUP(A2375,Seguimiento_Mar_2025!G$4:U$356,15,FALSE)))</f>
        <v>0</v>
      </c>
    </row>
    <row r="2376" spans="1:9" ht="45">
      <c r="A2376" t="s">
        <v>512</v>
      </c>
      <c r="B2376" s="1" t="str">
        <f>+IF(LEN(A2376)&gt;0,VLOOKUP(A2376,Seguimiento_Mar_2025!G$4:H$356,2,FALSE),"")</f>
        <v>Unidades productivas fortalecidas a través de programas de cofinanciación y procesos asociativos para la generación de valor agregado y acceso a la exportación</v>
      </c>
      <c r="C2376" s="1" t="str">
        <f>+IF(LEN(A2376)&gt;0,VLOOKUP(A2376,Seguimiento_Mar_2025!G$4:J$356,4,FALSE),"")</f>
        <v>Secretaría de Desarrollo Económico</v>
      </c>
      <c r="D2376" t="s">
        <v>1231</v>
      </c>
      <c r="E2376" t="str">
        <f t="shared" si="75"/>
        <v>53020103Dabeiba</v>
      </c>
      <c r="F2376" t="str">
        <f t="shared" si="76"/>
        <v/>
      </c>
      <c r="G2376">
        <v>47</v>
      </c>
      <c r="H2376" s="2"/>
      <c r="I2376">
        <f>+ABS(SUMIF($A$4:$A$11183,A2376,$H$4:$H$11183)-IF(ISERROR(VLOOKUP(A2376,Seguimiento_Mar_2025!G$4:U$356,15,FALSE)),0,VLOOKUP(A2376,Seguimiento_Mar_2025!G$4:U$356,15,FALSE)))</f>
        <v>0</v>
      </c>
    </row>
    <row r="2377" spans="1:9" ht="45">
      <c r="A2377" t="s">
        <v>512</v>
      </c>
      <c r="B2377" s="1" t="str">
        <f>+IF(LEN(A2377)&gt;0,VLOOKUP(A2377,Seguimiento_Mar_2025!G$4:H$356,2,FALSE),"")</f>
        <v>Unidades productivas fortalecidas a través de programas de cofinanciación y procesos asociativos para la generación de valor agregado y acceso a la exportación</v>
      </c>
      <c r="C2377" s="1" t="str">
        <f>+IF(LEN(A2377)&gt;0,VLOOKUP(A2377,Seguimiento_Mar_2025!G$4:J$356,4,FALSE),"")</f>
        <v>Secretaría de Desarrollo Económico</v>
      </c>
      <c r="D2377" t="s">
        <v>1346</v>
      </c>
      <c r="E2377" t="str">
        <f t="shared" si="75"/>
        <v>53020103Támesis</v>
      </c>
      <c r="F2377" t="str">
        <f t="shared" si="76"/>
        <v/>
      </c>
      <c r="G2377">
        <v>20</v>
      </c>
      <c r="H2377" s="2"/>
      <c r="I2377">
        <f>+ABS(SUMIF($A$4:$A$11183,A2377,$H$4:$H$11183)-IF(ISERROR(VLOOKUP(A2377,Seguimiento_Mar_2025!G$4:U$356,15,FALSE)),0,VLOOKUP(A2377,Seguimiento_Mar_2025!G$4:U$356,15,FALSE)))</f>
        <v>0</v>
      </c>
    </row>
    <row r="2378" spans="1:9" ht="45">
      <c r="A2378" t="s">
        <v>512</v>
      </c>
      <c r="B2378" s="1" t="str">
        <f>+IF(LEN(A2378)&gt;0,VLOOKUP(A2378,Seguimiento_Mar_2025!G$4:H$356,2,FALSE),"")</f>
        <v>Unidades productivas fortalecidas a través de programas de cofinanciación y procesos asociativos para la generación de valor agregado y acceso a la exportación</v>
      </c>
      <c r="C2378" s="1" t="str">
        <f>+IF(LEN(A2378)&gt;0,VLOOKUP(A2378,Seguimiento_Mar_2025!G$4:J$356,4,FALSE),"")</f>
        <v>Secretaría de Desarrollo Económico</v>
      </c>
      <c r="D2378" t="s">
        <v>1351</v>
      </c>
      <c r="E2378" t="str">
        <f t="shared" si="75"/>
        <v>53020103Venecia</v>
      </c>
      <c r="F2378" t="str">
        <f t="shared" si="76"/>
        <v/>
      </c>
      <c r="G2378">
        <v>20</v>
      </c>
      <c r="H2378" s="2"/>
      <c r="I2378">
        <f>+ABS(SUMIF($A$4:$A$11183,A2378,$H$4:$H$11183)-IF(ISERROR(VLOOKUP(A2378,Seguimiento_Mar_2025!G$4:U$356,15,FALSE)),0,VLOOKUP(A2378,Seguimiento_Mar_2025!G$4:U$356,15,FALSE)))</f>
        <v>0</v>
      </c>
    </row>
    <row r="2379" spans="1:9" ht="45">
      <c r="A2379" t="s">
        <v>512</v>
      </c>
      <c r="B2379" s="1" t="str">
        <f>+IF(LEN(A2379)&gt;0,VLOOKUP(A2379,Seguimiento_Mar_2025!G$4:H$356,2,FALSE),"")</f>
        <v>Unidades productivas fortalecidas a través de programas de cofinanciación y procesos asociativos para la generación de valor agregado y acceso a la exportación</v>
      </c>
      <c r="C2379" s="1" t="str">
        <f>+IF(LEN(A2379)&gt;0,VLOOKUP(A2379,Seguimiento_Mar_2025!G$4:J$356,4,FALSE),"")</f>
        <v>Secretaría de Desarrollo Económico</v>
      </c>
      <c r="D2379" t="s">
        <v>1275</v>
      </c>
      <c r="E2379" t="str">
        <f t="shared" si="75"/>
        <v>53020103Maceo</v>
      </c>
      <c r="F2379" t="str">
        <f t="shared" si="76"/>
        <v/>
      </c>
      <c r="G2379">
        <v>20</v>
      </c>
      <c r="H2379" s="2"/>
      <c r="I2379">
        <f>+ABS(SUMIF($A$4:$A$11183,A2379,$H$4:$H$11183)-IF(ISERROR(VLOOKUP(A2379,Seguimiento_Mar_2025!G$4:U$356,15,FALSE)),0,VLOOKUP(A2379,Seguimiento_Mar_2025!G$4:U$356,15,FALSE)))</f>
        <v>0</v>
      </c>
    </row>
    <row r="2380" spans="1:9" ht="45">
      <c r="A2380" t="s">
        <v>512</v>
      </c>
      <c r="B2380" s="1" t="str">
        <f>+IF(LEN(A2380)&gt;0,VLOOKUP(A2380,Seguimiento_Mar_2025!G$4:H$356,2,FALSE),"")</f>
        <v>Unidades productivas fortalecidas a través de programas de cofinanciación y procesos asociativos para la generación de valor agregado y acceso a la exportación</v>
      </c>
      <c r="C2380" s="1" t="str">
        <f>+IF(LEN(A2380)&gt;0,VLOOKUP(A2380,Seguimiento_Mar_2025!G$4:J$356,4,FALSE),"")</f>
        <v>Secretaría de Desarrollo Económico</v>
      </c>
      <c r="D2380" t="s">
        <v>1350</v>
      </c>
      <c r="E2380" t="str">
        <f t="shared" si="75"/>
        <v>53020103Valparaíso</v>
      </c>
      <c r="F2380" t="str">
        <f t="shared" si="76"/>
        <v/>
      </c>
      <c r="G2380">
        <v>30</v>
      </c>
      <c r="H2380" s="2"/>
      <c r="I2380">
        <f>+ABS(SUMIF($A$4:$A$11183,A2380,$H$4:$H$11183)-IF(ISERROR(VLOOKUP(A2380,Seguimiento_Mar_2025!G$4:U$356,15,FALSE)),0,VLOOKUP(A2380,Seguimiento_Mar_2025!G$4:U$356,15,FALSE)))</f>
        <v>0</v>
      </c>
    </row>
    <row r="2381" spans="1:9" ht="45">
      <c r="A2381" t="s">
        <v>512</v>
      </c>
      <c r="B2381" s="1" t="str">
        <f>+IF(LEN(A2381)&gt;0,VLOOKUP(A2381,Seguimiento_Mar_2025!G$4:H$356,2,FALSE),"")</f>
        <v>Unidades productivas fortalecidas a través de programas de cofinanciación y procesos asociativos para la generación de valor agregado y acceso a la exportación</v>
      </c>
      <c r="C2381" s="1" t="str">
        <f>+IF(LEN(A2381)&gt;0,VLOOKUP(A2381,Seguimiento_Mar_2025!G$4:J$356,4,FALSE),"")</f>
        <v>Secretaría de Desarrollo Económico</v>
      </c>
      <c r="D2381" t="s">
        <v>1259</v>
      </c>
      <c r="E2381" t="str">
        <f t="shared" si="75"/>
        <v>53020103Santa Rosa de Osos</v>
      </c>
      <c r="F2381" t="str">
        <f t="shared" si="76"/>
        <v/>
      </c>
      <c r="G2381">
        <v>9</v>
      </c>
      <c r="H2381" s="2"/>
      <c r="I2381">
        <f>+ABS(SUMIF($A$4:$A$11183,A2381,$H$4:$H$11183)-IF(ISERROR(VLOOKUP(A2381,Seguimiento_Mar_2025!G$4:U$356,15,FALSE)),0,VLOOKUP(A2381,Seguimiento_Mar_2025!G$4:U$356,15,FALSE)))</f>
        <v>0</v>
      </c>
    </row>
    <row r="2382" spans="1:9" ht="45">
      <c r="A2382" t="s">
        <v>512</v>
      </c>
      <c r="B2382" s="1" t="str">
        <f>+IF(LEN(A2382)&gt;0,VLOOKUP(A2382,Seguimiento_Mar_2025!G$4:H$356,2,FALSE),"")</f>
        <v>Unidades productivas fortalecidas a través de programas de cofinanciación y procesos asociativos para la generación de valor agregado y acceso a la exportación</v>
      </c>
      <c r="C2382" s="1" t="str">
        <f>+IF(LEN(A2382)&gt;0,VLOOKUP(A2382,Seguimiento_Mar_2025!G$4:J$356,4,FALSE),"")</f>
        <v>Secretaría de Desarrollo Económico</v>
      </c>
      <c r="D2382" t="s">
        <v>1306</v>
      </c>
      <c r="E2382" t="str">
        <f t="shared" si="75"/>
        <v>53020103Anorí</v>
      </c>
      <c r="F2382" t="str">
        <f t="shared" si="76"/>
        <v/>
      </c>
      <c r="G2382">
        <v>30</v>
      </c>
      <c r="H2382" s="2"/>
      <c r="I2382">
        <f>+ABS(SUMIF($A$4:$A$11183,A2382,$H$4:$H$11183)-IF(ISERROR(VLOOKUP(A2382,Seguimiento_Mar_2025!G$4:U$356,15,FALSE)),0,VLOOKUP(A2382,Seguimiento_Mar_2025!G$4:U$356,15,FALSE)))</f>
        <v>0</v>
      </c>
    </row>
    <row r="2383" spans="1:9" ht="45">
      <c r="A2383" t="s">
        <v>512</v>
      </c>
      <c r="B2383" s="1" t="str">
        <f>+IF(LEN(A2383)&gt;0,VLOOKUP(A2383,Seguimiento_Mar_2025!G$4:H$356,2,FALSE),"")</f>
        <v>Unidades productivas fortalecidas a través de programas de cofinanciación y procesos asociativos para la generación de valor agregado y acceso a la exportación</v>
      </c>
      <c r="C2383" s="1" t="str">
        <f>+IF(LEN(A2383)&gt;0,VLOOKUP(A2383,Seguimiento_Mar_2025!G$4:J$356,4,FALSE),"")</f>
        <v>Secretaría de Desarrollo Económico</v>
      </c>
      <c r="D2383" t="s">
        <v>1253</v>
      </c>
      <c r="E2383" t="str">
        <f t="shared" si="75"/>
        <v>53020103El Bagre</v>
      </c>
      <c r="F2383" t="str">
        <f t="shared" si="76"/>
        <v/>
      </c>
      <c r="G2383">
        <v>21</v>
      </c>
      <c r="H2383" s="2"/>
      <c r="I2383">
        <f>+ABS(SUMIF($A$4:$A$11183,A2383,$H$4:$H$11183)-IF(ISERROR(VLOOKUP(A2383,Seguimiento_Mar_2025!G$4:U$356,15,FALSE)),0,VLOOKUP(A2383,Seguimiento_Mar_2025!G$4:U$356,15,FALSE)))</f>
        <v>0</v>
      </c>
    </row>
    <row r="2384" spans="1:9" ht="45">
      <c r="A2384" t="s">
        <v>512</v>
      </c>
      <c r="B2384" s="1" t="str">
        <f>+IF(LEN(A2384)&gt;0,VLOOKUP(A2384,Seguimiento_Mar_2025!G$4:H$356,2,FALSE),"")</f>
        <v>Unidades productivas fortalecidas a través de programas de cofinanciación y procesos asociativos para la generación de valor agregado y acceso a la exportación</v>
      </c>
      <c r="C2384" s="1" t="str">
        <f>+IF(LEN(A2384)&gt;0,VLOOKUP(A2384,Seguimiento_Mar_2025!G$4:J$356,4,FALSE),"")</f>
        <v>Secretaría de Desarrollo Económico</v>
      </c>
      <c r="D2384" t="s">
        <v>1239</v>
      </c>
      <c r="E2384" t="str">
        <f t="shared" si="75"/>
        <v>53020103Nechí</v>
      </c>
      <c r="F2384" t="str">
        <f t="shared" si="76"/>
        <v/>
      </c>
      <c r="G2384">
        <v>68</v>
      </c>
      <c r="H2384" s="2"/>
      <c r="I2384">
        <f>+ABS(SUMIF($A$4:$A$11183,A2384,$H$4:$H$11183)-IF(ISERROR(VLOOKUP(A2384,Seguimiento_Mar_2025!G$4:U$356,15,FALSE)),0,VLOOKUP(A2384,Seguimiento_Mar_2025!G$4:U$356,15,FALSE)))</f>
        <v>0</v>
      </c>
    </row>
    <row r="2385" spans="1:9" ht="45">
      <c r="A2385" t="s">
        <v>512</v>
      </c>
      <c r="B2385" s="1" t="str">
        <f>+IF(LEN(A2385)&gt;0,VLOOKUP(A2385,Seguimiento_Mar_2025!G$4:H$356,2,FALSE),"")</f>
        <v>Unidades productivas fortalecidas a través de programas de cofinanciación y procesos asociativos para la generación de valor agregado y acceso a la exportación</v>
      </c>
      <c r="C2385" s="1" t="str">
        <f>+IF(LEN(A2385)&gt;0,VLOOKUP(A2385,Seguimiento_Mar_2025!G$4:J$356,4,FALSE),"")</f>
        <v>Secretaría de Desarrollo Económico</v>
      </c>
      <c r="D2385" t="s">
        <v>1238</v>
      </c>
      <c r="E2385" t="str">
        <f t="shared" si="75"/>
        <v>53020103Ituango</v>
      </c>
      <c r="F2385" t="str">
        <f t="shared" si="76"/>
        <v/>
      </c>
      <c r="G2385">
        <v>32</v>
      </c>
      <c r="H2385" s="2"/>
      <c r="I2385">
        <f>+ABS(SUMIF($A$4:$A$11183,A2385,$H$4:$H$11183)-IF(ISERROR(VLOOKUP(A2385,Seguimiento_Mar_2025!G$4:U$356,15,FALSE)),0,VLOOKUP(A2385,Seguimiento_Mar_2025!G$4:U$356,15,FALSE)))</f>
        <v>0</v>
      </c>
    </row>
    <row r="2386" spans="1:9">
      <c r="A2386" t="s">
        <v>514</v>
      </c>
      <c r="B2386" s="1" t="str">
        <f>+IF(LEN(A2386)&gt;0,VLOOKUP(A2386,Seguimiento_Mar_2025!G$4:H$356,2,FALSE),"")</f>
        <v>Proyectos productivos con enfoque agroecológico implementados</v>
      </c>
      <c r="C2386" s="1" t="str">
        <f>+IF(LEN(A2386)&gt;0,VLOOKUP(A2386,Seguimiento_Mar_2025!G$4:J$356,4,FALSE),"")</f>
        <v>Secretaría de Desarrollo Económico</v>
      </c>
      <c r="D2386" t="s">
        <v>1366</v>
      </c>
      <c r="E2386" t="str">
        <f t="shared" si="75"/>
        <v>53020104[Subregión]-Oriente</v>
      </c>
      <c r="F2386" t="str">
        <f t="shared" si="76"/>
        <v/>
      </c>
      <c r="G2386">
        <v>1</v>
      </c>
      <c r="H2386" s="2"/>
      <c r="I2386">
        <f>+ABS(SUMIF($A$4:$A$11183,A2386,$H$4:$H$11183)-IF(ISERROR(VLOOKUP(A2386,Seguimiento_Mar_2025!G$4:U$356,15,FALSE)),0,VLOOKUP(A2386,Seguimiento_Mar_2025!G$4:U$356,15,FALSE)))</f>
        <v>0</v>
      </c>
    </row>
    <row r="2387" spans="1:9" ht="30">
      <c r="A2387" t="s">
        <v>516</v>
      </c>
      <c r="B2387" s="1" t="str">
        <f>+IF(LEN(A2387)&gt;0,VLOOKUP(A2387,Seguimiento_Mar_2025!G$4:H$356,2,FALSE),"")</f>
        <v>Programas y estrategias asociativas creadas para el fortalecimiento de encadenamientos comerciales regionales, nacionales e internacionales</v>
      </c>
      <c r="C2387" s="1" t="str">
        <f>+IF(LEN(A2387)&gt;0,VLOOKUP(A2387,Seguimiento_Mar_2025!G$4:J$356,4,FALSE),"")</f>
        <v>Secretaría de Desarrollo Económico</v>
      </c>
      <c r="D2387" t="s">
        <v>1366</v>
      </c>
      <c r="E2387" t="str">
        <f t="shared" si="75"/>
        <v>53020105[Subregión]-Oriente</v>
      </c>
      <c r="F2387" t="str">
        <f t="shared" si="76"/>
        <v/>
      </c>
      <c r="G2387">
        <v>1</v>
      </c>
      <c r="H2387" s="2"/>
      <c r="I2387">
        <f>+ABS(SUMIF($A$4:$A$11183,A2387,$H$4:$H$11183)-IF(ISERROR(VLOOKUP(A2387,Seguimiento_Mar_2025!G$4:U$356,15,FALSE)),0,VLOOKUP(A2387,Seguimiento_Mar_2025!G$4:U$356,15,FALSE)))</f>
        <v>0</v>
      </c>
    </row>
    <row r="2388" spans="1:9">
      <c r="A2388" t="s">
        <v>520</v>
      </c>
      <c r="B2388" s="1" t="str">
        <f>+IF(LEN(A2388)&gt;0,VLOOKUP(A2388,Seguimiento_Mar_2025!G$4:H$356,2,FALSE),"")</f>
        <v>Unidades productivas agropecuarias beneficiadas</v>
      </c>
      <c r="C2388" s="1" t="str">
        <f>+IF(LEN(A2388)&gt;0,VLOOKUP(A2388,Seguimiento_Mar_2025!G$4:J$356,4,FALSE),"")</f>
        <v>Secretaría de Desarrollo Económico</v>
      </c>
      <c r="D2388" t="s">
        <v>1315</v>
      </c>
      <c r="E2388" t="str">
        <f t="shared" si="75"/>
        <v>53020201Campamento</v>
      </c>
      <c r="F2388" t="str">
        <f t="shared" si="76"/>
        <v/>
      </c>
      <c r="G2388">
        <v>20</v>
      </c>
      <c r="H2388" s="2"/>
      <c r="I2388">
        <f>+ABS(SUMIF($A$4:$A$11183,A2388,$H$4:$H$11183)-IF(ISERROR(VLOOKUP(A2388,Seguimiento_Mar_2025!G$4:U$356,15,FALSE)),0,VLOOKUP(A2388,Seguimiento_Mar_2025!G$4:U$356,15,FALSE)))</f>
        <v>0</v>
      </c>
    </row>
    <row r="2389" spans="1:9">
      <c r="A2389" t="s">
        <v>520</v>
      </c>
      <c r="B2389" s="1" t="str">
        <f>+IF(LEN(A2389)&gt;0,VLOOKUP(A2389,Seguimiento_Mar_2025!G$4:H$356,2,FALSE),"")</f>
        <v>Unidades productivas agropecuarias beneficiadas</v>
      </c>
      <c r="C2389" s="1" t="str">
        <f>+IF(LEN(A2389)&gt;0,VLOOKUP(A2389,Seguimiento_Mar_2025!G$4:J$356,4,FALSE),"")</f>
        <v>Secretaría de Desarrollo Económico</v>
      </c>
      <c r="D2389" t="s">
        <v>1278</v>
      </c>
      <c r="E2389" t="str">
        <f t="shared" si="75"/>
        <v>53020201Angostura</v>
      </c>
      <c r="F2389" t="str">
        <f t="shared" si="76"/>
        <v/>
      </c>
      <c r="G2389">
        <v>50</v>
      </c>
      <c r="H2389" s="2"/>
      <c r="I2389">
        <f>+ABS(SUMIF($A$4:$A$11183,A2389,$H$4:$H$11183)-IF(ISERROR(VLOOKUP(A2389,Seguimiento_Mar_2025!G$4:U$356,15,FALSE)),0,VLOOKUP(A2389,Seguimiento_Mar_2025!G$4:U$356,15,FALSE)))</f>
        <v>0</v>
      </c>
    </row>
    <row r="2390" spans="1:9">
      <c r="A2390" t="s">
        <v>520</v>
      </c>
      <c r="B2390" s="1" t="str">
        <f>+IF(LEN(A2390)&gt;0,VLOOKUP(A2390,Seguimiento_Mar_2025!G$4:H$356,2,FALSE),"")</f>
        <v>Unidades productivas agropecuarias beneficiadas</v>
      </c>
      <c r="C2390" s="1" t="str">
        <f>+IF(LEN(A2390)&gt;0,VLOOKUP(A2390,Seguimiento_Mar_2025!G$4:J$356,4,FALSE),"")</f>
        <v>Secretaría de Desarrollo Económico</v>
      </c>
      <c r="D2390" t="s">
        <v>1287</v>
      </c>
      <c r="E2390" t="str">
        <f t="shared" si="75"/>
        <v>53020201Puerto Nare</v>
      </c>
      <c r="F2390" t="str">
        <f t="shared" si="76"/>
        <v/>
      </c>
      <c r="G2390">
        <v>60</v>
      </c>
      <c r="H2390" s="2"/>
      <c r="I2390">
        <f>+ABS(SUMIF($A$4:$A$11183,A2390,$H$4:$H$11183)-IF(ISERROR(VLOOKUP(A2390,Seguimiento_Mar_2025!G$4:U$356,15,FALSE)),0,VLOOKUP(A2390,Seguimiento_Mar_2025!G$4:U$356,15,FALSE)))</f>
        <v>0</v>
      </c>
    </row>
    <row r="2391" spans="1:9">
      <c r="A2391" t="s">
        <v>520</v>
      </c>
      <c r="B2391" s="1" t="str">
        <f>+IF(LEN(A2391)&gt;0,VLOOKUP(A2391,Seguimiento_Mar_2025!G$4:H$356,2,FALSE),"")</f>
        <v>Unidades productivas agropecuarias beneficiadas</v>
      </c>
      <c r="C2391" s="1" t="str">
        <f>+IF(LEN(A2391)&gt;0,VLOOKUP(A2391,Seguimiento_Mar_2025!G$4:J$356,4,FALSE),"")</f>
        <v>Secretaría de Desarrollo Económico</v>
      </c>
      <c r="D2391" t="s">
        <v>1240</v>
      </c>
      <c r="E2391" t="str">
        <f t="shared" si="75"/>
        <v>53020201Liborina</v>
      </c>
      <c r="F2391" t="str">
        <f t="shared" si="76"/>
        <v/>
      </c>
      <c r="G2391">
        <v>15</v>
      </c>
      <c r="H2391" s="2"/>
      <c r="I2391">
        <f>+ABS(SUMIF($A$4:$A$11183,A2391,$H$4:$H$11183)-IF(ISERROR(VLOOKUP(A2391,Seguimiento_Mar_2025!G$4:U$356,15,FALSE)),0,VLOOKUP(A2391,Seguimiento_Mar_2025!G$4:U$356,15,FALSE)))</f>
        <v>0</v>
      </c>
    </row>
    <row r="2392" spans="1:9">
      <c r="A2392" t="s">
        <v>520</v>
      </c>
      <c r="B2392" s="1" t="str">
        <f>+IF(LEN(A2392)&gt;0,VLOOKUP(A2392,Seguimiento_Mar_2025!G$4:H$356,2,FALSE),"")</f>
        <v>Unidades productivas agropecuarias beneficiadas</v>
      </c>
      <c r="C2392" s="1" t="str">
        <f>+IF(LEN(A2392)&gt;0,VLOOKUP(A2392,Seguimiento_Mar_2025!G$4:J$356,4,FALSE),"")</f>
        <v>Secretaría de Desarrollo Económico</v>
      </c>
      <c r="D2392" t="s">
        <v>1236</v>
      </c>
      <c r="E2392" t="str">
        <f t="shared" si="75"/>
        <v>53020201San Jerónimo</v>
      </c>
      <c r="F2392" t="str">
        <f t="shared" si="76"/>
        <v/>
      </c>
      <c r="G2392">
        <v>73</v>
      </c>
      <c r="H2392" s="2"/>
      <c r="I2392">
        <f>+ABS(SUMIF($A$4:$A$11183,A2392,$H$4:$H$11183)-IF(ISERROR(VLOOKUP(A2392,Seguimiento_Mar_2025!G$4:U$356,15,FALSE)),0,VLOOKUP(A2392,Seguimiento_Mar_2025!G$4:U$356,15,FALSE)))</f>
        <v>0</v>
      </c>
    </row>
    <row r="2393" spans="1:9">
      <c r="A2393" t="s">
        <v>520</v>
      </c>
      <c r="B2393" s="1" t="str">
        <f>+IF(LEN(A2393)&gt;0,VLOOKUP(A2393,Seguimiento_Mar_2025!G$4:H$356,2,FALSE),"")</f>
        <v>Unidades productivas agropecuarias beneficiadas</v>
      </c>
      <c r="C2393" s="1" t="str">
        <f>+IF(LEN(A2393)&gt;0,VLOOKUP(A2393,Seguimiento_Mar_2025!G$4:J$356,4,FALSE),"")</f>
        <v>Secretaría de Desarrollo Económico</v>
      </c>
      <c r="D2393" t="s">
        <v>1244</v>
      </c>
      <c r="E2393" t="str">
        <f t="shared" si="75"/>
        <v>53020201El Peñol</v>
      </c>
      <c r="F2393" t="str">
        <f t="shared" si="76"/>
        <v/>
      </c>
      <c r="G2393">
        <v>39</v>
      </c>
      <c r="H2393" s="2"/>
      <c r="I2393">
        <f>+ABS(SUMIF($A$4:$A$11183,A2393,$H$4:$H$11183)-IF(ISERROR(VLOOKUP(A2393,Seguimiento_Mar_2025!G$4:U$356,15,FALSE)),0,VLOOKUP(A2393,Seguimiento_Mar_2025!G$4:U$356,15,FALSE)))</f>
        <v>0</v>
      </c>
    </row>
    <row r="2394" spans="1:9">
      <c r="A2394" t="s">
        <v>520</v>
      </c>
      <c r="B2394" s="1" t="str">
        <f>+IF(LEN(A2394)&gt;0,VLOOKUP(A2394,Seguimiento_Mar_2025!G$4:H$356,2,FALSE),"")</f>
        <v>Unidades productivas agropecuarias beneficiadas</v>
      </c>
      <c r="C2394" s="1" t="str">
        <f>+IF(LEN(A2394)&gt;0,VLOOKUP(A2394,Seguimiento_Mar_2025!G$4:J$356,4,FALSE),"")</f>
        <v>Secretaría de Desarrollo Económico</v>
      </c>
      <c r="D2394" t="s">
        <v>1296</v>
      </c>
      <c r="E2394" t="str">
        <f t="shared" si="75"/>
        <v>53020201San Roque</v>
      </c>
      <c r="F2394" t="str">
        <f t="shared" si="76"/>
        <v/>
      </c>
      <c r="G2394">
        <v>20</v>
      </c>
      <c r="H2394" s="2"/>
      <c r="I2394">
        <f>+ABS(SUMIF($A$4:$A$11183,A2394,$H$4:$H$11183)-IF(ISERROR(VLOOKUP(A2394,Seguimiento_Mar_2025!G$4:U$356,15,FALSE)),0,VLOOKUP(A2394,Seguimiento_Mar_2025!G$4:U$356,15,FALSE)))</f>
        <v>0</v>
      </c>
    </row>
    <row r="2395" spans="1:9">
      <c r="A2395" t="s">
        <v>520</v>
      </c>
      <c r="B2395" s="1" t="str">
        <f>+IF(LEN(A2395)&gt;0,VLOOKUP(A2395,Seguimiento_Mar_2025!G$4:H$356,2,FALSE),"")</f>
        <v>Unidades productivas agropecuarias beneficiadas</v>
      </c>
      <c r="C2395" s="1" t="str">
        <f>+IF(LEN(A2395)&gt;0,VLOOKUP(A2395,Seguimiento_Mar_2025!G$4:J$356,4,FALSE),"")</f>
        <v>Secretaría de Desarrollo Económico</v>
      </c>
      <c r="D2395" t="s">
        <v>1353</v>
      </c>
      <c r="E2395" t="str">
        <f t="shared" si="75"/>
        <v>53020201Yarumal</v>
      </c>
      <c r="F2395" t="str">
        <f t="shared" si="76"/>
        <v/>
      </c>
      <c r="G2395">
        <v>1</v>
      </c>
      <c r="H2395" s="2"/>
      <c r="I2395">
        <f>+ABS(SUMIF($A$4:$A$11183,A2395,$H$4:$H$11183)-IF(ISERROR(VLOOKUP(A2395,Seguimiento_Mar_2025!G$4:U$356,15,FALSE)),0,VLOOKUP(A2395,Seguimiento_Mar_2025!G$4:U$356,15,FALSE)))</f>
        <v>0</v>
      </c>
    </row>
    <row r="2396" spans="1:9">
      <c r="A2396" t="s">
        <v>520</v>
      </c>
      <c r="B2396" s="1" t="str">
        <f>+IF(LEN(A2396)&gt;0,VLOOKUP(A2396,Seguimiento_Mar_2025!G$4:H$356,2,FALSE),"")</f>
        <v>Unidades productivas agropecuarias beneficiadas</v>
      </c>
      <c r="C2396" s="1" t="str">
        <f>+IF(LEN(A2396)&gt;0,VLOOKUP(A2396,Seguimiento_Mar_2025!G$4:J$356,4,FALSE),"")</f>
        <v>Secretaría de Desarrollo Económico</v>
      </c>
      <c r="D2396" t="s">
        <v>1347</v>
      </c>
      <c r="E2396" t="str">
        <f t="shared" si="75"/>
        <v>53020201Titiribí</v>
      </c>
      <c r="F2396" t="str">
        <f t="shared" si="76"/>
        <v/>
      </c>
      <c r="G2396">
        <v>114</v>
      </c>
      <c r="H2396" s="2"/>
      <c r="I2396">
        <f>+ABS(SUMIF($A$4:$A$11183,A2396,$H$4:$H$11183)-IF(ISERROR(VLOOKUP(A2396,Seguimiento_Mar_2025!G$4:U$356,15,FALSE)),0,VLOOKUP(A2396,Seguimiento_Mar_2025!G$4:U$356,15,FALSE)))</f>
        <v>0</v>
      </c>
    </row>
    <row r="2397" spans="1:9">
      <c r="A2397" t="s">
        <v>520</v>
      </c>
      <c r="B2397" s="1" t="str">
        <f>+IF(LEN(A2397)&gt;0,VLOOKUP(A2397,Seguimiento_Mar_2025!G$4:H$356,2,FALSE),"")</f>
        <v>Unidades productivas agropecuarias beneficiadas</v>
      </c>
      <c r="C2397" s="1" t="str">
        <f>+IF(LEN(A2397)&gt;0,VLOOKUP(A2397,Seguimiento_Mar_2025!G$4:J$356,4,FALSE),"")</f>
        <v>Secretaría de Desarrollo Económico</v>
      </c>
      <c r="D2397" t="s">
        <v>1242</v>
      </c>
      <c r="E2397" t="str">
        <f t="shared" si="75"/>
        <v>53020201San Carlos</v>
      </c>
      <c r="F2397" t="str">
        <f t="shared" si="76"/>
        <v/>
      </c>
      <c r="G2397">
        <v>1</v>
      </c>
      <c r="H2397" s="2"/>
      <c r="I2397">
        <f>+ABS(SUMIF($A$4:$A$11183,A2397,$H$4:$H$11183)-IF(ISERROR(VLOOKUP(A2397,Seguimiento_Mar_2025!G$4:U$356,15,FALSE)),0,VLOOKUP(A2397,Seguimiento_Mar_2025!G$4:U$356,15,FALSE)))</f>
        <v>0</v>
      </c>
    </row>
    <row r="2398" spans="1:9">
      <c r="A2398" t="s">
        <v>520</v>
      </c>
      <c r="B2398" s="1" t="str">
        <f>+IF(LEN(A2398)&gt;0,VLOOKUP(A2398,Seguimiento_Mar_2025!G$4:H$356,2,FALSE),"")</f>
        <v>Unidades productivas agropecuarias beneficiadas</v>
      </c>
      <c r="C2398" s="1" t="str">
        <f>+IF(LEN(A2398)&gt;0,VLOOKUP(A2398,Seguimiento_Mar_2025!G$4:J$356,4,FALSE),"")</f>
        <v>Secretaría de Desarrollo Económico</v>
      </c>
      <c r="D2398" t="s">
        <v>1366</v>
      </c>
      <c r="E2398" t="str">
        <f t="shared" si="75"/>
        <v>53020201[Subregión]-Oriente</v>
      </c>
      <c r="F2398" t="str">
        <f t="shared" si="76"/>
        <v/>
      </c>
      <c r="G2398">
        <v>1</v>
      </c>
      <c r="H2398" s="2"/>
      <c r="I2398">
        <f>+ABS(SUMIF($A$4:$A$11183,A2398,$H$4:$H$11183)-IF(ISERROR(VLOOKUP(A2398,Seguimiento_Mar_2025!G$4:U$356,15,FALSE)),0,VLOOKUP(A2398,Seguimiento_Mar_2025!G$4:U$356,15,FALSE)))</f>
        <v>0</v>
      </c>
    </row>
    <row r="2399" spans="1:9">
      <c r="A2399" t="s">
        <v>524</v>
      </c>
      <c r="B2399" s="1" t="str">
        <f>+IF(LEN(A2399)&gt;0,VLOOKUP(A2399,Seguimiento_Mar_2025!G$4:H$356,2,FALSE),"")</f>
        <v xml:space="preserve"> Productores atendidos con servicio de extensión agropecuaria</v>
      </c>
      <c r="C2399" s="1" t="str">
        <f>+IF(LEN(A2399)&gt;0,VLOOKUP(A2399,Seguimiento_Mar_2025!G$4:J$356,4,FALSE),"")</f>
        <v>Secretaría de Desarrollo Económico</v>
      </c>
      <c r="D2399" t="s">
        <v>1284</v>
      </c>
      <c r="E2399" t="str">
        <f t="shared" si="75"/>
        <v>53020203Montebello</v>
      </c>
      <c r="F2399" t="str">
        <f t="shared" si="76"/>
        <v/>
      </c>
      <c r="G2399">
        <v>80</v>
      </c>
      <c r="H2399" s="2"/>
      <c r="I2399">
        <f>+ABS(SUMIF($A$4:$A$11183,A2399,$H$4:$H$11183)-IF(ISERROR(VLOOKUP(A2399,Seguimiento_Mar_2025!G$4:U$356,15,FALSE)),0,VLOOKUP(A2399,Seguimiento_Mar_2025!G$4:U$356,15,FALSE)))</f>
        <v>0</v>
      </c>
    </row>
    <row r="2400" spans="1:9">
      <c r="A2400" t="s">
        <v>524</v>
      </c>
      <c r="B2400" s="1" t="str">
        <f>+IF(LEN(A2400)&gt;0,VLOOKUP(A2400,Seguimiento_Mar_2025!G$4:H$356,2,FALSE),"")</f>
        <v xml:space="preserve"> Productores atendidos con servicio de extensión agropecuaria</v>
      </c>
      <c r="C2400" s="1" t="str">
        <f>+IF(LEN(A2400)&gt;0,VLOOKUP(A2400,Seguimiento_Mar_2025!G$4:J$356,4,FALSE),"")</f>
        <v>Secretaría de Desarrollo Económico</v>
      </c>
      <c r="D2400" t="s">
        <v>1300</v>
      </c>
      <c r="E2400" t="str">
        <f t="shared" si="75"/>
        <v>53020203Salgar</v>
      </c>
      <c r="F2400" t="str">
        <f t="shared" si="76"/>
        <v/>
      </c>
      <c r="G2400">
        <v>80</v>
      </c>
      <c r="H2400" s="2"/>
      <c r="I2400">
        <f>+ABS(SUMIF($A$4:$A$11183,A2400,$H$4:$H$11183)-IF(ISERROR(VLOOKUP(A2400,Seguimiento_Mar_2025!G$4:U$356,15,FALSE)),0,VLOOKUP(A2400,Seguimiento_Mar_2025!G$4:U$356,15,FALSE)))</f>
        <v>0</v>
      </c>
    </row>
    <row r="2401" spans="1:9">
      <c r="A2401" t="s">
        <v>524</v>
      </c>
      <c r="B2401" s="1" t="str">
        <f>+IF(LEN(A2401)&gt;0,VLOOKUP(A2401,Seguimiento_Mar_2025!G$4:H$356,2,FALSE),"")</f>
        <v xml:space="preserve"> Productores atendidos con servicio de extensión agropecuaria</v>
      </c>
      <c r="C2401" s="1" t="str">
        <f>+IF(LEN(A2401)&gt;0,VLOOKUP(A2401,Seguimiento_Mar_2025!G$4:J$356,4,FALSE),"")</f>
        <v>Secretaría de Desarrollo Económico</v>
      </c>
      <c r="D2401" t="s">
        <v>1346</v>
      </c>
      <c r="E2401" t="str">
        <f t="shared" si="75"/>
        <v>53020203Támesis</v>
      </c>
      <c r="F2401" t="str">
        <f t="shared" si="76"/>
        <v/>
      </c>
      <c r="G2401">
        <v>120</v>
      </c>
      <c r="H2401" s="2"/>
      <c r="I2401">
        <f>+ABS(SUMIF($A$4:$A$11183,A2401,$H$4:$H$11183)-IF(ISERROR(VLOOKUP(A2401,Seguimiento_Mar_2025!G$4:U$356,15,FALSE)),0,VLOOKUP(A2401,Seguimiento_Mar_2025!G$4:U$356,15,FALSE)))</f>
        <v>0</v>
      </c>
    </row>
    <row r="2402" spans="1:9">
      <c r="A2402" t="s">
        <v>524</v>
      </c>
      <c r="B2402" s="1" t="str">
        <f>+IF(LEN(A2402)&gt;0,VLOOKUP(A2402,Seguimiento_Mar_2025!G$4:H$356,2,FALSE),"")</f>
        <v xml:space="preserve"> Productores atendidos con servicio de extensión agropecuaria</v>
      </c>
      <c r="C2402" s="1" t="str">
        <f>+IF(LEN(A2402)&gt;0,VLOOKUP(A2402,Seguimiento_Mar_2025!G$4:J$356,4,FALSE),"")</f>
        <v>Secretaría de Desarrollo Económico</v>
      </c>
      <c r="D2402" t="s">
        <v>1252</v>
      </c>
      <c r="E2402" t="str">
        <f t="shared" si="75"/>
        <v>53020203Urrao</v>
      </c>
      <c r="F2402" t="str">
        <f t="shared" si="76"/>
        <v/>
      </c>
      <c r="G2402">
        <v>120</v>
      </c>
      <c r="H2402" s="2"/>
      <c r="I2402">
        <f>+ABS(SUMIF($A$4:$A$11183,A2402,$H$4:$H$11183)-IF(ISERROR(VLOOKUP(A2402,Seguimiento_Mar_2025!G$4:U$356,15,FALSE)),0,VLOOKUP(A2402,Seguimiento_Mar_2025!G$4:U$356,15,FALSE)))</f>
        <v>0</v>
      </c>
    </row>
    <row r="2403" spans="1:9">
      <c r="A2403" t="s">
        <v>524</v>
      </c>
      <c r="B2403" s="1" t="str">
        <f>+IF(LEN(A2403)&gt;0,VLOOKUP(A2403,Seguimiento_Mar_2025!G$4:H$356,2,FALSE),"")</f>
        <v xml:space="preserve"> Productores atendidos con servicio de extensión agropecuaria</v>
      </c>
      <c r="C2403" s="1" t="str">
        <f>+IF(LEN(A2403)&gt;0,VLOOKUP(A2403,Seguimiento_Mar_2025!G$4:J$356,4,FALSE),"")</f>
        <v>Secretaría de Desarrollo Económico</v>
      </c>
      <c r="D2403" t="s">
        <v>1546</v>
      </c>
      <c r="E2403" t="str">
        <f t="shared" si="75"/>
        <v>53020203apartadó</v>
      </c>
      <c r="F2403" t="str">
        <f t="shared" si="76"/>
        <v/>
      </c>
      <c r="G2403">
        <v>120</v>
      </c>
      <c r="H2403" s="2"/>
      <c r="I2403">
        <f>+ABS(SUMIF($A$4:$A$11183,A2403,$H$4:$H$11183)-IF(ISERROR(VLOOKUP(A2403,Seguimiento_Mar_2025!G$4:U$356,15,FALSE)),0,VLOOKUP(A2403,Seguimiento_Mar_2025!G$4:U$356,15,FALSE)))</f>
        <v>0</v>
      </c>
    </row>
    <row r="2404" spans="1:9">
      <c r="A2404" t="s">
        <v>524</v>
      </c>
      <c r="B2404" s="1" t="str">
        <f>+IF(LEN(A2404)&gt;0,VLOOKUP(A2404,Seguimiento_Mar_2025!G$4:H$356,2,FALSE),"")</f>
        <v xml:space="preserve"> Productores atendidos con servicio de extensión agropecuaria</v>
      </c>
      <c r="C2404" s="1" t="str">
        <f>+IF(LEN(A2404)&gt;0,VLOOKUP(A2404,Seguimiento_Mar_2025!G$4:J$356,4,FALSE),"")</f>
        <v>Secretaría de Desarrollo Económico</v>
      </c>
      <c r="D2404" t="s">
        <v>1266</v>
      </c>
      <c r="E2404" t="str">
        <f t="shared" si="75"/>
        <v>53020203Carepa</v>
      </c>
      <c r="F2404" t="str">
        <f t="shared" si="76"/>
        <v/>
      </c>
      <c r="G2404">
        <v>80</v>
      </c>
      <c r="H2404" s="2"/>
      <c r="I2404">
        <f>+ABS(SUMIF($A$4:$A$11183,A2404,$H$4:$H$11183)-IF(ISERROR(VLOOKUP(A2404,Seguimiento_Mar_2025!G$4:U$356,15,FALSE)),0,VLOOKUP(A2404,Seguimiento_Mar_2025!G$4:U$356,15,FALSE)))</f>
        <v>0</v>
      </c>
    </row>
    <row r="2405" spans="1:9">
      <c r="A2405" t="s">
        <v>524</v>
      </c>
      <c r="B2405" s="1" t="str">
        <f>+IF(LEN(A2405)&gt;0,VLOOKUP(A2405,Seguimiento_Mar_2025!G$4:H$356,2,FALSE),"")</f>
        <v xml:space="preserve"> Productores atendidos con servicio de extensión agropecuaria</v>
      </c>
      <c r="C2405" s="1" t="str">
        <f>+IF(LEN(A2405)&gt;0,VLOOKUP(A2405,Seguimiento_Mar_2025!G$4:J$356,4,FALSE),"")</f>
        <v>Secretaría de Desarrollo Económico</v>
      </c>
      <c r="D2405" t="s">
        <v>1258</v>
      </c>
      <c r="E2405" t="str">
        <f t="shared" si="75"/>
        <v>53020203Chigorodó</v>
      </c>
      <c r="F2405" t="str">
        <f t="shared" si="76"/>
        <v/>
      </c>
      <c r="G2405">
        <v>80</v>
      </c>
      <c r="H2405" s="2"/>
      <c r="I2405">
        <f>+ABS(SUMIF($A$4:$A$11183,A2405,$H$4:$H$11183)-IF(ISERROR(VLOOKUP(A2405,Seguimiento_Mar_2025!G$4:U$356,15,FALSE)),0,VLOOKUP(A2405,Seguimiento_Mar_2025!G$4:U$356,15,FALSE)))</f>
        <v>0</v>
      </c>
    </row>
    <row r="2406" spans="1:9">
      <c r="A2406" t="s">
        <v>524</v>
      </c>
      <c r="B2406" s="1" t="str">
        <f>+IF(LEN(A2406)&gt;0,VLOOKUP(A2406,Seguimiento_Mar_2025!G$4:H$356,2,FALSE),"")</f>
        <v xml:space="preserve"> Productores atendidos con servicio de extensión agropecuaria</v>
      </c>
      <c r="C2406" s="1" t="str">
        <f>+IF(LEN(A2406)&gt;0,VLOOKUP(A2406,Seguimiento_Mar_2025!G$4:J$356,4,FALSE),"")</f>
        <v>Secretaría de Desarrollo Económico</v>
      </c>
      <c r="D2406" t="s">
        <v>1243</v>
      </c>
      <c r="E2406" t="str">
        <f t="shared" si="75"/>
        <v>53020203Murindó</v>
      </c>
      <c r="F2406" t="str">
        <f t="shared" si="76"/>
        <v/>
      </c>
      <c r="G2406">
        <v>120</v>
      </c>
      <c r="H2406" s="2"/>
      <c r="I2406">
        <f>+ABS(SUMIF($A$4:$A$11183,A2406,$H$4:$H$11183)-IF(ISERROR(VLOOKUP(A2406,Seguimiento_Mar_2025!G$4:U$356,15,FALSE)),0,VLOOKUP(A2406,Seguimiento_Mar_2025!G$4:U$356,15,FALSE)))</f>
        <v>0</v>
      </c>
    </row>
    <row r="2407" spans="1:9">
      <c r="A2407" t="s">
        <v>524</v>
      </c>
      <c r="B2407" s="1" t="str">
        <f>+IF(LEN(A2407)&gt;0,VLOOKUP(A2407,Seguimiento_Mar_2025!G$4:H$356,2,FALSE),"")</f>
        <v xml:space="preserve"> Productores atendidos con servicio de extensión agropecuaria</v>
      </c>
      <c r="C2407" s="1" t="str">
        <f>+IF(LEN(A2407)&gt;0,VLOOKUP(A2407,Seguimiento_Mar_2025!G$4:J$356,4,FALSE),"")</f>
        <v>Secretaría de Desarrollo Económico</v>
      </c>
      <c r="D2407" t="s">
        <v>1285</v>
      </c>
      <c r="E2407" t="str">
        <f t="shared" si="75"/>
        <v>53020203Mutatá</v>
      </c>
      <c r="F2407" t="str">
        <f t="shared" si="76"/>
        <v/>
      </c>
      <c r="G2407">
        <v>120</v>
      </c>
      <c r="H2407" s="2"/>
      <c r="I2407">
        <f>+ABS(SUMIF($A$4:$A$11183,A2407,$H$4:$H$11183)-IF(ISERROR(VLOOKUP(A2407,Seguimiento_Mar_2025!G$4:U$356,15,FALSE)),0,VLOOKUP(A2407,Seguimiento_Mar_2025!G$4:U$356,15,FALSE)))</f>
        <v>0</v>
      </c>
    </row>
    <row r="2408" spans="1:9">
      <c r="A2408" t="s">
        <v>524</v>
      </c>
      <c r="B2408" s="1" t="str">
        <f>+IF(LEN(A2408)&gt;0,VLOOKUP(A2408,Seguimiento_Mar_2025!G$4:H$356,2,FALSE),"")</f>
        <v xml:space="preserve"> Productores atendidos con servicio de extensión agropecuaria</v>
      </c>
      <c r="C2408" s="1" t="str">
        <f>+IF(LEN(A2408)&gt;0,VLOOKUP(A2408,Seguimiento_Mar_2025!G$4:J$356,4,FALSE),"")</f>
        <v>Secretaría de Desarrollo Económico</v>
      </c>
      <c r="D2408" t="s">
        <v>1228</v>
      </c>
      <c r="E2408" t="str">
        <f t="shared" si="75"/>
        <v>53020203Necoclí</v>
      </c>
      <c r="F2408" t="str">
        <f t="shared" si="76"/>
        <v/>
      </c>
      <c r="G2408">
        <v>80</v>
      </c>
      <c r="H2408" s="2"/>
      <c r="I2408">
        <f>+ABS(SUMIF($A$4:$A$11183,A2408,$H$4:$H$11183)-IF(ISERROR(VLOOKUP(A2408,Seguimiento_Mar_2025!G$4:U$356,15,FALSE)),0,VLOOKUP(A2408,Seguimiento_Mar_2025!G$4:U$356,15,FALSE)))</f>
        <v>0</v>
      </c>
    </row>
    <row r="2409" spans="1:9">
      <c r="A2409" t="s">
        <v>524</v>
      </c>
      <c r="B2409" s="1" t="str">
        <f>+IF(LEN(A2409)&gt;0,VLOOKUP(A2409,Seguimiento_Mar_2025!G$4:H$356,2,FALSE),"")</f>
        <v xml:space="preserve"> Productores atendidos con servicio de extensión agropecuaria</v>
      </c>
      <c r="C2409" s="1" t="str">
        <f>+IF(LEN(A2409)&gt;0,VLOOKUP(A2409,Seguimiento_Mar_2025!G$4:J$356,4,FALSE),"")</f>
        <v>Secretaría de Desarrollo Económico</v>
      </c>
      <c r="D2409" t="s">
        <v>1342</v>
      </c>
      <c r="E2409" t="str">
        <f t="shared" si="75"/>
        <v>53020203San Pedro de Urabá</v>
      </c>
      <c r="F2409" t="str">
        <f t="shared" si="76"/>
        <v/>
      </c>
      <c r="G2409">
        <v>120</v>
      </c>
      <c r="H2409" s="2"/>
      <c r="I2409">
        <f>+ABS(SUMIF($A$4:$A$11183,A2409,$H$4:$H$11183)-IF(ISERROR(VLOOKUP(A2409,Seguimiento_Mar_2025!G$4:U$356,15,FALSE)),0,VLOOKUP(A2409,Seguimiento_Mar_2025!G$4:U$356,15,FALSE)))</f>
        <v>0</v>
      </c>
    </row>
    <row r="2410" spans="1:9">
      <c r="A2410" t="s">
        <v>524</v>
      </c>
      <c r="B2410" s="1" t="str">
        <f>+IF(LEN(A2410)&gt;0,VLOOKUP(A2410,Seguimiento_Mar_2025!G$4:H$356,2,FALSE),"")</f>
        <v xml:space="preserve"> Productores atendidos con servicio de extensión agropecuaria</v>
      </c>
      <c r="C2410" s="1" t="str">
        <f>+IF(LEN(A2410)&gt;0,VLOOKUP(A2410,Seguimiento_Mar_2025!G$4:J$356,4,FALSE),"")</f>
        <v>Secretaría de Desarrollo Económico</v>
      </c>
      <c r="D2410" t="s">
        <v>1227</v>
      </c>
      <c r="E2410" t="str">
        <f t="shared" si="75"/>
        <v>53020203Turbo</v>
      </c>
      <c r="F2410" t="str">
        <f t="shared" si="76"/>
        <v/>
      </c>
      <c r="G2410">
        <v>120</v>
      </c>
      <c r="H2410" s="2"/>
      <c r="I2410">
        <f>+ABS(SUMIF($A$4:$A$11183,A2410,$H$4:$H$11183)-IF(ISERROR(VLOOKUP(A2410,Seguimiento_Mar_2025!G$4:U$356,15,FALSE)),0,VLOOKUP(A2410,Seguimiento_Mar_2025!G$4:U$356,15,FALSE)))</f>
        <v>0</v>
      </c>
    </row>
    <row r="2411" spans="1:9">
      <c r="A2411" t="s">
        <v>524</v>
      </c>
      <c r="B2411" s="1" t="str">
        <f>+IF(LEN(A2411)&gt;0,VLOOKUP(A2411,Seguimiento_Mar_2025!G$4:H$356,2,FALSE),"")</f>
        <v xml:space="preserve"> Productores atendidos con servicio de extensión agropecuaria</v>
      </c>
      <c r="C2411" s="1" t="str">
        <f>+IF(LEN(A2411)&gt;0,VLOOKUP(A2411,Seguimiento_Mar_2025!G$4:J$356,4,FALSE),"")</f>
        <v>Secretaría de Desarrollo Económico</v>
      </c>
      <c r="D2411" t="s">
        <v>1291</v>
      </c>
      <c r="E2411" t="str">
        <f t="shared" si="75"/>
        <v>53020203Vigía del Fuerte</v>
      </c>
      <c r="F2411" t="str">
        <f t="shared" si="76"/>
        <v/>
      </c>
      <c r="G2411">
        <v>120</v>
      </c>
      <c r="H2411" s="2"/>
      <c r="I2411">
        <f>+ABS(SUMIF($A$4:$A$11183,A2411,$H$4:$H$11183)-IF(ISERROR(VLOOKUP(A2411,Seguimiento_Mar_2025!G$4:U$356,15,FALSE)),0,VLOOKUP(A2411,Seguimiento_Mar_2025!G$4:U$356,15,FALSE)))</f>
        <v>0</v>
      </c>
    </row>
    <row r="2412" spans="1:9">
      <c r="A2412" t="s">
        <v>524</v>
      </c>
      <c r="B2412" s="1" t="str">
        <f>+IF(LEN(A2412)&gt;0,VLOOKUP(A2412,Seguimiento_Mar_2025!G$4:H$356,2,FALSE),"")</f>
        <v xml:space="preserve"> Productores atendidos con servicio de extensión agropecuaria</v>
      </c>
      <c r="C2412" s="1" t="str">
        <f>+IF(LEN(A2412)&gt;0,VLOOKUP(A2412,Seguimiento_Mar_2025!G$4:J$356,4,FALSE),"")</f>
        <v>Secretaría de Desarrollo Económico</v>
      </c>
      <c r="D2412" t="s">
        <v>1261</v>
      </c>
      <c r="E2412" t="str">
        <f t="shared" si="75"/>
        <v>53020203Girardota</v>
      </c>
      <c r="F2412" t="str">
        <f t="shared" si="76"/>
        <v/>
      </c>
      <c r="G2412">
        <v>160</v>
      </c>
      <c r="H2412" s="2"/>
      <c r="I2412">
        <f>+ABS(SUMIF($A$4:$A$11183,A2412,$H$4:$H$11183)-IF(ISERROR(VLOOKUP(A2412,Seguimiento_Mar_2025!G$4:U$356,15,FALSE)),0,VLOOKUP(A2412,Seguimiento_Mar_2025!G$4:U$356,15,FALSE)))</f>
        <v>0</v>
      </c>
    </row>
    <row r="2413" spans="1:9">
      <c r="A2413" t="s">
        <v>524</v>
      </c>
      <c r="B2413" s="1" t="str">
        <f>+IF(LEN(A2413)&gt;0,VLOOKUP(A2413,Seguimiento_Mar_2025!G$4:H$356,2,FALSE),"")</f>
        <v xml:space="preserve"> Productores atendidos con servicio de extensión agropecuaria</v>
      </c>
      <c r="C2413" s="1" t="str">
        <f>+IF(LEN(A2413)&gt;0,VLOOKUP(A2413,Seguimiento_Mar_2025!G$4:J$356,4,FALSE),"")</f>
        <v>Secretaría de Desarrollo Económico</v>
      </c>
      <c r="D2413" t="s">
        <v>1264</v>
      </c>
      <c r="E2413" t="str">
        <f t="shared" si="75"/>
        <v>53020203Cáceres</v>
      </c>
      <c r="F2413" t="str">
        <f t="shared" si="76"/>
        <v/>
      </c>
      <c r="G2413">
        <v>160</v>
      </c>
      <c r="H2413" s="2"/>
      <c r="I2413">
        <f>+ABS(SUMIF($A$4:$A$11183,A2413,$H$4:$H$11183)-IF(ISERROR(VLOOKUP(A2413,Seguimiento_Mar_2025!G$4:U$356,15,FALSE)),0,VLOOKUP(A2413,Seguimiento_Mar_2025!G$4:U$356,15,FALSE)))</f>
        <v>0</v>
      </c>
    </row>
    <row r="2414" spans="1:9">
      <c r="A2414" t="s">
        <v>524</v>
      </c>
      <c r="B2414" s="1" t="str">
        <f>+IF(LEN(A2414)&gt;0,VLOOKUP(A2414,Seguimiento_Mar_2025!G$4:H$356,2,FALSE),"")</f>
        <v xml:space="preserve"> Productores atendidos con servicio de extensión agropecuaria</v>
      </c>
      <c r="C2414" s="1" t="str">
        <f>+IF(LEN(A2414)&gt;0,VLOOKUP(A2414,Seguimiento_Mar_2025!G$4:J$356,4,FALSE),"")</f>
        <v>Secretaría de Desarrollo Económico</v>
      </c>
      <c r="D2414" t="s">
        <v>1547</v>
      </c>
      <c r="E2414" t="str">
        <f t="shared" si="75"/>
        <v>53020203caucasia</v>
      </c>
      <c r="F2414" t="str">
        <f t="shared" si="76"/>
        <v/>
      </c>
      <c r="G2414">
        <v>120</v>
      </c>
      <c r="H2414" s="2"/>
      <c r="I2414">
        <f>+ABS(SUMIF($A$4:$A$11183,A2414,$H$4:$H$11183)-IF(ISERROR(VLOOKUP(A2414,Seguimiento_Mar_2025!G$4:U$356,15,FALSE)),0,VLOOKUP(A2414,Seguimiento_Mar_2025!G$4:U$356,15,FALSE)))</f>
        <v>0</v>
      </c>
    </row>
    <row r="2415" spans="1:9">
      <c r="A2415" t="s">
        <v>524</v>
      </c>
      <c r="B2415" s="1" t="str">
        <f>+IF(LEN(A2415)&gt;0,VLOOKUP(A2415,Seguimiento_Mar_2025!G$4:H$356,2,FALSE),"")</f>
        <v xml:space="preserve"> Productores atendidos con servicio de extensión agropecuaria</v>
      </c>
      <c r="C2415" s="1" t="str">
        <f>+IF(LEN(A2415)&gt;0,VLOOKUP(A2415,Seguimiento_Mar_2025!G$4:J$356,4,FALSE),"")</f>
        <v>Secretaría de Desarrollo Económico</v>
      </c>
      <c r="D2415" t="s">
        <v>1253</v>
      </c>
      <c r="E2415" t="str">
        <f t="shared" si="75"/>
        <v>53020203El Bagre</v>
      </c>
      <c r="F2415" t="str">
        <f t="shared" si="76"/>
        <v/>
      </c>
      <c r="G2415">
        <v>120</v>
      </c>
      <c r="H2415" s="2"/>
      <c r="I2415">
        <f>+ABS(SUMIF($A$4:$A$11183,A2415,$H$4:$H$11183)-IF(ISERROR(VLOOKUP(A2415,Seguimiento_Mar_2025!G$4:U$356,15,FALSE)),0,VLOOKUP(A2415,Seguimiento_Mar_2025!G$4:U$356,15,FALSE)))</f>
        <v>0</v>
      </c>
    </row>
    <row r="2416" spans="1:9">
      <c r="A2416" t="s">
        <v>524</v>
      </c>
      <c r="B2416" s="1" t="str">
        <f>+IF(LEN(A2416)&gt;0,VLOOKUP(A2416,Seguimiento_Mar_2025!G$4:H$356,2,FALSE),"")</f>
        <v xml:space="preserve"> Productores atendidos con servicio de extensión agropecuaria</v>
      </c>
      <c r="C2416" s="1" t="str">
        <f>+IF(LEN(A2416)&gt;0,VLOOKUP(A2416,Seguimiento_Mar_2025!G$4:J$356,4,FALSE),"")</f>
        <v>Secretaría de Desarrollo Económico</v>
      </c>
      <c r="D2416" t="s">
        <v>1263</v>
      </c>
      <c r="E2416" t="str">
        <f t="shared" si="75"/>
        <v>53020203Tarazá</v>
      </c>
      <c r="F2416" t="str">
        <f t="shared" si="76"/>
        <v/>
      </c>
      <c r="G2416">
        <v>120</v>
      </c>
      <c r="H2416" s="2"/>
      <c r="I2416">
        <f>+ABS(SUMIF($A$4:$A$11183,A2416,$H$4:$H$11183)-IF(ISERROR(VLOOKUP(A2416,Seguimiento_Mar_2025!G$4:U$356,15,FALSE)),0,VLOOKUP(A2416,Seguimiento_Mar_2025!G$4:U$356,15,FALSE)))</f>
        <v>0</v>
      </c>
    </row>
    <row r="2417" spans="1:9">
      <c r="A2417" t="s">
        <v>524</v>
      </c>
      <c r="B2417" s="1" t="str">
        <f>+IF(LEN(A2417)&gt;0,VLOOKUP(A2417,Seguimiento_Mar_2025!G$4:H$356,2,FALSE),"")</f>
        <v xml:space="preserve"> Productores atendidos con servicio de extensión agropecuaria</v>
      </c>
      <c r="C2417" s="1" t="str">
        <f>+IF(LEN(A2417)&gt;0,VLOOKUP(A2417,Seguimiento_Mar_2025!G$4:J$356,4,FALSE),"")</f>
        <v>Secretaría de Desarrollo Económico</v>
      </c>
      <c r="D2417" t="s">
        <v>1239</v>
      </c>
      <c r="E2417" t="str">
        <f t="shared" si="75"/>
        <v>53020203Nechí</v>
      </c>
      <c r="F2417" t="str">
        <f t="shared" si="76"/>
        <v/>
      </c>
      <c r="G2417">
        <v>80</v>
      </c>
      <c r="H2417" s="2"/>
      <c r="I2417">
        <f>+ABS(SUMIF($A$4:$A$11183,A2417,$H$4:$H$11183)-IF(ISERROR(VLOOKUP(A2417,Seguimiento_Mar_2025!G$4:U$356,15,FALSE)),0,VLOOKUP(A2417,Seguimiento_Mar_2025!G$4:U$356,15,FALSE)))</f>
        <v>0</v>
      </c>
    </row>
    <row r="2418" spans="1:9">
      <c r="A2418" t="s">
        <v>524</v>
      </c>
      <c r="B2418" s="1" t="str">
        <f>+IF(LEN(A2418)&gt;0,VLOOKUP(A2418,Seguimiento_Mar_2025!G$4:H$356,2,FALSE),"")</f>
        <v xml:space="preserve"> Productores atendidos con servicio de extensión agropecuaria</v>
      </c>
      <c r="C2418" s="1" t="str">
        <f>+IF(LEN(A2418)&gt;0,VLOOKUP(A2418,Seguimiento_Mar_2025!G$4:J$356,4,FALSE),"")</f>
        <v>Secretaría de Desarrollo Económico</v>
      </c>
      <c r="D2418" t="s">
        <v>1548</v>
      </c>
      <c r="E2418" t="str">
        <f t="shared" si="75"/>
        <v>53020203zaragoza</v>
      </c>
      <c r="F2418" t="str">
        <f t="shared" si="76"/>
        <v/>
      </c>
      <c r="G2418">
        <v>80</v>
      </c>
      <c r="H2418" s="2"/>
      <c r="I2418">
        <f>+ABS(SUMIF($A$4:$A$11183,A2418,$H$4:$H$11183)-IF(ISERROR(VLOOKUP(A2418,Seguimiento_Mar_2025!G$4:U$356,15,FALSE)),0,VLOOKUP(A2418,Seguimiento_Mar_2025!G$4:U$356,15,FALSE)))</f>
        <v>0</v>
      </c>
    </row>
    <row r="2419" spans="1:9">
      <c r="A2419" t="s">
        <v>524</v>
      </c>
      <c r="B2419" s="1" t="str">
        <f>+IF(LEN(A2419)&gt;0,VLOOKUP(A2419,Seguimiento_Mar_2025!G$4:H$356,2,FALSE),"")</f>
        <v xml:space="preserve"> Productores atendidos con servicio de extensión agropecuaria</v>
      </c>
      <c r="C2419" s="1" t="str">
        <f>+IF(LEN(A2419)&gt;0,VLOOKUP(A2419,Seguimiento_Mar_2025!G$4:J$356,4,FALSE),"")</f>
        <v>Secretaría de Desarrollo Económico</v>
      </c>
      <c r="D2419" t="s">
        <v>1260</v>
      </c>
      <c r="E2419" t="str">
        <f t="shared" si="75"/>
        <v>53020203Puerto Berrío</v>
      </c>
      <c r="F2419" t="str">
        <f t="shared" si="76"/>
        <v/>
      </c>
      <c r="G2419">
        <v>80</v>
      </c>
      <c r="H2419" s="2"/>
      <c r="I2419">
        <f>+ABS(SUMIF($A$4:$A$11183,A2419,$H$4:$H$11183)-IF(ISERROR(VLOOKUP(A2419,Seguimiento_Mar_2025!G$4:U$356,15,FALSE)),0,VLOOKUP(A2419,Seguimiento_Mar_2025!G$4:U$356,15,FALSE)))</f>
        <v>0</v>
      </c>
    </row>
    <row r="2420" spans="1:9">
      <c r="A2420" t="s">
        <v>524</v>
      </c>
      <c r="B2420" s="1" t="str">
        <f>+IF(LEN(A2420)&gt;0,VLOOKUP(A2420,Seguimiento_Mar_2025!G$4:H$356,2,FALSE),"")</f>
        <v xml:space="preserve"> Productores atendidos con servicio de extensión agropecuaria</v>
      </c>
      <c r="C2420" s="1" t="str">
        <f>+IF(LEN(A2420)&gt;0,VLOOKUP(A2420,Seguimiento_Mar_2025!G$4:J$356,4,FALSE),"")</f>
        <v>Secretaría de Desarrollo Económico</v>
      </c>
      <c r="D2420" t="s">
        <v>1287</v>
      </c>
      <c r="E2420" t="str">
        <f t="shared" si="75"/>
        <v>53020203Puerto Nare</v>
      </c>
      <c r="F2420" t="str">
        <f t="shared" si="76"/>
        <v/>
      </c>
      <c r="G2420">
        <v>120</v>
      </c>
      <c r="H2420" s="2"/>
      <c r="I2420">
        <f>+ABS(SUMIF($A$4:$A$11183,A2420,$H$4:$H$11183)-IF(ISERROR(VLOOKUP(A2420,Seguimiento_Mar_2025!G$4:U$356,15,FALSE)),0,VLOOKUP(A2420,Seguimiento_Mar_2025!G$4:U$356,15,FALSE)))</f>
        <v>0</v>
      </c>
    </row>
    <row r="2421" spans="1:9">
      <c r="A2421" t="s">
        <v>524</v>
      </c>
      <c r="B2421" s="1" t="str">
        <f>+IF(LEN(A2421)&gt;0,VLOOKUP(A2421,Seguimiento_Mar_2025!G$4:H$356,2,FALSE),"")</f>
        <v xml:space="preserve"> Productores atendidos con servicio de extensión agropecuaria</v>
      </c>
      <c r="C2421" s="1" t="str">
        <f>+IF(LEN(A2421)&gt;0,VLOOKUP(A2421,Seguimiento_Mar_2025!G$4:J$356,4,FALSE),"")</f>
        <v>Secretaría de Desarrollo Económico</v>
      </c>
      <c r="D2421" t="s">
        <v>1268</v>
      </c>
      <c r="E2421" t="str">
        <f t="shared" si="75"/>
        <v>53020203Puerto Triunfo</v>
      </c>
      <c r="F2421" t="str">
        <f t="shared" si="76"/>
        <v/>
      </c>
      <c r="G2421">
        <v>80</v>
      </c>
      <c r="H2421" s="2"/>
      <c r="I2421">
        <f>+ABS(SUMIF($A$4:$A$11183,A2421,$H$4:$H$11183)-IF(ISERROR(VLOOKUP(A2421,Seguimiento_Mar_2025!G$4:U$356,15,FALSE)),0,VLOOKUP(A2421,Seguimiento_Mar_2025!G$4:U$356,15,FALSE)))</f>
        <v>0</v>
      </c>
    </row>
    <row r="2422" spans="1:9">
      <c r="A2422" t="s">
        <v>524</v>
      </c>
      <c r="B2422" s="1" t="str">
        <f>+IF(LEN(A2422)&gt;0,VLOOKUP(A2422,Seguimiento_Mar_2025!G$4:H$356,2,FALSE),"")</f>
        <v xml:space="preserve"> Productores atendidos con servicio de extensión agropecuaria</v>
      </c>
      <c r="C2422" s="1" t="str">
        <f>+IF(LEN(A2422)&gt;0,VLOOKUP(A2422,Seguimiento_Mar_2025!G$4:J$356,4,FALSE),"")</f>
        <v>Secretaría de Desarrollo Económico</v>
      </c>
      <c r="D2422" t="s">
        <v>1354</v>
      </c>
      <c r="E2422" t="str">
        <f t="shared" si="75"/>
        <v>53020203Yondó</v>
      </c>
      <c r="F2422" t="str">
        <f t="shared" si="76"/>
        <v/>
      </c>
      <c r="G2422">
        <v>160</v>
      </c>
      <c r="H2422" s="2"/>
      <c r="I2422">
        <f>+ABS(SUMIF($A$4:$A$11183,A2422,$H$4:$H$11183)-IF(ISERROR(VLOOKUP(A2422,Seguimiento_Mar_2025!G$4:U$356,15,FALSE)),0,VLOOKUP(A2422,Seguimiento_Mar_2025!G$4:U$356,15,FALSE)))</f>
        <v>0</v>
      </c>
    </row>
    <row r="2423" spans="1:9">
      <c r="A2423" t="s">
        <v>524</v>
      </c>
      <c r="B2423" s="1" t="str">
        <f>+IF(LEN(A2423)&gt;0,VLOOKUP(A2423,Seguimiento_Mar_2025!G$4:H$356,2,FALSE),"")</f>
        <v xml:space="preserve"> Productores atendidos con servicio de extensión agropecuaria</v>
      </c>
      <c r="C2423" s="1" t="str">
        <f>+IF(LEN(A2423)&gt;0,VLOOKUP(A2423,Seguimiento_Mar_2025!G$4:J$356,4,FALSE),"")</f>
        <v>Secretaría de Desarrollo Económico</v>
      </c>
      <c r="D2423" t="s">
        <v>1549</v>
      </c>
      <c r="E2423" t="str">
        <f t="shared" si="75"/>
        <v>53020203Santo domingo</v>
      </c>
      <c r="F2423" t="str">
        <f t="shared" si="76"/>
        <v/>
      </c>
      <c r="G2423">
        <v>80</v>
      </c>
      <c r="H2423" s="2"/>
      <c r="I2423">
        <f>+ABS(SUMIF($A$4:$A$11183,A2423,$H$4:$H$11183)-IF(ISERROR(VLOOKUP(A2423,Seguimiento_Mar_2025!G$4:U$356,15,FALSE)),0,VLOOKUP(A2423,Seguimiento_Mar_2025!G$4:U$356,15,FALSE)))</f>
        <v>0</v>
      </c>
    </row>
    <row r="2424" spans="1:9">
      <c r="A2424" t="s">
        <v>524</v>
      </c>
      <c r="B2424" s="1" t="str">
        <f>+IF(LEN(A2424)&gt;0,VLOOKUP(A2424,Seguimiento_Mar_2025!G$4:H$356,2,FALSE),"")</f>
        <v xml:space="preserve"> Productores atendidos con servicio de extensión agropecuaria</v>
      </c>
      <c r="C2424" s="1" t="str">
        <f>+IF(LEN(A2424)&gt;0,VLOOKUP(A2424,Seguimiento_Mar_2025!G$4:J$356,4,FALSE),"")</f>
        <v>Secretaría de Desarrollo Económico</v>
      </c>
      <c r="D2424" t="s">
        <v>1232</v>
      </c>
      <c r="E2424" t="str">
        <f t="shared" si="75"/>
        <v>53020203Vegachí</v>
      </c>
      <c r="F2424" t="str">
        <f t="shared" si="76"/>
        <v/>
      </c>
      <c r="G2424">
        <v>80</v>
      </c>
      <c r="H2424" s="2"/>
      <c r="I2424">
        <f>+ABS(SUMIF($A$4:$A$11183,A2424,$H$4:$H$11183)-IF(ISERROR(VLOOKUP(A2424,Seguimiento_Mar_2025!G$4:U$356,15,FALSE)),0,VLOOKUP(A2424,Seguimiento_Mar_2025!G$4:U$356,15,FALSE)))</f>
        <v>0</v>
      </c>
    </row>
    <row r="2425" spans="1:9">
      <c r="A2425" t="s">
        <v>524</v>
      </c>
      <c r="B2425" s="1" t="str">
        <f>+IF(LEN(A2425)&gt;0,VLOOKUP(A2425,Seguimiento_Mar_2025!G$4:H$356,2,FALSE),"")</f>
        <v xml:space="preserve"> Productores atendidos con servicio de extensión agropecuaria</v>
      </c>
      <c r="C2425" s="1" t="str">
        <f>+IF(LEN(A2425)&gt;0,VLOOKUP(A2425,Seguimiento_Mar_2025!G$4:J$356,4,FALSE),"")</f>
        <v>Secretaría de Desarrollo Económico</v>
      </c>
      <c r="D2425" t="s">
        <v>1301</v>
      </c>
      <c r="E2425" t="str">
        <f t="shared" si="75"/>
        <v>53020203Yolombó</v>
      </c>
      <c r="F2425" t="str">
        <f t="shared" si="76"/>
        <v/>
      </c>
      <c r="G2425">
        <v>79</v>
      </c>
      <c r="H2425" s="2"/>
      <c r="I2425">
        <f>+ABS(SUMIF($A$4:$A$11183,A2425,$H$4:$H$11183)-IF(ISERROR(VLOOKUP(A2425,Seguimiento_Mar_2025!G$4:U$356,15,FALSE)),0,VLOOKUP(A2425,Seguimiento_Mar_2025!G$4:U$356,15,FALSE)))</f>
        <v>0</v>
      </c>
    </row>
    <row r="2426" spans="1:9">
      <c r="A2426" t="s">
        <v>524</v>
      </c>
      <c r="B2426" s="1" t="str">
        <f>+IF(LEN(A2426)&gt;0,VLOOKUP(A2426,Seguimiento_Mar_2025!G$4:H$356,2,FALSE),"")</f>
        <v xml:space="preserve"> Productores atendidos con servicio de extensión agropecuaria</v>
      </c>
      <c r="C2426" s="1" t="str">
        <f>+IF(LEN(A2426)&gt;0,VLOOKUP(A2426,Seguimiento_Mar_2025!G$4:J$356,4,FALSE),"")</f>
        <v>Secretaría de Desarrollo Económico</v>
      </c>
      <c r="D2426" t="s">
        <v>1305</v>
      </c>
      <c r="E2426" t="str">
        <f t="shared" si="75"/>
        <v>53020203Amalfi</v>
      </c>
      <c r="F2426" t="str">
        <f t="shared" si="76"/>
        <v/>
      </c>
      <c r="G2426">
        <v>120</v>
      </c>
      <c r="H2426" s="2"/>
      <c r="I2426">
        <f>+ABS(SUMIF($A$4:$A$11183,A2426,$H$4:$H$11183)-IF(ISERROR(VLOOKUP(A2426,Seguimiento_Mar_2025!G$4:U$356,15,FALSE)),0,VLOOKUP(A2426,Seguimiento_Mar_2025!G$4:U$356,15,FALSE)))</f>
        <v>0</v>
      </c>
    </row>
    <row r="2427" spans="1:9">
      <c r="A2427" t="s">
        <v>524</v>
      </c>
      <c r="B2427" s="1" t="str">
        <f>+IF(LEN(A2427)&gt;0,VLOOKUP(A2427,Seguimiento_Mar_2025!G$4:H$356,2,FALSE),"")</f>
        <v xml:space="preserve"> Productores atendidos con servicio de extensión agropecuaria</v>
      </c>
      <c r="C2427" s="1" t="str">
        <f>+IF(LEN(A2427)&gt;0,VLOOKUP(A2427,Seguimiento_Mar_2025!G$4:J$356,4,FALSE),"")</f>
        <v>Secretaría de Desarrollo Económico</v>
      </c>
      <c r="D2427" t="s">
        <v>1306</v>
      </c>
      <c r="E2427" t="str">
        <f t="shared" si="75"/>
        <v>53020203Anorí</v>
      </c>
      <c r="F2427" t="str">
        <f t="shared" si="76"/>
        <v/>
      </c>
      <c r="G2427">
        <v>160</v>
      </c>
      <c r="H2427" s="2"/>
      <c r="I2427">
        <f>+ABS(SUMIF($A$4:$A$11183,A2427,$H$4:$H$11183)-IF(ISERROR(VLOOKUP(A2427,Seguimiento_Mar_2025!G$4:U$356,15,FALSE)),0,VLOOKUP(A2427,Seguimiento_Mar_2025!G$4:U$356,15,FALSE)))</f>
        <v>0</v>
      </c>
    </row>
    <row r="2428" spans="1:9">
      <c r="A2428" t="s">
        <v>524</v>
      </c>
      <c r="B2428" s="1" t="str">
        <f>+IF(LEN(A2428)&gt;0,VLOOKUP(A2428,Seguimiento_Mar_2025!G$4:H$356,2,FALSE),"")</f>
        <v xml:space="preserve"> Productores atendidos con servicio de extensión agropecuaria</v>
      </c>
      <c r="C2428" s="1" t="str">
        <f>+IF(LEN(A2428)&gt;0,VLOOKUP(A2428,Seguimiento_Mar_2025!G$4:J$356,4,FALSE),"")</f>
        <v>Secretaría de Desarrollo Económico</v>
      </c>
      <c r="D2428" t="s">
        <v>1550</v>
      </c>
      <c r="E2428" t="str">
        <f t="shared" si="75"/>
        <v>53020203remedios</v>
      </c>
      <c r="F2428" t="str">
        <f t="shared" si="76"/>
        <v/>
      </c>
      <c r="G2428">
        <v>160</v>
      </c>
      <c r="H2428" s="2"/>
      <c r="I2428">
        <f>+ABS(SUMIF($A$4:$A$11183,A2428,$H$4:$H$11183)-IF(ISERROR(VLOOKUP(A2428,Seguimiento_Mar_2025!G$4:U$356,15,FALSE)),0,VLOOKUP(A2428,Seguimiento_Mar_2025!G$4:U$356,15,FALSE)))</f>
        <v>0</v>
      </c>
    </row>
    <row r="2429" spans="1:9">
      <c r="A2429" t="s">
        <v>524</v>
      </c>
      <c r="B2429" s="1" t="str">
        <f>+IF(LEN(A2429)&gt;0,VLOOKUP(A2429,Seguimiento_Mar_2025!G$4:H$356,2,FALSE),"")</f>
        <v xml:space="preserve"> Productores atendidos con servicio de extensión agropecuaria</v>
      </c>
      <c r="C2429" s="1" t="str">
        <f>+IF(LEN(A2429)&gt;0,VLOOKUP(A2429,Seguimiento_Mar_2025!G$4:J$356,4,FALSE),"")</f>
        <v>Secretaría de Desarrollo Económico</v>
      </c>
      <c r="D2429" t="s">
        <v>1278</v>
      </c>
      <c r="E2429" t="str">
        <f t="shared" si="75"/>
        <v>53020203Angostura</v>
      </c>
      <c r="F2429" t="str">
        <f t="shared" si="76"/>
        <v/>
      </c>
      <c r="G2429">
        <v>80</v>
      </c>
      <c r="H2429" s="2"/>
      <c r="I2429">
        <f>+ABS(SUMIF($A$4:$A$11183,A2429,$H$4:$H$11183)-IF(ISERROR(VLOOKUP(A2429,Seguimiento_Mar_2025!G$4:U$356,15,FALSE)),0,VLOOKUP(A2429,Seguimiento_Mar_2025!G$4:U$356,15,FALSE)))</f>
        <v>0</v>
      </c>
    </row>
    <row r="2430" spans="1:9">
      <c r="A2430" t="s">
        <v>524</v>
      </c>
      <c r="B2430" s="1" t="str">
        <f>+IF(LEN(A2430)&gt;0,VLOOKUP(A2430,Seguimiento_Mar_2025!G$4:H$356,2,FALSE),"")</f>
        <v xml:space="preserve"> Productores atendidos con servicio de extensión agropecuaria</v>
      </c>
      <c r="C2430" s="1" t="str">
        <f>+IF(LEN(A2430)&gt;0,VLOOKUP(A2430,Seguimiento_Mar_2025!G$4:J$356,4,FALSE),"")</f>
        <v>Secretaría de Desarrollo Económico</v>
      </c>
      <c r="D2430" t="s">
        <v>1315</v>
      </c>
      <c r="E2430" t="str">
        <f t="shared" ref="E2430:E2493" si="77">+A2430&amp;D2430</f>
        <v>53020203Campamento</v>
      </c>
      <c r="F2430" t="str">
        <f t="shared" si="76"/>
        <v/>
      </c>
      <c r="G2430">
        <v>80</v>
      </c>
      <c r="H2430" s="2"/>
      <c r="I2430">
        <f>+ABS(SUMIF($A$4:$A$11183,A2430,$H$4:$H$11183)-IF(ISERROR(VLOOKUP(A2430,Seguimiento_Mar_2025!G$4:U$356,15,FALSE)),0,VLOOKUP(A2430,Seguimiento_Mar_2025!G$4:U$356,15,FALSE)))</f>
        <v>0</v>
      </c>
    </row>
    <row r="2431" spans="1:9">
      <c r="A2431" t="s">
        <v>524</v>
      </c>
      <c r="B2431" s="1" t="str">
        <f>+IF(LEN(A2431)&gt;0,VLOOKUP(A2431,Seguimiento_Mar_2025!G$4:H$356,2,FALSE),"")</f>
        <v xml:space="preserve"> Productores atendidos con servicio de extensión agropecuaria</v>
      </c>
      <c r="C2431" s="1" t="str">
        <f>+IF(LEN(A2431)&gt;0,VLOOKUP(A2431,Seguimiento_Mar_2025!G$4:J$356,4,FALSE),"")</f>
        <v>Secretaría de Desarrollo Económico</v>
      </c>
      <c r="D2431" t="s">
        <v>1282</v>
      </c>
      <c r="E2431" t="str">
        <f t="shared" si="77"/>
        <v>53020203Guadalupe</v>
      </c>
      <c r="F2431" t="str">
        <f t="shared" si="76"/>
        <v/>
      </c>
      <c r="G2431">
        <v>80</v>
      </c>
      <c r="H2431" s="2"/>
      <c r="I2431">
        <f>+ABS(SUMIF($A$4:$A$11183,A2431,$H$4:$H$11183)-IF(ISERROR(VLOOKUP(A2431,Seguimiento_Mar_2025!G$4:U$356,15,FALSE)),0,VLOOKUP(A2431,Seguimiento_Mar_2025!G$4:U$356,15,FALSE)))</f>
        <v>0</v>
      </c>
    </row>
    <row r="2432" spans="1:9">
      <c r="A2432" t="s">
        <v>524</v>
      </c>
      <c r="B2432" s="1" t="str">
        <f>+IF(LEN(A2432)&gt;0,VLOOKUP(A2432,Seguimiento_Mar_2025!G$4:H$356,2,FALSE),"")</f>
        <v xml:space="preserve"> Productores atendidos con servicio de extensión agropecuaria</v>
      </c>
      <c r="C2432" s="1" t="str">
        <f>+IF(LEN(A2432)&gt;0,VLOOKUP(A2432,Seguimiento_Mar_2025!G$4:J$356,4,FALSE),"")</f>
        <v>Secretaría de Desarrollo Económico</v>
      </c>
      <c r="D2432" t="s">
        <v>1348</v>
      </c>
      <c r="E2432" t="str">
        <f t="shared" si="77"/>
        <v>53020203Toledo</v>
      </c>
      <c r="F2432" t="str">
        <f t="shared" si="76"/>
        <v/>
      </c>
      <c r="G2432">
        <v>120</v>
      </c>
      <c r="H2432" s="2"/>
      <c r="I2432">
        <f>+ABS(SUMIF($A$4:$A$11183,A2432,$H$4:$H$11183)-IF(ISERROR(VLOOKUP(A2432,Seguimiento_Mar_2025!G$4:U$356,15,FALSE)),0,VLOOKUP(A2432,Seguimiento_Mar_2025!G$4:U$356,15,FALSE)))</f>
        <v>0</v>
      </c>
    </row>
    <row r="2433" spans="1:9">
      <c r="A2433" t="s">
        <v>524</v>
      </c>
      <c r="B2433" s="1" t="str">
        <f>+IF(LEN(A2433)&gt;0,VLOOKUP(A2433,Seguimiento_Mar_2025!G$4:H$356,2,FALSE),"")</f>
        <v xml:space="preserve"> Productores atendidos con servicio de extensión agropecuaria</v>
      </c>
      <c r="C2433" s="1" t="str">
        <f>+IF(LEN(A2433)&gt;0,VLOOKUP(A2433,Seguimiento_Mar_2025!G$4:J$356,4,FALSE),"")</f>
        <v>Secretaría de Desarrollo Económico</v>
      </c>
      <c r="D2433" t="s">
        <v>1353</v>
      </c>
      <c r="E2433" t="str">
        <f t="shared" si="77"/>
        <v>53020203Yarumal</v>
      </c>
      <c r="F2433" t="str">
        <f t="shared" si="76"/>
        <v/>
      </c>
      <c r="G2433">
        <v>120</v>
      </c>
      <c r="H2433" s="2"/>
      <c r="I2433">
        <f>+ABS(SUMIF($A$4:$A$11183,A2433,$H$4:$H$11183)-IF(ISERROR(VLOOKUP(A2433,Seguimiento_Mar_2025!G$4:U$356,15,FALSE)),0,VLOOKUP(A2433,Seguimiento_Mar_2025!G$4:U$356,15,FALSE)))</f>
        <v>0</v>
      </c>
    </row>
    <row r="2434" spans="1:9">
      <c r="A2434" t="s">
        <v>524</v>
      </c>
      <c r="B2434" s="1" t="str">
        <f>+IF(LEN(A2434)&gt;0,VLOOKUP(A2434,Seguimiento_Mar_2025!G$4:H$356,2,FALSE),"")</f>
        <v xml:space="preserve"> Productores atendidos con servicio de extensión agropecuaria</v>
      </c>
      <c r="C2434" s="1" t="str">
        <f>+IF(LEN(A2434)&gt;0,VLOOKUP(A2434,Seguimiento_Mar_2025!G$4:J$356,4,FALSE),"")</f>
        <v>Secretaría de Desarrollo Económico</v>
      </c>
      <c r="D2434" t="s">
        <v>1280</v>
      </c>
      <c r="E2434" t="str">
        <f t="shared" si="77"/>
        <v>53020203Briceño</v>
      </c>
      <c r="F2434" t="str">
        <f t="shared" si="76"/>
        <v/>
      </c>
      <c r="G2434">
        <v>120</v>
      </c>
      <c r="H2434" s="2"/>
      <c r="I2434">
        <f>+ABS(SUMIF($A$4:$A$11183,A2434,$H$4:$H$11183)-IF(ISERROR(VLOOKUP(A2434,Seguimiento_Mar_2025!G$4:U$356,15,FALSE)),0,VLOOKUP(A2434,Seguimiento_Mar_2025!G$4:U$356,15,FALSE)))</f>
        <v>0</v>
      </c>
    </row>
    <row r="2435" spans="1:9">
      <c r="A2435" t="s">
        <v>524</v>
      </c>
      <c r="B2435" s="1" t="str">
        <f>+IF(LEN(A2435)&gt;0,VLOOKUP(A2435,Seguimiento_Mar_2025!G$4:H$356,2,FALSE),"")</f>
        <v xml:space="preserve"> Productores atendidos con servicio de extensión agropecuaria</v>
      </c>
      <c r="C2435" s="1" t="str">
        <f>+IF(LEN(A2435)&gt;0,VLOOKUP(A2435,Seguimiento_Mar_2025!G$4:J$356,4,FALSE),"")</f>
        <v>Secretaría de Desarrollo Económico</v>
      </c>
      <c r="D2435" t="s">
        <v>1238</v>
      </c>
      <c r="E2435" t="str">
        <f t="shared" si="77"/>
        <v>53020203Ituango</v>
      </c>
      <c r="F2435" t="str">
        <f t="shared" si="76"/>
        <v/>
      </c>
      <c r="G2435">
        <v>120</v>
      </c>
      <c r="H2435" s="2"/>
      <c r="I2435">
        <f>+ABS(SUMIF($A$4:$A$11183,A2435,$H$4:$H$11183)-IF(ISERROR(VLOOKUP(A2435,Seguimiento_Mar_2025!G$4:U$356,15,FALSE)),0,VLOOKUP(A2435,Seguimiento_Mar_2025!G$4:U$356,15,FALSE)))</f>
        <v>0</v>
      </c>
    </row>
    <row r="2436" spans="1:9">
      <c r="A2436" t="s">
        <v>524</v>
      </c>
      <c r="B2436" s="1" t="str">
        <f>+IF(LEN(A2436)&gt;0,VLOOKUP(A2436,Seguimiento_Mar_2025!G$4:H$356,2,FALSE),"")</f>
        <v xml:space="preserve"> Productores atendidos con servicio de extensión agropecuaria</v>
      </c>
      <c r="C2436" s="1" t="str">
        <f>+IF(LEN(A2436)&gt;0,VLOOKUP(A2436,Seguimiento_Mar_2025!G$4:J$356,4,FALSE),"")</f>
        <v>Secretaría de Desarrollo Económico</v>
      </c>
      <c r="D2436" t="s">
        <v>1349</v>
      </c>
      <c r="E2436" t="str">
        <f t="shared" si="77"/>
        <v>53020203Valdivia</v>
      </c>
      <c r="F2436" t="str">
        <f t="shared" ref="F2436:F2499" si="78">+IF(IF(LEN(E2436)&gt;0,COUNTIF($E$4:$E$11183,E2436),"")=1,"",IF(LEN(E2436)&gt;0,COUNTIF($E$4:$E$11183,E2436),""))</f>
        <v/>
      </c>
      <c r="G2436">
        <v>120</v>
      </c>
      <c r="H2436" s="2"/>
      <c r="I2436">
        <f>+ABS(SUMIF($A$4:$A$11183,A2436,$H$4:$H$11183)-IF(ISERROR(VLOOKUP(A2436,Seguimiento_Mar_2025!G$4:U$356,15,FALSE)),0,VLOOKUP(A2436,Seguimiento_Mar_2025!G$4:U$356,15,FALSE)))</f>
        <v>0</v>
      </c>
    </row>
    <row r="2437" spans="1:9">
      <c r="A2437" t="s">
        <v>524</v>
      </c>
      <c r="B2437" s="1" t="str">
        <f>+IF(LEN(A2437)&gt;0,VLOOKUP(A2437,Seguimiento_Mar_2025!G$4:H$356,2,FALSE),"")</f>
        <v xml:space="preserve"> Productores atendidos con servicio de extensión agropecuaria</v>
      </c>
      <c r="C2437" s="1" t="str">
        <f>+IF(LEN(A2437)&gt;0,VLOOKUP(A2437,Seguimiento_Mar_2025!G$4:J$356,4,FALSE),"")</f>
        <v>Secretaría de Desarrollo Económico</v>
      </c>
      <c r="D2437" t="s">
        <v>1303</v>
      </c>
      <c r="E2437" t="str">
        <f t="shared" si="77"/>
        <v>53020203Abriaquí</v>
      </c>
      <c r="F2437" t="str">
        <f t="shared" si="78"/>
        <v/>
      </c>
      <c r="G2437">
        <v>80</v>
      </c>
      <c r="H2437" s="2"/>
      <c r="I2437">
        <f>+ABS(SUMIF($A$4:$A$11183,A2437,$H$4:$H$11183)-IF(ISERROR(VLOOKUP(A2437,Seguimiento_Mar_2025!G$4:U$356,15,FALSE)),0,VLOOKUP(A2437,Seguimiento_Mar_2025!G$4:U$356,15,FALSE)))</f>
        <v>0</v>
      </c>
    </row>
    <row r="2438" spans="1:9">
      <c r="A2438" t="s">
        <v>524</v>
      </c>
      <c r="B2438" s="1" t="str">
        <f>+IF(LEN(A2438)&gt;0,VLOOKUP(A2438,Seguimiento_Mar_2025!G$4:H$356,2,FALSE),"")</f>
        <v xml:space="preserve"> Productores atendidos con servicio de extensión agropecuaria</v>
      </c>
      <c r="C2438" s="1" t="str">
        <f>+IF(LEN(A2438)&gt;0,VLOOKUP(A2438,Seguimiento_Mar_2025!G$4:J$356,4,FALSE),"")</f>
        <v>Secretaría de Desarrollo Económico</v>
      </c>
      <c r="D2438" t="s">
        <v>1255</v>
      </c>
      <c r="E2438" t="str">
        <f t="shared" si="77"/>
        <v>53020203Santa Fe de Antioquia</v>
      </c>
      <c r="F2438" t="str">
        <f t="shared" si="78"/>
        <v/>
      </c>
      <c r="G2438">
        <v>80</v>
      </c>
      <c r="H2438" s="2"/>
      <c r="I2438">
        <f>+ABS(SUMIF($A$4:$A$11183,A2438,$H$4:$H$11183)-IF(ISERROR(VLOOKUP(A2438,Seguimiento_Mar_2025!G$4:U$356,15,FALSE)),0,VLOOKUP(A2438,Seguimiento_Mar_2025!G$4:U$356,15,FALSE)))</f>
        <v>0</v>
      </c>
    </row>
    <row r="2439" spans="1:9">
      <c r="A2439" t="s">
        <v>524</v>
      </c>
      <c r="B2439" s="1" t="str">
        <f>+IF(LEN(A2439)&gt;0,VLOOKUP(A2439,Seguimiento_Mar_2025!G$4:H$356,2,FALSE),"")</f>
        <v xml:space="preserve"> Productores atendidos con servicio de extensión agropecuaria</v>
      </c>
      <c r="C2439" s="1" t="str">
        <f>+IF(LEN(A2439)&gt;0,VLOOKUP(A2439,Seguimiento_Mar_2025!G$4:J$356,4,FALSE),"")</f>
        <v>Secretaría de Desarrollo Económico</v>
      </c>
      <c r="D2439" t="s">
        <v>1313</v>
      </c>
      <c r="E2439" t="str">
        <f t="shared" si="77"/>
        <v>53020203Caicedo</v>
      </c>
      <c r="F2439" t="str">
        <f t="shared" si="78"/>
        <v/>
      </c>
      <c r="G2439">
        <v>80</v>
      </c>
      <c r="H2439" s="2"/>
      <c r="I2439">
        <f>+ABS(SUMIF($A$4:$A$11183,A2439,$H$4:$H$11183)-IF(ISERROR(VLOOKUP(A2439,Seguimiento_Mar_2025!G$4:U$356,15,FALSE)),0,VLOOKUP(A2439,Seguimiento_Mar_2025!G$4:U$356,15,FALSE)))</f>
        <v>0</v>
      </c>
    </row>
    <row r="2440" spans="1:9">
      <c r="A2440" t="s">
        <v>524</v>
      </c>
      <c r="B2440" s="1" t="str">
        <f>+IF(LEN(A2440)&gt;0,VLOOKUP(A2440,Seguimiento_Mar_2025!G$4:H$356,2,FALSE),"")</f>
        <v xml:space="preserve"> Productores atendidos con servicio de extensión agropecuaria</v>
      </c>
      <c r="C2440" s="1" t="str">
        <f>+IF(LEN(A2440)&gt;0,VLOOKUP(A2440,Seguimiento_Mar_2025!G$4:J$356,4,FALSE),"")</f>
        <v>Secretaría de Desarrollo Económico</v>
      </c>
      <c r="D2440" t="s">
        <v>1231</v>
      </c>
      <c r="E2440" t="str">
        <f t="shared" si="77"/>
        <v>53020203Dabeiba</v>
      </c>
      <c r="F2440" t="str">
        <f t="shared" si="78"/>
        <v/>
      </c>
      <c r="G2440">
        <v>80</v>
      </c>
      <c r="H2440" s="2"/>
      <c r="I2440">
        <f>+ABS(SUMIF($A$4:$A$11183,A2440,$H$4:$H$11183)-IF(ISERROR(VLOOKUP(A2440,Seguimiento_Mar_2025!G$4:U$356,15,FALSE)),0,VLOOKUP(A2440,Seguimiento_Mar_2025!G$4:U$356,15,FALSE)))</f>
        <v>0</v>
      </c>
    </row>
    <row r="2441" spans="1:9">
      <c r="A2441" t="s">
        <v>524</v>
      </c>
      <c r="B2441" s="1" t="str">
        <f>+IF(LEN(A2441)&gt;0,VLOOKUP(A2441,Seguimiento_Mar_2025!G$4:H$356,2,FALSE),"")</f>
        <v xml:space="preserve"> Productores atendidos con servicio de extensión agropecuaria</v>
      </c>
      <c r="C2441" s="1" t="str">
        <f>+IF(LEN(A2441)&gt;0,VLOOKUP(A2441,Seguimiento_Mar_2025!G$4:J$356,4,FALSE),"")</f>
        <v>Secretaría de Desarrollo Económico</v>
      </c>
      <c r="D2441" t="s">
        <v>1551</v>
      </c>
      <c r="E2441" t="str">
        <f t="shared" si="77"/>
        <v>53020203frontino</v>
      </c>
      <c r="F2441" t="str">
        <f t="shared" si="78"/>
        <v/>
      </c>
      <c r="G2441">
        <v>80</v>
      </c>
      <c r="H2441" s="2"/>
      <c r="I2441">
        <f>+ABS(SUMIF($A$4:$A$11183,A2441,$H$4:$H$11183)-IF(ISERROR(VLOOKUP(A2441,Seguimiento_Mar_2025!G$4:U$356,15,FALSE)),0,VLOOKUP(A2441,Seguimiento_Mar_2025!G$4:U$356,15,FALSE)))</f>
        <v>0</v>
      </c>
    </row>
    <row r="2442" spans="1:9">
      <c r="A2442" t="s">
        <v>524</v>
      </c>
      <c r="B2442" s="1" t="str">
        <f>+IF(LEN(A2442)&gt;0,VLOOKUP(A2442,Seguimiento_Mar_2025!G$4:H$356,2,FALSE),"")</f>
        <v xml:space="preserve"> Productores atendidos con servicio de extensión agropecuaria</v>
      </c>
      <c r="C2442" s="1" t="str">
        <f>+IF(LEN(A2442)&gt;0,VLOOKUP(A2442,Seguimiento_Mar_2025!G$4:J$356,4,FALSE),"")</f>
        <v>Secretaría de Desarrollo Económico</v>
      </c>
      <c r="D2442" t="s">
        <v>1552</v>
      </c>
      <c r="E2442" t="str">
        <f t="shared" si="77"/>
        <v>53020203sopetrán</v>
      </c>
      <c r="F2442" t="str">
        <f t="shared" si="78"/>
        <v/>
      </c>
      <c r="G2442">
        <v>160</v>
      </c>
      <c r="H2442" s="2"/>
      <c r="I2442">
        <f>+ABS(SUMIF($A$4:$A$11183,A2442,$H$4:$H$11183)-IF(ISERROR(VLOOKUP(A2442,Seguimiento_Mar_2025!G$4:U$356,15,FALSE)),0,VLOOKUP(A2442,Seguimiento_Mar_2025!G$4:U$356,15,FALSE)))</f>
        <v>0</v>
      </c>
    </row>
    <row r="2443" spans="1:9">
      <c r="A2443" t="s">
        <v>524</v>
      </c>
      <c r="B2443" s="1" t="str">
        <f>+IF(LEN(A2443)&gt;0,VLOOKUP(A2443,Seguimiento_Mar_2025!G$4:H$356,2,FALSE),"")</f>
        <v xml:space="preserve"> Productores atendidos con servicio de extensión agropecuaria</v>
      </c>
      <c r="C2443" s="1" t="str">
        <f>+IF(LEN(A2443)&gt;0,VLOOKUP(A2443,Seguimiento_Mar_2025!G$4:J$356,4,FALSE),"")</f>
        <v>Secretaría de Desarrollo Económico</v>
      </c>
      <c r="D2443" t="s">
        <v>1553</v>
      </c>
      <c r="E2443" t="str">
        <f t="shared" si="77"/>
        <v>53020203uramita</v>
      </c>
      <c r="F2443" t="str">
        <f t="shared" si="78"/>
        <v/>
      </c>
      <c r="G2443">
        <v>120</v>
      </c>
      <c r="H2443" s="2"/>
      <c r="I2443">
        <f>+ABS(SUMIF($A$4:$A$11183,A2443,$H$4:$H$11183)-IF(ISERROR(VLOOKUP(A2443,Seguimiento_Mar_2025!G$4:U$356,15,FALSE)),0,VLOOKUP(A2443,Seguimiento_Mar_2025!G$4:U$356,15,FALSE)))</f>
        <v>0</v>
      </c>
    </row>
    <row r="2444" spans="1:9">
      <c r="A2444" t="s">
        <v>524</v>
      </c>
      <c r="B2444" s="1" t="str">
        <f>+IF(LEN(A2444)&gt;0,VLOOKUP(A2444,Seguimiento_Mar_2025!G$4:H$356,2,FALSE),"")</f>
        <v xml:space="preserve"> Productores atendidos con servicio de extensión agropecuaria</v>
      </c>
      <c r="C2444" s="1" t="str">
        <f>+IF(LEN(A2444)&gt;0,VLOOKUP(A2444,Seguimiento_Mar_2025!G$4:J$356,4,FALSE),"")</f>
        <v>Secretaría de Desarrollo Económico</v>
      </c>
      <c r="D2444" t="s">
        <v>1271</v>
      </c>
      <c r="E2444" t="str">
        <f t="shared" si="77"/>
        <v>53020203Abejorral</v>
      </c>
      <c r="F2444" t="str">
        <f t="shared" si="78"/>
        <v/>
      </c>
      <c r="G2444">
        <v>80</v>
      </c>
      <c r="H2444" s="2"/>
      <c r="I2444">
        <f>+ABS(SUMIF($A$4:$A$11183,A2444,$H$4:$H$11183)-IF(ISERROR(VLOOKUP(A2444,Seguimiento_Mar_2025!G$4:U$356,15,FALSE)),0,VLOOKUP(A2444,Seguimiento_Mar_2025!G$4:U$356,15,FALSE)))</f>
        <v>0</v>
      </c>
    </row>
    <row r="2445" spans="1:9">
      <c r="A2445" t="s">
        <v>524</v>
      </c>
      <c r="B2445" s="1" t="str">
        <f>+IF(LEN(A2445)&gt;0,VLOOKUP(A2445,Seguimiento_Mar_2025!G$4:H$356,2,FALSE),"")</f>
        <v xml:space="preserve"> Productores atendidos con servicio de extensión agropecuaria</v>
      </c>
      <c r="C2445" s="1" t="str">
        <f>+IF(LEN(A2445)&gt;0,VLOOKUP(A2445,Seguimiento_Mar_2025!G$4:J$356,4,FALSE),"")</f>
        <v>Secretaría de Desarrollo Económico</v>
      </c>
      <c r="D2445" t="s">
        <v>1554</v>
      </c>
      <c r="E2445" t="str">
        <f t="shared" si="77"/>
        <v>53020203alejandría</v>
      </c>
      <c r="F2445" t="str">
        <f t="shared" si="78"/>
        <v/>
      </c>
      <c r="G2445">
        <v>80</v>
      </c>
      <c r="H2445" s="2"/>
      <c r="I2445">
        <f>+ABS(SUMIF($A$4:$A$11183,A2445,$H$4:$H$11183)-IF(ISERROR(VLOOKUP(A2445,Seguimiento_Mar_2025!G$4:U$356,15,FALSE)),0,VLOOKUP(A2445,Seguimiento_Mar_2025!G$4:U$356,15,FALSE)))</f>
        <v>0</v>
      </c>
    </row>
    <row r="2446" spans="1:9">
      <c r="A2446" t="s">
        <v>524</v>
      </c>
      <c r="B2446" s="1" t="str">
        <f>+IF(LEN(A2446)&gt;0,VLOOKUP(A2446,Seguimiento_Mar_2025!G$4:H$356,2,FALSE),"")</f>
        <v xml:space="preserve"> Productores atendidos con servicio de extensión agropecuaria</v>
      </c>
      <c r="C2446" s="1" t="str">
        <f>+IF(LEN(A2446)&gt;0,VLOOKUP(A2446,Seguimiento_Mar_2025!G$4:J$356,4,FALSE),"")</f>
        <v>Secretaría de Desarrollo Económico</v>
      </c>
      <c r="D2446" t="s">
        <v>1308</v>
      </c>
      <c r="E2446" t="str">
        <f t="shared" si="77"/>
        <v>53020203Argelia</v>
      </c>
      <c r="F2446" t="str">
        <f t="shared" si="78"/>
        <v/>
      </c>
      <c r="G2446">
        <v>80</v>
      </c>
      <c r="H2446" s="2"/>
      <c r="I2446">
        <f>+ABS(SUMIF($A$4:$A$11183,A2446,$H$4:$H$11183)-IF(ISERROR(VLOOKUP(A2446,Seguimiento_Mar_2025!G$4:U$356,15,FALSE)),0,VLOOKUP(A2446,Seguimiento_Mar_2025!G$4:U$356,15,FALSE)))</f>
        <v>0</v>
      </c>
    </row>
    <row r="2447" spans="1:9">
      <c r="A2447" t="s">
        <v>524</v>
      </c>
      <c r="B2447" s="1" t="str">
        <f>+IF(LEN(A2447)&gt;0,VLOOKUP(A2447,Seguimiento_Mar_2025!G$4:H$356,2,FALSE),"")</f>
        <v xml:space="preserve"> Productores atendidos con servicio de extensión agropecuaria</v>
      </c>
      <c r="C2447" s="1" t="str">
        <f>+IF(LEN(A2447)&gt;0,VLOOKUP(A2447,Seguimiento_Mar_2025!G$4:J$356,4,FALSE),"")</f>
        <v>Secretaría de Desarrollo Económico</v>
      </c>
      <c r="D2447" t="s">
        <v>1317</v>
      </c>
      <c r="E2447" t="str">
        <f t="shared" si="77"/>
        <v>53020203Cocorná</v>
      </c>
      <c r="F2447" t="str">
        <f t="shared" si="78"/>
        <v/>
      </c>
      <c r="G2447">
        <v>120</v>
      </c>
      <c r="H2447" s="2"/>
      <c r="I2447">
        <f>+ABS(SUMIF($A$4:$A$11183,A2447,$H$4:$H$11183)-IF(ISERROR(VLOOKUP(A2447,Seguimiento_Mar_2025!G$4:U$356,15,FALSE)),0,VLOOKUP(A2447,Seguimiento_Mar_2025!G$4:U$356,15,FALSE)))</f>
        <v>0</v>
      </c>
    </row>
    <row r="2448" spans="1:9">
      <c r="A2448" t="s">
        <v>524</v>
      </c>
      <c r="B2448" s="1" t="str">
        <f>+IF(LEN(A2448)&gt;0,VLOOKUP(A2448,Seguimiento_Mar_2025!G$4:H$356,2,FALSE),"")</f>
        <v xml:space="preserve"> Productores atendidos con servicio de extensión agropecuaria</v>
      </c>
      <c r="C2448" s="1" t="str">
        <f>+IF(LEN(A2448)&gt;0,VLOOKUP(A2448,Seguimiento_Mar_2025!G$4:J$356,4,FALSE),"")</f>
        <v>Secretaría de Desarrollo Económico</v>
      </c>
      <c r="D2448" t="s">
        <v>1276</v>
      </c>
      <c r="E2448" t="str">
        <f t="shared" si="77"/>
        <v>53020203Concepción</v>
      </c>
      <c r="F2448" t="str">
        <f t="shared" si="78"/>
        <v/>
      </c>
      <c r="G2448">
        <v>80</v>
      </c>
      <c r="H2448" s="2"/>
      <c r="I2448">
        <f>+ABS(SUMIF($A$4:$A$11183,A2448,$H$4:$H$11183)-IF(ISERROR(VLOOKUP(A2448,Seguimiento_Mar_2025!G$4:U$356,15,FALSE)),0,VLOOKUP(A2448,Seguimiento_Mar_2025!G$4:U$356,15,FALSE)))</f>
        <v>0</v>
      </c>
    </row>
    <row r="2449" spans="1:9">
      <c r="A2449" t="s">
        <v>524</v>
      </c>
      <c r="B2449" s="1" t="str">
        <f>+IF(LEN(A2449)&gt;0,VLOOKUP(A2449,Seguimiento_Mar_2025!G$4:H$356,2,FALSE),"")</f>
        <v xml:space="preserve"> Productores atendidos con servicio de extensión agropecuaria</v>
      </c>
      <c r="C2449" s="1" t="str">
        <f>+IF(LEN(A2449)&gt;0,VLOOKUP(A2449,Seguimiento_Mar_2025!G$4:J$356,4,FALSE),"")</f>
        <v>Secretaría de Desarrollo Económico</v>
      </c>
      <c r="D2449" t="s">
        <v>1234</v>
      </c>
      <c r="E2449" t="str">
        <f t="shared" si="77"/>
        <v>53020203Granada</v>
      </c>
      <c r="F2449" t="str">
        <f t="shared" si="78"/>
        <v/>
      </c>
      <c r="G2449">
        <v>80</v>
      </c>
      <c r="H2449" s="2"/>
      <c r="I2449">
        <f>+ABS(SUMIF($A$4:$A$11183,A2449,$H$4:$H$11183)-IF(ISERROR(VLOOKUP(A2449,Seguimiento_Mar_2025!G$4:U$356,15,FALSE)),0,VLOOKUP(A2449,Seguimiento_Mar_2025!G$4:U$356,15,FALSE)))</f>
        <v>0</v>
      </c>
    </row>
    <row r="2450" spans="1:9">
      <c r="A2450" t="s">
        <v>524</v>
      </c>
      <c r="B2450" s="1" t="str">
        <f>+IF(LEN(A2450)&gt;0,VLOOKUP(A2450,Seguimiento_Mar_2025!G$4:H$356,2,FALSE),"")</f>
        <v xml:space="preserve"> Productores atendidos con servicio de extensión agropecuaria</v>
      </c>
      <c r="C2450" s="1" t="str">
        <f>+IF(LEN(A2450)&gt;0,VLOOKUP(A2450,Seguimiento_Mar_2025!G$4:J$356,4,FALSE),"")</f>
        <v>Secretaría de Desarrollo Económico</v>
      </c>
      <c r="D2450" t="s">
        <v>1286</v>
      </c>
      <c r="E2450" t="str">
        <f t="shared" si="77"/>
        <v>53020203Nariño</v>
      </c>
      <c r="F2450" t="str">
        <f t="shared" si="78"/>
        <v/>
      </c>
      <c r="G2450">
        <v>80</v>
      </c>
      <c r="H2450" s="2"/>
      <c r="I2450">
        <f>+ABS(SUMIF($A$4:$A$11183,A2450,$H$4:$H$11183)-IF(ISERROR(VLOOKUP(A2450,Seguimiento_Mar_2025!G$4:U$356,15,FALSE)),0,VLOOKUP(A2450,Seguimiento_Mar_2025!G$4:U$356,15,FALSE)))</f>
        <v>0</v>
      </c>
    </row>
    <row r="2451" spans="1:9">
      <c r="A2451" t="s">
        <v>524</v>
      </c>
      <c r="B2451" s="1" t="str">
        <f>+IF(LEN(A2451)&gt;0,VLOOKUP(A2451,Seguimiento_Mar_2025!G$4:H$356,2,FALSE),"")</f>
        <v xml:space="preserve"> Productores atendidos con servicio de extensión agropecuaria</v>
      </c>
      <c r="C2451" s="1" t="str">
        <f>+IF(LEN(A2451)&gt;0,VLOOKUP(A2451,Seguimiento_Mar_2025!G$4:J$356,4,FALSE),"")</f>
        <v>Secretaría de Desarrollo Económico</v>
      </c>
      <c r="D2451" t="s">
        <v>1242</v>
      </c>
      <c r="E2451" t="str">
        <f t="shared" si="77"/>
        <v>53020203San Carlos</v>
      </c>
      <c r="F2451" t="str">
        <f t="shared" si="78"/>
        <v/>
      </c>
      <c r="G2451">
        <v>80</v>
      </c>
      <c r="H2451" s="2"/>
      <c r="I2451">
        <f>+ABS(SUMIF($A$4:$A$11183,A2451,$H$4:$H$11183)-IF(ISERROR(VLOOKUP(A2451,Seguimiento_Mar_2025!G$4:U$356,15,FALSE)),0,VLOOKUP(A2451,Seguimiento_Mar_2025!G$4:U$356,15,FALSE)))</f>
        <v>0</v>
      </c>
    </row>
    <row r="2452" spans="1:9">
      <c r="A2452" t="s">
        <v>524</v>
      </c>
      <c r="B2452" s="1" t="str">
        <f>+IF(LEN(A2452)&gt;0,VLOOKUP(A2452,Seguimiento_Mar_2025!G$4:H$356,2,FALSE),"")</f>
        <v xml:space="preserve"> Productores atendidos con servicio de extensión agropecuaria</v>
      </c>
      <c r="C2452" s="1" t="str">
        <f>+IF(LEN(A2452)&gt;0,VLOOKUP(A2452,Seguimiento_Mar_2025!G$4:J$356,4,FALSE),"")</f>
        <v>Secretaría de Desarrollo Económico</v>
      </c>
      <c r="D2452" t="s">
        <v>1302</v>
      </c>
      <c r="E2452" t="str">
        <f t="shared" si="77"/>
        <v>53020203San Francisco</v>
      </c>
      <c r="F2452" t="str">
        <f t="shared" si="78"/>
        <v/>
      </c>
      <c r="G2452">
        <v>80</v>
      </c>
      <c r="H2452" s="2"/>
      <c r="I2452">
        <f>+ABS(SUMIF($A$4:$A$11183,A2452,$H$4:$H$11183)-IF(ISERROR(VLOOKUP(A2452,Seguimiento_Mar_2025!G$4:U$356,15,FALSE)),0,VLOOKUP(A2452,Seguimiento_Mar_2025!G$4:U$356,15,FALSE)))</f>
        <v>0</v>
      </c>
    </row>
    <row r="2453" spans="1:9">
      <c r="A2453" t="s">
        <v>524</v>
      </c>
      <c r="B2453" s="1" t="str">
        <f>+IF(LEN(A2453)&gt;0,VLOOKUP(A2453,Seguimiento_Mar_2025!G$4:H$356,2,FALSE),"")</f>
        <v xml:space="preserve"> Productores atendidos con servicio de extensión agropecuaria</v>
      </c>
      <c r="C2453" s="1" t="str">
        <f>+IF(LEN(A2453)&gt;0,VLOOKUP(A2453,Seguimiento_Mar_2025!G$4:J$356,4,FALSE),"")</f>
        <v>Secretaría de Desarrollo Económico</v>
      </c>
      <c r="D2453" t="s">
        <v>1298</v>
      </c>
      <c r="E2453" t="str">
        <f t="shared" si="77"/>
        <v>53020203San Luis</v>
      </c>
      <c r="F2453" t="str">
        <f t="shared" si="78"/>
        <v/>
      </c>
      <c r="G2453">
        <v>160</v>
      </c>
      <c r="H2453" s="2"/>
      <c r="I2453">
        <f>+ABS(SUMIF($A$4:$A$11183,A2453,$H$4:$H$11183)-IF(ISERROR(VLOOKUP(A2453,Seguimiento_Mar_2025!G$4:U$356,15,FALSE)),0,VLOOKUP(A2453,Seguimiento_Mar_2025!G$4:U$356,15,FALSE)))</f>
        <v>0</v>
      </c>
    </row>
    <row r="2454" spans="1:9">
      <c r="A2454" t="s">
        <v>524</v>
      </c>
      <c r="B2454" s="1" t="str">
        <f>+IF(LEN(A2454)&gt;0,VLOOKUP(A2454,Seguimiento_Mar_2025!G$4:H$356,2,FALSE),"")</f>
        <v xml:space="preserve"> Productores atendidos con servicio de extensión agropecuaria</v>
      </c>
      <c r="C2454" s="1" t="str">
        <f>+IF(LEN(A2454)&gt;0,VLOOKUP(A2454,Seguimiento_Mar_2025!G$4:J$356,4,FALSE),"")</f>
        <v>Secretaría de Desarrollo Económico</v>
      </c>
      <c r="D2454" t="s">
        <v>1247</v>
      </c>
      <c r="E2454" t="str">
        <f t="shared" si="77"/>
        <v>53020203San Rafael</v>
      </c>
      <c r="F2454" t="str">
        <f t="shared" si="78"/>
        <v/>
      </c>
      <c r="G2454">
        <v>120</v>
      </c>
      <c r="H2454" s="2"/>
      <c r="I2454">
        <f>+ABS(SUMIF($A$4:$A$11183,A2454,$H$4:$H$11183)-IF(ISERROR(VLOOKUP(A2454,Seguimiento_Mar_2025!G$4:U$356,15,FALSE)),0,VLOOKUP(A2454,Seguimiento_Mar_2025!G$4:U$356,15,FALSE)))</f>
        <v>0</v>
      </c>
    </row>
    <row r="2455" spans="1:9">
      <c r="A2455" t="s">
        <v>524</v>
      </c>
      <c r="B2455" s="1" t="str">
        <f>+IF(LEN(A2455)&gt;0,VLOOKUP(A2455,Seguimiento_Mar_2025!G$4:H$356,2,FALSE),"")</f>
        <v xml:space="preserve"> Productores atendidos con servicio de extensión agropecuaria</v>
      </c>
      <c r="C2455" s="1" t="str">
        <f>+IF(LEN(A2455)&gt;0,VLOOKUP(A2455,Seguimiento_Mar_2025!G$4:J$356,4,FALSE),"")</f>
        <v>Secretaría de Desarrollo Económico</v>
      </c>
      <c r="D2455" t="s">
        <v>1267</v>
      </c>
      <c r="E2455" t="str">
        <f t="shared" si="77"/>
        <v>53020203Sonsón</v>
      </c>
      <c r="F2455" t="str">
        <f t="shared" si="78"/>
        <v/>
      </c>
      <c r="G2455">
        <v>80</v>
      </c>
      <c r="H2455" s="2"/>
      <c r="I2455">
        <f>+ABS(SUMIF($A$4:$A$11183,A2455,$H$4:$H$11183)-IF(ISERROR(VLOOKUP(A2455,Seguimiento_Mar_2025!G$4:U$356,15,FALSE)),0,VLOOKUP(A2455,Seguimiento_Mar_2025!G$4:U$356,15,FALSE)))</f>
        <v>0</v>
      </c>
    </row>
    <row r="2456" spans="1:9" ht="30">
      <c r="A2456" t="s">
        <v>530</v>
      </c>
      <c r="B2456" s="1" t="str">
        <f>+IF(LEN(A2456)&gt;0,VLOOKUP(A2456,Seguimiento_Mar_2025!G$4:H$356,2,FALSE),"")</f>
        <v>Productores atendidos con estrategias de información comercial o comercio exterior</v>
      </c>
      <c r="C2456" s="1" t="str">
        <f>+IF(LEN(A2456)&gt;0,VLOOKUP(A2456,Seguimiento_Mar_2025!G$4:J$356,4,FALSE),"")</f>
        <v>Secretaría de Desarrollo Económico</v>
      </c>
      <c r="D2456" t="s">
        <v>1229</v>
      </c>
      <c r="E2456" t="str">
        <f t="shared" si="77"/>
        <v>53020206.Departamento</v>
      </c>
      <c r="F2456" t="str">
        <f t="shared" si="78"/>
        <v/>
      </c>
      <c r="G2456">
        <v>672</v>
      </c>
      <c r="H2456" s="2">
        <v>80</v>
      </c>
      <c r="I2456">
        <f>+ABS(SUMIF($A$4:$A$11183,A2456,$H$4:$H$11183)-IF(ISERROR(VLOOKUP(A2456,Seguimiento_Mar_2025!G$4:U$356,15,FALSE)),0,VLOOKUP(A2456,Seguimiento_Mar_2025!G$4:U$356,15,FALSE)))</f>
        <v>0</v>
      </c>
    </row>
    <row r="2457" spans="1:9" ht="30">
      <c r="A2457" t="s">
        <v>530</v>
      </c>
      <c r="B2457" s="1" t="str">
        <f>+IF(LEN(A2457)&gt;0,VLOOKUP(A2457,Seguimiento_Mar_2025!G$4:H$356,2,FALSE),"")</f>
        <v>Productores atendidos con estrategias de información comercial o comercio exterior</v>
      </c>
      <c r="C2457" s="1" t="str">
        <f>+IF(LEN(A2457)&gt;0,VLOOKUP(A2457,Seguimiento_Mar_2025!G$4:J$356,4,FALSE),"")</f>
        <v>Secretaría de Desarrollo Económico</v>
      </c>
      <c r="D2457" t="s">
        <v>1298</v>
      </c>
      <c r="E2457" t="str">
        <f t="shared" si="77"/>
        <v>53020206San Luis</v>
      </c>
      <c r="F2457" t="str">
        <f t="shared" si="78"/>
        <v/>
      </c>
      <c r="G2457">
        <v>15</v>
      </c>
      <c r="H2457" s="2"/>
      <c r="I2457">
        <f>+ABS(SUMIF($A$4:$A$11183,A2457,$H$4:$H$11183)-IF(ISERROR(VLOOKUP(A2457,Seguimiento_Mar_2025!G$4:U$356,15,FALSE)),0,VLOOKUP(A2457,Seguimiento_Mar_2025!G$4:U$356,15,FALSE)))</f>
        <v>0</v>
      </c>
    </row>
    <row r="2458" spans="1:9" ht="30">
      <c r="A2458" t="s">
        <v>530</v>
      </c>
      <c r="B2458" s="1" t="str">
        <f>+IF(LEN(A2458)&gt;0,VLOOKUP(A2458,Seguimiento_Mar_2025!G$4:H$356,2,FALSE),"")</f>
        <v>Productores atendidos con estrategias de información comercial o comercio exterior</v>
      </c>
      <c r="C2458" s="1" t="str">
        <f>+IF(LEN(A2458)&gt;0,VLOOKUP(A2458,Seguimiento_Mar_2025!G$4:J$356,4,FALSE),"")</f>
        <v>Secretaría de Desarrollo Económico</v>
      </c>
      <c r="D2458" t="s">
        <v>1276</v>
      </c>
      <c r="E2458" t="str">
        <f t="shared" si="77"/>
        <v>53020206Concepción</v>
      </c>
      <c r="F2458" t="str">
        <f t="shared" si="78"/>
        <v/>
      </c>
      <c r="G2458">
        <v>15</v>
      </c>
      <c r="H2458" s="2"/>
      <c r="I2458">
        <f>+ABS(SUMIF($A$4:$A$11183,A2458,$H$4:$H$11183)-IF(ISERROR(VLOOKUP(A2458,Seguimiento_Mar_2025!G$4:U$356,15,FALSE)),0,VLOOKUP(A2458,Seguimiento_Mar_2025!G$4:U$356,15,FALSE)))</f>
        <v>0</v>
      </c>
    </row>
    <row r="2459" spans="1:9" ht="30">
      <c r="A2459" t="s">
        <v>530</v>
      </c>
      <c r="B2459" s="1" t="str">
        <f>+IF(LEN(A2459)&gt;0,VLOOKUP(A2459,Seguimiento_Mar_2025!G$4:H$356,2,FALSE),"")</f>
        <v>Productores atendidos con estrategias de información comercial o comercio exterior</v>
      </c>
      <c r="C2459" s="1" t="str">
        <f>+IF(LEN(A2459)&gt;0,VLOOKUP(A2459,Seguimiento_Mar_2025!G$4:J$356,4,FALSE),"")</f>
        <v>Secretaría de Desarrollo Económico</v>
      </c>
      <c r="D2459" t="s">
        <v>1234</v>
      </c>
      <c r="E2459" t="str">
        <f t="shared" si="77"/>
        <v>53020206Granada</v>
      </c>
      <c r="F2459" t="str">
        <f t="shared" si="78"/>
        <v/>
      </c>
      <c r="G2459">
        <v>15</v>
      </c>
      <c r="H2459" s="2"/>
      <c r="I2459">
        <f>+ABS(SUMIF($A$4:$A$11183,A2459,$H$4:$H$11183)-IF(ISERROR(VLOOKUP(A2459,Seguimiento_Mar_2025!G$4:U$356,15,FALSE)),0,VLOOKUP(A2459,Seguimiento_Mar_2025!G$4:U$356,15,FALSE)))</f>
        <v>0</v>
      </c>
    </row>
    <row r="2460" spans="1:9" ht="30">
      <c r="A2460" t="s">
        <v>530</v>
      </c>
      <c r="B2460" s="1" t="str">
        <f>+IF(LEN(A2460)&gt;0,VLOOKUP(A2460,Seguimiento_Mar_2025!G$4:H$356,2,FALSE),"")</f>
        <v>Productores atendidos con estrategias de información comercial o comercio exterior</v>
      </c>
      <c r="C2460" s="1" t="str">
        <f>+IF(LEN(A2460)&gt;0,VLOOKUP(A2460,Seguimiento_Mar_2025!G$4:J$356,4,FALSE),"")</f>
        <v>Secretaría de Desarrollo Económico</v>
      </c>
      <c r="D2460" t="s">
        <v>1286</v>
      </c>
      <c r="E2460" t="str">
        <f t="shared" si="77"/>
        <v>53020206Nariño</v>
      </c>
      <c r="F2460" t="str">
        <f t="shared" si="78"/>
        <v/>
      </c>
      <c r="G2460">
        <v>15</v>
      </c>
      <c r="H2460" s="2"/>
      <c r="I2460">
        <f>+ABS(SUMIF($A$4:$A$11183,A2460,$H$4:$H$11183)-IF(ISERROR(VLOOKUP(A2460,Seguimiento_Mar_2025!G$4:U$356,15,FALSE)),0,VLOOKUP(A2460,Seguimiento_Mar_2025!G$4:U$356,15,FALSE)))</f>
        <v>0</v>
      </c>
    </row>
    <row r="2461" spans="1:9" ht="30">
      <c r="A2461" t="s">
        <v>530</v>
      </c>
      <c r="B2461" s="1" t="str">
        <f>+IF(LEN(A2461)&gt;0,VLOOKUP(A2461,Seguimiento_Mar_2025!G$4:H$356,2,FALSE),"")</f>
        <v>Productores atendidos con estrategias de información comercial o comercio exterior</v>
      </c>
      <c r="C2461" s="1" t="str">
        <f>+IF(LEN(A2461)&gt;0,VLOOKUP(A2461,Seguimiento_Mar_2025!G$4:J$356,4,FALSE),"")</f>
        <v>Secretaría de Desarrollo Económico</v>
      </c>
      <c r="D2461" t="s">
        <v>1242</v>
      </c>
      <c r="E2461" t="str">
        <f t="shared" si="77"/>
        <v>53020206San Carlos</v>
      </c>
      <c r="F2461" t="str">
        <f t="shared" si="78"/>
        <v/>
      </c>
      <c r="G2461">
        <v>15</v>
      </c>
      <c r="H2461" s="2"/>
      <c r="I2461">
        <f>+ABS(SUMIF($A$4:$A$11183,A2461,$H$4:$H$11183)-IF(ISERROR(VLOOKUP(A2461,Seguimiento_Mar_2025!G$4:U$356,15,FALSE)),0,VLOOKUP(A2461,Seguimiento_Mar_2025!G$4:U$356,15,FALSE)))</f>
        <v>0</v>
      </c>
    </row>
    <row r="2462" spans="1:9" ht="30">
      <c r="A2462" t="s">
        <v>530</v>
      </c>
      <c r="B2462" s="1" t="str">
        <f>+IF(LEN(A2462)&gt;0,VLOOKUP(A2462,Seguimiento_Mar_2025!G$4:H$356,2,FALSE),"")</f>
        <v>Productores atendidos con estrategias de información comercial o comercio exterior</v>
      </c>
      <c r="C2462" s="1" t="str">
        <f>+IF(LEN(A2462)&gt;0,VLOOKUP(A2462,Seguimiento_Mar_2025!G$4:J$356,4,FALSE),"")</f>
        <v>Secretaría de Desarrollo Económico</v>
      </c>
      <c r="D2462" t="s">
        <v>1302</v>
      </c>
      <c r="E2462" t="str">
        <f t="shared" si="77"/>
        <v>53020206San Francisco</v>
      </c>
      <c r="F2462" t="str">
        <f t="shared" si="78"/>
        <v/>
      </c>
      <c r="G2462">
        <v>15</v>
      </c>
      <c r="H2462" s="2"/>
      <c r="I2462">
        <f>+ABS(SUMIF($A$4:$A$11183,A2462,$H$4:$H$11183)-IF(ISERROR(VLOOKUP(A2462,Seguimiento_Mar_2025!G$4:U$356,15,FALSE)),0,VLOOKUP(A2462,Seguimiento_Mar_2025!G$4:U$356,15,FALSE)))</f>
        <v>0</v>
      </c>
    </row>
    <row r="2463" spans="1:9" ht="30">
      <c r="A2463" t="s">
        <v>530</v>
      </c>
      <c r="B2463" s="1" t="str">
        <f>+IF(LEN(A2463)&gt;0,VLOOKUP(A2463,Seguimiento_Mar_2025!G$4:H$356,2,FALSE),"")</f>
        <v>Productores atendidos con estrategias de información comercial o comercio exterior</v>
      </c>
      <c r="C2463" s="1" t="str">
        <f>+IF(LEN(A2463)&gt;0,VLOOKUP(A2463,Seguimiento_Mar_2025!G$4:J$356,4,FALSE),"")</f>
        <v>Secretaría de Desarrollo Económico</v>
      </c>
      <c r="D2463" t="s">
        <v>1334</v>
      </c>
      <c r="E2463" t="str">
        <f t="shared" si="77"/>
        <v>53020206Marinilla</v>
      </c>
      <c r="F2463" t="str">
        <f t="shared" si="78"/>
        <v/>
      </c>
      <c r="G2463">
        <v>15</v>
      </c>
      <c r="H2463" s="2"/>
      <c r="I2463">
        <f>+ABS(SUMIF($A$4:$A$11183,A2463,$H$4:$H$11183)-IF(ISERROR(VLOOKUP(A2463,Seguimiento_Mar_2025!G$4:U$356,15,FALSE)),0,VLOOKUP(A2463,Seguimiento_Mar_2025!G$4:U$356,15,FALSE)))</f>
        <v>0</v>
      </c>
    </row>
    <row r="2464" spans="1:9" ht="30">
      <c r="A2464" t="s">
        <v>540</v>
      </c>
      <c r="B2464" s="1" t="str">
        <f>+IF(LEN(A2464)&gt;0,VLOOKUP(A2464,Seguimiento_Mar_2025!G$4:H$356,2,FALSE),"")</f>
        <v>Infraestructura de apoyo a la producción,transformación y comercialización pecuaria intervenida</v>
      </c>
      <c r="C2464" s="1" t="str">
        <f>+IF(LEN(A2464)&gt;0,VLOOKUP(A2464,Seguimiento_Mar_2025!G$4:J$356,4,FALSE),"")</f>
        <v>Secretaría de Desarrollo Económico</v>
      </c>
      <c r="D2464" t="s">
        <v>1242</v>
      </c>
      <c r="E2464" t="str">
        <f t="shared" si="77"/>
        <v>53020302San Carlos</v>
      </c>
      <c r="F2464" t="str">
        <f t="shared" si="78"/>
        <v/>
      </c>
      <c r="G2464">
        <v>1</v>
      </c>
      <c r="H2464" s="2"/>
      <c r="I2464">
        <f>+ABS(SUMIF($A$4:$A$11183,A2464,$H$4:$H$11183)-IF(ISERROR(VLOOKUP(A2464,Seguimiento_Mar_2025!G$4:U$356,15,FALSE)),0,VLOOKUP(A2464,Seguimiento_Mar_2025!G$4:U$356,15,FALSE)))</f>
        <v>0</v>
      </c>
    </row>
    <row r="2465" spans="1:9" ht="30">
      <c r="A2465" t="s">
        <v>540</v>
      </c>
      <c r="B2465" s="1" t="str">
        <f>+IF(LEN(A2465)&gt;0,VLOOKUP(A2465,Seguimiento_Mar_2025!G$4:H$356,2,FALSE),"")</f>
        <v>Infraestructura de apoyo a la producción,transformación y comercialización pecuaria intervenida</v>
      </c>
      <c r="C2465" s="1" t="str">
        <f>+IF(LEN(A2465)&gt;0,VLOOKUP(A2465,Seguimiento_Mar_2025!G$4:J$356,4,FALSE),"")</f>
        <v>Secretaría de Desarrollo Económico</v>
      </c>
      <c r="D2465" t="s">
        <v>1348</v>
      </c>
      <c r="E2465" t="str">
        <f t="shared" si="77"/>
        <v>53020302Toledo</v>
      </c>
      <c r="F2465" t="str">
        <f t="shared" si="78"/>
        <v/>
      </c>
      <c r="G2465">
        <v>1</v>
      </c>
      <c r="H2465" s="2"/>
      <c r="I2465">
        <f>+ABS(SUMIF($A$4:$A$11183,A2465,$H$4:$H$11183)-IF(ISERROR(VLOOKUP(A2465,Seguimiento_Mar_2025!G$4:U$356,15,FALSE)),0,VLOOKUP(A2465,Seguimiento_Mar_2025!G$4:U$356,15,FALSE)))</f>
        <v>0</v>
      </c>
    </row>
    <row r="2466" spans="1:9" ht="30">
      <c r="A2466" t="s">
        <v>540</v>
      </c>
      <c r="B2466" s="1" t="str">
        <f>+IF(LEN(A2466)&gt;0,VLOOKUP(A2466,Seguimiento_Mar_2025!G$4:H$356,2,FALSE),"")</f>
        <v>Infraestructura de apoyo a la producción,transformación y comercialización pecuaria intervenida</v>
      </c>
      <c r="C2466" s="1" t="str">
        <f>+IF(LEN(A2466)&gt;0,VLOOKUP(A2466,Seguimiento_Mar_2025!G$4:J$356,4,FALSE),"")</f>
        <v>Secretaría de Desarrollo Económico</v>
      </c>
      <c r="D2466" t="s">
        <v>1317</v>
      </c>
      <c r="E2466" t="str">
        <f t="shared" si="77"/>
        <v>53020302Cocorná</v>
      </c>
      <c r="F2466" t="str">
        <f t="shared" si="78"/>
        <v/>
      </c>
      <c r="G2466">
        <v>1</v>
      </c>
      <c r="H2466" s="2"/>
      <c r="I2466">
        <f>+ABS(SUMIF($A$4:$A$11183,A2466,$H$4:$H$11183)-IF(ISERROR(VLOOKUP(A2466,Seguimiento_Mar_2025!G$4:U$356,15,FALSE)),0,VLOOKUP(A2466,Seguimiento_Mar_2025!G$4:U$356,15,FALSE)))</f>
        <v>0</v>
      </c>
    </row>
    <row r="2467" spans="1:9" ht="30">
      <c r="A2467" t="s">
        <v>540</v>
      </c>
      <c r="B2467" s="1" t="str">
        <f>+IF(LEN(A2467)&gt;0,VLOOKUP(A2467,Seguimiento_Mar_2025!G$4:H$356,2,FALSE),"")</f>
        <v>Infraestructura de apoyo a la producción,transformación y comercialización pecuaria intervenida</v>
      </c>
      <c r="C2467" s="1" t="str">
        <f>+IF(LEN(A2467)&gt;0,VLOOKUP(A2467,Seguimiento_Mar_2025!G$4:J$356,4,FALSE),"")</f>
        <v>Secretaría de Desarrollo Económico</v>
      </c>
      <c r="D2467" t="s">
        <v>1267</v>
      </c>
      <c r="E2467" t="str">
        <f t="shared" si="77"/>
        <v>53020302Sonsón</v>
      </c>
      <c r="F2467" t="str">
        <f t="shared" si="78"/>
        <v/>
      </c>
      <c r="G2467">
        <v>1</v>
      </c>
      <c r="H2467" s="2"/>
      <c r="I2467">
        <f>+ABS(SUMIF($A$4:$A$11183,A2467,$H$4:$H$11183)-IF(ISERROR(VLOOKUP(A2467,Seguimiento_Mar_2025!G$4:U$356,15,FALSE)),0,VLOOKUP(A2467,Seguimiento_Mar_2025!G$4:U$356,15,FALSE)))</f>
        <v>0</v>
      </c>
    </row>
    <row r="2468" spans="1:9" ht="30">
      <c r="A2468" t="s">
        <v>540</v>
      </c>
      <c r="B2468" s="1" t="str">
        <f>+IF(LEN(A2468)&gt;0,VLOOKUP(A2468,Seguimiento_Mar_2025!G$4:H$356,2,FALSE),"")</f>
        <v>Infraestructura de apoyo a la producción,transformación y comercialización pecuaria intervenida</v>
      </c>
      <c r="C2468" s="1" t="str">
        <f>+IF(LEN(A2468)&gt;0,VLOOKUP(A2468,Seguimiento_Mar_2025!G$4:J$356,4,FALSE),"")</f>
        <v>Secretaría de Desarrollo Económico</v>
      </c>
      <c r="D2468" t="s">
        <v>1554</v>
      </c>
      <c r="E2468" t="str">
        <f t="shared" si="77"/>
        <v>53020302alejandría</v>
      </c>
      <c r="F2468" t="str">
        <f t="shared" si="78"/>
        <v/>
      </c>
      <c r="G2468">
        <v>1</v>
      </c>
      <c r="H2468" s="2"/>
      <c r="I2468">
        <f>+ABS(SUMIF($A$4:$A$11183,A2468,$H$4:$H$11183)-IF(ISERROR(VLOOKUP(A2468,Seguimiento_Mar_2025!G$4:U$356,15,FALSE)),0,VLOOKUP(A2468,Seguimiento_Mar_2025!G$4:U$356,15,FALSE)))</f>
        <v>0</v>
      </c>
    </row>
    <row r="2469" spans="1:9" ht="30">
      <c r="A2469" t="s">
        <v>540</v>
      </c>
      <c r="B2469" s="1" t="str">
        <f>+IF(LEN(A2469)&gt;0,VLOOKUP(A2469,Seguimiento_Mar_2025!G$4:H$356,2,FALSE),"")</f>
        <v>Infraestructura de apoyo a la producción,transformación y comercialización pecuaria intervenida</v>
      </c>
      <c r="C2469" s="1" t="str">
        <f>+IF(LEN(A2469)&gt;0,VLOOKUP(A2469,Seguimiento_Mar_2025!G$4:J$356,4,FALSE),"")</f>
        <v>Secretaría de Desarrollo Económico</v>
      </c>
      <c r="D2469" t="s">
        <v>1308</v>
      </c>
      <c r="E2469" t="str">
        <f t="shared" si="77"/>
        <v>53020302Argelia</v>
      </c>
      <c r="F2469" t="str">
        <f t="shared" si="78"/>
        <v/>
      </c>
      <c r="G2469">
        <v>1</v>
      </c>
      <c r="H2469" s="2"/>
      <c r="I2469">
        <f>+ABS(SUMIF($A$4:$A$11183,A2469,$H$4:$H$11183)-IF(ISERROR(VLOOKUP(A2469,Seguimiento_Mar_2025!G$4:U$356,15,FALSE)),0,VLOOKUP(A2469,Seguimiento_Mar_2025!G$4:U$356,15,FALSE)))</f>
        <v>0</v>
      </c>
    </row>
    <row r="2470" spans="1:9" ht="30">
      <c r="A2470" t="s">
        <v>540</v>
      </c>
      <c r="B2470" s="1" t="str">
        <f>+IF(LEN(A2470)&gt;0,VLOOKUP(A2470,Seguimiento_Mar_2025!G$4:H$356,2,FALSE),"")</f>
        <v>Infraestructura de apoyo a la producción,transformación y comercialización pecuaria intervenida</v>
      </c>
      <c r="C2470" s="1" t="str">
        <f>+IF(LEN(A2470)&gt;0,VLOOKUP(A2470,Seguimiento_Mar_2025!G$4:J$356,4,FALSE),"")</f>
        <v>Secretaría de Desarrollo Económico</v>
      </c>
      <c r="D2470" t="s">
        <v>1234</v>
      </c>
      <c r="E2470" t="str">
        <f t="shared" si="77"/>
        <v>53020302Granada</v>
      </c>
      <c r="F2470" t="str">
        <f t="shared" si="78"/>
        <v/>
      </c>
      <c r="G2470">
        <v>1</v>
      </c>
      <c r="H2470" s="2"/>
      <c r="I2470">
        <f>+ABS(SUMIF($A$4:$A$11183,A2470,$H$4:$H$11183)-IF(ISERROR(VLOOKUP(A2470,Seguimiento_Mar_2025!G$4:U$356,15,FALSE)),0,VLOOKUP(A2470,Seguimiento_Mar_2025!G$4:U$356,15,FALSE)))</f>
        <v>0</v>
      </c>
    </row>
    <row r="2471" spans="1:9" ht="30">
      <c r="A2471" t="s">
        <v>540</v>
      </c>
      <c r="B2471" s="1" t="str">
        <f>+IF(LEN(A2471)&gt;0,VLOOKUP(A2471,Seguimiento_Mar_2025!G$4:H$356,2,FALSE),"")</f>
        <v>Infraestructura de apoyo a la producción,transformación y comercialización pecuaria intervenida</v>
      </c>
      <c r="C2471" s="1" t="str">
        <f>+IF(LEN(A2471)&gt;0,VLOOKUP(A2471,Seguimiento_Mar_2025!G$4:J$356,4,FALSE),"")</f>
        <v>Secretaría de Desarrollo Económico</v>
      </c>
      <c r="D2471" t="s">
        <v>1305</v>
      </c>
      <c r="E2471" t="str">
        <f t="shared" si="77"/>
        <v>53020302Amalfi</v>
      </c>
      <c r="F2471" t="str">
        <f t="shared" si="78"/>
        <v/>
      </c>
      <c r="G2471">
        <v>1</v>
      </c>
      <c r="H2471" s="2"/>
      <c r="I2471">
        <f>+ABS(SUMIF($A$4:$A$11183,A2471,$H$4:$H$11183)-IF(ISERROR(VLOOKUP(A2471,Seguimiento_Mar_2025!G$4:U$356,15,FALSE)),0,VLOOKUP(A2471,Seguimiento_Mar_2025!G$4:U$356,15,FALSE)))</f>
        <v>0</v>
      </c>
    </row>
    <row r="2472" spans="1:9" ht="30">
      <c r="A2472" t="s">
        <v>540</v>
      </c>
      <c r="B2472" s="1" t="str">
        <f>+IF(LEN(A2472)&gt;0,VLOOKUP(A2472,Seguimiento_Mar_2025!G$4:H$356,2,FALSE),"")</f>
        <v>Infraestructura de apoyo a la producción,transformación y comercialización pecuaria intervenida</v>
      </c>
      <c r="C2472" s="1" t="str">
        <f>+IF(LEN(A2472)&gt;0,VLOOKUP(A2472,Seguimiento_Mar_2025!G$4:J$356,4,FALSE),"")</f>
        <v>Secretaría de Desarrollo Económico</v>
      </c>
      <c r="D2472" t="s">
        <v>1306</v>
      </c>
      <c r="E2472" t="str">
        <f t="shared" si="77"/>
        <v>53020302Anorí</v>
      </c>
      <c r="F2472" t="str">
        <f t="shared" si="78"/>
        <v/>
      </c>
      <c r="G2472">
        <v>1</v>
      </c>
      <c r="H2472" s="2"/>
      <c r="I2472">
        <f>+ABS(SUMIF($A$4:$A$11183,A2472,$H$4:$H$11183)-IF(ISERROR(VLOOKUP(A2472,Seguimiento_Mar_2025!G$4:U$356,15,FALSE)),0,VLOOKUP(A2472,Seguimiento_Mar_2025!G$4:U$356,15,FALSE)))</f>
        <v>0</v>
      </c>
    </row>
    <row r="2473" spans="1:9" ht="30">
      <c r="A2473" t="s">
        <v>540</v>
      </c>
      <c r="B2473" s="1" t="str">
        <f>+IF(LEN(A2473)&gt;0,VLOOKUP(A2473,Seguimiento_Mar_2025!G$4:H$356,2,FALSE),"")</f>
        <v>Infraestructura de apoyo a la producción,transformación y comercialización pecuaria intervenida</v>
      </c>
      <c r="C2473" s="1" t="str">
        <f>+IF(LEN(A2473)&gt;0,VLOOKUP(A2473,Seguimiento_Mar_2025!G$4:J$356,4,FALSE),"")</f>
        <v>Secretaría de Desarrollo Económico</v>
      </c>
      <c r="D2473" t="s">
        <v>1301</v>
      </c>
      <c r="E2473" t="str">
        <f t="shared" si="77"/>
        <v>53020302Yolombó</v>
      </c>
      <c r="F2473" t="str">
        <f t="shared" si="78"/>
        <v/>
      </c>
      <c r="G2473">
        <v>1</v>
      </c>
      <c r="H2473" s="2"/>
      <c r="I2473">
        <f>+ABS(SUMIF($A$4:$A$11183,A2473,$H$4:$H$11183)-IF(ISERROR(VLOOKUP(A2473,Seguimiento_Mar_2025!G$4:U$356,15,FALSE)),0,VLOOKUP(A2473,Seguimiento_Mar_2025!G$4:U$356,15,FALSE)))</f>
        <v>0</v>
      </c>
    </row>
    <row r="2474" spans="1:9" ht="30">
      <c r="A2474" t="s">
        <v>540</v>
      </c>
      <c r="B2474" s="1" t="str">
        <f>+IF(LEN(A2474)&gt;0,VLOOKUP(A2474,Seguimiento_Mar_2025!G$4:H$356,2,FALSE),"")</f>
        <v>Infraestructura de apoyo a la producción,transformación y comercialización pecuaria intervenida</v>
      </c>
      <c r="C2474" s="1" t="str">
        <f>+IF(LEN(A2474)&gt;0,VLOOKUP(A2474,Seguimiento_Mar_2025!G$4:J$356,4,FALSE),"")</f>
        <v>Secretaría de Desarrollo Económico</v>
      </c>
      <c r="D2474" t="s">
        <v>1292</v>
      </c>
      <c r="E2474" t="str">
        <f t="shared" si="77"/>
        <v>53020302Carolina del Príncipe</v>
      </c>
      <c r="F2474" t="str">
        <f t="shared" si="78"/>
        <v/>
      </c>
      <c r="G2474">
        <v>1</v>
      </c>
      <c r="H2474" s="2"/>
      <c r="I2474">
        <f>+ABS(SUMIF($A$4:$A$11183,A2474,$H$4:$H$11183)-IF(ISERROR(VLOOKUP(A2474,Seguimiento_Mar_2025!G$4:U$356,15,FALSE)),0,VLOOKUP(A2474,Seguimiento_Mar_2025!G$4:U$356,15,FALSE)))</f>
        <v>0</v>
      </c>
    </row>
    <row r="2475" spans="1:9" ht="30">
      <c r="A2475" t="s">
        <v>540</v>
      </c>
      <c r="B2475" s="1" t="str">
        <f>+IF(LEN(A2475)&gt;0,VLOOKUP(A2475,Seguimiento_Mar_2025!G$4:H$356,2,FALSE),"")</f>
        <v>Infraestructura de apoyo a la producción,transformación y comercialización pecuaria intervenida</v>
      </c>
      <c r="C2475" s="1" t="str">
        <f>+IF(LEN(A2475)&gt;0,VLOOKUP(A2475,Seguimiento_Mar_2025!G$4:J$356,4,FALSE),"")</f>
        <v>Secretaría de Desarrollo Económico</v>
      </c>
      <c r="D2475" t="s">
        <v>1270</v>
      </c>
      <c r="E2475" t="str">
        <f t="shared" si="77"/>
        <v>53020302Ebéjico</v>
      </c>
      <c r="F2475" t="str">
        <f t="shared" si="78"/>
        <v/>
      </c>
      <c r="G2475">
        <v>1</v>
      </c>
      <c r="H2475" s="2"/>
      <c r="I2475">
        <f>+ABS(SUMIF($A$4:$A$11183,A2475,$H$4:$H$11183)-IF(ISERROR(VLOOKUP(A2475,Seguimiento_Mar_2025!G$4:U$356,15,FALSE)),0,VLOOKUP(A2475,Seguimiento_Mar_2025!G$4:U$356,15,FALSE)))</f>
        <v>0</v>
      </c>
    </row>
    <row r="2476" spans="1:9" ht="30">
      <c r="A2476" t="s">
        <v>540</v>
      </c>
      <c r="B2476" s="1" t="str">
        <f>+IF(LEN(A2476)&gt;0,VLOOKUP(A2476,Seguimiento_Mar_2025!G$4:H$356,2,FALSE),"")</f>
        <v>Infraestructura de apoyo a la producción,transformación y comercialización pecuaria intervenida</v>
      </c>
      <c r="C2476" s="1" t="str">
        <f>+IF(LEN(A2476)&gt;0,VLOOKUP(A2476,Seguimiento_Mar_2025!G$4:J$356,4,FALSE),"")</f>
        <v>Secretaría de Desarrollo Económico</v>
      </c>
      <c r="D2476" t="s">
        <v>1275</v>
      </c>
      <c r="E2476" t="str">
        <f t="shared" si="77"/>
        <v>53020302Maceo</v>
      </c>
      <c r="F2476" t="str">
        <f t="shared" si="78"/>
        <v/>
      </c>
      <c r="G2476">
        <v>1</v>
      </c>
      <c r="H2476" s="2"/>
      <c r="I2476">
        <f>+ABS(SUMIF($A$4:$A$11183,A2476,$H$4:$H$11183)-IF(ISERROR(VLOOKUP(A2476,Seguimiento_Mar_2025!G$4:U$356,15,FALSE)),0,VLOOKUP(A2476,Seguimiento_Mar_2025!G$4:U$356,15,FALSE)))</f>
        <v>0</v>
      </c>
    </row>
    <row r="2477" spans="1:9" ht="30">
      <c r="A2477" t="s">
        <v>540</v>
      </c>
      <c r="B2477" s="1" t="str">
        <f>+IF(LEN(A2477)&gt;0,VLOOKUP(A2477,Seguimiento_Mar_2025!G$4:H$356,2,FALSE),"")</f>
        <v>Infraestructura de apoyo a la producción,transformación y comercialización pecuaria intervenida</v>
      </c>
      <c r="C2477" s="1" t="str">
        <f>+IF(LEN(A2477)&gt;0,VLOOKUP(A2477,Seguimiento_Mar_2025!G$4:J$356,4,FALSE),"")</f>
        <v>Secretaría de Desarrollo Económico</v>
      </c>
      <c r="D2477" t="s">
        <v>1271</v>
      </c>
      <c r="E2477" t="str">
        <f t="shared" si="77"/>
        <v>53020302Abejorral</v>
      </c>
      <c r="F2477" t="str">
        <f t="shared" si="78"/>
        <v/>
      </c>
      <c r="G2477">
        <v>1</v>
      </c>
      <c r="H2477" s="2"/>
      <c r="I2477">
        <f>+ABS(SUMIF($A$4:$A$11183,A2477,$H$4:$H$11183)-IF(ISERROR(VLOOKUP(A2477,Seguimiento_Mar_2025!G$4:U$356,15,FALSE)),0,VLOOKUP(A2477,Seguimiento_Mar_2025!G$4:U$356,15,FALSE)))</f>
        <v>0</v>
      </c>
    </row>
    <row r="2478" spans="1:9">
      <c r="A2478" t="s">
        <v>542</v>
      </c>
      <c r="B2478" s="1" t="str">
        <f>+IF(LEN(A2478)&gt;0,VLOOKUP(A2478,Seguimiento_Mar_2025!G$4:H$356,2,FALSE),"")</f>
        <v>Áreas reforestadas con sistema silvopastoriles</v>
      </c>
      <c r="C2478" s="1" t="str">
        <f>+IF(LEN(A2478)&gt;0,VLOOKUP(A2478,Seguimiento_Mar_2025!G$4:J$356,4,FALSE),"")</f>
        <v>Secretaría de Desarrollo Económico</v>
      </c>
      <c r="D2478" t="s">
        <v>1282</v>
      </c>
      <c r="E2478" t="str">
        <f t="shared" si="77"/>
        <v>53020303Guadalupe</v>
      </c>
      <c r="F2478" t="str">
        <f t="shared" si="78"/>
        <v/>
      </c>
      <c r="G2478">
        <v>120</v>
      </c>
      <c r="H2478" s="2"/>
      <c r="I2478">
        <f>+ABS(SUMIF($A$4:$A$11183,A2478,$H$4:$H$11183)-IF(ISERROR(VLOOKUP(A2478,Seguimiento_Mar_2025!G$4:U$356,15,FALSE)),0,VLOOKUP(A2478,Seguimiento_Mar_2025!G$4:U$356,15,FALSE)))</f>
        <v>0</v>
      </c>
    </row>
    <row r="2479" spans="1:9">
      <c r="A2479" t="s">
        <v>542</v>
      </c>
      <c r="B2479" s="1" t="str">
        <f>+IF(LEN(A2479)&gt;0,VLOOKUP(A2479,Seguimiento_Mar_2025!G$4:H$356,2,FALSE),"")</f>
        <v>Áreas reforestadas con sistema silvopastoriles</v>
      </c>
      <c r="C2479" s="1" t="str">
        <f>+IF(LEN(A2479)&gt;0,VLOOKUP(A2479,Seguimiento_Mar_2025!G$4:J$356,4,FALSE),"")</f>
        <v>Secretaría de Desarrollo Económico</v>
      </c>
      <c r="D2479" t="s">
        <v>1280</v>
      </c>
      <c r="E2479" t="str">
        <f t="shared" si="77"/>
        <v>53020303Briceño</v>
      </c>
      <c r="F2479" t="str">
        <f t="shared" si="78"/>
        <v/>
      </c>
      <c r="G2479">
        <v>120</v>
      </c>
      <c r="H2479" s="2"/>
      <c r="I2479">
        <f>+ABS(SUMIF($A$4:$A$11183,A2479,$H$4:$H$11183)-IF(ISERROR(VLOOKUP(A2479,Seguimiento_Mar_2025!G$4:U$356,15,FALSE)),0,VLOOKUP(A2479,Seguimiento_Mar_2025!G$4:U$356,15,FALSE)))</f>
        <v>0</v>
      </c>
    </row>
    <row r="2480" spans="1:9">
      <c r="A2480" t="s">
        <v>542</v>
      </c>
      <c r="B2480" s="1" t="str">
        <f>+IF(LEN(A2480)&gt;0,VLOOKUP(A2480,Seguimiento_Mar_2025!G$4:H$356,2,FALSE),"")</f>
        <v>Áreas reforestadas con sistema silvopastoriles</v>
      </c>
      <c r="C2480" s="1" t="str">
        <f>+IF(LEN(A2480)&gt;0,VLOOKUP(A2480,Seguimiento_Mar_2025!G$4:J$356,4,FALSE),"")</f>
        <v>Secretaría de Desarrollo Económico</v>
      </c>
      <c r="D2480" t="s">
        <v>1340</v>
      </c>
      <c r="E2480" t="str">
        <f t="shared" si="77"/>
        <v>53020303San Andrés de Cuerquia</v>
      </c>
      <c r="F2480" t="str">
        <f t="shared" si="78"/>
        <v/>
      </c>
      <c r="G2480">
        <v>15</v>
      </c>
      <c r="H2480" s="2"/>
      <c r="I2480">
        <f>+ABS(SUMIF($A$4:$A$11183,A2480,$H$4:$H$11183)-IF(ISERROR(VLOOKUP(A2480,Seguimiento_Mar_2025!G$4:U$356,15,FALSE)),0,VLOOKUP(A2480,Seguimiento_Mar_2025!G$4:U$356,15,FALSE)))</f>
        <v>0</v>
      </c>
    </row>
    <row r="2481" spans="1:9">
      <c r="A2481" t="s">
        <v>542</v>
      </c>
      <c r="B2481" s="1" t="str">
        <f>+IF(LEN(A2481)&gt;0,VLOOKUP(A2481,Seguimiento_Mar_2025!G$4:H$356,2,FALSE),"")</f>
        <v>Áreas reforestadas con sistema silvopastoriles</v>
      </c>
      <c r="C2481" s="1" t="str">
        <f>+IF(LEN(A2481)&gt;0,VLOOKUP(A2481,Seguimiento_Mar_2025!G$4:J$356,4,FALSE),"")</f>
        <v>Secretaría de Desarrollo Económico</v>
      </c>
      <c r="D2481" t="s">
        <v>1252</v>
      </c>
      <c r="E2481" t="str">
        <f t="shared" si="77"/>
        <v>53020303Urrao</v>
      </c>
      <c r="F2481" t="str">
        <f t="shared" si="78"/>
        <v/>
      </c>
      <c r="G2481">
        <v>20</v>
      </c>
      <c r="H2481" s="2"/>
      <c r="I2481">
        <f>+ABS(SUMIF($A$4:$A$11183,A2481,$H$4:$H$11183)-IF(ISERROR(VLOOKUP(A2481,Seguimiento_Mar_2025!G$4:U$356,15,FALSE)),0,VLOOKUP(A2481,Seguimiento_Mar_2025!G$4:U$356,15,FALSE)))</f>
        <v>0</v>
      </c>
    </row>
    <row r="2482" spans="1:9">
      <c r="A2482" t="s">
        <v>538</v>
      </c>
      <c r="B2482" s="1" t="str">
        <f>+IF(LEN(A2482)&gt;0,VLOOKUP(A2482,Seguimiento_Mar_2025!G$4:H$356,2,FALSE),"")</f>
        <v>Unidades productivas ganaderas fortalecidas</v>
      </c>
      <c r="C2482" s="1" t="str">
        <f>+IF(LEN(A2482)&gt;0,VLOOKUP(A2482,Seguimiento_Mar_2025!G$4:J$356,4,FALSE),"")</f>
        <v>Secretaría de Desarrollo Económico</v>
      </c>
      <c r="D2482" t="s">
        <v>1555</v>
      </c>
      <c r="E2482" t="str">
        <f t="shared" si="77"/>
        <v>53020301caramanta</v>
      </c>
      <c r="F2482" t="str">
        <f t="shared" si="78"/>
        <v/>
      </c>
      <c r="G2482">
        <v>10</v>
      </c>
      <c r="H2482" s="2"/>
      <c r="I2482">
        <f>+ABS(SUMIF($A$4:$A$11183,A2482,$H$4:$H$11183)-IF(ISERROR(VLOOKUP(A2482,Seguimiento_Mar_2025!G$4:U$356,15,FALSE)),0,VLOOKUP(A2482,Seguimiento_Mar_2025!G$4:U$356,15,FALSE)))</f>
        <v>0</v>
      </c>
    </row>
    <row r="2483" spans="1:9">
      <c r="A2483" t="s">
        <v>538</v>
      </c>
      <c r="B2483" s="1" t="str">
        <f>+IF(LEN(A2483)&gt;0,VLOOKUP(A2483,Seguimiento_Mar_2025!G$4:H$356,2,FALSE),"")</f>
        <v>Unidades productivas ganaderas fortalecidas</v>
      </c>
      <c r="C2483" s="1" t="str">
        <f>+IF(LEN(A2483)&gt;0,VLOOKUP(A2483,Seguimiento_Mar_2025!G$4:J$356,4,FALSE),"")</f>
        <v>Secretaría de Desarrollo Económico</v>
      </c>
      <c r="D2483" t="s">
        <v>1323</v>
      </c>
      <c r="E2483" t="str">
        <f t="shared" si="77"/>
        <v>53020301Fredonia</v>
      </c>
      <c r="F2483" t="str">
        <f t="shared" si="78"/>
        <v/>
      </c>
      <c r="G2483">
        <v>10</v>
      </c>
      <c r="H2483" s="2"/>
      <c r="I2483">
        <f>+ABS(SUMIF($A$4:$A$11183,A2483,$H$4:$H$11183)-IF(ISERROR(VLOOKUP(A2483,Seguimiento_Mar_2025!G$4:U$356,15,FALSE)),0,VLOOKUP(A2483,Seguimiento_Mar_2025!G$4:U$356,15,FALSE)))</f>
        <v>0</v>
      </c>
    </row>
    <row r="2484" spans="1:9">
      <c r="A2484" t="s">
        <v>538</v>
      </c>
      <c r="B2484" s="1" t="str">
        <f>+IF(LEN(A2484)&gt;0,VLOOKUP(A2484,Seguimiento_Mar_2025!G$4:H$356,2,FALSE),"")</f>
        <v>Unidades productivas ganaderas fortalecidas</v>
      </c>
      <c r="C2484" s="1" t="str">
        <f>+IF(LEN(A2484)&gt;0,VLOOKUP(A2484,Seguimiento_Mar_2025!G$4:J$356,4,FALSE),"")</f>
        <v>Secretaría de Desarrollo Económico</v>
      </c>
      <c r="D2484" t="s">
        <v>1237</v>
      </c>
      <c r="E2484" t="str">
        <f t="shared" si="77"/>
        <v>53020301Jericó</v>
      </c>
      <c r="F2484" t="str">
        <f t="shared" si="78"/>
        <v/>
      </c>
      <c r="G2484">
        <v>10</v>
      </c>
      <c r="H2484" s="2"/>
      <c r="I2484">
        <f>+ABS(SUMIF($A$4:$A$11183,A2484,$H$4:$H$11183)-IF(ISERROR(VLOOKUP(A2484,Seguimiento_Mar_2025!G$4:U$356,15,FALSE)),0,VLOOKUP(A2484,Seguimiento_Mar_2025!G$4:U$356,15,FALSE)))</f>
        <v>0</v>
      </c>
    </row>
    <row r="2485" spans="1:9">
      <c r="A2485" t="s">
        <v>538</v>
      </c>
      <c r="B2485" s="1" t="str">
        <f>+IF(LEN(A2485)&gt;0,VLOOKUP(A2485,Seguimiento_Mar_2025!G$4:H$356,2,FALSE),"")</f>
        <v>Unidades productivas ganaderas fortalecidas</v>
      </c>
      <c r="C2485" s="1" t="str">
        <f>+IF(LEN(A2485)&gt;0,VLOOKUP(A2485,Seguimiento_Mar_2025!G$4:J$356,4,FALSE),"")</f>
        <v>Secretaría de Desarrollo Económico</v>
      </c>
      <c r="D2485" t="s">
        <v>1294</v>
      </c>
      <c r="E2485" t="str">
        <f t="shared" si="77"/>
        <v>53020301La Pintada</v>
      </c>
      <c r="F2485" t="str">
        <f t="shared" si="78"/>
        <v/>
      </c>
      <c r="G2485">
        <v>10</v>
      </c>
      <c r="H2485" s="2"/>
      <c r="I2485">
        <f>+ABS(SUMIF($A$4:$A$11183,A2485,$H$4:$H$11183)-IF(ISERROR(VLOOKUP(A2485,Seguimiento_Mar_2025!G$4:U$356,15,FALSE)),0,VLOOKUP(A2485,Seguimiento_Mar_2025!G$4:U$356,15,FALSE)))</f>
        <v>0</v>
      </c>
    </row>
    <row r="2486" spans="1:9">
      <c r="A2486" t="s">
        <v>538</v>
      </c>
      <c r="B2486" s="1" t="str">
        <f>+IF(LEN(A2486)&gt;0,VLOOKUP(A2486,Seguimiento_Mar_2025!G$4:H$356,2,FALSE),"")</f>
        <v>Unidades productivas ganaderas fortalecidas</v>
      </c>
      <c r="C2486" s="1" t="str">
        <f>+IF(LEN(A2486)&gt;0,VLOOKUP(A2486,Seguimiento_Mar_2025!G$4:J$356,4,FALSE),"")</f>
        <v>Secretaría de Desarrollo Económico</v>
      </c>
      <c r="D2486" t="s">
        <v>1284</v>
      </c>
      <c r="E2486" t="str">
        <f t="shared" si="77"/>
        <v>53020301Montebello</v>
      </c>
      <c r="F2486" t="str">
        <f t="shared" si="78"/>
        <v/>
      </c>
      <c r="G2486">
        <v>10</v>
      </c>
      <c r="H2486" s="2"/>
      <c r="I2486">
        <f>+ABS(SUMIF($A$4:$A$11183,A2486,$H$4:$H$11183)-IF(ISERROR(VLOOKUP(A2486,Seguimiento_Mar_2025!G$4:U$356,15,FALSE)),0,VLOOKUP(A2486,Seguimiento_Mar_2025!G$4:U$356,15,FALSE)))</f>
        <v>0</v>
      </c>
    </row>
    <row r="2487" spans="1:9">
      <c r="A2487" t="s">
        <v>538</v>
      </c>
      <c r="B2487" s="1" t="str">
        <f>+IF(LEN(A2487)&gt;0,VLOOKUP(A2487,Seguimiento_Mar_2025!G$4:H$356,2,FALSE),"")</f>
        <v>Unidades productivas ganaderas fortalecidas</v>
      </c>
      <c r="C2487" s="1" t="str">
        <f>+IF(LEN(A2487)&gt;0,VLOOKUP(A2487,Seguimiento_Mar_2025!G$4:J$356,4,FALSE),"")</f>
        <v>Secretaría de Desarrollo Económico</v>
      </c>
      <c r="D2487" t="s">
        <v>1295</v>
      </c>
      <c r="E2487" t="str">
        <f t="shared" si="77"/>
        <v>53020301Pueblorrico</v>
      </c>
      <c r="F2487" t="str">
        <f t="shared" si="78"/>
        <v/>
      </c>
      <c r="G2487">
        <v>10</v>
      </c>
      <c r="H2487" s="2"/>
      <c r="I2487">
        <f>+ABS(SUMIF($A$4:$A$11183,A2487,$H$4:$H$11183)-IF(ISERROR(VLOOKUP(A2487,Seguimiento_Mar_2025!G$4:U$356,15,FALSE)),0,VLOOKUP(A2487,Seguimiento_Mar_2025!G$4:U$356,15,FALSE)))</f>
        <v>0</v>
      </c>
    </row>
    <row r="2488" spans="1:9">
      <c r="A2488" t="s">
        <v>538</v>
      </c>
      <c r="B2488" s="1" t="str">
        <f>+IF(LEN(A2488)&gt;0,VLOOKUP(A2488,Seguimiento_Mar_2025!G$4:H$356,2,FALSE),"")</f>
        <v>Unidades productivas ganaderas fortalecidas</v>
      </c>
      <c r="C2488" s="1" t="str">
        <f>+IF(LEN(A2488)&gt;0,VLOOKUP(A2488,Seguimiento_Mar_2025!G$4:J$356,4,FALSE),"")</f>
        <v>Secretaría de Desarrollo Económico</v>
      </c>
      <c r="D2488" t="s">
        <v>1344</v>
      </c>
      <c r="E2488" t="str">
        <f t="shared" si="77"/>
        <v>53020301Santa Bárbara</v>
      </c>
      <c r="F2488" t="str">
        <f t="shared" si="78"/>
        <v/>
      </c>
      <c r="G2488">
        <v>10</v>
      </c>
      <c r="H2488" s="2"/>
      <c r="I2488">
        <f>+ABS(SUMIF($A$4:$A$11183,A2488,$H$4:$H$11183)-IF(ISERROR(VLOOKUP(A2488,Seguimiento_Mar_2025!G$4:U$356,15,FALSE)),0,VLOOKUP(A2488,Seguimiento_Mar_2025!G$4:U$356,15,FALSE)))</f>
        <v>0</v>
      </c>
    </row>
    <row r="2489" spans="1:9">
      <c r="A2489" t="s">
        <v>538</v>
      </c>
      <c r="B2489" s="1" t="str">
        <f>+IF(LEN(A2489)&gt;0,VLOOKUP(A2489,Seguimiento_Mar_2025!G$4:H$356,2,FALSE),"")</f>
        <v>Unidades productivas ganaderas fortalecidas</v>
      </c>
      <c r="C2489" s="1" t="str">
        <f>+IF(LEN(A2489)&gt;0,VLOOKUP(A2489,Seguimiento_Mar_2025!G$4:J$356,4,FALSE),"")</f>
        <v>Secretaría de Desarrollo Económico</v>
      </c>
      <c r="D2489" t="s">
        <v>1346</v>
      </c>
      <c r="E2489" t="str">
        <f t="shared" si="77"/>
        <v>53020301Támesis</v>
      </c>
      <c r="F2489" t="str">
        <f t="shared" si="78"/>
        <v/>
      </c>
      <c r="G2489">
        <v>10</v>
      </c>
      <c r="H2489" s="2"/>
      <c r="I2489">
        <f>+ABS(SUMIF($A$4:$A$11183,A2489,$H$4:$H$11183)-IF(ISERROR(VLOOKUP(A2489,Seguimiento_Mar_2025!G$4:U$356,15,FALSE)),0,VLOOKUP(A2489,Seguimiento_Mar_2025!G$4:U$356,15,FALSE)))</f>
        <v>0</v>
      </c>
    </row>
    <row r="2490" spans="1:9">
      <c r="A2490" t="s">
        <v>538</v>
      </c>
      <c r="B2490" s="1" t="str">
        <f>+IF(LEN(A2490)&gt;0,VLOOKUP(A2490,Seguimiento_Mar_2025!G$4:H$356,2,FALSE),"")</f>
        <v>Unidades productivas ganaderas fortalecidas</v>
      </c>
      <c r="C2490" s="1" t="str">
        <f>+IF(LEN(A2490)&gt;0,VLOOKUP(A2490,Seguimiento_Mar_2025!G$4:J$356,4,FALSE),"")</f>
        <v>Secretaría de Desarrollo Económico</v>
      </c>
      <c r="D2490" t="s">
        <v>1289</v>
      </c>
      <c r="E2490" t="str">
        <f t="shared" si="77"/>
        <v>53020301Tarso</v>
      </c>
      <c r="F2490" t="str">
        <f t="shared" si="78"/>
        <v/>
      </c>
      <c r="G2490">
        <v>10</v>
      </c>
      <c r="H2490" s="2"/>
      <c r="I2490">
        <f>+ABS(SUMIF($A$4:$A$11183,A2490,$H$4:$H$11183)-IF(ISERROR(VLOOKUP(A2490,Seguimiento_Mar_2025!G$4:U$356,15,FALSE)),0,VLOOKUP(A2490,Seguimiento_Mar_2025!G$4:U$356,15,FALSE)))</f>
        <v>0</v>
      </c>
    </row>
    <row r="2491" spans="1:9">
      <c r="A2491" t="s">
        <v>538</v>
      </c>
      <c r="B2491" s="1" t="str">
        <f>+IF(LEN(A2491)&gt;0,VLOOKUP(A2491,Seguimiento_Mar_2025!G$4:H$356,2,FALSE),"")</f>
        <v>Unidades productivas ganaderas fortalecidas</v>
      </c>
      <c r="C2491" s="1" t="str">
        <f>+IF(LEN(A2491)&gt;0,VLOOKUP(A2491,Seguimiento_Mar_2025!G$4:J$356,4,FALSE),"")</f>
        <v>Secretaría de Desarrollo Económico</v>
      </c>
      <c r="D2491" t="s">
        <v>1350</v>
      </c>
      <c r="E2491" t="str">
        <f t="shared" si="77"/>
        <v>53020301Valparaíso</v>
      </c>
      <c r="F2491" t="str">
        <f t="shared" si="78"/>
        <v/>
      </c>
      <c r="G2491">
        <v>10</v>
      </c>
      <c r="H2491" s="2"/>
      <c r="I2491">
        <f>+ABS(SUMIF($A$4:$A$11183,A2491,$H$4:$H$11183)-IF(ISERROR(VLOOKUP(A2491,Seguimiento_Mar_2025!G$4:U$356,15,FALSE)),0,VLOOKUP(A2491,Seguimiento_Mar_2025!G$4:U$356,15,FALSE)))</f>
        <v>0</v>
      </c>
    </row>
    <row r="2492" spans="1:9">
      <c r="A2492" t="s">
        <v>538</v>
      </c>
      <c r="B2492" s="1" t="str">
        <f>+IF(LEN(A2492)&gt;0,VLOOKUP(A2492,Seguimiento_Mar_2025!G$4:H$356,2,FALSE),"")</f>
        <v>Unidades productivas ganaderas fortalecidas</v>
      </c>
      <c r="C2492" s="1" t="str">
        <f>+IF(LEN(A2492)&gt;0,VLOOKUP(A2492,Seguimiento_Mar_2025!G$4:J$356,4,FALSE),"")</f>
        <v>Secretaría de Desarrollo Económico</v>
      </c>
      <c r="D2492" t="s">
        <v>1351</v>
      </c>
      <c r="E2492" t="str">
        <f t="shared" si="77"/>
        <v>53020301Venecia</v>
      </c>
      <c r="F2492" t="str">
        <f t="shared" si="78"/>
        <v/>
      </c>
      <c r="G2492">
        <v>10</v>
      </c>
      <c r="H2492" s="2"/>
      <c r="I2492">
        <f>+ABS(SUMIF($A$4:$A$11183,A2492,$H$4:$H$11183)-IF(ISERROR(VLOOKUP(A2492,Seguimiento_Mar_2025!G$4:U$356,15,FALSE)),0,VLOOKUP(A2492,Seguimiento_Mar_2025!G$4:U$356,15,FALSE)))</f>
        <v>0</v>
      </c>
    </row>
    <row r="2493" spans="1:9" ht="30">
      <c r="A2493" t="s">
        <v>549</v>
      </c>
      <c r="B2493" s="1" t="str">
        <f>+IF(LEN(A2493)&gt;0,VLOOKUP(A2493,Seguimiento_Mar_2025!G$4:H$356,2,FALSE),"")</f>
        <v>Estrategias para el fomento y el desarrollo del sector minero-energético realizadas</v>
      </c>
      <c r="C2493" s="1" t="str">
        <f>+IF(LEN(A2493)&gt;0,VLOOKUP(A2493,Seguimiento_Mar_2025!G$4:J$356,4,FALSE),"")</f>
        <v>Secretaría de Desarrollo Económico</v>
      </c>
      <c r="D2493" t="s">
        <v>1229</v>
      </c>
      <c r="E2493" t="str">
        <f t="shared" si="77"/>
        <v>53030101.Departamento</v>
      </c>
      <c r="F2493" t="str">
        <f t="shared" si="78"/>
        <v/>
      </c>
      <c r="G2493">
        <v>4</v>
      </c>
      <c r="H2493" s="2">
        <v>9.9830000000000005</v>
      </c>
      <c r="I2493">
        <f>+ABS(SUMIF($A$4:$A$11183,A2493,$H$4:$H$11183)-IF(ISERROR(VLOOKUP(A2493,Seguimiento_Mar_2025!G$4:U$356,15,FALSE)),0,VLOOKUP(A2493,Seguimiento_Mar_2025!G$4:U$356,15,FALSE)))</f>
        <v>7.1054273576010019E-15</v>
      </c>
    </row>
    <row r="2494" spans="1:9" ht="30">
      <c r="A2494" t="s">
        <v>549</v>
      </c>
      <c r="B2494" s="1" t="str">
        <f>+IF(LEN(A2494)&gt;0,VLOOKUP(A2494,Seguimiento_Mar_2025!G$4:H$356,2,FALSE),"")</f>
        <v>Estrategias para el fomento y el desarrollo del sector minero-energético realizadas</v>
      </c>
      <c r="C2494" s="1" t="str">
        <f>+IF(LEN(A2494)&gt;0,VLOOKUP(A2494,Seguimiento_Mar_2025!G$4:J$356,4,FALSE),"")</f>
        <v>Secretaría de Desarrollo Económico</v>
      </c>
      <c r="D2494" t="s">
        <v>1248</v>
      </c>
      <c r="E2494" t="str">
        <f t="shared" ref="E2494:E2547" si="79">+A2494&amp;D2494</f>
        <v>53030101[Subregión]-Bajo Cauca</v>
      </c>
      <c r="F2494" t="str">
        <f t="shared" si="78"/>
        <v/>
      </c>
      <c r="G2494">
        <v>2.5</v>
      </c>
      <c r="H2494" s="2">
        <v>1.5</v>
      </c>
      <c r="I2494">
        <f>+ABS(SUMIF($A$4:$A$11183,A2494,$H$4:$H$11183)-IF(ISERROR(VLOOKUP(A2494,Seguimiento_Mar_2025!G$4:U$356,15,FALSE)),0,VLOOKUP(A2494,Seguimiento_Mar_2025!G$4:U$356,15,FALSE)))</f>
        <v>7.1054273576010019E-15</v>
      </c>
    </row>
    <row r="2495" spans="1:9" ht="30">
      <c r="A2495" t="s">
        <v>549</v>
      </c>
      <c r="B2495" s="1" t="str">
        <f>+IF(LEN(A2495)&gt;0,VLOOKUP(A2495,Seguimiento_Mar_2025!G$4:H$356,2,FALSE),"")</f>
        <v>Estrategias para el fomento y el desarrollo del sector minero-energético realizadas</v>
      </c>
      <c r="C2495" s="1" t="str">
        <f>+IF(LEN(A2495)&gt;0,VLOOKUP(A2495,Seguimiento_Mar_2025!G$4:J$356,4,FALSE),"")</f>
        <v>Secretaría de Desarrollo Económico</v>
      </c>
      <c r="D2495" t="s">
        <v>1397</v>
      </c>
      <c r="E2495" t="str">
        <f t="shared" si="79"/>
        <v>53030101[Subregión]-Nordeste</v>
      </c>
      <c r="F2495" t="str">
        <f t="shared" si="78"/>
        <v/>
      </c>
      <c r="G2495">
        <v>0.5</v>
      </c>
      <c r="H2495" s="2">
        <v>0.77300000000000002</v>
      </c>
      <c r="I2495">
        <f>+ABS(SUMIF($A$4:$A$11183,A2495,$H$4:$H$11183)-IF(ISERROR(VLOOKUP(A2495,Seguimiento_Mar_2025!G$4:U$356,15,FALSE)),0,VLOOKUP(A2495,Seguimiento_Mar_2025!G$4:U$356,15,FALSE)))</f>
        <v>7.1054273576010019E-15</v>
      </c>
    </row>
    <row r="2496" spans="1:9">
      <c r="A2496" t="s">
        <v>551</v>
      </c>
      <c r="B2496" s="1" t="str">
        <f>+IF(LEN(A2496)&gt;0,VLOOKUP(A2496,Seguimiento_Mar_2025!G$4:H$356,2,FALSE),"")</f>
        <v>Estrategias de planeación del sector minero-energético ejecutadas</v>
      </c>
      <c r="C2496" s="1" t="str">
        <f>+IF(LEN(A2496)&gt;0,VLOOKUP(A2496,Seguimiento_Mar_2025!G$4:J$356,4,FALSE),"")</f>
        <v>Secretaría de Desarrollo Económico</v>
      </c>
      <c r="D2496" t="s">
        <v>1229</v>
      </c>
      <c r="E2496" t="str">
        <f t="shared" si="79"/>
        <v>53030102.Departamento</v>
      </c>
      <c r="F2496" t="str">
        <f t="shared" si="78"/>
        <v/>
      </c>
      <c r="G2496">
        <v>1</v>
      </c>
      <c r="H2496" s="2"/>
      <c r="I2496">
        <f>+ABS(SUMIF($A$4:$A$11183,A2496,$H$4:$H$11183)-IF(ISERROR(VLOOKUP(A2496,Seguimiento_Mar_2025!G$4:U$356,15,FALSE)),0,VLOOKUP(A2496,Seguimiento_Mar_2025!G$4:U$356,15,FALSE)))</f>
        <v>0</v>
      </c>
    </row>
    <row r="2497" spans="1:9">
      <c r="A2497" t="s">
        <v>553</v>
      </c>
      <c r="B2497" s="1" t="str">
        <f>+IF(LEN(A2497)&gt;0,VLOOKUP(A2497,Seguimiento_Mar_2025!G$4:H$356,2,FALSE),"")</f>
        <v>Unidades productivas del sector minero-energético formadas</v>
      </c>
      <c r="C2497" s="1" t="str">
        <f>+IF(LEN(A2497)&gt;0,VLOOKUP(A2497,Seguimiento_Mar_2025!G$4:J$356,4,FALSE),"")</f>
        <v>Secretaría de Desarrollo Económico</v>
      </c>
      <c r="D2497" t="s">
        <v>1262</v>
      </c>
      <c r="E2497" t="str">
        <f t="shared" si="79"/>
        <v>53030103Segovia</v>
      </c>
      <c r="F2497" t="str">
        <f t="shared" si="78"/>
        <v/>
      </c>
      <c r="G2497">
        <v>115</v>
      </c>
      <c r="H2497" s="2"/>
      <c r="I2497">
        <f>+ABS(SUMIF($A$4:$A$11183,A2497,$H$4:$H$11183)-IF(ISERROR(VLOOKUP(A2497,Seguimiento_Mar_2025!G$4:U$356,15,FALSE)),0,VLOOKUP(A2497,Seguimiento_Mar_2025!G$4:U$356,15,FALSE)))</f>
        <v>0</v>
      </c>
    </row>
    <row r="2498" spans="1:9">
      <c r="A2498" t="s">
        <v>553</v>
      </c>
      <c r="B2498" s="1" t="str">
        <f>+IF(LEN(A2498)&gt;0,VLOOKUP(A2498,Seguimiento_Mar_2025!G$4:H$356,2,FALSE),"")</f>
        <v>Unidades productivas del sector minero-energético formadas</v>
      </c>
      <c r="C2498" s="1" t="str">
        <f>+IF(LEN(A2498)&gt;0,VLOOKUP(A2498,Seguimiento_Mar_2025!G$4:J$356,4,FALSE),"")</f>
        <v>Secretaría de Desarrollo Económico</v>
      </c>
      <c r="D2498" t="s">
        <v>1324</v>
      </c>
      <c r="E2498" t="str">
        <f t="shared" si="79"/>
        <v>53030103Frontino</v>
      </c>
      <c r="F2498" t="str">
        <f t="shared" si="78"/>
        <v/>
      </c>
      <c r="G2498">
        <v>71</v>
      </c>
      <c r="H2498" s="2">
        <v>21</v>
      </c>
      <c r="I2498">
        <f>+ABS(SUMIF($A$4:$A$11183,A2498,$H$4:$H$11183)-IF(ISERROR(VLOOKUP(A2498,Seguimiento_Mar_2025!G$4:U$356,15,FALSE)),0,VLOOKUP(A2498,Seguimiento_Mar_2025!G$4:U$356,15,FALSE)))</f>
        <v>0</v>
      </c>
    </row>
    <row r="2499" spans="1:9">
      <c r="A2499" t="s">
        <v>553</v>
      </c>
      <c r="B2499" s="1" t="str">
        <f>+IF(LEN(A2499)&gt;0,VLOOKUP(A2499,Seguimiento_Mar_2025!G$4:H$356,2,FALSE),"")</f>
        <v>Unidades productivas del sector minero-energético formadas</v>
      </c>
      <c r="C2499" s="1" t="str">
        <f>+IF(LEN(A2499)&gt;0,VLOOKUP(A2499,Seguimiento_Mar_2025!G$4:J$356,4,FALSE),"")</f>
        <v>Secretaría de Desarrollo Económico</v>
      </c>
      <c r="D2499" t="s">
        <v>1259</v>
      </c>
      <c r="E2499" t="str">
        <f t="shared" si="79"/>
        <v>53030103Santa Rosa de Osos</v>
      </c>
      <c r="F2499" t="str">
        <f t="shared" si="78"/>
        <v/>
      </c>
      <c r="G2499">
        <v>61</v>
      </c>
      <c r="H2499" s="2">
        <v>26</v>
      </c>
      <c r="I2499">
        <f>+ABS(SUMIF($A$4:$A$11183,A2499,$H$4:$H$11183)-IF(ISERROR(VLOOKUP(A2499,Seguimiento_Mar_2025!G$4:U$356,15,FALSE)),0,VLOOKUP(A2499,Seguimiento_Mar_2025!G$4:U$356,15,FALSE)))</f>
        <v>0</v>
      </c>
    </row>
    <row r="2500" spans="1:9">
      <c r="A2500" t="s">
        <v>553</v>
      </c>
      <c r="B2500" s="1" t="str">
        <f>+IF(LEN(A2500)&gt;0,VLOOKUP(A2500,Seguimiento_Mar_2025!G$4:H$356,2,FALSE),"")</f>
        <v>Unidades productivas del sector minero-energético formadas</v>
      </c>
      <c r="C2500" s="1" t="str">
        <f>+IF(LEN(A2500)&gt;0,VLOOKUP(A2500,Seguimiento_Mar_2025!G$4:J$356,4,FALSE),"")</f>
        <v>Secretaría de Desarrollo Económico</v>
      </c>
      <c r="D2500" t="s">
        <v>1267</v>
      </c>
      <c r="E2500" t="str">
        <f t="shared" si="79"/>
        <v>53030103Sonsón</v>
      </c>
      <c r="F2500" t="str">
        <f t="shared" ref="F2500:F2563" si="80">+IF(IF(LEN(E2500)&gt;0,COUNTIF($E$4:$E$11183,E2500),"")=1,"",IF(LEN(E2500)&gt;0,COUNTIF($E$4:$E$11183,E2500),""))</f>
        <v/>
      </c>
      <c r="G2500">
        <v>2</v>
      </c>
      <c r="H2500" s="2"/>
      <c r="I2500">
        <f>+ABS(SUMIF($A$4:$A$11183,A2500,$H$4:$H$11183)-IF(ISERROR(VLOOKUP(A2500,Seguimiento_Mar_2025!G$4:U$356,15,FALSE)),0,VLOOKUP(A2500,Seguimiento_Mar_2025!G$4:U$356,15,FALSE)))</f>
        <v>0</v>
      </c>
    </row>
    <row r="2501" spans="1:9">
      <c r="A2501" t="s">
        <v>553</v>
      </c>
      <c r="B2501" s="1" t="str">
        <f>+IF(LEN(A2501)&gt;0,VLOOKUP(A2501,Seguimiento_Mar_2025!G$4:H$356,2,FALSE),"")</f>
        <v>Unidades productivas del sector minero-energético formadas</v>
      </c>
      <c r="C2501" s="1" t="str">
        <f>+IF(LEN(A2501)&gt;0,VLOOKUP(A2501,Seguimiento_Mar_2025!G$4:J$356,4,FALSE),"")</f>
        <v>Secretaría de Desarrollo Económico</v>
      </c>
      <c r="D2501" t="s">
        <v>1299</v>
      </c>
      <c r="E2501" t="str">
        <f t="shared" si="79"/>
        <v>53030103Caracolí</v>
      </c>
      <c r="F2501" t="str">
        <f t="shared" si="80"/>
        <v/>
      </c>
      <c r="G2501">
        <v>2</v>
      </c>
      <c r="H2501" s="2"/>
      <c r="I2501">
        <f>+ABS(SUMIF($A$4:$A$11183,A2501,$H$4:$H$11183)-IF(ISERROR(VLOOKUP(A2501,Seguimiento_Mar_2025!G$4:U$356,15,FALSE)),0,VLOOKUP(A2501,Seguimiento_Mar_2025!G$4:U$356,15,FALSE)))</f>
        <v>0</v>
      </c>
    </row>
    <row r="2502" spans="1:9">
      <c r="A2502" t="s">
        <v>553</v>
      </c>
      <c r="B2502" s="1" t="str">
        <f>+IF(LEN(A2502)&gt;0,VLOOKUP(A2502,Seguimiento_Mar_2025!G$4:H$356,2,FALSE),"")</f>
        <v>Unidades productivas del sector minero-energético formadas</v>
      </c>
      <c r="C2502" s="1" t="str">
        <f>+IF(LEN(A2502)&gt;0,VLOOKUP(A2502,Seguimiento_Mar_2025!G$4:J$356,4,FALSE),"")</f>
        <v>Secretaría de Desarrollo Económico</v>
      </c>
      <c r="D2502" t="s">
        <v>1263</v>
      </c>
      <c r="E2502" t="str">
        <f t="shared" si="79"/>
        <v>53030103Tarazá</v>
      </c>
      <c r="F2502" t="str">
        <f t="shared" si="80"/>
        <v/>
      </c>
      <c r="G2502">
        <v>13</v>
      </c>
      <c r="H2502" s="2"/>
      <c r="I2502">
        <f>+ABS(SUMIF($A$4:$A$11183,A2502,$H$4:$H$11183)-IF(ISERROR(VLOOKUP(A2502,Seguimiento_Mar_2025!G$4:U$356,15,FALSE)),0,VLOOKUP(A2502,Seguimiento_Mar_2025!G$4:U$356,15,FALSE)))</f>
        <v>0</v>
      </c>
    </row>
    <row r="2503" spans="1:9">
      <c r="A2503" t="s">
        <v>553</v>
      </c>
      <c r="B2503" s="1" t="str">
        <f>+IF(LEN(A2503)&gt;0,VLOOKUP(A2503,Seguimiento_Mar_2025!G$4:H$356,2,FALSE),"")</f>
        <v>Unidades productivas del sector minero-energético formadas</v>
      </c>
      <c r="C2503" s="1" t="str">
        <f>+IF(LEN(A2503)&gt;0,VLOOKUP(A2503,Seguimiento_Mar_2025!G$4:J$356,4,FALSE),"")</f>
        <v>Secretaría de Desarrollo Económico</v>
      </c>
      <c r="D2503" t="s">
        <v>1336</v>
      </c>
      <c r="E2503" t="str">
        <f t="shared" si="79"/>
        <v>53030103Remedios</v>
      </c>
      <c r="F2503" t="str">
        <f t="shared" si="80"/>
        <v/>
      </c>
      <c r="G2503">
        <v>74</v>
      </c>
      <c r="H2503" s="2"/>
      <c r="I2503">
        <f>+ABS(SUMIF($A$4:$A$11183,A2503,$H$4:$H$11183)-IF(ISERROR(VLOOKUP(A2503,Seguimiento_Mar_2025!G$4:U$356,15,FALSE)),0,VLOOKUP(A2503,Seguimiento_Mar_2025!G$4:U$356,15,FALSE)))</f>
        <v>0</v>
      </c>
    </row>
    <row r="2504" spans="1:9">
      <c r="A2504" t="s">
        <v>553</v>
      </c>
      <c r="B2504" s="1" t="str">
        <f>+IF(LEN(A2504)&gt;0,VLOOKUP(A2504,Seguimiento_Mar_2025!G$4:H$356,2,FALSE),"")</f>
        <v>Unidades productivas del sector minero-energético formadas</v>
      </c>
      <c r="C2504" s="1" t="str">
        <f>+IF(LEN(A2504)&gt;0,VLOOKUP(A2504,Seguimiento_Mar_2025!G$4:J$356,4,FALSE),"")</f>
        <v>Secretaría de Desarrollo Económico</v>
      </c>
      <c r="D2504" t="s">
        <v>1265</v>
      </c>
      <c r="E2504" t="str">
        <f t="shared" si="79"/>
        <v>53030103Caucasia</v>
      </c>
      <c r="F2504" t="str">
        <f t="shared" si="80"/>
        <v/>
      </c>
      <c r="G2504">
        <v>27</v>
      </c>
      <c r="H2504" s="2">
        <v>28</v>
      </c>
      <c r="I2504">
        <f>+ABS(SUMIF($A$4:$A$11183,A2504,$H$4:$H$11183)-IF(ISERROR(VLOOKUP(A2504,Seguimiento_Mar_2025!G$4:U$356,15,FALSE)),0,VLOOKUP(A2504,Seguimiento_Mar_2025!G$4:U$356,15,FALSE)))</f>
        <v>0</v>
      </c>
    </row>
    <row r="2505" spans="1:9">
      <c r="A2505" t="s">
        <v>553</v>
      </c>
      <c r="B2505" s="1" t="str">
        <f>+IF(LEN(A2505)&gt;0,VLOOKUP(A2505,Seguimiento_Mar_2025!G$4:H$356,2,FALSE),"")</f>
        <v>Unidades productivas del sector minero-energético formadas</v>
      </c>
      <c r="C2505" s="1" t="str">
        <f>+IF(LEN(A2505)&gt;0,VLOOKUP(A2505,Seguimiento_Mar_2025!G$4:J$356,4,FALSE),"")</f>
        <v>Secretaría de Desarrollo Económico</v>
      </c>
      <c r="D2505" t="s">
        <v>1232</v>
      </c>
      <c r="E2505" t="str">
        <f t="shared" si="79"/>
        <v>53030103Vegachí</v>
      </c>
      <c r="F2505" t="str">
        <f t="shared" si="80"/>
        <v/>
      </c>
      <c r="G2505">
        <v>11</v>
      </c>
      <c r="H2505" s="2"/>
      <c r="I2505">
        <f>+ABS(SUMIF($A$4:$A$11183,A2505,$H$4:$H$11183)-IF(ISERROR(VLOOKUP(A2505,Seguimiento_Mar_2025!G$4:U$356,15,FALSE)),0,VLOOKUP(A2505,Seguimiento_Mar_2025!G$4:U$356,15,FALSE)))</f>
        <v>0</v>
      </c>
    </row>
    <row r="2506" spans="1:9">
      <c r="A2506" t="s">
        <v>553</v>
      </c>
      <c r="B2506" s="1" t="str">
        <f>+IF(LEN(A2506)&gt;0,VLOOKUP(A2506,Seguimiento_Mar_2025!G$4:H$356,2,FALSE),"")</f>
        <v>Unidades productivas del sector minero-energético formadas</v>
      </c>
      <c r="C2506" s="1" t="str">
        <f>+IF(LEN(A2506)&gt;0,VLOOKUP(A2506,Seguimiento_Mar_2025!G$4:J$356,4,FALSE),"")</f>
        <v>Secretaría de Desarrollo Económico</v>
      </c>
      <c r="D2506" t="s">
        <v>1352</v>
      </c>
      <c r="E2506" t="str">
        <f t="shared" si="79"/>
        <v>53030103Yalí</v>
      </c>
      <c r="F2506" t="str">
        <f t="shared" si="80"/>
        <v/>
      </c>
      <c r="G2506">
        <v>13</v>
      </c>
      <c r="H2506" s="2"/>
      <c r="I2506">
        <f>+ABS(SUMIF($A$4:$A$11183,A2506,$H$4:$H$11183)-IF(ISERROR(VLOOKUP(A2506,Seguimiento_Mar_2025!G$4:U$356,15,FALSE)),0,VLOOKUP(A2506,Seguimiento_Mar_2025!G$4:U$356,15,FALSE)))</f>
        <v>0</v>
      </c>
    </row>
    <row r="2507" spans="1:9">
      <c r="A2507" t="s">
        <v>553</v>
      </c>
      <c r="B2507" s="1" t="str">
        <f>+IF(LEN(A2507)&gt;0,VLOOKUP(A2507,Seguimiento_Mar_2025!G$4:H$356,2,FALSE),"")</f>
        <v>Unidades productivas del sector minero-energético formadas</v>
      </c>
      <c r="C2507" s="1" t="str">
        <f>+IF(LEN(A2507)&gt;0,VLOOKUP(A2507,Seguimiento_Mar_2025!G$4:J$356,4,FALSE),"")</f>
        <v>Secretaría de Desarrollo Económico</v>
      </c>
      <c r="D2507" t="s">
        <v>1230</v>
      </c>
      <c r="E2507" t="str">
        <f t="shared" si="79"/>
        <v>53030103Amagá</v>
      </c>
      <c r="F2507" t="str">
        <f t="shared" si="80"/>
        <v/>
      </c>
      <c r="G2507">
        <v>47</v>
      </c>
      <c r="H2507" s="2"/>
      <c r="I2507">
        <f>+ABS(SUMIF($A$4:$A$11183,A2507,$H$4:$H$11183)-IF(ISERROR(VLOOKUP(A2507,Seguimiento_Mar_2025!G$4:U$356,15,FALSE)),0,VLOOKUP(A2507,Seguimiento_Mar_2025!G$4:U$356,15,FALSE)))</f>
        <v>0</v>
      </c>
    </row>
    <row r="2508" spans="1:9">
      <c r="A2508" t="s">
        <v>553</v>
      </c>
      <c r="B2508" s="1" t="str">
        <f>+IF(LEN(A2508)&gt;0,VLOOKUP(A2508,Seguimiento_Mar_2025!G$4:H$356,2,FALSE),"")</f>
        <v>Unidades productivas del sector minero-energético formadas</v>
      </c>
      <c r="C2508" s="1" t="str">
        <f>+IF(LEN(A2508)&gt;0,VLOOKUP(A2508,Seguimiento_Mar_2025!G$4:J$356,4,FALSE),"")</f>
        <v>Secretaría de Desarrollo Económico</v>
      </c>
      <c r="D2508" t="s">
        <v>1253</v>
      </c>
      <c r="E2508" t="str">
        <f t="shared" si="79"/>
        <v>53030103El Bagre</v>
      </c>
      <c r="F2508" t="str">
        <f t="shared" si="80"/>
        <v/>
      </c>
      <c r="G2508">
        <v>21</v>
      </c>
      <c r="H2508" s="2"/>
      <c r="I2508">
        <f>+ABS(SUMIF($A$4:$A$11183,A2508,$H$4:$H$11183)-IF(ISERROR(VLOOKUP(A2508,Seguimiento_Mar_2025!G$4:U$356,15,FALSE)),0,VLOOKUP(A2508,Seguimiento_Mar_2025!G$4:U$356,15,FALSE)))</f>
        <v>0</v>
      </c>
    </row>
    <row r="2509" spans="1:9">
      <c r="A2509" t="s">
        <v>553</v>
      </c>
      <c r="B2509" s="1" t="str">
        <f>+IF(LEN(A2509)&gt;0,VLOOKUP(A2509,Seguimiento_Mar_2025!G$4:H$356,2,FALSE),"")</f>
        <v>Unidades productivas del sector minero-energético formadas</v>
      </c>
      <c r="C2509" s="1" t="str">
        <f>+IF(LEN(A2509)&gt;0,VLOOKUP(A2509,Seguimiento_Mar_2025!G$4:J$356,4,FALSE),"")</f>
        <v>Secretaría de Desarrollo Económico</v>
      </c>
      <c r="D2509" t="s">
        <v>1256</v>
      </c>
      <c r="E2509" t="str">
        <f t="shared" si="79"/>
        <v>53030103Medellín</v>
      </c>
      <c r="F2509" t="str">
        <f t="shared" si="80"/>
        <v/>
      </c>
      <c r="G2509">
        <v>28</v>
      </c>
      <c r="H2509" s="2"/>
      <c r="I2509">
        <f>+ABS(SUMIF($A$4:$A$11183,A2509,$H$4:$H$11183)-IF(ISERROR(VLOOKUP(A2509,Seguimiento_Mar_2025!G$4:U$356,15,FALSE)),0,VLOOKUP(A2509,Seguimiento_Mar_2025!G$4:U$356,15,FALSE)))</f>
        <v>0</v>
      </c>
    </row>
    <row r="2510" spans="1:9">
      <c r="A2510" t="s">
        <v>553</v>
      </c>
      <c r="B2510" s="1" t="str">
        <f>+IF(LEN(A2510)&gt;0,VLOOKUP(A2510,Seguimiento_Mar_2025!G$4:H$356,2,FALSE),"")</f>
        <v>Unidades productivas del sector minero-energético formadas</v>
      </c>
      <c r="C2510" s="1" t="str">
        <f>+IF(LEN(A2510)&gt;0,VLOOKUP(A2510,Seguimiento_Mar_2025!G$4:J$356,4,FALSE),"")</f>
        <v>Secretaría de Desarrollo Económico</v>
      </c>
      <c r="D2510" t="s">
        <v>1301</v>
      </c>
      <c r="E2510" t="str">
        <f t="shared" si="79"/>
        <v>53030103Yolombó</v>
      </c>
      <c r="F2510" t="str">
        <f t="shared" si="80"/>
        <v/>
      </c>
      <c r="G2510">
        <v>31</v>
      </c>
      <c r="H2510" s="2"/>
      <c r="I2510">
        <f>+ABS(SUMIF($A$4:$A$11183,A2510,$H$4:$H$11183)-IF(ISERROR(VLOOKUP(A2510,Seguimiento_Mar_2025!G$4:U$356,15,FALSE)),0,VLOOKUP(A2510,Seguimiento_Mar_2025!G$4:U$356,15,FALSE)))</f>
        <v>0</v>
      </c>
    </row>
    <row r="2511" spans="1:9">
      <c r="A2511" t="s">
        <v>553</v>
      </c>
      <c r="B2511" s="1" t="str">
        <f>+IF(LEN(A2511)&gt;0,VLOOKUP(A2511,Seguimiento_Mar_2025!G$4:H$356,2,FALSE),"")</f>
        <v>Unidades productivas del sector minero-energético formadas</v>
      </c>
      <c r="C2511" s="1" t="str">
        <f>+IF(LEN(A2511)&gt;0,VLOOKUP(A2511,Seguimiento_Mar_2025!G$4:J$356,4,FALSE),"")</f>
        <v>Secretaría de Desarrollo Económico</v>
      </c>
      <c r="D2511" t="s">
        <v>1277</v>
      </c>
      <c r="E2511" t="str">
        <f t="shared" si="79"/>
        <v>53030103Angelópolis</v>
      </c>
      <c r="F2511" t="str">
        <f t="shared" si="80"/>
        <v/>
      </c>
      <c r="G2511">
        <v>12</v>
      </c>
      <c r="H2511" s="2"/>
      <c r="I2511">
        <f>+ABS(SUMIF($A$4:$A$11183,A2511,$H$4:$H$11183)-IF(ISERROR(VLOOKUP(A2511,Seguimiento_Mar_2025!G$4:U$356,15,FALSE)),0,VLOOKUP(A2511,Seguimiento_Mar_2025!G$4:U$356,15,FALSE)))</f>
        <v>0</v>
      </c>
    </row>
    <row r="2512" spans="1:9">
      <c r="A2512" t="s">
        <v>553</v>
      </c>
      <c r="B2512" s="1" t="str">
        <f>+IF(LEN(A2512)&gt;0,VLOOKUP(A2512,Seguimiento_Mar_2025!G$4:H$356,2,FALSE),"")</f>
        <v>Unidades productivas del sector minero-energético formadas</v>
      </c>
      <c r="C2512" s="1" t="str">
        <f>+IF(LEN(A2512)&gt;0,VLOOKUP(A2512,Seguimiento_Mar_2025!G$4:J$356,4,FALSE),"")</f>
        <v>Secretaría de Desarrollo Económico</v>
      </c>
      <c r="D2512" t="s">
        <v>1233</v>
      </c>
      <c r="E2512" t="str">
        <f t="shared" si="79"/>
        <v>53030103Zaragoza</v>
      </c>
      <c r="F2512" t="str">
        <f t="shared" si="80"/>
        <v/>
      </c>
      <c r="G2512">
        <v>20</v>
      </c>
      <c r="H2512" s="2"/>
      <c r="I2512">
        <f>+ABS(SUMIF($A$4:$A$11183,A2512,$H$4:$H$11183)-IF(ISERROR(VLOOKUP(A2512,Seguimiento_Mar_2025!G$4:U$356,15,FALSE)),0,VLOOKUP(A2512,Seguimiento_Mar_2025!G$4:U$356,15,FALSE)))</f>
        <v>0</v>
      </c>
    </row>
    <row r="2513" spans="1:9">
      <c r="A2513" t="s">
        <v>553</v>
      </c>
      <c r="B2513" s="1" t="str">
        <f>+IF(LEN(A2513)&gt;0,VLOOKUP(A2513,Seguimiento_Mar_2025!G$4:H$356,2,FALSE),"")</f>
        <v>Unidades productivas del sector minero-energético formadas</v>
      </c>
      <c r="C2513" s="1" t="str">
        <f>+IF(LEN(A2513)&gt;0,VLOOKUP(A2513,Seguimiento_Mar_2025!G$4:J$356,4,FALSE),"")</f>
        <v>Secretaría de Desarrollo Económico</v>
      </c>
      <c r="D2513" t="s">
        <v>1306</v>
      </c>
      <c r="E2513" t="str">
        <f t="shared" si="79"/>
        <v>53030103Anorí</v>
      </c>
      <c r="F2513" t="str">
        <f t="shared" si="80"/>
        <v/>
      </c>
      <c r="G2513">
        <v>10</v>
      </c>
      <c r="H2513" s="2"/>
      <c r="I2513">
        <f>+ABS(SUMIF($A$4:$A$11183,A2513,$H$4:$H$11183)-IF(ISERROR(VLOOKUP(A2513,Seguimiento_Mar_2025!G$4:U$356,15,FALSE)),0,VLOOKUP(A2513,Seguimiento_Mar_2025!G$4:U$356,15,FALSE)))</f>
        <v>0</v>
      </c>
    </row>
    <row r="2514" spans="1:9">
      <c r="A2514" t="s">
        <v>553</v>
      </c>
      <c r="B2514" s="1" t="str">
        <f>+IF(LEN(A2514)&gt;0,VLOOKUP(A2514,Seguimiento_Mar_2025!G$4:H$356,2,FALSE),"")</f>
        <v>Unidades productivas del sector minero-energético formadas</v>
      </c>
      <c r="C2514" s="1" t="str">
        <f>+IF(LEN(A2514)&gt;0,VLOOKUP(A2514,Seguimiento_Mar_2025!G$4:J$356,4,FALSE),"")</f>
        <v>Secretaría de Desarrollo Económico</v>
      </c>
      <c r="D2514" t="s">
        <v>1319</v>
      </c>
      <c r="E2514" t="str">
        <f t="shared" si="79"/>
        <v>53030103Donmatías</v>
      </c>
      <c r="F2514" t="str">
        <f t="shared" si="80"/>
        <v/>
      </c>
      <c r="G2514">
        <v>27</v>
      </c>
      <c r="H2514" s="2"/>
      <c r="I2514">
        <f>+ABS(SUMIF($A$4:$A$11183,A2514,$H$4:$H$11183)-IF(ISERROR(VLOOKUP(A2514,Seguimiento_Mar_2025!G$4:U$356,15,FALSE)),0,VLOOKUP(A2514,Seguimiento_Mar_2025!G$4:U$356,15,FALSE)))</f>
        <v>0</v>
      </c>
    </row>
    <row r="2515" spans="1:9">
      <c r="A2515" t="s">
        <v>553</v>
      </c>
      <c r="B2515" s="1" t="str">
        <f>+IF(LEN(A2515)&gt;0,VLOOKUP(A2515,Seguimiento_Mar_2025!G$4:H$356,2,FALSE),"")</f>
        <v>Unidades productivas del sector minero-energético formadas</v>
      </c>
      <c r="C2515" s="1" t="str">
        <f>+IF(LEN(A2515)&gt;0,VLOOKUP(A2515,Seguimiento_Mar_2025!G$4:J$356,4,FALSE),"")</f>
        <v>Secretaría de Desarrollo Económico</v>
      </c>
      <c r="D2515" t="s">
        <v>1305</v>
      </c>
      <c r="E2515" t="str">
        <f t="shared" si="79"/>
        <v>53030103Amalfi</v>
      </c>
      <c r="F2515" t="str">
        <f t="shared" si="80"/>
        <v/>
      </c>
      <c r="G2515">
        <v>14</v>
      </c>
      <c r="H2515" s="2"/>
      <c r="I2515">
        <f>+ABS(SUMIF($A$4:$A$11183,A2515,$H$4:$H$11183)-IF(ISERROR(VLOOKUP(A2515,Seguimiento_Mar_2025!G$4:U$356,15,FALSE)),0,VLOOKUP(A2515,Seguimiento_Mar_2025!G$4:U$356,15,FALSE)))</f>
        <v>0</v>
      </c>
    </row>
    <row r="2516" spans="1:9">
      <c r="A2516" t="s">
        <v>553</v>
      </c>
      <c r="B2516" s="1" t="str">
        <f>+IF(LEN(A2516)&gt;0,VLOOKUP(A2516,Seguimiento_Mar_2025!G$4:H$356,2,FALSE),"")</f>
        <v>Unidades productivas del sector minero-energético formadas</v>
      </c>
      <c r="C2516" s="1" t="str">
        <f>+IF(LEN(A2516)&gt;0,VLOOKUP(A2516,Seguimiento_Mar_2025!G$4:J$356,4,FALSE),"")</f>
        <v>Secretaría de Desarrollo Económico</v>
      </c>
      <c r="D2516" t="s">
        <v>1312</v>
      </c>
      <c r="E2516" t="str">
        <f t="shared" si="79"/>
        <v>53030103Buriticá</v>
      </c>
      <c r="F2516" t="str">
        <f t="shared" si="80"/>
        <v/>
      </c>
      <c r="G2516">
        <v>34</v>
      </c>
      <c r="H2516" s="2"/>
      <c r="I2516">
        <f>+ABS(SUMIF($A$4:$A$11183,A2516,$H$4:$H$11183)-IF(ISERROR(VLOOKUP(A2516,Seguimiento_Mar_2025!G$4:U$356,15,FALSE)),0,VLOOKUP(A2516,Seguimiento_Mar_2025!G$4:U$356,15,FALSE)))</f>
        <v>0</v>
      </c>
    </row>
    <row r="2517" spans="1:9">
      <c r="A2517" t="s">
        <v>553</v>
      </c>
      <c r="B2517" s="1" t="str">
        <f>+IF(LEN(A2517)&gt;0,VLOOKUP(A2517,Seguimiento_Mar_2025!G$4:H$356,2,FALSE),"")</f>
        <v>Unidades productivas del sector minero-energético formadas</v>
      </c>
      <c r="C2517" s="1" t="str">
        <f>+IF(LEN(A2517)&gt;0,VLOOKUP(A2517,Seguimiento_Mar_2025!G$4:J$356,4,FALSE),"")</f>
        <v>Secretaría de Desarrollo Económico</v>
      </c>
      <c r="D2517" t="s">
        <v>1296</v>
      </c>
      <c r="E2517" t="str">
        <f t="shared" si="79"/>
        <v>53030103San Roque</v>
      </c>
      <c r="F2517" t="str">
        <f t="shared" si="80"/>
        <v/>
      </c>
      <c r="G2517">
        <v>6</v>
      </c>
      <c r="H2517" s="2"/>
      <c r="I2517">
        <f>+ABS(SUMIF($A$4:$A$11183,A2517,$H$4:$H$11183)-IF(ISERROR(VLOOKUP(A2517,Seguimiento_Mar_2025!G$4:U$356,15,FALSE)),0,VLOOKUP(A2517,Seguimiento_Mar_2025!G$4:U$356,15,FALSE)))</f>
        <v>0</v>
      </c>
    </row>
    <row r="2518" spans="1:9">
      <c r="A2518" t="s">
        <v>553</v>
      </c>
      <c r="B2518" s="1" t="str">
        <f>+IF(LEN(A2518)&gt;0,VLOOKUP(A2518,Seguimiento_Mar_2025!G$4:H$356,2,FALSE),"")</f>
        <v>Unidades productivas del sector minero-energético formadas</v>
      </c>
      <c r="C2518" s="1" t="str">
        <f>+IF(LEN(A2518)&gt;0,VLOOKUP(A2518,Seguimiento_Mar_2025!G$4:J$356,4,FALSE),"")</f>
        <v>Secretaría de Desarrollo Económico</v>
      </c>
      <c r="D2518" t="s">
        <v>1241</v>
      </c>
      <c r="E2518" t="str">
        <f t="shared" si="79"/>
        <v>53030103Andes</v>
      </c>
      <c r="F2518" t="str">
        <f t="shared" si="80"/>
        <v/>
      </c>
      <c r="G2518">
        <v>76</v>
      </c>
      <c r="H2518" s="2"/>
      <c r="I2518">
        <f>+ABS(SUMIF($A$4:$A$11183,A2518,$H$4:$H$11183)-IF(ISERROR(VLOOKUP(A2518,Seguimiento_Mar_2025!G$4:U$356,15,FALSE)),0,VLOOKUP(A2518,Seguimiento_Mar_2025!G$4:U$356,15,FALSE)))</f>
        <v>0</v>
      </c>
    </row>
    <row r="2519" spans="1:9">
      <c r="A2519" t="s">
        <v>553</v>
      </c>
      <c r="B2519" s="1" t="str">
        <f>+IF(LEN(A2519)&gt;0,VLOOKUP(A2519,Seguimiento_Mar_2025!G$4:H$356,2,FALSE),"")</f>
        <v>Unidades productivas del sector minero-energético formadas</v>
      </c>
      <c r="C2519" s="1" t="str">
        <f>+IF(LEN(A2519)&gt;0,VLOOKUP(A2519,Seguimiento_Mar_2025!G$4:J$356,4,FALSE),"")</f>
        <v>Secretaría de Desarrollo Económico</v>
      </c>
      <c r="D2519" t="s">
        <v>1229</v>
      </c>
      <c r="E2519" t="str">
        <f t="shared" si="79"/>
        <v>53030103.Departamento</v>
      </c>
      <c r="F2519" t="str">
        <f t="shared" si="80"/>
        <v/>
      </c>
      <c r="G2519">
        <v>92</v>
      </c>
      <c r="H2519" s="2">
        <v>42</v>
      </c>
      <c r="I2519">
        <f>+ABS(SUMIF($A$4:$A$11183,A2519,$H$4:$H$11183)-IF(ISERROR(VLOOKUP(A2519,Seguimiento_Mar_2025!G$4:U$356,15,FALSE)),0,VLOOKUP(A2519,Seguimiento_Mar_2025!G$4:U$356,15,FALSE)))</f>
        <v>0</v>
      </c>
    </row>
    <row r="2520" spans="1:9">
      <c r="A2520" t="s">
        <v>553</v>
      </c>
      <c r="B2520" s="1" t="str">
        <f>+IF(LEN(A2520)&gt;0,VLOOKUP(A2520,Seguimiento_Mar_2025!G$4:H$356,2,FALSE),"")</f>
        <v>Unidades productivas del sector minero-energético formadas</v>
      </c>
      <c r="C2520" s="1" t="str">
        <f>+IF(LEN(A2520)&gt;0,VLOOKUP(A2520,Seguimiento_Mar_2025!G$4:J$356,4,FALSE),"")</f>
        <v>Secretaría de Desarrollo Económico</v>
      </c>
      <c r="D2520" t="s">
        <v>1280</v>
      </c>
      <c r="E2520" t="str">
        <f t="shared" si="79"/>
        <v>53030103Briceño</v>
      </c>
      <c r="F2520" t="str">
        <f t="shared" si="80"/>
        <v/>
      </c>
      <c r="G2520">
        <v>4</v>
      </c>
      <c r="H2520" s="2"/>
      <c r="I2520">
        <f>+ABS(SUMIF($A$4:$A$11183,A2520,$H$4:$H$11183)-IF(ISERROR(VLOOKUP(A2520,Seguimiento_Mar_2025!G$4:U$356,15,FALSE)),0,VLOOKUP(A2520,Seguimiento_Mar_2025!G$4:U$356,15,FALSE)))</f>
        <v>0</v>
      </c>
    </row>
    <row r="2521" spans="1:9">
      <c r="A2521" t="s">
        <v>553</v>
      </c>
      <c r="B2521" s="1" t="str">
        <f>+IF(LEN(A2521)&gt;0,VLOOKUP(A2521,Seguimiento_Mar_2025!G$4:H$356,2,FALSE),"")</f>
        <v>Unidades productivas del sector minero-energético formadas</v>
      </c>
      <c r="C2521" s="1" t="str">
        <f>+IF(LEN(A2521)&gt;0,VLOOKUP(A2521,Seguimiento_Mar_2025!G$4:J$356,4,FALSE),"")</f>
        <v>Secretaría de Desarrollo Económico</v>
      </c>
      <c r="D2521" t="s">
        <v>1349</v>
      </c>
      <c r="E2521" t="str">
        <f t="shared" si="79"/>
        <v>53030103Valdivia</v>
      </c>
      <c r="F2521" t="str">
        <f t="shared" si="80"/>
        <v/>
      </c>
      <c r="G2521">
        <v>69</v>
      </c>
      <c r="H2521" s="2"/>
      <c r="I2521">
        <f>+ABS(SUMIF($A$4:$A$11183,A2521,$H$4:$H$11183)-IF(ISERROR(VLOOKUP(A2521,Seguimiento_Mar_2025!G$4:U$356,15,FALSE)),0,VLOOKUP(A2521,Seguimiento_Mar_2025!G$4:U$356,15,FALSE)))</f>
        <v>0</v>
      </c>
    </row>
    <row r="2522" spans="1:9">
      <c r="A2522" t="s">
        <v>553</v>
      </c>
      <c r="B2522" s="1" t="str">
        <f>+IF(LEN(A2522)&gt;0,VLOOKUP(A2522,Seguimiento_Mar_2025!G$4:H$356,2,FALSE),"")</f>
        <v>Unidades productivas del sector minero-energético formadas</v>
      </c>
      <c r="C2522" s="1" t="str">
        <f>+IF(LEN(A2522)&gt;0,VLOOKUP(A2522,Seguimiento_Mar_2025!G$4:J$356,4,FALSE),"")</f>
        <v>Secretaría de Desarrollo Económico</v>
      </c>
      <c r="D2522" t="s">
        <v>1239</v>
      </c>
      <c r="E2522" t="str">
        <f t="shared" si="79"/>
        <v>53030103Nechí</v>
      </c>
      <c r="F2522" t="str">
        <f t="shared" si="80"/>
        <v/>
      </c>
      <c r="G2522">
        <v>19</v>
      </c>
      <c r="H2522" s="2"/>
      <c r="I2522">
        <f>+ABS(SUMIF($A$4:$A$11183,A2522,$H$4:$H$11183)-IF(ISERROR(VLOOKUP(A2522,Seguimiento_Mar_2025!G$4:U$356,15,FALSE)),0,VLOOKUP(A2522,Seguimiento_Mar_2025!G$4:U$356,15,FALSE)))</f>
        <v>0</v>
      </c>
    </row>
    <row r="2523" spans="1:9" ht="30">
      <c r="A2523" t="s">
        <v>555</v>
      </c>
      <c r="B2523" s="1" t="str">
        <f>+IF(LEN(A2523)&gt;0,VLOOKUP(A2523,Seguimiento_Mar_2025!G$4:H$356,2,FALSE),"")</f>
        <v>Entidades territoriales, autoridades, comunidades y grupos de valor acompañados en la diversificación de la matriz energética</v>
      </c>
      <c r="C2523" s="1" t="str">
        <f>+IF(LEN(A2523)&gt;0,VLOOKUP(A2523,Seguimiento_Mar_2025!G$4:J$356,4,FALSE),"")</f>
        <v>Secretaría de Desarrollo Económico</v>
      </c>
      <c r="D2523" t="s">
        <v>1321</v>
      </c>
      <c r="E2523" t="str">
        <f t="shared" si="79"/>
        <v>53030104El Retiro</v>
      </c>
      <c r="F2523" t="str">
        <f t="shared" si="80"/>
        <v/>
      </c>
      <c r="G2523">
        <v>1</v>
      </c>
      <c r="H2523" s="2"/>
      <c r="I2523">
        <f>+ABS(SUMIF($A$4:$A$11183,A2523,$H$4:$H$11183)-IF(ISERROR(VLOOKUP(A2523,Seguimiento_Mar_2025!G$4:U$356,15,FALSE)),0,VLOOKUP(A2523,Seguimiento_Mar_2025!G$4:U$356,15,FALSE)))</f>
        <v>0</v>
      </c>
    </row>
    <row r="2524" spans="1:9" ht="30">
      <c r="A2524" t="s">
        <v>555</v>
      </c>
      <c r="B2524" s="1" t="str">
        <f>+IF(LEN(A2524)&gt;0,VLOOKUP(A2524,Seguimiento_Mar_2025!G$4:H$356,2,FALSE),"")</f>
        <v>Entidades territoriales, autoridades, comunidades y grupos de valor acompañados en la diversificación de la matriz energética</v>
      </c>
      <c r="C2524" s="1" t="str">
        <f>+IF(LEN(A2524)&gt;0,VLOOKUP(A2524,Seguimiento_Mar_2025!G$4:J$356,4,FALSE),"")</f>
        <v>Secretaría de Desarrollo Económico</v>
      </c>
      <c r="D2524" t="s">
        <v>1229</v>
      </c>
      <c r="E2524" t="str">
        <f t="shared" si="79"/>
        <v>53030104.Departamento</v>
      </c>
      <c r="F2524" t="str">
        <f t="shared" si="80"/>
        <v/>
      </c>
      <c r="G2524">
        <v>4</v>
      </c>
      <c r="H2524" s="2"/>
      <c r="I2524">
        <f>+ABS(SUMIF($A$4:$A$11183,A2524,$H$4:$H$11183)-IF(ISERROR(VLOOKUP(A2524,Seguimiento_Mar_2025!G$4:U$356,15,FALSE)),0,VLOOKUP(A2524,Seguimiento_Mar_2025!G$4:U$356,15,FALSE)))</f>
        <v>0</v>
      </c>
    </row>
    <row r="2525" spans="1:9" ht="30">
      <c r="A2525" t="s">
        <v>1129</v>
      </c>
      <c r="B2525" s="1" t="str">
        <f>+IF(LEN(A2525)&gt;0,VLOOKUP(A2525,Seguimiento_Mar_2025!G$4:H$356,2,FALSE),"")</f>
        <v xml:space="preserve">Porcentaje de unidades de producción minero-energética asistidas con estandares de legalidad y de competitividad </v>
      </c>
      <c r="C2525" s="1" t="str">
        <f>+IF(LEN(A2525)&gt;0,VLOOKUP(A2525,Seguimiento_Mar_2025!G$4:J$356,4,FALSE),"")</f>
        <v>Secretaría de Desarrollo Económico</v>
      </c>
      <c r="D2525" t="s">
        <v>1264</v>
      </c>
      <c r="E2525" t="str">
        <f t="shared" si="79"/>
        <v>R-530301Cáceres</v>
      </c>
      <c r="F2525" t="str">
        <f t="shared" si="80"/>
        <v/>
      </c>
      <c r="G2525">
        <v>0.38</v>
      </c>
      <c r="H2525" s="2"/>
      <c r="I2525">
        <f>+ABS(SUMIF($A$4:$A$11183,A2525,$H$4:$H$11183)-IF(ISERROR(VLOOKUP(A2525,Seguimiento_Mar_2025!G$4:U$356,15,FALSE)),0,VLOOKUP(A2525,Seguimiento_Mar_2025!G$4:U$356,15,FALSE)))</f>
        <v>0</v>
      </c>
    </row>
    <row r="2526" spans="1:9" ht="30">
      <c r="A2526" t="s">
        <v>1129</v>
      </c>
      <c r="B2526" s="1" t="str">
        <f>+IF(LEN(A2526)&gt;0,VLOOKUP(A2526,Seguimiento_Mar_2025!G$4:H$356,2,FALSE),"")</f>
        <v xml:space="preserve">Porcentaje de unidades de producción minero-energética asistidas con estandares de legalidad y de competitividad </v>
      </c>
      <c r="C2526" s="1" t="str">
        <f>+IF(LEN(A2526)&gt;0,VLOOKUP(A2526,Seguimiento_Mar_2025!G$4:J$356,4,FALSE),"")</f>
        <v>Secretaría de Desarrollo Económico</v>
      </c>
      <c r="D2526" t="s">
        <v>1253</v>
      </c>
      <c r="E2526" t="str">
        <f t="shared" si="79"/>
        <v>R-530301El Bagre</v>
      </c>
      <c r="F2526" t="str">
        <f t="shared" si="80"/>
        <v/>
      </c>
      <c r="G2526">
        <v>8.4000000000000005E-2</v>
      </c>
      <c r="H2526" s="2"/>
      <c r="I2526">
        <f>+ABS(SUMIF($A$4:$A$11183,A2526,$H$4:$H$11183)-IF(ISERROR(VLOOKUP(A2526,Seguimiento_Mar_2025!G$4:U$356,15,FALSE)),0,VLOOKUP(A2526,Seguimiento_Mar_2025!G$4:U$356,15,FALSE)))</f>
        <v>0</v>
      </c>
    </row>
    <row r="2527" spans="1:9" ht="30">
      <c r="A2527" t="s">
        <v>1129</v>
      </c>
      <c r="B2527" s="1" t="str">
        <f>+IF(LEN(A2527)&gt;0,VLOOKUP(A2527,Seguimiento_Mar_2025!G$4:H$356,2,FALSE),"")</f>
        <v xml:space="preserve">Porcentaje de unidades de producción minero-energética asistidas con estandares de legalidad y de competitividad </v>
      </c>
      <c r="C2527" s="1" t="str">
        <f>+IF(LEN(A2527)&gt;0,VLOOKUP(A2527,Seguimiento_Mar_2025!G$4:J$356,4,FALSE),"")</f>
        <v>Secretaría de Desarrollo Económico</v>
      </c>
      <c r="D2527" t="s">
        <v>1233</v>
      </c>
      <c r="E2527" t="str">
        <f t="shared" si="79"/>
        <v>R-530301Zaragoza</v>
      </c>
      <c r="F2527" t="str">
        <f t="shared" si="80"/>
        <v/>
      </c>
      <c r="G2527">
        <v>8.4000000000000005E-2</v>
      </c>
      <c r="H2527" s="2"/>
      <c r="I2527">
        <f>+ABS(SUMIF($A$4:$A$11183,A2527,$H$4:$H$11183)-IF(ISERROR(VLOOKUP(A2527,Seguimiento_Mar_2025!G$4:U$356,15,FALSE)),0,VLOOKUP(A2527,Seguimiento_Mar_2025!G$4:U$356,15,FALSE)))</f>
        <v>0</v>
      </c>
    </row>
    <row r="2528" spans="1:9" ht="30">
      <c r="A2528" t="s">
        <v>1129</v>
      </c>
      <c r="B2528" s="1" t="str">
        <f>+IF(LEN(A2528)&gt;0,VLOOKUP(A2528,Seguimiento_Mar_2025!G$4:H$356,2,FALSE),"")</f>
        <v xml:space="preserve">Porcentaje de unidades de producción minero-energética asistidas con estandares de legalidad y de competitividad </v>
      </c>
      <c r="C2528" s="1" t="str">
        <f>+IF(LEN(A2528)&gt;0,VLOOKUP(A2528,Seguimiento_Mar_2025!G$4:J$356,4,FALSE),"")</f>
        <v>Secretaría de Desarrollo Económico</v>
      </c>
      <c r="D2528" t="s">
        <v>1265</v>
      </c>
      <c r="E2528" t="str">
        <f t="shared" si="79"/>
        <v>R-530301Caucasia</v>
      </c>
      <c r="F2528" t="str">
        <f t="shared" si="80"/>
        <v/>
      </c>
      <c r="G2528">
        <v>1.4319999999999999</v>
      </c>
      <c r="H2528" s="2"/>
      <c r="I2528">
        <f>+ABS(SUMIF($A$4:$A$11183,A2528,$H$4:$H$11183)-IF(ISERROR(VLOOKUP(A2528,Seguimiento_Mar_2025!G$4:U$356,15,FALSE)),0,VLOOKUP(A2528,Seguimiento_Mar_2025!G$4:U$356,15,FALSE)))</f>
        <v>0</v>
      </c>
    </row>
    <row r="2529" spans="1:9" ht="30">
      <c r="A2529" t="s">
        <v>575</v>
      </c>
      <c r="B2529" s="1" t="str">
        <f>+IF(LEN(A2529)&gt;0,VLOOKUP(A2529,Seguimiento_Mar_2025!G$4:H$356,2,FALSE),"")</f>
        <v>Unidades productivas con modelos de negocios apoyados con microcrédito/apalancamiento</v>
      </c>
      <c r="C2529" s="1" t="str">
        <f>+IF(LEN(A2529)&gt;0,VLOOKUP(A2529,Seguimiento_Mar_2025!G$4:J$356,4,FALSE),"")</f>
        <v>Secretaría de Desarrollo Económico</v>
      </c>
      <c r="D2529" t="s">
        <v>1257</v>
      </c>
      <c r="E2529" t="str">
        <f t="shared" si="79"/>
        <v>53030302Apartadó</v>
      </c>
      <c r="F2529" t="str">
        <f t="shared" si="80"/>
        <v/>
      </c>
      <c r="G2529">
        <v>43</v>
      </c>
      <c r="H2529" s="2">
        <v>157</v>
      </c>
      <c r="I2529">
        <f>+ABS(SUMIF($A$4:$A$11183,A2529,$H$4:$H$11183)-IF(ISERROR(VLOOKUP(A2529,Seguimiento_Mar_2025!G$4:U$356,15,FALSE)),0,VLOOKUP(A2529,Seguimiento_Mar_2025!G$4:U$356,15,FALSE)))</f>
        <v>0</v>
      </c>
    </row>
    <row r="2530" spans="1:9" ht="30">
      <c r="A2530" t="s">
        <v>575</v>
      </c>
      <c r="B2530" s="1" t="str">
        <f>+IF(LEN(A2530)&gt;0,VLOOKUP(A2530,Seguimiento_Mar_2025!G$4:H$356,2,FALSE),"")</f>
        <v>Unidades productivas con modelos de negocios apoyados con microcrédito/apalancamiento</v>
      </c>
      <c r="C2530" s="1" t="str">
        <f>+IF(LEN(A2530)&gt;0,VLOOKUP(A2530,Seguimiento_Mar_2025!G$4:J$356,4,FALSE),"")</f>
        <v>Secretaría de Desarrollo Económico</v>
      </c>
      <c r="D2530" t="s">
        <v>1310</v>
      </c>
      <c r="E2530" t="str">
        <f t="shared" si="79"/>
        <v>53030302Bello</v>
      </c>
      <c r="F2530" t="str">
        <f t="shared" si="80"/>
        <v/>
      </c>
      <c r="G2530">
        <v>106</v>
      </c>
      <c r="H2530" s="2">
        <v>445</v>
      </c>
      <c r="I2530">
        <f>+ABS(SUMIF($A$4:$A$11183,A2530,$H$4:$H$11183)-IF(ISERROR(VLOOKUP(A2530,Seguimiento_Mar_2025!G$4:U$356,15,FALSE)),0,VLOOKUP(A2530,Seguimiento_Mar_2025!G$4:U$356,15,FALSE)))</f>
        <v>0</v>
      </c>
    </row>
    <row r="2531" spans="1:9" ht="30">
      <c r="A2531" t="s">
        <v>575</v>
      </c>
      <c r="B2531" s="1" t="str">
        <f>+IF(LEN(A2531)&gt;0,VLOOKUP(A2531,Seguimiento_Mar_2025!G$4:H$356,2,FALSE),"")</f>
        <v>Unidades productivas con modelos de negocios apoyados con microcrédito/apalancamiento</v>
      </c>
      <c r="C2531" s="1" t="str">
        <f>+IF(LEN(A2531)&gt;0,VLOOKUP(A2531,Seguimiento_Mar_2025!G$4:J$356,4,FALSE),"")</f>
        <v>Secretaría de Desarrollo Económico</v>
      </c>
      <c r="D2531" t="s">
        <v>1314</v>
      </c>
      <c r="E2531" t="str">
        <f t="shared" si="79"/>
        <v>53030302Caldas</v>
      </c>
      <c r="F2531" t="str">
        <f t="shared" si="80"/>
        <v/>
      </c>
      <c r="G2531">
        <v>21</v>
      </c>
      <c r="H2531" s="2">
        <v>77</v>
      </c>
      <c r="I2531">
        <f>+ABS(SUMIF($A$4:$A$11183,A2531,$H$4:$H$11183)-IF(ISERROR(VLOOKUP(A2531,Seguimiento_Mar_2025!G$4:U$356,15,FALSE)),0,VLOOKUP(A2531,Seguimiento_Mar_2025!G$4:U$356,15,FALSE)))</f>
        <v>0</v>
      </c>
    </row>
    <row r="2532" spans="1:9" ht="30">
      <c r="A2532" t="s">
        <v>575</v>
      </c>
      <c r="B2532" s="1" t="str">
        <f>+IF(LEN(A2532)&gt;0,VLOOKUP(A2532,Seguimiento_Mar_2025!G$4:H$356,2,FALSE),"")</f>
        <v>Unidades productivas con modelos de negocios apoyados con microcrédito/apalancamiento</v>
      </c>
      <c r="C2532" s="1" t="str">
        <f>+IF(LEN(A2532)&gt;0,VLOOKUP(A2532,Seguimiento_Mar_2025!G$4:J$356,4,FALSE),"")</f>
        <v>Secretaría de Desarrollo Económico</v>
      </c>
      <c r="D2532" t="s">
        <v>1266</v>
      </c>
      <c r="E2532" t="str">
        <f t="shared" si="79"/>
        <v>53030302Carepa</v>
      </c>
      <c r="F2532" t="str">
        <f t="shared" si="80"/>
        <v/>
      </c>
      <c r="G2532">
        <v>6</v>
      </c>
      <c r="H2532" s="2">
        <v>46</v>
      </c>
      <c r="I2532">
        <f>+ABS(SUMIF($A$4:$A$11183,A2532,$H$4:$H$11183)-IF(ISERROR(VLOOKUP(A2532,Seguimiento_Mar_2025!G$4:U$356,15,FALSE)),0,VLOOKUP(A2532,Seguimiento_Mar_2025!G$4:U$356,15,FALSE)))</f>
        <v>0</v>
      </c>
    </row>
    <row r="2533" spans="1:9" ht="30">
      <c r="A2533" t="s">
        <v>575</v>
      </c>
      <c r="B2533" s="1" t="str">
        <f>+IF(LEN(A2533)&gt;0,VLOOKUP(A2533,Seguimiento_Mar_2025!G$4:H$356,2,FALSE),"")</f>
        <v>Unidades productivas con modelos de negocios apoyados con microcrédito/apalancamiento</v>
      </c>
      <c r="C2533" s="1" t="str">
        <f>+IF(LEN(A2533)&gt;0,VLOOKUP(A2533,Seguimiento_Mar_2025!G$4:J$356,4,FALSE),"")</f>
        <v>Secretaría de Desarrollo Económico</v>
      </c>
      <c r="D2533" t="s">
        <v>1265</v>
      </c>
      <c r="E2533" t="str">
        <f t="shared" si="79"/>
        <v>53030302Caucasia</v>
      </c>
      <c r="F2533" t="str">
        <f t="shared" si="80"/>
        <v/>
      </c>
      <c r="G2533">
        <v>49</v>
      </c>
      <c r="H2533" s="2">
        <v>160</v>
      </c>
      <c r="I2533">
        <f>+ABS(SUMIF($A$4:$A$11183,A2533,$H$4:$H$11183)-IF(ISERROR(VLOOKUP(A2533,Seguimiento_Mar_2025!G$4:U$356,15,FALSE)),0,VLOOKUP(A2533,Seguimiento_Mar_2025!G$4:U$356,15,FALSE)))</f>
        <v>0</v>
      </c>
    </row>
    <row r="2534" spans="1:9" ht="30">
      <c r="A2534" t="s">
        <v>575</v>
      </c>
      <c r="B2534" s="1" t="str">
        <f>+IF(LEN(A2534)&gt;0,VLOOKUP(A2534,Seguimiento_Mar_2025!G$4:H$356,2,FALSE),"")</f>
        <v>Unidades productivas con modelos de negocios apoyados con microcrédito/apalancamiento</v>
      </c>
      <c r="C2534" s="1" t="str">
        <f>+IF(LEN(A2534)&gt;0,VLOOKUP(A2534,Seguimiento_Mar_2025!G$4:J$356,4,FALSE),"")</f>
        <v>Secretaría de Desarrollo Económico</v>
      </c>
      <c r="D2534" t="s">
        <v>1258</v>
      </c>
      <c r="E2534" t="str">
        <f t="shared" si="79"/>
        <v>53030302Chigorodó</v>
      </c>
      <c r="F2534" t="str">
        <f t="shared" si="80"/>
        <v/>
      </c>
      <c r="G2534">
        <v>25</v>
      </c>
      <c r="H2534" s="2">
        <v>111</v>
      </c>
      <c r="I2534">
        <f>+ABS(SUMIF($A$4:$A$11183,A2534,$H$4:$H$11183)-IF(ISERROR(VLOOKUP(A2534,Seguimiento_Mar_2025!G$4:U$356,15,FALSE)),0,VLOOKUP(A2534,Seguimiento_Mar_2025!G$4:U$356,15,FALSE)))</f>
        <v>0</v>
      </c>
    </row>
    <row r="2535" spans="1:9" ht="30">
      <c r="A2535" t="s">
        <v>575</v>
      </c>
      <c r="B2535" s="1" t="str">
        <f>+IF(LEN(A2535)&gt;0,VLOOKUP(A2535,Seguimiento_Mar_2025!G$4:H$356,2,FALSE),"")</f>
        <v>Unidades productivas con modelos de negocios apoyados con microcrédito/apalancamiento</v>
      </c>
      <c r="C2535" s="1" t="str">
        <f>+IF(LEN(A2535)&gt;0,VLOOKUP(A2535,Seguimiento_Mar_2025!G$4:J$356,4,FALSE),"")</f>
        <v>Secretaría de Desarrollo Económico</v>
      </c>
      <c r="D2535" t="s">
        <v>1245</v>
      </c>
      <c r="E2535" t="str">
        <f t="shared" si="79"/>
        <v>53030302Copacabana</v>
      </c>
      <c r="F2535" t="str">
        <f t="shared" si="80"/>
        <v/>
      </c>
      <c r="G2535">
        <v>14</v>
      </c>
      <c r="H2535" s="2">
        <v>44</v>
      </c>
      <c r="I2535">
        <f>+ABS(SUMIF($A$4:$A$11183,A2535,$H$4:$H$11183)-IF(ISERROR(VLOOKUP(A2535,Seguimiento_Mar_2025!G$4:U$356,15,FALSE)),0,VLOOKUP(A2535,Seguimiento_Mar_2025!G$4:U$356,15,FALSE)))</f>
        <v>0</v>
      </c>
    </row>
    <row r="2536" spans="1:9" ht="30">
      <c r="A2536" t="s">
        <v>575</v>
      </c>
      <c r="B2536" s="1" t="str">
        <f>+IF(LEN(A2536)&gt;0,VLOOKUP(A2536,Seguimiento_Mar_2025!G$4:H$356,2,FALSE),"")</f>
        <v>Unidades productivas con modelos de negocios apoyados con microcrédito/apalancamiento</v>
      </c>
      <c r="C2536" s="1" t="str">
        <f>+IF(LEN(A2536)&gt;0,VLOOKUP(A2536,Seguimiento_Mar_2025!G$4:J$356,4,FALSE),"")</f>
        <v>Secretaría de Desarrollo Económico</v>
      </c>
      <c r="D2536" t="s">
        <v>1320</v>
      </c>
      <c r="E2536" t="str">
        <f t="shared" si="79"/>
        <v>53030302El Carmen de Viboral</v>
      </c>
      <c r="F2536" t="str">
        <f t="shared" si="80"/>
        <v/>
      </c>
      <c r="G2536">
        <v>44</v>
      </c>
      <c r="H2536" s="2">
        <v>128</v>
      </c>
      <c r="I2536">
        <f>+ABS(SUMIF($A$4:$A$11183,A2536,$H$4:$H$11183)-IF(ISERROR(VLOOKUP(A2536,Seguimiento_Mar_2025!G$4:U$356,15,FALSE)),0,VLOOKUP(A2536,Seguimiento_Mar_2025!G$4:U$356,15,FALSE)))</f>
        <v>0</v>
      </c>
    </row>
    <row r="2537" spans="1:9" ht="30">
      <c r="A2537" t="s">
        <v>575</v>
      </c>
      <c r="B2537" s="1" t="str">
        <f>+IF(LEN(A2537)&gt;0,VLOOKUP(A2537,Seguimiento_Mar_2025!G$4:H$356,2,FALSE),"")</f>
        <v>Unidades productivas con modelos de negocios apoyados con microcrédito/apalancamiento</v>
      </c>
      <c r="C2537" s="1" t="str">
        <f>+IF(LEN(A2537)&gt;0,VLOOKUP(A2537,Seguimiento_Mar_2025!G$4:J$356,4,FALSE),"")</f>
        <v>Secretaría de Desarrollo Económico</v>
      </c>
      <c r="D2537" t="s">
        <v>1244</v>
      </c>
      <c r="E2537" t="str">
        <f t="shared" si="79"/>
        <v>53030302El Peñol</v>
      </c>
      <c r="F2537" t="str">
        <f t="shared" si="80"/>
        <v/>
      </c>
      <c r="G2537">
        <v>13</v>
      </c>
      <c r="H2537" s="2">
        <v>32</v>
      </c>
      <c r="I2537">
        <f>+ABS(SUMIF($A$4:$A$11183,A2537,$H$4:$H$11183)-IF(ISERROR(VLOOKUP(A2537,Seguimiento_Mar_2025!G$4:U$356,15,FALSE)),0,VLOOKUP(A2537,Seguimiento_Mar_2025!G$4:U$356,15,FALSE)))</f>
        <v>0</v>
      </c>
    </row>
    <row r="2538" spans="1:9" ht="30">
      <c r="A2538" t="s">
        <v>575</v>
      </c>
      <c r="B2538" s="1" t="str">
        <f>+IF(LEN(A2538)&gt;0,VLOOKUP(A2538,Seguimiento_Mar_2025!G$4:H$356,2,FALSE),"")</f>
        <v>Unidades productivas con modelos de negocios apoyados con microcrédito/apalancamiento</v>
      </c>
      <c r="C2538" s="1" t="str">
        <f>+IF(LEN(A2538)&gt;0,VLOOKUP(A2538,Seguimiento_Mar_2025!G$4:J$356,4,FALSE),"")</f>
        <v>Secretaría de Desarrollo Económico</v>
      </c>
      <c r="D2538" t="s">
        <v>1324</v>
      </c>
      <c r="E2538" t="str">
        <f t="shared" si="79"/>
        <v>53030302Frontino</v>
      </c>
      <c r="F2538" t="str">
        <f t="shared" si="80"/>
        <v/>
      </c>
      <c r="G2538">
        <v>16</v>
      </c>
      <c r="H2538" s="2">
        <v>64</v>
      </c>
      <c r="I2538">
        <f>+ABS(SUMIF($A$4:$A$11183,A2538,$H$4:$H$11183)-IF(ISERROR(VLOOKUP(A2538,Seguimiento_Mar_2025!G$4:U$356,15,FALSE)),0,VLOOKUP(A2538,Seguimiento_Mar_2025!G$4:U$356,15,FALSE)))</f>
        <v>0</v>
      </c>
    </row>
    <row r="2539" spans="1:9" ht="30">
      <c r="A2539" t="s">
        <v>575</v>
      </c>
      <c r="B2539" s="1" t="str">
        <f>+IF(LEN(A2539)&gt;0,VLOOKUP(A2539,Seguimiento_Mar_2025!G$4:H$356,2,FALSE),"")</f>
        <v>Unidades productivas con modelos de negocios apoyados con microcrédito/apalancamiento</v>
      </c>
      <c r="C2539" s="1" t="str">
        <f>+IF(LEN(A2539)&gt;0,VLOOKUP(A2539,Seguimiento_Mar_2025!G$4:J$356,4,FALSE),"")</f>
        <v>Secretaría de Desarrollo Económico</v>
      </c>
      <c r="D2539" t="s">
        <v>1261</v>
      </c>
      <c r="E2539" t="str">
        <f t="shared" si="79"/>
        <v>53030302Girardota</v>
      </c>
      <c r="F2539" t="str">
        <f t="shared" si="80"/>
        <v/>
      </c>
      <c r="G2539">
        <v>15</v>
      </c>
      <c r="H2539" s="2">
        <v>60</v>
      </c>
      <c r="I2539">
        <f>+ABS(SUMIF($A$4:$A$11183,A2539,$H$4:$H$11183)-IF(ISERROR(VLOOKUP(A2539,Seguimiento_Mar_2025!G$4:U$356,15,FALSE)),0,VLOOKUP(A2539,Seguimiento_Mar_2025!G$4:U$356,15,FALSE)))</f>
        <v>0</v>
      </c>
    </row>
    <row r="2540" spans="1:9" ht="30">
      <c r="A2540" t="s">
        <v>575</v>
      </c>
      <c r="B2540" s="1" t="str">
        <f>+IF(LEN(A2540)&gt;0,VLOOKUP(A2540,Seguimiento_Mar_2025!G$4:H$356,2,FALSE),"")</f>
        <v>Unidades productivas con modelos de negocios apoyados con microcrédito/apalancamiento</v>
      </c>
      <c r="C2540" s="1" t="str">
        <f>+IF(LEN(A2540)&gt;0,VLOOKUP(A2540,Seguimiento_Mar_2025!G$4:J$356,4,FALSE),"")</f>
        <v>Secretaría de Desarrollo Económico</v>
      </c>
      <c r="D2540" t="s">
        <v>1327</v>
      </c>
      <c r="E2540" t="str">
        <f t="shared" si="79"/>
        <v>53030302Guarne</v>
      </c>
      <c r="F2540" t="str">
        <f t="shared" si="80"/>
        <v/>
      </c>
      <c r="G2540">
        <v>16</v>
      </c>
      <c r="H2540" s="2">
        <v>61</v>
      </c>
      <c r="I2540">
        <f>+ABS(SUMIF($A$4:$A$11183,A2540,$H$4:$H$11183)-IF(ISERROR(VLOOKUP(A2540,Seguimiento_Mar_2025!G$4:U$356,15,FALSE)),0,VLOOKUP(A2540,Seguimiento_Mar_2025!G$4:U$356,15,FALSE)))</f>
        <v>0</v>
      </c>
    </row>
    <row r="2541" spans="1:9" ht="30">
      <c r="A2541" t="s">
        <v>575</v>
      </c>
      <c r="B2541" s="1" t="str">
        <f>+IF(LEN(A2541)&gt;0,VLOOKUP(A2541,Seguimiento_Mar_2025!G$4:H$356,2,FALSE),"")</f>
        <v>Unidades productivas con modelos de negocios apoyados con microcrédito/apalancamiento</v>
      </c>
      <c r="C2541" s="1" t="str">
        <f>+IF(LEN(A2541)&gt;0,VLOOKUP(A2541,Seguimiento_Mar_2025!G$4:J$356,4,FALSE),"")</f>
        <v>Secretaría de Desarrollo Económico</v>
      </c>
      <c r="D2541" t="s">
        <v>1329</v>
      </c>
      <c r="E2541" t="str">
        <f t="shared" si="79"/>
        <v>53030302Itagüí</v>
      </c>
      <c r="F2541" t="str">
        <f t="shared" si="80"/>
        <v/>
      </c>
      <c r="G2541">
        <v>72</v>
      </c>
      <c r="H2541" s="2">
        <v>169</v>
      </c>
      <c r="I2541">
        <f>+ABS(SUMIF($A$4:$A$11183,A2541,$H$4:$H$11183)-IF(ISERROR(VLOOKUP(A2541,Seguimiento_Mar_2025!G$4:U$356,15,FALSE)),0,VLOOKUP(A2541,Seguimiento_Mar_2025!G$4:U$356,15,FALSE)))</f>
        <v>0</v>
      </c>
    </row>
    <row r="2542" spans="1:9" ht="30">
      <c r="A2542" t="s">
        <v>575</v>
      </c>
      <c r="B2542" s="1" t="str">
        <f>+IF(LEN(A2542)&gt;0,VLOOKUP(A2542,Seguimiento_Mar_2025!G$4:H$356,2,FALSE),"")</f>
        <v>Unidades productivas con modelos de negocios apoyados con microcrédito/apalancamiento</v>
      </c>
      <c r="C2542" s="1" t="str">
        <f>+IF(LEN(A2542)&gt;0,VLOOKUP(A2542,Seguimiento_Mar_2025!G$4:J$356,4,FALSE),"")</f>
        <v>Secretaría de Desarrollo Económico</v>
      </c>
      <c r="D2542" t="s">
        <v>1331</v>
      </c>
      <c r="E2542" t="str">
        <f t="shared" si="79"/>
        <v>53030302La Ceja del Tambo</v>
      </c>
      <c r="F2542" t="str">
        <f t="shared" si="80"/>
        <v/>
      </c>
      <c r="G2542">
        <v>39</v>
      </c>
      <c r="H2542" s="2">
        <v>136</v>
      </c>
      <c r="I2542">
        <f>+ABS(SUMIF($A$4:$A$11183,A2542,$H$4:$H$11183)-IF(ISERROR(VLOOKUP(A2542,Seguimiento_Mar_2025!G$4:U$356,15,FALSE)),0,VLOOKUP(A2542,Seguimiento_Mar_2025!G$4:U$356,15,FALSE)))</f>
        <v>0</v>
      </c>
    </row>
    <row r="2543" spans="1:9" ht="30">
      <c r="A2543" t="s">
        <v>575</v>
      </c>
      <c r="B2543" s="1" t="str">
        <f>+IF(LEN(A2543)&gt;0,VLOOKUP(A2543,Seguimiento_Mar_2025!G$4:H$356,2,FALSE),"")</f>
        <v>Unidades productivas con modelos de negocios apoyados con microcrédito/apalancamiento</v>
      </c>
      <c r="C2543" s="1" t="str">
        <f>+IF(LEN(A2543)&gt;0,VLOOKUP(A2543,Seguimiento_Mar_2025!G$4:J$356,4,FALSE),"")</f>
        <v>Secretaría de Desarrollo Económico</v>
      </c>
      <c r="D2543" t="s">
        <v>1333</v>
      </c>
      <c r="E2543" t="str">
        <f t="shared" si="79"/>
        <v>53030302La Unión</v>
      </c>
      <c r="F2543" t="str">
        <f t="shared" si="80"/>
        <v/>
      </c>
      <c r="G2543">
        <v>20</v>
      </c>
      <c r="H2543" s="2">
        <v>67</v>
      </c>
      <c r="I2543">
        <f>+ABS(SUMIF($A$4:$A$11183,A2543,$H$4:$H$11183)-IF(ISERROR(VLOOKUP(A2543,Seguimiento_Mar_2025!G$4:U$356,15,FALSE)),0,VLOOKUP(A2543,Seguimiento_Mar_2025!G$4:U$356,15,FALSE)))</f>
        <v>0</v>
      </c>
    </row>
    <row r="2544" spans="1:9" ht="30">
      <c r="A2544" t="s">
        <v>575</v>
      </c>
      <c r="B2544" s="1" t="str">
        <f>+IF(LEN(A2544)&gt;0,VLOOKUP(A2544,Seguimiento_Mar_2025!G$4:H$356,2,FALSE),"")</f>
        <v>Unidades productivas con modelos de negocios apoyados con microcrédito/apalancamiento</v>
      </c>
      <c r="C2544" s="1" t="str">
        <f>+IF(LEN(A2544)&gt;0,VLOOKUP(A2544,Seguimiento_Mar_2025!G$4:J$356,4,FALSE),"")</f>
        <v>Secretaría de Desarrollo Económico</v>
      </c>
      <c r="D2544" t="s">
        <v>1334</v>
      </c>
      <c r="E2544" t="str">
        <f t="shared" si="79"/>
        <v>53030302Marinilla</v>
      </c>
      <c r="F2544" t="str">
        <f t="shared" si="80"/>
        <v/>
      </c>
      <c r="G2544">
        <v>48</v>
      </c>
      <c r="H2544" s="2">
        <v>143</v>
      </c>
      <c r="I2544">
        <f>+ABS(SUMIF($A$4:$A$11183,A2544,$H$4:$H$11183)-IF(ISERROR(VLOOKUP(A2544,Seguimiento_Mar_2025!G$4:U$356,15,FALSE)),0,VLOOKUP(A2544,Seguimiento_Mar_2025!G$4:U$356,15,FALSE)))</f>
        <v>0</v>
      </c>
    </row>
    <row r="2545" spans="1:9" ht="30">
      <c r="A2545" t="s">
        <v>575</v>
      </c>
      <c r="B2545" s="1" t="str">
        <f>+IF(LEN(A2545)&gt;0,VLOOKUP(A2545,Seguimiento_Mar_2025!G$4:H$356,2,FALSE),"")</f>
        <v>Unidades productivas con modelos de negocios apoyados con microcrédito/apalancamiento</v>
      </c>
      <c r="C2545" s="1" t="str">
        <f>+IF(LEN(A2545)&gt;0,VLOOKUP(A2545,Seguimiento_Mar_2025!G$4:J$356,4,FALSE),"")</f>
        <v>Secretaría de Desarrollo Económico</v>
      </c>
      <c r="D2545" t="s">
        <v>1285</v>
      </c>
      <c r="E2545" t="str">
        <f t="shared" si="79"/>
        <v>53030302Mutatá</v>
      </c>
      <c r="F2545" t="str">
        <f t="shared" si="80"/>
        <v/>
      </c>
      <c r="G2545">
        <v>18</v>
      </c>
      <c r="H2545" s="2">
        <v>100</v>
      </c>
      <c r="I2545">
        <f>+ABS(SUMIF($A$4:$A$11183,A2545,$H$4:$H$11183)-IF(ISERROR(VLOOKUP(A2545,Seguimiento_Mar_2025!G$4:U$356,15,FALSE)),0,VLOOKUP(A2545,Seguimiento_Mar_2025!G$4:U$356,15,FALSE)))</f>
        <v>0</v>
      </c>
    </row>
    <row r="2546" spans="1:9" ht="30">
      <c r="A2546" t="s">
        <v>575</v>
      </c>
      <c r="B2546" s="1" t="str">
        <f>+IF(LEN(A2546)&gt;0,VLOOKUP(A2546,Seguimiento_Mar_2025!G$4:H$356,2,FALSE),"")</f>
        <v>Unidades productivas con modelos de negocios apoyados con microcrédito/apalancamiento</v>
      </c>
      <c r="C2546" s="1" t="str">
        <f>+IF(LEN(A2546)&gt;0,VLOOKUP(A2546,Seguimiento_Mar_2025!G$4:J$356,4,FALSE),"")</f>
        <v>Secretaría de Desarrollo Económico</v>
      </c>
      <c r="D2546" t="s">
        <v>1228</v>
      </c>
      <c r="E2546" t="str">
        <f t="shared" si="79"/>
        <v>53030302Necoclí</v>
      </c>
      <c r="F2546" t="str">
        <f t="shared" si="80"/>
        <v/>
      </c>
      <c r="G2546">
        <v>19</v>
      </c>
      <c r="H2546" s="2">
        <v>81</v>
      </c>
      <c r="I2546">
        <f>+ABS(SUMIF($A$4:$A$11183,A2546,$H$4:$H$11183)-IF(ISERROR(VLOOKUP(A2546,Seguimiento_Mar_2025!G$4:U$356,15,FALSE)),0,VLOOKUP(A2546,Seguimiento_Mar_2025!G$4:U$356,15,FALSE)))</f>
        <v>0</v>
      </c>
    </row>
    <row r="2547" spans="1:9" ht="30">
      <c r="A2547" t="s">
        <v>575</v>
      </c>
      <c r="B2547" s="1" t="str">
        <f>+IF(LEN(A2547)&gt;0,VLOOKUP(A2547,Seguimiento_Mar_2025!G$4:H$356,2,FALSE),"")</f>
        <v>Unidades productivas con modelos de negocios apoyados con microcrédito/apalancamiento</v>
      </c>
      <c r="C2547" s="1" t="str">
        <f>+IF(LEN(A2547)&gt;0,VLOOKUP(A2547,Seguimiento_Mar_2025!G$4:J$356,4,FALSE),"")</f>
        <v>Secretaría de Desarrollo Económico</v>
      </c>
      <c r="D2547" t="s">
        <v>1337</v>
      </c>
      <c r="E2547" t="str">
        <f t="shared" si="79"/>
        <v>53030302Rionegro</v>
      </c>
      <c r="F2547" t="str">
        <f t="shared" si="80"/>
        <v/>
      </c>
      <c r="G2547">
        <v>66</v>
      </c>
      <c r="H2547" s="2">
        <v>215</v>
      </c>
      <c r="I2547">
        <f>+ABS(SUMIF($A$4:$A$11183,A2547,$H$4:$H$11183)-IF(ISERROR(VLOOKUP(A2547,Seguimiento_Mar_2025!G$4:U$356,15,FALSE)),0,VLOOKUP(A2547,Seguimiento_Mar_2025!G$4:U$356,15,FALSE)))</f>
        <v>0</v>
      </c>
    </row>
    <row r="2548" spans="1:9" ht="30">
      <c r="A2548" t="s">
        <v>575</v>
      </c>
      <c r="B2548" s="1" t="str">
        <f>+IF(LEN(A2548)&gt;0,VLOOKUP(A2548,Seguimiento_Mar_2025!G$4:H$356,2,FALSE),"")</f>
        <v>Unidades productivas con modelos de negocios apoyados con microcrédito/apalancamiento</v>
      </c>
      <c r="C2548" s="1" t="str">
        <f>+IF(LEN(A2548)&gt;0,VLOOKUP(A2548,Seguimiento_Mar_2025!G$4:J$356,4,FALSE),"")</f>
        <v>Secretaría de Desarrollo Económico</v>
      </c>
      <c r="D2548" t="s">
        <v>1242</v>
      </c>
      <c r="E2548" t="str">
        <f t="shared" ref="E2548:E2611" si="81">+A2548&amp;D2548</f>
        <v>53030302San Carlos</v>
      </c>
      <c r="F2548" t="str">
        <f t="shared" si="80"/>
        <v/>
      </c>
      <c r="G2548">
        <v>22</v>
      </c>
      <c r="H2548" s="2">
        <v>72</v>
      </c>
      <c r="I2548">
        <f>+ABS(SUMIF($A$4:$A$11183,A2548,$H$4:$H$11183)-IF(ISERROR(VLOOKUP(A2548,Seguimiento_Mar_2025!G$4:U$356,15,FALSE)),0,VLOOKUP(A2548,Seguimiento_Mar_2025!G$4:U$356,15,FALSE)))</f>
        <v>0</v>
      </c>
    </row>
    <row r="2549" spans="1:9" ht="30">
      <c r="A2549" t="s">
        <v>575</v>
      </c>
      <c r="B2549" s="1" t="str">
        <f>+IF(LEN(A2549)&gt;0,VLOOKUP(A2549,Seguimiento_Mar_2025!G$4:H$356,2,FALSE),"")</f>
        <v>Unidades productivas con modelos de negocios apoyados con microcrédito/apalancamiento</v>
      </c>
      <c r="C2549" s="1" t="str">
        <f>+IF(LEN(A2549)&gt;0,VLOOKUP(A2549,Seguimiento_Mar_2025!G$4:J$356,4,FALSE),"")</f>
        <v>Secretaría de Desarrollo Económico</v>
      </c>
      <c r="D2549" t="s">
        <v>1341</v>
      </c>
      <c r="E2549" t="str">
        <f t="shared" si="81"/>
        <v>53030302San Pedro de los Milagros</v>
      </c>
      <c r="F2549" t="str">
        <f t="shared" si="80"/>
        <v/>
      </c>
      <c r="G2549">
        <v>16</v>
      </c>
      <c r="H2549" s="2">
        <v>87</v>
      </c>
      <c r="I2549">
        <f>+ABS(SUMIF($A$4:$A$11183,A2549,$H$4:$H$11183)-IF(ISERROR(VLOOKUP(A2549,Seguimiento_Mar_2025!G$4:U$356,15,FALSE)),0,VLOOKUP(A2549,Seguimiento_Mar_2025!G$4:U$356,15,FALSE)))</f>
        <v>0</v>
      </c>
    </row>
    <row r="2550" spans="1:9" ht="30">
      <c r="A2550" t="s">
        <v>575</v>
      </c>
      <c r="B2550" s="1" t="str">
        <f>+IF(LEN(A2550)&gt;0,VLOOKUP(A2550,Seguimiento_Mar_2025!G$4:H$356,2,FALSE),"")</f>
        <v>Unidades productivas con modelos de negocios apoyados con microcrédito/apalancamiento</v>
      </c>
      <c r="C2550" s="1" t="str">
        <f>+IF(LEN(A2550)&gt;0,VLOOKUP(A2550,Seguimiento_Mar_2025!G$4:J$356,4,FALSE),"")</f>
        <v>Secretaría de Desarrollo Económico</v>
      </c>
      <c r="D2550" t="s">
        <v>1267</v>
      </c>
      <c r="E2550" t="str">
        <f t="shared" si="81"/>
        <v>53030302Sonsón</v>
      </c>
      <c r="F2550" t="str">
        <f t="shared" si="80"/>
        <v/>
      </c>
      <c r="G2550">
        <v>34</v>
      </c>
      <c r="H2550" s="2">
        <v>143</v>
      </c>
      <c r="I2550">
        <f>+ABS(SUMIF($A$4:$A$11183,A2550,$H$4:$H$11183)-IF(ISERROR(VLOOKUP(A2550,Seguimiento_Mar_2025!G$4:U$356,15,FALSE)),0,VLOOKUP(A2550,Seguimiento_Mar_2025!G$4:U$356,15,FALSE)))</f>
        <v>0</v>
      </c>
    </row>
    <row r="2551" spans="1:9" ht="30">
      <c r="A2551" t="s">
        <v>575</v>
      </c>
      <c r="B2551" s="1" t="str">
        <f>+IF(LEN(A2551)&gt;0,VLOOKUP(A2551,Seguimiento_Mar_2025!G$4:H$356,2,FALSE),"")</f>
        <v>Unidades productivas con modelos de negocios apoyados con microcrédito/apalancamiento</v>
      </c>
      <c r="C2551" s="1" t="str">
        <f>+IF(LEN(A2551)&gt;0,VLOOKUP(A2551,Seguimiento_Mar_2025!G$4:J$356,4,FALSE),"")</f>
        <v>Secretaría de Desarrollo Económico</v>
      </c>
      <c r="D2551" t="s">
        <v>1227</v>
      </c>
      <c r="E2551" t="str">
        <f t="shared" si="81"/>
        <v>53030302Turbo</v>
      </c>
      <c r="F2551" t="str">
        <f t="shared" si="80"/>
        <v/>
      </c>
      <c r="G2551">
        <v>41</v>
      </c>
      <c r="H2551" s="2">
        <v>187</v>
      </c>
      <c r="I2551">
        <f>+ABS(SUMIF($A$4:$A$11183,A2551,$H$4:$H$11183)-IF(ISERROR(VLOOKUP(A2551,Seguimiento_Mar_2025!G$4:U$356,15,FALSE)),0,VLOOKUP(A2551,Seguimiento_Mar_2025!G$4:U$356,15,FALSE)))</f>
        <v>0</v>
      </c>
    </row>
    <row r="2552" spans="1:9" ht="30">
      <c r="A2552" t="s">
        <v>575</v>
      </c>
      <c r="B2552" s="1" t="str">
        <f>+IF(LEN(A2552)&gt;0,VLOOKUP(A2552,Seguimiento_Mar_2025!G$4:H$356,2,FALSE),"")</f>
        <v>Unidades productivas con modelos de negocios apoyados con microcrédito/apalancamiento</v>
      </c>
      <c r="C2552" s="1" t="str">
        <f>+IF(LEN(A2552)&gt;0,VLOOKUP(A2552,Seguimiento_Mar_2025!G$4:J$356,4,FALSE),"")</f>
        <v>Secretaría de Desarrollo Económico</v>
      </c>
      <c r="D2552" t="s">
        <v>1353</v>
      </c>
      <c r="E2552" t="str">
        <f t="shared" si="81"/>
        <v>53030302Yarumal</v>
      </c>
      <c r="F2552" t="str">
        <f t="shared" si="80"/>
        <v/>
      </c>
      <c r="G2552">
        <v>15</v>
      </c>
      <c r="H2552" s="2">
        <v>115</v>
      </c>
      <c r="I2552">
        <f>+ABS(SUMIF($A$4:$A$11183,A2552,$H$4:$H$11183)-IF(ISERROR(VLOOKUP(A2552,Seguimiento_Mar_2025!G$4:U$356,15,FALSE)),0,VLOOKUP(A2552,Seguimiento_Mar_2025!G$4:U$356,15,FALSE)))</f>
        <v>0</v>
      </c>
    </row>
    <row r="2553" spans="1:9">
      <c r="A2553" t="s">
        <v>577</v>
      </c>
      <c r="B2553" s="1" t="str">
        <f>+IF(LEN(A2553)&gt;0,VLOOKUP(A2553,Seguimiento_Mar_2025!G$4:H$356,2,FALSE),"")</f>
        <v>Planes de negocios financiados</v>
      </c>
      <c r="C2553" s="1" t="str">
        <f>+IF(LEN(A2553)&gt;0,VLOOKUP(A2553,Seguimiento_Mar_2025!G$4:J$356,4,FALSE),"")</f>
        <v>Secretaría de Desarrollo Económico</v>
      </c>
      <c r="D2553" t="s">
        <v>1305</v>
      </c>
      <c r="E2553" t="str">
        <f t="shared" si="81"/>
        <v>53030303Amalfi</v>
      </c>
      <c r="F2553" t="str">
        <f t="shared" si="80"/>
        <v/>
      </c>
      <c r="G2553">
        <v>1</v>
      </c>
      <c r="H2553" s="2">
        <v>1</v>
      </c>
      <c r="I2553">
        <f>+ABS(SUMIF($A$4:$A$11183,A2553,$H$4:$H$11183)-IF(ISERROR(VLOOKUP(A2553,Seguimiento_Mar_2025!G$4:U$356,15,FALSE)),0,VLOOKUP(A2553,Seguimiento_Mar_2025!G$4:U$356,15,FALSE)))</f>
        <v>0</v>
      </c>
    </row>
    <row r="2554" spans="1:9">
      <c r="A2554" t="s">
        <v>577</v>
      </c>
      <c r="B2554" s="1" t="str">
        <f>+IF(LEN(A2554)&gt;0,VLOOKUP(A2554,Seguimiento_Mar_2025!G$4:H$356,2,FALSE),"")</f>
        <v>Planes de negocios financiados</v>
      </c>
      <c r="C2554" s="1" t="str">
        <f>+IF(LEN(A2554)&gt;0,VLOOKUP(A2554,Seguimiento_Mar_2025!G$4:J$356,4,FALSE),"")</f>
        <v>Secretaría de Desarrollo Económico</v>
      </c>
      <c r="D2554" t="s">
        <v>1241</v>
      </c>
      <c r="E2554" t="str">
        <f t="shared" si="81"/>
        <v>53030303Andes</v>
      </c>
      <c r="F2554" t="str">
        <f t="shared" si="80"/>
        <v/>
      </c>
      <c r="G2554">
        <v>3</v>
      </c>
      <c r="H2554" s="2">
        <v>3</v>
      </c>
      <c r="I2554">
        <f>+ABS(SUMIF($A$4:$A$11183,A2554,$H$4:$H$11183)-IF(ISERROR(VLOOKUP(A2554,Seguimiento_Mar_2025!G$4:U$356,15,FALSE)),0,VLOOKUP(A2554,Seguimiento_Mar_2025!G$4:U$356,15,FALSE)))</f>
        <v>0</v>
      </c>
    </row>
    <row r="2555" spans="1:9">
      <c r="A2555" t="s">
        <v>577</v>
      </c>
      <c r="B2555" s="1" t="str">
        <f>+IF(LEN(A2555)&gt;0,VLOOKUP(A2555,Seguimiento_Mar_2025!G$4:H$356,2,FALSE),"")</f>
        <v>Planes de negocios financiados</v>
      </c>
      <c r="C2555" s="1" t="str">
        <f>+IF(LEN(A2555)&gt;0,VLOOKUP(A2555,Seguimiento_Mar_2025!G$4:J$356,4,FALSE),"")</f>
        <v>Secretaría de Desarrollo Económico</v>
      </c>
      <c r="D2555" t="s">
        <v>1257</v>
      </c>
      <c r="E2555" t="str">
        <f t="shared" si="81"/>
        <v>53030303Apartadó</v>
      </c>
      <c r="F2555" t="str">
        <f t="shared" si="80"/>
        <v/>
      </c>
      <c r="G2555">
        <v>11</v>
      </c>
      <c r="H2555" s="2">
        <v>11</v>
      </c>
      <c r="I2555">
        <f>+ABS(SUMIF($A$4:$A$11183,A2555,$H$4:$H$11183)-IF(ISERROR(VLOOKUP(A2555,Seguimiento_Mar_2025!G$4:U$356,15,FALSE)),0,VLOOKUP(A2555,Seguimiento_Mar_2025!G$4:U$356,15,FALSE)))</f>
        <v>0</v>
      </c>
    </row>
    <row r="2556" spans="1:9">
      <c r="A2556" t="s">
        <v>577</v>
      </c>
      <c r="B2556" s="1" t="str">
        <f>+IF(LEN(A2556)&gt;0,VLOOKUP(A2556,Seguimiento_Mar_2025!G$4:H$356,2,FALSE),"")</f>
        <v>Planes de negocios financiados</v>
      </c>
      <c r="C2556" s="1" t="str">
        <f>+IF(LEN(A2556)&gt;0,VLOOKUP(A2556,Seguimiento_Mar_2025!G$4:J$356,4,FALSE),"")</f>
        <v>Secretaría de Desarrollo Económico</v>
      </c>
      <c r="D2556" t="s">
        <v>1225</v>
      </c>
      <c r="E2556" t="str">
        <f t="shared" si="81"/>
        <v>53030303Arboletes</v>
      </c>
      <c r="F2556" t="str">
        <f t="shared" si="80"/>
        <v/>
      </c>
      <c r="G2556">
        <v>1</v>
      </c>
      <c r="H2556" s="2">
        <v>1</v>
      </c>
      <c r="I2556">
        <f>+ABS(SUMIF($A$4:$A$11183,A2556,$H$4:$H$11183)-IF(ISERROR(VLOOKUP(A2556,Seguimiento_Mar_2025!G$4:U$356,15,FALSE)),0,VLOOKUP(A2556,Seguimiento_Mar_2025!G$4:U$356,15,FALSE)))</f>
        <v>0</v>
      </c>
    </row>
    <row r="2557" spans="1:9">
      <c r="A2557" t="s">
        <v>577</v>
      </c>
      <c r="B2557" s="1" t="str">
        <f>+IF(LEN(A2557)&gt;0,VLOOKUP(A2557,Seguimiento_Mar_2025!G$4:H$356,2,FALSE),"")</f>
        <v>Planes de negocios financiados</v>
      </c>
      <c r="C2557" s="1" t="str">
        <f>+IF(LEN(A2557)&gt;0,VLOOKUP(A2557,Seguimiento_Mar_2025!G$4:J$356,4,FALSE),"")</f>
        <v>Secretaría de Desarrollo Económico</v>
      </c>
      <c r="D2557" t="s">
        <v>1312</v>
      </c>
      <c r="E2557" t="str">
        <f t="shared" si="81"/>
        <v>53030303Buriticá</v>
      </c>
      <c r="F2557" t="str">
        <f t="shared" si="80"/>
        <v/>
      </c>
      <c r="G2557">
        <v>1</v>
      </c>
      <c r="H2557" s="2">
        <v>1</v>
      </c>
      <c r="I2557">
        <f>+ABS(SUMIF($A$4:$A$11183,A2557,$H$4:$H$11183)-IF(ISERROR(VLOOKUP(A2557,Seguimiento_Mar_2025!G$4:U$356,15,FALSE)),0,VLOOKUP(A2557,Seguimiento_Mar_2025!G$4:U$356,15,FALSE)))</f>
        <v>0</v>
      </c>
    </row>
    <row r="2558" spans="1:9">
      <c r="A2558" t="s">
        <v>577</v>
      </c>
      <c r="B2558" s="1" t="str">
        <f>+IF(LEN(A2558)&gt;0,VLOOKUP(A2558,Seguimiento_Mar_2025!G$4:H$356,2,FALSE),"")</f>
        <v>Planes de negocios financiados</v>
      </c>
      <c r="C2558" s="1" t="str">
        <f>+IF(LEN(A2558)&gt;0,VLOOKUP(A2558,Seguimiento_Mar_2025!G$4:J$356,4,FALSE),"")</f>
        <v>Secretaría de Desarrollo Económico</v>
      </c>
      <c r="D2558" t="s">
        <v>1299</v>
      </c>
      <c r="E2558" t="str">
        <f t="shared" si="81"/>
        <v>53030303Caracolí</v>
      </c>
      <c r="F2558" t="str">
        <f t="shared" si="80"/>
        <v/>
      </c>
      <c r="G2558">
        <v>3</v>
      </c>
      <c r="H2558" s="2">
        <v>3</v>
      </c>
      <c r="I2558">
        <f>+ABS(SUMIF($A$4:$A$11183,A2558,$H$4:$H$11183)-IF(ISERROR(VLOOKUP(A2558,Seguimiento_Mar_2025!G$4:U$356,15,FALSE)),0,VLOOKUP(A2558,Seguimiento_Mar_2025!G$4:U$356,15,FALSE)))</f>
        <v>0</v>
      </c>
    </row>
    <row r="2559" spans="1:9">
      <c r="A2559" t="s">
        <v>577</v>
      </c>
      <c r="B2559" s="1" t="str">
        <f>+IF(LEN(A2559)&gt;0,VLOOKUP(A2559,Seguimiento_Mar_2025!G$4:H$356,2,FALSE),"")</f>
        <v>Planes de negocios financiados</v>
      </c>
      <c r="C2559" s="1" t="str">
        <f>+IF(LEN(A2559)&gt;0,VLOOKUP(A2559,Seguimiento_Mar_2025!G$4:J$356,4,FALSE),"")</f>
        <v>Secretaría de Desarrollo Económico</v>
      </c>
      <c r="D2559" t="s">
        <v>1266</v>
      </c>
      <c r="E2559" t="str">
        <f t="shared" si="81"/>
        <v>53030303Carepa</v>
      </c>
      <c r="F2559" t="str">
        <f t="shared" si="80"/>
        <v/>
      </c>
      <c r="G2559">
        <v>2</v>
      </c>
      <c r="H2559" s="2">
        <v>2</v>
      </c>
      <c r="I2559">
        <f>+ABS(SUMIF($A$4:$A$11183,A2559,$H$4:$H$11183)-IF(ISERROR(VLOOKUP(A2559,Seguimiento_Mar_2025!G$4:U$356,15,FALSE)),0,VLOOKUP(A2559,Seguimiento_Mar_2025!G$4:U$356,15,FALSE)))</f>
        <v>0</v>
      </c>
    </row>
    <row r="2560" spans="1:9">
      <c r="A2560" t="s">
        <v>577</v>
      </c>
      <c r="B2560" s="1" t="str">
        <f>+IF(LEN(A2560)&gt;0,VLOOKUP(A2560,Seguimiento_Mar_2025!G$4:H$356,2,FALSE),"")</f>
        <v>Planes de negocios financiados</v>
      </c>
      <c r="C2560" s="1" t="str">
        <f>+IF(LEN(A2560)&gt;0,VLOOKUP(A2560,Seguimiento_Mar_2025!G$4:J$356,4,FALSE),"")</f>
        <v>Secretaría de Desarrollo Económico</v>
      </c>
      <c r="D2560" t="s">
        <v>1292</v>
      </c>
      <c r="E2560" t="str">
        <f t="shared" si="81"/>
        <v>53030303Carolina del Príncipe</v>
      </c>
      <c r="F2560" t="str">
        <f t="shared" si="80"/>
        <v/>
      </c>
      <c r="G2560">
        <v>1</v>
      </c>
      <c r="H2560" s="2">
        <v>1</v>
      </c>
      <c r="I2560">
        <f>+ABS(SUMIF($A$4:$A$11183,A2560,$H$4:$H$11183)-IF(ISERROR(VLOOKUP(A2560,Seguimiento_Mar_2025!G$4:U$356,15,FALSE)),0,VLOOKUP(A2560,Seguimiento_Mar_2025!G$4:U$356,15,FALSE)))</f>
        <v>0</v>
      </c>
    </row>
    <row r="2561" spans="1:9">
      <c r="A2561" t="s">
        <v>577</v>
      </c>
      <c r="B2561" s="1" t="str">
        <f>+IF(LEN(A2561)&gt;0,VLOOKUP(A2561,Seguimiento_Mar_2025!G$4:H$356,2,FALSE),"")</f>
        <v>Planes de negocios financiados</v>
      </c>
      <c r="C2561" s="1" t="str">
        <f>+IF(LEN(A2561)&gt;0,VLOOKUP(A2561,Seguimiento_Mar_2025!G$4:J$356,4,FALSE),"")</f>
        <v>Secretaría de Desarrollo Económico</v>
      </c>
      <c r="D2561" t="s">
        <v>1265</v>
      </c>
      <c r="E2561" t="str">
        <f t="shared" si="81"/>
        <v>53030303Caucasia</v>
      </c>
      <c r="F2561" t="str">
        <f t="shared" si="80"/>
        <v/>
      </c>
      <c r="G2561">
        <v>5</v>
      </c>
      <c r="H2561" s="2">
        <v>5</v>
      </c>
      <c r="I2561">
        <f>+ABS(SUMIF($A$4:$A$11183,A2561,$H$4:$H$11183)-IF(ISERROR(VLOOKUP(A2561,Seguimiento_Mar_2025!G$4:U$356,15,FALSE)),0,VLOOKUP(A2561,Seguimiento_Mar_2025!G$4:U$356,15,FALSE)))</f>
        <v>0</v>
      </c>
    </row>
    <row r="2562" spans="1:9">
      <c r="A2562" t="s">
        <v>577</v>
      </c>
      <c r="B2562" s="1" t="str">
        <f>+IF(LEN(A2562)&gt;0,VLOOKUP(A2562,Seguimiento_Mar_2025!G$4:H$356,2,FALSE),"")</f>
        <v>Planes de negocios financiados</v>
      </c>
      <c r="C2562" s="1" t="str">
        <f>+IF(LEN(A2562)&gt;0,VLOOKUP(A2562,Seguimiento_Mar_2025!G$4:J$356,4,FALSE),"")</f>
        <v>Secretaría de Desarrollo Económico</v>
      </c>
      <c r="D2562" t="s">
        <v>1254</v>
      </c>
      <c r="E2562" t="str">
        <f t="shared" si="81"/>
        <v>53030303Ciudad Bolívar</v>
      </c>
      <c r="F2562" t="str">
        <f t="shared" si="80"/>
        <v/>
      </c>
      <c r="G2562">
        <v>1</v>
      </c>
      <c r="H2562" s="2">
        <v>1</v>
      </c>
      <c r="I2562">
        <f>+ABS(SUMIF($A$4:$A$11183,A2562,$H$4:$H$11183)-IF(ISERROR(VLOOKUP(A2562,Seguimiento_Mar_2025!G$4:U$356,15,FALSE)),0,VLOOKUP(A2562,Seguimiento_Mar_2025!G$4:U$356,15,FALSE)))</f>
        <v>0</v>
      </c>
    </row>
    <row r="2563" spans="1:9">
      <c r="A2563" t="s">
        <v>577</v>
      </c>
      <c r="B2563" s="1" t="str">
        <f>+IF(LEN(A2563)&gt;0,VLOOKUP(A2563,Seguimiento_Mar_2025!G$4:H$356,2,FALSE),"")</f>
        <v>Planes de negocios financiados</v>
      </c>
      <c r="C2563" s="1" t="str">
        <f>+IF(LEN(A2563)&gt;0,VLOOKUP(A2563,Seguimiento_Mar_2025!G$4:J$356,4,FALSE),"")</f>
        <v>Secretaría de Desarrollo Económico</v>
      </c>
      <c r="D2563" t="s">
        <v>1231</v>
      </c>
      <c r="E2563" t="str">
        <f t="shared" si="81"/>
        <v>53030303Dabeiba</v>
      </c>
      <c r="F2563" t="str">
        <f t="shared" si="80"/>
        <v/>
      </c>
      <c r="G2563">
        <v>1</v>
      </c>
      <c r="H2563" s="2">
        <v>1</v>
      </c>
      <c r="I2563">
        <f>+ABS(SUMIF($A$4:$A$11183,A2563,$H$4:$H$11183)-IF(ISERROR(VLOOKUP(A2563,Seguimiento_Mar_2025!G$4:U$356,15,FALSE)),0,VLOOKUP(A2563,Seguimiento_Mar_2025!G$4:U$356,15,FALSE)))</f>
        <v>0</v>
      </c>
    </row>
    <row r="2564" spans="1:9">
      <c r="A2564" t="s">
        <v>577</v>
      </c>
      <c r="B2564" s="1" t="str">
        <f>+IF(LEN(A2564)&gt;0,VLOOKUP(A2564,Seguimiento_Mar_2025!G$4:H$356,2,FALSE),"")</f>
        <v>Planes de negocios financiados</v>
      </c>
      <c r="C2564" s="1" t="str">
        <f>+IF(LEN(A2564)&gt;0,VLOOKUP(A2564,Seguimiento_Mar_2025!G$4:J$356,4,FALSE),"")</f>
        <v>Secretaría de Desarrollo Económico</v>
      </c>
      <c r="D2564" t="s">
        <v>1319</v>
      </c>
      <c r="E2564" t="str">
        <f t="shared" si="81"/>
        <v>53030303Donmatías</v>
      </c>
      <c r="F2564" t="str">
        <f t="shared" ref="F2564:F2627" si="82">+IF(IF(LEN(E2564)&gt;0,COUNTIF($E$4:$E$11183,E2564),"")=1,"",IF(LEN(E2564)&gt;0,COUNTIF($E$4:$E$11183,E2564),""))</f>
        <v/>
      </c>
      <c r="G2564">
        <v>1</v>
      </c>
      <c r="H2564" s="2">
        <v>1</v>
      </c>
      <c r="I2564">
        <f>+ABS(SUMIF($A$4:$A$11183,A2564,$H$4:$H$11183)-IF(ISERROR(VLOOKUP(A2564,Seguimiento_Mar_2025!G$4:U$356,15,FALSE)),0,VLOOKUP(A2564,Seguimiento_Mar_2025!G$4:U$356,15,FALSE)))</f>
        <v>0</v>
      </c>
    </row>
    <row r="2565" spans="1:9">
      <c r="A2565" t="s">
        <v>577</v>
      </c>
      <c r="B2565" s="1" t="str">
        <f>+IF(LEN(A2565)&gt;0,VLOOKUP(A2565,Seguimiento_Mar_2025!G$4:H$356,2,FALSE),"")</f>
        <v>Planes de negocios financiados</v>
      </c>
      <c r="C2565" s="1" t="str">
        <f>+IF(LEN(A2565)&gt;0,VLOOKUP(A2565,Seguimiento_Mar_2025!G$4:J$356,4,FALSE),"")</f>
        <v>Secretaría de Desarrollo Económico</v>
      </c>
      <c r="D2565" t="s">
        <v>1320</v>
      </c>
      <c r="E2565" t="str">
        <f t="shared" si="81"/>
        <v>53030303El Carmen de Viboral</v>
      </c>
      <c r="F2565" t="str">
        <f t="shared" si="82"/>
        <v/>
      </c>
      <c r="G2565">
        <v>2</v>
      </c>
      <c r="H2565" s="2">
        <v>2</v>
      </c>
      <c r="I2565">
        <f>+ABS(SUMIF($A$4:$A$11183,A2565,$H$4:$H$11183)-IF(ISERROR(VLOOKUP(A2565,Seguimiento_Mar_2025!G$4:U$356,15,FALSE)),0,VLOOKUP(A2565,Seguimiento_Mar_2025!G$4:U$356,15,FALSE)))</f>
        <v>0</v>
      </c>
    </row>
    <row r="2566" spans="1:9">
      <c r="A2566" t="s">
        <v>577</v>
      </c>
      <c r="B2566" s="1" t="str">
        <f>+IF(LEN(A2566)&gt;0,VLOOKUP(A2566,Seguimiento_Mar_2025!G$4:H$356,2,FALSE),"")</f>
        <v>Planes de negocios financiados</v>
      </c>
      <c r="C2566" s="1" t="str">
        <f>+IF(LEN(A2566)&gt;0,VLOOKUP(A2566,Seguimiento_Mar_2025!G$4:J$356,4,FALSE),"")</f>
        <v>Secretaría de Desarrollo Económico</v>
      </c>
      <c r="D2566" t="s">
        <v>1244</v>
      </c>
      <c r="E2566" t="str">
        <f t="shared" si="81"/>
        <v>53030303El Peñol</v>
      </c>
      <c r="F2566" t="str">
        <f t="shared" si="82"/>
        <v/>
      </c>
      <c r="G2566">
        <v>1</v>
      </c>
      <c r="H2566" s="2">
        <v>1</v>
      </c>
      <c r="I2566">
        <f>+ABS(SUMIF($A$4:$A$11183,A2566,$H$4:$H$11183)-IF(ISERROR(VLOOKUP(A2566,Seguimiento_Mar_2025!G$4:U$356,15,FALSE)),0,VLOOKUP(A2566,Seguimiento_Mar_2025!G$4:U$356,15,FALSE)))</f>
        <v>0</v>
      </c>
    </row>
    <row r="2567" spans="1:9">
      <c r="A2567" t="s">
        <v>577</v>
      </c>
      <c r="B2567" s="1" t="str">
        <f>+IF(LEN(A2567)&gt;0,VLOOKUP(A2567,Seguimiento_Mar_2025!G$4:H$356,2,FALSE),"")</f>
        <v>Planes de negocios financiados</v>
      </c>
      <c r="C2567" s="1" t="str">
        <f>+IF(LEN(A2567)&gt;0,VLOOKUP(A2567,Seguimiento_Mar_2025!G$4:J$356,4,FALSE),"")</f>
        <v>Secretaría de Desarrollo Económico</v>
      </c>
      <c r="D2567" t="s">
        <v>1235</v>
      </c>
      <c r="E2567" t="str">
        <f t="shared" si="81"/>
        <v>53030303El Santuario</v>
      </c>
      <c r="F2567" t="str">
        <f t="shared" si="82"/>
        <v/>
      </c>
      <c r="G2567">
        <v>1</v>
      </c>
      <c r="H2567" s="2">
        <v>1</v>
      </c>
      <c r="I2567">
        <f>+ABS(SUMIF($A$4:$A$11183,A2567,$H$4:$H$11183)-IF(ISERROR(VLOOKUP(A2567,Seguimiento_Mar_2025!G$4:U$356,15,FALSE)),0,VLOOKUP(A2567,Seguimiento_Mar_2025!G$4:U$356,15,FALSE)))</f>
        <v>0</v>
      </c>
    </row>
    <row r="2568" spans="1:9">
      <c r="A2568" t="s">
        <v>577</v>
      </c>
      <c r="B2568" s="1" t="str">
        <f>+IF(LEN(A2568)&gt;0,VLOOKUP(A2568,Seguimiento_Mar_2025!G$4:H$356,2,FALSE),"")</f>
        <v>Planes de negocios financiados</v>
      </c>
      <c r="C2568" s="1" t="str">
        <f>+IF(LEN(A2568)&gt;0,VLOOKUP(A2568,Seguimiento_Mar_2025!G$4:J$356,4,FALSE),"")</f>
        <v>Secretaría de Desarrollo Económico</v>
      </c>
      <c r="D2568" t="s">
        <v>1322</v>
      </c>
      <c r="E2568" t="str">
        <f t="shared" si="81"/>
        <v>53030303Envigado</v>
      </c>
      <c r="F2568" t="str">
        <f t="shared" si="82"/>
        <v/>
      </c>
      <c r="G2568">
        <v>5</v>
      </c>
      <c r="H2568" s="2">
        <v>5</v>
      </c>
      <c r="I2568">
        <f>+ABS(SUMIF($A$4:$A$11183,A2568,$H$4:$H$11183)-IF(ISERROR(VLOOKUP(A2568,Seguimiento_Mar_2025!G$4:U$356,15,FALSE)),0,VLOOKUP(A2568,Seguimiento_Mar_2025!G$4:U$356,15,FALSE)))</f>
        <v>0</v>
      </c>
    </row>
    <row r="2569" spans="1:9">
      <c r="A2569" t="s">
        <v>577</v>
      </c>
      <c r="B2569" s="1" t="str">
        <f>+IF(LEN(A2569)&gt;0,VLOOKUP(A2569,Seguimiento_Mar_2025!G$4:H$356,2,FALSE),"")</f>
        <v>Planes de negocios financiados</v>
      </c>
      <c r="C2569" s="1" t="str">
        <f>+IF(LEN(A2569)&gt;0,VLOOKUP(A2569,Seguimiento_Mar_2025!G$4:J$356,4,FALSE),"")</f>
        <v>Secretaría de Desarrollo Económico</v>
      </c>
      <c r="D2569" t="s">
        <v>1323</v>
      </c>
      <c r="E2569" t="str">
        <f t="shared" si="81"/>
        <v>53030303Fredonia</v>
      </c>
      <c r="F2569" t="str">
        <f t="shared" si="82"/>
        <v/>
      </c>
      <c r="G2569">
        <v>1</v>
      </c>
      <c r="H2569" s="2">
        <v>1</v>
      </c>
      <c r="I2569">
        <f>+ABS(SUMIF($A$4:$A$11183,A2569,$H$4:$H$11183)-IF(ISERROR(VLOOKUP(A2569,Seguimiento_Mar_2025!G$4:U$356,15,FALSE)),0,VLOOKUP(A2569,Seguimiento_Mar_2025!G$4:U$356,15,FALSE)))</f>
        <v>0</v>
      </c>
    </row>
    <row r="2570" spans="1:9">
      <c r="A2570" t="s">
        <v>577</v>
      </c>
      <c r="B2570" s="1" t="str">
        <f>+IF(LEN(A2570)&gt;0,VLOOKUP(A2570,Seguimiento_Mar_2025!G$4:H$356,2,FALSE),"")</f>
        <v>Planes de negocios financiados</v>
      </c>
      <c r="C2570" s="1" t="str">
        <f>+IF(LEN(A2570)&gt;0,VLOOKUP(A2570,Seguimiento_Mar_2025!G$4:J$356,4,FALSE),"")</f>
        <v>Secretaría de Desarrollo Económico</v>
      </c>
      <c r="D2570" t="s">
        <v>1261</v>
      </c>
      <c r="E2570" t="str">
        <f t="shared" si="81"/>
        <v>53030303Girardota</v>
      </c>
      <c r="F2570" t="str">
        <f t="shared" si="82"/>
        <v/>
      </c>
      <c r="G2570">
        <v>2</v>
      </c>
      <c r="H2570" s="2">
        <v>2</v>
      </c>
      <c r="I2570">
        <f>+ABS(SUMIF($A$4:$A$11183,A2570,$H$4:$H$11183)-IF(ISERROR(VLOOKUP(A2570,Seguimiento_Mar_2025!G$4:U$356,15,FALSE)),0,VLOOKUP(A2570,Seguimiento_Mar_2025!G$4:U$356,15,FALSE)))</f>
        <v>0</v>
      </c>
    </row>
    <row r="2571" spans="1:9">
      <c r="A2571" t="s">
        <v>577</v>
      </c>
      <c r="B2571" s="1" t="str">
        <f>+IF(LEN(A2571)&gt;0,VLOOKUP(A2571,Seguimiento_Mar_2025!G$4:H$356,2,FALSE),"")</f>
        <v>Planes de negocios financiados</v>
      </c>
      <c r="C2571" s="1" t="str">
        <f>+IF(LEN(A2571)&gt;0,VLOOKUP(A2571,Seguimiento_Mar_2025!G$4:J$356,4,FALSE),"")</f>
        <v>Secretaría de Desarrollo Económico</v>
      </c>
      <c r="D2571" t="s">
        <v>1326</v>
      </c>
      <c r="E2571" t="str">
        <f t="shared" si="81"/>
        <v>53030303Gómez Plata</v>
      </c>
      <c r="F2571" t="str">
        <f t="shared" si="82"/>
        <v/>
      </c>
      <c r="G2571">
        <v>1</v>
      </c>
      <c r="H2571" s="2">
        <v>1</v>
      </c>
      <c r="I2571">
        <f>+ABS(SUMIF($A$4:$A$11183,A2571,$H$4:$H$11183)-IF(ISERROR(VLOOKUP(A2571,Seguimiento_Mar_2025!G$4:U$356,15,FALSE)),0,VLOOKUP(A2571,Seguimiento_Mar_2025!G$4:U$356,15,FALSE)))</f>
        <v>0</v>
      </c>
    </row>
    <row r="2572" spans="1:9">
      <c r="A2572" t="s">
        <v>577</v>
      </c>
      <c r="B2572" s="1" t="str">
        <f>+IF(LEN(A2572)&gt;0,VLOOKUP(A2572,Seguimiento_Mar_2025!G$4:H$356,2,FALSE),"")</f>
        <v>Planes de negocios financiados</v>
      </c>
      <c r="C2572" s="1" t="str">
        <f>+IF(LEN(A2572)&gt;0,VLOOKUP(A2572,Seguimiento_Mar_2025!G$4:J$356,4,FALSE),"")</f>
        <v>Secretaría de Desarrollo Económico</v>
      </c>
      <c r="D2572" t="s">
        <v>1327</v>
      </c>
      <c r="E2572" t="str">
        <f t="shared" si="81"/>
        <v>53030303Guarne</v>
      </c>
      <c r="F2572" t="str">
        <f t="shared" si="82"/>
        <v/>
      </c>
      <c r="G2572">
        <v>1</v>
      </c>
      <c r="H2572" s="2">
        <v>1</v>
      </c>
      <c r="I2572">
        <f>+ABS(SUMIF($A$4:$A$11183,A2572,$H$4:$H$11183)-IF(ISERROR(VLOOKUP(A2572,Seguimiento_Mar_2025!G$4:U$356,15,FALSE)),0,VLOOKUP(A2572,Seguimiento_Mar_2025!G$4:U$356,15,FALSE)))</f>
        <v>0</v>
      </c>
    </row>
    <row r="2573" spans="1:9">
      <c r="A2573" t="s">
        <v>577</v>
      </c>
      <c r="B2573" s="1" t="str">
        <f>+IF(LEN(A2573)&gt;0,VLOOKUP(A2573,Seguimiento_Mar_2025!G$4:H$356,2,FALSE),"")</f>
        <v>Planes de negocios financiados</v>
      </c>
      <c r="C2573" s="1" t="str">
        <f>+IF(LEN(A2573)&gt;0,VLOOKUP(A2573,Seguimiento_Mar_2025!G$4:J$356,4,FALSE),"")</f>
        <v>Secretaría de Desarrollo Económico</v>
      </c>
      <c r="D2573" t="s">
        <v>1328</v>
      </c>
      <c r="E2573" t="str">
        <f t="shared" si="81"/>
        <v>53030303Guatapé</v>
      </c>
      <c r="F2573" t="str">
        <f t="shared" si="82"/>
        <v/>
      </c>
      <c r="G2573">
        <v>1</v>
      </c>
      <c r="H2573" s="2">
        <v>1</v>
      </c>
      <c r="I2573">
        <f>+ABS(SUMIF($A$4:$A$11183,A2573,$H$4:$H$11183)-IF(ISERROR(VLOOKUP(A2573,Seguimiento_Mar_2025!G$4:U$356,15,FALSE)),0,VLOOKUP(A2573,Seguimiento_Mar_2025!G$4:U$356,15,FALSE)))</f>
        <v>0</v>
      </c>
    </row>
    <row r="2574" spans="1:9">
      <c r="A2574" t="s">
        <v>577</v>
      </c>
      <c r="B2574" s="1" t="str">
        <f>+IF(LEN(A2574)&gt;0,VLOOKUP(A2574,Seguimiento_Mar_2025!G$4:H$356,2,FALSE),"")</f>
        <v>Planes de negocios financiados</v>
      </c>
      <c r="C2574" s="1" t="str">
        <f>+IF(LEN(A2574)&gt;0,VLOOKUP(A2574,Seguimiento_Mar_2025!G$4:J$356,4,FALSE),"")</f>
        <v>Secretaría de Desarrollo Económico</v>
      </c>
      <c r="D2574" t="s">
        <v>1329</v>
      </c>
      <c r="E2574" t="str">
        <f t="shared" si="81"/>
        <v>53030303Itagüí</v>
      </c>
      <c r="F2574" t="str">
        <f t="shared" si="82"/>
        <v/>
      </c>
      <c r="G2574">
        <v>5</v>
      </c>
      <c r="H2574" s="2">
        <v>5</v>
      </c>
      <c r="I2574">
        <f>+ABS(SUMIF($A$4:$A$11183,A2574,$H$4:$H$11183)-IF(ISERROR(VLOOKUP(A2574,Seguimiento_Mar_2025!G$4:U$356,15,FALSE)),0,VLOOKUP(A2574,Seguimiento_Mar_2025!G$4:U$356,15,FALSE)))</f>
        <v>0</v>
      </c>
    </row>
    <row r="2575" spans="1:9">
      <c r="A2575" t="s">
        <v>577</v>
      </c>
      <c r="B2575" s="1" t="str">
        <f>+IF(LEN(A2575)&gt;0,VLOOKUP(A2575,Seguimiento_Mar_2025!G$4:H$356,2,FALSE),"")</f>
        <v>Planes de negocios financiados</v>
      </c>
      <c r="C2575" s="1" t="str">
        <f>+IF(LEN(A2575)&gt;0,VLOOKUP(A2575,Seguimiento_Mar_2025!G$4:J$356,4,FALSE),"")</f>
        <v>Secretaría de Desarrollo Económico</v>
      </c>
      <c r="D2575" t="s">
        <v>1238</v>
      </c>
      <c r="E2575" t="str">
        <f t="shared" si="81"/>
        <v>53030303Ituango</v>
      </c>
      <c r="F2575" t="str">
        <f t="shared" si="82"/>
        <v/>
      </c>
      <c r="G2575">
        <v>1</v>
      </c>
      <c r="H2575" s="2">
        <v>1</v>
      </c>
      <c r="I2575">
        <f>+ABS(SUMIF($A$4:$A$11183,A2575,$H$4:$H$11183)-IF(ISERROR(VLOOKUP(A2575,Seguimiento_Mar_2025!G$4:U$356,15,FALSE)),0,VLOOKUP(A2575,Seguimiento_Mar_2025!G$4:U$356,15,FALSE)))</f>
        <v>0</v>
      </c>
    </row>
    <row r="2576" spans="1:9">
      <c r="A2576" t="s">
        <v>577</v>
      </c>
      <c r="B2576" s="1" t="str">
        <f>+IF(LEN(A2576)&gt;0,VLOOKUP(A2576,Seguimiento_Mar_2025!G$4:H$356,2,FALSE),"")</f>
        <v>Planes de negocios financiados</v>
      </c>
      <c r="C2576" s="1" t="str">
        <f>+IF(LEN(A2576)&gt;0,VLOOKUP(A2576,Seguimiento_Mar_2025!G$4:J$356,4,FALSE),"")</f>
        <v>Secretaría de Desarrollo Económico</v>
      </c>
      <c r="D2576" t="s">
        <v>1330</v>
      </c>
      <c r="E2576" t="str">
        <f t="shared" si="81"/>
        <v>53030303Jardín</v>
      </c>
      <c r="F2576" t="str">
        <f t="shared" si="82"/>
        <v/>
      </c>
      <c r="G2576">
        <v>5</v>
      </c>
      <c r="H2576" s="2">
        <v>5</v>
      </c>
      <c r="I2576">
        <f>+ABS(SUMIF($A$4:$A$11183,A2576,$H$4:$H$11183)-IF(ISERROR(VLOOKUP(A2576,Seguimiento_Mar_2025!G$4:U$356,15,FALSE)),0,VLOOKUP(A2576,Seguimiento_Mar_2025!G$4:U$356,15,FALSE)))</f>
        <v>0</v>
      </c>
    </row>
    <row r="2577" spans="1:9">
      <c r="A2577" t="s">
        <v>577</v>
      </c>
      <c r="B2577" s="1" t="str">
        <f>+IF(LEN(A2577)&gt;0,VLOOKUP(A2577,Seguimiento_Mar_2025!G$4:H$356,2,FALSE),"")</f>
        <v>Planes de negocios financiados</v>
      </c>
      <c r="C2577" s="1" t="str">
        <f>+IF(LEN(A2577)&gt;0,VLOOKUP(A2577,Seguimiento_Mar_2025!G$4:J$356,4,FALSE),"")</f>
        <v>Secretaría de Desarrollo Económico</v>
      </c>
      <c r="D2577" t="s">
        <v>1237</v>
      </c>
      <c r="E2577" t="str">
        <f t="shared" si="81"/>
        <v>53030303Jericó</v>
      </c>
      <c r="F2577" t="str">
        <f t="shared" si="82"/>
        <v/>
      </c>
      <c r="G2577">
        <v>1</v>
      </c>
      <c r="H2577" s="2">
        <v>1</v>
      </c>
      <c r="I2577">
        <f>+ABS(SUMIF($A$4:$A$11183,A2577,$H$4:$H$11183)-IF(ISERROR(VLOOKUP(A2577,Seguimiento_Mar_2025!G$4:U$356,15,FALSE)),0,VLOOKUP(A2577,Seguimiento_Mar_2025!G$4:U$356,15,FALSE)))</f>
        <v>0</v>
      </c>
    </row>
    <row r="2578" spans="1:9">
      <c r="A2578" t="s">
        <v>577</v>
      </c>
      <c r="B2578" s="1" t="str">
        <f>+IF(LEN(A2578)&gt;0,VLOOKUP(A2578,Seguimiento_Mar_2025!G$4:H$356,2,FALSE),"")</f>
        <v>Planes de negocios financiados</v>
      </c>
      <c r="C2578" s="1" t="str">
        <f>+IF(LEN(A2578)&gt;0,VLOOKUP(A2578,Seguimiento_Mar_2025!G$4:J$356,4,FALSE),"")</f>
        <v>Secretaría de Desarrollo Económico</v>
      </c>
      <c r="D2578" t="s">
        <v>1333</v>
      </c>
      <c r="E2578" t="str">
        <f t="shared" si="81"/>
        <v>53030303La Unión</v>
      </c>
      <c r="F2578" t="str">
        <f t="shared" si="82"/>
        <v/>
      </c>
      <c r="G2578">
        <v>1</v>
      </c>
      <c r="H2578" s="2">
        <v>1</v>
      </c>
      <c r="I2578">
        <f>+ABS(SUMIF($A$4:$A$11183,A2578,$H$4:$H$11183)-IF(ISERROR(VLOOKUP(A2578,Seguimiento_Mar_2025!G$4:U$356,15,FALSE)),0,VLOOKUP(A2578,Seguimiento_Mar_2025!G$4:U$356,15,FALSE)))</f>
        <v>0</v>
      </c>
    </row>
    <row r="2579" spans="1:9">
      <c r="A2579" t="s">
        <v>577</v>
      </c>
      <c r="B2579" s="1" t="str">
        <f>+IF(LEN(A2579)&gt;0,VLOOKUP(A2579,Seguimiento_Mar_2025!G$4:H$356,2,FALSE),"")</f>
        <v>Planes de negocios financiados</v>
      </c>
      <c r="C2579" s="1" t="str">
        <f>+IF(LEN(A2579)&gt;0,VLOOKUP(A2579,Seguimiento_Mar_2025!G$4:J$356,4,FALSE),"")</f>
        <v>Secretaría de Desarrollo Económico</v>
      </c>
      <c r="D2579" t="s">
        <v>1334</v>
      </c>
      <c r="E2579" t="str">
        <f t="shared" si="81"/>
        <v>53030303Marinilla</v>
      </c>
      <c r="F2579" t="str">
        <f t="shared" si="82"/>
        <v/>
      </c>
      <c r="G2579">
        <v>2</v>
      </c>
      <c r="H2579" s="2">
        <v>2</v>
      </c>
      <c r="I2579">
        <f>+ABS(SUMIF($A$4:$A$11183,A2579,$H$4:$H$11183)-IF(ISERROR(VLOOKUP(A2579,Seguimiento_Mar_2025!G$4:U$356,15,FALSE)),0,VLOOKUP(A2579,Seguimiento_Mar_2025!G$4:U$356,15,FALSE)))</f>
        <v>0</v>
      </c>
    </row>
    <row r="2580" spans="1:9">
      <c r="A2580" t="s">
        <v>577</v>
      </c>
      <c r="B2580" s="1" t="str">
        <f>+IF(LEN(A2580)&gt;0,VLOOKUP(A2580,Seguimiento_Mar_2025!G$4:H$356,2,FALSE),"")</f>
        <v>Planes de negocios financiados</v>
      </c>
      <c r="C2580" s="1" t="str">
        <f>+IF(LEN(A2580)&gt;0,VLOOKUP(A2580,Seguimiento_Mar_2025!G$4:J$356,4,FALSE),"")</f>
        <v>Secretaría de Desarrollo Económico</v>
      </c>
      <c r="D2580" t="s">
        <v>1256</v>
      </c>
      <c r="E2580" t="str">
        <f t="shared" si="81"/>
        <v>53030303Medellín</v>
      </c>
      <c r="F2580" t="str">
        <f t="shared" si="82"/>
        <v/>
      </c>
      <c r="G2580">
        <v>1</v>
      </c>
      <c r="H2580" s="2">
        <v>1</v>
      </c>
      <c r="I2580">
        <f>+ABS(SUMIF($A$4:$A$11183,A2580,$H$4:$H$11183)-IF(ISERROR(VLOOKUP(A2580,Seguimiento_Mar_2025!G$4:U$356,15,FALSE)),0,VLOOKUP(A2580,Seguimiento_Mar_2025!G$4:U$356,15,FALSE)))</f>
        <v>0</v>
      </c>
    </row>
    <row r="2581" spans="1:9">
      <c r="A2581" t="s">
        <v>577</v>
      </c>
      <c r="B2581" s="1" t="str">
        <f>+IF(LEN(A2581)&gt;0,VLOOKUP(A2581,Seguimiento_Mar_2025!G$4:H$356,2,FALSE),"")</f>
        <v>Planes de negocios financiados</v>
      </c>
      <c r="C2581" s="1" t="str">
        <f>+IF(LEN(A2581)&gt;0,VLOOKUP(A2581,Seguimiento_Mar_2025!G$4:J$356,4,FALSE),"")</f>
        <v>Secretaría de Desarrollo Económico</v>
      </c>
      <c r="D2581" t="s">
        <v>1239</v>
      </c>
      <c r="E2581" t="str">
        <f t="shared" si="81"/>
        <v>53030303Nechí</v>
      </c>
      <c r="F2581" t="str">
        <f t="shared" si="82"/>
        <v/>
      </c>
      <c r="G2581">
        <v>1</v>
      </c>
      <c r="H2581" s="2">
        <v>1</v>
      </c>
      <c r="I2581">
        <f>+ABS(SUMIF($A$4:$A$11183,A2581,$H$4:$H$11183)-IF(ISERROR(VLOOKUP(A2581,Seguimiento_Mar_2025!G$4:U$356,15,FALSE)),0,VLOOKUP(A2581,Seguimiento_Mar_2025!G$4:U$356,15,FALSE)))</f>
        <v>0</v>
      </c>
    </row>
    <row r="2582" spans="1:9">
      <c r="A2582" t="s">
        <v>577</v>
      </c>
      <c r="B2582" s="1" t="str">
        <f>+IF(LEN(A2582)&gt;0,VLOOKUP(A2582,Seguimiento_Mar_2025!G$4:H$356,2,FALSE),"")</f>
        <v>Planes de negocios financiados</v>
      </c>
      <c r="C2582" s="1" t="str">
        <f>+IF(LEN(A2582)&gt;0,VLOOKUP(A2582,Seguimiento_Mar_2025!G$4:J$356,4,FALSE),"")</f>
        <v>Secretaría de Desarrollo Económico</v>
      </c>
      <c r="D2582" t="s">
        <v>1335</v>
      </c>
      <c r="E2582" t="str">
        <f t="shared" si="81"/>
        <v>53030303Peque</v>
      </c>
      <c r="F2582" t="str">
        <f t="shared" si="82"/>
        <v/>
      </c>
      <c r="G2582">
        <v>1</v>
      </c>
      <c r="H2582" s="2">
        <v>1</v>
      </c>
      <c r="I2582">
        <f>+ABS(SUMIF($A$4:$A$11183,A2582,$H$4:$H$11183)-IF(ISERROR(VLOOKUP(A2582,Seguimiento_Mar_2025!G$4:U$356,15,FALSE)),0,VLOOKUP(A2582,Seguimiento_Mar_2025!G$4:U$356,15,FALSE)))</f>
        <v>0</v>
      </c>
    </row>
    <row r="2583" spans="1:9">
      <c r="A2583" t="s">
        <v>577</v>
      </c>
      <c r="B2583" s="1" t="str">
        <f>+IF(LEN(A2583)&gt;0,VLOOKUP(A2583,Seguimiento_Mar_2025!G$4:H$356,2,FALSE),"")</f>
        <v>Planes de negocios financiados</v>
      </c>
      <c r="C2583" s="1" t="str">
        <f>+IF(LEN(A2583)&gt;0,VLOOKUP(A2583,Seguimiento_Mar_2025!G$4:J$356,4,FALSE),"")</f>
        <v>Secretaría de Desarrollo Económico</v>
      </c>
      <c r="D2583" t="s">
        <v>1260</v>
      </c>
      <c r="E2583" t="str">
        <f t="shared" si="81"/>
        <v>53030303Puerto Berrío</v>
      </c>
      <c r="F2583" t="str">
        <f t="shared" si="82"/>
        <v/>
      </c>
      <c r="G2583">
        <v>2</v>
      </c>
      <c r="H2583" s="2">
        <v>2</v>
      </c>
      <c r="I2583">
        <f>+ABS(SUMIF($A$4:$A$11183,A2583,$H$4:$H$11183)-IF(ISERROR(VLOOKUP(A2583,Seguimiento_Mar_2025!G$4:U$356,15,FALSE)),0,VLOOKUP(A2583,Seguimiento_Mar_2025!G$4:U$356,15,FALSE)))</f>
        <v>0</v>
      </c>
    </row>
    <row r="2584" spans="1:9">
      <c r="A2584" t="s">
        <v>577</v>
      </c>
      <c r="B2584" s="1" t="str">
        <f>+IF(LEN(A2584)&gt;0,VLOOKUP(A2584,Seguimiento_Mar_2025!G$4:H$356,2,FALSE),"")</f>
        <v>Planes de negocios financiados</v>
      </c>
      <c r="C2584" s="1" t="str">
        <f>+IF(LEN(A2584)&gt;0,VLOOKUP(A2584,Seguimiento_Mar_2025!G$4:J$356,4,FALSE),"")</f>
        <v>Secretaría de Desarrollo Económico</v>
      </c>
      <c r="D2584" t="s">
        <v>1287</v>
      </c>
      <c r="E2584" t="str">
        <f t="shared" si="81"/>
        <v>53030303Puerto Nare</v>
      </c>
      <c r="F2584" t="str">
        <f t="shared" si="82"/>
        <v/>
      </c>
      <c r="G2584">
        <v>1</v>
      </c>
      <c r="H2584" s="2">
        <v>1</v>
      </c>
      <c r="I2584">
        <f>+ABS(SUMIF($A$4:$A$11183,A2584,$H$4:$H$11183)-IF(ISERROR(VLOOKUP(A2584,Seguimiento_Mar_2025!G$4:U$356,15,FALSE)),0,VLOOKUP(A2584,Seguimiento_Mar_2025!G$4:U$356,15,FALSE)))</f>
        <v>0</v>
      </c>
    </row>
    <row r="2585" spans="1:9">
      <c r="A2585" t="s">
        <v>577</v>
      </c>
      <c r="B2585" s="1" t="str">
        <f>+IF(LEN(A2585)&gt;0,VLOOKUP(A2585,Seguimiento_Mar_2025!G$4:H$356,2,FALSE),"")</f>
        <v>Planes de negocios financiados</v>
      </c>
      <c r="C2585" s="1" t="str">
        <f>+IF(LEN(A2585)&gt;0,VLOOKUP(A2585,Seguimiento_Mar_2025!G$4:J$356,4,FALSE),"")</f>
        <v>Secretaría de Desarrollo Económico</v>
      </c>
      <c r="D2585" t="s">
        <v>1337</v>
      </c>
      <c r="E2585" t="str">
        <f t="shared" si="81"/>
        <v>53030303Rionegro</v>
      </c>
      <c r="F2585" t="str">
        <f t="shared" si="82"/>
        <v/>
      </c>
      <c r="G2585">
        <v>4</v>
      </c>
      <c r="H2585" s="2">
        <v>4</v>
      </c>
      <c r="I2585">
        <f>+ABS(SUMIF($A$4:$A$11183,A2585,$H$4:$H$11183)-IF(ISERROR(VLOOKUP(A2585,Seguimiento_Mar_2025!G$4:U$356,15,FALSE)),0,VLOOKUP(A2585,Seguimiento_Mar_2025!G$4:U$356,15,FALSE)))</f>
        <v>0</v>
      </c>
    </row>
    <row r="2586" spans="1:9">
      <c r="A2586" t="s">
        <v>577</v>
      </c>
      <c r="B2586" s="1" t="str">
        <f>+IF(LEN(A2586)&gt;0,VLOOKUP(A2586,Seguimiento_Mar_2025!G$4:H$356,2,FALSE),"")</f>
        <v>Planes de negocios financiados</v>
      </c>
      <c r="C2586" s="1" t="str">
        <f>+IF(LEN(A2586)&gt;0,VLOOKUP(A2586,Seguimiento_Mar_2025!G$4:J$356,4,FALSE),"")</f>
        <v>Secretaría de Desarrollo Económico</v>
      </c>
      <c r="D2586" t="s">
        <v>1338</v>
      </c>
      <c r="E2586" t="str">
        <f t="shared" si="81"/>
        <v>53030303Sabanalarga</v>
      </c>
      <c r="F2586" t="str">
        <f t="shared" si="82"/>
        <v/>
      </c>
      <c r="G2586">
        <v>1</v>
      </c>
      <c r="H2586" s="2">
        <v>1</v>
      </c>
      <c r="I2586">
        <f>+ABS(SUMIF($A$4:$A$11183,A2586,$H$4:$H$11183)-IF(ISERROR(VLOOKUP(A2586,Seguimiento_Mar_2025!G$4:U$356,15,FALSE)),0,VLOOKUP(A2586,Seguimiento_Mar_2025!G$4:U$356,15,FALSE)))</f>
        <v>0</v>
      </c>
    </row>
    <row r="2587" spans="1:9">
      <c r="A2587" t="s">
        <v>577</v>
      </c>
      <c r="B2587" s="1" t="str">
        <f>+IF(LEN(A2587)&gt;0,VLOOKUP(A2587,Seguimiento_Mar_2025!G$4:H$356,2,FALSE),"")</f>
        <v>Planes de negocios financiados</v>
      </c>
      <c r="C2587" s="1" t="str">
        <f>+IF(LEN(A2587)&gt;0,VLOOKUP(A2587,Seguimiento_Mar_2025!G$4:J$356,4,FALSE),"")</f>
        <v>Secretaría de Desarrollo Económico</v>
      </c>
      <c r="D2587" t="s">
        <v>1300</v>
      </c>
      <c r="E2587" t="str">
        <f t="shared" si="81"/>
        <v>53030303Salgar</v>
      </c>
      <c r="F2587" t="str">
        <f t="shared" si="82"/>
        <v/>
      </c>
      <c r="G2587">
        <v>1</v>
      </c>
      <c r="H2587" s="2">
        <v>1</v>
      </c>
      <c r="I2587">
        <f>+ABS(SUMIF($A$4:$A$11183,A2587,$H$4:$H$11183)-IF(ISERROR(VLOOKUP(A2587,Seguimiento_Mar_2025!G$4:U$356,15,FALSE)),0,VLOOKUP(A2587,Seguimiento_Mar_2025!G$4:U$356,15,FALSE)))</f>
        <v>0</v>
      </c>
    </row>
    <row r="2588" spans="1:9">
      <c r="A2588" t="s">
        <v>577</v>
      </c>
      <c r="B2588" s="1" t="str">
        <f>+IF(LEN(A2588)&gt;0,VLOOKUP(A2588,Seguimiento_Mar_2025!G$4:H$356,2,FALSE),"")</f>
        <v>Planes de negocios financiados</v>
      </c>
      <c r="C2588" s="1" t="str">
        <f>+IF(LEN(A2588)&gt;0,VLOOKUP(A2588,Seguimiento_Mar_2025!G$4:J$356,4,FALSE),"")</f>
        <v>Secretaría de Desarrollo Económico</v>
      </c>
      <c r="D2588" t="s">
        <v>1236</v>
      </c>
      <c r="E2588" t="str">
        <f t="shared" si="81"/>
        <v>53030303San Jerónimo</v>
      </c>
      <c r="F2588" t="str">
        <f t="shared" si="82"/>
        <v/>
      </c>
      <c r="G2588">
        <v>1</v>
      </c>
      <c r="H2588" s="2">
        <v>1</v>
      </c>
      <c r="I2588">
        <f>+ABS(SUMIF($A$4:$A$11183,A2588,$H$4:$H$11183)-IF(ISERROR(VLOOKUP(A2588,Seguimiento_Mar_2025!G$4:U$356,15,FALSE)),0,VLOOKUP(A2588,Seguimiento_Mar_2025!G$4:U$356,15,FALSE)))</f>
        <v>0</v>
      </c>
    </row>
    <row r="2589" spans="1:9">
      <c r="A2589" t="s">
        <v>577</v>
      </c>
      <c r="B2589" s="1" t="str">
        <f>+IF(LEN(A2589)&gt;0,VLOOKUP(A2589,Seguimiento_Mar_2025!G$4:H$356,2,FALSE),"")</f>
        <v>Planes de negocios financiados</v>
      </c>
      <c r="C2589" s="1" t="str">
        <f>+IF(LEN(A2589)&gt;0,VLOOKUP(A2589,Seguimiento_Mar_2025!G$4:J$356,4,FALSE),"")</f>
        <v>Secretaría de Desarrollo Económico</v>
      </c>
      <c r="D2589" t="s">
        <v>1255</v>
      </c>
      <c r="E2589" t="str">
        <f t="shared" si="81"/>
        <v>53030303Santa Fe de Antioquia</v>
      </c>
      <c r="F2589" t="str">
        <f t="shared" si="82"/>
        <v/>
      </c>
      <c r="G2589">
        <v>4</v>
      </c>
      <c r="H2589" s="2">
        <v>4</v>
      </c>
      <c r="I2589">
        <f>+ABS(SUMIF($A$4:$A$11183,A2589,$H$4:$H$11183)-IF(ISERROR(VLOOKUP(A2589,Seguimiento_Mar_2025!G$4:U$356,15,FALSE)),0,VLOOKUP(A2589,Seguimiento_Mar_2025!G$4:U$356,15,FALSE)))</f>
        <v>0</v>
      </c>
    </row>
    <row r="2590" spans="1:9">
      <c r="A2590" t="s">
        <v>577</v>
      </c>
      <c r="B2590" s="1" t="str">
        <f>+IF(LEN(A2590)&gt;0,VLOOKUP(A2590,Seguimiento_Mar_2025!G$4:H$356,2,FALSE),"")</f>
        <v>Planes de negocios financiados</v>
      </c>
      <c r="C2590" s="1" t="str">
        <f>+IF(LEN(A2590)&gt;0,VLOOKUP(A2590,Seguimiento_Mar_2025!G$4:J$356,4,FALSE),"")</f>
        <v>Secretaría de Desarrollo Económico</v>
      </c>
      <c r="D2590" t="s">
        <v>1267</v>
      </c>
      <c r="E2590" t="str">
        <f t="shared" si="81"/>
        <v>53030303Sonsón</v>
      </c>
      <c r="F2590" t="str">
        <f t="shared" si="82"/>
        <v/>
      </c>
      <c r="G2590">
        <v>1</v>
      </c>
      <c r="H2590" s="2">
        <v>1</v>
      </c>
      <c r="I2590">
        <f>+ABS(SUMIF($A$4:$A$11183,A2590,$H$4:$H$11183)-IF(ISERROR(VLOOKUP(A2590,Seguimiento_Mar_2025!G$4:U$356,15,FALSE)),0,VLOOKUP(A2590,Seguimiento_Mar_2025!G$4:U$356,15,FALSE)))</f>
        <v>0</v>
      </c>
    </row>
    <row r="2591" spans="1:9">
      <c r="A2591" t="s">
        <v>577</v>
      </c>
      <c r="B2591" s="1" t="str">
        <f>+IF(LEN(A2591)&gt;0,VLOOKUP(A2591,Seguimiento_Mar_2025!G$4:H$356,2,FALSE),"")</f>
        <v>Planes de negocios financiados</v>
      </c>
      <c r="C2591" s="1" t="str">
        <f>+IF(LEN(A2591)&gt;0,VLOOKUP(A2591,Seguimiento_Mar_2025!G$4:J$356,4,FALSE),"")</f>
        <v>Secretaría de Desarrollo Económico</v>
      </c>
      <c r="D2591" t="s">
        <v>1227</v>
      </c>
      <c r="E2591" t="str">
        <f t="shared" si="81"/>
        <v>53030303Turbo</v>
      </c>
      <c r="F2591" t="str">
        <f t="shared" si="82"/>
        <v/>
      </c>
      <c r="G2591">
        <v>5</v>
      </c>
      <c r="H2591" s="2">
        <v>5</v>
      </c>
      <c r="I2591">
        <f>+ABS(SUMIF($A$4:$A$11183,A2591,$H$4:$H$11183)-IF(ISERROR(VLOOKUP(A2591,Seguimiento_Mar_2025!G$4:U$356,15,FALSE)),0,VLOOKUP(A2591,Seguimiento_Mar_2025!G$4:U$356,15,FALSE)))</f>
        <v>0</v>
      </c>
    </row>
    <row r="2592" spans="1:9">
      <c r="A2592" t="s">
        <v>577</v>
      </c>
      <c r="B2592" s="1" t="str">
        <f>+IF(LEN(A2592)&gt;0,VLOOKUP(A2592,Seguimiento_Mar_2025!G$4:H$356,2,FALSE),"")</f>
        <v>Planes de negocios financiados</v>
      </c>
      <c r="C2592" s="1" t="str">
        <f>+IF(LEN(A2592)&gt;0,VLOOKUP(A2592,Seguimiento_Mar_2025!G$4:J$356,4,FALSE),"")</f>
        <v>Secretaría de Desarrollo Económico</v>
      </c>
      <c r="D2592" t="s">
        <v>1252</v>
      </c>
      <c r="E2592" t="str">
        <f t="shared" si="81"/>
        <v>53030303Urrao</v>
      </c>
      <c r="F2592" t="str">
        <f t="shared" si="82"/>
        <v/>
      </c>
      <c r="G2592">
        <v>3</v>
      </c>
      <c r="H2592" s="2">
        <v>3</v>
      </c>
      <c r="I2592">
        <f>+ABS(SUMIF($A$4:$A$11183,A2592,$H$4:$H$11183)-IF(ISERROR(VLOOKUP(A2592,Seguimiento_Mar_2025!G$4:U$356,15,FALSE)),0,VLOOKUP(A2592,Seguimiento_Mar_2025!G$4:U$356,15,FALSE)))</f>
        <v>0</v>
      </c>
    </row>
    <row r="2593" spans="1:9">
      <c r="A2593" t="s">
        <v>577</v>
      </c>
      <c r="B2593" s="1" t="str">
        <f>+IF(LEN(A2593)&gt;0,VLOOKUP(A2593,Seguimiento_Mar_2025!G$4:H$356,2,FALSE),"")</f>
        <v>Planes de negocios financiados</v>
      </c>
      <c r="C2593" s="1" t="str">
        <f>+IF(LEN(A2593)&gt;0,VLOOKUP(A2593,Seguimiento_Mar_2025!G$4:J$356,4,FALSE),"")</f>
        <v>Secretaría de Desarrollo Económico</v>
      </c>
      <c r="D2593" t="s">
        <v>1232</v>
      </c>
      <c r="E2593" t="str">
        <f t="shared" si="81"/>
        <v>53030303Vegachí</v>
      </c>
      <c r="F2593" t="str">
        <f t="shared" si="82"/>
        <v/>
      </c>
      <c r="G2593">
        <v>2</v>
      </c>
      <c r="H2593" s="2">
        <v>2</v>
      </c>
      <c r="I2593">
        <f>+ABS(SUMIF($A$4:$A$11183,A2593,$H$4:$H$11183)-IF(ISERROR(VLOOKUP(A2593,Seguimiento_Mar_2025!G$4:U$356,15,FALSE)),0,VLOOKUP(A2593,Seguimiento_Mar_2025!G$4:U$356,15,FALSE)))</f>
        <v>0</v>
      </c>
    </row>
    <row r="2594" spans="1:9">
      <c r="A2594" t="s">
        <v>577</v>
      </c>
      <c r="B2594" s="1" t="str">
        <f>+IF(LEN(A2594)&gt;0,VLOOKUP(A2594,Seguimiento_Mar_2025!G$4:H$356,2,FALSE),"")</f>
        <v>Planes de negocios financiados</v>
      </c>
      <c r="C2594" s="1" t="str">
        <f>+IF(LEN(A2594)&gt;0,VLOOKUP(A2594,Seguimiento_Mar_2025!G$4:J$356,4,FALSE),"")</f>
        <v>Secretaría de Desarrollo Económico</v>
      </c>
      <c r="D2594" t="s">
        <v>1353</v>
      </c>
      <c r="E2594" t="str">
        <f t="shared" si="81"/>
        <v>53030303Yarumal</v>
      </c>
      <c r="F2594" t="str">
        <f t="shared" si="82"/>
        <v/>
      </c>
      <c r="G2594">
        <v>1</v>
      </c>
      <c r="H2594" s="2">
        <v>1</v>
      </c>
      <c r="I2594">
        <f>+ABS(SUMIF($A$4:$A$11183,A2594,$H$4:$H$11183)-IF(ISERROR(VLOOKUP(A2594,Seguimiento_Mar_2025!G$4:U$356,15,FALSE)),0,VLOOKUP(A2594,Seguimiento_Mar_2025!G$4:U$356,15,FALSE)))</f>
        <v>0</v>
      </c>
    </row>
    <row r="2595" spans="1:9" ht="30">
      <c r="A2595" t="s">
        <v>581</v>
      </c>
      <c r="B2595" s="1" t="str">
        <f>+IF(LEN(A2595)&gt;0,VLOOKUP(A2595,Seguimiento_Mar_2025!G$4:H$356,2,FALSE),"")</f>
        <v>Personas formadas-mujeres,jóvenes,migrantes-en habilidades y competencias empresariales funcionales</v>
      </c>
      <c r="C2595" s="1" t="str">
        <f>+IF(LEN(A2595)&gt;0,VLOOKUP(A2595,Seguimiento_Mar_2025!G$4:J$356,4,FALSE),"")</f>
        <v>Secretaría de Desarrollo Económico</v>
      </c>
      <c r="D2595" t="s">
        <v>1264</v>
      </c>
      <c r="E2595" t="str">
        <f t="shared" si="81"/>
        <v>53030401Cáceres</v>
      </c>
      <c r="F2595" t="str">
        <f t="shared" si="82"/>
        <v/>
      </c>
      <c r="G2595">
        <v>5</v>
      </c>
      <c r="H2595" s="2"/>
      <c r="I2595">
        <f>+ABS(SUMIF($A$4:$A$11183,A2595,$H$4:$H$11183)-IF(ISERROR(VLOOKUP(A2595,Seguimiento_Mar_2025!G$4:U$356,15,FALSE)),0,VLOOKUP(A2595,Seguimiento_Mar_2025!G$4:U$356,15,FALSE)))</f>
        <v>0</v>
      </c>
    </row>
    <row r="2596" spans="1:9" ht="30">
      <c r="A2596" t="s">
        <v>581</v>
      </c>
      <c r="B2596" s="1" t="str">
        <f>+IF(LEN(A2596)&gt;0,VLOOKUP(A2596,Seguimiento_Mar_2025!G$4:H$356,2,FALSE),"")</f>
        <v>Personas formadas-mujeres,jóvenes,migrantes-en habilidades y competencias empresariales funcionales</v>
      </c>
      <c r="C2596" s="1" t="str">
        <f>+IF(LEN(A2596)&gt;0,VLOOKUP(A2596,Seguimiento_Mar_2025!G$4:J$356,4,FALSE),"")</f>
        <v>Secretaría de Desarrollo Económico</v>
      </c>
      <c r="D2596" t="s">
        <v>1265</v>
      </c>
      <c r="E2596" t="str">
        <f t="shared" si="81"/>
        <v>53030401Caucasia</v>
      </c>
      <c r="F2596" t="str">
        <f t="shared" si="82"/>
        <v/>
      </c>
      <c r="G2596">
        <v>25</v>
      </c>
      <c r="H2596" s="2"/>
      <c r="I2596">
        <f>+ABS(SUMIF($A$4:$A$11183,A2596,$H$4:$H$11183)-IF(ISERROR(VLOOKUP(A2596,Seguimiento_Mar_2025!G$4:U$356,15,FALSE)),0,VLOOKUP(A2596,Seguimiento_Mar_2025!G$4:U$356,15,FALSE)))</f>
        <v>0</v>
      </c>
    </row>
    <row r="2597" spans="1:9" ht="30">
      <c r="A2597" t="s">
        <v>581</v>
      </c>
      <c r="B2597" s="1" t="str">
        <f>+IF(LEN(A2597)&gt;0,VLOOKUP(A2597,Seguimiento_Mar_2025!G$4:H$356,2,FALSE),"")</f>
        <v>Personas formadas-mujeres,jóvenes,migrantes-en habilidades y competencias empresariales funcionales</v>
      </c>
      <c r="C2597" s="1" t="str">
        <f>+IF(LEN(A2597)&gt;0,VLOOKUP(A2597,Seguimiento_Mar_2025!G$4:J$356,4,FALSE),"")</f>
        <v>Secretaría de Desarrollo Económico</v>
      </c>
      <c r="D2597" t="s">
        <v>1253</v>
      </c>
      <c r="E2597" t="str">
        <f t="shared" si="81"/>
        <v>53030401El Bagre</v>
      </c>
      <c r="F2597" t="str">
        <f t="shared" si="82"/>
        <v/>
      </c>
      <c r="G2597">
        <v>2</v>
      </c>
      <c r="H2597" s="2"/>
      <c r="I2597">
        <f>+ABS(SUMIF($A$4:$A$11183,A2597,$H$4:$H$11183)-IF(ISERROR(VLOOKUP(A2597,Seguimiento_Mar_2025!G$4:U$356,15,FALSE)),0,VLOOKUP(A2597,Seguimiento_Mar_2025!G$4:U$356,15,FALSE)))</f>
        <v>0</v>
      </c>
    </row>
    <row r="2598" spans="1:9" ht="30">
      <c r="A2598" t="s">
        <v>581</v>
      </c>
      <c r="B2598" s="1" t="str">
        <f>+IF(LEN(A2598)&gt;0,VLOOKUP(A2598,Seguimiento_Mar_2025!G$4:H$356,2,FALSE),"")</f>
        <v>Personas formadas-mujeres,jóvenes,migrantes-en habilidades y competencias empresariales funcionales</v>
      </c>
      <c r="C2598" s="1" t="str">
        <f>+IF(LEN(A2598)&gt;0,VLOOKUP(A2598,Seguimiento_Mar_2025!G$4:J$356,4,FALSE),"")</f>
        <v>Secretaría de Desarrollo Económico</v>
      </c>
      <c r="D2598" t="s">
        <v>1239</v>
      </c>
      <c r="E2598" t="str">
        <f t="shared" si="81"/>
        <v>53030401Nechí</v>
      </c>
      <c r="F2598" t="str">
        <f t="shared" si="82"/>
        <v/>
      </c>
      <c r="G2598">
        <v>10</v>
      </c>
      <c r="H2598" s="2"/>
      <c r="I2598">
        <f>+ABS(SUMIF($A$4:$A$11183,A2598,$H$4:$H$11183)-IF(ISERROR(VLOOKUP(A2598,Seguimiento_Mar_2025!G$4:U$356,15,FALSE)),0,VLOOKUP(A2598,Seguimiento_Mar_2025!G$4:U$356,15,FALSE)))</f>
        <v>0</v>
      </c>
    </row>
    <row r="2599" spans="1:9" ht="30">
      <c r="A2599" t="s">
        <v>581</v>
      </c>
      <c r="B2599" s="1" t="str">
        <f>+IF(LEN(A2599)&gt;0,VLOOKUP(A2599,Seguimiento_Mar_2025!G$4:H$356,2,FALSE),"")</f>
        <v>Personas formadas-mujeres,jóvenes,migrantes-en habilidades y competencias empresariales funcionales</v>
      </c>
      <c r="C2599" s="1" t="str">
        <f>+IF(LEN(A2599)&gt;0,VLOOKUP(A2599,Seguimiento_Mar_2025!G$4:J$356,4,FALSE),"")</f>
        <v>Secretaría de Desarrollo Económico</v>
      </c>
      <c r="D2599" t="s">
        <v>1263</v>
      </c>
      <c r="E2599" t="str">
        <f t="shared" si="81"/>
        <v>53030401Tarazá</v>
      </c>
      <c r="F2599" t="str">
        <f t="shared" si="82"/>
        <v/>
      </c>
      <c r="G2599">
        <v>3</v>
      </c>
      <c r="H2599" s="2"/>
      <c r="I2599">
        <f>+ABS(SUMIF($A$4:$A$11183,A2599,$H$4:$H$11183)-IF(ISERROR(VLOOKUP(A2599,Seguimiento_Mar_2025!G$4:U$356,15,FALSE)),0,VLOOKUP(A2599,Seguimiento_Mar_2025!G$4:U$356,15,FALSE)))</f>
        <v>0</v>
      </c>
    </row>
    <row r="2600" spans="1:9" ht="30">
      <c r="A2600" t="s">
        <v>581</v>
      </c>
      <c r="B2600" s="1" t="str">
        <f>+IF(LEN(A2600)&gt;0,VLOOKUP(A2600,Seguimiento_Mar_2025!G$4:H$356,2,FALSE),"")</f>
        <v>Personas formadas-mujeres,jóvenes,migrantes-en habilidades y competencias empresariales funcionales</v>
      </c>
      <c r="C2600" s="1" t="str">
        <f>+IF(LEN(A2600)&gt;0,VLOOKUP(A2600,Seguimiento_Mar_2025!G$4:J$356,4,FALSE),"")</f>
        <v>Secretaría de Desarrollo Económico</v>
      </c>
      <c r="D2600" t="s">
        <v>1299</v>
      </c>
      <c r="E2600" t="str">
        <f t="shared" si="81"/>
        <v>53030401Caracolí</v>
      </c>
      <c r="F2600" t="str">
        <f t="shared" si="82"/>
        <v/>
      </c>
      <c r="G2600">
        <v>12</v>
      </c>
      <c r="H2600" s="2"/>
      <c r="I2600">
        <f>+ABS(SUMIF($A$4:$A$11183,A2600,$H$4:$H$11183)-IF(ISERROR(VLOOKUP(A2600,Seguimiento_Mar_2025!G$4:U$356,15,FALSE)),0,VLOOKUP(A2600,Seguimiento_Mar_2025!G$4:U$356,15,FALSE)))</f>
        <v>0</v>
      </c>
    </row>
    <row r="2601" spans="1:9" ht="30">
      <c r="A2601" t="s">
        <v>581</v>
      </c>
      <c r="B2601" s="1" t="str">
        <f>+IF(LEN(A2601)&gt;0,VLOOKUP(A2601,Seguimiento_Mar_2025!G$4:H$356,2,FALSE),"")</f>
        <v>Personas formadas-mujeres,jóvenes,migrantes-en habilidades y competencias empresariales funcionales</v>
      </c>
      <c r="C2601" s="1" t="str">
        <f>+IF(LEN(A2601)&gt;0,VLOOKUP(A2601,Seguimiento_Mar_2025!G$4:J$356,4,FALSE),"")</f>
        <v>Secretaría de Desarrollo Económico</v>
      </c>
      <c r="D2601" t="s">
        <v>1275</v>
      </c>
      <c r="E2601" t="str">
        <f t="shared" si="81"/>
        <v>53030401Maceo</v>
      </c>
      <c r="F2601" t="str">
        <f t="shared" si="82"/>
        <v/>
      </c>
      <c r="G2601">
        <v>2</v>
      </c>
      <c r="H2601" s="2"/>
      <c r="I2601">
        <f>+ABS(SUMIF($A$4:$A$11183,A2601,$H$4:$H$11183)-IF(ISERROR(VLOOKUP(A2601,Seguimiento_Mar_2025!G$4:U$356,15,FALSE)),0,VLOOKUP(A2601,Seguimiento_Mar_2025!G$4:U$356,15,FALSE)))</f>
        <v>0</v>
      </c>
    </row>
    <row r="2602" spans="1:9" ht="30">
      <c r="A2602" t="s">
        <v>581</v>
      </c>
      <c r="B2602" s="1" t="str">
        <f>+IF(LEN(A2602)&gt;0,VLOOKUP(A2602,Seguimiento_Mar_2025!G$4:H$356,2,FALSE),"")</f>
        <v>Personas formadas-mujeres,jóvenes,migrantes-en habilidades y competencias empresariales funcionales</v>
      </c>
      <c r="C2602" s="1" t="str">
        <f>+IF(LEN(A2602)&gt;0,VLOOKUP(A2602,Seguimiento_Mar_2025!G$4:J$356,4,FALSE),"")</f>
        <v>Secretaría de Desarrollo Económico</v>
      </c>
      <c r="D2602" t="s">
        <v>1260</v>
      </c>
      <c r="E2602" t="str">
        <f t="shared" si="81"/>
        <v>53030401Puerto Berrío</v>
      </c>
      <c r="F2602" t="str">
        <f t="shared" si="82"/>
        <v/>
      </c>
      <c r="G2602">
        <v>12</v>
      </c>
      <c r="H2602" s="2"/>
      <c r="I2602">
        <f>+ABS(SUMIF($A$4:$A$11183,A2602,$H$4:$H$11183)-IF(ISERROR(VLOOKUP(A2602,Seguimiento_Mar_2025!G$4:U$356,15,FALSE)),0,VLOOKUP(A2602,Seguimiento_Mar_2025!G$4:U$356,15,FALSE)))</f>
        <v>0</v>
      </c>
    </row>
    <row r="2603" spans="1:9" ht="30">
      <c r="A2603" t="s">
        <v>581</v>
      </c>
      <c r="B2603" s="1" t="str">
        <f>+IF(LEN(A2603)&gt;0,VLOOKUP(A2603,Seguimiento_Mar_2025!G$4:H$356,2,FALSE),"")</f>
        <v>Personas formadas-mujeres,jóvenes,migrantes-en habilidades y competencias empresariales funcionales</v>
      </c>
      <c r="C2603" s="1" t="str">
        <f>+IF(LEN(A2603)&gt;0,VLOOKUP(A2603,Seguimiento_Mar_2025!G$4:J$356,4,FALSE),"")</f>
        <v>Secretaría de Desarrollo Económico</v>
      </c>
      <c r="D2603" t="s">
        <v>1287</v>
      </c>
      <c r="E2603" t="str">
        <f t="shared" si="81"/>
        <v>53030401Puerto Nare</v>
      </c>
      <c r="F2603" t="str">
        <f t="shared" si="82"/>
        <v/>
      </c>
      <c r="G2603">
        <v>4</v>
      </c>
      <c r="H2603" s="2">
        <v>107</v>
      </c>
      <c r="I2603">
        <f>+ABS(SUMIF($A$4:$A$11183,A2603,$H$4:$H$11183)-IF(ISERROR(VLOOKUP(A2603,Seguimiento_Mar_2025!G$4:U$356,15,FALSE)),0,VLOOKUP(A2603,Seguimiento_Mar_2025!G$4:U$356,15,FALSE)))</f>
        <v>0</v>
      </c>
    </row>
    <row r="2604" spans="1:9" ht="30">
      <c r="A2604" t="s">
        <v>581</v>
      </c>
      <c r="B2604" s="1" t="str">
        <f>+IF(LEN(A2604)&gt;0,VLOOKUP(A2604,Seguimiento_Mar_2025!G$4:H$356,2,FALSE),"")</f>
        <v>Personas formadas-mujeres,jóvenes,migrantes-en habilidades y competencias empresariales funcionales</v>
      </c>
      <c r="C2604" s="1" t="str">
        <f>+IF(LEN(A2604)&gt;0,VLOOKUP(A2604,Seguimiento_Mar_2025!G$4:J$356,4,FALSE),"")</f>
        <v>Secretaría de Desarrollo Económico</v>
      </c>
      <c r="D2604" t="s">
        <v>1268</v>
      </c>
      <c r="E2604" t="str">
        <f t="shared" si="81"/>
        <v>53030401Puerto Triunfo</v>
      </c>
      <c r="F2604" t="str">
        <f t="shared" si="82"/>
        <v/>
      </c>
      <c r="G2604">
        <v>1</v>
      </c>
      <c r="H2604" s="2">
        <v>70</v>
      </c>
      <c r="I2604">
        <f>+ABS(SUMIF($A$4:$A$11183,A2604,$H$4:$H$11183)-IF(ISERROR(VLOOKUP(A2604,Seguimiento_Mar_2025!G$4:U$356,15,FALSE)),0,VLOOKUP(A2604,Seguimiento_Mar_2025!G$4:U$356,15,FALSE)))</f>
        <v>0</v>
      </c>
    </row>
    <row r="2605" spans="1:9" ht="30">
      <c r="A2605" t="s">
        <v>581</v>
      </c>
      <c r="B2605" s="1" t="str">
        <f>+IF(LEN(A2605)&gt;0,VLOOKUP(A2605,Seguimiento_Mar_2025!G$4:H$356,2,FALSE),"")</f>
        <v>Personas formadas-mujeres,jóvenes,migrantes-en habilidades y competencias empresariales funcionales</v>
      </c>
      <c r="C2605" s="1" t="str">
        <f>+IF(LEN(A2605)&gt;0,VLOOKUP(A2605,Seguimiento_Mar_2025!G$4:J$356,4,FALSE),"")</f>
        <v>Secretaría de Desarrollo Económico</v>
      </c>
      <c r="D2605" t="s">
        <v>1354</v>
      </c>
      <c r="E2605" t="str">
        <f t="shared" si="81"/>
        <v>53030401Yondó</v>
      </c>
      <c r="F2605" t="str">
        <f t="shared" si="82"/>
        <v/>
      </c>
      <c r="G2605">
        <v>9</v>
      </c>
      <c r="H2605" s="2"/>
      <c r="I2605">
        <f>+ABS(SUMIF($A$4:$A$11183,A2605,$H$4:$H$11183)-IF(ISERROR(VLOOKUP(A2605,Seguimiento_Mar_2025!G$4:U$356,15,FALSE)),0,VLOOKUP(A2605,Seguimiento_Mar_2025!G$4:U$356,15,FALSE)))</f>
        <v>0</v>
      </c>
    </row>
    <row r="2606" spans="1:9" ht="30">
      <c r="A2606" t="s">
        <v>581</v>
      </c>
      <c r="B2606" s="1" t="str">
        <f>+IF(LEN(A2606)&gt;0,VLOOKUP(A2606,Seguimiento_Mar_2025!G$4:H$356,2,FALSE),"")</f>
        <v>Personas formadas-mujeres,jóvenes,migrantes-en habilidades y competencias empresariales funcionales</v>
      </c>
      <c r="C2606" s="1" t="str">
        <f>+IF(LEN(A2606)&gt;0,VLOOKUP(A2606,Seguimiento_Mar_2025!G$4:J$356,4,FALSE),"")</f>
        <v>Secretaría de Desarrollo Económico</v>
      </c>
      <c r="D2606" t="s">
        <v>1305</v>
      </c>
      <c r="E2606" t="str">
        <f t="shared" si="81"/>
        <v>53030401Amalfi</v>
      </c>
      <c r="F2606" t="str">
        <f t="shared" si="82"/>
        <v/>
      </c>
      <c r="G2606">
        <v>13</v>
      </c>
      <c r="H2606" s="2"/>
      <c r="I2606">
        <f>+ABS(SUMIF($A$4:$A$11183,A2606,$H$4:$H$11183)-IF(ISERROR(VLOOKUP(A2606,Seguimiento_Mar_2025!G$4:U$356,15,FALSE)),0,VLOOKUP(A2606,Seguimiento_Mar_2025!G$4:U$356,15,FALSE)))</f>
        <v>0</v>
      </c>
    </row>
    <row r="2607" spans="1:9" ht="30">
      <c r="A2607" t="s">
        <v>581</v>
      </c>
      <c r="B2607" s="1" t="str">
        <f>+IF(LEN(A2607)&gt;0,VLOOKUP(A2607,Seguimiento_Mar_2025!G$4:H$356,2,FALSE),"")</f>
        <v>Personas formadas-mujeres,jóvenes,migrantes-en habilidades y competencias empresariales funcionales</v>
      </c>
      <c r="C2607" s="1" t="str">
        <f>+IF(LEN(A2607)&gt;0,VLOOKUP(A2607,Seguimiento_Mar_2025!G$4:J$356,4,FALSE),"")</f>
        <v>Secretaría de Desarrollo Económico</v>
      </c>
      <c r="D2607" t="s">
        <v>1336</v>
      </c>
      <c r="E2607" t="str">
        <f t="shared" si="81"/>
        <v>53030401Remedios</v>
      </c>
      <c r="F2607" t="str">
        <f t="shared" si="82"/>
        <v/>
      </c>
      <c r="G2607">
        <v>1</v>
      </c>
      <c r="H2607" s="2"/>
      <c r="I2607">
        <f>+ABS(SUMIF($A$4:$A$11183,A2607,$H$4:$H$11183)-IF(ISERROR(VLOOKUP(A2607,Seguimiento_Mar_2025!G$4:U$356,15,FALSE)),0,VLOOKUP(A2607,Seguimiento_Mar_2025!G$4:U$356,15,FALSE)))</f>
        <v>0</v>
      </c>
    </row>
    <row r="2608" spans="1:9" ht="30">
      <c r="A2608" t="s">
        <v>581</v>
      </c>
      <c r="B2608" s="1" t="str">
        <f>+IF(LEN(A2608)&gt;0,VLOOKUP(A2608,Seguimiento_Mar_2025!G$4:H$356,2,FALSE),"")</f>
        <v>Personas formadas-mujeres,jóvenes,migrantes-en habilidades y competencias empresariales funcionales</v>
      </c>
      <c r="C2608" s="1" t="str">
        <f>+IF(LEN(A2608)&gt;0,VLOOKUP(A2608,Seguimiento_Mar_2025!G$4:J$356,4,FALSE),"")</f>
        <v>Secretaría de Desarrollo Económico</v>
      </c>
      <c r="D2608" t="s">
        <v>1296</v>
      </c>
      <c r="E2608" t="str">
        <f t="shared" si="81"/>
        <v>53030401San Roque</v>
      </c>
      <c r="F2608" t="str">
        <f t="shared" si="82"/>
        <v/>
      </c>
      <c r="G2608">
        <v>6</v>
      </c>
      <c r="H2608" s="2"/>
      <c r="I2608">
        <f>+ABS(SUMIF($A$4:$A$11183,A2608,$H$4:$H$11183)-IF(ISERROR(VLOOKUP(A2608,Seguimiento_Mar_2025!G$4:U$356,15,FALSE)),0,VLOOKUP(A2608,Seguimiento_Mar_2025!G$4:U$356,15,FALSE)))</f>
        <v>0</v>
      </c>
    </row>
    <row r="2609" spans="1:9" ht="30">
      <c r="A2609" t="s">
        <v>581</v>
      </c>
      <c r="B2609" s="1" t="str">
        <f>+IF(LEN(A2609)&gt;0,VLOOKUP(A2609,Seguimiento_Mar_2025!G$4:H$356,2,FALSE),"")</f>
        <v>Personas formadas-mujeres,jóvenes,migrantes-en habilidades y competencias empresariales funcionales</v>
      </c>
      <c r="C2609" s="1" t="str">
        <f>+IF(LEN(A2609)&gt;0,VLOOKUP(A2609,Seguimiento_Mar_2025!G$4:J$356,4,FALSE),"")</f>
        <v>Secretaría de Desarrollo Económico</v>
      </c>
      <c r="D2609" t="s">
        <v>1297</v>
      </c>
      <c r="E2609" t="str">
        <f t="shared" si="81"/>
        <v>53030401Santo Domingo</v>
      </c>
      <c r="F2609" t="str">
        <f t="shared" si="82"/>
        <v/>
      </c>
      <c r="G2609">
        <v>3</v>
      </c>
      <c r="H2609" s="2"/>
      <c r="I2609">
        <f>+ABS(SUMIF($A$4:$A$11183,A2609,$H$4:$H$11183)-IF(ISERROR(VLOOKUP(A2609,Seguimiento_Mar_2025!G$4:U$356,15,FALSE)),0,VLOOKUP(A2609,Seguimiento_Mar_2025!G$4:U$356,15,FALSE)))</f>
        <v>0</v>
      </c>
    </row>
    <row r="2610" spans="1:9" ht="30">
      <c r="A2610" t="s">
        <v>581</v>
      </c>
      <c r="B2610" s="1" t="str">
        <f>+IF(LEN(A2610)&gt;0,VLOOKUP(A2610,Seguimiento_Mar_2025!G$4:H$356,2,FALSE),"")</f>
        <v>Personas formadas-mujeres,jóvenes,migrantes-en habilidades y competencias empresariales funcionales</v>
      </c>
      <c r="C2610" s="1" t="str">
        <f>+IF(LEN(A2610)&gt;0,VLOOKUP(A2610,Seguimiento_Mar_2025!G$4:J$356,4,FALSE),"")</f>
        <v>Secretaría de Desarrollo Económico</v>
      </c>
      <c r="D2610" t="s">
        <v>1262</v>
      </c>
      <c r="E2610" t="str">
        <f t="shared" si="81"/>
        <v>53030401Segovia</v>
      </c>
      <c r="F2610" t="str">
        <f t="shared" si="82"/>
        <v/>
      </c>
      <c r="G2610">
        <v>1</v>
      </c>
      <c r="H2610" s="2"/>
      <c r="I2610">
        <f>+ABS(SUMIF($A$4:$A$11183,A2610,$H$4:$H$11183)-IF(ISERROR(VLOOKUP(A2610,Seguimiento_Mar_2025!G$4:U$356,15,FALSE)),0,VLOOKUP(A2610,Seguimiento_Mar_2025!G$4:U$356,15,FALSE)))</f>
        <v>0</v>
      </c>
    </row>
    <row r="2611" spans="1:9" ht="30">
      <c r="A2611" t="s">
        <v>581</v>
      </c>
      <c r="B2611" s="1" t="str">
        <f>+IF(LEN(A2611)&gt;0,VLOOKUP(A2611,Seguimiento_Mar_2025!G$4:H$356,2,FALSE),"")</f>
        <v>Personas formadas-mujeres,jóvenes,migrantes-en habilidades y competencias empresariales funcionales</v>
      </c>
      <c r="C2611" s="1" t="str">
        <f>+IF(LEN(A2611)&gt;0,VLOOKUP(A2611,Seguimiento_Mar_2025!G$4:J$356,4,FALSE),"")</f>
        <v>Secretaría de Desarrollo Económico</v>
      </c>
      <c r="D2611" t="s">
        <v>1232</v>
      </c>
      <c r="E2611" t="str">
        <f t="shared" si="81"/>
        <v>53030401Vegachí</v>
      </c>
      <c r="F2611" t="str">
        <f t="shared" si="82"/>
        <v/>
      </c>
      <c r="G2611">
        <v>4</v>
      </c>
      <c r="H2611" s="2"/>
      <c r="I2611">
        <f>+ABS(SUMIF($A$4:$A$11183,A2611,$H$4:$H$11183)-IF(ISERROR(VLOOKUP(A2611,Seguimiento_Mar_2025!G$4:U$356,15,FALSE)),0,VLOOKUP(A2611,Seguimiento_Mar_2025!G$4:U$356,15,FALSE)))</f>
        <v>0</v>
      </c>
    </row>
    <row r="2612" spans="1:9" ht="30">
      <c r="A2612" t="s">
        <v>581</v>
      </c>
      <c r="B2612" s="1" t="str">
        <f>+IF(LEN(A2612)&gt;0,VLOOKUP(A2612,Seguimiento_Mar_2025!G$4:H$356,2,FALSE),"")</f>
        <v>Personas formadas-mujeres,jóvenes,migrantes-en habilidades y competencias empresariales funcionales</v>
      </c>
      <c r="C2612" s="1" t="str">
        <f>+IF(LEN(A2612)&gt;0,VLOOKUP(A2612,Seguimiento_Mar_2025!G$4:J$356,4,FALSE),"")</f>
        <v>Secretaría de Desarrollo Económico</v>
      </c>
      <c r="D2612" t="s">
        <v>1301</v>
      </c>
      <c r="E2612" t="str">
        <f t="shared" ref="E2612:E2675" si="83">+A2612&amp;D2612</f>
        <v>53030401Yolombó</v>
      </c>
      <c r="F2612" t="str">
        <f t="shared" si="82"/>
        <v/>
      </c>
      <c r="G2612">
        <v>2</v>
      </c>
      <c r="H2612" s="2"/>
      <c r="I2612">
        <f>+ABS(SUMIF($A$4:$A$11183,A2612,$H$4:$H$11183)-IF(ISERROR(VLOOKUP(A2612,Seguimiento_Mar_2025!G$4:U$356,15,FALSE)),0,VLOOKUP(A2612,Seguimiento_Mar_2025!G$4:U$356,15,FALSE)))</f>
        <v>0</v>
      </c>
    </row>
    <row r="2613" spans="1:9" ht="30">
      <c r="A2613" t="s">
        <v>581</v>
      </c>
      <c r="B2613" s="1" t="str">
        <f>+IF(LEN(A2613)&gt;0,VLOOKUP(A2613,Seguimiento_Mar_2025!G$4:H$356,2,FALSE),"")</f>
        <v>Personas formadas-mujeres,jóvenes,migrantes-en habilidades y competencias empresariales funcionales</v>
      </c>
      <c r="C2613" s="1" t="str">
        <f>+IF(LEN(A2613)&gt;0,VLOOKUP(A2613,Seguimiento_Mar_2025!G$4:J$356,4,FALSE),"")</f>
        <v>Secretaría de Desarrollo Económico</v>
      </c>
      <c r="D2613" t="s">
        <v>1278</v>
      </c>
      <c r="E2613" t="str">
        <f t="shared" si="83"/>
        <v>53030401Angostura</v>
      </c>
      <c r="F2613" t="str">
        <f t="shared" si="82"/>
        <v/>
      </c>
      <c r="G2613">
        <v>4</v>
      </c>
      <c r="H2613" s="2"/>
      <c r="I2613">
        <f>+ABS(SUMIF($A$4:$A$11183,A2613,$H$4:$H$11183)-IF(ISERROR(VLOOKUP(A2613,Seguimiento_Mar_2025!G$4:U$356,15,FALSE)),0,VLOOKUP(A2613,Seguimiento_Mar_2025!G$4:U$356,15,FALSE)))</f>
        <v>0</v>
      </c>
    </row>
    <row r="2614" spans="1:9" ht="30">
      <c r="A2614" t="s">
        <v>581</v>
      </c>
      <c r="B2614" s="1" t="str">
        <f>+IF(LEN(A2614)&gt;0,VLOOKUP(A2614,Seguimiento_Mar_2025!G$4:H$356,2,FALSE),"")</f>
        <v>Personas formadas-mujeres,jóvenes,migrantes-en habilidades y competencias empresariales funcionales</v>
      </c>
      <c r="C2614" s="1" t="str">
        <f>+IF(LEN(A2614)&gt;0,VLOOKUP(A2614,Seguimiento_Mar_2025!G$4:J$356,4,FALSE),"")</f>
        <v>Secretaría de Desarrollo Económico</v>
      </c>
      <c r="D2614" t="s">
        <v>1280</v>
      </c>
      <c r="E2614" t="str">
        <f t="shared" si="83"/>
        <v>53030401Briceño</v>
      </c>
      <c r="F2614" t="str">
        <f t="shared" si="82"/>
        <v/>
      </c>
      <c r="G2614">
        <v>2</v>
      </c>
      <c r="H2614" s="2"/>
      <c r="I2614">
        <f>+ABS(SUMIF($A$4:$A$11183,A2614,$H$4:$H$11183)-IF(ISERROR(VLOOKUP(A2614,Seguimiento_Mar_2025!G$4:U$356,15,FALSE)),0,VLOOKUP(A2614,Seguimiento_Mar_2025!G$4:U$356,15,FALSE)))</f>
        <v>0</v>
      </c>
    </row>
    <row r="2615" spans="1:9" ht="30">
      <c r="A2615" t="s">
        <v>581</v>
      </c>
      <c r="B2615" s="1" t="str">
        <f>+IF(LEN(A2615)&gt;0,VLOOKUP(A2615,Seguimiento_Mar_2025!G$4:H$356,2,FALSE),"")</f>
        <v>Personas formadas-mujeres,jóvenes,migrantes-en habilidades y competencias empresariales funcionales</v>
      </c>
      <c r="C2615" s="1" t="str">
        <f>+IF(LEN(A2615)&gt;0,VLOOKUP(A2615,Seguimiento_Mar_2025!G$4:J$356,4,FALSE),"")</f>
        <v>Secretaría de Desarrollo Económico</v>
      </c>
      <c r="D2615" t="s">
        <v>1292</v>
      </c>
      <c r="E2615" t="str">
        <f t="shared" si="83"/>
        <v>53030401Carolina del Príncipe</v>
      </c>
      <c r="F2615" t="str">
        <f t="shared" si="82"/>
        <v/>
      </c>
      <c r="G2615">
        <v>6</v>
      </c>
      <c r="H2615" s="2"/>
      <c r="I2615">
        <f>+ABS(SUMIF($A$4:$A$11183,A2615,$H$4:$H$11183)-IF(ISERROR(VLOOKUP(A2615,Seguimiento_Mar_2025!G$4:U$356,15,FALSE)),0,VLOOKUP(A2615,Seguimiento_Mar_2025!G$4:U$356,15,FALSE)))</f>
        <v>0</v>
      </c>
    </row>
    <row r="2616" spans="1:9" ht="30">
      <c r="A2616" t="s">
        <v>581</v>
      </c>
      <c r="B2616" s="1" t="str">
        <f>+IF(LEN(A2616)&gt;0,VLOOKUP(A2616,Seguimiento_Mar_2025!G$4:H$356,2,FALSE),"")</f>
        <v>Personas formadas-mujeres,jóvenes,migrantes-en habilidades y competencias empresariales funcionales</v>
      </c>
      <c r="C2616" s="1" t="str">
        <f>+IF(LEN(A2616)&gt;0,VLOOKUP(A2616,Seguimiento_Mar_2025!G$4:J$356,4,FALSE),"")</f>
        <v>Secretaría de Desarrollo Económico</v>
      </c>
      <c r="D2616" t="s">
        <v>1319</v>
      </c>
      <c r="E2616" t="str">
        <f t="shared" si="83"/>
        <v>53030401Donmatías</v>
      </c>
      <c r="F2616" t="str">
        <f t="shared" si="82"/>
        <v/>
      </c>
      <c r="G2616">
        <v>2</v>
      </c>
      <c r="H2616" s="2">
        <v>8</v>
      </c>
      <c r="I2616">
        <f>+ABS(SUMIF($A$4:$A$11183,A2616,$H$4:$H$11183)-IF(ISERROR(VLOOKUP(A2616,Seguimiento_Mar_2025!G$4:U$356,15,FALSE)),0,VLOOKUP(A2616,Seguimiento_Mar_2025!G$4:U$356,15,FALSE)))</f>
        <v>0</v>
      </c>
    </row>
    <row r="2617" spans="1:9" ht="30">
      <c r="A2617" t="s">
        <v>581</v>
      </c>
      <c r="B2617" s="1" t="str">
        <f>+IF(LEN(A2617)&gt;0,VLOOKUP(A2617,Seguimiento_Mar_2025!G$4:H$356,2,FALSE),"")</f>
        <v>Personas formadas-mujeres,jóvenes,migrantes-en habilidades y competencias empresariales funcionales</v>
      </c>
      <c r="C2617" s="1" t="str">
        <f>+IF(LEN(A2617)&gt;0,VLOOKUP(A2617,Seguimiento_Mar_2025!G$4:J$356,4,FALSE),"")</f>
        <v>Secretaría de Desarrollo Económico</v>
      </c>
      <c r="D2617" t="s">
        <v>1326</v>
      </c>
      <c r="E2617" t="str">
        <f t="shared" si="83"/>
        <v>53030401Gómez Plata</v>
      </c>
      <c r="F2617" t="str">
        <f t="shared" si="82"/>
        <v/>
      </c>
      <c r="G2617">
        <v>4</v>
      </c>
      <c r="H2617" s="2"/>
      <c r="I2617">
        <f>+ABS(SUMIF($A$4:$A$11183,A2617,$H$4:$H$11183)-IF(ISERROR(VLOOKUP(A2617,Seguimiento_Mar_2025!G$4:U$356,15,FALSE)),0,VLOOKUP(A2617,Seguimiento_Mar_2025!G$4:U$356,15,FALSE)))</f>
        <v>0</v>
      </c>
    </row>
    <row r="2618" spans="1:9" ht="30">
      <c r="A2618" t="s">
        <v>581</v>
      </c>
      <c r="B2618" s="1" t="str">
        <f>+IF(LEN(A2618)&gt;0,VLOOKUP(A2618,Seguimiento_Mar_2025!G$4:H$356,2,FALSE),"")</f>
        <v>Personas formadas-mujeres,jóvenes,migrantes-en habilidades y competencias empresariales funcionales</v>
      </c>
      <c r="C2618" s="1" t="str">
        <f>+IF(LEN(A2618)&gt;0,VLOOKUP(A2618,Seguimiento_Mar_2025!G$4:J$356,4,FALSE),"")</f>
        <v>Secretaría de Desarrollo Económico</v>
      </c>
      <c r="D2618" t="s">
        <v>1282</v>
      </c>
      <c r="E2618" t="str">
        <f t="shared" si="83"/>
        <v>53030401Guadalupe</v>
      </c>
      <c r="F2618" t="str">
        <f t="shared" si="82"/>
        <v/>
      </c>
      <c r="G2618">
        <v>3</v>
      </c>
      <c r="H2618" s="2"/>
      <c r="I2618">
        <f>+ABS(SUMIF($A$4:$A$11183,A2618,$H$4:$H$11183)-IF(ISERROR(VLOOKUP(A2618,Seguimiento_Mar_2025!G$4:U$356,15,FALSE)),0,VLOOKUP(A2618,Seguimiento_Mar_2025!G$4:U$356,15,FALSE)))</f>
        <v>0</v>
      </c>
    </row>
    <row r="2619" spans="1:9" ht="30">
      <c r="A2619" t="s">
        <v>581</v>
      </c>
      <c r="B2619" s="1" t="str">
        <f>+IF(LEN(A2619)&gt;0,VLOOKUP(A2619,Seguimiento_Mar_2025!G$4:H$356,2,FALSE),"")</f>
        <v>Personas formadas-mujeres,jóvenes,migrantes-en habilidades y competencias empresariales funcionales</v>
      </c>
      <c r="C2619" s="1" t="str">
        <f>+IF(LEN(A2619)&gt;0,VLOOKUP(A2619,Seguimiento_Mar_2025!G$4:J$356,4,FALSE),"")</f>
        <v>Secretaría de Desarrollo Económico</v>
      </c>
      <c r="D2619" t="s">
        <v>1238</v>
      </c>
      <c r="E2619" t="str">
        <f t="shared" si="83"/>
        <v>53030401Ituango</v>
      </c>
      <c r="F2619" t="str">
        <f t="shared" si="82"/>
        <v/>
      </c>
      <c r="G2619">
        <v>4</v>
      </c>
      <c r="H2619" s="2"/>
      <c r="I2619">
        <f>+ABS(SUMIF($A$4:$A$11183,A2619,$H$4:$H$11183)-IF(ISERROR(VLOOKUP(A2619,Seguimiento_Mar_2025!G$4:U$356,15,FALSE)),0,VLOOKUP(A2619,Seguimiento_Mar_2025!G$4:U$356,15,FALSE)))</f>
        <v>0</v>
      </c>
    </row>
    <row r="2620" spans="1:9" ht="30">
      <c r="A2620" t="s">
        <v>581</v>
      </c>
      <c r="B2620" s="1" t="str">
        <f>+IF(LEN(A2620)&gt;0,VLOOKUP(A2620,Seguimiento_Mar_2025!G$4:H$356,2,FALSE),"")</f>
        <v>Personas formadas-mujeres,jóvenes,migrantes-en habilidades y competencias empresariales funcionales</v>
      </c>
      <c r="C2620" s="1" t="str">
        <f>+IF(LEN(A2620)&gt;0,VLOOKUP(A2620,Seguimiento_Mar_2025!G$4:J$356,4,FALSE),"")</f>
        <v>Secretaría de Desarrollo Económico</v>
      </c>
      <c r="D2620" t="s">
        <v>1556</v>
      </c>
      <c r="E2620" t="str">
        <f t="shared" si="83"/>
        <v>53030401San Andrés de C.</v>
      </c>
      <c r="F2620" t="str">
        <f t="shared" si="82"/>
        <v/>
      </c>
      <c r="G2620">
        <v>2</v>
      </c>
      <c r="H2620" s="2"/>
      <c r="I2620">
        <f>+ABS(SUMIF($A$4:$A$11183,A2620,$H$4:$H$11183)-IF(ISERROR(VLOOKUP(A2620,Seguimiento_Mar_2025!G$4:U$356,15,FALSE)),0,VLOOKUP(A2620,Seguimiento_Mar_2025!G$4:U$356,15,FALSE)))</f>
        <v>0</v>
      </c>
    </row>
    <row r="2621" spans="1:9" ht="30">
      <c r="A2621" t="s">
        <v>581</v>
      </c>
      <c r="B2621" s="1" t="str">
        <f>+IF(LEN(A2621)&gt;0,VLOOKUP(A2621,Seguimiento_Mar_2025!G$4:H$356,2,FALSE),"")</f>
        <v>Personas formadas-mujeres,jóvenes,migrantes-en habilidades y competencias empresariales funcionales</v>
      </c>
      <c r="C2621" s="1" t="str">
        <f>+IF(LEN(A2621)&gt;0,VLOOKUP(A2621,Seguimiento_Mar_2025!G$4:J$356,4,FALSE),"")</f>
        <v>Secretaría de Desarrollo Económico</v>
      </c>
      <c r="D2621" t="s">
        <v>1341</v>
      </c>
      <c r="E2621" t="str">
        <f t="shared" si="83"/>
        <v>53030401San Pedro de los Milagros</v>
      </c>
      <c r="F2621" t="str">
        <f t="shared" si="82"/>
        <v/>
      </c>
      <c r="G2621">
        <v>8</v>
      </c>
      <c r="H2621" s="2"/>
      <c r="I2621">
        <f>+ABS(SUMIF($A$4:$A$11183,A2621,$H$4:$H$11183)-IF(ISERROR(VLOOKUP(A2621,Seguimiento_Mar_2025!G$4:U$356,15,FALSE)),0,VLOOKUP(A2621,Seguimiento_Mar_2025!G$4:U$356,15,FALSE)))</f>
        <v>0</v>
      </c>
    </row>
    <row r="2622" spans="1:9" ht="30">
      <c r="A2622" t="s">
        <v>581</v>
      </c>
      <c r="B2622" s="1" t="str">
        <f>+IF(LEN(A2622)&gt;0,VLOOKUP(A2622,Seguimiento_Mar_2025!G$4:H$356,2,FALSE),"")</f>
        <v>Personas formadas-mujeres,jóvenes,migrantes-en habilidades y competencias empresariales funcionales</v>
      </c>
      <c r="C2622" s="1" t="str">
        <f>+IF(LEN(A2622)&gt;0,VLOOKUP(A2622,Seguimiento_Mar_2025!G$4:J$356,4,FALSE),"")</f>
        <v>Secretaría de Desarrollo Económico</v>
      </c>
      <c r="D2622" t="s">
        <v>1259</v>
      </c>
      <c r="E2622" t="str">
        <f t="shared" si="83"/>
        <v>53030401Santa Rosa de Osos</v>
      </c>
      <c r="F2622" t="str">
        <f t="shared" si="82"/>
        <v/>
      </c>
      <c r="G2622">
        <v>4</v>
      </c>
      <c r="H2622" s="2">
        <v>35</v>
      </c>
      <c r="I2622">
        <f>+ABS(SUMIF($A$4:$A$11183,A2622,$H$4:$H$11183)-IF(ISERROR(VLOOKUP(A2622,Seguimiento_Mar_2025!G$4:U$356,15,FALSE)),0,VLOOKUP(A2622,Seguimiento_Mar_2025!G$4:U$356,15,FALSE)))</f>
        <v>0</v>
      </c>
    </row>
    <row r="2623" spans="1:9" ht="30">
      <c r="A2623" t="s">
        <v>581</v>
      </c>
      <c r="B2623" s="1" t="str">
        <f>+IF(LEN(A2623)&gt;0,VLOOKUP(A2623,Seguimiento_Mar_2025!G$4:H$356,2,FALSE),"")</f>
        <v>Personas formadas-mujeres,jóvenes,migrantes-en habilidades y competencias empresariales funcionales</v>
      </c>
      <c r="C2623" s="1" t="str">
        <f>+IF(LEN(A2623)&gt;0,VLOOKUP(A2623,Seguimiento_Mar_2025!G$4:J$356,4,FALSE),"")</f>
        <v>Secretaría de Desarrollo Económico</v>
      </c>
      <c r="D2623" t="s">
        <v>1348</v>
      </c>
      <c r="E2623" t="str">
        <f t="shared" si="83"/>
        <v>53030401Toledo</v>
      </c>
      <c r="F2623" t="str">
        <f t="shared" si="82"/>
        <v/>
      </c>
      <c r="G2623">
        <v>2</v>
      </c>
      <c r="H2623" s="2"/>
      <c r="I2623">
        <f>+ABS(SUMIF($A$4:$A$11183,A2623,$H$4:$H$11183)-IF(ISERROR(VLOOKUP(A2623,Seguimiento_Mar_2025!G$4:U$356,15,FALSE)),0,VLOOKUP(A2623,Seguimiento_Mar_2025!G$4:U$356,15,FALSE)))</f>
        <v>0</v>
      </c>
    </row>
    <row r="2624" spans="1:9" ht="30">
      <c r="A2624" t="s">
        <v>581</v>
      </c>
      <c r="B2624" s="1" t="str">
        <f>+IF(LEN(A2624)&gt;0,VLOOKUP(A2624,Seguimiento_Mar_2025!G$4:H$356,2,FALSE),"")</f>
        <v>Personas formadas-mujeres,jóvenes,migrantes-en habilidades y competencias empresariales funcionales</v>
      </c>
      <c r="C2624" s="1" t="str">
        <f>+IF(LEN(A2624)&gt;0,VLOOKUP(A2624,Seguimiento_Mar_2025!G$4:J$356,4,FALSE),"")</f>
        <v>Secretaría de Desarrollo Económico</v>
      </c>
      <c r="D2624" t="s">
        <v>1353</v>
      </c>
      <c r="E2624" t="str">
        <f t="shared" si="83"/>
        <v>53030401Yarumal</v>
      </c>
      <c r="F2624" t="str">
        <f t="shared" si="82"/>
        <v/>
      </c>
      <c r="G2624">
        <v>5</v>
      </c>
      <c r="H2624" s="2"/>
      <c r="I2624">
        <f>+ABS(SUMIF($A$4:$A$11183,A2624,$H$4:$H$11183)-IF(ISERROR(VLOOKUP(A2624,Seguimiento_Mar_2025!G$4:U$356,15,FALSE)),0,VLOOKUP(A2624,Seguimiento_Mar_2025!G$4:U$356,15,FALSE)))</f>
        <v>0</v>
      </c>
    </row>
    <row r="2625" spans="1:9" ht="30">
      <c r="A2625" t="s">
        <v>581</v>
      </c>
      <c r="B2625" s="1" t="str">
        <f>+IF(LEN(A2625)&gt;0,VLOOKUP(A2625,Seguimiento_Mar_2025!G$4:H$356,2,FALSE),"")</f>
        <v>Personas formadas-mujeres,jóvenes,migrantes-en habilidades y competencias empresariales funcionales</v>
      </c>
      <c r="C2625" s="1" t="str">
        <f>+IF(LEN(A2625)&gt;0,VLOOKUP(A2625,Seguimiento_Mar_2025!G$4:J$356,4,FALSE),"")</f>
        <v>Secretaría de Desarrollo Económico</v>
      </c>
      <c r="D2625" t="s">
        <v>1269</v>
      </c>
      <c r="E2625" t="str">
        <f t="shared" si="83"/>
        <v>53030401Armenia</v>
      </c>
      <c r="F2625" t="str">
        <f t="shared" si="82"/>
        <v/>
      </c>
      <c r="G2625">
        <v>3</v>
      </c>
      <c r="H2625" s="2"/>
      <c r="I2625">
        <f>+ABS(SUMIF($A$4:$A$11183,A2625,$H$4:$H$11183)-IF(ISERROR(VLOOKUP(A2625,Seguimiento_Mar_2025!G$4:U$356,15,FALSE)),0,VLOOKUP(A2625,Seguimiento_Mar_2025!G$4:U$356,15,FALSE)))</f>
        <v>0</v>
      </c>
    </row>
    <row r="2626" spans="1:9" ht="30">
      <c r="A2626" t="s">
        <v>581</v>
      </c>
      <c r="B2626" s="1" t="str">
        <f>+IF(LEN(A2626)&gt;0,VLOOKUP(A2626,Seguimiento_Mar_2025!G$4:H$356,2,FALSE),"")</f>
        <v>Personas formadas-mujeres,jóvenes,migrantes-en habilidades y competencias empresariales funcionales</v>
      </c>
      <c r="C2626" s="1" t="str">
        <f>+IF(LEN(A2626)&gt;0,VLOOKUP(A2626,Seguimiento_Mar_2025!G$4:J$356,4,FALSE),"")</f>
        <v>Secretaría de Desarrollo Económico</v>
      </c>
      <c r="D2626" t="s">
        <v>1312</v>
      </c>
      <c r="E2626" t="str">
        <f t="shared" si="83"/>
        <v>53030401Buriticá</v>
      </c>
      <c r="F2626" t="str">
        <f t="shared" si="82"/>
        <v/>
      </c>
      <c r="G2626">
        <v>2</v>
      </c>
      <c r="H2626" s="2"/>
      <c r="I2626">
        <f>+ABS(SUMIF($A$4:$A$11183,A2626,$H$4:$H$11183)-IF(ISERROR(VLOOKUP(A2626,Seguimiento_Mar_2025!G$4:U$356,15,FALSE)),0,VLOOKUP(A2626,Seguimiento_Mar_2025!G$4:U$356,15,FALSE)))</f>
        <v>0</v>
      </c>
    </row>
    <row r="2627" spans="1:9" ht="30">
      <c r="A2627" t="s">
        <v>581</v>
      </c>
      <c r="B2627" s="1" t="str">
        <f>+IF(LEN(A2627)&gt;0,VLOOKUP(A2627,Seguimiento_Mar_2025!G$4:H$356,2,FALSE),"")</f>
        <v>Personas formadas-mujeres,jóvenes,migrantes-en habilidades y competencias empresariales funcionales</v>
      </c>
      <c r="C2627" s="1" t="str">
        <f>+IF(LEN(A2627)&gt;0,VLOOKUP(A2627,Seguimiento_Mar_2025!G$4:J$356,4,FALSE),"")</f>
        <v>Secretaría de Desarrollo Económico</v>
      </c>
      <c r="D2627" t="s">
        <v>1231</v>
      </c>
      <c r="E2627" t="str">
        <f t="shared" si="83"/>
        <v>53030401Dabeiba</v>
      </c>
      <c r="F2627" t="str">
        <f t="shared" si="82"/>
        <v/>
      </c>
      <c r="G2627">
        <v>6</v>
      </c>
      <c r="H2627" s="2"/>
      <c r="I2627">
        <f>+ABS(SUMIF($A$4:$A$11183,A2627,$H$4:$H$11183)-IF(ISERROR(VLOOKUP(A2627,Seguimiento_Mar_2025!G$4:U$356,15,FALSE)),0,VLOOKUP(A2627,Seguimiento_Mar_2025!G$4:U$356,15,FALSE)))</f>
        <v>0</v>
      </c>
    </row>
    <row r="2628" spans="1:9" ht="30">
      <c r="A2628" t="s">
        <v>581</v>
      </c>
      <c r="B2628" s="1" t="str">
        <f>+IF(LEN(A2628)&gt;0,VLOOKUP(A2628,Seguimiento_Mar_2025!G$4:H$356,2,FALSE),"")</f>
        <v>Personas formadas-mujeres,jóvenes,migrantes-en habilidades y competencias empresariales funcionales</v>
      </c>
      <c r="C2628" s="1" t="str">
        <f>+IF(LEN(A2628)&gt;0,VLOOKUP(A2628,Seguimiento_Mar_2025!G$4:J$356,4,FALSE),"")</f>
        <v>Secretaría de Desarrollo Económico</v>
      </c>
      <c r="D2628" t="s">
        <v>1324</v>
      </c>
      <c r="E2628" t="str">
        <f t="shared" si="83"/>
        <v>53030401Frontino</v>
      </c>
      <c r="F2628" t="str">
        <f t="shared" ref="F2628:F2691" si="84">+IF(IF(LEN(E2628)&gt;0,COUNTIF($E$4:$E$11183,E2628),"")=1,"",IF(LEN(E2628)&gt;0,COUNTIF($E$4:$E$11183,E2628),""))</f>
        <v/>
      </c>
      <c r="G2628">
        <v>6</v>
      </c>
      <c r="H2628" s="2"/>
      <c r="I2628">
        <f>+ABS(SUMIF($A$4:$A$11183,A2628,$H$4:$H$11183)-IF(ISERROR(VLOOKUP(A2628,Seguimiento_Mar_2025!G$4:U$356,15,FALSE)),0,VLOOKUP(A2628,Seguimiento_Mar_2025!G$4:U$356,15,FALSE)))</f>
        <v>0</v>
      </c>
    </row>
    <row r="2629" spans="1:9" ht="30">
      <c r="A2629" t="s">
        <v>581</v>
      </c>
      <c r="B2629" s="1" t="str">
        <f>+IF(LEN(A2629)&gt;0,VLOOKUP(A2629,Seguimiento_Mar_2025!G$4:H$356,2,FALSE),"")</f>
        <v>Personas formadas-mujeres,jóvenes,migrantes-en habilidades y competencias empresariales funcionales</v>
      </c>
      <c r="C2629" s="1" t="str">
        <f>+IF(LEN(A2629)&gt;0,VLOOKUP(A2629,Seguimiento_Mar_2025!G$4:J$356,4,FALSE),"")</f>
        <v>Secretaría de Desarrollo Económico</v>
      </c>
      <c r="D2629" t="s">
        <v>1325</v>
      </c>
      <c r="E2629" t="str">
        <f t="shared" si="83"/>
        <v>53030401Giraldo</v>
      </c>
      <c r="F2629" t="str">
        <f t="shared" si="84"/>
        <v/>
      </c>
      <c r="G2629">
        <v>6</v>
      </c>
      <c r="H2629" s="2"/>
      <c r="I2629">
        <f>+ABS(SUMIF($A$4:$A$11183,A2629,$H$4:$H$11183)-IF(ISERROR(VLOOKUP(A2629,Seguimiento_Mar_2025!G$4:U$356,15,FALSE)),0,VLOOKUP(A2629,Seguimiento_Mar_2025!G$4:U$356,15,FALSE)))</f>
        <v>0</v>
      </c>
    </row>
    <row r="2630" spans="1:9" ht="30">
      <c r="A2630" t="s">
        <v>581</v>
      </c>
      <c r="B2630" s="1" t="str">
        <f>+IF(LEN(A2630)&gt;0,VLOOKUP(A2630,Seguimiento_Mar_2025!G$4:H$356,2,FALSE),"")</f>
        <v>Personas formadas-mujeres,jóvenes,migrantes-en habilidades y competencias empresariales funcionales</v>
      </c>
      <c r="C2630" s="1" t="str">
        <f>+IF(LEN(A2630)&gt;0,VLOOKUP(A2630,Seguimiento_Mar_2025!G$4:J$356,4,FALSE),"")</f>
        <v>Secretaría de Desarrollo Económico</v>
      </c>
      <c r="D2630" t="s">
        <v>1274</v>
      </c>
      <c r="E2630" t="str">
        <f t="shared" si="83"/>
        <v>53030401Olaya</v>
      </c>
      <c r="F2630" t="str">
        <f t="shared" si="84"/>
        <v/>
      </c>
      <c r="G2630">
        <v>1</v>
      </c>
      <c r="H2630" s="2"/>
      <c r="I2630">
        <f>+ABS(SUMIF($A$4:$A$11183,A2630,$H$4:$H$11183)-IF(ISERROR(VLOOKUP(A2630,Seguimiento_Mar_2025!G$4:U$356,15,FALSE)),0,VLOOKUP(A2630,Seguimiento_Mar_2025!G$4:U$356,15,FALSE)))</f>
        <v>0</v>
      </c>
    </row>
    <row r="2631" spans="1:9" ht="30">
      <c r="A2631" t="s">
        <v>581</v>
      </c>
      <c r="B2631" s="1" t="str">
        <f>+IF(LEN(A2631)&gt;0,VLOOKUP(A2631,Seguimiento_Mar_2025!G$4:H$356,2,FALSE),"")</f>
        <v>Personas formadas-mujeres,jóvenes,migrantes-en habilidades y competencias empresariales funcionales</v>
      </c>
      <c r="C2631" s="1" t="str">
        <f>+IF(LEN(A2631)&gt;0,VLOOKUP(A2631,Seguimiento_Mar_2025!G$4:J$356,4,FALSE),"")</f>
        <v>Secretaría de Desarrollo Económico</v>
      </c>
      <c r="D2631" t="s">
        <v>1335</v>
      </c>
      <c r="E2631" t="str">
        <f t="shared" si="83"/>
        <v>53030401Peque</v>
      </c>
      <c r="F2631" t="str">
        <f t="shared" si="84"/>
        <v/>
      </c>
      <c r="G2631">
        <v>2</v>
      </c>
      <c r="H2631" s="2"/>
      <c r="I2631">
        <f>+ABS(SUMIF($A$4:$A$11183,A2631,$H$4:$H$11183)-IF(ISERROR(VLOOKUP(A2631,Seguimiento_Mar_2025!G$4:U$356,15,FALSE)),0,VLOOKUP(A2631,Seguimiento_Mar_2025!G$4:U$356,15,FALSE)))</f>
        <v>0</v>
      </c>
    </row>
    <row r="2632" spans="1:9" ht="30">
      <c r="A2632" t="s">
        <v>581</v>
      </c>
      <c r="B2632" s="1" t="str">
        <f>+IF(LEN(A2632)&gt;0,VLOOKUP(A2632,Seguimiento_Mar_2025!G$4:H$356,2,FALSE),"")</f>
        <v>Personas formadas-mujeres,jóvenes,migrantes-en habilidades y competencias empresariales funcionales</v>
      </c>
      <c r="C2632" s="1" t="str">
        <f>+IF(LEN(A2632)&gt;0,VLOOKUP(A2632,Seguimiento_Mar_2025!G$4:J$356,4,FALSE),"")</f>
        <v>Secretaría de Desarrollo Económico</v>
      </c>
      <c r="D2632" t="s">
        <v>1338</v>
      </c>
      <c r="E2632" t="str">
        <f t="shared" si="83"/>
        <v>53030401Sabanalarga</v>
      </c>
      <c r="F2632" t="str">
        <f t="shared" si="84"/>
        <v/>
      </c>
      <c r="G2632">
        <v>2</v>
      </c>
      <c r="H2632" s="2"/>
      <c r="I2632">
        <f>+ABS(SUMIF($A$4:$A$11183,A2632,$H$4:$H$11183)-IF(ISERROR(VLOOKUP(A2632,Seguimiento_Mar_2025!G$4:U$356,15,FALSE)),0,VLOOKUP(A2632,Seguimiento_Mar_2025!G$4:U$356,15,FALSE)))</f>
        <v>0</v>
      </c>
    </row>
    <row r="2633" spans="1:9" ht="30">
      <c r="A2633" t="s">
        <v>581</v>
      </c>
      <c r="B2633" s="1" t="str">
        <f>+IF(LEN(A2633)&gt;0,VLOOKUP(A2633,Seguimiento_Mar_2025!G$4:H$356,2,FALSE),"")</f>
        <v>Personas formadas-mujeres,jóvenes,migrantes-en habilidades y competencias empresariales funcionales</v>
      </c>
      <c r="C2633" s="1" t="str">
        <f>+IF(LEN(A2633)&gt;0,VLOOKUP(A2633,Seguimiento_Mar_2025!G$4:J$356,4,FALSE),"")</f>
        <v>Secretaría de Desarrollo Económico</v>
      </c>
      <c r="D2633" t="s">
        <v>1236</v>
      </c>
      <c r="E2633" t="str">
        <f t="shared" si="83"/>
        <v>53030401San Jerónimo</v>
      </c>
      <c r="F2633" t="str">
        <f t="shared" si="84"/>
        <v/>
      </c>
      <c r="G2633">
        <v>4</v>
      </c>
      <c r="H2633" s="2">
        <v>31</v>
      </c>
      <c r="I2633">
        <f>+ABS(SUMIF($A$4:$A$11183,A2633,$H$4:$H$11183)-IF(ISERROR(VLOOKUP(A2633,Seguimiento_Mar_2025!G$4:U$356,15,FALSE)),0,VLOOKUP(A2633,Seguimiento_Mar_2025!G$4:U$356,15,FALSE)))</f>
        <v>0</v>
      </c>
    </row>
    <row r="2634" spans="1:9" ht="30">
      <c r="A2634" t="s">
        <v>581</v>
      </c>
      <c r="B2634" s="1" t="str">
        <f>+IF(LEN(A2634)&gt;0,VLOOKUP(A2634,Seguimiento_Mar_2025!G$4:H$356,2,FALSE),"")</f>
        <v>Personas formadas-mujeres,jóvenes,migrantes-en habilidades y competencias empresariales funcionales</v>
      </c>
      <c r="C2634" s="1" t="str">
        <f>+IF(LEN(A2634)&gt;0,VLOOKUP(A2634,Seguimiento_Mar_2025!G$4:J$356,4,FALSE),"")</f>
        <v>Secretaría de Desarrollo Económico</v>
      </c>
      <c r="D2634" t="s">
        <v>1255</v>
      </c>
      <c r="E2634" t="str">
        <f t="shared" si="83"/>
        <v>53030401Santa Fe de Antioquia</v>
      </c>
      <c r="F2634" t="str">
        <f t="shared" si="84"/>
        <v/>
      </c>
      <c r="G2634">
        <v>10</v>
      </c>
      <c r="H2634" s="2"/>
      <c r="I2634">
        <f>+ABS(SUMIF($A$4:$A$11183,A2634,$H$4:$H$11183)-IF(ISERROR(VLOOKUP(A2634,Seguimiento_Mar_2025!G$4:U$356,15,FALSE)),0,VLOOKUP(A2634,Seguimiento_Mar_2025!G$4:U$356,15,FALSE)))</f>
        <v>0</v>
      </c>
    </row>
    <row r="2635" spans="1:9" ht="30">
      <c r="A2635" t="s">
        <v>581</v>
      </c>
      <c r="B2635" s="1" t="str">
        <f>+IF(LEN(A2635)&gt;0,VLOOKUP(A2635,Seguimiento_Mar_2025!G$4:H$356,2,FALSE),"")</f>
        <v>Personas formadas-mujeres,jóvenes,migrantes-en habilidades y competencias empresariales funcionales</v>
      </c>
      <c r="C2635" s="1" t="str">
        <f>+IF(LEN(A2635)&gt;0,VLOOKUP(A2635,Seguimiento_Mar_2025!G$4:J$356,4,FALSE),"")</f>
        <v>Secretaría de Desarrollo Económico</v>
      </c>
      <c r="D2635" t="s">
        <v>1345</v>
      </c>
      <c r="E2635" t="str">
        <f t="shared" si="83"/>
        <v>53030401Sopetrán</v>
      </c>
      <c r="F2635" t="str">
        <f t="shared" si="84"/>
        <v/>
      </c>
      <c r="G2635">
        <v>3</v>
      </c>
      <c r="H2635" s="2"/>
      <c r="I2635">
        <f>+ABS(SUMIF($A$4:$A$11183,A2635,$H$4:$H$11183)-IF(ISERROR(VLOOKUP(A2635,Seguimiento_Mar_2025!G$4:U$356,15,FALSE)),0,VLOOKUP(A2635,Seguimiento_Mar_2025!G$4:U$356,15,FALSE)))</f>
        <v>0</v>
      </c>
    </row>
    <row r="2636" spans="1:9" ht="30">
      <c r="A2636" t="s">
        <v>581</v>
      </c>
      <c r="B2636" s="1" t="str">
        <f>+IF(LEN(A2636)&gt;0,VLOOKUP(A2636,Seguimiento_Mar_2025!G$4:H$356,2,FALSE),"")</f>
        <v>Personas formadas-mujeres,jóvenes,migrantes-en habilidades y competencias empresariales funcionales</v>
      </c>
      <c r="C2636" s="1" t="str">
        <f>+IF(LEN(A2636)&gt;0,VLOOKUP(A2636,Seguimiento_Mar_2025!G$4:J$356,4,FALSE),"")</f>
        <v>Secretaría de Desarrollo Económico</v>
      </c>
      <c r="D2636" t="s">
        <v>1298</v>
      </c>
      <c r="E2636" t="str">
        <f t="shared" si="83"/>
        <v>53030401San Luis</v>
      </c>
      <c r="F2636" t="str">
        <f t="shared" si="84"/>
        <v/>
      </c>
      <c r="G2636">
        <v>5</v>
      </c>
      <c r="H2636" s="2"/>
      <c r="I2636">
        <f>+ABS(SUMIF($A$4:$A$11183,A2636,$H$4:$H$11183)-IF(ISERROR(VLOOKUP(A2636,Seguimiento_Mar_2025!G$4:U$356,15,FALSE)),0,VLOOKUP(A2636,Seguimiento_Mar_2025!G$4:U$356,15,FALSE)))</f>
        <v>0</v>
      </c>
    </row>
    <row r="2637" spans="1:9" ht="30">
      <c r="A2637" t="s">
        <v>581</v>
      </c>
      <c r="B2637" s="1" t="str">
        <f>+IF(LEN(A2637)&gt;0,VLOOKUP(A2637,Seguimiento_Mar_2025!G$4:H$356,2,FALSE),"")</f>
        <v>Personas formadas-mujeres,jóvenes,migrantes-en habilidades y competencias empresariales funcionales</v>
      </c>
      <c r="C2637" s="1" t="str">
        <f>+IF(LEN(A2637)&gt;0,VLOOKUP(A2637,Seguimiento_Mar_2025!G$4:J$356,4,FALSE),"")</f>
        <v>Secretaría de Desarrollo Económico</v>
      </c>
      <c r="D2637" t="s">
        <v>1271</v>
      </c>
      <c r="E2637" t="str">
        <f t="shared" si="83"/>
        <v>53030401Abejorral</v>
      </c>
      <c r="F2637" t="str">
        <f t="shared" si="84"/>
        <v/>
      </c>
      <c r="G2637">
        <v>4</v>
      </c>
      <c r="H2637" s="2"/>
      <c r="I2637">
        <f>+ABS(SUMIF($A$4:$A$11183,A2637,$H$4:$H$11183)-IF(ISERROR(VLOOKUP(A2637,Seguimiento_Mar_2025!G$4:U$356,15,FALSE)),0,VLOOKUP(A2637,Seguimiento_Mar_2025!G$4:U$356,15,FALSE)))</f>
        <v>0</v>
      </c>
    </row>
    <row r="2638" spans="1:9" ht="30">
      <c r="A2638" t="s">
        <v>581</v>
      </c>
      <c r="B2638" s="1" t="str">
        <f>+IF(LEN(A2638)&gt;0,VLOOKUP(A2638,Seguimiento_Mar_2025!G$4:H$356,2,FALSE),"")</f>
        <v>Personas formadas-mujeres,jóvenes,migrantes-en habilidades y competencias empresariales funcionales</v>
      </c>
      <c r="C2638" s="1" t="str">
        <f>+IF(LEN(A2638)&gt;0,VLOOKUP(A2638,Seguimiento_Mar_2025!G$4:J$356,4,FALSE),"")</f>
        <v>Secretaría de Desarrollo Económico</v>
      </c>
      <c r="D2638" t="s">
        <v>1308</v>
      </c>
      <c r="E2638" t="str">
        <f t="shared" si="83"/>
        <v>53030401Argelia</v>
      </c>
      <c r="F2638" t="str">
        <f t="shared" si="84"/>
        <v/>
      </c>
      <c r="G2638">
        <v>1</v>
      </c>
      <c r="H2638" s="2"/>
      <c r="I2638">
        <f>+ABS(SUMIF($A$4:$A$11183,A2638,$H$4:$H$11183)-IF(ISERROR(VLOOKUP(A2638,Seguimiento_Mar_2025!G$4:U$356,15,FALSE)),0,VLOOKUP(A2638,Seguimiento_Mar_2025!G$4:U$356,15,FALSE)))</f>
        <v>0</v>
      </c>
    </row>
    <row r="2639" spans="1:9" ht="30">
      <c r="A2639" t="s">
        <v>581</v>
      </c>
      <c r="B2639" s="1" t="str">
        <f>+IF(LEN(A2639)&gt;0,VLOOKUP(A2639,Seguimiento_Mar_2025!G$4:H$356,2,FALSE),"")</f>
        <v>Personas formadas-mujeres,jóvenes,migrantes-en habilidades y competencias empresariales funcionales</v>
      </c>
      <c r="C2639" s="1" t="str">
        <f>+IF(LEN(A2639)&gt;0,VLOOKUP(A2639,Seguimiento_Mar_2025!G$4:J$356,4,FALSE),"")</f>
        <v>Secretaría de Desarrollo Económico</v>
      </c>
      <c r="D2639" t="s">
        <v>1317</v>
      </c>
      <c r="E2639" t="str">
        <f t="shared" si="83"/>
        <v>53030401Cocorná</v>
      </c>
      <c r="F2639" t="str">
        <f t="shared" si="84"/>
        <v/>
      </c>
      <c r="G2639">
        <v>3</v>
      </c>
      <c r="H2639" s="2">
        <v>9</v>
      </c>
      <c r="I2639">
        <f>+ABS(SUMIF($A$4:$A$11183,A2639,$H$4:$H$11183)-IF(ISERROR(VLOOKUP(A2639,Seguimiento_Mar_2025!G$4:U$356,15,FALSE)),0,VLOOKUP(A2639,Seguimiento_Mar_2025!G$4:U$356,15,FALSE)))</f>
        <v>0</v>
      </c>
    </row>
    <row r="2640" spans="1:9" ht="30">
      <c r="A2640" t="s">
        <v>581</v>
      </c>
      <c r="B2640" s="1" t="str">
        <f>+IF(LEN(A2640)&gt;0,VLOOKUP(A2640,Seguimiento_Mar_2025!G$4:H$356,2,FALSE),"")</f>
        <v>Personas formadas-mujeres,jóvenes,migrantes-en habilidades y competencias empresariales funcionales</v>
      </c>
      <c r="C2640" s="1" t="str">
        <f>+IF(LEN(A2640)&gt;0,VLOOKUP(A2640,Seguimiento_Mar_2025!G$4:J$356,4,FALSE),"")</f>
        <v>Secretaría de Desarrollo Económico</v>
      </c>
      <c r="D2640" t="s">
        <v>1276</v>
      </c>
      <c r="E2640" t="str">
        <f t="shared" si="83"/>
        <v>53030401Concepción</v>
      </c>
      <c r="F2640" t="str">
        <f t="shared" si="84"/>
        <v/>
      </c>
      <c r="G2640">
        <v>2</v>
      </c>
      <c r="H2640" s="2"/>
      <c r="I2640">
        <f>+ABS(SUMIF($A$4:$A$11183,A2640,$H$4:$H$11183)-IF(ISERROR(VLOOKUP(A2640,Seguimiento_Mar_2025!G$4:U$356,15,FALSE)),0,VLOOKUP(A2640,Seguimiento_Mar_2025!G$4:U$356,15,FALSE)))</f>
        <v>0</v>
      </c>
    </row>
    <row r="2641" spans="1:9" ht="30">
      <c r="A2641" t="s">
        <v>581</v>
      </c>
      <c r="B2641" s="1" t="str">
        <f>+IF(LEN(A2641)&gt;0,VLOOKUP(A2641,Seguimiento_Mar_2025!G$4:H$356,2,FALSE),"")</f>
        <v>Personas formadas-mujeres,jóvenes,migrantes-en habilidades y competencias empresariales funcionales</v>
      </c>
      <c r="C2641" s="1" t="str">
        <f>+IF(LEN(A2641)&gt;0,VLOOKUP(A2641,Seguimiento_Mar_2025!G$4:J$356,4,FALSE),"")</f>
        <v>Secretaría de Desarrollo Económico</v>
      </c>
      <c r="D2641" t="s">
        <v>1320</v>
      </c>
      <c r="E2641" t="str">
        <f t="shared" si="83"/>
        <v>53030401El Carmen de Viboral</v>
      </c>
      <c r="F2641" t="str">
        <f t="shared" si="84"/>
        <v/>
      </c>
      <c r="G2641">
        <v>10</v>
      </c>
      <c r="H2641" s="2"/>
      <c r="I2641">
        <f>+ABS(SUMIF($A$4:$A$11183,A2641,$H$4:$H$11183)-IF(ISERROR(VLOOKUP(A2641,Seguimiento_Mar_2025!G$4:U$356,15,FALSE)),0,VLOOKUP(A2641,Seguimiento_Mar_2025!G$4:U$356,15,FALSE)))</f>
        <v>0</v>
      </c>
    </row>
    <row r="2642" spans="1:9" ht="30">
      <c r="A2642" t="s">
        <v>581</v>
      </c>
      <c r="B2642" s="1" t="str">
        <f>+IF(LEN(A2642)&gt;0,VLOOKUP(A2642,Seguimiento_Mar_2025!G$4:H$356,2,FALSE),"")</f>
        <v>Personas formadas-mujeres,jóvenes,migrantes-en habilidades y competencias empresariales funcionales</v>
      </c>
      <c r="C2642" s="1" t="str">
        <f>+IF(LEN(A2642)&gt;0,VLOOKUP(A2642,Seguimiento_Mar_2025!G$4:J$356,4,FALSE),"")</f>
        <v>Secretaría de Desarrollo Económico</v>
      </c>
      <c r="D2642" t="s">
        <v>1244</v>
      </c>
      <c r="E2642" t="str">
        <f t="shared" si="83"/>
        <v>53030401El Peñol</v>
      </c>
      <c r="F2642" t="str">
        <f t="shared" si="84"/>
        <v/>
      </c>
      <c r="G2642">
        <v>2</v>
      </c>
      <c r="H2642" s="2"/>
      <c r="I2642">
        <f>+ABS(SUMIF($A$4:$A$11183,A2642,$H$4:$H$11183)-IF(ISERROR(VLOOKUP(A2642,Seguimiento_Mar_2025!G$4:U$356,15,FALSE)),0,VLOOKUP(A2642,Seguimiento_Mar_2025!G$4:U$356,15,FALSE)))</f>
        <v>0</v>
      </c>
    </row>
    <row r="2643" spans="1:9" ht="30">
      <c r="A2643" t="s">
        <v>581</v>
      </c>
      <c r="B2643" s="1" t="str">
        <f>+IF(LEN(A2643)&gt;0,VLOOKUP(A2643,Seguimiento_Mar_2025!G$4:H$356,2,FALSE),"")</f>
        <v>Personas formadas-mujeres,jóvenes,migrantes-en habilidades y competencias empresariales funcionales</v>
      </c>
      <c r="C2643" s="1" t="str">
        <f>+IF(LEN(A2643)&gt;0,VLOOKUP(A2643,Seguimiento_Mar_2025!G$4:J$356,4,FALSE),"")</f>
        <v>Secretaría de Desarrollo Económico</v>
      </c>
      <c r="D2643" t="s">
        <v>1321</v>
      </c>
      <c r="E2643" t="str">
        <f t="shared" si="83"/>
        <v>53030401El Retiro</v>
      </c>
      <c r="F2643" t="str">
        <f t="shared" si="84"/>
        <v/>
      </c>
      <c r="G2643">
        <v>12</v>
      </c>
      <c r="H2643" s="2"/>
      <c r="I2643">
        <f>+ABS(SUMIF($A$4:$A$11183,A2643,$H$4:$H$11183)-IF(ISERROR(VLOOKUP(A2643,Seguimiento_Mar_2025!G$4:U$356,15,FALSE)),0,VLOOKUP(A2643,Seguimiento_Mar_2025!G$4:U$356,15,FALSE)))</f>
        <v>0</v>
      </c>
    </row>
    <row r="2644" spans="1:9" ht="30">
      <c r="A2644" t="s">
        <v>581</v>
      </c>
      <c r="B2644" s="1" t="str">
        <f>+IF(LEN(A2644)&gt;0,VLOOKUP(A2644,Seguimiento_Mar_2025!G$4:H$356,2,FALSE),"")</f>
        <v>Personas formadas-mujeres,jóvenes,migrantes-en habilidades y competencias empresariales funcionales</v>
      </c>
      <c r="C2644" s="1" t="str">
        <f>+IF(LEN(A2644)&gt;0,VLOOKUP(A2644,Seguimiento_Mar_2025!G$4:J$356,4,FALSE),"")</f>
        <v>Secretaría de Desarrollo Económico</v>
      </c>
      <c r="D2644" t="s">
        <v>1235</v>
      </c>
      <c r="E2644" t="str">
        <f t="shared" si="83"/>
        <v>53030401El Santuario</v>
      </c>
      <c r="F2644" t="str">
        <f t="shared" si="84"/>
        <v/>
      </c>
      <c r="G2644">
        <v>6</v>
      </c>
      <c r="H2644" s="2"/>
      <c r="I2644">
        <f>+ABS(SUMIF($A$4:$A$11183,A2644,$H$4:$H$11183)-IF(ISERROR(VLOOKUP(A2644,Seguimiento_Mar_2025!G$4:U$356,15,FALSE)),0,VLOOKUP(A2644,Seguimiento_Mar_2025!G$4:U$356,15,FALSE)))</f>
        <v>0</v>
      </c>
    </row>
    <row r="2645" spans="1:9" ht="30">
      <c r="A2645" t="s">
        <v>581</v>
      </c>
      <c r="B2645" s="1" t="str">
        <f>+IF(LEN(A2645)&gt;0,VLOOKUP(A2645,Seguimiento_Mar_2025!G$4:H$356,2,FALSE),"")</f>
        <v>Personas formadas-mujeres,jóvenes,migrantes-en habilidades y competencias empresariales funcionales</v>
      </c>
      <c r="C2645" s="1" t="str">
        <f>+IF(LEN(A2645)&gt;0,VLOOKUP(A2645,Seguimiento_Mar_2025!G$4:J$356,4,FALSE),"")</f>
        <v>Secretaría de Desarrollo Económico</v>
      </c>
      <c r="D2645" t="s">
        <v>1234</v>
      </c>
      <c r="E2645" t="str">
        <f t="shared" si="83"/>
        <v>53030401Granada</v>
      </c>
      <c r="F2645" t="str">
        <f t="shared" si="84"/>
        <v/>
      </c>
      <c r="G2645">
        <v>2</v>
      </c>
      <c r="H2645" s="2"/>
      <c r="I2645">
        <f>+ABS(SUMIF($A$4:$A$11183,A2645,$H$4:$H$11183)-IF(ISERROR(VLOOKUP(A2645,Seguimiento_Mar_2025!G$4:U$356,15,FALSE)),0,VLOOKUP(A2645,Seguimiento_Mar_2025!G$4:U$356,15,FALSE)))</f>
        <v>0</v>
      </c>
    </row>
    <row r="2646" spans="1:9" ht="30">
      <c r="A2646" t="s">
        <v>581</v>
      </c>
      <c r="B2646" s="1" t="str">
        <f>+IF(LEN(A2646)&gt;0,VLOOKUP(A2646,Seguimiento_Mar_2025!G$4:H$356,2,FALSE),"")</f>
        <v>Personas formadas-mujeres,jóvenes,migrantes-en habilidades y competencias empresariales funcionales</v>
      </c>
      <c r="C2646" s="1" t="str">
        <f>+IF(LEN(A2646)&gt;0,VLOOKUP(A2646,Seguimiento_Mar_2025!G$4:J$356,4,FALSE),"")</f>
        <v>Secretaría de Desarrollo Económico</v>
      </c>
      <c r="D2646" t="s">
        <v>1327</v>
      </c>
      <c r="E2646" t="str">
        <f t="shared" si="83"/>
        <v>53030401Guarne</v>
      </c>
      <c r="F2646" t="str">
        <f t="shared" si="84"/>
        <v/>
      </c>
      <c r="G2646">
        <v>7</v>
      </c>
      <c r="H2646" s="2"/>
      <c r="I2646">
        <f>+ABS(SUMIF($A$4:$A$11183,A2646,$H$4:$H$11183)-IF(ISERROR(VLOOKUP(A2646,Seguimiento_Mar_2025!G$4:U$356,15,FALSE)),0,VLOOKUP(A2646,Seguimiento_Mar_2025!G$4:U$356,15,FALSE)))</f>
        <v>0</v>
      </c>
    </row>
    <row r="2647" spans="1:9" ht="30">
      <c r="A2647" t="s">
        <v>581</v>
      </c>
      <c r="B2647" s="1" t="str">
        <f>+IF(LEN(A2647)&gt;0,VLOOKUP(A2647,Seguimiento_Mar_2025!G$4:H$356,2,FALSE),"")</f>
        <v>Personas formadas-mujeres,jóvenes,migrantes-en habilidades y competencias empresariales funcionales</v>
      </c>
      <c r="C2647" s="1" t="str">
        <f>+IF(LEN(A2647)&gt;0,VLOOKUP(A2647,Seguimiento_Mar_2025!G$4:J$356,4,FALSE),"")</f>
        <v>Secretaría de Desarrollo Económico</v>
      </c>
      <c r="D2647" t="s">
        <v>1328</v>
      </c>
      <c r="E2647" t="str">
        <f t="shared" si="83"/>
        <v>53030401Guatapé</v>
      </c>
      <c r="F2647" t="str">
        <f t="shared" si="84"/>
        <v/>
      </c>
      <c r="G2647">
        <v>8</v>
      </c>
      <c r="H2647" s="2"/>
      <c r="I2647">
        <f>+ABS(SUMIF($A$4:$A$11183,A2647,$H$4:$H$11183)-IF(ISERROR(VLOOKUP(A2647,Seguimiento_Mar_2025!G$4:U$356,15,FALSE)),0,VLOOKUP(A2647,Seguimiento_Mar_2025!G$4:U$356,15,FALSE)))</f>
        <v>0</v>
      </c>
    </row>
    <row r="2648" spans="1:9" ht="30">
      <c r="A2648" t="s">
        <v>581</v>
      </c>
      <c r="B2648" s="1" t="str">
        <f>+IF(LEN(A2648)&gt;0,VLOOKUP(A2648,Seguimiento_Mar_2025!G$4:H$356,2,FALSE),"")</f>
        <v>Personas formadas-mujeres,jóvenes,migrantes-en habilidades y competencias empresariales funcionales</v>
      </c>
      <c r="C2648" s="1" t="str">
        <f>+IF(LEN(A2648)&gt;0,VLOOKUP(A2648,Seguimiento_Mar_2025!G$4:J$356,4,FALSE),"")</f>
        <v>Secretaría de Desarrollo Económico</v>
      </c>
      <c r="D2648" t="s">
        <v>1331</v>
      </c>
      <c r="E2648" t="str">
        <f t="shared" si="83"/>
        <v>53030401La Ceja del Tambo</v>
      </c>
      <c r="F2648" t="str">
        <f t="shared" si="84"/>
        <v/>
      </c>
      <c r="G2648">
        <v>8</v>
      </c>
      <c r="H2648" s="2"/>
      <c r="I2648">
        <f>+ABS(SUMIF($A$4:$A$11183,A2648,$H$4:$H$11183)-IF(ISERROR(VLOOKUP(A2648,Seguimiento_Mar_2025!G$4:U$356,15,FALSE)),0,VLOOKUP(A2648,Seguimiento_Mar_2025!G$4:U$356,15,FALSE)))</f>
        <v>0</v>
      </c>
    </row>
    <row r="2649" spans="1:9" ht="30">
      <c r="A2649" t="s">
        <v>581</v>
      </c>
      <c r="B2649" s="1" t="str">
        <f>+IF(LEN(A2649)&gt;0,VLOOKUP(A2649,Seguimiento_Mar_2025!G$4:H$356,2,FALSE),"")</f>
        <v>Personas formadas-mujeres,jóvenes,migrantes-en habilidades y competencias empresariales funcionales</v>
      </c>
      <c r="C2649" s="1" t="str">
        <f>+IF(LEN(A2649)&gt;0,VLOOKUP(A2649,Seguimiento_Mar_2025!G$4:J$356,4,FALSE),"")</f>
        <v>Secretaría de Desarrollo Económico</v>
      </c>
      <c r="D2649" t="s">
        <v>1333</v>
      </c>
      <c r="E2649" t="str">
        <f t="shared" si="83"/>
        <v>53030401La Unión</v>
      </c>
      <c r="F2649" t="str">
        <f t="shared" si="84"/>
        <v/>
      </c>
      <c r="G2649">
        <v>9</v>
      </c>
      <c r="H2649" s="2"/>
      <c r="I2649">
        <f>+ABS(SUMIF($A$4:$A$11183,A2649,$H$4:$H$11183)-IF(ISERROR(VLOOKUP(A2649,Seguimiento_Mar_2025!G$4:U$356,15,FALSE)),0,VLOOKUP(A2649,Seguimiento_Mar_2025!G$4:U$356,15,FALSE)))</f>
        <v>0</v>
      </c>
    </row>
    <row r="2650" spans="1:9" ht="30">
      <c r="A2650" t="s">
        <v>581</v>
      </c>
      <c r="B2650" s="1" t="str">
        <f>+IF(LEN(A2650)&gt;0,VLOOKUP(A2650,Seguimiento_Mar_2025!G$4:H$356,2,FALSE),"")</f>
        <v>Personas formadas-mujeres,jóvenes,migrantes-en habilidades y competencias empresariales funcionales</v>
      </c>
      <c r="C2650" s="1" t="str">
        <f>+IF(LEN(A2650)&gt;0,VLOOKUP(A2650,Seguimiento_Mar_2025!G$4:J$356,4,FALSE),"")</f>
        <v>Secretaría de Desarrollo Económico</v>
      </c>
      <c r="D2650" t="s">
        <v>1334</v>
      </c>
      <c r="E2650" t="str">
        <f t="shared" si="83"/>
        <v>53030401Marinilla</v>
      </c>
      <c r="F2650" t="str">
        <f t="shared" si="84"/>
        <v/>
      </c>
      <c r="G2650">
        <v>13</v>
      </c>
      <c r="H2650" s="2"/>
      <c r="I2650">
        <f>+ABS(SUMIF($A$4:$A$11183,A2650,$H$4:$H$11183)-IF(ISERROR(VLOOKUP(A2650,Seguimiento_Mar_2025!G$4:U$356,15,FALSE)),0,VLOOKUP(A2650,Seguimiento_Mar_2025!G$4:U$356,15,FALSE)))</f>
        <v>0</v>
      </c>
    </row>
    <row r="2651" spans="1:9" ht="30">
      <c r="A2651" t="s">
        <v>581</v>
      </c>
      <c r="B2651" s="1" t="str">
        <f>+IF(LEN(A2651)&gt;0,VLOOKUP(A2651,Seguimiento_Mar_2025!G$4:H$356,2,FALSE),"")</f>
        <v>Personas formadas-mujeres,jóvenes,migrantes-en habilidades y competencias empresariales funcionales</v>
      </c>
      <c r="C2651" s="1" t="str">
        <f>+IF(LEN(A2651)&gt;0,VLOOKUP(A2651,Seguimiento_Mar_2025!G$4:J$356,4,FALSE),"")</f>
        <v>Secretaría de Desarrollo Económico</v>
      </c>
      <c r="D2651" t="s">
        <v>1286</v>
      </c>
      <c r="E2651" t="str">
        <f t="shared" si="83"/>
        <v>53030401Nariño</v>
      </c>
      <c r="F2651" t="str">
        <f t="shared" si="84"/>
        <v/>
      </c>
      <c r="G2651">
        <v>2</v>
      </c>
      <c r="H2651" s="2"/>
      <c r="I2651">
        <f>+ABS(SUMIF($A$4:$A$11183,A2651,$H$4:$H$11183)-IF(ISERROR(VLOOKUP(A2651,Seguimiento_Mar_2025!G$4:U$356,15,FALSE)),0,VLOOKUP(A2651,Seguimiento_Mar_2025!G$4:U$356,15,FALSE)))</f>
        <v>0</v>
      </c>
    </row>
    <row r="2652" spans="1:9" ht="30">
      <c r="A2652" t="s">
        <v>581</v>
      </c>
      <c r="B2652" s="1" t="str">
        <f>+IF(LEN(A2652)&gt;0,VLOOKUP(A2652,Seguimiento_Mar_2025!G$4:H$356,2,FALSE),"")</f>
        <v>Personas formadas-mujeres,jóvenes,migrantes-en habilidades y competencias empresariales funcionales</v>
      </c>
      <c r="C2652" s="1" t="str">
        <f>+IF(LEN(A2652)&gt;0,VLOOKUP(A2652,Seguimiento_Mar_2025!G$4:J$356,4,FALSE),"")</f>
        <v>Secretaría de Desarrollo Económico</v>
      </c>
      <c r="D2652" t="s">
        <v>1337</v>
      </c>
      <c r="E2652" t="str">
        <f t="shared" si="83"/>
        <v>53030401Rionegro</v>
      </c>
      <c r="F2652" t="str">
        <f t="shared" si="84"/>
        <v/>
      </c>
      <c r="G2652">
        <v>21</v>
      </c>
      <c r="H2652" s="2"/>
      <c r="I2652">
        <f>+ABS(SUMIF($A$4:$A$11183,A2652,$H$4:$H$11183)-IF(ISERROR(VLOOKUP(A2652,Seguimiento_Mar_2025!G$4:U$356,15,FALSE)),0,VLOOKUP(A2652,Seguimiento_Mar_2025!G$4:U$356,15,FALSE)))</f>
        <v>0</v>
      </c>
    </row>
    <row r="2653" spans="1:9" ht="30">
      <c r="A2653" t="s">
        <v>581</v>
      </c>
      <c r="B2653" s="1" t="str">
        <f>+IF(LEN(A2653)&gt;0,VLOOKUP(A2653,Seguimiento_Mar_2025!G$4:H$356,2,FALSE),"")</f>
        <v>Personas formadas-mujeres,jóvenes,migrantes-en habilidades y competencias empresariales funcionales</v>
      </c>
      <c r="C2653" s="1" t="str">
        <f>+IF(LEN(A2653)&gt;0,VLOOKUP(A2653,Seguimiento_Mar_2025!G$4:J$356,4,FALSE),"")</f>
        <v>Secretaría de Desarrollo Económico</v>
      </c>
      <c r="D2653" t="s">
        <v>1242</v>
      </c>
      <c r="E2653" t="str">
        <f t="shared" si="83"/>
        <v>53030401San Carlos</v>
      </c>
      <c r="F2653" t="str">
        <f t="shared" si="84"/>
        <v/>
      </c>
      <c r="G2653">
        <v>4</v>
      </c>
      <c r="H2653" s="2"/>
      <c r="I2653">
        <f>+ABS(SUMIF($A$4:$A$11183,A2653,$H$4:$H$11183)-IF(ISERROR(VLOOKUP(A2653,Seguimiento_Mar_2025!G$4:U$356,15,FALSE)),0,VLOOKUP(A2653,Seguimiento_Mar_2025!G$4:U$356,15,FALSE)))</f>
        <v>0</v>
      </c>
    </row>
    <row r="2654" spans="1:9" ht="30">
      <c r="A2654" t="s">
        <v>581</v>
      </c>
      <c r="B2654" s="1" t="str">
        <f>+IF(LEN(A2654)&gt;0,VLOOKUP(A2654,Seguimiento_Mar_2025!G$4:H$356,2,FALSE),"")</f>
        <v>Personas formadas-mujeres,jóvenes,migrantes-en habilidades y competencias empresariales funcionales</v>
      </c>
      <c r="C2654" s="1" t="str">
        <f>+IF(LEN(A2654)&gt;0,VLOOKUP(A2654,Seguimiento_Mar_2025!G$4:J$356,4,FALSE),"")</f>
        <v>Secretaría de Desarrollo Económico</v>
      </c>
      <c r="D2654" t="s">
        <v>1247</v>
      </c>
      <c r="E2654" t="str">
        <f t="shared" si="83"/>
        <v>53030401San Rafael</v>
      </c>
      <c r="F2654" t="str">
        <f t="shared" si="84"/>
        <v/>
      </c>
      <c r="G2654">
        <v>6</v>
      </c>
      <c r="H2654" s="2"/>
      <c r="I2654">
        <f>+ABS(SUMIF($A$4:$A$11183,A2654,$H$4:$H$11183)-IF(ISERROR(VLOOKUP(A2654,Seguimiento_Mar_2025!G$4:U$356,15,FALSE)),0,VLOOKUP(A2654,Seguimiento_Mar_2025!G$4:U$356,15,FALSE)))</f>
        <v>0</v>
      </c>
    </row>
    <row r="2655" spans="1:9" ht="30">
      <c r="A2655" t="s">
        <v>581</v>
      </c>
      <c r="B2655" s="1" t="str">
        <f>+IF(LEN(A2655)&gt;0,VLOOKUP(A2655,Seguimiento_Mar_2025!G$4:H$356,2,FALSE),"")</f>
        <v>Personas formadas-mujeres,jóvenes,migrantes-en habilidades y competencias empresariales funcionales</v>
      </c>
      <c r="C2655" s="1" t="str">
        <f>+IF(LEN(A2655)&gt;0,VLOOKUP(A2655,Seguimiento_Mar_2025!G$4:J$356,4,FALSE),"")</f>
        <v>Secretaría de Desarrollo Económico</v>
      </c>
      <c r="D2655" t="s">
        <v>1267</v>
      </c>
      <c r="E2655" t="str">
        <f t="shared" si="83"/>
        <v>53030401Sonsón</v>
      </c>
      <c r="F2655" t="str">
        <f t="shared" si="84"/>
        <v/>
      </c>
      <c r="G2655">
        <v>6</v>
      </c>
      <c r="H2655" s="2"/>
      <c r="I2655">
        <f>+ABS(SUMIF($A$4:$A$11183,A2655,$H$4:$H$11183)-IF(ISERROR(VLOOKUP(A2655,Seguimiento_Mar_2025!G$4:U$356,15,FALSE)),0,VLOOKUP(A2655,Seguimiento_Mar_2025!G$4:U$356,15,FALSE)))</f>
        <v>0</v>
      </c>
    </row>
    <row r="2656" spans="1:9" ht="30">
      <c r="A2656" t="s">
        <v>581</v>
      </c>
      <c r="B2656" s="1" t="str">
        <f>+IF(LEN(A2656)&gt;0,VLOOKUP(A2656,Seguimiento_Mar_2025!G$4:H$356,2,FALSE),"")</f>
        <v>Personas formadas-mujeres,jóvenes,migrantes-en habilidades y competencias empresariales funcionales</v>
      </c>
      <c r="C2656" s="1" t="str">
        <f>+IF(LEN(A2656)&gt;0,VLOOKUP(A2656,Seguimiento_Mar_2025!G$4:J$356,4,FALSE),"")</f>
        <v>Secretaría de Desarrollo Económico</v>
      </c>
      <c r="D2656" t="s">
        <v>1241</v>
      </c>
      <c r="E2656" t="str">
        <f t="shared" si="83"/>
        <v>53030401Andes</v>
      </c>
      <c r="F2656" t="str">
        <f t="shared" si="84"/>
        <v/>
      </c>
      <c r="G2656">
        <v>11</v>
      </c>
      <c r="H2656" s="2"/>
      <c r="I2656">
        <f>+ABS(SUMIF($A$4:$A$11183,A2656,$H$4:$H$11183)-IF(ISERROR(VLOOKUP(A2656,Seguimiento_Mar_2025!G$4:U$356,15,FALSE)),0,VLOOKUP(A2656,Seguimiento_Mar_2025!G$4:U$356,15,FALSE)))</f>
        <v>0</v>
      </c>
    </row>
    <row r="2657" spans="1:9" ht="30">
      <c r="A2657" t="s">
        <v>581</v>
      </c>
      <c r="B2657" s="1" t="str">
        <f>+IF(LEN(A2657)&gt;0,VLOOKUP(A2657,Seguimiento_Mar_2025!G$4:H$356,2,FALSE),"")</f>
        <v>Personas formadas-mujeres,jóvenes,migrantes-en habilidades y competencias empresariales funcionales</v>
      </c>
      <c r="C2657" s="1" t="str">
        <f>+IF(LEN(A2657)&gt;0,VLOOKUP(A2657,Seguimiento_Mar_2025!G$4:J$356,4,FALSE),"")</f>
        <v>Secretaría de Desarrollo Económico</v>
      </c>
      <c r="D2657" t="s">
        <v>1311</v>
      </c>
      <c r="E2657" t="str">
        <f t="shared" si="83"/>
        <v>53030401Betania</v>
      </c>
      <c r="F2657" t="str">
        <f t="shared" si="84"/>
        <v/>
      </c>
      <c r="G2657">
        <v>1</v>
      </c>
      <c r="H2657" s="2">
        <v>16</v>
      </c>
      <c r="I2657">
        <f>+ABS(SUMIF($A$4:$A$11183,A2657,$H$4:$H$11183)-IF(ISERROR(VLOOKUP(A2657,Seguimiento_Mar_2025!G$4:U$356,15,FALSE)),0,VLOOKUP(A2657,Seguimiento_Mar_2025!G$4:U$356,15,FALSE)))</f>
        <v>0</v>
      </c>
    </row>
    <row r="2658" spans="1:9" ht="30">
      <c r="A2658" t="s">
        <v>581</v>
      </c>
      <c r="B2658" s="1" t="str">
        <f>+IF(LEN(A2658)&gt;0,VLOOKUP(A2658,Seguimiento_Mar_2025!G$4:H$356,2,FALSE),"")</f>
        <v>Personas formadas-mujeres,jóvenes,migrantes-en habilidades y competencias empresariales funcionales</v>
      </c>
      <c r="C2658" s="1" t="str">
        <f>+IF(LEN(A2658)&gt;0,VLOOKUP(A2658,Seguimiento_Mar_2025!G$4:J$356,4,FALSE),"")</f>
        <v>Secretaría de Desarrollo Económico</v>
      </c>
      <c r="D2658" t="s">
        <v>1272</v>
      </c>
      <c r="E2658" t="str">
        <f t="shared" si="83"/>
        <v>53030401Betulia</v>
      </c>
      <c r="F2658" t="str">
        <f t="shared" si="84"/>
        <v/>
      </c>
      <c r="G2658">
        <v>1</v>
      </c>
      <c r="H2658" s="2"/>
      <c r="I2658">
        <f>+ABS(SUMIF($A$4:$A$11183,A2658,$H$4:$H$11183)-IF(ISERROR(VLOOKUP(A2658,Seguimiento_Mar_2025!G$4:U$356,15,FALSE)),0,VLOOKUP(A2658,Seguimiento_Mar_2025!G$4:U$356,15,FALSE)))</f>
        <v>0</v>
      </c>
    </row>
    <row r="2659" spans="1:9" ht="30">
      <c r="A2659" t="s">
        <v>581</v>
      </c>
      <c r="B2659" s="1" t="str">
        <f>+IF(LEN(A2659)&gt;0,VLOOKUP(A2659,Seguimiento_Mar_2025!G$4:H$356,2,FALSE),"")</f>
        <v>Personas formadas-mujeres,jóvenes,migrantes-en habilidades y competencias empresariales funcionales</v>
      </c>
      <c r="C2659" s="1" t="str">
        <f>+IF(LEN(A2659)&gt;0,VLOOKUP(A2659,Seguimiento_Mar_2025!G$4:J$356,4,FALSE),"")</f>
        <v>Secretaría de Desarrollo Económico</v>
      </c>
      <c r="D2659" t="s">
        <v>1273</v>
      </c>
      <c r="E2659" t="str">
        <f t="shared" si="83"/>
        <v>53030401Caramanta</v>
      </c>
      <c r="F2659" t="str">
        <f t="shared" si="84"/>
        <v/>
      </c>
      <c r="G2659">
        <v>2</v>
      </c>
      <c r="H2659" s="2"/>
      <c r="I2659">
        <f>+ABS(SUMIF($A$4:$A$11183,A2659,$H$4:$H$11183)-IF(ISERROR(VLOOKUP(A2659,Seguimiento_Mar_2025!G$4:U$356,15,FALSE)),0,VLOOKUP(A2659,Seguimiento_Mar_2025!G$4:U$356,15,FALSE)))</f>
        <v>0</v>
      </c>
    </row>
    <row r="2660" spans="1:9" ht="30">
      <c r="A2660" t="s">
        <v>581</v>
      </c>
      <c r="B2660" s="1" t="str">
        <f>+IF(LEN(A2660)&gt;0,VLOOKUP(A2660,Seguimiento_Mar_2025!G$4:H$356,2,FALSE),"")</f>
        <v>Personas formadas-mujeres,jóvenes,migrantes-en habilidades y competencias empresariales funcionales</v>
      </c>
      <c r="C2660" s="1" t="str">
        <f>+IF(LEN(A2660)&gt;0,VLOOKUP(A2660,Seguimiento_Mar_2025!G$4:J$356,4,FALSE),"")</f>
        <v>Secretaría de Desarrollo Económico</v>
      </c>
      <c r="D2660" t="s">
        <v>1254</v>
      </c>
      <c r="E2660" t="str">
        <f t="shared" si="83"/>
        <v>53030401Ciudad Bolívar</v>
      </c>
      <c r="F2660" t="str">
        <f t="shared" si="84"/>
        <v/>
      </c>
      <c r="G2660">
        <v>3</v>
      </c>
      <c r="H2660" s="2"/>
      <c r="I2660">
        <f>+ABS(SUMIF($A$4:$A$11183,A2660,$H$4:$H$11183)-IF(ISERROR(VLOOKUP(A2660,Seguimiento_Mar_2025!G$4:U$356,15,FALSE)),0,VLOOKUP(A2660,Seguimiento_Mar_2025!G$4:U$356,15,FALSE)))</f>
        <v>0</v>
      </c>
    </row>
    <row r="2661" spans="1:9" ht="30">
      <c r="A2661" t="s">
        <v>581</v>
      </c>
      <c r="B2661" s="1" t="str">
        <f>+IF(LEN(A2661)&gt;0,VLOOKUP(A2661,Seguimiento_Mar_2025!G$4:H$356,2,FALSE),"")</f>
        <v>Personas formadas-mujeres,jóvenes,migrantes-en habilidades y competencias empresariales funcionales</v>
      </c>
      <c r="C2661" s="1" t="str">
        <f>+IF(LEN(A2661)&gt;0,VLOOKUP(A2661,Seguimiento_Mar_2025!G$4:J$356,4,FALSE),"")</f>
        <v>Secretaría de Desarrollo Económico</v>
      </c>
      <c r="D2661" t="s">
        <v>1323</v>
      </c>
      <c r="E2661" t="str">
        <f t="shared" si="83"/>
        <v>53030401Fredonia</v>
      </c>
      <c r="F2661" t="str">
        <f t="shared" si="84"/>
        <v/>
      </c>
      <c r="G2661">
        <v>1</v>
      </c>
      <c r="H2661" s="2"/>
      <c r="I2661">
        <f>+ABS(SUMIF($A$4:$A$11183,A2661,$H$4:$H$11183)-IF(ISERROR(VLOOKUP(A2661,Seguimiento_Mar_2025!G$4:U$356,15,FALSE)),0,VLOOKUP(A2661,Seguimiento_Mar_2025!G$4:U$356,15,FALSE)))</f>
        <v>0</v>
      </c>
    </row>
    <row r="2662" spans="1:9" ht="30">
      <c r="A2662" t="s">
        <v>581</v>
      </c>
      <c r="B2662" s="1" t="str">
        <f>+IF(LEN(A2662)&gt;0,VLOOKUP(A2662,Seguimiento_Mar_2025!G$4:H$356,2,FALSE),"")</f>
        <v>Personas formadas-mujeres,jóvenes,migrantes-en habilidades y competencias empresariales funcionales</v>
      </c>
      <c r="C2662" s="1" t="str">
        <f>+IF(LEN(A2662)&gt;0,VLOOKUP(A2662,Seguimiento_Mar_2025!G$4:J$356,4,FALSE),"")</f>
        <v>Secretaría de Desarrollo Económico</v>
      </c>
      <c r="D2662" t="s">
        <v>1330</v>
      </c>
      <c r="E2662" t="str">
        <f t="shared" si="83"/>
        <v>53030401Jardín</v>
      </c>
      <c r="F2662" t="str">
        <f t="shared" si="84"/>
        <v/>
      </c>
      <c r="G2662">
        <v>14</v>
      </c>
      <c r="H2662" s="2">
        <v>32</v>
      </c>
      <c r="I2662">
        <f>+ABS(SUMIF($A$4:$A$11183,A2662,$H$4:$H$11183)-IF(ISERROR(VLOOKUP(A2662,Seguimiento_Mar_2025!G$4:U$356,15,FALSE)),0,VLOOKUP(A2662,Seguimiento_Mar_2025!G$4:U$356,15,FALSE)))</f>
        <v>0</v>
      </c>
    </row>
    <row r="2663" spans="1:9" ht="30">
      <c r="A2663" t="s">
        <v>581</v>
      </c>
      <c r="B2663" s="1" t="str">
        <f>+IF(LEN(A2663)&gt;0,VLOOKUP(A2663,Seguimiento_Mar_2025!G$4:H$356,2,FALSE),"")</f>
        <v>Personas formadas-mujeres,jóvenes,migrantes-en habilidades y competencias empresariales funcionales</v>
      </c>
      <c r="C2663" s="1" t="str">
        <f>+IF(LEN(A2663)&gt;0,VLOOKUP(A2663,Seguimiento_Mar_2025!G$4:J$356,4,FALSE),"")</f>
        <v>Secretaría de Desarrollo Económico</v>
      </c>
      <c r="D2663" t="s">
        <v>1237</v>
      </c>
      <c r="E2663" t="str">
        <f t="shared" si="83"/>
        <v>53030401Jericó</v>
      </c>
      <c r="F2663" t="str">
        <f t="shared" si="84"/>
        <v/>
      </c>
      <c r="G2663">
        <v>9</v>
      </c>
      <c r="H2663" s="2"/>
      <c r="I2663">
        <f>+ABS(SUMIF($A$4:$A$11183,A2663,$H$4:$H$11183)-IF(ISERROR(VLOOKUP(A2663,Seguimiento_Mar_2025!G$4:U$356,15,FALSE)),0,VLOOKUP(A2663,Seguimiento_Mar_2025!G$4:U$356,15,FALSE)))</f>
        <v>0</v>
      </c>
    </row>
    <row r="2664" spans="1:9" ht="30">
      <c r="A2664" t="s">
        <v>581</v>
      </c>
      <c r="B2664" s="1" t="str">
        <f>+IF(LEN(A2664)&gt;0,VLOOKUP(A2664,Seguimiento_Mar_2025!G$4:H$356,2,FALSE),"")</f>
        <v>Personas formadas-mujeres,jóvenes,migrantes-en habilidades y competencias empresariales funcionales</v>
      </c>
      <c r="C2664" s="1" t="str">
        <f>+IF(LEN(A2664)&gt;0,VLOOKUP(A2664,Seguimiento_Mar_2025!G$4:J$356,4,FALSE),"")</f>
        <v>Secretaría de Desarrollo Económico</v>
      </c>
      <c r="D2664" t="s">
        <v>1284</v>
      </c>
      <c r="E2664" t="str">
        <f t="shared" si="83"/>
        <v>53030401Montebello</v>
      </c>
      <c r="F2664" t="str">
        <f t="shared" si="84"/>
        <v/>
      </c>
      <c r="G2664">
        <v>2</v>
      </c>
      <c r="H2664" s="2"/>
      <c r="I2664">
        <f>+ABS(SUMIF($A$4:$A$11183,A2664,$H$4:$H$11183)-IF(ISERROR(VLOOKUP(A2664,Seguimiento_Mar_2025!G$4:U$356,15,FALSE)),0,VLOOKUP(A2664,Seguimiento_Mar_2025!G$4:U$356,15,FALSE)))</f>
        <v>0</v>
      </c>
    </row>
    <row r="2665" spans="1:9" ht="30">
      <c r="A2665" t="s">
        <v>581</v>
      </c>
      <c r="B2665" s="1" t="str">
        <f>+IF(LEN(A2665)&gt;0,VLOOKUP(A2665,Seguimiento_Mar_2025!G$4:H$356,2,FALSE),"")</f>
        <v>Personas formadas-mujeres,jóvenes,migrantes-en habilidades y competencias empresariales funcionales</v>
      </c>
      <c r="C2665" s="1" t="str">
        <f>+IF(LEN(A2665)&gt;0,VLOOKUP(A2665,Seguimiento_Mar_2025!G$4:J$356,4,FALSE),"")</f>
        <v>Secretaría de Desarrollo Económico</v>
      </c>
      <c r="D2665" t="s">
        <v>1295</v>
      </c>
      <c r="E2665" t="str">
        <f t="shared" si="83"/>
        <v>53030401Pueblorrico</v>
      </c>
      <c r="F2665" t="str">
        <f t="shared" si="84"/>
        <v/>
      </c>
      <c r="G2665">
        <v>2</v>
      </c>
      <c r="H2665" s="2"/>
      <c r="I2665">
        <f>+ABS(SUMIF($A$4:$A$11183,A2665,$H$4:$H$11183)-IF(ISERROR(VLOOKUP(A2665,Seguimiento_Mar_2025!G$4:U$356,15,FALSE)),0,VLOOKUP(A2665,Seguimiento_Mar_2025!G$4:U$356,15,FALSE)))</f>
        <v>0</v>
      </c>
    </row>
    <row r="2666" spans="1:9" ht="30">
      <c r="A2666" t="s">
        <v>581</v>
      </c>
      <c r="B2666" s="1" t="str">
        <f>+IF(LEN(A2666)&gt;0,VLOOKUP(A2666,Seguimiento_Mar_2025!G$4:H$356,2,FALSE),"")</f>
        <v>Personas formadas-mujeres,jóvenes,migrantes-en habilidades y competencias empresariales funcionales</v>
      </c>
      <c r="C2666" s="1" t="str">
        <f>+IF(LEN(A2666)&gt;0,VLOOKUP(A2666,Seguimiento_Mar_2025!G$4:J$356,4,FALSE),"")</f>
        <v>Secretaría de Desarrollo Económico</v>
      </c>
      <c r="D2666" t="s">
        <v>1300</v>
      </c>
      <c r="E2666" t="str">
        <f t="shared" si="83"/>
        <v>53030401Salgar</v>
      </c>
      <c r="F2666" t="str">
        <f t="shared" si="84"/>
        <v/>
      </c>
      <c r="G2666">
        <v>4</v>
      </c>
      <c r="H2666" s="2"/>
      <c r="I2666">
        <f>+ABS(SUMIF($A$4:$A$11183,A2666,$H$4:$H$11183)-IF(ISERROR(VLOOKUP(A2666,Seguimiento_Mar_2025!G$4:U$356,15,FALSE)),0,VLOOKUP(A2666,Seguimiento_Mar_2025!G$4:U$356,15,FALSE)))</f>
        <v>0</v>
      </c>
    </row>
    <row r="2667" spans="1:9" ht="30">
      <c r="A2667" t="s">
        <v>581</v>
      </c>
      <c r="B2667" s="1" t="str">
        <f>+IF(LEN(A2667)&gt;0,VLOOKUP(A2667,Seguimiento_Mar_2025!G$4:H$356,2,FALSE),"")</f>
        <v>Personas formadas-mujeres,jóvenes,migrantes-en habilidades y competencias empresariales funcionales</v>
      </c>
      <c r="C2667" s="1" t="str">
        <f>+IF(LEN(A2667)&gt;0,VLOOKUP(A2667,Seguimiento_Mar_2025!G$4:J$356,4,FALSE),"")</f>
        <v>Secretaría de Desarrollo Económico</v>
      </c>
      <c r="D2667" t="s">
        <v>1344</v>
      </c>
      <c r="E2667" t="str">
        <f t="shared" si="83"/>
        <v>53030401Santa Bárbara</v>
      </c>
      <c r="F2667" t="str">
        <f t="shared" si="84"/>
        <v/>
      </c>
      <c r="G2667">
        <v>1</v>
      </c>
      <c r="H2667" s="2"/>
      <c r="I2667">
        <f>+ABS(SUMIF($A$4:$A$11183,A2667,$H$4:$H$11183)-IF(ISERROR(VLOOKUP(A2667,Seguimiento_Mar_2025!G$4:U$356,15,FALSE)),0,VLOOKUP(A2667,Seguimiento_Mar_2025!G$4:U$356,15,FALSE)))</f>
        <v>0</v>
      </c>
    </row>
    <row r="2668" spans="1:9" ht="30">
      <c r="A2668" t="s">
        <v>581</v>
      </c>
      <c r="B2668" s="1" t="str">
        <f>+IF(LEN(A2668)&gt;0,VLOOKUP(A2668,Seguimiento_Mar_2025!G$4:H$356,2,FALSE),"")</f>
        <v>Personas formadas-mujeres,jóvenes,migrantes-en habilidades y competencias empresariales funcionales</v>
      </c>
      <c r="C2668" s="1" t="str">
        <f>+IF(LEN(A2668)&gt;0,VLOOKUP(A2668,Seguimiento_Mar_2025!G$4:J$356,4,FALSE),"")</f>
        <v>Secretaría de Desarrollo Económico</v>
      </c>
      <c r="D2668" t="s">
        <v>1252</v>
      </c>
      <c r="E2668" t="str">
        <f t="shared" si="83"/>
        <v>53030401Urrao</v>
      </c>
      <c r="F2668" t="str">
        <f t="shared" si="84"/>
        <v/>
      </c>
      <c r="G2668">
        <v>9</v>
      </c>
      <c r="H2668" s="2">
        <v>19</v>
      </c>
      <c r="I2668">
        <f>+ABS(SUMIF($A$4:$A$11183,A2668,$H$4:$H$11183)-IF(ISERROR(VLOOKUP(A2668,Seguimiento_Mar_2025!G$4:U$356,15,FALSE)),0,VLOOKUP(A2668,Seguimiento_Mar_2025!G$4:U$356,15,FALSE)))</f>
        <v>0</v>
      </c>
    </row>
    <row r="2669" spans="1:9" ht="30">
      <c r="A2669" t="s">
        <v>581</v>
      </c>
      <c r="B2669" s="1" t="str">
        <f>+IF(LEN(A2669)&gt;0,VLOOKUP(A2669,Seguimiento_Mar_2025!G$4:H$356,2,FALSE),"")</f>
        <v>Personas formadas-mujeres,jóvenes,migrantes-en habilidades y competencias empresariales funcionales</v>
      </c>
      <c r="C2669" s="1" t="str">
        <f>+IF(LEN(A2669)&gt;0,VLOOKUP(A2669,Seguimiento_Mar_2025!G$4:J$356,4,FALSE),"")</f>
        <v>Secretaría de Desarrollo Económico</v>
      </c>
      <c r="D2669" t="s">
        <v>1351</v>
      </c>
      <c r="E2669" t="str">
        <f t="shared" si="83"/>
        <v>53030401Venecia</v>
      </c>
      <c r="F2669" t="str">
        <f t="shared" si="84"/>
        <v/>
      </c>
      <c r="G2669">
        <v>5</v>
      </c>
      <c r="H2669" s="2"/>
      <c r="I2669">
        <f>+ABS(SUMIF($A$4:$A$11183,A2669,$H$4:$H$11183)-IF(ISERROR(VLOOKUP(A2669,Seguimiento_Mar_2025!G$4:U$356,15,FALSE)),0,VLOOKUP(A2669,Seguimiento_Mar_2025!G$4:U$356,15,FALSE)))</f>
        <v>0</v>
      </c>
    </row>
    <row r="2670" spans="1:9" ht="30">
      <c r="A2670" t="s">
        <v>581</v>
      </c>
      <c r="B2670" s="1" t="str">
        <f>+IF(LEN(A2670)&gt;0,VLOOKUP(A2670,Seguimiento_Mar_2025!G$4:H$356,2,FALSE),"")</f>
        <v>Personas formadas-mujeres,jóvenes,migrantes-en habilidades y competencias empresariales funcionales</v>
      </c>
      <c r="C2670" s="1" t="str">
        <f>+IF(LEN(A2670)&gt;0,VLOOKUP(A2670,Seguimiento_Mar_2025!G$4:J$356,4,FALSE),"")</f>
        <v>Secretaría de Desarrollo Económico</v>
      </c>
      <c r="D2670" t="s">
        <v>1257</v>
      </c>
      <c r="E2670" t="str">
        <f t="shared" si="83"/>
        <v>53030401Apartadó</v>
      </c>
      <c r="F2670" t="str">
        <f t="shared" si="84"/>
        <v/>
      </c>
      <c r="G2670">
        <v>64</v>
      </c>
      <c r="H2670" s="2">
        <v>19</v>
      </c>
      <c r="I2670">
        <f>+ABS(SUMIF($A$4:$A$11183,A2670,$H$4:$H$11183)-IF(ISERROR(VLOOKUP(A2670,Seguimiento_Mar_2025!G$4:U$356,15,FALSE)),0,VLOOKUP(A2670,Seguimiento_Mar_2025!G$4:U$356,15,FALSE)))</f>
        <v>0</v>
      </c>
    </row>
    <row r="2671" spans="1:9" ht="30">
      <c r="A2671" t="s">
        <v>581</v>
      </c>
      <c r="B2671" s="1" t="str">
        <f>+IF(LEN(A2671)&gt;0,VLOOKUP(A2671,Seguimiento_Mar_2025!G$4:H$356,2,FALSE),"")</f>
        <v>Personas formadas-mujeres,jóvenes,migrantes-en habilidades y competencias empresariales funcionales</v>
      </c>
      <c r="C2671" s="1" t="str">
        <f>+IF(LEN(A2671)&gt;0,VLOOKUP(A2671,Seguimiento_Mar_2025!G$4:J$356,4,FALSE),"")</f>
        <v>Secretaría de Desarrollo Económico</v>
      </c>
      <c r="D2671" t="s">
        <v>1225</v>
      </c>
      <c r="E2671" t="str">
        <f t="shared" si="83"/>
        <v>53030401Arboletes</v>
      </c>
      <c r="F2671" t="str">
        <f t="shared" si="84"/>
        <v/>
      </c>
      <c r="G2671">
        <v>8</v>
      </c>
      <c r="H2671" s="2"/>
      <c r="I2671">
        <f>+ABS(SUMIF($A$4:$A$11183,A2671,$H$4:$H$11183)-IF(ISERROR(VLOOKUP(A2671,Seguimiento_Mar_2025!G$4:U$356,15,FALSE)),0,VLOOKUP(A2671,Seguimiento_Mar_2025!G$4:U$356,15,FALSE)))</f>
        <v>0</v>
      </c>
    </row>
    <row r="2672" spans="1:9" ht="30">
      <c r="A2672" t="s">
        <v>581</v>
      </c>
      <c r="B2672" s="1" t="str">
        <f>+IF(LEN(A2672)&gt;0,VLOOKUP(A2672,Seguimiento_Mar_2025!G$4:H$356,2,FALSE),"")</f>
        <v>Personas formadas-mujeres,jóvenes,migrantes-en habilidades y competencias empresariales funcionales</v>
      </c>
      <c r="C2672" s="1" t="str">
        <f>+IF(LEN(A2672)&gt;0,VLOOKUP(A2672,Seguimiento_Mar_2025!G$4:J$356,4,FALSE),"")</f>
        <v>Secretaría de Desarrollo Económico</v>
      </c>
      <c r="D2672" t="s">
        <v>1266</v>
      </c>
      <c r="E2672" t="str">
        <f t="shared" si="83"/>
        <v>53030401Carepa</v>
      </c>
      <c r="F2672" t="str">
        <f t="shared" si="84"/>
        <v/>
      </c>
      <c r="G2672">
        <v>5</v>
      </c>
      <c r="H2672" s="2"/>
      <c r="I2672">
        <f>+ABS(SUMIF($A$4:$A$11183,A2672,$H$4:$H$11183)-IF(ISERROR(VLOOKUP(A2672,Seguimiento_Mar_2025!G$4:U$356,15,FALSE)),0,VLOOKUP(A2672,Seguimiento_Mar_2025!G$4:U$356,15,FALSE)))</f>
        <v>0</v>
      </c>
    </row>
    <row r="2673" spans="1:9" ht="30">
      <c r="A2673" t="s">
        <v>581</v>
      </c>
      <c r="B2673" s="1" t="str">
        <f>+IF(LEN(A2673)&gt;0,VLOOKUP(A2673,Seguimiento_Mar_2025!G$4:H$356,2,FALSE),"")</f>
        <v>Personas formadas-mujeres,jóvenes,migrantes-en habilidades y competencias empresariales funcionales</v>
      </c>
      <c r="C2673" s="1" t="str">
        <f>+IF(LEN(A2673)&gt;0,VLOOKUP(A2673,Seguimiento_Mar_2025!G$4:J$356,4,FALSE),"")</f>
        <v>Secretaría de Desarrollo Económico</v>
      </c>
      <c r="D2673" t="s">
        <v>1258</v>
      </c>
      <c r="E2673" t="str">
        <f t="shared" si="83"/>
        <v>53030401Chigorodó</v>
      </c>
      <c r="F2673" t="str">
        <f t="shared" si="84"/>
        <v/>
      </c>
      <c r="G2673">
        <v>6</v>
      </c>
      <c r="H2673" s="2">
        <v>14</v>
      </c>
      <c r="I2673">
        <f>+ABS(SUMIF($A$4:$A$11183,A2673,$H$4:$H$11183)-IF(ISERROR(VLOOKUP(A2673,Seguimiento_Mar_2025!G$4:U$356,15,FALSE)),0,VLOOKUP(A2673,Seguimiento_Mar_2025!G$4:U$356,15,FALSE)))</f>
        <v>0</v>
      </c>
    </row>
    <row r="2674" spans="1:9" ht="30">
      <c r="A2674" t="s">
        <v>581</v>
      </c>
      <c r="B2674" s="1" t="str">
        <f>+IF(LEN(A2674)&gt;0,VLOOKUP(A2674,Seguimiento_Mar_2025!G$4:H$356,2,FALSE),"")</f>
        <v>Personas formadas-mujeres,jóvenes,migrantes-en habilidades y competencias empresariales funcionales</v>
      </c>
      <c r="C2674" s="1" t="str">
        <f>+IF(LEN(A2674)&gt;0,VLOOKUP(A2674,Seguimiento_Mar_2025!G$4:J$356,4,FALSE),"")</f>
        <v>Secretaría de Desarrollo Económico</v>
      </c>
      <c r="D2674" t="s">
        <v>1285</v>
      </c>
      <c r="E2674" t="str">
        <f t="shared" si="83"/>
        <v>53030401Mutatá</v>
      </c>
      <c r="F2674" t="str">
        <f t="shared" si="84"/>
        <v/>
      </c>
      <c r="G2674">
        <v>4</v>
      </c>
      <c r="H2674" s="2"/>
      <c r="I2674">
        <f>+ABS(SUMIF($A$4:$A$11183,A2674,$H$4:$H$11183)-IF(ISERROR(VLOOKUP(A2674,Seguimiento_Mar_2025!G$4:U$356,15,FALSE)),0,VLOOKUP(A2674,Seguimiento_Mar_2025!G$4:U$356,15,FALSE)))</f>
        <v>0</v>
      </c>
    </row>
    <row r="2675" spans="1:9" ht="30">
      <c r="A2675" t="s">
        <v>581</v>
      </c>
      <c r="B2675" s="1" t="str">
        <f>+IF(LEN(A2675)&gt;0,VLOOKUP(A2675,Seguimiento_Mar_2025!G$4:H$356,2,FALSE),"")</f>
        <v>Personas formadas-mujeres,jóvenes,migrantes-en habilidades y competencias empresariales funcionales</v>
      </c>
      <c r="C2675" s="1" t="str">
        <f>+IF(LEN(A2675)&gt;0,VLOOKUP(A2675,Seguimiento_Mar_2025!G$4:J$356,4,FALSE),"")</f>
        <v>Secretaría de Desarrollo Económico</v>
      </c>
      <c r="D2675" t="s">
        <v>1228</v>
      </c>
      <c r="E2675" t="str">
        <f t="shared" si="83"/>
        <v>53030401Necoclí</v>
      </c>
      <c r="F2675" t="str">
        <f t="shared" si="84"/>
        <v/>
      </c>
      <c r="G2675">
        <v>17</v>
      </c>
      <c r="H2675" s="2"/>
      <c r="I2675">
        <f>+ABS(SUMIF($A$4:$A$11183,A2675,$H$4:$H$11183)-IF(ISERROR(VLOOKUP(A2675,Seguimiento_Mar_2025!G$4:U$356,15,FALSE)),0,VLOOKUP(A2675,Seguimiento_Mar_2025!G$4:U$356,15,FALSE)))</f>
        <v>0</v>
      </c>
    </row>
    <row r="2676" spans="1:9" ht="30">
      <c r="A2676" t="s">
        <v>581</v>
      </c>
      <c r="B2676" s="1" t="str">
        <f>+IF(LEN(A2676)&gt;0,VLOOKUP(A2676,Seguimiento_Mar_2025!G$4:H$356,2,FALSE),"")</f>
        <v>Personas formadas-mujeres,jóvenes,migrantes-en habilidades y competencias empresariales funcionales</v>
      </c>
      <c r="C2676" s="1" t="str">
        <f>+IF(LEN(A2676)&gt;0,VLOOKUP(A2676,Seguimiento_Mar_2025!G$4:J$356,4,FALSE),"")</f>
        <v>Secretaría de Desarrollo Económico</v>
      </c>
      <c r="D2676" t="s">
        <v>1226</v>
      </c>
      <c r="E2676" t="str">
        <f t="shared" ref="E2676:E2739" si="85">+A2676&amp;D2676</f>
        <v>53030401San Juan de Urabá</v>
      </c>
      <c r="F2676" t="str">
        <f t="shared" si="84"/>
        <v/>
      </c>
      <c r="G2676">
        <v>6</v>
      </c>
      <c r="H2676" s="2"/>
      <c r="I2676">
        <f>+ABS(SUMIF($A$4:$A$11183,A2676,$H$4:$H$11183)-IF(ISERROR(VLOOKUP(A2676,Seguimiento_Mar_2025!G$4:U$356,15,FALSE)),0,VLOOKUP(A2676,Seguimiento_Mar_2025!G$4:U$356,15,FALSE)))</f>
        <v>0</v>
      </c>
    </row>
    <row r="2677" spans="1:9" ht="30">
      <c r="A2677" t="s">
        <v>581</v>
      </c>
      <c r="B2677" s="1" t="str">
        <f>+IF(LEN(A2677)&gt;0,VLOOKUP(A2677,Seguimiento_Mar_2025!G$4:H$356,2,FALSE),"")</f>
        <v>Personas formadas-mujeres,jóvenes,migrantes-en habilidades y competencias empresariales funcionales</v>
      </c>
      <c r="C2677" s="1" t="str">
        <f>+IF(LEN(A2677)&gt;0,VLOOKUP(A2677,Seguimiento_Mar_2025!G$4:J$356,4,FALSE),"")</f>
        <v>Secretaría de Desarrollo Económico</v>
      </c>
      <c r="D2677" t="s">
        <v>1342</v>
      </c>
      <c r="E2677" t="str">
        <f t="shared" si="85"/>
        <v>53030401San Pedro de Urabá</v>
      </c>
      <c r="F2677" t="str">
        <f t="shared" si="84"/>
        <v/>
      </c>
      <c r="G2677">
        <v>3</v>
      </c>
      <c r="H2677" s="2"/>
      <c r="I2677">
        <f>+ABS(SUMIF($A$4:$A$11183,A2677,$H$4:$H$11183)-IF(ISERROR(VLOOKUP(A2677,Seguimiento_Mar_2025!G$4:U$356,15,FALSE)),0,VLOOKUP(A2677,Seguimiento_Mar_2025!G$4:U$356,15,FALSE)))</f>
        <v>0</v>
      </c>
    </row>
    <row r="2678" spans="1:9" ht="30">
      <c r="A2678" t="s">
        <v>581</v>
      </c>
      <c r="B2678" s="1" t="str">
        <f>+IF(LEN(A2678)&gt;0,VLOOKUP(A2678,Seguimiento_Mar_2025!G$4:H$356,2,FALSE),"")</f>
        <v>Personas formadas-mujeres,jóvenes,migrantes-en habilidades y competencias empresariales funcionales</v>
      </c>
      <c r="C2678" s="1" t="str">
        <f>+IF(LEN(A2678)&gt;0,VLOOKUP(A2678,Seguimiento_Mar_2025!G$4:J$356,4,FALSE),"")</f>
        <v>Secretaría de Desarrollo Económico</v>
      </c>
      <c r="D2678" t="s">
        <v>1227</v>
      </c>
      <c r="E2678" t="str">
        <f t="shared" si="85"/>
        <v>53030401Turbo</v>
      </c>
      <c r="F2678" t="str">
        <f t="shared" si="84"/>
        <v/>
      </c>
      <c r="G2678">
        <v>26</v>
      </c>
      <c r="H2678" s="2"/>
      <c r="I2678">
        <f>+ABS(SUMIF($A$4:$A$11183,A2678,$H$4:$H$11183)-IF(ISERROR(VLOOKUP(A2678,Seguimiento_Mar_2025!G$4:U$356,15,FALSE)),0,VLOOKUP(A2678,Seguimiento_Mar_2025!G$4:U$356,15,FALSE)))</f>
        <v>0</v>
      </c>
    </row>
    <row r="2679" spans="1:9" ht="30">
      <c r="A2679" t="s">
        <v>581</v>
      </c>
      <c r="B2679" s="1" t="str">
        <f>+IF(LEN(A2679)&gt;0,VLOOKUP(A2679,Seguimiento_Mar_2025!G$4:H$356,2,FALSE),"")</f>
        <v>Personas formadas-mujeres,jóvenes,migrantes-en habilidades y competencias empresariales funcionales</v>
      </c>
      <c r="C2679" s="1" t="str">
        <f>+IF(LEN(A2679)&gt;0,VLOOKUP(A2679,Seguimiento_Mar_2025!G$4:J$356,4,FALSE),"")</f>
        <v>Secretaría de Desarrollo Económico</v>
      </c>
      <c r="D2679" t="s">
        <v>1291</v>
      </c>
      <c r="E2679" t="str">
        <f t="shared" si="85"/>
        <v>53030401Vigía del Fuerte</v>
      </c>
      <c r="F2679" t="str">
        <f t="shared" si="84"/>
        <v/>
      </c>
      <c r="G2679">
        <v>1</v>
      </c>
      <c r="H2679" s="2"/>
      <c r="I2679">
        <f>+ABS(SUMIF($A$4:$A$11183,A2679,$H$4:$H$11183)-IF(ISERROR(VLOOKUP(A2679,Seguimiento_Mar_2025!G$4:U$356,15,FALSE)),0,VLOOKUP(A2679,Seguimiento_Mar_2025!G$4:U$356,15,FALSE)))</f>
        <v>0</v>
      </c>
    </row>
    <row r="2680" spans="1:9" ht="30">
      <c r="A2680" t="s">
        <v>581</v>
      </c>
      <c r="B2680" s="1" t="str">
        <f>+IF(LEN(A2680)&gt;0,VLOOKUP(A2680,Seguimiento_Mar_2025!G$4:H$356,2,FALSE),"")</f>
        <v>Personas formadas-mujeres,jóvenes,migrantes-en habilidades y competencias empresariales funcionales</v>
      </c>
      <c r="C2680" s="1" t="str">
        <f>+IF(LEN(A2680)&gt;0,VLOOKUP(A2680,Seguimiento_Mar_2025!G$4:J$356,4,FALSE),"")</f>
        <v>Secretaría de Desarrollo Económico</v>
      </c>
      <c r="D2680" t="s">
        <v>1309</v>
      </c>
      <c r="E2680" t="str">
        <f t="shared" si="85"/>
        <v>53030401Barbosa</v>
      </c>
      <c r="F2680" t="str">
        <f t="shared" si="84"/>
        <v/>
      </c>
      <c r="G2680">
        <v>4</v>
      </c>
      <c r="H2680" s="2"/>
      <c r="I2680">
        <f>+ABS(SUMIF($A$4:$A$11183,A2680,$H$4:$H$11183)-IF(ISERROR(VLOOKUP(A2680,Seguimiento_Mar_2025!G$4:U$356,15,FALSE)),0,VLOOKUP(A2680,Seguimiento_Mar_2025!G$4:U$356,15,FALSE)))</f>
        <v>0</v>
      </c>
    </row>
    <row r="2681" spans="1:9" ht="30">
      <c r="A2681" t="s">
        <v>581</v>
      </c>
      <c r="B2681" s="1" t="str">
        <f>+IF(LEN(A2681)&gt;0,VLOOKUP(A2681,Seguimiento_Mar_2025!G$4:H$356,2,FALSE),"")</f>
        <v>Personas formadas-mujeres,jóvenes,migrantes-en habilidades y competencias empresariales funcionales</v>
      </c>
      <c r="C2681" s="1" t="str">
        <f>+IF(LEN(A2681)&gt;0,VLOOKUP(A2681,Seguimiento_Mar_2025!G$4:J$356,4,FALSE),"")</f>
        <v>Secretaría de Desarrollo Económico</v>
      </c>
      <c r="D2681" t="s">
        <v>1310</v>
      </c>
      <c r="E2681" t="str">
        <f t="shared" si="85"/>
        <v>53030401Bello</v>
      </c>
      <c r="F2681" t="str">
        <f t="shared" si="84"/>
        <v/>
      </c>
      <c r="G2681">
        <v>4</v>
      </c>
      <c r="H2681" s="2"/>
      <c r="I2681">
        <f>+ABS(SUMIF($A$4:$A$11183,A2681,$H$4:$H$11183)-IF(ISERROR(VLOOKUP(A2681,Seguimiento_Mar_2025!G$4:U$356,15,FALSE)),0,VLOOKUP(A2681,Seguimiento_Mar_2025!G$4:U$356,15,FALSE)))</f>
        <v>0</v>
      </c>
    </row>
    <row r="2682" spans="1:9" ht="30">
      <c r="A2682" t="s">
        <v>581</v>
      </c>
      <c r="B2682" s="1" t="str">
        <f>+IF(LEN(A2682)&gt;0,VLOOKUP(A2682,Seguimiento_Mar_2025!G$4:H$356,2,FALSE),"")</f>
        <v>Personas formadas-mujeres,jóvenes,migrantes-en habilidades y competencias empresariales funcionales</v>
      </c>
      <c r="C2682" s="1" t="str">
        <f>+IF(LEN(A2682)&gt;0,VLOOKUP(A2682,Seguimiento_Mar_2025!G$4:J$356,4,FALSE),"")</f>
        <v>Secretaría de Desarrollo Económico</v>
      </c>
      <c r="D2682" t="s">
        <v>1245</v>
      </c>
      <c r="E2682" t="str">
        <f t="shared" si="85"/>
        <v>53030401Copacabana</v>
      </c>
      <c r="F2682" t="str">
        <f t="shared" si="84"/>
        <v/>
      </c>
      <c r="G2682">
        <v>3</v>
      </c>
      <c r="H2682" s="2"/>
      <c r="I2682">
        <f>+ABS(SUMIF($A$4:$A$11183,A2682,$H$4:$H$11183)-IF(ISERROR(VLOOKUP(A2682,Seguimiento_Mar_2025!G$4:U$356,15,FALSE)),0,VLOOKUP(A2682,Seguimiento_Mar_2025!G$4:U$356,15,FALSE)))</f>
        <v>0</v>
      </c>
    </row>
    <row r="2683" spans="1:9" ht="30">
      <c r="A2683" t="s">
        <v>581</v>
      </c>
      <c r="B2683" s="1" t="str">
        <f>+IF(LEN(A2683)&gt;0,VLOOKUP(A2683,Seguimiento_Mar_2025!G$4:H$356,2,FALSE),"")</f>
        <v>Personas formadas-mujeres,jóvenes,migrantes-en habilidades y competencias empresariales funcionales</v>
      </c>
      <c r="C2683" s="1" t="str">
        <f>+IF(LEN(A2683)&gt;0,VLOOKUP(A2683,Seguimiento_Mar_2025!G$4:J$356,4,FALSE),"")</f>
        <v>Secretaría de Desarrollo Económico</v>
      </c>
      <c r="D2683" t="s">
        <v>1322</v>
      </c>
      <c r="E2683" t="str">
        <f t="shared" si="85"/>
        <v>53030401Envigado</v>
      </c>
      <c r="F2683" t="str">
        <f t="shared" si="84"/>
        <v/>
      </c>
      <c r="G2683">
        <v>32</v>
      </c>
      <c r="H2683" s="2"/>
      <c r="I2683">
        <f>+ABS(SUMIF($A$4:$A$11183,A2683,$H$4:$H$11183)-IF(ISERROR(VLOOKUP(A2683,Seguimiento_Mar_2025!G$4:U$356,15,FALSE)),0,VLOOKUP(A2683,Seguimiento_Mar_2025!G$4:U$356,15,FALSE)))</f>
        <v>0</v>
      </c>
    </row>
    <row r="2684" spans="1:9" ht="30">
      <c r="A2684" t="s">
        <v>581</v>
      </c>
      <c r="B2684" s="1" t="str">
        <f>+IF(LEN(A2684)&gt;0,VLOOKUP(A2684,Seguimiento_Mar_2025!G$4:H$356,2,FALSE),"")</f>
        <v>Personas formadas-mujeres,jóvenes,migrantes-en habilidades y competencias empresariales funcionales</v>
      </c>
      <c r="C2684" s="1" t="str">
        <f>+IF(LEN(A2684)&gt;0,VLOOKUP(A2684,Seguimiento_Mar_2025!G$4:J$356,4,FALSE),"")</f>
        <v>Secretaría de Desarrollo Económico</v>
      </c>
      <c r="D2684" t="s">
        <v>1261</v>
      </c>
      <c r="E2684" t="str">
        <f t="shared" si="85"/>
        <v>53030401Girardota</v>
      </c>
      <c r="F2684" t="str">
        <f t="shared" si="84"/>
        <v/>
      </c>
      <c r="G2684">
        <v>5</v>
      </c>
      <c r="H2684" s="2"/>
      <c r="I2684">
        <f>+ABS(SUMIF($A$4:$A$11183,A2684,$H$4:$H$11183)-IF(ISERROR(VLOOKUP(A2684,Seguimiento_Mar_2025!G$4:U$356,15,FALSE)),0,VLOOKUP(A2684,Seguimiento_Mar_2025!G$4:U$356,15,FALSE)))</f>
        <v>0</v>
      </c>
    </row>
    <row r="2685" spans="1:9" ht="30">
      <c r="A2685" t="s">
        <v>581</v>
      </c>
      <c r="B2685" s="1" t="str">
        <f>+IF(LEN(A2685)&gt;0,VLOOKUP(A2685,Seguimiento_Mar_2025!G$4:H$356,2,FALSE),"")</f>
        <v>Personas formadas-mujeres,jóvenes,migrantes-en habilidades y competencias empresariales funcionales</v>
      </c>
      <c r="C2685" s="1" t="str">
        <f>+IF(LEN(A2685)&gt;0,VLOOKUP(A2685,Seguimiento_Mar_2025!G$4:J$356,4,FALSE),"")</f>
        <v>Secretaría de Desarrollo Económico</v>
      </c>
      <c r="D2685" t="s">
        <v>1329</v>
      </c>
      <c r="E2685" t="str">
        <f t="shared" si="85"/>
        <v>53030401Itagüí</v>
      </c>
      <c r="F2685" t="str">
        <f t="shared" si="84"/>
        <v/>
      </c>
      <c r="G2685">
        <v>21</v>
      </c>
      <c r="H2685" s="2"/>
      <c r="I2685">
        <f>+ABS(SUMIF($A$4:$A$11183,A2685,$H$4:$H$11183)-IF(ISERROR(VLOOKUP(A2685,Seguimiento_Mar_2025!G$4:U$356,15,FALSE)),0,VLOOKUP(A2685,Seguimiento_Mar_2025!G$4:U$356,15,FALSE)))</f>
        <v>0</v>
      </c>
    </row>
    <row r="2686" spans="1:9" ht="30">
      <c r="A2686" t="s">
        <v>581</v>
      </c>
      <c r="B2686" s="1" t="str">
        <f>+IF(LEN(A2686)&gt;0,VLOOKUP(A2686,Seguimiento_Mar_2025!G$4:H$356,2,FALSE),"")</f>
        <v>Personas formadas-mujeres,jóvenes,migrantes-en habilidades y competencias empresariales funcionales</v>
      </c>
      <c r="C2686" s="1" t="str">
        <f>+IF(LEN(A2686)&gt;0,VLOOKUP(A2686,Seguimiento_Mar_2025!G$4:J$356,4,FALSE),"")</f>
        <v>Secretaría de Desarrollo Económico</v>
      </c>
      <c r="D2686" t="s">
        <v>1332</v>
      </c>
      <c r="E2686" t="str">
        <f t="shared" si="85"/>
        <v>53030401La Estrella</v>
      </c>
      <c r="F2686" t="str">
        <f t="shared" si="84"/>
        <v/>
      </c>
      <c r="G2686">
        <v>3</v>
      </c>
      <c r="H2686" s="2"/>
      <c r="I2686">
        <f>+ABS(SUMIF($A$4:$A$11183,A2686,$H$4:$H$11183)-IF(ISERROR(VLOOKUP(A2686,Seguimiento_Mar_2025!G$4:U$356,15,FALSE)),0,VLOOKUP(A2686,Seguimiento_Mar_2025!G$4:U$356,15,FALSE)))</f>
        <v>0</v>
      </c>
    </row>
    <row r="2687" spans="1:9" ht="30">
      <c r="A2687" t="s">
        <v>581</v>
      </c>
      <c r="B2687" s="1" t="str">
        <f>+IF(LEN(A2687)&gt;0,VLOOKUP(A2687,Seguimiento_Mar_2025!G$4:H$356,2,FALSE),"")</f>
        <v>Personas formadas-mujeres,jóvenes,migrantes-en habilidades y competencias empresariales funcionales</v>
      </c>
      <c r="C2687" s="1" t="str">
        <f>+IF(LEN(A2687)&gt;0,VLOOKUP(A2687,Seguimiento_Mar_2025!G$4:J$356,4,FALSE),"")</f>
        <v>Secretaría de Desarrollo Económico</v>
      </c>
      <c r="D2687" t="s">
        <v>1339</v>
      </c>
      <c r="E2687" t="str">
        <f t="shared" si="85"/>
        <v>53030401Sabaneta</v>
      </c>
      <c r="F2687" t="str">
        <f t="shared" si="84"/>
        <v/>
      </c>
      <c r="G2687">
        <v>6</v>
      </c>
      <c r="H2687" s="2"/>
      <c r="I2687">
        <f>+ABS(SUMIF($A$4:$A$11183,A2687,$H$4:$H$11183)-IF(ISERROR(VLOOKUP(A2687,Seguimiento_Mar_2025!G$4:U$356,15,FALSE)),0,VLOOKUP(A2687,Seguimiento_Mar_2025!G$4:U$356,15,FALSE)))</f>
        <v>0</v>
      </c>
    </row>
    <row r="2688" spans="1:9">
      <c r="A2688" t="s">
        <v>583</v>
      </c>
      <c r="B2688" s="1" t="str">
        <f>+IF(LEN(A2688)&gt;0,VLOOKUP(A2688,Seguimiento_Mar_2025!G$4:H$356,2,FALSE),"")</f>
        <v>Plazas de mercado intervenidas como dinamizadores económicos locales</v>
      </c>
      <c r="C2688" s="1" t="str">
        <f>+IF(LEN(A2688)&gt;0,VLOOKUP(A2688,Seguimiento_Mar_2025!G$4:J$356,4,FALSE),"")</f>
        <v>Secretaría de Desarrollo Económico</v>
      </c>
      <c r="D2688" t="s">
        <v>1225</v>
      </c>
      <c r="E2688" t="str">
        <f t="shared" si="85"/>
        <v>53030402Arboletes</v>
      </c>
      <c r="F2688" t="str">
        <f t="shared" si="84"/>
        <v/>
      </c>
      <c r="G2688">
        <v>1</v>
      </c>
      <c r="H2688" s="2"/>
      <c r="I2688">
        <f>+ABS(SUMIF($A$4:$A$11183,A2688,$H$4:$H$11183)-IF(ISERROR(VLOOKUP(A2688,Seguimiento_Mar_2025!G$4:U$356,15,FALSE)),0,VLOOKUP(A2688,Seguimiento_Mar_2025!G$4:U$356,15,FALSE)))</f>
        <v>0</v>
      </c>
    </row>
    <row r="2689" spans="1:9">
      <c r="A2689" t="s">
        <v>583</v>
      </c>
      <c r="B2689" s="1" t="str">
        <f>+IF(LEN(A2689)&gt;0,VLOOKUP(A2689,Seguimiento_Mar_2025!G$4:H$356,2,FALSE),"")</f>
        <v>Plazas de mercado intervenidas como dinamizadores económicos locales</v>
      </c>
      <c r="C2689" s="1" t="str">
        <f>+IF(LEN(A2689)&gt;0,VLOOKUP(A2689,Seguimiento_Mar_2025!G$4:J$356,4,FALSE),"")</f>
        <v>Secretaría de Desarrollo Económico</v>
      </c>
      <c r="D2689" t="s">
        <v>1227</v>
      </c>
      <c r="E2689" t="str">
        <f t="shared" si="85"/>
        <v>53030402Turbo</v>
      </c>
      <c r="F2689" t="str">
        <f t="shared" si="84"/>
        <v/>
      </c>
      <c r="G2689">
        <v>1</v>
      </c>
      <c r="H2689" s="2"/>
      <c r="I2689">
        <f>+ABS(SUMIF($A$4:$A$11183,A2689,$H$4:$H$11183)-IF(ISERROR(VLOOKUP(A2689,Seguimiento_Mar_2025!G$4:U$356,15,FALSE)),0,VLOOKUP(A2689,Seguimiento_Mar_2025!G$4:U$356,15,FALSE)))</f>
        <v>0</v>
      </c>
    </row>
    <row r="2690" spans="1:9" ht="30">
      <c r="A2690" t="s">
        <v>599</v>
      </c>
      <c r="B2690" s="1" t="str">
        <f>+IF(LEN(A2690)&gt;0,VLOOKUP(A2690,Seguimiento_Mar_2025!G$4:H$356,2,FALSE),"")</f>
        <v>Proyectos de investigación e innovación con integración de actores sociales apoyados</v>
      </c>
      <c r="C2690" s="1" t="str">
        <f>+IF(LEN(A2690)&gt;0,VLOOKUP(A2690,Seguimiento_Mar_2025!G$4:J$356,4,FALSE),"")</f>
        <v>Secretaría de Desarrollo Económico</v>
      </c>
      <c r="D2690" t="s">
        <v>1229</v>
      </c>
      <c r="E2690" t="str">
        <f t="shared" si="85"/>
        <v>53030602.Departamento</v>
      </c>
      <c r="F2690" t="str">
        <f t="shared" si="84"/>
        <v/>
      </c>
      <c r="G2690">
        <v>0.33</v>
      </c>
      <c r="H2690" s="2"/>
      <c r="I2690">
        <f>+ABS(SUMIF($A$4:$A$11183,A2690,$H$4:$H$11183)-IF(ISERROR(VLOOKUP(A2690,Seguimiento_Mar_2025!G$4:U$356,15,FALSE)),0,VLOOKUP(A2690,Seguimiento_Mar_2025!G$4:U$356,15,FALSE)))</f>
        <v>0</v>
      </c>
    </row>
    <row r="2691" spans="1:9" ht="30">
      <c r="A2691" t="s">
        <v>599</v>
      </c>
      <c r="B2691" s="1" t="str">
        <f>+IF(LEN(A2691)&gt;0,VLOOKUP(A2691,Seguimiento_Mar_2025!G$4:H$356,2,FALSE),"")</f>
        <v>Proyectos de investigación e innovación con integración de actores sociales apoyados</v>
      </c>
      <c r="C2691" s="1" t="str">
        <f>+IF(LEN(A2691)&gt;0,VLOOKUP(A2691,Seguimiento_Mar_2025!G$4:J$356,4,FALSE),"")</f>
        <v>Secretaría de Desarrollo Económico</v>
      </c>
      <c r="D2691" t="s">
        <v>1278</v>
      </c>
      <c r="E2691" t="str">
        <f t="shared" si="85"/>
        <v>53030602Angostura</v>
      </c>
      <c r="F2691" t="str">
        <f t="shared" si="84"/>
        <v/>
      </c>
      <c r="G2691">
        <v>0.1</v>
      </c>
      <c r="H2691" s="2"/>
      <c r="I2691">
        <f>+ABS(SUMIF($A$4:$A$11183,A2691,$H$4:$H$11183)-IF(ISERROR(VLOOKUP(A2691,Seguimiento_Mar_2025!G$4:U$356,15,FALSE)),0,VLOOKUP(A2691,Seguimiento_Mar_2025!G$4:U$356,15,FALSE)))</f>
        <v>0</v>
      </c>
    </row>
    <row r="2692" spans="1:9" ht="30">
      <c r="A2692" t="s">
        <v>599</v>
      </c>
      <c r="B2692" s="1" t="str">
        <f>+IF(LEN(A2692)&gt;0,VLOOKUP(A2692,Seguimiento_Mar_2025!G$4:H$356,2,FALSE),"")</f>
        <v>Proyectos de investigación e innovación con integración de actores sociales apoyados</v>
      </c>
      <c r="C2692" s="1" t="str">
        <f>+IF(LEN(A2692)&gt;0,VLOOKUP(A2692,Seguimiento_Mar_2025!G$4:J$356,4,FALSE),"")</f>
        <v>Secretaría de Desarrollo Económico</v>
      </c>
      <c r="D2692" t="s">
        <v>1258</v>
      </c>
      <c r="E2692" t="str">
        <f t="shared" si="85"/>
        <v>53030602Chigorodó</v>
      </c>
      <c r="F2692" t="str">
        <f t="shared" ref="F2692:F2755" si="86">+IF(IF(LEN(E2692)&gt;0,COUNTIF($E$4:$E$11183,E2692),"")=1,"",IF(LEN(E2692)&gt;0,COUNTIF($E$4:$E$11183,E2692),""))</f>
        <v/>
      </c>
      <c r="G2692">
        <v>0.1</v>
      </c>
      <c r="H2692" s="2"/>
      <c r="I2692">
        <f>+ABS(SUMIF($A$4:$A$11183,A2692,$H$4:$H$11183)-IF(ISERROR(VLOOKUP(A2692,Seguimiento_Mar_2025!G$4:U$356,15,FALSE)),0,VLOOKUP(A2692,Seguimiento_Mar_2025!G$4:U$356,15,FALSE)))</f>
        <v>0</v>
      </c>
    </row>
    <row r="2693" spans="1:9" ht="30">
      <c r="A2693" t="s">
        <v>599</v>
      </c>
      <c r="B2693" s="1" t="str">
        <f>+IF(LEN(A2693)&gt;0,VLOOKUP(A2693,Seguimiento_Mar_2025!G$4:H$356,2,FALSE),"")</f>
        <v>Proyectos de investigación e innovación con integración de actores sociales apoyados</v>
      </c>
      <c r="C2693" s="1" t="str">
        <f>+IF(LEN(A2693)&gt;0,VLOOKUP(A2693,Seguimiento_Mar_2025!G$4:J$356,4,FALSE),"")</f>
        <v>Secretaría de Desarrollo Económico</v>
      </c>
      <c r="D2693" t="s">
        <v>1265</v>
      </c>
      <c r="E2693" t="str">
        <f t="shared" si="85"/>
        <v>53030602Caucasia</v>
      </c>
      <c r="F2693" t="str">
        <f t="shared" si="86"/>
        <v/>
      </c>
      <c r="G2693">
        <v>0.2</v>
      </c>
      <c r="H2693" s="2"/>
      <c r="I2693">
        <f>+ABS(SUMIF($A$4:$A$11183,A2693,$H$4:$H$11183)-IF(ISERROR(VLOOKUP(A2693,Seguimiento_Mar_2025!G$4:U$356,15,FALSE)),0,VLOOKUP(A2693,Seguimiento_Mar_2025!G$4:U$356,15,FALSE)))</f>
        <v>0</v>
      </c>
    </row>
    <row r="2694" spans="1:9" ht="30">
      <c r="A2694" t="s">
        <v>599</v>
      </c>
      <c r="B2694" s="1" t="str">
        <f>+IF(LEN(A2694)&gt;0,VLOOKUP(A2694,Seguimiento_Mar_2025!G$4:H$356,2,FALSE),"")</f>
        <v>Proyectos de investigación e innovación con integración de actores sociales apoyados</v>
      </c>
      <c r="C2694" s="1" t="str">
        <f>+IF(LEN(A2694)&gt;0,VLOOKUP(A2694,Seguimiento_Mar_2025!G$4:J$356,4,FALSE),"")</f>
        <v>Secretaría de Desarrollo Económico</v>
      </c>
      <c r="D2694" t="s">
        <v>1324</v>
      </c>
      <c r="E2694" t="str">
        <f t="shared" si="85"/>
        <v>53030602Frontino</v>
      </c>
      <c r="F2694" t="str">
        <f t="shared" si="86"/>
        <v/>
      </c>
      <c r="G2694">
        <v>0.1</v>
      </c>
      <c r="H2694" s="2"/>
      <c r="I2694">
        <f>+ABS(SUMIF($A$4:$A$11183,A2694,$H$4:$H$11183)-IF(ISERROR(VLOOKUP(A2694,Seguimiento_Mar_2025!G$4:U$356,15,FALSE)),0,VLOOKUP(A2694,Seguimiento_Mar_2025!G$4:U$356,15,FALSE)))</f>
        <v>0</v>
      </c>
    </row>
    <row r="2695" spans="1:9" ht="30">
      <c r="A2695" t="s">
        <v>599</v>
      </c>
      <c r="B2695" s="1" t="str">
        <f>+IF(LEN(A2695)&gt;0,VLOOKUP(A2695,Seguimiento_Mar_2025!G$4:H$356,2,FALSE),"")</f>
        <v>Proyectos de investigación e innovación con integración de actores sociales apoyados</v>
      </c>
      <c r="C2695" s="1" t="str">
        <f>+IF(LEN(A2695)&gt;0,VLOOKUP(A2695,Seguimiento_Mar_2025!G$4:J$356,4,FALSE),"")</f>
        <v>Secretaría de Desarrollo Económico</v>
      </c>
      <c r="D2695" t="s">
        <v>1235</v>
      </c>
      <c r="E2695" t="str">
        <f t="shared" si="85"/>
        <v>53030602El Santuario</v>
      </c>
      <c r="F2695" t="str">
        <f t="shared" si="86"/>
        <v/>
      </c>
      <c r="G2695">
        <v>0.1</v>
      </c>
      <c r="H2695" s="2"/>
      <c r="I2695">
        <f>+ABS(SUMIF($A$4:$A$11183,A2695,$H$4:$H$11183)-IF(ISERROR(VLOOKUP(A2695,Seguimiento_Mar_2025!G$4:U$356,15,FALSE)),0,VLOOKUP(A2695,Seguimiento_Mar_2025!G$4:U$356,15,FALSE)))</f>
        <v>0</v>
      </c>
    </row>
    <row r="2696" spans="1:9" ht="30">
      <c r="A2696" t="s">
        <v>599</v>
      </c>
      <c r="B2696" s="1" t="str">
        <f>+IF(LEN(A2696)&gt;0,VLOOKUP(A2696,Seguimiento_Mar_2025!G$4:H$356,2,FALSE),"")</f>
        <v>Proyectos de investigación e innovación con integración de actores sociales apoyados</v>
      </c>
      <c r="C2696" s="1" t="str">
        <f>+IF(LEN(A2696)&gt;0,VLOOKUP(A2696,Seguimiento_Mar_2025!G$4:J$356,4,FALSE),"")</f>
        <v>Secretaría de Desarrollo Económico</v>
      </c>
      <c r="D2696" t="s">
        <v>1328</v>
      </c>
      <c r="E2696" t="str">
        <f t="shared" si="85"/>
        <v>53030602Guatapé</v>
      </c>
      <c r="F2696" t="str">
        <f t="shared" si="86"/>
        <v/>
      </c>
      <c r="G2696">
        <v>0.1</v>
      </c>
      <c r="H2696" s="2"/>
      <c r="I2696">
        <f>+ABS(SUMIF($A$4:$A$11183,A2696,$H$4:$H$11183)-IF(ISERROR(VLOOKUP(A2696,Seguimiento_Mar_2025!G$4:U$356,15,FALSE)),0,VLOOKUP(A2696,Seguimiento_Mar_2025!G$4:U$356,15,FALSE)))</f>
        <v>0</v>
      </c>
    </row>
    <row r="2697" spans="1:9" ht="30">
      <c r="A2697" t="s">
        <v>599</v>
      </c>
      <c r="B2697" s="1" t="str">
        <f>+IF(LEN(A2697)&gt;0,VLOOKUP(A2697,Seguimiento_Mar_2025!G$4:H$356,2,FALSE),"")</f>
        <v>Proyectos de investigación e innovación con integración de actores sociales apoyados</v>
      </c>
      <c r="C2697" s="1" t="str">
        <f>+IF(LEN(A2697)&gt;0,VLOOKUP(A2697,Seguimiento_Mar_2025!G$4:J$356,4,FALSE),"")</f>
        <v>Secretaría de Desarrollo Económico</v>
      </c>
      <c r="D2697" t="s">
        <v>1257</v>
      </c>
      <c r="E2697" t="str">
        <f t="shared" si="85"/>
        <v>53030602Apartadó</v>
      </c>
      <c r="F2697" t="str">
        <f t="shared" si="86"/>
        <v/>
      </c>
      <c r="G2697">
        <v>0.1</v>
      </c>
      <c r="H2697" s="2"/>
      <c r="I2697">
        <f>+ABS(SUMIF($A$4:$A$11183,A2697,$H$4:$H$11183)-IF(ISERROR(VLOOKUP(A2697,Seguimiento_Mar_2025!G$4:U$356,15,FALSE)),0,VLOOKUP(A2697,Seguimiento_Mar_2025!G$4:U$356,15,FALSE)))</f>
        <v>0</v>
      </c>
    </row>
    <row r="2698" spans="1:9" ht="30">
      <c r="A2698" t="s">
        <v>599</v>
      </c>
      <c r="B2698" s="1" t="str">
        <f>+IF(LEN(A2698)&gt;0,VLOOKUP(A2698,Seguimiento_Mar_2025!G$4:H$356,2,FALSE),"")</f>
        <v>Proyectos de investigación e innovación con integración de actores sociales apoyados</v>
      </c>
      <c r="C2698" s="1" t="str">
        <f>+IF(LEN(A2698)&gt;0,VLOOKUP(A2698,Seguimiento_Mar_2025!G$4:J$356,4,FALSE),"")</f>
        <v>Secretaría de Desarrollo Económico</v>
      </c>
      <c r="D2698" t="s">
        <v>1334</v>
      </c>
      <c r="E2698" t="str">
        <f t="shared" si="85"/>
        <v>53030602Marinilla</v>
      </c>
      <c r="F2698" t="str">
        <f t="shared" si="86"/>
        <v/>
      </c>
      <c r="G2698">
        <v>0.1</v>
      </c>
      <c r="H2698" s="2"/>
      <c r="I2698">
        <f>+ABS(SUMIF($A$4:$A$11183,A2698,$H$4:$H$11183)-IF(ISERROR(VLOOKUP(A2698,Seguimiento_Mar_2025!G$4:U$356,15,FALSE)),0,VLOOKUP(A2698,Seguimiento_Mar_2025!G$4:U$356,15,FALSE)))</f>
        <v>0</v>
      </c>
    </row>
    <row r="2699" spans="1:9" ht="30">
      <c r="A2699" t="s">
        <v>599</v>
      </c>
      <c r="B2699" s="1" t="str">
        <f>+IF(LEN(A2699)&gt;0,VLOOKUP(A2699,Seguimiento_Mar_2025!G$4:H$356,2,FALSE),"")</f>
        <v>Proyectos de investigación e innovación con integración de actores sociales apoyados</v>
      </c>
      <c r="C2699" s="1" t="str">
        <f>+IF(LEN(A2699)&gt;0,VLOOKUP(A2699,Seguimiento_Mar_2025!G$4:J$356,4,FALSE),"")</f>
        <v>Secretaría de Desarrollo Económico</v>
      </c>
      <c r="D2699" t="s">
        <v>1261</v>
      </c>
      <c r="E2699" t="str">
        <f t="shared" si="85"/>
        <v>53030602Girardota</v>
      </c>
      <c r="F2699" t="str">
        <f t="shared" si="86"/>
        <v/>
      </c>
      <c r="G2699">
        <v>0.1</v>
      </c>
      <c r="H2699" s="2"/>
      <c r="I2699">
        <f>+ABS(SUMIF($A$4:$A$11183,A2699,$H$4:$H$11183)-IF(ISERROR(VLOOKUP(A2699,Seguimiento_Mar_2025!G$4:U$356,15,FALSE)),0,VLOOKUP(A2699,Seguimiento_Mar_2025!G$4:U$356,15,FALSE)))</f>
        <v>0</v>
      </c>
    </row>
    <row r="2700" spans="1:9" ht="30">
      <c r="A2700" t="s">
        <v>300</v>
      </c>
      <c r="B2700" s="1" t="str">
        <f>+IF(LEN(A2700)&gt;0,VLOOKUP(A2700,Seguimiento_Mar_2025!G$4:H$356,2,FALSE),"")</f>
        <v xml:space="preserve">Beneficiarios con transferencias para la seguridad alimentaria y nutricional. </v>
      </c>
      <c r="C2700" s="1" t="str">
        <f>+IF(LEN(A2700)&gt;0,VLOOKUP(A2700,Seguimiento_Mar_2025!G$4:J$356,4,FALSE),"")</f>
        <v>Despacho del Gobernador/Oficina privada</v>
      </c>
      <c r="D2700" t="s">
        <v>1271</v>
      </c>
      <c r="E2700" t="str">
        <f t="shared" si="85"/>
        <v>52020902Abejorral</v>
      </c>
      <c r="F2700" t="str">
        <f t="shared" si="86"/>
        <v/>
      </c>
      <c r="G2700">
        <v>940</v>
      </c>
      <c r="H2700" s="2">
        <v>1048</v>
      </c>
      <c r="I2700">
        <f>+ABS(SUMIF($A$4:$A$11183,A2700,$H$4:$H$11183)-IF(ISERROR(VLOOKUP(A2700,Seguimiento_Mar_2025!G$4:U$356,15,FALSE)),0,VLOOKUP(A2700,Seguimiento_Mar_2025!G$4:U$356,15,FALSE)))</f>
        <v>0</v>
      </c>
    </row>
    <row r="2701" spans="1:9" ht="30">
      <c r="A2701" t="s">
        <v>300</v>
      </c>
      <c r="B2701" s="1" t="str">
        <f>+IF(LEN(A2701)&gt;0,VLOOKUP(A2701,Seguimiento_Mar_2025!G$4:H$356,2,FALSE),"")</f>
        <v xml:space="preserve">Beneficiarios con transferencias para la seguridad alimentaria y nutricional. </v>
      </c>
      <c r="C2701" s="1" t="str">
        <f>+IF(LEN(A2701)&gt;0,VLOOKUP(A2701,Seguimiento_Mar_2025!G$4:J$356,4,FALSE),"")</f>
        <v>Despacho del Gobernador/Oficina privada</v>
      </c>
      <c r="D2701" t="s">
        <v>1303</v>
      </c>
      <c r="E2701" t="str">
        <f t="shared" si="85"/>
        <v>52020902Abriaquí</v>
      </c>
      <c r="F2701" t="str">
        <f t="shared" si="86"/>
        <v/>
      </c>
      <c r="G2701">
        <v>174</v>
      </c>
      <c r="H2701" s="2">
        <v>181</v>
      </c>
      <c r="I2701">
        <f>+ABS(SUMIF($A$4:$A$11183,A2701,$H$4:$H$11183)-IF(ISERROR(VLOOKUP(A2701,Seguimiento_Mar_2025!G$4:U$356,15,FALSE)),0,VLOOKUP(A2701,Seguimiento_Mar_2025!G$4:U$356,15,FALSE)))</f>
        <v>0</v>
      </c>
    </row>
    <row r="2702" spans="1:9" ht="30">
      <c r="A2702" t="s">
        <v>300</v>
      </c>
      <c r="B2702" s="1" t="str">
        <f>+IF(LEN(A2702)&gt;0,VLOOKUP(A2702,Seguimiento_Mar_2025!G$4:H$356,2,FALSE),"")</f>
        <v xml:space="preserve">Beneficiarios con transferencias para la seguridad alimentaria y nutricional. </v>
      </c>
      <c r="C2702" s="1" t="str">
        <f>+IF(LEN(A2702)&gt;0,VLOOKUP(A2702,Seguimiento_Mar_2025!G$4:J$356,4,FALSE),"")</f>
        <v>Despacho del Gobernador/Oficina privada</v>
      </c>
      <c r="D2702" t="s">
        <v>1304</v>
      </c>
      <c r="E2702" t="str">
        <f t="shared" si="85"/>
        <v>52020902Alejandría</v>
      </c>
      <c r="F2702" t="str">
        <f t="shared" si="86"/>
        <v/>
      </c>
      <c r="G2702">
        <v>254</v>
      </c>
      <c r="H2702" s="2">
        <v>256</v>
      </c>
      <c r="I2702">
        <f>+ABS(SUMIF($A$4:$A$11183,A2702,$H$4:$H$11183)-IF(ISERROR(VLOOKUP(A2702,Seguimiento_Mar_2025!G$4:U$356,15,FALSE)),0,VLOOKUP(A2702,Seguimiento_Mar_2025!G$4:U$356,15,FALSE)))</f>
        <v>0</v>
      </c>
    </row>
    <row r="2703" spans="1:9" ht="30">
      <c r="A2703" t="s">
        <v>300</v>
      </c>
      <c r="B2703" s="1" t="str">
        <f>+IF(LEN(A2703)&gt;0,VLOOKUP(A2703,Seguimiento_Mar_2025!G$4:H$356,2,FALSE),"")</f>
        <v xml:space="preserve">Beneficiarios con transferencias para la seguridad alimentaria y nutricional. </v>
      </c>
      <c r="C2703" s="1" t="str">
        <f>+IF(LEN(A2703)&gt;0,VLOOKUP(A2703,Seguimiento_Mar_2025!G$4:J$356,4,FALSE),"")</f>
        <v>Despacho del Gobernador/Oficina privada</v>
      </c>
      <c r="D2703" t="s">
        <v>1230</v>
      </c>
      <c r="E2703" t="str">
        <f t="shared" si="85"/>
        <v>52020902Amagá</v>
      </c>
      <c r="F2703" t="str">
        <f t="shared" si="86"/>
        <v/>
      </c>
      <c r="G2703">
        <v>1013</v>
      </c>
      <c r="H2703" s="2">
        <v>1115</v>
      </c>
      <c r="I2703">
        <f>+ABS(SUMIF($A$4:$A$11183,A2703,$H$4:$H$11183)-IF(ISERROR(VLOOKUP(A2703,Seguimiento_Mar_2025!G$4:U$356,15,FALSE)),0,VLOOKUP(A2703,Seguimiento_Mar_2025!G$4:U$356,15,FALSE)))</f>
        <v>0</v>
      </c>
    </row>
    <row r="2704" spans="1:9" ht="30">
      <c r="A2704" t="s">
        <v>300</v>
      </c>
      <c r="B2704" s="1" t="str">
        <f>+IF(LEN(A2704)&gt;0,VLOOKUP(A2704,Seguimiento_Mar_2025!G$4:H$356,2,FALSE),"")</f>
        <v xml:space="preserve">Beneficiarios con transferencias para la seguridad alimentaria y nutricional. </v>
      </c>
      <c r="C2704" s="1" t="str">
        <f>+IF(LEN(A2704)&gt;0,VLOOKUP(A2704,Seguimiento_Mar_2025!G$4:J$356,4,FALSE),"")</f>
        <v>Despacho del Gobernador/Oficina privada</v>
      </c>
      <c r="D2704" t="s">
        <v>1305</v>
      </c>
      <c r="E2704" t="str">
        <f t="shared" si="85"/>
        <v>52020902Amalfi</v>
      </c>
      <c r="F2704" t="str">
        <f t="shared" si="86"/>
        <v/>
      </c>
      <c r="G2704">
        <v>914</v>
      </c>
      <c r="H2704" s="2">
        <v>1156</v>
      </c>
      <c r="I2704">
        <f>+ABS(SUMIF($A$4:$A$11183,A2704,$H$4:$H$11183)-IF(ISERROR(VLOOKUP(A2704,Seguimiento_Mar_2025!G$4:U$356,15,FALSE)),0,VLOOKUP(A2704,Seguimiento_Mar_2025!G$4:U$356,15,FALSE)))</f>
        <v>0</v>
      </c>
    </row>
    <row r="2705" spans="1:9" ht="30">
      <c r="A2705" t="s">
        <v>300</v>
      </c>
      <c r="B2705" s="1" t="str">
        <f>+IF(LEN(A2705)&gt;0,VLOOKUP(A2705,Seguimiento_Mar_2025!G$4:H$356,2,FALSE),"")</f>
        <v xml:space="preserve">Beneficiarios con transferencias para la seguridad alimentaria y nutricional. </v>
      </c>
      <c r="C2705" s="1" t="str">
        <f>+IF(LEN(A2705)&gt;0,VLOOKUP(A2705,Seguimiento_Mar_2025!G$4:J$356,4,FALSE),"")</f>
        <v>Despacho del Gobernador/Oficina privada</v>
      </c>
      <c r="D2705" t="s">
        <v>1241</v>
      </c>
      <c r="E2705" t="str">
        <f t="shared" si="85"/>
        <v>52020902Andes</v>
      </c>
      <c r="F2705" t="str">
        <f t="shared" si="86"/>
        <v/>
      </c>
      <c r="G2705">
        <v>1835</v>
      </c>
      <c r="H2705" s="2">
        <v>2039</v>
      </c>
      <c r="I2705">
        <f>+ABS(SUMIF($A$4:$A$11183,A2705,$H$4:$H$11183)-IF(ISERROR(VLOOKUP(A2705,Seguimiento_Mar_2025!G$4:U$356,15,FALSE)),0,VLOOKUP(A2705,Seguimiento_Mar_2025!G$4:U$356,15,FALSE)))</f>
        <v>0</v>
      </c>
    </row>
    <row r="2706" spans="1:9" ht="30">
      <c r="A2706" t="s">
        <v>300</v>
      </c>
      <c r="B2706" s="1" t="str">
        <f>+IF(LEN(A2706)&gt;0,VLOOKUP(A2706,Seguimiento_Mar_2025!G$4:H$356,2,FALSE),"")</f>
        <v xml:space="preserve">Beneficiarios con transferencias para la seguridad alimentaria y nutricional. </v>
      </c>
      <c r="C2706" s="1" t="str">
        <f>+IF(LEN(A2706)&gt;0,VLOOKUP(A2706,Seguimiento_Mar_2025!G$4:J$356,4,FALSE),"")</f>
        <v>Despacho del Gobernador/Oficina privada</v>
      </c>
      <c r="D2706" t="s">
        <v>1277</v>
      </c>
      <c r="E2706" t="str">
        <f t="shared" si="85"/>
        <v>52020902Angelópolis</v>
      </c>
      <c r="F2706" t="str">
        <f t="shared" si="86"/>
        <v/>
      </c>
      <c r="G2706">
        <v>300</v>
      </c>
      <c r="H2706" s="2">
        <v>300</v>
      </c>
      <c r="I2706">
        <f>+ABS(SUMIF($A$4:$A$11183,A2706,$H$4:$H$11183)-IF(ISERROR(VLOOKUP(A2706,Seguimiento_Mar_2025!G$4:U$356,15,FALSE)),0,VLOOKUP(A2706,Seguimiento_Mar_2025!G$4:U$356,15,FALSE)))</f>
        <v>0</v>
      </c>
    </row>
    <row r="2707" spans="1:9" ht="30">
      <c r="A2707" t="s">
        <v>300</v>
      </c>
      <c r="B2707" s="1" t="str">
        <f>+IF(LEN(A2707)&gt;0,VLOOKUP(A2707,Seguimiento_Mar_2025!G$4:H$356,2,FALSE),"")</f>
        <v xml:space="preserve">Beneficiarios con transferencias para la seguridad alimentaria y nutricional. </v>
      </c>
      <c r="C2707" s="1" t="str">
        <f>+IF(LEN(A2707)&gt;0,VLOOKUP(A2707,Seguimiento_Mar_2025!G$4:J$356,4,FALSE),"")</f>
        <v>Despacho del Gobernador/Oficina privada</v>
      </c>
      <c r="D2707" t="s">
        <v>1278</v>
      </c>
      <c r="E2707" t="str">
        <f t="shared" si="85"/>
        <v>52020902Angostura</v>
      </c>
      <c r="F2707" t="str">
        <f t="shared" si="86"/>
        <v/>
      </c>
      <c r="G2707">
        <v>731</v>
      </c>
      <c r="H2707" s="2">
        <v>914</v>
      </c>
      <c r="I2707">
        <f>+ABS(SUMIF($A$4:$A$11183,A2707,$H$4:$H$11183)-IF(ISERROR(VLOOKUP(A2707,Seguimiento_Mar_2025!G$4:U$356,15,FALSE)),0,VLOOKUP(A2707,Seguimiento_Mar_2025!G$4:U$356,15,FALSE)))</f>
        <v>0</v>
      </c>
    </row>
    <row r="2708" spans="1:9" ht="30">
      <c r="A2708" t="s">
        <v>300</v>
      </c>
      <c r="B2708" s="1" t="str">
        <f>+IF(LEN(A2708)&gt;0,VLOOKUP(A2708,Seguimiento_Mar_2025!G$4:H$356,2,FALSE),"")</f>
        <v xml:space="preserve">Beneficiarios con transferencias para la seguridad alimentaria y nutricional. </v>
      </c>
      <c r="C2708" s="1" t="str">
        <f>+IF(LEN(A2708)&gt;0,VLOOKUP(A2708,Seguimiento_Mar_2025!G$4:J$356,4,FALSE),"")</f>
        <v>Despacho del Gobernador/Oficina privada</v>
      </c>
      <c r="D2708" t="s">
        <v>1306</v>
      </c>
      <c r="E2708" t="str">
        <f t="shared" si="85"/>
        <v>52020902Anorí</v>
      </c>
      <c r="F2708" t="str">
        <f t="shared" si="86"/>
        <v/>
      </c>
      <c r="G2708">
        <v>553</v>
      </c>
      <c r="H2708" s="2">
        <v>649</v>
      </c>
      <c r="I2708">
        <f>+ABS(SUMIF($A$4:$A$11183,A2708,$H$4:$H$11183)-IF(ISERROR(VLOOKUP(A2708,Seguimiento_Mar_2025!G$4:U$356,15,FALSE)),0,VLOOKUP(A2708,Seguimiento_Mar_2025!G$4:U$356,15,FALSE)))</f>
        <v>0</v>
      </c>
    </row>
    <row r="2709" spans="1:9" ht="30">
      <c r="A2709" t="s">
        <v>300</v>
      </c>
      <c r="B2709" s="1" t="str">
        <f>+IF(LEN(A2709)&gt;0,VLOOKUP(A2709,Seguimiento_Mar_2025!G$4:H$356,2,FALSE),"")</f>
        <v xml:space="preserve">Beneficiarios con transferencias para la seguridad alimentaria y nutricional. </v>
      </c>
      <c r="C2709" s="1" t="str">
        <f>+IF(LEN(A2709)&gt;0,VLOOKUP(A2709,Seguimiento_Mar_2025!G$4:J$356,4,FALSE),"")</f>
        <v>Despacho del Gobernador/Oficina privada</v>
      </c>
      <c r="D2709" t="s">
        <v>1307</v>
      </c>
      <c r="E2709" t="str">
        <f t="shared" si="85"/>
        <v>52020902Anzá</v>
      </c>
      <c r="F2709" t="str">
        <f t="shared" si="86"/>
        <v/>
      </c>
      <c r="G2709">
        <v>332</v>
      </c>
      <c r="H2709" s="2">
        <v>377</v>
      </c>
      <c r="I2709">
        <f>+ABS(SUMIF($A$4:$A$11183,A2709,$H$4:$H$11183)-IF(ISERROR(VLOOKUP(A2709,Seguimiento_Mar_2025!G$4:U$356,15,FALSE)),0,VLOOKUP(A2709,Seguimiento_Mar_2025!G$4:U$356,15,FALSE)))</f>
        <v>0</v>
      </c>
    </row>
    <row r="2710" spans="1:9" ht="30">
      <c r="A2710" t="s">
        <v>300</v>
      </c>
      <c r="B2710" s="1" t="str">
        <f>+IF(LEN(A2710)&gt;0,VLOOKUP(A2710,Seguimiento_Mar_2025!G$4:H$356,2,FALSE),"")</f>
        <v xml:space="preserve">Beneficiarios con transferencias para la seguridad alimentaria y nutricional. </v>
      </c>
      <c r="C2710" s="1" t="str">
        <f>+IF(LEN(A2710)&gt;0,VLOOKUP(A2710,Seguimiento_Mar_2025!G$4:J$356,4,FALSE),"")</f>
        <v>Despacho del Gobernador/Oficina privada</v>
      </c>
      <c r="D2710" t="s">
        <v>1257</v>
      </c>
      <c r="E2710" t="str">
        <f t="shared" si="85"/>
        <v>52020902Apartadó</v>
      </c>
      <c r="F2710" t="str">
        <f t="shared" si="86"/>
        <v/>
      </c>
      <c r="G2710">
        <v>2030</v>
      </c>
      <c r="H2710" s="2">
        <v>2871</v>
      </c>
      <c r="I2710">
        <f>+ABS(SUMIF($A$4:$A$11183,A2710,$H$4:$H$11183)-IF(ISERROR(VLOOKUP(A2710,Seguimiento_Mar_2025!G$4:U$356,15,FALSE)),0,VLOOKUP(A2710,Seguimiento_Mar_2025!G$4:U$356,15,FALSE)))</f>
        <v>0</v>
      </c>
    </row>
    <row r="2711" spans="1:9" ht="30">
      <c r="A2711" t="s">
        <v>300</v>
      </c>
      <c r="B2711" s="1" t="str">
        <f>+IF(LEN(A2711)&gt;0,VLOOKUP(A2711,Seguimiento_Mar_2025!G$4:H$356,2,FALSE),"")</f>
        <v xml:space="preserve">Beneficiarios con transferencias para la seguridad alimentaria y nutricional. </v>
      </c>
      <c r="C2711" s="1" t="str">
        <f>+IF(LEN(A2711)&gt;0,VLOOKUP(A2711,Seguimiento_Mar_2025!G$4:J$356,4,FALSE),"")</f>
        <v>Despacho del Gobernador/Oficina privada</v>
      </c>
      <c r="D2711" t="s">
        <v>1225</v>
      </c>
      <c r="E2711" t="str">
        <f t="shared" si="85"/>
        <v>52020902Arboletes</v>
      </c>
      <c r="F2711" t="str">
        <f t="shared" si="86"/>
        <v/>
      </c>
      <c r="G2711">
        <v>1378</v>
      </c>
      <c r="H2711" s="2">
        <v>1647</v>
      </c>
      <c r="I2711">
        <f>+ABS(SUMIF($A$4:$A$11183,A2711,$H$4:$H$11183)-IF(ISERROR(VLOOKUP(A2711,Seguimiento_Mar_2025!G$4:U$356,15,FALSE)),0,VLOOKUP(A2711,Seguimiento_Mar_2025!G$4:U$356,15,FALSE)))</f>
        <v>0</v>
      </c>
    </row>
    <row r="2712" spans="1:9" ht="30">
      <c r="A2712" t="s">
        <v>300</v>
      </c>
      <c r="B2712" s="1" t="str">
        <f>+IF(LEN(A2712)&gt;0,VLOOKUP(A2712,Seguimiento_Mar_2025!G$4:H$356,2,FALSE),"")</f>
        <v xml:space="preserve">Beneficiarios con transferencias para la seguridad alimentaria y nutricional. </v>
      </c>
      <c r="C2712" s="1" t="str">
        <f>+IF(LEN(A2712)&gt;0,VLOOKUP(A2712,Seguimiento_Mar_2025!G$4:J$356,4,FALSE),"")</f>
        <v>Despacho del Gobernador/Oficina privada</v>
      </c>
      <c r="D2712" t="s">
        <v>1308</v>
      </c>
      <c r="E2712" t="str">
        <f t="shared" si="85"/>
        <v>52020902Argelia</v>
      </c>
      <c r="F2712" t="str">
        <f t="shared" si="86"/>
        <v/>
      </c>
      <c r="G2712">
        <v>429</v>
      </c>
      <c r="H2712" s="2">
        <v>483</v>
      </c>
      <c r="I2712">
        <f>+ABS(SUMIF($A$4:$A$11183,A2712,$H$4:$H$11183)-IF(ISERROR(VLOOKUP(A2712,Seguimiento_Mar_2025!G$4:U$356,15,FALSE)),0,VLOOKUP(A2712,Seguimiento_Mar_2025!G$4:U$356,15,FALSE)))</f>
        <v>0</v>
      </c>
    </row>
    <row r="2713" spans="1:9" ht="30">
      <c r="A2713" t="s">
        <v>300</v>
      </c>
      <c r="B2713" s="1" t="str">
        <f>+IF(LEN(A2713)&gt;0,VLOOKUP(A2713,Seguimiento_Mar_2025!G$4:H$356,2,FALSE),"")</f>
        <v xml:space="preserve">Beneficiarios con transferencias para la seguridad alimentaria y nutricional. </v>
      </c>
      <c r="C2713" s="1" t="str">
        <f>+IF(LEN(A2713)&gt;0,VLOOKUP(A2713,Seguimiento_Mar_2025!G$4:J$356,4,FALSE),"")</f>
        <v>Despacho del Gobernador/Oficina privada</v>
      </c>
      <c r="D2713" t="s">
        <v>1269</v>
      </c>
      <c r="E2713" t="str">
        <f t="shared" si="85"/>
        <v>52020902Armenia</v>
      </c>
      <c r="F2713" t="str">
        <f t="shared" si="86"/>
        <v/>
      </c>
      <c r="G2713">
        <v>321</v>
      </c>
      <c r="H2713" s="2">
        <v>321</v>
      </c>
      <c r="I2713">
        <f>+ABS(SUMIF($A$4:$A$11183,A2713,$H$4:$H$11183)-IF(ISERROR(VLOOKUP(A2713,Seguimiento_Mar_2025!G$4:U$356,15,FALSE)),0,VLOOKUP(A2713,Seguimiento_Mar_2025!G$4:U$356,15,FALSE)))</f>
        <v>0</v>
      </c>
    </row>
    <row r="2714" spans="1:9" ht="30">
      <c r="A2714" t="s">
        <v>300</v>
      </c>
      <c r="B2714" s="1" t="str">
        <f>+IF(LEN(A2714)&gt;0,VLOOKUP(A2714,Seguimiento_Mar_2025!G$4:H$356,2,FALSE),"")</f>
        <v xml:space="preserve">Beneficiarios con transferencias para la seguridad alimentaria y nutricional. </v>
      </c>
      <c r="C2714" s="1" t="str">
        <f>+IF(LEN(A2714)&gt;0,VLOOKUP(A2714,Seguimiento_Mar_2025!G$4:J$356,4,FALSE),"")</f>
        <v>Despacho del Gobernador/Oficina privada</v>
      </c>
      <c r="D2714" t="s">
        <v>1309</v>
      </c>
      <c r="E2714" t="str">
        <f t="shared" si="85"/>
        <v>52020902Barbosa</v>
      </c>
      <c r="F2714" t="str">
        <f t="shared" si="86"/>
        <v/>
      </c>
      <c r="G2714">
        <v>1125</v>
      </c>
      <c r="H2714" s="2">
        <v>1289</v>
      </c>
      <c r="I2714">
        <f>+ABS(SUMIF($A$4:$A$11183,A2714,$H$4:$H$11183)-IF(ISERROR(VLOOKUP(A2714,Seguimiento_Mar_2025!G$4:U$356,15,FALSE)),0,VLOOKUP(A2714,Seguimiento_Mar_2025!G$4:U$356,15,FALSE)))</f>
        <v>0</v>
      </c>
    </row>
    <row r="2715" spans="1:9" ht="30">
      <c r="A2715" t="s">
        <v>300</v>
      </c>
      <c r="B2715" s="1" t="str">
        <f>+IF(LEN(A2715)&gt;0,VLOOKUP(A2715,Seguimiento_Mar_2025!G$4:H$356,2,FALSE),"")</f>
        <v xml:space="preserve">Beneficiarios con transferencias para la seguridad alimentaria y nutricional. </v>
      </c>
      <c r="C2715" s="1" t="str">
        <f>+IF(LEN(A2715)&gt;0,VLOOKUP(A2715,Seguimiento_Mar_2025!G$4:J$356,4,FALSE),"")</f>
        <v>Despacho del Gobernador/Oficina privada</v>
      </c>
      <c r="D2715" t="s">
        <v>1310</v>
      </c>
      <c r="E2715" t="str">
        <f t="shared" si="85"/>
        <v>52020902Bello</v>
      </c>
      <c r="F2715" t="str">
        <f t="shared" si="86"/>
        <v/>
      </c>
      <c r="G2715">
        <v>1623</v>
      </c>
      <c r="H2715" s="2">
        <v>1633</v>
      </c>
      <c r="I2715">
        <f>+ABS(SUMIF($A$4:$A$11183,A2715,$H$4:$H$11183)-IF(ISERROR(VLOOKUP(A2715,Seguimiento_Mar_2025!G$4:U$356,15,FALSE)),0,VLOOKUP(A2715,Seguimiento_Mar_2025!G$4:U$356,15,FALSE)))</f>
        <v>0</v>
      </c>
    </row>
    <row r="2716" spans="1:9" ht="30">
      <c r="A2716" t="s">
        <v>300</v>
      </c>
      <c r="B2716" s="1" t="str">
        <f>+IF(LEN(A2716)&gt;0,VLOOKUP(A2716,Seguimiento_Mar_2025!G$4:H$356,2,FALSE),"")</f>
        <v xml:space="preserve">Beneficiarios con transferencias para la seguridad alimentaria y nutricional. </v>
      </c>
      <c r="C2716" s="1" t="str">
        <f>+IF(LEN(A2716)&gt;0,VLOOKUP(A2716,Seguimiento_Mar_2025!G$4:J$356,4,FALSE),"")</f>
        <v>Despacho del Gobernador/Oficina privada</v>
      </c>
      <c r="D2716" t="s">
        <v>1279</v>
      </c>
      <c r="E2716" t="str">
        <f t="shared" si="85"/>
        <v>52020902Belmira</v>
      </c>
      <c r="F2716" t="str">
        <f t="shared" si="86"/>
        <v/>
      </c>
      <c r="G2716">
        <v>240</v>
      </c>
      <c r="H2716" s="2">
        <v>241</v>
      </c>
      <c r="I2716">
        <f>+ABS(SUMIF($A$4:$A$11183,A2716,$H$4:$H$11183)-IF(ISERROR(VLOOKUP(A2716,Seguimiento_Mar_2025!G$4:U$356,15,FALSE)),0,VLOOKUP(A2716,Seguimiento_Mar_2025!G$4:U$356,15,FALSE)))</f>
        <v>0</v>
      </c>
    </row>
    <row r="2717" spans="1:9" ht="30">
      <c r="A2717" t="s">
        <v>300</v>
      </c>
      <c r="B2717" s="1" t="str">
        <f>+IF(LEN(A2717)&gt;0,VLOOKUP(A2717,Seguimiento_Mar_2025!G$4:H$356,2,FALSE),"")</f>
        <v xml:space="preserve">Beneficiarios con transferencias para la seguridad alimentaria y nutricional. </v>
      </c>
      <c r="C2717" s="1" t="str">
        <f>+IF(LEN(A2717)&gt;0,VLOOKUP(A2717,Seguimiento_Mar_2025!G$4:J$356,4,FALSE),"")</f>
        <v>Despacho del Gobernador/Oficina privada</v>
      </c>
      <c r="D2717" t="s">
        <v>1311</v>
      </c>
      <c r="E2717" t="str">
        <f t="shared" si="85"/>
        <v>52020902Betania</v>
      </c>
      <c r="F2717" t="str">
        <f t="shared" si="86"/>
        <v/>
      </c>
      <c r="G2717">
        <v>439</v>
      </c>
      <c r="H2717" s="2">
        <v>458</v>
      </c>
      <c r="I2717">
        <f>+ABS(SUMIF($A$4:$A$11183,A2717,$H$4:$H$11183)-IF(ISERROR(VLOOKUP(A2717,Seguimiento_Mar_2025!G$4:U$356,15,FALSE)),0,VLOOKUP(A2717,Seguimiento_Mar_2025!G$4:U$356,15,FALSE)))</f>
        <v>0</v>
      </c>
    </row>
    <row r="2718" spans="1:9" ht="30">
      <c r="A2718" t="s">
        <v>300</v>
      </c>
      <c r="B2718" s="1" t="str">
        <f>+IF(LEN(A2718)&gt;0,VLOOKUP(A2718,Seguimiento_Mar_2025!G$4:H$356,2,FALSE),"")</f>
        <v xml:space="preserve">Beneficiarios con transferencias para la seguridad alimentaria y nutricional. </v>
      </c>
      <c r="C2718" s="1" t="str">
        <f>+IF(LEN(A2718)&gt;0,VLOOKUP(A2718,Seguimiento_Mar_2025!G$4:J$356,4,FALSE),"")</f>
        <v>Despacho del Gobernador/Oficina privada</v>
      </c>
      <c r="D2718" t="s">
        <v>1272</v>
      </c>
      <c r="E2718" t="str">
        <f t="shared" si="85"/>
        <v>52020902Betulia</v>
      </c>
      <c r="F2718" t="str">
        <f t="shared" si="86"/>
        <v/>
      </c>
      <c r="G2718">
        <v>852</v>
      </c>
      <c r="H2718" s="2">
        <v>1006</v>
      </c>
      <c r="I2718">
        <f>+ABS(SUMIF($A$4:$A$11183,A2718,$H$4:$H$11183)-IF(ISERROR(VLOOKUP(A2718,Seguimiento_Mar_2025!G$4:U$356,15,FALSE)),0,VLOOKUP(A2718,Seguimiento_Mar_2025!G$4:U$356,15,FALSE)))</f>
        <v>0</v>
      </c>
    </row>
    <row r="2719" spans="1:9" ht="30">
      <c r="A2719" t="s">
        <v>300</v>
      </c>
      <c r="B2719" s="1" t="str">
        <f>+IF(LEN(A2719)&gt;0,VLOOKUP(A2719,Seguimiento_Mar_2025!G$4:H$356,2,FALSE),"")</f>
        <v xml:space="preserve">Beneficiarios con transferencias para la seguridad alimentaria y nutricional. </v>
      </c>
      <c r="C2719" s="1" t="str">
        <f>+IF(LEN(A2719)&gt;0,VLOOKUP(A2719,Seguimiento_Mar_2025!G$4:J$356,4,FALSE),"")</f>
        <v>Despacho del Gobernador/Oficina privada</v>
      </c>
      <c r="D2719" t="s">
        <v>1280</v>
      </c>
      <c r="E2719" t="str">
        <f t="shared" si="85"/>
        <v>52020902Briceño</v>
      </c>
      <c r="F2719" t="str">
        <f t="shared" si="86"/>
        <v/>
      </c>
      <c r="G2719">
        <v>328</v>
      </c>
      <c r="H2719" s="2">
        <v>336</v>
      </c>
      <c r="I2719">
        <f>+ABS(SUMIF($A$4:$A$11183,A2719,$H$4:$H$11183)-IF(ISERROR(VLOOKUP(A2719,Seguimiento_Mar_2025!G$4:U$356,15,FALSE)),0,VLOOKUP(A2719,Seguimiento_Mar_2025!G$4:U$356,15,FALSE)))</f>
        <v>0</v>
      </c>
    </row>
    <row r="2720" spans="1:9" ht="30">
      <c r="A2720" t="s">
        <v>300</v>
      </c>
      <c r="B2720" s="1" t="str">
        <f>+IF(LEN(A2720)&gt;0,VLOOKUP(A2720,Seguimiento_Mar_2025!G$4:H$356,2,FALSE),"")</f>
        <v xml:space="preserve">Beneficiarios con transferencias para la seguridad alimentaria y nutricional. </v>
      </c>
      <c r="C2720" s="1" t="str">
        <f>+IF(LEN(A2720)&gt;0,VLOOKUP(A2720,Seguimiento_Mar_2025!G$4:J$356,4,FALSE),"")</f>
        <v>Despacho del Gobernador/Oficina privada</v>
      </c>
      <c r="D2720" t="s">
        <v>1312</v>
      </c>
      <c r="E2720" t="str">
        <f t="shared" si="85"/>
        <v>52020902Buriticá</v>
      </c>
      <c r="F2720" t="str">
        <f t="shared" si="86"/>
        <v/>
      </c>
      <c r="G2720">
        <v>299</v>
      </c>
      <c r="H2720" s="2">
        <v>301</v>
      </c>
      <c r="I2720">
        <f>+ABS(SUMIF($A$4:$A$11183,A2720,$H$4:$H$11183)-IF(ISERROR(VLOOKUP(A2720,Seguimiento_Mar_2025!G$4:U$356,15,FALSE)),0,VLOOKUP(A2720,Seguimiento_Mar_2025!G$4:U$356,15,FALSE)))</f>
        <v>0</v>
      </c>
    </row>
    <row r="2721" spans="1:9" ht="30">
      <c r="A2721" t="s">
        <v>300</v>
      </c>
      <c r="B2721" s="1" t="str">
        <f>+IF(LEN(A2721)&gt;0,VLOOKUP(A2721,Seguimiento_Mar_2025!G$4:H$356,2,FALSE),"")</f>
        <v xml:space="preserve">Beneficiarios con transferencias para la seguridad alimentaria y nutricional. </v>
      </c>
      <c r="C2721" s="1" t="str">
        <f>+IF(LEN(A2721)&gt;0,VLOOKUP(A2721,Seguimiento_Mar_2025!G$4:J$356,4,FALSE),"")</f>
        <v>Despacho del Gobernador/Oficina privada</v>
      </c>
      <c r="D2721" t="s">
        <v>1264</v>
      </c>
      <c r="E2721" t="str">
        <f t="shared" si="85"/>
        <v>52020902Cáceres</v>
      </c>
      <c r="F2721" t="str">
        <f t="shared" si="86"/>
        <v/>
      </c>
      <c r="G2721">
        <v>955</v>
      </c>
      <c r="H2721" s="2">
        <v>1100</v>
      </c>
      <c r="I2721">
        <f>+ABS(SUMIF($A$4:$A$11183,A2721,$H$4:$H$11183)-IF(ISERROR(VLOOKUP(A2721,Seguimiento_Mar_2025!G$4:U$356,15,FALSE)),0,VLOOKUP(A2721,Seguimiento_Mar_2025!G$4:U$356,15,FALSE)))</f>
        <v>0</v>
      </c>
    </row>
    <row r="2722" spans="1:9" ht="30">
      <c r="A2722" t="s">
        <v>300</v>
      </c>
      <c r="B2722" s="1" t="str">
        <f>+IF(LEN(A2722)&gt;0,VLOOKUP(A2722,Seguimiento_Mar_2025!G$4:H$356,2,FALSE),"")</f>
        <v xml:space="preserve">Beneficiarios con transferencias para la seguridad alimentaria y nutricional. </v>
      </c>
      <c r="C2722" s="1" t="str">
        <f>+IF(LEN(A2722)&gt;0,VLOOKUP(A2722,Seguimiento_Mar_2025!G$4:J$356,4,FALSE),"")</f>
        <v>Despacho del Gobernador/Oficina privada</v>
      </c>
      <c r="D2722" t="s">
        <v>1313</v>
      </c>
      <c r="E2722" t="str">
        <f t="shared" si="85"/>
        <v>52020902Caicedo</v>
      </c>
      <c r="F2722" t="str">
        <f t="shared" si="86"/>
        <v/>
      </c>
      <c r="G2722">
        <v>697</v>
      </c>
      <c r="H2722" s="2">
        <v>746</v>
      </c>
      <c r="I2722">
        <f>+ABS(SUMIF($A$4:$A$11183,A2722,$H$4:$H$11183)-IF(ISERROR(VLOOKUP(A2722,Seguimiento_Mar_2025!G$4:U$356,15,FALSE)),0,VLOOKUP(A2722,Seguimiento_Mar_2025!G$4:U$356,15,FALSE)))</f>
        <v>0</v>
      </c>
    </row>
    <row r="2723" spans="1:9" ht="30">
      <c r="A2723" t="s">
        <v>300</v>
      </c>
      <c r="B2723" s="1" t="str">
        <f>+IF(LEN(A2723)&gt;0,VLOOKUP(A2723,Seguimiento_Mar_2025!G$4:H$356,2,FALSE),"")</f>
        <v xml:space="preserve">Beneficiarios con transferencias para la seguridad alimentaria y nutricional. </v>
      </c>
      <c r="C2723" s="1" t="str">
        <f>+IF(LEN(A2723)&gt;0,VLOOKUP(A2723,Seguimiento_Mar_2025!G$4:J$356,4,FALSE),"")</f>
        <v>Despacho del Gobernador/Oficina privada</v>
      </c>
      <c r="D2723" t="s">
        <v>1314</v>
      </c>
      <c r="E2723" t="str">
        <f t="shared" si="85"/>
        <v>52020902Caldas</v>
      </c>
      <c r="F2723" t="str">
        <f t="shared" si="86"/>
        <v/>
      </c>
      <c r="G2723">
        <v>1184</v>
      </c>
      <c r="H2723" s="2">
        <v>1185</v>
      </c>
      <c r="I2723">
        <f>+ABS(SUMIF($A$4:$A$11183,A2723,$H$4:$H$11183)-IF(ISERROR(VLOOKUP(A2723,Seguimiento_Mar_2025!G$4:U$356,15,FALSE)),0,VLOOKUP(A2723,Seguimiento_Mar_2025!G$4:U$356,15,FALSE)))</f>
        <v>0</v>
      </c>
    </row>
    <row r="2724" spans="1:9" ht="30">
      <c r="A2724" t="s">
        <v>300</v>
      </c>
      <c r="B2724" s="1" t="str">
        <f>+IF(LEN(A2724)&gt;0,VLOOKUP(A2724,Seguimiento_Mar_2025!G$4:H$356,2,FALSE),"")</f>
        <v xml:space="preserve">Beneficiarios con transferencias para la seguridad alimentaria y nutricional. </v>
      </c>
      <c r="C2724" s="1" t="str">
        <f>+IF(LEN(A2724)&gt;0,VLOOKUP(A2724,Seguimiento_Mar_2025!G$4:J$356,4,FALSE),"")</f>
        <v>Despacho del Gobernador/Oficina privada</v>
      </c>
      <c r="D2724" t="s">
        <v>1315</v>
      </c>
      <c r="E2724" t="str">
        <f t="shared" si="85"/>
        <v>52020902Campamento</v>
      </c>
      <c r="F2724" t="str">
        <f t="shared" si="86"/>
        <v/>
      </c>
      <c r="G2724">
        <v>385</v>
      </c>
      <c r="H2724" s="2">
        <v>385</v>
      </c>
      <c r="I2724">
        <f>+ABS(SUMIF($A$4:$A$11183,A2724,$H$4:$H$11183)-IF(ISERROR(VLOOKUP(A2724,Seguimiento_Mar_2025!G$4:U$356,15,FALSE)),0,VLOOKUP(A2724,Seguimiento_Mar_2025!G$4:U$356,15,FALSE)))</f>
        <v>0</v>
      </c>
    </row>
    <row r="2725" spans="1:9" ht="30">
      <c r="A2725" t="s">
        <v>300</v>
      </c>
      <c r="B2725" s="1" t="str">
        <f>+IF(LEN(A2725)&gt;0,VLOOKUP(A2725,Seguimiento_Mar_2025!G$4:H$356,2,FALSE),"")</f>
        <v xml:space="preserve">Beneficiarios con transferencias para la seguridad alimentaria y nutricional. </v>
      </c>
      <c r="C2725" s="1" t="str">
        <f>+IF(LEN(A2725)&gt;0,VLOOKUP(A2725,Seguimiento_Mar_2025!G$4:J$356,4,FALSE),"")</f>
        <v>Despacho del Gobernador/Oficina privada</v>
      </c>
      <c r="D2725" t="s">
        <v>1316</v>
      </c>
      <c r="E2725" t="str">
        <f t="shared" si="85"/>
        <v>52020902Cañasgordas</v>
      </c>
      <c r="F2725" t="str">
        <f t="shared" si="86"/>
        <v/>
      </c>
      <c r="G2725">
        <v>786</v>
      </c>
      <c r="H2725" s="2">
        <v>949</v>
      </c>
      <c r="I2725">
        <f>+ABS(SUMIF($A$4:$A$11183,A2725,$H$4:$H$11183)-IF(ISERROR(VLOOKUP(A2725,Seguimiento_Mar_2025!G$4:U$356,15,FALSE)),0,VLOOKUP(A2725,Seguimiento_Mar_2025!G$4:U$356,15,FALSE)))</f>
        <v>0</v>
      </c>
    </row>
    <row r="2726" spans="1:9" ht="30">
      <c r="A2726" t="s">
        <v>300</v>
      </c>
      <c r="B2726" s="1" t="str">
        <f>+IF(LEN(A2726)&gt;0,VLOOKUP(A2726,Seguimiento_Mar_2025!G$4:H$356,2,FALSE),"")</f>
        <v xml:space="preserve">Beneficiarios con transferencias para la seguridad alimentaria y nutricional. </v>
      </c>
      <c r="C2726" s="1" t="str">
        <f>+IF(LEN(A2726)&gt;0,VLOOKUP(A2726,Seguimiento_Mar_2025!G$4:J$356,4,FALSE),"")</f>
        <v>Despacho del Gobernador/Oficina privada</v>
      </c>
      <c r="D2726" t="s">
        <v>1299</v>
      </c>
      <c r="E2726" t="str">
        <f t="shared" si="85"/>
        <v>52020902Caracolí</v>
      </c>
      <c r="F2726" t="str">
        <f t="shared" si="86"/>
        <v/>
      </c>
      <c r="G2726">
        <v>287</v>
      </c>
      <c r="H2726" s="2">
        <v>287</v>
      </c>
      <c r="I2726">
        <f>+ABS(SUMIF($A$4:$A$11183,A2726,$H$4:$H$11183)-IF(ISERROR(VLOOKUP(A2726,Seguimiento_Mar_2025!G$4:U$356,15,FALSE)),0,VLOOKUP(A2726,Seguimiento_Mar_2025!G$4:U$356,15,FALSE)))</f>
        <v>0</v>
      </c>
    </row>
    <row r="2727" spans="1:9" ht="30">
      <c r="A2727" t="s">
        <v>300</v>
      </c>
      <c r="B2727" s="1" t="str">
        <f>+IF(LEN(A2727)&gt;0,VLOOKUP(A2727,Seguimiento_Mar_2025!G$4:H$356,2,FALSE),"")</f>
        <v xml:space="preserve">Beneficiarios con transferencias para la seguridad alimentaria y nutricional. </v>
      </c>
      <c r="C2727" s="1" t="str">
        <f>+IF(LEN(A2727)&gt;0,VLOOKUP(A2727,Seguimiento_Mar_2025!G$4:J$356,4,FALSE),"")</f>
        <v>Despacho del Gobernador/Oficina privada</v>
      </c>
      <c r="D2727" t="s">
        <v>1273</v>
      </c>
      <c r="E2727" t="str">
        <f t="shared" si="85"/>
        <v>52020902Caramanta</v>
      </c>
      <c r="F2727" t="str">
        <f t="shared" si="86"/>
        <v/>
      </c>
      <c r="G2727">
        <v>299</v>
      </c>
      <c r="H2727" s="2">
        <v>308</v>
      </c>
      <c r="I2727">
        <f>+ABS(SUMIF($A$4:$A$11183,A2727,$H$4:$H$11183)-IF(ISERROR(VLOOKUP(A2727,Seguimiento_Mar_2025!G$4:U$356,15,FALSE)),0,VLOOKUP(A2727,Seguimiento_Mar_2025!G$4:U$356,15,FALSE)))</f>
        <v>0</v>
      </c>
    </row>
    <row r="2728" spans="1:9" ht="30">
      <c r="A2728" t="s">
        <v>300</v>
      </c>
      <c r="B2728" s="1" t="str">
        <f>+IF(LEN(A2728)&gt;0,VLOOKUP(A2728,Seguimiento_Mar_2025!G$4:H$356,2,FALSE),"")</f>
        <v xml:space="preserve">Beneficiarios con transferencias para la seguridad alimentaria y nutricional. </v>
      </c>
      <c r="C2728" s="1" t="str">
        <f>+IF(LEN(A2728)&gt;0,VLOOKUP(A2728,Seguimiento_Mar_2025!G$4:J$356,4,FALSE),"")</f>
        <v>Despacho del Gobernador/Oficina privada</v>
      </c>
      <c r="D2728" t="s">
        <v>1266</v>
      </c>
      <c r="E2728" t="str">
        <f t="shared" si="85"/>
        <v>52020902Carepa</v>
      </c>
      <c r="F2728" t="str">
        <f t="shared" si="86"/>
        <v/>
      </c>
      <c r="G2728">
        <v>1714</v>
      </c>
      <c r="H2728" s="2">
        <v>2635</v>
      </c>
      <c r="I2728">
        <f>+ABS(SUMIF($A$4:$A$11183,A2728,$H$4:$H$11183)-IF(ISERROR(VLOOKUP(A2728,Seguimiento_Mar_2025!G$4:U$356,15,FALSE)),0,VLOOKUP(A2728,Seguimiento_Mar_2025!G$4:U$356,15,FALSE)))</f>
        <v>0</v>
      </c>
    </row>
    <row r="2729" spans="1:9" ht="30">
      <c r="A2729" t="s">
        <v>300</v>
      </c>
      <c r="B2729" s="1" t="str">
        <f>+IF(LEN(A2729)&gt;0,VLOOKUP(A2729,Seguimiento_Mar_2025!G$4:H$356,2,FALSE),"")</f>
        <v xml:space="preserve">Beneficiarios con transferencias para la seguridad alimentaria y nutricional. </v>
      </c>
      <c r="C2729" s="1" t="str">
        <f>+IF(LEN(A2729)&gt;0,VLOOKUP(A2729,Seguimiento_Mar_2025!G$4:J$356,4,FALSE),"")</f>
        <v>Despacho del Gobernador/Oficina privada</v>
      </c>
      <c r="D2729" t="s">
        <v>1292</v>
      </c>
      <c r="E2729" t="str">
        <f t="shared" si="85"/>
        <v>52020902Carolina del Príncipe</v>
      </c>
      <c r="F2729" t="str">
        <f t="shared" si="86"/>
        <v/>
      </c>
      <c r="G2729">
        <v>273</v>
      </c>
      <c r="H2729" s="2">
        <v>273</v>
      </c>
      <c r="I2729">
        <f>+ABS(SUMIF($A$4:$A$11183,A2729,$H$4:$H$11183)-IF(ISERROR(VLOOKUP(A2729,Seguimiento_Mar_2025!G$4:U$356,15,FALSE)),0,VLOOKUP(A2729,Seguimiento_Mar_2025!G$4:U$356,15,FALSE)))</f>
        <v>0</v>
      </c>
    </row>
    <row r="2730" spans="1:9" ht="30">
      <c r="A2730" t="s">
        <v>300</v>
      </c>
      <c r="B2730" s="1" t="str">
        <f>+IF(LEN(A2730)&gt;0,VLOOKUP(A2730,Seguimiento_Mar_2025!G$4:H$356,2,FALSE),"")</f>
        <v xml:space="preserve">Beneficiarios con transferencias para la seguridad alimentaria y nutricional. </v>
      </c>
      <c r="C2730" s="1" t="str">
        <f>+IF(LEN(A2730)&gt;0,VLOOKUP(A2730,Seguimiento_Mar_2025!G$4:J$356,4,FALSE),"")</f>
        <v>Despacho del Gobernador/Oficina privada</v>
      </c>
      <c r="D2730" t="s">
        <v>1265</v>
      </c>
      <c r="E2730" t="str">
        <f t="shared" si="85"/>
        <v>52020902Caucasia</v>
      </c>
      <c r="F2730" t="str">
        <f t="shared" si="86"/>
        <v/>
      </c>
      <c r="G2730">
        <v>2838</v>
      </c>
      <c r="H2730" s="2">
        <v>3328</v>
      </c>
      <c r="I2730">
        <f>+ABS(SUMIF($A$4:$A$11183,A2730,$H$4:$H$11183)-IF(ISERROR(VLOOKUP(A2730,Seguimiento_Mar_2025!G$4:U$356,15,FALSE)),0,VLOOKUP(A2730,Seguimiento_Mar_2025!G$4:U$356,15,FALSE)))</f>
        <v>0</v>
      </c>
    </row>
    <row r="2731" spans="1:9" ht="30">
      <c r="A2731" t="s">
        <v>300</v>
      </c>
      <c r="B2731" s="1" t="str">
        <f>+IF(LEN(A2731)&gt;0,VLOOKUP(A2731,Seguimiento_Mar_2025!G$4:H$356,2,FALSE),"")</f>
        <v xml:space="preserve">Beneficiarios con transferencias para la seguridad alimentaria y nutricional. </v>
      </c>
      <c r="C2731" s="1" t="str">
        <f>+IF(LEN(A2731)&gt;0,VLOOKUP(A2731,Seguimiento_Mar_2025!G$4:J$356,4,FALSE),"")</f>
        <v>Despacho del Gobernador/Oficina privada</v>
      </c>
      <c r="D2731" t="s">
        <v>1258</v>
      </c>
      <c r="E2731" t="str">
        <f t="shared" si="85"/>
        <v>52020902Chigorodó</v>
      </c>
      <c r="F2731" t="str">
        <f t="shared" si="86"/>
        <v/>
      </c>
      <c r="G2731">
        <v>1289</v>
      </c>
      <c r="H2731" s="2">
        <v>1968</v>
      </c>
      <c r="I2731">
        <f>+ABS(SUMIF($A$4:$A$11183,A2731,$H$4:$H$11183)-IF(ISERROR(VLOOKUP(A2731,Seguimiento_Mar_2025!G$4:U$356,15,FALSE)),0,VLOOKUP(A2731,Seguimiento_Mar_2025!G$4:U$356,15,FALSE)))</f>
        <v>0</v>
      </c>
    </row>
    <row r="2732" spans="1:9" ht="30">
      <c r="A2732" t="s">
        <v>300</v>
      </c>
      <c r="B2732" s="1" t="str">
        <f>+IF(LEN(A2732)&gt;0,VLOOKUP(A2732,Seguimiento_Mar_2025!G$4:H$356,2,FALSE),"")</f>
        <v xml:space="preserve">Beneficiarios con transferencias para la seguridad alimentaria y nutricional. </v>
      </c>
      <c r="C2732" s="1" t="str">
        <f>+IF(LEN(A2732)&gt;0,VLOOKUP(A2732,Seguimiento_Mar_2025!G$4:J$356,4,FALSE),"")</f>
        <v>Despacho del Gobernador/Oficina privada</v>
      </c>
      <c r="D2732" t="s">
        <v>1281</v>
      </c>
      <c r="E2732" t="str">
        <f t="shared" si="85"/>
        <v>52020902Cisneros</v>
      </c>
      <c r="F2732" t="str">
        <f t="shared" si="86"/>
        <v/>
      </c>
      <c r="G2732">
        <v>628</v>
      </c>
      <c r="H2732" s="2">
        <v>638</v>
      </c>
      <c r="I2732">
        <f>+ABS(SUMIF($A$4:$A$11183,A2732,$H$4:$H$11183)-IF(ISERROR(VLOOKUP(A2732,Seguimiento_Mar_2025!G$4:U$356,15,FALSE)),0,VLOOKUP(A2732,Seguimiento_Mar_2025!G$4:U$356,15,FALSE)))</f>
        <v>0</v>
      </c>
    </row>
    <row r="2733" spans="1:9" ht="30">
      <c r="A2733" t="s">
        <v>300</v>
      </c>
      <c r="B2733" s="1" t="str">
        <f>+IF(LEN(A2733)&gt;0,VLOOKUP(A2733,Seguimiento_Mar_2025!G$4:H$356,2,FALSE),"")</f>
        <v xml:space="preserve">Beneficiarios con transferencias para la seguridad alimentaria y nutricional. </v>
      </c>
      <c r="C2733" s="1" t="str">
        <f>+IF(LEN(A2733)&gt;0,VLOOKUP(A2733,Seguimiento_Mar_2025!G$4:J$356,4,FALSE),"")</f>
        <v>Despacho del Gobernador/Oficina privada</v>
      </c>
      <c r="D2733" t="s">
        <v>1254</v>
      </c>
      <c r="E2733" t="str">
        <f t="shared" si="85"/>
        <v>52020902Ciudad Bolívar</v>
      </c>
      <c r="F2733" t="str">
        <f t="shared" si="86"/>
        <v/>
      </c>
      <c r="G2733">
        <v>1171</v>
      </c>
      <c r="H2733" s="2">
        <v>1199</v>
      </c>
      <c r="I2733">
        <f>+ABS(SUMIF($A$4:$A$11183,A2733,$H$4:$H$11183)-IF(ISERROR(VLOOKUP(A2733,Seguimiento_Mar_2025!G$4:U$356,15,FALSE)),0,VLOOKUP(A2733,Seguimiento_Mar_2025!G$4:U$356,15,FALSE)))</f>
        <v>0</v>
      </c>
    </row>
    <row r="2734" spans="1:9" ht="30">
      <c r="A2734" t="s">
        <v>300</v>
      </c>
      <c r="B2734" s="1" t="str">
        <f>+IF(LEN(A2734)&gt;0,VLOOKUP(A2734,Seguimiento_Mar_2025!G$4:H$356,2,FALSE),"")</f>
        <v xml:space="preserve">Beneficiarios con transferencias para la seguridad alimentaria y nutricional. </v>
      </c>
      <c r="C2734" s="1" t="str">
        <f>+IF(LEN(A2734)&gt;0,VLOOKUP(A2734,Seguimiento_Mar_2025!G$4:J$356,4,FALSE),"")</f>
        <v>Despacho del Gobernador/Oficina privada</v>
      </c>
      <c r="D2734" t="s">
        <v>1317</v>
      </c>
      <c r="E2734" t="str">
        <f t="shared" si="85"/>
        <v>52020902Cocorná</v>
      </c>
      <c r="F2734" t="str">
        <f t="shared" si="86"/>
        <v/>
      </c>
      <c r="G2734">
        <v>1074</v>
      </c>
      <c r="H2734" s="2">
        <v>1265</v>
      </c>
      <c r="I2734">
        <f>+ABS(SUMIF($A$4:$A$11183,A2734,$H$4:$H$11183)-IF(ISERROR(VLOOKUP(A2734,Seguimiento_Mar_2025!G$4:U$356,15,FALSE)),0,VLOOKUP(A2734,Seguimiento_Mar_2025!G$4:U$356,15,FALSE)))</f>
        <v>0</v>
      </c>
    </row>
    <row r="2735" spans="1:9" ht="30">
      <c r="A2735" t="s">
        <v>300</v>
      </c>
      <c r="B2735" s="1" t="str">
        <f>+IF(LEN(A2735)&gt;0,VLOOKUP(A2735,Seguimiento_Mar_2025!G$4:H$356,2,FALSE),"")</f>
        <v xml:space="preserve">Beneficiarios con transferencias para la seguridad alimentaria y nutricional. </v>
      </c>
      <c r="C2735" s="1" t="str">
        <f>+IF(LEN(A2735)&gt;0,VLOOKUP(A2735,Seguimiento_Mar_2025!G$4:J$356,4,FALSE),"")</f>
        <v>Despacho del Gobernador/Oficina privada</v>
      </c>
      <c r="D2735" t="s">
        <v>1276</v>
      </c>
      <c r="E2735" t="str">
        <f t="shared" si="85"/>
        <v>52020902Concepción</v>
      </c>
      <c r="F2735" t="str">
        <f t="shared" si="86"/>
        <v/>
      </c>
      <c r="G2735">
        <v>378</v>
      </c>
      <c r="H2735" s="2">
        <v>398</v>
      </c>
      <c r="I2735">
        <f>+ABS(SUMIF($A$4:$A$11183,A2735,$H$4:$H$11183)-IF(ISERROR(VLOOKUP(A2735,Seguimiento_Mar_2025!G$4:U$356,15,FALSE)),0,VLOOKUP(A2735,Seguimiento_Mar_2025!G$4:U$356,15,FALSE)))</f>
        <v>0</v>
      </c>
    </row>
    <row r="2736" spans="1:9" ht="30">
      <c r="A2736" t="s">
        <v>300</v>
      </c>
      <c r="B2736" s="1" t="str">
        <f>+IF(LEN(A2736)&gt;0,VLOOKUP(A2736,Seguimiento_Mar_2025!G$4:H$356,2,FALSE),"")</f>
        <v xml:space="preserve">Beneficiarios con transferencias para la seguridad alimentaria y nutricional. </v>
      </c>
      <c r="C2736" s="1" t="str">
        <f>+IF(LEN(A2736)&gt;0,VLOOKUP(A2736,Seguimiento_Mar_2025!G$4:J$356,4,FALSE),"")</f>
        <v>Despacho del Gobernador/Oficina privada</v>
      </c>
      <c r="D2736" t="s">
        <v>1318</v>
      </c>
      <c r="E2736" t="str">
        <f t="shared" si="85"/>
        <v>52020902Concordia</v>
      </c>
      <c r="F2736" t="str">
        <f t="shared" si="86"/>
        <v/>
      </c>
      <c r="G2736">
        <v>903</v>
      </c>
      <c r="H2736" s="2">
        <v>955</v>
      </c>
      <c r="I2736">
        <f>+ABS(SUMIF($A$4:$A$11183,A2736,$H$4:$H$11183)-IF(ISERROR(VLOOKUP(A2736,Seguimiento_Mar_2025!G$4:U$356,15,FALSE)),0,VLOOKUP(A2736,Seguimiento_Mar_2025!G$4:U$356,15,FALSE)))</f>
        <v>0</v>
      </c>
    </row>
    <row r="2737" spans="1:9" ht="30">
      <c r="A2737" t="s">
        <v>300</v>
      </c>
      <c r="B2737" s="1" t="str">
        <f>+IF(LEN(A2737)&gt;0,VLOOKUP(A2737,Seguimiento_Mar_2025!G$4:H$356,2,FALSE),"")</f>
        <v xml:space="preserve">Beneficiarios con transferencias para la seguridad alimentaria y nutricional. </v>
      </c>
      <c r="C2737" s="1" t="str">
        <f>+IF(LEN(A2737)&gt;0,VLOOKUP(A2737,Seguimiento_Mar_2025!G$4:J$356,4,FALSE),"")</f>
        <v>Despacho del Gobernador/Oficina privada</v>
      </c>
      <c r="D2737" t="s">
        <v>1245</v>
      </c>
      <c r="E2737" t="str">
        <f t="shared" si="85"/>
        <v>52020902Copacabana</v>
      </c>
      <c r="F2737" t="str">
        <f t="shared" si="86"/>
        <v/>
      </c>
      <c r="G2737">
        <v>875</v>
      </c>
      <c r="H2737" s="2">
        <v>976</v>
      </c>
      <c r="I2737">
        <f>+ABS(SUMIF($A$4:$A$11183,A2737,$H$4:$H$11183)-IF(ISERROR(VLOOKUP(A2737,Seguimiento_Mar_2025!G$4:U$356,15,FALSE)),0,VLOOKUP(A2737,Seguimiento_Mar_2025!G$4:U$356,15,FALSE)))</f>
        <v>0</v>
      </c>
    </row>
    <row r="2738" spans="1:9" ht="30">
      <c r="A2738" t="s">
        <v>300</v>
      </c>
      <c r="B2738" s="1" t="str">
        <f>+IF(LEN(A2738)&gt;0,VLOOKUP(A2738,Seguimiento_Mar_2025!G$4:H$356,2,FALSE),"")</f>
        <v xml:space="preserve">Beneficiarios con transferencias para la seguridad alimentaria y nutricional. </v>
      </c>
      <c r="C2738" s="1" t="str">
        <f>+IF(LEN(A2738)&gt;0,VLOOKUP(A2738,Seguimiento_Mar_2025!G$4:J$356,4,FALSE),"")</f>
        <v>Despacho del Gobernador/Oficina privada</v>
      </c>
      <c r="D2738" t="s">
        <v>1231</v>
      </c>
      <c r="E2738" t="str">
        <f t="shared" si="85"/>
        <v>52020902Dabeiba</v>
      </c>
      <c r="F2738" t="str">
        <f t="shared" si="86"/>
        <v/>
      </c>
      <c r="G2738">
        <v>902</v>
      </c>
      <c r="H2738" s="2">
        <v>1120</v>
      </c>
      <c r="I2738">
        <f>+ABS(SUMIF($A$4:$A$11183,A2738,$H$4:$H$11183)-IF(ISERROR(VLOOKUP(A2738,Seguimiento_Mar_2025!G$4:U$356,15,FALSE)),0,VLOOKUP(A2738,Seguimiento_Mar_2025!G$4:U$356,15,FALSE)))</f>
        <v>0</v>
      </c>
    </row>
    <row r="2739" spans="1:9" ht="30">
      <c r="A2739" t="s">
        <v>300</v>
      </c>
      <c r="B2739" s="1" t="str">
        <f>+IF(LEN(A2739)&gt;0,VLOOKUP(A2739,Seguimiento_Mar_2025!G$4:H$356,2,FALSE),"")</f>
        <v xml:space="preserve">Beneficiarios con transferencias para la seguridad alimentaria y nutricional. </v>
      </c>
      <c r="C2739" s="1" t="str">
        <f>+IF(LEN(A2739)&gt;0,VLOOKUP(A2739,Seguimiento_Mar_2025!G$4:J$356,4,FALSE),"")</f>
        <v>Despacho del Gobernador/Oficina privada</v>
      </c>
      <c r="D2739" t="s">
        <v>1319</v>
      </c>
      <c r="E2739" t="str">
        <f t="shared" si="85"/>
        <v>52020902Donmatías</v>
      </c>
      <c r="F2739" t="str">
        <f t="shared" si="86"/>
        <v/>
      </c>
      <c r="G2739">
        <v>495</v>
      </c>
      <c r="H2739" s="2">
        <v>568</v>
      </c>
      <c r="I2739">
        <f>+ABS(SUMIF($A$4:$A$11183,A2739,$H$4:$H$11183)-IF(ISERROR(VLOOKUP(A2739,Seguimiento_Mar_2025!G$4:U$356,15,FALSE)),0,VLOOKUP(A2739,Seguimiento_Mar_2025!G$4:U$356,15,FALSE)))</f>
        <v>0</v>
      </c>
    </row>
    <row r="2740" spans="1:9" ht="30">
      <c r="A2740" t="s">
        <v>300</v>
      </c>
      <c r="B2740" s="1" t="str">
        <f>+IF(LEN(A2740)&gt;0,VLOOKUP(A2740,Seguimiento_Mar_2025!G$4:H$356,2,FALSE),"")</f>
        <v xml:space="preserve">Beneficiarios con transferencias para la seguridad alimentaria y nutricional. </v>
      </c>
      <c r="C2740" s="1" t="str">
        <f>+IF(LEN(A2740)&gt;0,VLOOKUP(A2740,Seguimiento_Mar_2025!G$4:J$356,4,FALSE),"")</f>
        <v>Despacho del Gobernador/Oficina privada</v>
      </c>
      <c r="D2740" t="s">
        <v>1270</v>
      </c>
      <c r="E2740" t="str">
        <f t="shared" ref="E2740:E2803" si="87">+A2740&amp;D2740</f>
        <v>52020902Ebéjico</v>
      </c>
      <c r="F2740" t="str">
        <f t="shared" si="86"/>
        <v/>
      </c>
      <c r="G2740">
        <v>619</v>
      </c>
      <c r="H2740" s="2">
        <v>730</v>
      </c>
      <c r="I2740">
        <f>+ABS(SUMIF($A$4:$A$11183,A2740,$H$4:$H$11183)-IF(ISERROR(VLOOKUP(A2740,Seguimiento_Mar_2025!G$4:U$356,15,FALSE)),0,VLOOKUP(A2740,Seguimiento_Mar_2025!G$4:U$356,15,FALSE)))</f>
        <v>0</v>
      </c>
    </row>
    <row r="2741" spans="1:9" ht="30">
      <c r="A2741" t="s">
        <v>300</v>
      </c>
      <c r="B2741" s="1" t="str">
        <f>+IF(LEN(A2741)&gt;0,VLOOKUP(A2741,Seguimiento_Mar_2025!G$4:H$356,2,FALSE),"")</f>
        <v xml:space="preserve">Beneficiarios con transferencias para la seguridad alimentaria y nutricional. </v>
      </c>
      <c r="C2741" s="1" t="str">
        <f>+IF(LEN(A2741)&gt;0,VLOOKUP(A2741,Seguimiento_Mar_2025!G$4:J$356,4,FALSE),"")</f>
        <v>Despacho del Gobernador/Oficina privada</v>
      </c>
      <c r="D2741" t="s">
        <v>1253</v>
      </c>
      <c r="E2741" t="str">
        <f t="shared" si="87"/>
        <v>52020902El Bagre</v>
      </c>
      <c r="F2741" t="str">
        <f t="shared" si="86"/>
        <v/>
      </c>
      <c r="G2741">
        <v>1754</v>
      </c>
      <c r="H2741" s="2">
        <v>1937</v>
      </c>
      <c r="I2741">
        <f>+ABS(SUMIF($A$4:$A$11183,A2741,$H$4:$H$11183)-IF(ISERROR(VLOOKUP(A2741,Seguimiento_Mar_2025!G$4:U$356,15,FALSE)),0,VLOOKUP(A2741,Seguimiento_Mar_2025!G$4:U$356,15,FALSE)))</f>
        <v>0</v>
      </c>
    </row>
    <row r="2742" spans="1:9" ht="30">
      <c r="A2742" t="s">
        <v>300</v>
      </c>
      <c r="B2742" s="1" t="str">
        <f>+IF(LEN(A2742)&gt;0,VLOOKUP(A2742,Seguimiento_Mar_2025!G$4:H$356,2,FALSE),"")</f>
        <v xml:space="preserve">Beneficiarios con transferencias para la seguridad alimentaria y nutricional. </v>
      </c>
      <c r="C2742" s="1" t="str">
        <f>+IF(LEN(A2742)&gt;0,VLOOKUP(A2742,Seguimiento_Mar_2025!G$4:J$356,4,FALSE),"")</f>
        <v>Despacho del Gobernador/Oficina privada</v>
      </c>
      <c r="D2742" t="s">
        <v>1320</v>
      </c>
      <c r="E2742" t="str">
        <f t="shared" si="87"/>
        <v>52020902El Carmen de Viboral</v>
      </c>
      <c r="F2742" t="str">
        <f t="shared" si="86"/>
        <v/>
      </c>
      <c r="G2742">
        <v>1295</v>
      </c>
      <c r="H2742" s="2">
        <v>1330</v>
      </c>
      <c r="I2742">
        <f>+ABS(SUMIF($A$4:$A$11183,A2742,$H$4:$H$11183)-IF(ISERROR(VLOOKUP(A2742,Seguimiento_Mar_2025!G$4:U$356,15,FALSE)),0,VLOOKUP(A2742,Seguimiento_Mar_2025!G$4:U$356,15,FALSE)))</f>
        <v>0</v>
      </c>
    </row>
    <row r="2743" spans="1:9" ht="30">
      <c r="A2743" t="s">
        <v>300</v>
      </c>
      <c r="B2743" s="1" t="str">
        <f>+IF(LEN(A2743)&gt;0,VLOOKUP(A2743,Seguimiento_Mar_2025!G$4:H$356,2,FALSE),"")</f>
        <v xml:space="preserve">Beneficiarios con transferencias para la seguridad alimentaria y nutricional. </v>
      </c>
      <c r="C2743" s="1" t="str">
        <f>+IF(LEN(A2743)&gt;0,VLOOKUP(A2743,Seguimiento_Mar_2025!G$4:J$356,4,FALSE),"")</f>
        <v>Despacho del Gobernador/Oficina privada</v>
      </c>
      <c r="D2743" t="s">
        <v>1244</v>
      </c>
      <c r="E2743" t="str">
        <f t="shared" si="87"/>
        <v>52020902El Peñol</v>
      </c>
      <c r="F2743" t="str">
        <f t="shared" si="86"/>
        <v/>
      </c>
      <c r="G2743">
        <v>1016</v>
      </c>
      <c r="H2743" s="2">
        <v>1192</v>
      </c>
      <c r="I2743">
        <f>+ABS(SUMIF($A$4:$A$11183,A2743,$H$4:$H$11183)-IF(ISERROR(VLOOKUP(A2743,Seguimiento_Mar_2025!G$4:U$356,15,FALSE)),0,VLOOKUP(A2743,Seguimiento_Mar_2025!G$4:U$356,15,FALSE)))</f>
        <v>0</v>
      </c>
    </row>
    <row r="2744" spans="1:9" ht="30">
      <c r="A2744" t="s">
        <v>300</v>
      </c>
      <c r="B2744" s="1" t="str">
        <f>+IF(LEN(A2744)&gt;0,VLOOKUP(A2744,Seguimiento_Mar_2025!G$4:H$356,2,FALSE),"")</f>
        <v xml:space="preserve">Beneficiarios con transferencias para la seguridad alimentaria y nutricional. </v>
      </c>
      <c r="C2744" s="1" t="str">
        <f>+IF(LEN(A2744)&gt;0,VLOOKUP(A2744,Seguimiento_Mar_2025!G$4:J$356,4,FALSE),"")</f>
        <v>Despacho del Gobernador/Oficina privada</v>
      </c>
      <c r="D2744" t="s">
        <v>1321</v>
      </c>
      <c r="E2744" t="str">
        <f t="shared" si="87"/>
        <v>52020902El Retiro</v>
      </c>
      <c r="F2744" t="str">
        <f t="shared" si="86"/>
        <v/>
      </c>
      <c r="G2744">
        <v>576</v>
      </c>
      <c r="H2744" s="2">
        <v>593</v>
      </c>
      <c r="I2744">
        <f>+ABS(SUMIF($A$4:$A$11183,A2744,$H$4:$H$11183)-IF(ISERROR(VLOOKUP(A2744,Seguimiento_Mar_2025!G$4:U$356,15,FALSE)),0,VLOOKUP(A2744,Seguimiento_Mar_2025!G$4:U$356,15,FALSE)))</f>
        <v>0</v>
      </c>
    </row>
    <row r="2745" spans="1:9" ht="30">
      <c r="A2745" t="s">
        <v>300</v>
      </c>
      <c r="B2745" s="1" t="str">
        <f>+IF(LEN(A2745)&gt;0,VLOOKUP(A2745,Seguimiento_Mar_2025!G$4:H$356,2,FALSE),"")</f>
        <v xml:space="preserve">Beneficiarios con transferencias para la seguridad alimentaria y nutricional. </v>
      </c>
      <c r="C2745" s="1" t="str">
        <f>+IF(LEN(A2745)&gt;0,VLOOKUP(A2745,Seguimiento_Mar_2025!G$4:J$356,4,FALSE),"")</f>
        <v>Despacho del Gobernador/Oficina privada</v>
      </c>
      <c r="D2745" t="s">
        <v>1235</v>
      </c>
      <c r="E2745" t="str">
        <f t="shared" si="87"/>
        <v>52020902El Santuario</v>
      </c>
      <c r="F2745" t="str">
        <f t="shared" si="86"/>
        <v/>
      </c>
      <c r="G2745">
        <v>1256</v>
      </c>
      <c r="H2745" s="2">
        <v>1379</v>
      </c>
      <c r="I2745">
        <f>+ABS(SUMIF($A$4:$A$11183,A2745,$H$4:$H$11183)-IF(ISERROR(VLOOKUP(A2745,Seguimiento_Mar_2025!G$4:U$356,15,FALSE)),0,VLOOKUP(A2745,Seguimiento_Mar_2025!G$4:U$356,15,FALSE)))</f>
        <v>0</v>
      </c>
    </row>
    <row r="2746" spans="1:9" ht="30">
      <c r="A2746" t="s">
        <v>300</v>
      </c>
      <c r="B2746" s="1" t="str">
        <f>+IF(LEN(A2746)&gt;0,VLOOKUP(A2746,Seguimiento_Mar_2025!G$4:H$356,2,FALSE),"")</f>
        <v xml:space="preserve">Beneficiarios con transferencias para la seguridad alimentaria y nutricional. </v>
      </c>
      <c r="C2746" s="1" t="str">
        <f>+IF(LEN(A2746)&gt;0,VLOOKUP(A2746,Seguimiento_Mar_2025!G$4:J$356,4,FALSE),"")</f>
        <v>Despacho del Gobernador/Oficina privada</v>
      </c>
      <c r="D2746" t="s">
        <v>1246</v>
      </c>
      <c r="E2746" t="str">
        <f t="shared" si="87"/>
        <v>52020902Entrerríos</v>
      </c>
      <c r="F2746" t="str">
        <f t="shared" si="86"/>
        <v/>
      </c>
      <c r="G2746">
        <v>336</v>
      </c>
      <c r="H2746" s="2">
        <v>336</v>
      </c>
      <c r="I2746">
        <f>+ABS(SUMIF($A$4:$A$11183,A2746,$H$4:$H$11183)-IF(ISERROR(VLOOKUP(A2746,Seguimiento_Mar_2025!G$4:U$356,15,FALSE)),0,VLOOKUP(A2746,Seguimiento_Mar_2025!G$4:U$356,15,FALSE)))</f>
        <v>0</v>
      </c>
    </row>
    <row r="2747" spans="1:9" ht="30">
      <c r="A2747" t="s">
        <v>300</v>
      </c>
      <c r="B2747" s="1" t="str">
        <f>+IF(LEN(A2747)&gt;0,VLOOKUP(A2747,Seguimiento_Mar_2025!G$4:H$356,2,FALSE),"")</f>
        <v xml:space="preserve">Beneficiarios con transferencias para la seguridad alimentaria y nutricional. </v>
      </c>
      <c r="C2747" s="1" t="str">
        <f>+IF(LEN(A2747)&gt;0,VLOOKUP(A2747,Seguimiento_Mar_2025!G$4:J$356,4,FALSE),"")</f>
        <v>Despacho del Gobernador/Oficina privada</v>
      </c>
      <c r="D2747" t="s">
        <v>1322</v>
      </c>
      <c r="E2747" t="str">
        <f t="shared" si="87"/>
        <v>52020902Envigado</v>
      </c>
      <c r="F2747" t="str">
        <f t="shared" si="86"/>
        <v/>
      </c>
      <c r="G2747">
        <v>984</v>
      </c>
      <c r="H2747" s="2">
        <v>1156</v>
      </c>
      <c r="I2747">
        <f>+ABS(SUMIF($A$4:$A$11183,A2747,$H$4:$H$11183)-IF(ISERROR(VLOOKUP(A2747,Seguimiento_Mar_2025!G$4:U$356,15,FALSE)),0,VLOOKUP(A2747,Seguimiento_Mar_2025!G$4:U$356,15,FALSE)))</f>
        <v>0</v>
      </c>
    </row>
    <row r="2748" spans="1:9" ht="30">
      <c r="A2748" t="s">
        <v>300</v>
      </c>
      <c r="B2748" s="1" t="str">
        <f>+IF(LEN(A2748)&gt;0,VLOOKUP(A2748,Seguimiento_Mar_2025!G$4:H$356,2,FALSE),"")</f>
        <v xml:space="preserve">Beneficiarios con transferencias para la seguridad alimentaria y nutricional. </v>
      </c>
      <c r="C2748" s="1" t="str">
        <f>+IF(LEN(A2748)&gt;0,VLOOKUP(A2748,Seguimiento_Mar_2025!G$4:J$356,4,FALSE),"")</f>
        <v>Despacho del Gobernador/Oficina privada</v>
      </c>
      <c r="D2748" t="s">
        <v>1323</v>
      </c>
      <c r="E2748" t="str">
        <f t="shared" si="87"/>
        <v>52020902Fredonia</v>
      </c>
      <c r="F2748" t="str">
        <f t="shared" si="86"/>
        <v/>
      </c>
      <c r="G2748">
        <v>1193</v>
      </c>
      <c r="H2748" s="2">
        <v>1246</v>
      </c>
      <c r="I2748">
        <f>+ABS(SUMIF($A$4:$A$11183,A2748,$H$4:$H$11183)-IF(ISERROR(VLOOKUP(A2748,Seguimiento_Mar_2025!G$4:U$356,15,FALSE)),0,VLOOKUP(A2748,Seguimiento_Mar_2025!G$4:U$356,15,FALSE)))</f>
        <v>0</v>
      </c>
    </row>
    <row r="2749" spans="1:9" ht="30">
      <c r="A2749" t="s">
        <v>300</v>
      </c>
      <c r="B2749" s="1" t="str">
        <f>+IF(LEN(A2749)&gt;0,VLOOKUP(A2749,Seguimiento_Mar_2025!G$4:H$356,2,FALSE),"")</f>
        <v xml:space="preserve">Beneficiarios con transferencias para la seguridad alimentaria y nutricional. </v>
      </c>
      <c r="C2749" s="1" t="str">
        <f>+IF(LEN(A2749)&gt;0,VLOOKUP(A2749,Seguimiento_Mar_2025!G$4:J$356,4,FALSE),"")</f>
        <v>Despacho del Gobernador/Oficina privada</v>
      </c>
      <c r="D2749" t="s">
        <v>1324</v>
      </c>
      <c r="E2749" t="str">
        <f t="shared" si="87"/>
        <v>52020902Frontino</v>
      </c>
      <c r="F2749" t="str">
        <f t="shared" si="86"/>
        <v/>
      </c>
      <c r="G2749">
        <v>1053</v>
      </c>
      <c r="H2749" s="2">
        <v>1239</v>
      </c>
      <c r="I2749">
        <f>+ABS(SUMIF($A$4:$A$11183,A2749,$H$4:$H$11183)-IF(ISERROR(VLOOKUP(A2749,Seguimiento_Mar_2025!G$4:U$356,15,FALSE)),0,VLOOKUP(A2749,Seguimiento_Mar_2025!G$4:U$356,15,FALSE)))</f>
        <v>0</v>
      </c>
    </row>
    <row r="2750" spans="1:9" ht="30">
      <c r="A2750" t="s">
        <v>300</v>
      </c>
      <c r="B2750" s="1" t="str">
        <f>+IF(LEN(A2750)&gt;0,VLOOKUP(A2750,Seguimiento_Mar_2025!G$4:H$356,2,FALSE),"")</f>
        <v xml:space="preserve">Beneficiarios con transferencias para la seguridad alimentaria y nutricional. </v>
      </c>
      <c r="C2750" s="1" t="str">
        <f>+IF(LEN(A2750)&gt;0,VLOOKUP(A2750,Seguimiento_Mar_2025!G$4:J$356,4,FALSE),"")</f>
        <v>Despacho del Gobernador/Oficina privada</v>
      </c>
      <c r="D2750" t="s">
        <v>1325</v>
      </c>
      <c r="E2750" t="str">
        <f t="shared" si="87"/>
        <v>52020902Giraldo</v>
      </c>
      <c r="F2750" t="str">
        <f t="shared" si="86"/>
        <v/>
      </c>
      <c r="G2750">
        <v>267</v>
      </c>
      <c r="H2750" s="2">
        <v>267</v>
      </c>
      <c r="I2750">
        <f>+ABS(SUMIF($A$4:$A$11183,A2750,$H$4:$H$11183)-IF(ISERROR(VLOOKUP(A2750,Seguimiento_Mar_2025!G$4:U$356,15,FALSE)),0,VLOOKUP(A2750,Seguimiento_Mar_2025!G$4:U$356,15,FALSE)))</f>
        <v>0</v>
      </c>
    </row>
    <row r="2751" spans="1:9" ht="30">
      <c r="A2751" t="s">
        <v>300</v>
      </c>
      <c r="B2751" s="1" t="str">
        <f>+IF(LEN(A2751)&gt;0,VLOOKUP(A2751,Seguimiento_Mar_2025!G$4:H$356,2,FALSE),"")</f>
        <v xml:space="preserve">Beneficiarios con transferencias para la seguridad alimentaria y nutricional. </v>
      </c>
      <c r="C2751" s="1" t="str">
        <f>+IF(LEN(A2751)&gt;0,VLOOKUP(A2751,Seguimiento_Mar_2025!G$4:J$356,4,FALSE),"")</f>
        <v>Despacho del Gobernador/Oficina privada</v>
      </c>
      <c r="D2751" t="s">
        <v>1261</v>
      </c>
      <c r="E2751" t="str">
        <f t="shared" si="87"/>
        <v>52020902Girardota</v>
      </c>
      <c r="F2751" t="str">
        <f t="shared" si="86"/>
        <v/>
      </c>
      <c r="G2751">
        <v>1172</v>
      </c>
      <c r="H2751" s="2">
        <v>1278</v>
      </c>
      <c r="I2751">
        <f>+ABS(SUMIF($A$4:$A$11183,A2751,$H$4:$H$11183)-IF(ISERROR(VLOOKUP(A2751,Seguimiento_Mar_2025!G$4:U$356,15,FALSE)),0,VLOOKUP(A2751,Seguimiento_Mar_2025!G$4:U$356,15,FALSE)))</f>
        <v>0</v>
      </c>
    </row>
    <row r="2752" spans="1:9" ht="30">
      <c r="A2752" t="s">
        <v>300</v>
      </c>
      <c r="B2752" s="1" t="str">
        <f>+IF(LEN(A2752)&gt;0,VLOOKUP(A2752,Seguimiento_Mar_2025!G$4:H$356,2,FALSE),"")</f>
        <v xml:space="preserve">Beneficiarios con transferencias para la seguridad alimentaria y nutricional. </v>
      </c>
      <c r="C2752" s="1" t="str">
        <f>+IF(LEN(A2752)&gt;0,VLOOKUP(A2752,Seguimiento_Mar_2025!G$4:J$356,4,FALSE),"")</f>
        <v>Despacho del Gobernador/Oficina privada</v>
      </c>
      <c r="D2752" t="s">
        <v>1326</v>
      </c>
      <c r="E2752" t="str">
        <f t="shared" si="87"/>
        <v>52020902Gómez Plata</v>
      </c>
      <c r="F2752" t="str">
        <f t="shared" si="86"/>
        <v/>
      </c>
      <c r="G2752">
        <v>555</v>
      </c>
      <c r="H2752" s="2">
        <v>579</v>
      </c>
      <c r="I2752">
        <f>+ABS(SUMIF($A$4:$A$11183,A2752,$H$4:$H$11183)-IF(ISERROR(VLOOKUP(A2752,Seguimiento_Mar_2025!G$4:U$356,15,FALSE)),0,VLOOKUP(A2752,Seguimiento_Mar_2025!G$4:U$356,15,FALSE)))</f>
        <v>0</v>
      </c>
    </row>
    <row r="2753" spans="1:9" ht="30">
      <c r="A2753" t="s">
        <v>300</v>
      </c>
      <c r="B2753" s="1" t="str">
        <f>+IF(LEN(A2753)&gt;0,VLOOKUP(A2753,Seguimiento_Mar_2025!G$4:H$356,2,FALSE),"")</f>
        <v xml:space="preserve">Beneficiarios con transferencias para la seguridad alimentaria y nutricional. </v>
      </c>
      <c r="C2753" s="1" t="str">
        <f>+IF(LEN(A2753)&gt;0,VLOOKUP(A2753,Seguimiento_Mar_2025!G$4:J$356,4,FALSE),"")</f>
        <v>Despacho del Gobernador/Oficina privada</v>
      </c>
      <c r="D2753" t="s">
        <v>1234</v>
      </c>
      <c r="E2753" t="str">
        <f t="shared" si="87"/>
        <v>52020902Granada</v>
      </c>
      <c r="F2753" t="str">
        <f t="shared" si="86"/>
        <v/>
      </c>
      <c r="G2753">
        <v>634</v>
      </c>
      <c r="H2753" s="2">
        <v>749</v>
      </c>
      <c r="I2753">
        <f>+ABS(SUMIF($A$4:$A$11183,A2753,$H$4:$H$11183)-IF(ISERROR(VLOOKUP(A2753,Seguimiento_Mar_2025!G$4:U$356,15,FALSE)),0,VLOOKUP(A2753,Seguimiento_Mar_2025!G$4:U$356,15,FALSE)))</f>
        <v>0</v>
      </c>
    </row>
    <row r="2754" spans="1:9" ht="30">
      <c r="A2754" t="s">
        <v>300</v>
      </c>
      <c r="B2754" s="1" t="str">
        <f>+IF(LEN(A2754)&gt;0,VLOOKUP(A2754,Seguimiento_Mar_2025!G$4:H$356,2,FALSE),"")</f>
        <v xml:space="preserve">Beneficiarios con transferencias para la seguridad alimentaria y nutricional. </v>
      </c>
      <c r="C2754" s="1" t="str">
        <f>+IF(LEN(A2754)&gt;0,VLOOKUP(A2754,Seguimiento_Mar_2025!G$4:J$356,4,FALSE),"")</f>
        <v>Despacho del Gobernador/Oficina privada</v>
      </c>
      <c r="D2754" t="s">
        <v>1282</v>
      </c>
      <c r="E2754" t="str">
        <f t="shared" si="87"/>
        <v>52020902Guadalupe</v>
      </c>
      <c r="F2754" t="str">
        <f t="shared" si="86"/>
        <v/>
      </c>
      <c r="G2754">
        <v>333</v>
      </c>
      <c r="H2754" s="2">
        <v>340</v>
      </c>
      <c r="I2754">
        <f>+ABS(SUMIF($A$4:$A$11183,A2754,$H$4:$H$11183)-IF(ISERROR(VLOOKUP(A2754,Seguimiento_Mar_2025!G$4:U$356,15,FALSE)),0,VLOOKUP(A2754,Seguimiento_Mar_2025!G$4:U$356,15,FALSE)))</f>
        <v>0</v>
      </c>
    </row>
    <row r="2755" spans="1:9" ht="30">
      <c r="A2755" t="s">
        <v>300</v>
      </c>
      <c r="B2755" s="1" t="str">
        <f>+IF(LEN(A2755)&gt;0,VLOOKUP(A2755,Seguimiento_Mar_2025!G$4:H$356,2,FALSE),"")</f>
        <v xml:space="preserve">Beneficiarios con transferencias para la seguridad alimentaria y nutricional. </v>
      </c>
      <c r="C2755" s="1" t="str">
        <f>+IF(LEN(A2755)&gt;0,VLOOKUP(A2755,Seguimiento_Mar_2025!G$4:J$356,4,FALSE),"")</f>
        <v>Despacho del Gobernador/Oficina privada</v>
      </c>
      <c r="D2755" t="s">
        <v>1327</v>
      </c>
      <c r="E2755" t="str">
        <f t="shared" si="87"/>
        <v>52020902Guarne</v>
      </c>
      <c r="F2755" t="str">
        <f t="shared" si="86"/>
        <v/>
      </c>
      <c r="G2755">
        <v>1460</v>
      </c>
      <c r="H2755" s="2">
        <v>1490</v>
      </c>
      <c r="I2755">
        <f>+ABS(SUMIF($A$4:$A$11183,A2755,$H$4:$H$11183)-IF(ISERROR(VLOOKUP(A2755,Seguimiento_Mar_2025!G$4:U$356,15,FALSE)),0,VLOOKUP(A2755,Seguimiento_Mar_2025!G$4:U$356,15,FALSE)))</f>
        <v>0</v>
      </c>
    </row>
    <row r="2756" spans="1:9" ht="30">
      <c r="A2756" t="s">
        <v>300</v>
      </c>
      <c r="B2756" s="1" t="str">
        <f>+IF(LEN(A2756)&gt;0,VLOOKUP(A2756,Seguimiento_Mar_2025!G$4:H$356,2,FALSE),"")</f>
        <v xml:space="preserve">Beneficiarios con transferencias para la seguridad alimentaria y nutricional. </v>
      </c>
      <c r="C2756" s="1" t="str">
        <f>+IF(LEN(A2756)&gt;0,VLOOKUP(A2756,Seguimiento_Mar_2025!G$4:J$356,4,FALSE),"")</f>
        <v>Despacho del Gobernador/Oficina privada</v>
      </c>
      <c r="D2756" t="s">
        <v>1328</v>
      </c>
      <c r="E2756" t="str">
        <f t="shared" si="87"/>
        <v>52020902Guatapé</v>
      </c>
      <c r="F2756" t="str">
        <f t="shared" ref="F2756:F2819" si="88">+IF(IF(LEN(E2756)&gt;0,COUNTIF($E$4:$E$11183,E2756),"")=1,"",IF(LEN(E2756)&gt;0,COUNTIF($E$4:$E$11183,E2756),""))</f>
        <v/>
      </c>
      <c r="G2756">
        <v>377</v>
      </c>
      <c r="H2756" s="2">
        <v>380</v>
      </c>
      <c r="I2756">
        <f>+ABS(SUMIF($A$4:$A$11183,A2756,$H$4:$H$11183)-IF(ISERROR(VLOOKUP(A2756,Seguimiento_Mar_2025!G$4:U$356,15,FALSE)),0,VLOOKUP(A2756,Seguimiento_Mar_2025!G$4:U$356,15,FALSE)))</f>
        <v>0</v>
      </c>
    </row>
    <row r="2757" spans="1:9" ht="30">
      <c r="A2757" t="s">
        <v>300</v>
      </c>
      <c r="B2757" s="1" t="str">
        <f>+IF(LEN(A2757)&gt;0,VLOOKUP(A2757,Seguimiento_Mar_2025!G$4:H$356,2,FALSE),"")</f>
        <v xml:space="preserve">Beneficiarios con transferencias para la seguridad alimentaria y nutricional. </v>
      </c>
      <c r="C2757" s="1" t="str">
        <f>+IF(LEN(A2757)&gt;0,VLOOKUP(A2757,Seguimiento_Mar_2025!G$4:J$356,4,FALSE),"")</f>
        <v>Despacho del Gobernador/Oficina privada</v>
      </c>
      <c r="D2757" t="s">
        <v>1293</v>
      </c>
      <c r="E2757" t="str">
        <f t="shared" si="87"/>
        <v>52020902Heliconia</v>
      </c>
      <c r="F2757" t="str">
        <f t="shared" si="88"/>
        <v/>
      </c>
      <c r="G2757">
        <v>250</v>
      </c>
      <c r="H2757" s="2">
        <v>371</v>
      </c>
      <c r="I2757">
        <f>+ABS(SUMIF($A$4:$A$11183,A2757,$H$4:$H$11183)-IF(ISERROR(VLOOKUP(A2757,Seguimiento_Mar_2025!G$4:U$356,15,FALSE)),0,VLOOKUP(A2757,Seguimiento_Mar_2025!G$4:U$356,15,FALSE)))</f>
        <v>0</v>
      </c>
    </row>
    <row r="2758" spans="1:9" ht="30">
      <c r="A2758" t="s">
        <v>300</v>
      </c>
      <c r="B2758" s="1" t="str">
        <f>+IF(LEN(A2758)&gt;0,VLOOKUP(A2758,Seguimiento_Mar_2025!G$4:H$356,2,FALSE),"")</f>
        <v xml:space="preserve">Beneficiarios con transferencias para la seguridad alimentaria y nutricional. </v>
      </c>
      <c r="C2758" s="1" t="str">
        <f>+IF(LEN(A2758)&gt;0,VLOOKUP(A2758,Seguimiento_Mar_2025!G$4:J$356,4,FALSE),"")</f>
        <v>Despacho del Gobernador/Oficina privada</v>
      </c>
      <c r="D2758" t="s">
        <v>1283</v>
      </c>
      <c r="E2758" t="str">
        <f t="shared" si="87"/>
        <v>52020902Hispania</v>
      </c>
      <c r="F2758" t="str">
        <f t="shared" si="88"/>
        <v/>
      </c>
      <c r="G2758">
        <v>569</v>
      </c>
      <c r="H2758" s="2">
        <v>569</v>
      </c>
      <c r="I2758">
        <f>+ABS(SUMIF($A$4:$A$11183,A2758,$H$4:$H$11183)-IF(ISERROR(VLOOKUP(A2758,Seguimiento_Mar_2025!G$4:U$356,15,FALSE)),0,VLOOKUP(A2758,Seguimiento_Mar_2025!G$4:U$356,15,FALSE)))</f>
        <v>0</v>
      </c>
    </row>
    <row r="2759" spans="1:9" ht="30">
      <c r="A2759" t="s">
        <v>300</v>
      </c>
      <c r="B2759" s="1" t="str">
        <f>+IF(LEN(A2759)&gt;0,VLOOKUP(A2759,Seguimiento_Mar_2025!G$4:H$356,2,FALSE),"")</f>
        <v xml:space="preserve">Beneficiarios con transferencias para la seguridad alimentaria y nutricional. </v>
      </c>
      <c r="C2759" s="1" t="str">
        <f>+IF(LEN(A2759)&gt;0,VLOOKUP(A2759,Seguimiento_Mar_2025!G$4:J$356,4,FALSE),"")</f>
        <v>Despacho del Gobernador/Oficina privada</v>
      </c>
      <c r="D2759" t="s">
        <v>1329</v>
      </c>
      <c r="E2759" t="str">
        <f t="shared" si="87"/>
        <v>52020902Itagüí</v>
      </c>
      <c r="F2759" t="str">
        <f t="shared" si="88"/>
        <v/>
      </c>
      <c r="G2759">
        <v>1419</v>
      </c>
      <c r="H2759" s="2">
        <v>1732</v>
      </c>
      <c r="I2759">
        <f>+ABS(SUMIF($A$4:$A$11183,A2759,$H$4:$H$11183)-IF(ISERROR(VLOOKUP(A2759,Seguimiento_Mar_2025!G$4:U$356,15,FALSE)),0,VLOOKUP(A2759,Seguimiento_Mar_2025!G$4:U$356,15,FALSE)))</f>
        <v>0</v>
      </c>
    </row>
    <row r="2760" spans="1:9" ht="30">
      <c r="A2760" t="s">
        <v>300</v>
      </c>
      <c r="B2760" s="1" t="str">
        <f>+IF(LEN(A2760)&gt;0,VLOOKUP(A2760,Seguimiento_Mar_2025!G$4:H$356,2,FALSE),"")</f>
        <v xml:space="preserve">Beneficiarios con transferencias para la seguridad alimentaria y nutricional. </v>
      </c>
      <c r="C2760" s="1" t="str">
        <f>+IF(LEN(A2760)&gt;0,VLOOKUP(A2760,Seguimiento_Mar_2025!G$4:J$356,4,FALSE),"")</f>
        <v>Despacho del Gobernador/Oficina privada</v>
      </c>
      <c r="D2760" t="s">
        <v>1238</v>
      </c>
      <c r="E2760" t="str">
        <f t="shared" si="87"/>
        <v>52020902Ituango</v>
      </c>
      <c r="F2760" t="str">
        <f t="shared" si="88"/>
        <v/>
      </c>
      <c r="G2760">
        <v>883</v>
      </c>
      <c r="H2760" s="2">
        <v>917</v>
      </c>
      <c r="I2760">
        <f>+ABS(SUMIF($A$4:$A$11183,A2760,$H$4:$H$11183)-IF(ISERROR(VLOOKUP(A2760,Seguimiento_Mar_2025!G$4:U$356,15,FALSE)),0,VLOOKUP(A2760,Seguimiento_Mar_2025!G$4:U$356,15,FALSE)))</f>
        <v>0</v>
      </c>
    </row>
    <row r="2761" spans="1:9" ht="30">
      <c r="A2761" t="s">
        <v>300</v>
      </c>
      <c r="B2761" s="1" t="str">
        <f>+IF(LEN(A2761)&gt;0,VLOOKUP(A2761,Seguimiento_Mar_2025!G$4:H$356,2,FALSE),"")</f>
        <v xml:space="preserve">Beneficiarios con transferencias para la seguridad alimentaria y nutricional. </v>
      </c>
      <c r="C2761" s="1" t="str">
        <f>+IF(LEN(A2761)&gt;0,VLOOKUP(A2761,Seguimiento_Mar_2025!G$4:J$356,4,FALSE),"")</f>
        <v>Despacho del Gobernador/Oficina privada</v>
      </c>
      <c r="D2761" t="s">
        <v>1330</v>
      </c>
      <c r="E2761" t="str">
        <f t="shared" si="87"/>
        <v>52020902Jardín</v>
      </c>
      <c r="F2761" t="str">
        <f t="shared" si="88"/>
        <v/>
      </c>
      <c r="G2761">
        <v>601</v>
      </c>
      <c r="H2761" s="2">
        <v>809</v>
      </c>
      <c r="I2761">
        <f>+ABS(SUMIF($A$4:$A$11183,A2761,$H$4:$H$11183)-IF(ISERROR(VLOOKUP(A2761,Seguimiento_Mar_2025!G$4:U$356,15,FALSE)),0,VLOOKUP(A2761,Seguimiento_Mar_2025!G$4:U$356,15,FALSE)))</f>
        <v>0</v>
      </c>
    </row>
    <row r="2762" spans="1:9" ht="30">
      <c r="A2762" t="s">
        <v>300</v>
      </c>
      <c r="B2762" s="1" t="str">
        <f>+IF(LEN(A2762)&gt;0,VLOOKUP(A2762,Seguimiento_Mar_2025!G$4:H$356,2,FALSE),"")</f>
        <v xml:space="preserve">Beneficiarios con transferencias para la seguridad alimentaria y nutricional. </v>
      </c>
      <c r="C2762" s="1" t="str">
        <f>+IF(LEN(A2762)&gt;0,VLOOKUP(A2762,Seguimiento_Mar_2025!G$4:J$356,4,FALSE),"")</f>
        <v>Despacho del Gobernador/Oficina privada</v>
      </c>
      <c r="D2762" t="s">
        <v>1237</v>
      </c>
      <c r="E2762" t="str">
        <f t="shared" si="87"/>
        <v>52020902Jericó</v>
      </c>
      <c r="F2762" t="str">
        <f t="shared" si="88"/>
        <v/>
      </c>
      <c r="G2762">
        <v>729</v>
      </c>
      <c r="H2762" s="2">
        <v>729</v>
      </c>
      <c r="I2762">
        <f>+ABS(SUMIF($A$4:$A$11183,A2762,$H$4:$H$11183)-IF(ISERROR(VLOOKUP(A2762,Seguimiento_Mar_2025!G$4:U$356,15,FALSE)),0,VLOOKUP(A2762,Seguimiento_Mar_2025!G$4:U$356,15,FALSE)))</f>
        <v>0</v>
      </c>
    </row>
    <row r="2763" spans="1:9" ht="30">
      <c r="A2763" t="s">
        <v>300</v>
      </c>
      <c r="B2763" s="1" t="str">
        <f>+IF(LEN(A2763)&gt;0,VLOOKUP(A2763,Seguimiento_Mar_2025!G$4:H$356,2,FALSE),"")</f>
        <v xml:space="preserve">Beneficiarios con transferencias para la seguridad alimentaria y nutricional. </v>
      </c>
      <c r="C2763" s="1" t="str">
        <f>+IF(LEN(A2763)&gt;0,VLOOKUP(A2763,Seguimiento_Mar_2025!G$4:J$356,4,FALSE),"")</f>
        <v>Despacho del Gobernador/Oficina privada</v>
      </c>
      <c r="D2763" t="s">
        <v>1331</v>
      </c>
      <c r="E2763" t="str">
        <f t="shared" si="87"/>
        <v>52020902La Ceja del Tambo</v>
      </c>
      <c r="F2763" t="str">
        <f t="shared" si="88"/>
        <v/>
      </c>
      <c r="G2763">
        <v>1647</v>
      </c>
      <c r="H2763" s="2">
        <v>1768</v>
      </c>
      <c r="I2763">
        <f>+ABS(SUMIF($A$4:$A$11183,A2763,$H$4:$H$11183)-IF(ISERROR(VLOOKUP(A2763,Seguimiento_Mar_2025!G$4:U$356,15,FALSE)),0,VLOOKUP(A2763,Seguimiento_Mar_2025!G$4:U$356,15,FALSE)))</f>
        <v>0</v>
      </c>
    </row>
    <row r="2764" spans="1:9" ht="30">
      <c r="A2764" t="s">
        <v>300</v>
      </c>
      <c r="B2764" s="1" t="str">
        <f>+IF(LEN(A2764)&gt;0,VLOOKUP(A2764,Seguimiento_Mar_2025!G$4:H$356,2,FALSE),"")</f>
        <v xml:space="preserve">Beneficiarios con transferencias para la seguridad alimentaria y nutricional. </v>
      </c>
      <c r="C2764" s="1" t="str">
        <f>+IF(LEN(A2764)&gt;0,VLOOKUP(A2764,Seguimiento_Mar_2025!G$4:J$356,4,FALSE),"")</f>
        <v>Despacho del Gobernador/Oficina privada</v>
      </c>
      <c r="D2764" t="s">
        <v>1332</v>
      </c>
      <c r="E2764" t="str">
        <f t="shared" si="87"/>
        <v>52020902La Estrella</v>
      </c>
      <c r="F2764" t="str">
        <f t="shared" si="88"/>
        <v/>
      </c>
      <c r="G2764">
        <v>1161</v>
      </c>
      <c r="H2764" s="2">
        <v>1166</v>
      </c>
      <c r="I2764">
        <f>+ABS(SUMIF($A$4:$A$11183,A2764,$H$4:$H$11183)-IF(ISERROR(VLOOKUP(A2764,Seguimiento_Mar_2025!G$4:U$356,15,FALSE)),0,VLOOKUP(A2764,Seguimiento_Mar_2025!G$4:U$356,15,FALSE)))</f>
        <v>0</v>
      </c>
    </row>
    <row r="2765" spans="1:9" ht="30">
      <c r="A2765" t="s">
        <v>300</v>
      </c>
      <c r="B2765" s="1" t="str">
        <f>+IF(LEN(A2765)&gt;0,VLOOKUP(A2765,Seguimiento_Mar_2025!G$4:H$356,2,FALSE),"")</f>
        <v xml:space="preserve">Beneficiarios con transferencias para la seguridad alimentaria y nutricional. </v>
      </c>
      <c r="C2765" s="1" t="str">
        <f>+IF(LEN(A2765)&gt;0,VLOOKUP(A2765,Seguimiento_Mar_2025!G$4:J$356,4,FALSE),"")</f>
        <v>Despacho del Gobernador/Oficina privada</v>
      </c>
      <c r="D2765" t="s">
        <v>1294</v>
      </c>
      <c r="E2765" t="str">
        <f t="shared" si="87"/>
        <v>52020902La Pintada</v>
      </c>
      <c r="F2765" t="str">
        <f t="shared" si="88"/>
        <v/>
      </c>
      <c r="G2765">
        <v>465</v>
      </c>
      <c r="H2765" s="2">
        <v>363</v>
      </c>
      <c r="I2765">
        <f>+ABS(SUMIF($A$4:$A$11183,A2765,$H$4:$H$11183)-IF(ISERROR(VLOOKUP(A2765,Seguimiento_Mar_2025!G$4:U$356,15,FALSE)),0,VLOOKUP(A2765,Seguimiento_Mar_2025!G$4:U$356,15,FALSE)))</f>
        <v>0</v>
      </c>
    </row>
    <row r="2766" spans="1:9" ht="30">
      <c r="A2766" t="s">
        <v>300</v>
      </c>
      <c r="B2766" s="1" t="str">
        <f>+IF(LEN(A2766)&gt;0,VLOOKUP(A2766,Seguimiento_Mar_2025!G$4:H$356,2,FALSE),"")</f>
        <v xml:space="preserve">Beneficiarios con transferencias para la seguridad alimentaria y nutricional. </v>
      </c>
      <c r="C2766" s="1" t="str">
        <f>+IF(LEN(A2766)&gt;0,VLOOKUP(A2766,Seguimiento_Mar_2025!G$4:J$356,4,FALSE),"")</f>
        <v>Despacho del Gobernador/Oficina privada</v>
      </c>
      <c r="D2766" t="s">
        <v>1333</v>
      </c>
      <c r="E2766" t="str">
        <f t="shared" si="87"/>
        <v>52020902La Unión</v>
      </c>
      <c r="F2766" t="str">
        <f t="shared" si="88"/>
        <v/>
      </c>
      <c r="G2766">
        <v>908</v>
      </c>
      <c r="H2766" s="2">
        <v>1134</v>
      </c>
      <c r="I2766">
        <f>+ABS(SUMIF($A$4:$A$11183,A2766,$H$4:$H$11183)-IF(ISERROR(VLOOKUP(A2766,Seguimiento_Mar_2025!G$4:U$356,15,FALSE)),0,VLOOKUP(A2766,Seguimiento_Mar_2025!G$4:U$356,15,FALSE)))</f>
        <v>0</v>
      </c>
    </row>
    <row r="2767" spans="1:9" ht="30">
      <c r="A2767" t="s">
        <v>300</v>
      </c>
      <c r="B2767" s="1" t="str">
        <f>+IF(LEN(A2767)&gt;0,VLOOKUP(A2767,Seguimiento_Mar_2025!G$4:H$356,2,FALSE),"")</f>
        <v xml:space="preserve">Beneficiarios con transferencias para la seguridad alimentaria y nutricional. </v>
      </c>
      <c r="C2767" s="1" t="str">
        <f>+IF(LEN(A2767)&gt;0,VLOOKUP(A2767,Seguimiento_Mar_2025!G$4:J$356,4,FALSE),"")</f>
        <v>Despacho del Gobernador/Oficina privada</v>
      </c>
      <c r="D2767" t="s">
        <v>1240</v>
      </c>
      <c r="E2767" t="str">
        <f t="shared" si="87"/>
        <v>52020902Liborina</v>
      </c>
      <c r="F2767" t="str">
        <f t="shared" si="88"/>
        <v/>
      </c>
      <c r="G2767">
        <v>541</v>
      </c>
      <c r="H2767" s="2">
        <v>541</v>
      </c>
      <c r="I2767">
        <f>+ABS(SUMIF($A$4:$A$11183,A2767,$H$4:$H$11183)-IF(ISERROR(VLOOKUP(A2767,Seguimiento_Mar_2025!G$4:U$356,15,FALSE)),0,VLOOKUP(A2767,Seguimiento_Mar_2025!G$4:U$356,15,FALSE)))</f>
        <v>0</v>
      </c>
    </row>
    <row r="2768" spans="1:9" ht="30">
      <c r="A2768" t="s">
        <v>300</v>
      </c>
      <c r="B2768" s="1" t="str">
        <f>+IF(LEN(A2768)&gt;0,VLOOKUP(A2768,Seguimiento_Mar_2025!G$4:H$356,2,FALSE),"")</f>
        <v xml:space="preserve">Beneficiarios con transferencias para la seguridad alimentaria y nutricional. </v>
      </c>
      <c r="C2768" s="1" t="str">
        <f>+IF(LEN(A2768)&gt;0,VLOOKUP(A2768,Seguimiento_Mar_2025!G$4:J$356,4,FALSE),"")</f>
        <v>Despacho del Gobernador/Oficina privada</v>
      </c>
      <c r="D2768" t="s">
        <v>1275</v>
      </c>
      <c r="E2768" t="str">
        <f t="shared" si="87"/>
        <v>52020902Maceo</v>
      </c>
      <c r="F2768" t="str">
        <f t="shared" si="88"/>
        <v/>
      </c>
      <c r="G2768">
        <v>378</v>
      </c>
      <c r="H2768" s="2">
        <v>427</v>
      </c>
      <c r="I2768">
        <f>+ABS(SUMIF($A$4:$A$11183,A2768,$H$4:$H$11183)-IF(ISERROR(VLOOKUP(A2768,Seguimiento_Mar_2025!G$4:U$356,15,FALSE)),0,VLOOKUP(A2768,Seguimiento_Mar_2025!G$4:U$356,15,FALSE)))</f>
        <v>0</v>
      </c>
    </row>
    <row r="2769" spans="1:9" ht="30">
      <c r="A2769" t="s">
        <v>300</v>
      </c>
      <c r="B2769" s="1" t="str">
        <f>+IF(LEN(A2769)&gt;0,VLOOKUP(A2769,Seguimiento_Mar_2025!G$4:H$356,2,FALSE),"")</f>
        <v xml:space="preserve">Beneficiarios con transferencias para la seguridad alimentaria y nutricional. </v>
      </c>
      <c r="C2769" s="1" t="str">
        <f>+IF(LEN(A2769)&gt;0,VLOOKUP(A2769,Seguimiento_Mar_2025!G$4:J$356,4,FALSE),"")</f>
        <v>Despacho del Gobernador/Oficina privada</v>
      </c>
      <c r="D2769" t="s">
        <v>1334</v>
      </c>
      <c r="E2769" t="str">
        <f t="shared" si="87"/>
        <v>52020902Marinilla</v>
      </c>
      <c r="F2769" t="str">
        <f t="shared" si="88"/>
        <v/>
      </c>
      <c r="G2769">
        <v>1595</v>
      </c>
      <c r="H2769" s="2">
        <v>1734</v>
      </c>
      <c r="I2769">
        <f>+ABS(SUMIF($A$4:$A$11183,A2769,$H$4:$H$11183)-IF(ISERROR(VLOOKUP(A2769,Seguimiento_Mar_2025!G$4:U$356,15,FALSE)),0,VLOOKUP(A2769,Seguimiento_Mar_2025!G$4:U$356,15,FALSE)))</f>
        <v>0</v>
      </c>
    </row>
    <row r="2770" spans="1:9" ht="30">
      <c r="A2770" t="s">
        <v>300</v>
      </c>
      <c r="B2770" s="1" t="str">
        <f>+IF(LEN(A2770)&gt;0,VLOOKUP(A2770,Seguimiento_Mar_2025!G$4:H$356,2,FALSE),"")</f>
        <v xml:space="preserve">Beneficiarios con transferencias para la seguridad alimentaria y nutricional. </v>
      </c>
      <c r="C2770" s="1" t="str">
        <f>+IF(LEN(A2770)&gt;0,VLOOKUP(A2770,Seguimiento_Mar_2025!G$4:J$356,4,FALSE),"")</f>
        <v>Despacho del Gobernador/Oficina privada</v>
      </c>
      <c r="D2770" t="s">
        <v>1256</v>
      </c>
      <c r="E2770" t="str">
        <f t="shared" si="87"/>
        <v>52020902Medellín</v>
      </c>
      <c r="F2770" t="str">
        <f t="shared" si="88"/>
        <v/>
      </c>
      <c r="G2770">
        <v>79</v>
      </c>
      <c r="H2770" s="2">
        <v>80</v>
      </c>
      <c r="I2770">
        <f>+ABS(SUMIF($A$4:$A$11183,A2770,$H$4:$H$11183)-IF(ISERROR(VLOOKUP(A2770,Seguimiento_Mar_2025!G$4:U$356,15,FALSE)),0,VLOOKUP(A2770,Seguimiento_Mar_2025!G$4:U$356,15,FALSE)))</f>
        <v>0</v>
      </c>
    </row>
    <row r="2771" spans="1:9" ht="30">
      <c r="A2771" t="s">
        <v>300</v>
      </c>
      <c r="B2771" s="1" t="str">
        <f>+IF(LEN(A2771)&gt;0,VLOOKUP(A2771,Seguimiento_Mar_2025!G$4:H$356,2,FALSE),"")</f>
        <v xml:space="preserve">Beneficiarios con transferencias para la seguridad alimentaria y nutricional. </v>
      </c>
      <c r="C2771" s="1" t="str">
        <f>+IF(LEN(A2771)&gt;0,VLOOKUP(A2771,Seguimiento_Mar_2025!G$4:J$356,4,FALSE),"")</f>
        <v>Despacho del Gobernador/Oficina privada</v>
      </c>
      <c r="D2771" t="s">
        <v>1284</v>
      </c>
      <c r="E2771" t="str">
        <f t="shared" si="87"/>
        <v>52020902Montebello</v>
      </c>
      <c r="F2771" t="str">
        <f t="shared" si="88"/>
        <v/>
      </c>
      <c r="G2771">
        <v>484</v>
      </c>
      <c r="H2771" s="2">
        <v>488</v>
      </c>
      <c r="I2771">
        <f>+ABS(SUMIF($A$4:$A$11183,A2771,$H$4:$H$11183)-IF(ISERROR(VLOOKUP(A2771,Seguimiento_Mar_2025!G$4:U$356,15,FALSE)),0,VLOOKUP(A2771,Seguimiento_Mar_2025!G$4:U$356,15,FALSE)))</f>
        <v>0</v>
      </c>
    </row>
    <row r="2772" spans="1:9" ht="30">
      <c r="A2772" t="s">
        <v>300</v>
      </c>
      <c r="B2772" s="1" t="str">
        <f>+IF(LEN(A2772)&gt;0,VLOOKUP(A2772,Seguimiento_Mar_2025!G$4:H$356,2,FALSE),"")</f>
        <v xml:space="preserve">Beneficiarios con transferencias para la seguridad alimentaria y nutricional. </v>
      </c>
      <c r="C2772" s="1" t="str">
        <f>+IF(LEN(A2772)&gt;0,VLOOKUP(A2772,Seguimiento_Mar_2025!G$4:J$356,4,FALSE),"")</f>
        <v>Despacho del Gobernador/Oficina privada</v>
      </c>
      <c r="D2772" t="s">
        <v>1243</v>
      </c>
      <c r="E2772" t="str">
        <f t="shared" si="87"/>
        <v>52020902Murindó</v>
      </c>
      <c r="F2772" t="str">
        <f t="shared" si="88"/>
        <v/>
      </c>
      <c r="G2772">
        <v>329</v>
      </c>
      <c r="H2772" s="2">
        <v>441</v>
      </c>
      <c r="I2772">
        <f>+ABS(SUMIF($A$4:$A$11183,A2772,$H$4:$H$11183)-IF(ISERROR(VLOOKUP(A2772,Seguimiento_Mar_2025!G$4:U$356,15,FALSE)),0,VLOOKUP(A2772,Seguimiento_Mar_2025!G$4:U$356,15,FALSE)))</f>
        <v>0</v>
      </c>
    </row>
    <row r="2773" spans="1:9" ht="30">
      <c r="A2773" t="s">
        <v>300</v>
      </c>
      <c r="B2773" s="1" t="str">
        <f>+IF(LEN(A2773)&gt;0,VLOOKUP(A2773,Seguimiento_Mar_2025!G$4:H$356,2,FALSE),"")</f>
        <v xml:space="preserve">Beneficiarios con transferencias para la seguridad alimentaria y nutricional. </v>
      </c>
      <c r="C2773" s="1" t="str">
        <f>+IF(LEN(A2773)&gt;0,VLOOKUP(A2773,Seguimiento_Mar_2025!G$4:J$356,4,FALSE),"")</f>
        <v>Despacho del Gobernador/Oficina privada</v>
      </c>
      <c r="D2773" t="s">
        <v>1285</v>
      </c>
      <c r="E2773" t="str">
        <f t="shared" si="87"/>
        <v>52020902Mutatá</v>
      </c>
      <c r="F2773" t="str">
        <f t="shared" si="88"/>
        <v/>
      </c>
      <c r="G2773">
        <v>717</v>
      </c>
      <c r="H2773" s="2">
        <v>925</v>
      </c>
      <c r="I2773">
        <f>+ABS(SUMIF($A$4:$A$11183,A2773,$H$4:$H$11183)-IF(ISERROR(VLOOKUP(A2773,Seguimiento_Mar_2025!G$4:U$356,15,FALSE)),0,VLOOKUP(A2773,Seguimiento_Mar_2025!G$4:U$356,15,FALSE)))</f>
        <v>0</v>
      </c>
    </row>
    <row r="2774" spans="1:9" ht="30">
      <c r="A2774" t="s">
        <v>300</v>
      </c>
      <c r="B2774" s="1" t="str">
        <f>+IF(LEN(A2774)&gt;0,VLOOKUP(A2774,Seguimiento_Mar_2025!G$4:H$356,2,FALSE),"")</f>
        <v xml:space="preserve">Beneficiarios con transferencias para la seguridad alimentaria y nutricional. </v>
      </c>
      <c r="C2774" s="1" t="str">
        <f>+IF(LEN(A2774)&gt;0,VLOOKUP(A2774,Seguimiento_Mar_2025!G$4:J$356,4,FALSE),"")</f>
        <v>Despacho del Gobernador/Oficina privada</v>
      </c>
      <c r="D2774" t="s">
        <v>1286</v>
      </c>
      <c r="E2774" t="str">
        <f t="shared" si="87"/>
        <v>52020902Nariño</v>
      </c>
      <c r="F2774" t="str">
        <f t="shared" si="88"/>
        <v/>
      </c>
      <c r="G2774">
        <v>648</v>
      </c>
      <c r="H2774" s="2">
        <v>797</v>
      </c>
      <c r="I2774">
        <f>+ABS(SUMIF($A$4:$A$11183,A2774,$H$4:$H$11183)-IF(ISERROR(VLOOKUP(A2774,Seguimiento_Mar_2025!G$4:U$356,15,FALSE)),0,VLOOKUP(A2774,Seguimiento_Mar_2025!G$4:U$356,15,FALSE)))</f>
        <v>0</v>
      </c>
    </row>
    <row r="2775" spans="1:9" ht="30">
      <c r="A2775" t="s">
        <v>300</v>
      </c>
      <c r="B2775" s="1" t="str">
        <f>+IF(LEN(A2775)&gt;0,VLOOKUP(A2775,Seguimiento_Mar_2025!G$4:H$356,2,FALSE),"")</f>
        <v xml:space="preserve">Beneficiarios con transferencias para la seguridad alimentaria y nutricional. </v>
      </c>
      <c r="C2775" s="1" t="str">
        <f>+IF(LEN(A2775)&gt;0,VLOOKUP(A2775,Seguimiento_Mar_2025!G$4:J$356,4,FALSE),"")</f>
        <v>Despacho del Gobernador/Oficina privada</v>
      </c>
      <c r="D2775" t="s">
        <v>1239</v>
      </c>
      <c r="E2775" t="str">
        <f t="shared" si="87"/>
        <v>52020902Nechí</v>
      </c>
      <c r="F2775" t="str">
        <f t="shared" si="88"/>
        <v/>
      </c>
      <c r="G2775">
        <v>999</v>
      </c>
      <c r="H2775" s="2">
        <v>1349</v>
      </c>
      <c r="I2775">
        <f>+ABS(SUMIF($A$4:$A$11183,A2775,$H$4:$H$11183)-IF(ISERROR(VLOOKUP(A2775,Seguimiento_Mar_2025!G$4:U$356,15,FALSE)),0,VLOOKUP(A2775,Seguimiento_Mar_2025!G$4:U$356,15,FALSE)))</f>
        <v>0</v>
      </c>
    </row>
    <row r="2776" spans="1:9" ht="30">
      <c r="A2776" t="s">
        <v>300</v>
      </c>
      <c r="B2776" s="1" t="str">
        <f>+IF(LEN(A2776)&gt;0,VLOOKUP(A2776,Seguimiento_Mar_2025!G$4:H$356,2,FALSE),"")</f>
        <v xml:space="preserve">Beneficiarios con transferencias para la seguridad alimentaria y nutricional. </v>
      </c>
      <c r="C2776" s="1" t="str">
        <f>+IF(LEN(A2776)&gt;0,VLOOKUP(A2776,Seguimiento_Mar_2025!G$4:J$356,4,FALSE),"")</f>
        <v>Despacho del Gobernador/Oficina privada</v>
      </c>
      <c r="D2776" t="s">
        <v>1228</v>
      </c>
      <c r="E2776" t="str">
        <f t="shared" si="87"/>
        <v>52020902Necoclí</v>
      </c>
      <c r="F2776" t="str">
        <f t="shared" si="88"/>
        <v/>
      </c>
      <c r="G2776">
        <v>2238</v>
      </c>
      <c r="H2776" s="2">
        <v>2890</v>
      </c>
      <c r="I2776">
        <f>+ABS(SUMIF($A$4:$A$11183,A2776,$H$4:$H$11183)-IF(ISERROR(VLOOKUP(A2776,Seguimiento_Mar_2025!G$4:U$356,15,FALSE)),0,VLOOKUP(A2776,Seguimiento_Mar_2025!G$4:U$356,15,FALSE)))</f>
        <v>0</v>
      </c>
    </row>
    <row r="2777" spans="1:9" ht="30">
      <c r="A2777" t="s">
        <v>300</v>
      </c>
      <c r="B2777" s="1" t="str">
        <f>+IF(LEN(A2777)&gt;0,VLOOKUP(A2777,Seguimiento_Mar_2025!G$4:H$356,2,FALSE),"")</f>
        <v xml:space="preserve">Beneficiarios con transferencias para la seguridad alimentaria y nutricional. </v>
      </c>
      <c r="C2777" s="1" t="str">
        <f>+IF(LEN(A2777)&gt;0,VLOOKUP(A2777,Seguimiento_Mar_2025!G$4:J$356,4,FALSE),"")</f>
        <v>Despacho del Gobernador/Oficina privada</v>
      </c>
      <c r="D2777" t="s">
        <v>1274</v>
      </c>
      <c r="E2777" t="str">
        <f t="shared" si="87"/>
        <v>52020902Olaya</v>
      </c>
      <c r="F2777" t="str">
        <f t="shared" si="88"/>
        <v/>
      </c>
      <c r="G2777">
        <v>170</v>
      </c>
      <c r="H2777" s="2">
        <v>177</v>
      </c>
      <c r="I2777">
        <f>+ABS(SUMIF($A$4:$A$11183,A2777,$H$4:$H$11183)-IF(ISERROR(VLOOKUP(A2777,Seguimiento_Mar_2025!G$4:U$356,15,FALSE)),0,VLOOKUP(A2777,Seguimiento_Mar_2025!G$4:U$356,15,FALSE)))</f>
        <v>0</v>
      </c>
    </row>
    <row r="2778" spans="1:9" ht="30">
      <c r="A2778" t="s">
        <v>300</v>
      </c>
      <c r="B2778" s="1" t="str">
        <f>+IF(LEN(A2778)&gt;0,VLOOKUP(A2778,Seguimiento_Mar_2025!G$4:H$356,2,FALSE),"")</f>
        <v xml:space="preserve">Beneficiarios con transferencias para la seguridad alimentaria y nutricional. </v>
      </c>
      <c r="C2778" s="1" t="str">
        <f>+IF(LEN(A2778)&gt;0,VLOOKUP(A2778,Seguimiento_Mar_2025!G$4:J$356,4,FALSE),"")</f>
        <v>Despacho del Gobernador/Oficina privada</v>
      </c>
      <c r="D2778" t="s">
        <v>1335</v>
      </c>
      <c r="E2778" t="str">
        <f t="shared" si="87"/>
        <v>52020902Peque</v>
      </c>
      <c r="F2778" t="str">
        <f t="shared" si="88"/>
        <v/>
      </c>
      <c r="G2778">
        <v>341</v>
      </c>
      <c r="H2778" s="2">
        <v>360</v>
      </c>
      <c r="I2778">
        <f>+ABS(SUMIF($A$4:$A$11183,A2778,$H$4:$H$11183)-IF(ISERROR(VLOOKUP(A2778,Seguimiento_Mar_2025!G$4:U$356,15,FALSE)),0,VLOOKUP(A2778,Seguimiento_Mar_2025!G$4:U$356,15,FALSE)))</f>
        <v>0</v>
      </c>
    </row>
    <row r="2779" spans="1:9" ht="30">
      <c r="A2779" t="s">
        <v>300</v>
      </c>
      <c r="B2779" s="1" t="str">
        <f>+IF(LEN(A2779)&gt;0,VLOOKUP(A2779,Seguimiento_Mar_2025!G$4:H$356,2,FALSE),"")</f>
        <v xml:space="preserve">Beneficiarios con transferencias para la seguridad alimentaria y nutricional. </v>
      </c>
      <c r="C2779" s="1" t="str">
        <f>+IF(LEN(A2779)&gt;0,VLOOKUP(A2779,Seguimiento_Mar_2025!G$4:J$356,4,FALSE),"")</f>
        <v>Despacho del Gobernador/Oficina privada</v>
      </c>
      <c r="D2779" t="s">
        <v>1295</v>
      </c>
      <c r="E2779" t="str">
        <f t="shared" si="87"/>
        <v>52020902Pueblorrico</v>
      </c>
      <c r="F2779" t="str">
        <f t="shared" si="88"/>
        <v/>
      </c>
      <c r="G2779">
        <v>415</v>
      </c>
      <c r="H2779" s="2">
        <v>467</v>
      </c>
      <c r="I2779">
        <f>+ABS(SUMIF($A$4:$A$11183,A2779,$H$4:$H$11183)-IF(ISERROR(VLOOKUP(A2779,Seguimiento_Mar_2025!G$4:U$356,15,FALSE)),0,VLOOKUP(A2779,Seguimiento_Mar_2025!G$4:U$356,15,FALSE)))</f>
        <v>0</v>
      </c>
    </row>
    <row r="2780" spans="1:9" ht="30">
      <c r="A2780" t="s">
        <v>300</v>
      </c>
      <c r="B2780" s="1" t="str">
        <f>+IF(LEN(A2780)&gt;0,VLOOKUP(A2780,Seguimiento_Mar_2025!G$4:H$356,2,FALSE),"")</f>
        <v xml:space="preserve">Beneficiarios con transferencias para la seguridad alimentaria y nutricional. </v>
      </c>
      <c r="C2780" s="1" t="str">
        <f>+IF(LEN(A2780)&gt;0,VLOOKUP(A2780,Seguimiento_Mar_2025!G$4:J$356,4,FALSE),"")</f>
        <v>Despacho del Gobernador/Oficina privada</v>
      </c>
      <c r="D2780" t="s">
        <v>1260</v>
      </c>
      <c r="E2780" t="str">
        <f t="shared" si="87"/>
        <v>52020902Puerto Berrío</v>
      </c>
      <c r="F2780" t="str">
        <f t="shared" si="88"/>
        <v/>
      </c>
      <c r="G2780">
        <v>956</v>
      </c>
      <c r="H2780" s="2">
        <v>1587</v>
      </c>
      <c r="I2780">
        <f>+ABS(SUMIF($A$4:$A$11183,A2780,$H$4:$H$11183)-IF(ISERROR(VLOOKUP(A2780,Seguimiento_Mar_2025!G$4:U$356,15,FALSE)),0,VLOOKUP(A2780,Seguimiento_Mar_2025!G$4:U$356,15,FALSE)))</f>
        <v>0</v>
      </c>
    </row>
    <row r="2781" spans="1:9" ht="30">
      <c r="A2781" t="s">
        <v>300</v>
      </c>
      <c r="B2781" s="1" t="str">
        <f>+IF(LEN(A2781)&gt;0,VLOOKUP(A2781,Seguimiento_Mar_2025!G$4:H$356,2,FALSE),"")</f>
        <v xml:space="preserve">Beneficiarios con transferencias para la seguridad alimentaria y nutricional. </v>
      </c>
      <c r="C2781" s="1" t="str">
        <f>+IF(LEN(A2781)&gt;0,VLOOKUP(A2781,Seguimiento_Mar_2025!G$4:J$356,4,FALSE),"")</f>
        <v>Despacho del Gobernador/Oficina privada</v>
      </c>
      <c r="D2781" t="s">
        <v>1287</v>
      </c>
      <c r="E2781" t="str">
        <f t="shared" si="87"/>
        <v>52020902Puerto Nare</v>
      </c>
      <c r="F2781" t="str">
        <f t="shared" si="88"/>
        <v/>
      </c>
      <c r="G2781">
        <v>669</v>
      </c>
      <c r="H2781" s="2">
        <v>753</v>
      </c>
      <c r="I2781">
        <f>+ABS(SUMIF($A$4:$A$11183,A2781,$H$4:$H$11183)-IF(ISERROR(VLOOKUP(A2781,Seguimiento_Mar_2025!G$4:U$356,15,FALSE)),0,VLOOKUP(A2781,Seguimiento_Mar_2025!G$4:U$356,15,FALSE)))</f>
        <v>0</v>
      </c>
    </row>
    <row r="2782" spans="1:9" ht="30">
      <c r="A2782" t="s">
        <v>300</v>
      </c>
      <c r="B2782" s="1" t="str">
        <f>+IF(LEN(A2782)&gt;0,VLOOKUP(A2782,Seguimiento_Mar_2025!G$4:H$356,2,FALSE),"")</f>
        <v xml:space="preserve">Beneficiarios con transferencias para la seguridad alimentaria y nutricional. </v>
      </c>
      <c r="C2782" s="1" t="str">
        <f>+IF(LEN(A2782)&gt;0,VLOOKUP(A2782,Seguimiento_Mar_2025!G$4:J$356,4,FALSE),"")</f>
        <v>Despacho del Gobernador/Oficina privada</v>
      </c>
      <c r="D2782" t="s">
        <v>1268</v>
      </c>
      <c r="E2782" t="str">
        <f t="shared" si="87"/>
        <v>52020902Puerto Triunfo</v>
      </c>
      <c r="F2782" t="str">
        <f t="shared" si="88"/>
        <v/>
      </c>
      <c r="G2782">
        <v>598</v>
      </c>
      <c r="H2782" s="2">
        <v>760</v>
      </c>
      <c r="I2782">
        <f>+ABS(SUMIF($A$4:$A$11183,A2782,$H$4:$H$11183)-IF(ISERROR(VLOOKUP(A2782,Seguimiento_Mar_2025!G$4:U$356,15,FALSE)),0,VLOOKUP(A2782,Seguimiento_Mar_2025!G$4:U$356,15,FALSE)))</f>
        <v>0</v>
      </c>
    </row>
    <row r="2783" spans="1:9" ht="30">
      <c r="A2783" t="s">
        <v>300</v>
      </c>
      <c r="B2783" s="1" t="str">
        <f>+IF(LEN(A2783)&gt;0,VLOOKUP(A2783,Seguimiento_Mar_2025!G$4:H$356,2,FALSE),"")</f>
        <v xml:space="preserve">Beneficiarios con transferencias para la seguridad alimentaria y nutricional. </v>
      </c>
      <c r="C2783" s="1" t="str">
        <f>+IF(LEN(A2783)&gt;0,VLOOKUP(A2783,Seguimiento_Mar_2025!G$4:J$356,4,FALSE),"")</f>
        <v>Despacho del Gobernador/Oficina privada</v>
      </c>
      <c r="D2783" t="s">
        <v>1336</v>
      </c>
      <c r="E2783" t="str">
        <f t="shared" si="87"/>
        <v>52020902Remedios</v>
      </c>
      <c r="F2783" t="str">
        <f t="shared" si="88"/>
        <v/>
      </c>
      <c r="G2783">
        <v>848</v>
      </c>
      <c r="H2783" s="2">
        <v>1133</v>
      </c>
      <c r="I2783">
        <f>+ABS(SUMIF($A$4:$A$11183,A2783,$H$4:$H$11183)-IF(ISERROR(VLOOKUP(A2783,Seguimiento_Mar_2025!G$4:U$356,15,FALSE)),0,VLOOKUP(A2783,Seguimiento_Mar_2025!G$4:U$356,15,FALSE)))</f>
        <v>0</v>
      </c>
    </row>
    <row r="2784" spans="1:9" ht="30">
      <c r="A2784" t="s">
        <v>300</v>
      </c>
      <c r="B2784" s="1" t="str">
        <f>+IF(LEN(A2784)&gt;0,VLOOKUP(A2784,Seguimiento_Mar_2025!G$4:H$356,2,FALSE),"")</f>
        <v xml:space="preserve">Beneficiarios con transferencias para la seguridad alimentaria y nutricional. </v>
      </c>
      <c r="C2784" s="1" t="str">
        <f>+IF(LEN(A2784)&gt;0,VLOOKUP(A2784,Seguimiento_Mar_2025!G$4:J$356,4,FALSE),"")</f>
        <v>Despacho del Gobernador/Oficina privada</v>
      </c>
      <c r="D2784" t="s">
        <v>1337</v>
      </c>
      <c r="E2784" t="str">
        <f t="shared" si="87"/>
        <v>52020902Rionegro</v>
      </c>
      <c r="F2784" t="str">
        <f t="shared" si="88"/>
        <v/>
      </c>
      <c r="G2784">
        <v>2152</v>
      </c>
      <c r="H2784" s="2">
        <v>2414</v>
      </c>
      <c r="I2784">
        <f>+ABS(SUMIF($A$4:$A$11183,A2784,$H$4:$H$11183)-IF(ISERROR(VLOOKUP(A2784,Seguimiento_Mar_2025!G$4:U$356,15,FALSE)),0,VLOOKUP(A2784,Seguimiento_Mar_2025!G$4:U$356,15,FALSE)))</f>
        <v>0</v>
      </c>
    </row>
    <row r="2785" spans="1:9" ht="30">
      <c r="A2785" t="s">
        <v>300</v>
      </c>
      <c r="B2785" s="1" t="str">
        <f>+IF(LEN(A2785)&gt;0,VLOOKUP(A2785,Seguimiento_Mar_2025!G$4:H$356,2,FALSE),"")</f>
        <v xml:space="preserve">Beneficiarios con transferencias para la seguridad alimentaria y nutricional. </v>
      </c>
      <c r="C2785" s="1" t="str">
        <f>+IF(LEN(A2785)&gt;0,VLOOKUP(A2785,Seguimiento_Mar_2025!G$4:J$356,4,FALSE),"")</f>
        <v>Despacho del Gobernador/Oficina privada</v>
      </c>
      <c r="D2785" t="s">
        <v>1338</v>
      </c>
      <c r="E2785" t="str">
        <f t="shared" si="87"/>
        <v>52020902Sabanalarga</v>
      </c>
      <c r="F2785" t="str">
        <f t="shared" si="88"/>
        <v/>
      </c>
      <c r="G2785">
        <v>428</v>
      </c>
      <c r="H2785" s="2">
        <v>591</v>
      </c>
      <c r="I2785">
        <f>+ABS(SUMIF($A$4:$A$11183,A2785,$H$4:$H$11183)-IF(ISERROR(VLOOKUP(A2785,Seguimiento_Mar_2025!G$4:U$356,15,FALSE)),0,VLOOKUP(A2785,Seguimiento_Mar_2025!G$4:U$356,15,FALSE)))</f>
        <v>0</v>
      </c>
    </row>
    <row r="2786" spans="1:9" ht="30">
      <c r="A2786" t="s">
        <v>300</v>
      </c>
      <c r="B2786" s="1" t="str">
        <f>+IF(LEN(A2786)&gt;0,VLOOKUP(A2786,Seguimiento_Mar_2025!G$4:H$356,2,FALSE),"")</f>
        <v xml:space="preserve">Beneficiarios con transferencias para la seguridad alimentaria y nutricional. </v>
      </c>
      <c r="C2786" s="1" t="str">
        <f>+IF(LEN(A2786)&gt;0,VLOOKUP(A2786,Seguimiento_Mar_2025!G$4:J$356,4,FALSE),"")</f>
        <v>Despacho del Gobernador/Oficina privada</v>
      </c>
      <c r="D2786" t="s">
        <v>1339</v>
      </c>
      <c r="E2786" t="str">
        <f t="shared" si="87"/>
        <v>52020902Sabaneta</v>
      </c>
      <c r="F2786" t="str">
        <f t="shared" si="88"/>
        <v/>
      </c>
      <c r="G2786">
        <v>952</v>
      </c>
      <c r="H2786" s="2">
        <v>987</v>
      </c>
      <c r="I2786">
        <f>+ABS(SUMIF($A$4:$A$11183,A2786,$H$4:$H$11183)-IF(ISERROR(VLOOKUP(A2786,Seguimiento_Mar_2025!G$4:U$356,15,FALSE)),0,VLOOKUP(A2786,Seguimiento_Mar_2025!G$4:U$356,15,FALSE)))</f>
        <v>0</v>
      </c>
    </row>
    <row r="2787" spans="1:9" ht="30">
      <c r="A2787" t="s">
        <v>300</v>
      </c>
      <c r="B2787" s="1" t="str">
        <f>+IF(LEN(A2787)&gt;0,VLOOKUP(A2787,Seguimiento_Mar_2025!G$4:H$356,2,FALSE),"")</f>
        <v xml:space="preserve">Beneficiarios con transferencias para la seguridad alimentaria y nutricional. </v>
      </c>
      <c r="C2787" s="1" t="str">
        <f>+IF(LEN(A2787)&gt;0,VLOOKUP(A2787,Seguimiento_Mar_2025!G$4:J$356,4,FALSE),"")</f>
        <v>Despacho del Gobernador/Oficina privada</v>
      </c>
      <c r="D2787" t="s">
        <v>1300</v>
      </c>
      <c r="E2787" t="str">
        <f t="shared" si="87"/>
        <v>52020902Salgar</v>
      </c>
      <c r="F2787" t="str">
        <f t="shared" si="88"/>
        <v/>
      </c>
      <c r="G2787">
        <v>826</v>
      </c>
      <c r="H2787" s="2">
        <v>827</v>
      </c>
      <c r="I2787">
        <f>+ABS(SUMIF($A$4:$A$11183,A2787,$H$4:$H$11183)-IF(ISERROR(VLOOKUP(A2787,Seguimiento_Mar_2025!G$4:U$356,15,FALSE)),0,VLOOKUP(A2787,Seguimiento_Mar_2025!G$4:U$356,15,FALSE)))</f>
        <v>0</v>
      </c>
    </row>
    <row r="2788" spans="1:9" ht="30">
      <c r="A2788" t="s">
        <v>300</v>
      </c>
      <c r="B2788" s="1" t="str">
        <f>+IF(LEN(A2788)&gt;0,VLOOKUP(A2788,Seguimiento_Mar_2025!G$4:H$356,2,FALSE),"")</f>
        <v xml:space="preserve">Beneficiarios con transferencias para la seguridad alimentaria y nutricional. </v>
      </c>
      <c r="C2788" s="1" t="str">
        <f>+IF(LEN(A2788)&gt;0,VLOOKUP(A2788,Seguimiento_Mar_2025!G$4:J$356,4,FALSE),"")</f>
        <v>Despacho del Gobernador/Oficina privada</v>
      </c>
      <c r="D2788" t="s">
        <v>1557</v>
      </c>
      <c r="E2788" t="str">
        <f t="shared" si="87"/>
        <v>52020902San Andrés de CuerquIa</v>
      </c>
      <c r="F2788" t="str">
        <f t="shared" si="88"/>
        <v/>
      </c>
      <c r="G2788">
        <v>290</v>
      </c>
      <c r="H2788" s="2">
        <v>290</v>
      </c>
      <c r="I2788">
        <f>+ABS(SUMIF($A$4:$A$11183,A2788,$H$4:$H$11183)-IF(ISERROR(VLOOKUP(A2788,Seguimiento_Mar_2025!G$4:U$356,15,FALSE)),0,VLOOKUP(A2788,Seguimiento_Mar_2025!G$4:U$356,15,FALSE)))</f>
        <v>0</v>
      </c>
    </row>
    <row r="2789" spans="1:9" ht="30">
      <c r="A2789" t="s">
        <v>300</v>
      </c>
      <c r="B2789" s="1" t="str">
        <f>+IF(LEN(A2789)&gt;0,VLOOKUP(A2789,Seguimiento_Mar_2025!G$4:H$356,2,FALSE),"")</f>
        <v xml:space="preserve">Beneficiarios con transferencias para la seguridad alimentaria y nutricional. </v>
      </c>
      <c r="C2789" s="1" t="str">
        <f>+IF(LEN(A2789)&gt;0,VLOOKUP(A2789,Seguimiento_Mar_2025!G$4:J$356,4,FALSE),"")</f>
        <v>Despacho del Gobernador/Oficina privada</v>
      </c>
      <c r="D2789" t="s">
        <v>1242</v>
      </c>
      <c r="E2789" t="str">
        <f t="shared" si="87"/>
        <v>52020902San Carlos</v>
      </c>
      <c r="F2789" t="str">
        <f t="shared" si="88"/>
        <v/>
      </c>
      <c r="G2789">
        <v>1194</v>
      </c>
      <c r="H2789" s="2">
        <v>1416</v>
      </c>
      <c r="I2789">
        <f>+ABS(SUMIF($A$4:$A$11183,A2789,$H$4:$H$11183)-IF(ISERROR(VLOOKUP(A2789,Seguimiento_Mar_2025!G$4:U$356,15,FALSE)),0,VLOOKUP(A2789,Seguimiento_Mar_2025!G$4:U$356,15,FALSE)))</f>
        <v>0</v>
      </c>
    </row>
    <row r="2790" spans="1:9" ht="30">
      <c r="A2790" t="s">
        <v>300</v>
      </c>
      <c r="B2790" s="1" t="str">
        <f>+IF(LEN(A2790)&gt;0,VLOOKUP(A2790,Seguimiento_Mar_2025!G$4:H$356,2,FALSE),"")</f>
        <v xml:space="preserve">Beneficiarios con transferencias para la seguridad alimentaria y nutricional. </v>
      </c>
      <c r="C2790" s="1" t="str">
        <f>+IF(LEN(A2790)&gt;0,VLOOKUP(A2790,Seguimiento_Mar_2025!G$4:J$356,4,FALSE),"")</f>
        <v>Despacho del Gobernador/Oficina privada</v>
      </c>
      <c r="D2790" t="s">
        <v>1302</v>
      </c>
      <c r="E2790" t="str">
        <f t="shared" si="87"/>
        <v>52020902San Francisco</v>
      </c>
      <c r="F2790" t="str">
        <f t="shared" si="88"/>
        <v/>
      </c>
      <c r="G2790">
        <v>445</v>
      </c>
      <c r="H2790" s="2">
        <v>451</v>
      </c>
      <c r="I2790">
        <f>+ABS(SUMIF($A$4:$A$11183,A2790,$H$4:$H$11183)-IF(ISERROR(VLOOKUP(A2790,Seguimiento_Mar_2025!G$4:U$356,15,FALSE)),0,VLOOKUP(A2790,Seguimiento_Mar_2025!G$4:U$356,15,FALSE)))</f>
        <v>0</v>
      </c>
    </row>
    <row r="2791" spans="1:9" ht="30">
      <c r="A2791" t="s">
        <v>300</v>
      </c>
      <c r="B2791" s="1" t="str">
        <f>+IF(LEN(A2791)&gt;0,VLOOKUP(A2791,Seguimiento_Mar_2025!G$4:H$356,2,FALSE),"")</f>
        <v xml:space="preserve">Beneficiarios con transferencias para la seguridad alimentaria y nutricional. </v>
      </c>
      <c r="C2791" s="1" t="str">
        <f>+IF(LEN(A2791)&gt;0,VLOOKUP(A2791,Seguimiento_Mar_2025!G$4:J$356,4,FALSE),"")</f>
        <v>Despacho del Gobernador/Oficina privada</v>
      </c>
      <c r="D2791" t="s">
        <v>1236</v>
      </c>
      <c r="E2791" t="str">
        <f t="shared" si="87"/>
        <v>52020902San Jerónimo</v>
      </c>
      <c r="F2791" t="str">
        <f t="shared" si="88"/>
        <v/>
      </c>
      <c r="G2791">
        <v>682</v>
      </c>
      <c r="H2791" s="2">
        <v>683</v>
      </c>
      <c r="I2791">
        <f>+ABS(SUMIF($A$4:$A$11183,A2791,$H$4:$H$11183)-IF(ISERROR(VLOOKUP(A2791,Seguimiento_Mar_2025!G$4:U$356,15,FALSE)),0,VLOOKUP(A2791,Seguimiento_Mar_2025!G$4:U$356,15,FALSE)))</f>
        <v>0</v>
      </c>
    </row>
    <row r="2792" spans="1:9" ht="30">
      <c r="A2792" t="s">
        <v>300</v>
      </c>
      <c r="B2792" s="1" t="str">
        <f>+IF(LEN(A2792)&gt;0,VLOOKUP(A2792,Seguimiento_Mar_2025!G$4:H$356,2,FALSE),"")</f>
        <v xml:space="preserve">Beneficiarios con transferencias para la seguridad alimentaria y nutricional. </v>
      </c>
      <c r="C2792" s="1" t="str">
        <f>+IF(LEN(A2792)&gt;0,VLOOKUP(A2792,Seguimiento_Mar_2025!G$4:J$356,4,FALSE),"")</f>
        <v>Despacho del Gobernador/Oficina privada</v>
      </c>
      <c r="D2792" t="s">
        <v>1558</v>
      </c>
      <c r="E2792" t="str">
        <f t="shared" si="87"/>
        <v>52020902San José de La Montaña</v>
      </c>
      <c r="F2792" t="str">
        <f t="shared" si="88"/>
        <v/>
      </c>
      <c r="G2792">
        <v>131</v>
      </c>
      <c r="H2792" s="2">
        <v>131</v>
      </c>
      <c r="I2792">
        <f>+ABS(SUMIF($A$4:$A$11183,A2792,$H$4:$H$11183)-IF(ISERROR(VLOOKUP(A2792,Seguimiento_Mar_2025!G$4:U$356,15,FALSE)),0,VLOOKUP(A2792,Seguimiento_Mar_2025!G$4:U$356,15,FALSE)))</f>
        <v>0</v>
      </c>
    </row>
    <row r="2793" spans="1:9" ht="30">
      <c r="A2793" t="s">
        <v>300</v>
      </c>
      <c r="B2793" s="1" t="str">
        <f>+IF(LEN(A2793)&gt;0,VLOOKUP(A2793,Seguimiento_Mar_2025!G$4:H$356,2,FALSE),"")</f>
        <v xml:space="preserve">Beneficiarios con transferencias para la seguridad alimentaria y nutricional. </v>
      </c>
      <c r="C2793" s="1" t="str">
        <f>+IF(LEN(A2793)&gt;0,VLOOKUP(A2793,Seguimiento_Mar_2025!G$4:J$356,4,FALSE),"")</f>
        <v>Despacho del Gobernador/Oficina privada</v>
      </c>
      <c r="D2793" t="s">
        <v>1226</v>
      </c>
      <c r="E2793" t="str">
        <f t="shared" si="87"/>
        <v>52020902San Juan de Urabá</v>
      </c>
      <c r="F2793" t="str">
        <f t="shared" si="88"/>
        <v/>
      </c>
      <c r="G2793">
        <v>962</v>
      </c>
      <c r="H2793" s="2">
        <v>1819</v>
      </c>
      <c r="I2793">
        <f>+ABS(SUMIF($A$4:$A$11183,A2793,$H$4:$H$11183)-IF(ISERROR(VLOOKUP(A2793,Seguimiento_Mar_2025!G$4:U$356,15,FALSE)),0,VLOOKUP(A2793,Seguimiento_Mar_2025!G$4:U$356,15,FALSE)))</f>
        <v>0</v>
      </c>
    </row>
    <row r="2794" spans="1:9" ht="30">
      <c r="A2794" t="s">
        <v>300</v>
      </c>
      <c r="B2794" s="1" t="str">
        <f>+IF(LEN(A2794)&gt;0,VLOOKUP(A2794,Seguimiento_Mar_2025!G$4:H$356,2,FALSE),"")</f>
        <v xml:space="preserve">Beneficiarios con transferencias para la seguridad alimentaria y nutricional. </v>
      </c>
      <c r="C2794" s="1" t="str">
        <f>+IF(LEN(A2794)&gt;0,VLOOKUP(A2794,Seguimiento_Mar_2025!G$4:J$356,4,FALSE),"")</f>
        <v>Despacho del Gobernador/Oficina privada</v>
      </c>
      <c r="D2794" t="s">
        <v>1298</v>
      </c>
      <c r="E2794" t="str">
        <f t="shared" si="87"/>
        <v>52020902San Luis</v>
      </c>
      <c r="F2794" t="str">
        <f t="shared" si="88"/>
        <v/>
      </c>
      <c r="G2794">
        <v>666</v>
      </c>
      <c r="H2794" s="2">
        <v>725</v>
      </c>
      <c r="I2794">
        <f>+ABS(SUMIF($A$4:$A$11183,A2794,$H$4:$H$11183)-IF(ISERROR(VLOOKUP(A2794,Seguimiento_Mar_2025!G$4:U$356,15,FALSE)),0,VLOOKUP(A2794,Seguimiento_Mar_2025!G$4:U$356,15,FALSE)))</f>
        <v>0</v>
      </c>
    </row>
    <row r="2795" spans="1:9" ht="30">
      <c r="A2795" t="s">
        <v>300</v>
      </c>
      <c r="B2795" s="1" t="str">
        <f>+IF(LEN(A2795)&gt;0,VLOOKUP(A2795,Seguimiento_Mar_2025!G$4:H$356,2,FALSE),"")</f>
        <v xml:space="preserve">Beneficiarios con transferencias para la seguridad alimentaria y nutricional. </v>
      </c>
      <c r="C2795" s="1" t="str">
        <f>+IF(LEN(A2795)&gt;0,VLOOKUP(A2795,Seguimiento_Mar_2025!G$4:J$356,4,FALSE),"")</f>
        <v>Despacho del Gobernador/Oficina privada</v>
      </c>
      <c r="D2795" t="s">
        <v>1341</v>
      </c>
      <c r="E2795" t="str">
        <f t="shared" si="87"/>
        <v>52020902San Pedro de los Milagros</v>
      </c>
      <c r="F2795" t="str">
        <f t="shared" si="88"/>
        <v/>
      </c>
      <c r="G2795">
        <v>896</v>
      </c>
      <c r="H2795" s="2">
        <v>907</v>
      </c>
      <c r="I2795">
        <f>+ABS(SUMIF($A$4:$A$11183,A2795,$H$4:$H$11183)-IF(ISERROR(VLOOKUP(A2795,Seguimiento_Mar_2025!G$4:U$356,15,FALSE)),0,VLOOKUP(A2795,Seguimiento_Mar_2025!G$4:U$356,15,FALSE)))</f>
        <v>0</v>
      </c>
    </row>
    <row r="2796" spans="1:9" ht="30">
      <c r="A2796" t="s">
        <v>300</v>
      </c>
      <c r="B2796" s="1" t="str">
        <f>+IF(LEN(A2796)&gt;0,VLOOKUP(A2796,Seguimiento_Mar_2025!G$4:H$356,2,FALSE),"")</f>
        <v xml:space="preserve">Beneficiarios con transferencias para la seguridad alimentaria y nutricional. </v>
      </c>
      <c r="C2796" s="1" t="str">
        <f>+IF(LEN(A2796)&gt;0,VLOOKUP(A2796,Seguimiento_Mar_2025!G$4:J$356,4,FALSE),"")</f>
        <v>Despacho del Gobernador/Oficina privada</v>
      </c>
      <c r="D2796" t="s">
        <v>1342</v>
      </c>
      <c r="E2796" t="str">
        <f t="shared" si="87"/>
        <v>52020902San Pedro de Urabá</v>
      </c>
      <c r="F2796" t="str">
        <f t="shared" si="88"/>
        <v/>
      </c>
      <c r="G2796">
        <v>1461</v>
      </c>
      <c r="H2796" s="2">
        <v>1872</v>
      </c>
      <c r="I2796">
        <f>+ABS(SUMIF($A$4:$A$11183,A2796,$H$4:$H$11183)-IF(ISERROR(VLOOKUP(A2796,Seguimiento_Mar_2025!G$4:U$356,15,FALSE)),0,VLOOKUP(A2796,Seguimiento_Mar_2025!G$4:U$356,15,FALSE)))</f>
        <v>0</v>
      </c>
    </row>
    <row r="2797" spans="1:9" ht="30">
      <c r="A2797" t="s">
        <v>300</v>
      </c>
      <c r="B2797" s="1" t="str">
        <f>+IF(LEN(A2797)&gt;0,VLOOKUP(A2797,Seguimiento_Mar_2025!G$4:H$356,2,FALSE),"")</f>
        <v xml:space="preserve">Beneficiarios con transferencias para la seguridad alimentaria y nutricional. </v>
      </c>
      <c r="C2797" s="1" t="str">
        <f>+IF(LEN(A2797)&gt;0,VLOOKUP(A2797,Seguimiento_Mar_2025!G$4:J$356,4,FALSE),"")</f>
        <v>Despacho del Gobernador/Oficina privada</v>
      </c>
      <c r="D2797" t="s">
        <v>1247</v>
      </c>
      <c r="E2797" t="str">
        <f t="shared" si="87"/>
        <v>52020902San Rafael</v>
      </c>
      <c r="F2797" t="str">
        <f t="shared" si="88"/>
        <v/>
      </c>
      <c r="G2797">
        <v>937</v>
      </c>
      <c r="H2797" s="2">
        <v>1175</v>
      </c>
      <c r="I2797">
        <f>+ABS(SUMIF($A$4:$A$11183,A2797,$H$4:$H$11183)-IF(ISERROR(VLOOKUP(A2797,Seguimiento_Mar_2025!G$4:U$356,15,FALSE)),0,VLOOKUP(A2797,Seguimiento_Mar_2025!G$4:U$356,15,FALSE)))</f>
        <v>0</v>
      </c>
    </row>
    <row r="2798" spans="1:9" ht="30">
      <c r="A2798" t="s">
        <v>300</v>
      </c>
      <c r="B2798" s="1" t="str">
        <f>+IF(LEN(A2798)&gt;0,VLOOKUP(A2798,Seguimiento_Mar_2025!G$4:H$356,2,FALSE),"")</f>
        <v xml:space="preserve">Beneficiarios con transferencias para la seguridad alimentaria y nutricional. </v>
      </c>
      <c r="C2798" s="1" t="str">
        <f>+IF(LEN(A2798)&gt;0,VLOOKUP(A2798,Seguimiento_Mar_2025!G$4:J$356,4,FALSE),"")</f>
        <v>Despacho del Gobernador/Oficina privada</v>
      </c>
      <c r="D2798" t="s">
        <v>1296</v>
      </c>
      <c r="E2798" t="str">
        <f t="shared" si="87"/>
        <v>52020902San Roque</v>
      </c>
      <c r="F2798" t="str">
        <f t="shared" si="88"/>
        <v/>
      </c>
      <c r="G2798">
        <v>923</v>
      </c>
      <c r="H2798" s="2">
        <v>1113</v>
      </c>
      <c r="I2798">
        <f>+ABS(SUMIF($A$4:$A$11183,A2798,$H$4:$H$11183)-IF(ISERROR(VLOOKUP(A2798,Seguimiento_Mar_2025!G$4:U$356,15,FALSE)),0,VLOOKUP(A2798,Seguimiento_Mar_2025!G$4:U$356,15,FALSE)))</f>
        <v>0</v>
      </c>
    </row>
    <row r="2799" spans="1:9" ht="30">
      <c r="A2799" t="s">
        <v>300</v>
      </c>
      <c r="B2799" s="1" t="str">
        <f>+IF(LEN(A2799)&gt;0,VLOOKUP(A2799,Seguimiento_Mar_2025!G$4:H$356,2,FALSE),"")</f>
        <v xml:space="preserve">Beneficiarios con transferencias para la seguridad alimentaria y nutricional. </v>
      </c>
      <c r="C2799" s="1" t="str">
        <f>+IF(LEN(A2799)&gt;0,VLOOKUP(A2799,Seguimiento_Mar_2025!G$4:J$356,4,FALSE),"")</f>
        <v>Despacho del Gobernador/Oficina privada</v>
      </c>
      <c r="D2799" t="s">
        <v>1343</v>
      </c>
      <c r="E2799" t="str">
        <f t="shared" si="87"/>
        <v>52020902San Vicente Ferrer</v>
      </c>
      <c r="F2799" t="str">
        <f t="shared" si="88"/>
        <v/>
      </c>
      <c r="G2799">
        <v>1141</v>
      </c>
      <c r="H2799" s="2">
        <v>1273</v>
      </c>
      <c r="I2799">
        <f>+ABS(SUMIF($A$4:$A$11183,A2799,$H$4:$H$11183)-IF(ISERROR(VLOOKUP(A2799,Seguimiento_Mar_2025!G$4:U$356,15,FALSE)),0,VLOOKUP(A2799,Seguimiento_Mar_2025!G$4:U$356,15,FALSE)))</f>
        <v>0</v>
      </c>
    </row>
    <row r="2800" spans="1:9" ht="30">
      <c r="A2800" t="s">
        <v>300</v>
      </c>
      <c r="B2800" s="1" t="str">
        <f>+IF(LEN(A2800)&gt;0,VLOOKUP(A2800,Seguimiento_Mar_2025!G$4:H$356,2,FALSE),"")</f>
        <v xml:space="preserve">Beneficiarios con transferencias para la seguridad alimentaria y nutricional. </v>
      </c>
      <c r="C2800" s="1" t="str">
        <f>+IF(LEN(A2800)&gt;0,VLOOKUP(A2800,Seguimiento_Mar_2025!G$4:J$356,4,FALSE),"")</f>
        <v>Despacho del Gobernador/Oficina privada</v>
      </c>
      <c r="D2800" t="s">
        <v>1344</v>
      </c>
      <c r="E2800" t="str">
        <f t="shared" si="87"/>
        <v>52020902Santa Bárbara</v>
      </c>
      <c r="F2800" t="str">
        <f t="shared" si="88"/>
        <v/>
      </c>
      <c r="G2800">
        <v>1378</v>
      </c>
      <c r="H2800" s="2">
        <v>1422</v>
      </c>
      <c r="I2800">
        <f>+ABS(SUMIF($A$4:$A$11183,A2800,$H$4:$H$11183)-IF(ISERROR(VLOOKUP(A2800,Seguimiento_Mar_2025!G$4:U$356,15,FALSE)),0,VLOOKUP(A2800,Seguimiento_Mar_2025!G$4:U$356,15,FALSE)))</f>
        <v>0</v>
      </c>
    </row>
    <row r="2801" spans="1:9" ht="30">
      <c r="A2801" t="s">
        <v>300</v>
      </c>
      <c r="B2801" s="1" t="str">
        <f>+IF(LEN(A2801)&gt;0,VLOOKUP(A2801,Seguimiento_Mar_2025!G$4:H$356,2,FALSE),"")</f>
        <v xml:space="preserve">Beneficiarios con transferencias para la seguridad alimentaria y nutricional. </v>
      </c>
      <c r="C2801" s="1" t="str">
        <f>+IF(LEN(A2801)&gt;0,VLOOKUP(A2801,Seguimiento_Mar_2025!G$4:J$356,4,FALSE),"")</f>
        <v>Despacho del Gobernador/Oficina privada</v>
      </c>
      <c r="D2801" t="s">
        <v>1255</v>
      </c>
      <c r="E2801" t="str">
        <f t="shared" si="87"/>
        <v>52020902Santa Fe de Antioquia</v>
      </c>
      <c r="F2801" t="str">
        <f t="shared" si="88"/>
        <v/>
      </c>
      <c r="G2801">
        <v>1003</v>
      </c>
      <c r="H2801" s="2">
        <v>1128</v>
      </c>
      <c r="I2801">
        <f>+ABS(SUMIF($A$4:$A$11183,A2801,$H$4:$H$11183)-IF(ISERROR(VLOOKUP(A2801,Seguimiento_Mar_2025!G$4:U$356,15,FALSE)),0,VLOOKUP(A2801,Seguimiento_Mar_2025!G$4:U$356,15,FALSE)))</f>
        <v>0</v>
      </c>
    </row>
    <row r="2802" spans="1:9" ht="30">
      <c r="A2802" t="s">
        <v>300</v>
      </c>
      <c r="B2802" s="1" t="str">
        <f>+IF(LEN(A2802)&gt;0,VLOOKUP(A2802,Seguimiento_Mar_2025!G$4:H$356,2,FALSE),"")</f>
        <v xml:space="preserve">Beneficiarios con transferencias para la seguridad alimentaria y nutricional. </v>
      </c>
      <c r="C2802" s="1" t="str">
        <f>+IF(LEN(A2802)&gt;0,VLOOKUP(A2802,Seguimiento_Mar_2025!G$4:J$356,4,FALSE),"")</f>
        <v>Despacho del Gobernador/Oficina privada</v>
      </c>
      <c r="D2802" t="s">
        <v>1259</v>
      </c>
      <c r="E2802" t="str">
        <f t="shared" si="87"/>
        <v>52020902Santa Rosa de Osos</v>
      </c>
      <c r="F2802" t="str">
        <f t="shared" si="88"/>
        <v/>
      </c>
      <c r="G2802">
        <v>1126</v>
      </c>
      <c r="H2802" s="2">
        <v>1190</v>
      </c>
      <c r="I2802">
        <f>+ABS(SUMIF($A$4:$A$11183,A2802,$H$4:$H$11183)-IF(ISERROR(VLOOKUP(A2802,Seguimiento_Mar_2025!G$4:U$356,15,FALSE)),0,VLOOKUP(A2802,Seguimiento_Mar_2025!G$4:U$356,15,FALSE)))</f>
        <v>0</v>
      </c>
    </row>
    <row r="2803" spans="1:9" ht="30">
      <c r="A2803" t="s">
        <v>300</v>
      </c>
      <c r="B2803" s="1" t="str">
        <f>+IF(LEN(A2803)&gt;0,VLOOKUP(A2803,Seguimiento_Mar_2025!G$4:H$356,2,FALSE),"")</f>
        <v xml:space="preserve">Beneficiarios con transferencias para la seguridad alimentaria y nutricional. </v>
      </c>
      <c r="C2803" s="1" t="str">
        <f>+IF(LEN(A2803)&gt;0,VLOOKUP(A2803,Seguimiento_Mar_2025!G$4:J$356,4,FALSE),"")</f>
        <v>Despacho del Gobernador/Oficina privada</v>
      </c>
      <c r="D2803" t="s">
        <v>1297</v>
      </c>
      <c r="E2803" t="str">
        <f t="shared" si="87"/>
        <v>52020902Santo Domingo</v>
      </c>
      <c r="F2803" t="str">
        <f t="shared" si="88"/>
        <v/>
      </c>
      <c r="G2803">
        <v>574</v>
      </c>
      <c r="H2803" s="2">
        <v>667</v>
      </c>
      <c r="I2803">
        <f>+ABS(SUMIF($A$4:$A$11183,A2803,$H$4:$H$11183)-IF(ISERROR(VLOOKUP(A2803,Seguimiento_Mar_2025!G$4:U$356,15,FALSE)),0,VLOOKUP(A2803,Seguimiento_Mar_2025!G$4:U$356,15,FALSE)))</f>
        <v>0</v>
      </c>
    </row>
    <row r="2804" spans="1:9" ht="30">
      <c r="A2804" t="s">
        <v>300</v>
      </c>
      <c r="B2804" s="1" t="str">
        <f>+IF(LEN(A2804)&gt;0,VLOOKUP(A2804,Seguimiento_Mar_2025!G$4:H$356,2,FALSE),"")</f>
        <v xml:space="preserve">Beneficiarios con transferencias para la seguridad alimentaria y nutricional. </v>
      </c>
      <c r="C2804" s="1" t="str">
        <f>+IF(LEN(A2804)&gt;0,VLOOKUP(A2804,Seguimiento_Mar_2025!G$4:J$356,4,FALSE),"")</f>
        <v>Despacho del Gobernador/Oficina privada</v>
      </c>
      <c r="D2804" t="s">
        <v>1262</v>
      </c>
      <c r="E2804" t="str">
        <f>+A2804&amp;D2804</f>
        <v>52020902Segovia</v>
      </c>
      <c r="F2804" t="str">
        <f t="shared" si="88"/>
        <v/>
      </c>
      <c r="G2804">
        <v>1245</v>
      </c>
      <c r="H2804" s="2">
        <v>1438</v>
      </c>
      <c r="I2804">
        <f>+ABS(SUMIF($A$4:$A$11183,A2804,$H$4:$H$11183)-IF(ISERROR(VLOOKUP(A2804,Seguimiento_Mar_2025!G$4:U$356,15,FALSE)),0,VLOOKUP(A2804,Seguimiento_Mar_2025!G$4:U$356,15,FALSE)))</f>
        <v>0</v>
      </c>
    </row>
    <row r="2805" spans="1:9" ht="30">
      <c r="A2805" t="s">
        <v>300</v>
      </c>
      <c r="B2805" s="1" t="str">
        <f>+IF(LEN(A2805)&gt;0,VLOOKUP(A2805,Seguimiento_Mar_2025!G$4:H$356,2,FALSE),"")</f>
        <v xml:space="preserve">Beneficiarios con transferencias para la seguridad alimentaria y nutricional. </v>
      </c>
      <c r="C2805" s="1" t="str">
        <f>+IF(LEN(A2805)&gt;0,VLOOKUP(A2805,Seguimiento_Mar_2025!G$4:J$356,4,FALSE),"")</f>
        <v>Despacho del Gobernador/Oficina privada</v>
      </c>
      <c r="D2805" t="s">
        <v>1267</v>
      </c>
      <c r="E2805" t="str">
        <f t="shared" ref="E2805:E2856" si="89">+A2805&amp;D2805</f>
        <v>52020902Sonsón</v>
      </c>
      <c r="F2805" t="str">
        <f t="shared" si="88"/>
        <v/>
      </c>
      <c r="G2805">
        <v>2075</v>
      </c>
      <c r="H2805" s="2">
        <v>2167</v>
      </c>
      <c r="I2805">
        <f>+ABS(SUMIF($A$4:$A$11183,A2805,$H$4:$H$11183)-IF(ISERROR(VLOOKUP(A2805,Seguimiento_Mar_2025!G$4:U$356,15,FALSE)),0,VLOOKUP(A2805,Seguimiento_Mar_2025!G$4:U$356,15,FALSE)))</f>
        <v>0</v>
      </c>
    </row>
    <row r="2806" spans="1:9" ht="30">
      <c r="A2806" t="s">
        <v>300</v>
      </c>
      <c r="B2806" s="1" t="str">
        <f>+IF(LEN(A2806)&gt;0,VLOOKUP(A2806,Seguimiento_Mar_2025!G$4:H$356,2,FALSE),"")</f>
        <v xml:space="preserve">Beneficiarios con transferencias para la seguridad alimentaria y nutricional. </v>
      </c>
      <c r="C2806" s="1" t="str">
        <f>+IF(LEN(A2806)&gt;0,VLOOKUP(A2806,Seguimiento_Mar_2025!G$4:J$356,4,FALSE),"")</f>
        <v>Despacho del Gobernador/Oficina privada</v>
      </c>
      <c r="D2806" t="s">
        <v>1345</v>
      </c>
      <c r="E2806" t="str">
        <f t="shared" si="89"/>
        <v>52020902Sopetrán</v>
      </c>
      <c r="F2806" t="str">
        <f t="shared" si="88"/>
        <v/>
      </c>
      <c r="G2806">
        <v>872</v>
      </c>
      <c r="H2806" s="2">
        <v>1021</v>
      </c>
      <c r="I2806">
        <f>+ABS(SUMIF($A$4:$A$11183,A2806,$H$4:$H$11183)-IF(ISERROR(VLOOKUP(A2806,Seguimiento_Mar_2025!G$4:U$356,15,FALSE)),0,VLOOKUP(A2806,Seguimiento_Mar_2025!G$4:U$356,15,FALSE)))</f>
        <v>0</v>
      </c>
    </row>
    <row r="2807" spans="1:9" ht="30">
      <c r="A2807" t="s">
        <v>300</v>
      </c>
      <c r="B2807" s="1" t="str">
        <f>+IF(LEN(A2807)&gt;0,VLOOKUP(A2807,Seguimiento_Mar_2025!G$4:H$356,2,FALSE),"")</f>
        <v xml:space="preserve">Beneficiarios con transferencias para la seguridad alimentaria y nutricional. </v>
      </c>
      <c r="C2807" s="1" t="str">
        <f>+IF(LEN(A2807)&gt;0,VLOOKUP(A2807,Seguimiento_Mar_2025!G$4:J$356,4,FALSE),"")</f>
        <v>Despacho del Gobernador/Oficina privada</v>
      </c>
      <c r="D2807" t="s">
        <v>1346</v>
      </c>
      <c r="E2807" t="str">
        <f t="shared" si="89"/>
        <v>52020902Támesis</v>
      </c>
      <c r="F2807" t="str">
        <f t="shared" si="88"/>
        <v/>
      </c>
      <c r="G2807">
        <v>963</v>
      </c>
      <c r="H2807" s="2">
        <v>1049</v>
      </c>
      <c r="I2807">
        <f>+ABS(SUMIF($A$4:$A$11183,A2807,$H$4:$H$11183)-IF(ISERROR(VLOOKUP(A2807,Seguimiento_Mar_2025!G$4:U$356,15,FALSE)),0,VLOOKUP(A2807,Seguimiento_Mar_2025!G$4:U$356,15,FALSE)))</f>
        <v>0</v>
      </c>
    </row>
    <row r="2808" spans="1:9" ht="30">
      <c r="A2808" t="s">
        <v>300</v>
      </c>
      <c r="B2808" s="1" t="str">
        <f>+IF(LEN(A2808)&gt;0,VLOOKUP(A2808,Seguimiento_Mar_2025!G$4:H$356,2,FALSE),"")</f>
        <v xml:space="preserve">Beneficiarios con transferencias para la seguridad alimentaria y nutricional. </v>
      </c>
      <c r="C2808" s="1" t="str">
        <f>+IF(LEN(A2808)&gt;0,VLOOKUP(A2808,Seguimiento_Mar_2025!G$4:J$356,4,FALSE),"")</f>
        <v>Despacho del Gobernador/Oficina privada</v>
      </c>
      <c r="D2808" t="s">
        <v>1263</v>
      </c>
      <c r="E2808" t="str">
        <f t="shared" si="89"/>
        <v>52020902Tarazá</v>
      </c>
      <c r="F2808" t="str">
        <f t="shared" si="88"/>
        <v/>
      </c>
      <c r="G2808">
        <v>868</v>
      </c>
      <c r="H2808" s="2">
        <v>931</v>
      </c>
      <c r="I2808">
        <f>+ABS(SUMIF($A$4:$A$11183,A2808,$H$4:$H$11183)-IF(ISERROR(VLOOKUP(A2808,Seguimiento_Mar_2025!G$4:U$356,15,FALSE)),0,VLOOKUP(A2808,Seguimiento_Mar_2025!G$4:U$356,15,FALSE)))</f>
        <v>0</v>
      </c>
    </row>
    <row r="2809" spans="1:9" ht="30">
      <c r="A2809" t="s">
        <v>300</v>
      </c>
      <c r="B2809" s="1" t="str">
        <f>+IF(LEN(A2809)&gt;0,VLOOKUP(A2809,Seguimiento_Mar_2025!G$4:H$356,2,FALSE),"")</f>
        <v xml:space="preserve">Beneficiarios con transferencias para la seguridad alimentaria y nutricional. </v>
      </c>
      <c r="C2809" s="1" t="str">
        <f>+IF(LEN(A2809)&gt;0,VLOOKUP(A2809,Seguimiento_Mar_2025!G$4:J$356,4,FALSE),"")</f>
        <v>Despacho del Gobernador/Oficina privada</v>
      </c>
      <c r="D2809" t="s">
        <v>1289</v>
      </c>
      <c r="E2809" t="str">
        <f t="shared" si="89"/>
        <v>52020902Tarso</v>
      </c>
      <c r="F2809" t="str">
        <f t="shared" si="88"/>
        <v/>
      </c>
      <c r="G2809">
        <v>306</v>
      </c>
      <c r="H2809" s="2">
        <v>306</v>
      </c>
      <c r="I2809">
        <f>+ABS(SUMIF($A$4:$A$11183,A2809,$H$4:$H$11183)-IF(ISERROR(VLOOKUP(A2809,Seguimiento_Mar_2025!G$4:U$356,15,FALSE)),0,VLOOKUP(A2809,Seguimiento_Mar_2025!G$4:U$356,15,FALSE)))</f>
        <v>0</v>
      </c>
    </row>
    <row r="2810" spans="1:9" ht="30">
      <c r="A2810" t="s">
        <v>300</v>
      </c>
      <c r="B2810" s="1" t="str">
        <f>+IF(LEN(A2810)&gt;0,VLOOKUP(A2810,Seguimiento_Mar_2025!G$4:H$356,2,FALSE),"")</f>
        <v xml:space="preserve">Beneficiarios con transferencias para la seguridad alimentaria y nutricional. </v>
      </c>
      <c r="C2810" s="1" t="str">
        <f>+IF(LEN(A2810)&gt;0,VLOOKUP(A2810,Seguimiento_Mar_2025!G$4:J$356,4,FALSE),"")</f>
        <v>Despacho del Gobernador/Oficina privada</v>
      </c>
      <c r="D2810" t="s">
        <v>1347</v>
      </c>
      <c r="E2810" t="str">
        <f t="shared" si="89"/>
        <v>52020902Titiribí</v>
      </c>
      <c r="F2810" t="str">
        <f t="shared" si="88"/>
        <v/>
      </c>
      <c r="G2810">
        <v>546</v>
      </c>
      <c r="H2810" s="2">
        <v>577</v>
      </c>
      <c r="I2810">
        <f>+ABS(SUMIF($A$4:$A$11183,A2810,$H$4:$H$11183)-IF(ISERROR(VLOOKUP(A2810,Seguimiento_Mar_2025!G$4:U$356,15,FALSE)),0,VLOOKUP(A2810,Seguimiento_Mar_2025!G$4:U$356,15,FALSE)))</f>
        <v>0</v>
      </c>
    </row>
    <row r="2811" spans="1:9" ht="30">
      <c r="A2811" t="s">
        <v>300</v>
      </c>
      <c r="B2811" s="1" t="str">
        <f>+IF(LEN(A2811)&gt;0,VLOOKUP(A2811,Seguimiento_Mar_2025!G$4:H$356,2,FALSE),"")</f>
        <v xml:space="preserve">Beneficiarios con transferencias para la seguridad alimentaria y nutricional. </v>
      </c>
      <c r="C2811" s="1" t="str">
        <f>+IF(LEN(A2811)&gt;0,VLOOKUP(A2811,Seguimiento_Mar_2025!G$4:J$356,4,FALSE),"")</f>
        <v>Despacho del Gobernador/Oficina privada</v>
      </c>
      <c r="D2811" t="s">
        <v>1348</v>
      </c>
      <c r="E2811" t="str">
        <f t="shared" si="89"/>
        <v>52020902Toledo</v>
      </c>
      <c r="F2811" t="str">
        <f t="shared" si="88"/>
        <v/>
      </c>
      <c r="G2811">
        <v>276</v>
      </c>
      <c r="H2811" s="2">
        <v>328</v>
      </c>
      <c r="I2811">
        <f>+ABS(SUMIF($A$4:$A$11183,A2811,$H$4:$H$11183)-IF(ISERROR(VLOOKUP(A2811,Seguimiento_Mar_2025!G$4:U$356,15,FALSE)),0,VLOOKUP(A2811,Seguimiento_Mar_2025!G$4:U$356,15,FALSE)))</f>
        <v>0</v>
      </c>
    </row>
    <row r="2812" spans="1:9" ht="30">
      <c r="A2812" t="s">
        <v>300</v>
      </c>
      <c r="B2812" s="1" t="str">
        <f>+IF(LEN(A2812)&gt;0,VLOOKUP(A2812,Seguimiento_Mar_2025!G$4:H$356,2,FALSE),"")</f>
        <v xml:space="preserve">Beneficiarios con transferencias para la seguridad alimentaria y nutricional. </v>
      </c>
      <c r="C2812" s="1" t="str">
        <f>+IF(LEN(A2812)&gt;0,VLOOKUP(A2812,Seguimiento_Mar_2025!G$4:J$356,4,FALSE),"")</f>
        <v>Despacho del Gobernador/Oficina privada</v>
      </c>
      <c r="D2812" t="s">
        <v>1227</v>
      </c>
      <c r="E2812" t="str">
        <f t="shared" si="89"/>
        <v>52020902Turbo</v>
      </c>
      <c r="F2812" t="str">
        <f t="shared" si="88"/>
        <v/>
      </c>
      <c r="G2812">
        <v>2634</v>
      </c>
      <c r="H2812" s="2">
        <v>3618</v>
      </c>
      <c r="I2812">
        <f>+ABS(SUMIF($A$4:$A$11183,A2812,$H$4:$H$11183)-IF(ISERROR(VLOOKUP(A2812,Seguimiento_Mar_2025!G$4:U$356,15,FALSE)),0,VLOOKUP(A2812,Seguimiento_Mar_2025!G$4:U$356,15,FALSE)))</f>
        <v>0</v>
      </c>
    </row>
    <row r="2813" spans="1:9" ht="30">
      <c r="A2813" t="s">
        <v>300</v>
      </c>
      <c r="B2813" s="1" t="str">
        <f>+IF(LEN(A2813)&gt;0,VLOOKUP(A2813,Seguimiento_Mar_2025!G$4:H$356,2,FALSE),"")</f>
        <v xml:space="preserve">Beneficiarios con transferencias para la seguridad alimentaria y nutricional. </v>
      </c>
      <c r="C2813" s="1" t="str">
        <f>+IF(LEN(A2813)&gt;0,VLOOKUP(A2813,Seguimiento_Mar_2025!G$4:J$356,4,FALSE),"")</f>
        <v>Despacho del Gobernador/Oficina privada</v>
      </c>
      <c r="D2813" t="s">
        <v>1290</v>
      </c>
      <c r="E2813" t="str">
        <f t="shared" si="89"/>
        <v>52020902Uramita</v>
      </c>
      <c r="F2813" t="str">
        <f t="shared" si="88"/>
        <v/>
      </c>
      <c r="G2813">
        <v>394</v>
      </c>
      <c r="H2813" s="2">
        <v>514</v>
      </c>
      <c r="I2813">
        <f>+ABS(SUMIF($A$4:$A$11183,A2813,$H$4:$H$11183)-IF(ISERROR(VLOOKUP(A2813,Seguimiento_Mar_2025!G$4:U$356,15,FALSE)),0,VLOOKUP(A2813,Seguimiento_Mar_2025!G$4:U$356,15,FALSE)))</f>
        <v>0</v>
      </c>
    </row>
    <row r="2814" spans="1:9" ht="30">
      <c r="A2814" t="s">
        <v>300</v>
      </c>
      <c r="B2814" s="1" t="str">
        <f>+IF(LEN(A2814)&gt;0,VLOOKUP(A2814,Seguimiento_Mar_2025!G$4:H$356,2,FALSE),"")</f>
        <v xml:space="preserve">Beneficiarios con transferencias para la seguridad alimentaria y nutricional. </v>
      </c>
      <c r="C2814" s="1" t="str">
        <f>+IF(LEN(A2814)&gt;0,VLOOKUP(A2814,Seguimiento_Mar_2025!G$4:J$356,4,FALSE),"")</f>
        <v>Despacho del Gobernador/Oficina privada</v>
      </c>
      <c r="D2814" t="s">
        <v>1252</v>
      </c>
      <c r="E2814" t="str">
        <f t="shared" si="89"/>
        <v>52020902Urrao</v>
      </c>
      <c r="F2814" t="str">
        <f t="shared" si="88"/>
        <v/>
      </c>
      <c r="G2814">
        <v>1472</v>
      </c>
      <c r="H2814" s="2">
        <v>1741</v>
      </c>
      <c r="I2814">
        <f>+ABS(SUMIF($A$4:$A$11183,A2814,$H$4:$H$11183)-IF(ISERROR(VLOOKUP(A2814,Seguimiento_Mar_2025!G$4:U$356,15,FALSE)),0,VLOOKUP(A2814,Seguimiento_Mar_2025!G$4:U$356,15,FALSE)))</f>
        <v>0</v>
      </c>
    </row>
    <row r="2815" spans="1:9" ht="30">
      <c r="A2815" t="s">
        <v>300</v>
      </c>
      <c r="B2815" s="1" t="str">
        <f>+IF(LEN(A2815)&gt;0,VLOOKUP(A2815,Seguimiento_Mar_2025!G$4:H$356,2,FALSE),"")</f>
        <v xml:space="preserve">Beneficiarios con transferencias para la seguridad alimentaria y nutricional. </v>
      </c>
      <c r="C2815" s="1" t="str">
        <f>+IF(LEN(A2815)&gt;0,VLOOKUP(A2815,Seguimiento_Mar_2025!G$4:J$356,4,FALSE),"")</f>
        <v>Despacho del Gobernador/Oficina privada</v>
      </c>
      <c r="D2815" t="s">
        <v>1349</v>
      </c>
      <c r="E2815" t="str">
        <f t="shared" si="89"/>
        <v>52020902Valdivia</v>
      </c>
      <c r="F2815" t="str">
        <f t="shared" si="88"/>
        <v/>
      </c>
      <c r="G2815">
        <v>582</v>
      </c>
      <c r="H2815" s="2">
        <v>634</v>
      </c>
      <c r="I2815">
        <f>+ABS(SUMIF($A$4:$A$11183,A2815,$H$4:$H$11183)-IF(ISERROR(VLOOKUP(A2815,Seguimiento_Mar_2025!G$4:U$356,15,FALSE)),0,VLOOKUP(A2815,Seguimiento_Mar_2025!G$4:U$356,15,FALSE)))</f>
        <v>0</v>
      </c>
    </row>
    <row r="2816" spans="1:9" ht="30">
      <c r="A2816" t="s">
        <v>300</v>
      </c>
      <c r="B2816" s="1" t="str">
        <f>+IF(LEN(A2816)&gt;0,VLOOKUP(A2816,Seguimiento_Mar_2025!G$4:H$356,2,FALSE),"")</f>
        <v xml:space="preserve">Beneficiarios con transferencias para la seguridad alimentaria y nutricional. </v>
      </c>
      <c r="C2816" s="1" t="str">
        <f>+IF(LEN(A2816)&gt;0,VLOOKUP(A2816,Seguimiento_Mar_2025!G$4:J$356,4,FALSE),"")</f>
        <v>Despacho del Gobernador/Oficina privada</v>
      </c>
      <c r="D2816" t="s">
        <v>1350</v>
      </c>
      <c r="E2816" t="str">
        <f t="shared" si="89"/>
        <v>52020902Valparaíso</v>
      </c>
      <c r="F2816" t="str">
        <f t="shared" si="88"/>
        <v/>
      </c>
      <c r="G2816">
        <v>322</v>
      </c>
      <c r="H2816" s="2">
        <v>325</v>
      </c>
      <c r="I2816">
        <f>+ABS(SUMIF($A$4:$A$11183,A2816,$H$4:$H$11183)-IF(ISERROR(VLOOKUP(A2816,Seguimiento_Mar_2025!G$4:U$356,15,FALSE)),0,VLOOKUP(A2816,Seguimiento_Mar_2025!G$4:U$356,15,FALSE)))</f>
        <v>0</v>
      </c>
    </row>
    <row r="2817" spans="1:9" ht="30">
      <c r="A2817" t="s">
        <v>300</v>
      </c>
      <c r="B2817" s="1" t="str">
        <f>+IF(LEN(A2817)&gt;0,VLOOKUP(A2817,Seguimiento_Mar_2025!G$4:H$356,2,FALSE),"")</f>
        <v xml:space="preserve">Beneficiarios con transferencias para la seguridad alimentaria y nutricional. </v>
      </c>
      <c r="C2817" s="1" t="str">
        <f>+IF(LEN(A2817)&gt;0,VLOOKUP(A2817,Seguimiento_Mar_2025!G$4:J$356,4,FALSE),"")</f>
        <v>Despacho del Gobernador/Oficina privada</v>
      </c>
      <c r="D2817" t="s">
        <v>1232</v>
      </c>
      <c r="E2817" t="str">
        <f t="shared" si="89"/>
        <v>52020902Vegachí</v>
      </c>
      <c r="F2817" t="str">
        <f t="shared" si="88"/>
        <v/>
      </c>
      <c r="G2817">
        <v>675</v>
      </c>
      <c r="H2817" s="2">
        <v>763</v>
      </c>
      <c r="I2817">
        <f>+ABS(SUMIF($A$4:$A$11183,A2817,$H$4:$H$11183)-IF(ISERROR(VLOOKUP(A2817,Seguimiento_Mar_2025!G$4:U$356,15,FALSE)),0,VLOOKUP(A2817,Seguimiento_Mar_2025!G$4:U$356,15,FALSE)))</f>
        <v>0</v>
      </c>
    </row>
    <row r="2818" spans="1:9" ht="30">
      <c r="A2818" t="s">
        <v>300</v>
      </c>
      <c r="B2818" s="1" t="str">
        <f>+IF(LEN(A2818)&gt;0,VLOOKUP(A2818,Seguimiento_Mar_2025!G$4:H$356,2,FALSE),"")</f>
        <v xml:space="preserve">Beneficiarios con transferencias para la seguridad alimentaria y nutricional. </v>
      </c>
      <c r="C2818" s="1" t="str">
        <f>+IF(LEN(A2818)&gt;0,VLOOKUP(A2818,Seguimiento_Mar_2025!G$4:J$356,4,FALSE),"")</f>
        <v>Despacho del Gobernador/Oficina privada</v>
      </c>
      <c r="D2818" t="s">
        <v>1351</v>
      </c>
      <c r="E2818" t="str">
        <f t="shared" si="89"/>
        <v>52020902Venecia</v>
      </c>
      <c r="F2818" t="str">
        <f t="shared" si="88"/>
        <v/>
      </c>
      <c r="G2818">
        <v>657</v>
      </c>
      <c r="H2818" s="2">
        <v>695</v>
      </c>
      <c r="I2818">
        <f>+ABS(SUMIF($A$4:$A$11183,A2818,$H$4:$H$11183)-IF(ISERROR(VLOOKUP(A2818,Seguimiento_Mar_2025!G$4:U$356,15,FALSE)),0,VLOOKUP(A2818,Seguimiento_Mar_2025!G$4:U$356,15,FALSE)))</f>
        <v>0</v>
      </c>
    </row>
    <row r="2819" spans="1:9" ht="30">
      <c r="A2819" t="s">
        <v>300</v>
      </c>
      <c r="B2819" s="1" t="str">
        <f>+IF(LEN(A2819)&gt;0,VLOOKUP(A2819,Seguimiento_Mar_2025!G$4:H$356,2,FALSE),"")</f>
        <v xml:space="preserve">Beneficiarios con transferencias para la seguridad alimentaria y nutricional. </v>
      </c>
      <c r="C2819" s="1" t="str">
        <f>+IF(LEN(A2819)&gt;0,VLOOKUP(A2819,Seguimiento_Mar_2025!G$4:J$356,4,FALSE),"")</f>
        <v>Despacho del Gobernador/Oficina privada</v>
      </c>
      <c r="D2819" t="s">
        <v>1291</v>
      </c>
      <c r="E2819" t="str">
        <f t="shared" si="89"/>
        <v>52020902Vigía del Fuerte</v>
      </c>
      <c r="F2819" t="str">
        <f t="shared" si="88"/>
        <v/>
      </c>
      <c r="G2819">
        <v>375</v>
      </c>
      <c r="H2819" s="2">
        <v>451</v>
      </c>
      <c r="I2819">
        <f>+ABS(SUMIF($A$4:$A$11183,A2819,$H$4:$H$11183)-IF(ISERROR(VLOOKUP(A2819,Seguimiento_Mar_2025!G$4:U$356,15,FALSE)),0,VLOOKUP(A2819,Seguimiento_Mar_2025!G$4:U$356,15,FALSE)))</f>
        <v>0</v>
      </c>
    </row>
    <row r="2820" spans="1:9" ht="30">
      <c r="A2820" t="s">
        <v>300</v>
      </c>
      <c r="B2820" s="1" t="str">
        <f>+IF(LEN(A2820)&gt;0,VLOOKUP(A2820,Seguimiento_Mar_2025!G$4:H$356,2,FALSE),"")</f>
        <v xml:space="preserve">Beneficiarios con transferencias para la seguridad alimentaria y nutricional. </v>
      </c>
      <c r="C2820" s="1" t="str">
        <f>+IF(LEN(A2820)&gt;0,VLOOKUP(A2820,Seguimiento_Mar_2025!G$4:J$356,4,FALSE),"")</f>
        <v>Despacho del Gobernador/Oficina privada</v>
      </c>
      <c r="D2820" t="s">
        <v>1352</v>
      </c>
      <c r="E2820" t="str">
        <f t="shared" si="89"/>
        <v>52020902Yalí</v>
      </c>
      <c r="F2820" t="str">
        <f t="shared" ref="F2820:F2883" si="90">+IF(IF(LEN(E2820)&gt;0,COUNTIF($E$4:$E$11183,E2820),"")=1,"",IF(LEN(E2820)&gt;0,COUNTIF($E$4:$E$11183,E2820),""))</f>
        <v/>
      </c>
      <c r="G2820">
        <v>331</v>
      </c>
      <c r="H2820" s="2">
        <v>334</v>
      </c>
      <c r="I2820">
        <f>+ABS(SUMIF($A$4:$A$11183,A2820,$H$4:$H$11183)-IF(ISERROR(VLOOKUP(A2820,Seguimiento_Mar_2025!G$4:U$356,15,FALSE)),0,VLOOKUP(A2820,Seguimiento_Mar_2025!G$4:U$356,15,FALSE)))</f>
        <v>0</v>
      </c>
    </row>
    <row r="2821" spans="1:9" ht="30">
      <c r="A2821" t="s">
        <v>300</v>
      </c>
      <c r="B2821" s="1" t="str">
        <f>+IF(LEN(A2821)&gt;0,VLOOKUP(A2821,Seguimiento_Mar_2025!G$4:H$356,2,FALSE),"")</f>
        <v xml:space="preserve">Beneficiarios con transferencias para la seguridad alimentaria y nutricional. </v>
      </c>
      <c r="C2821" s="1" t="str">
        <f>+IF(LEN(A2821)&gt;0,VLOOKUP(A2821,Seguimiento_Mar_2025!G$4:J$356,4,FALSE),"")</f>
        <v>Despacho del Gobernador/Oficina privada</v>
      </c>
      <c r="D2821" t="s">
        <v>1353</v>
      </c>
      <c r="E2821" t="str">
        <f t="shared" si="89"/>
        <v>52020902Yarumal</v>
      </c>
      <c r="F2821" t="str">
        <f t="shared" si="90"/>
        <v/>
      </c>
      <c r="G2821">
        <v>1578</v>
      </c>
      <c r="H2821" s="2">
        <v>1685</v>
      </c>
      <c r="I2821">
        <f>+ABS(SUMIF($A$4:$A$11183,A2821,$H$4:$H$11183)-IF(ISERROR(VLOOKUP(A2821,Seguimiento_Mar_2025!G$4:U$356,15,FALSE)),0,VLOOKUP(A2821,Seguimiento_Mar_2025!G$4:U$356,15,FALSE)))</f>
        <v>0</v>
      </c>
    </row>
    <row r="2822" spans="1:9" ht="30">
      <c r="A2822" t="s">
        <v>300</v>
      </c>
      <c r="B2822" s="1" t="str">
        <f>+IF(LEN(A2822)&gt;0,VLOOKUP(A2822,Seguimiento_Mar_2025!G$4:H$356,2,FALSE),"")</f>
        <v xml:space="preserve">Beneficiarios con transferencias para la seguridad alimentaria y nutricional. </v>
      </c>
      <c r="C2822" s="1" t="str">
        <f>+IF(LEN(A2822)&gt;0,VLOOKUP(A2822,Seguimiento_Mar_2025!G$4:J$356,4,FALSE),"")</f>
        <v>Despacho del Gobernador/Oficina privada</v>
      </c>
      <c r="D2822" t="s">
        <v>1301</v>
      </c>
      <c r="E2822" t="str">
        <f t="shared" si="89"/>
        <v>52020902Yolombó</v>
      </c>
      <c r="F2822" t="str">
        <f t="shared" si="90"/>
        <v/>
      </c>
      <c r="G2822">
        <v>1071</v>
      </c>
      <c r="H2822" s="2">
        <v>1129</v>
      </c>
      <c r="I2822">
        <f>+ABS(SUMIF($A$4:$A$11183,A2822,$H$4:$H$11183)-IF(ISERROR(VLOOKUP(A2822,Seguimiento_Mar_2025!G$4:U$356,15,FALSE)),0,VLOOKUP(A2822,Seguimiento_Mar_2025!G$4:U$356,15,FALSE)))</f>
        <v>0</v>
      </c>
    </row>
    <row r="2823" spans="1:9" ht="30">
      <c r="A2823" t="s">
        <v>300</v>
      </c>
      <c r="B2823" s="1" t="str">
        <f>+IF(LEN(A2823)&gt;0,VLOOKUP(A2823,Seguimiento_Mar_2025!G$4:H$356,2,FALSE),"")</f>
        <v xml:space="preserve">Beneficiarios con transferencias para la seguridad alimentaria y nutricional. </v>
      </c>
      <c r="C2823" s="1" t="str">
        <f>+IF(LEN(A2823)&gt;0,VLOOKUP(A2823,Seguimiento_Mar_2025!G$4:J$356,4,FALSE),"")</f>
        <v>Despacho del Gobernador/Oficina privada</v>
      </c>
      <c r="D2823" t="s">
        <v>1354</v>
      </c>
      <c r="E2823" t="str">
        <f t="shared" si="89"/>
        <v>52020902Yondó</v>
      </c>
      <c r="F2823" t="str">
        <f t="shared" si="90"/>
        <v/>
      </c>
      <c r="G2823">
        <v>597</v>
      </c>
      <c r="H2823" s="2">
        <v>645</v>
      </c>
      <c r="I2823">
        <f>+ABS(SUMIF($A$4:$A$11183,A2823,$H$4:$H$11183)-IF(ISERROR(VLOOKUP(A2823,Seguimiento_Mar_2025!G$4:U$356,15,FALSE)),0,VLOOKUP(A2823,Seguimiento_Mar_2025!G$4:U$356,15,FALSE)))</f>
        <v>0</v>
      </c>
    </row>
    <row r="2824" spans="1:9" ht="30">
      <c r="A2824" t="s">
        <v>300</v>
      </c>
      <c r="B2824" s="1" t="str">
        <f>+IF(LEN(A2824)&gt;0,VLOOKUP(A2824,Seguimiento_Mar_2025!G$4:H$356,2,FALSE),"")</f>
        <v xml:space="preserve">Beneficiarios con transferencias para la seguridad alimentaria y nutricional. </v>
      </c>
      <c r="C2824" s="1" t="str">
        <f>+IF(LEN(A2824)&gt;0,VLOOKUP(A2824,Seguimiento_Mar_2025!G$4:J$356,4,FALSE),"")</f>
        <v>Despacho del Gobernador/Oficina privada</v>
      </c>
      <c r="D2824" t="s">
        <v>1233</v>
      </c>
      <c r="E2824" t="str">
        <f t="shared" si="89"/>
        <v>52020902Zaragoza</v>
      </c>
      <c r="F2824" t="str">
        <f t="shared" si="90"/>
        <v/>
      </c>
      <c r="G2824">
        <v>993</v>
      </c>
      <c r="H2824" s="2">
        <v>1388</v>
      </c>
      <c r="I2824">
        <f>+ABS(SUMIF($A$4:$A$11183,A2824,$H$4:$H$11183)-IF(ISERROR(VLOOKUP(A2824,Seguimiento_Mar_2025!G$4:U$356,15,FALSE)),0,VLOOKUP(A2824,Seguimiento_Mar_2025!G$4:U$356,15,FALSE)))</f>
        <v>0</v>
      </c>
    </row>
    <row r="2825" spans="1:9" ht="30">
      <c r="A2825" t="s">
        <v>304</v>
      </c>
      <c r="B2825" s="1" t="str">
        <f>+IF(LEN(A2825)&gt;0,VLOOKUP(A2825,Seguimiento_Mar_2025!G$4:H$356,2,FALSE),"")</f>
        <v>Gestantes, niños y niñas menores de 7 años atendidos con complementación alimentaria</v>
      </c>
      <c r="C2825" s="1" t="str">
        <f>+IF(LEN(A2825)&gt;0,VLOOKUP(A2825,Seguimiento_Mar_2025!G$4:J$356,4,FALSE),"")</f>
        <v>Despacho del Gobernador/Oficina privada</v>
      </c>
      <c r="D2825" t="s">
        <v>1271</v>
      </c>
      <c r="E2825" t="str">
        <f t="shared" si="89"/>
        <v>52020904Abejorral</v>
      </c>
      <c r="F2825" t="str">
        <f t="shared" si="90"/>
        <v/>
      </c>
      <c r="G2825">
        <v>30</v>
      </c>
      <c r="H2825" s="2">
        <v>0</v>
      </c>
      <c r="I2825">
        <f>+ABS(SUMIF($A$4:$A$11183,A2825,$H$4:$H$11183)-IF(ISERROR(VLOOKUP(A2825,Seguimiento_Mar_2025!G$4:U$356,15,FALSE)),0,VLOOKUP(A2825,Seguimiento_Mar_2025!G$4:U$356,15,FALSE)))</f>
        <v>0</v>
      </c>
    </row>
    <row r="2826" spans="1:9" ht="30">
      <c r="A2826" t="s">
        <v>304</v>
      </c>
      <c r="B2826" s="1" t="str">
        <f>+IF(LEN(A2826)&gt;0,VLOOKUP(A2826,Seguimiento_Mar_2025!G$4:H$356,2,FALSE),"")</f>
        <v>Gestantes, niños y niñas menores de 7 años atendidos con complementación alimentaria</v>
      </c>
      <c r="C2826" s="1" t="str">
        <f>+IF(LEN(A2826)&gt;0,VLOOKUP(A2826,Seguimiento_Mar_2025!G$4:J$356,4,FALSE),"")</f>
        <v>Despacho del Gobernador/Oficina privada</v>
      </c>
      <c r="D2826" t="s">
        <v>1303</v>
      </c>
      <c r="E2826" t="str">
        <f t="shared" si="89"/>
        <v>52020904Abriaquí</v>
      </c>
      <c r="F2826" t="str">
        <f t="shared" si="90"/>
        <v/>
      </c>
      <c r="G2826">
        <v>30</v>
      </c>
      <c r="H2826" s="2">
        <v>5</v>
      </c>
      <c r="I2826">
        <f>+ABS(SUMIF($A$4:$A$11183,A2826,$H$4:$H$11183)-IF(ISERROR(VLOOKUP(A2826,Seguimiento_Mar_2025!G$4:U$356,15,FALSE)),0,VLOOKUP(A2826,Seguimiento_Mar_2025!G$4:U$356,15,FALSE)))</f>
        <v>0</v>
      </c>
    </row>
    <row r="2827" spans="1:9" ht="30">
      <c r="A2827" t="s">
        <v>304</v>
      </c>
      <c r="B2827" s="1" t="str">
        <f>+IF(LEN(A2827)&gt;0,VLOOKUP(A2827,Seguimiento_Mar_2025!G$4:H$356,2,FALSE),"")</f>
        <v>Gestantes, niños y niñas menores de 7 años atendidos con complementación alimentaria</v>
      </c>
      <c r="C2827" s="1" t="str">
        <f>+IF(LEN(A2827)&gt;0,VLOOKUP(A2827,Seguimiento_Mar_2025!G$4:J$356,4,FALSE),"")</f>
        <v>Despacho del Gobernador/Oficina privada</v>
      </c>
      <c r="D2827" t="s">
        <v>1304</v>
      </c>
      <c r="E2827" t="str">
        <f t="shared" si="89"/>
        <v>52020904Alejandría</v>
      </c>
      <c r="F2827" t="str">
        <f t="shared" si="90"/>
        <v/>
      </c>
      <c r="G2827">
        <v>13</v>
      </c>
      <c r="H2827" s="2">
        <v>0</v>
      </c>
      <c r="I2827">
        <f>+ABS(SUMIF($A$4:$A$11183,A2827,$H$4:$H$11183)-IF(ISERROR(VLOOKUP(A2827,Seguimiento_Mar_2025!G$4:U$356,15,FALSE)),0,VLOOKUP(A2827,Seguimiento_Mar_2025!G$4:U$356,15,FALSE)))</f>
        <v>0</v>
      </c>
    </row>
    <row r="2828" spans="1:9" ht="30">
      <c r="A2828" t="s">
        <v>304</v>
      </c>
      <c r="B2828" s="1" t="str">
        <f>+IF(LEN(A2828)&gt;0,VLOOKUP(A2828,Seguimiento_Mar_2025!G$4:H$356,2,FALSE),"")</f>
        <v>Gestantes, niños y niñas menores de 7 años atendidos con complementación alimentaria</v>
      </c>
      <c r="C2828" s="1" t="str">
        <f>+IF(LEN(A2828)&gt;0,VLOOKUP(A2828,Seguimiento_Mar_2025!G$4:J$356,4,FALSE),"")</f>
        <v>Despacho del Gobernador/Oficina privada</v>
      </c>
      <c r="D2828" t="s">
        <v>1230</v>
      </c>
      <c r="E2828" t="str">
        <f t="shared" si="89"/>
        <v>52020904Amagá</v>
      </c>
      <c r="F2828" t="str">
        <f t="shared" si="90"/>
        <v/>
      </c>
      <c r="G2828">
        <v>21</v>
      </c>
      <c r="H2828" s="2">
        <v>0</v>
      </c>
      <c r="I2828">
        <f>+ABS(SUMIF($A$4:$A$11183,A2828,$H$4:$H$11183)-IF(ISERROR(VLOOKUP(A2828,Seguimiento_Mar_2025!G$4:U$356,15,FALSE)),0,VLOOKUP(A2828,Seguimiento_Mar_2025!G$4:U$356,15,FALSE)))</f>
        <v>0</v>
      </c>
    </row>
    <row r="2829" spans="1:9" ht="30">
      <c r="A2829" t="s">
        <v>304</v>
      </c>
      <c r="B2829" s="1" t="str">
        <f>+IF(LEN(A2829)&gt;0,VLOOKUP(A2829,Seguimiento_Mar_2025!G$4:H$356,2,FALSE),"")</f>
        <v>Gestantes, niños y niñas menores de 7 años atendidos con complementación alimentaria</v>
      </c>
      <c r="C2829" s="1" t="str">
        <f>+IF(LEN(A2829)&gt;0,VLOOKUP(A2829,Seguimiento_Mar_2025!G$4:J$356,4,FALSE),"")</f>
        <v>Despacho del Gobernador/Oficina privada</v>
      </c>
      <c r="D2829" t="s">
        <v>1305</v>
      </c>
      <c r="E2829" t="str">
        <f t="shared" si="89"/>
        <v>52020904Amalfi</v>
      </c>
      <c r="F2829" t="str">
        <f t="shared" si="90"/>
        <v/>
      </c>
      <c r="G2829">
        <v>17</v>
      </c>
      <c r="H2829" s="2">
        <v>0</v>
      </c>
      <c r="I2829">
        <f>+ABS(SUMIF($A$4:$A$11183,A2829,$H$4:$H$11183)-IF(ISERROR(VLOOKUP(A2829,Seguimiento_Mar_2025!G$4:U$356,15,FALSE)),0,VLOOKUP(A2829,Seguimiento_Mar_2025!G$4:U$356,15,FALSE)))</f>
        <v>0</v>
      </c>
    </row>
    <row r="2830" spans="1:9" ht="30">
      <c r="A2830" t="s">
        <v>304</v>
      </c>
      <c r="B2830" s="1" t="str">
        <f>+IF(LEN(A2830)&gt;0,VLOOKUP(A2830,Seguimiento_Mar_2025!G$4:H$356,2,FALSE),"")</f>
        <v>Gestantes, niños y niñas menores de 7 años atendidos con complementación alimentaria</v>
      </c>
      <c r="C2830" s="1" t="str">
        <f>+IF(LEN(A2830)&gt;0,VLOOKUP(A2830,Seguimiento_Mar_2025!G$4:J$356,4,FALSE),"")</f>
        <v>Despacho del Gobernador/Oficina privada</v>
      </c>
      <c r="D2830" t="s">
        <v>1241</v>
      </c>
      <c r="E2830" t="str">
        <f t="shared" si="89"/>
        <v>52020904Andes</v>
      </c>
      <c r="F2830" t="str">
        <f t="shared" si="90"/>
        <v/>
      </c>
      <c r="G2830">
        <v>142</v>
      </c>
      <c r="H2830" s="2">
        <v>6</v>
      </c>
      <c r="I2830">
        <f>+ABS(SUMIF($A$4:$A$11183,A2830,$H$4:$H$11183)-IF(ISERROR(VLOOKUP(A2830,Seguimiento_Mar_2025!G$4:U$356,15,FALSE)),0,VLOOKUP(A2830,Seguimiento_Mar_2025!G$4:U$356,15,FALSE)))</f>
        <v>0</v>
      </c>
    </row>
    <row r="2831" spans="1:9" ht="30">
      <c r="A2831" t="s">
        <v>304</v>
      </c>
      <c r="B2831" s="1" t="str">
        <f>+IF(LEN(A2831)&gt;0,VLOOKUP(A2831,Seguimiento_Mar_2025!G$4:H$356,2,FALSE),"")</f>
        <v>Gestantes, niños y niñas menores de 7 años atendidos con complementación alimentaria</v>
      </c>
      <c r="C2831" s="1" t="str">
        <f>+IF(LEN(A2831)&gt;0,VLOOKUP(A2831,Seguimiento_Mar_2025!G$4:J$356,4,FALSE),"")</f>
        <v>Despacho del Gobernador/Oficina privada</v>
      </c>
      <c r="D2831" t="s">
        <v>1277</v>
      </c>
      <c r="E2831" t="str">
        <f t="shared" si="89"/>
        <v>52020904Angelópolis</v>
      </c>
      <c r="F2831" t="str">
        <f t="shared" si="90"/>
        <v/>
      </c>
      <c r="G2831">
        <v>16</v>
      </c>
      <c r="H2831" s="2">
        <v>0</v>
      </c>
      <c r="I2831">
        <f>+ABS(SUMIF($A$4:$A$11183,A2831,$H$4:$H$11183)-IF(ISERROR(VLOOKUP(A2831,Seguimiento_Mar_2025!G$4:U$356,15,FALSE)),0,VLOOKUP(A2831,Seguimiento_Mar_2025!G$4:U$356,15,FALSE)))</f>
        <v>0</v>
      </c>
    </row>
    <row r="2832" spans="1:9" ht="30">
      <c r="A2832" t="s">
        <v>304</v>
      </c>
      <c r="B2832" s="1" t="str">
        <f>+IF(LEN(A2832)&gt;0,VLOOKUP(A2832,Seguimiento_Mar_2025!G$4:H$356,2,FALSE),"")</f>
        <v>Gestantes, niños y niñas menores de 7 años atendidos con complementación alimentaria</v>
      </c>
      <c r="C2832" s="1" t="str">
        <f>+IF(LEN(A2832)&gt;0,VLOOKUP(A2832,Seguimiento_Mar_2025!G$4:J$356,4,FALSE),"")</f>
        <v>Despacho del Gobernador/Oficina privada</v>
      </c>
      <c r="D2832" t="s">
        <v>1278</v>
      </c>
      <c r="E2832" t="str">
        <f t="shared" si="89"/>
        <v>52020904Angostura</v>
      </c>
      <c r="F2832" t="str">
        <f t="shared" si="90"/>
        <v/>
      </c>
      <c r="G2832">
        <v>9</v>
      </c>
      <c r="H2832" s="2">
        <v>0</v>
      </c>
      <c r="I2832">
        <f>+ABS(SUMIF($A$4:$A$11183,A2832,$H$4:$H$11183)-IF(ISERROR(VLOOKUP(A2832,Seguimiento_Mar_2025!G$4:U$356,15,FALSE)),0,VLOOKUP(A2832,Seguimiento_Mar_2025!G$4:U$356,15,FALSE)))</f>
        <v>0</v>
      </c>
    </row>
    <row r="2833" spans="1:9" ht="30">
      <c r="A2833" t="s">
        <v>304</v>
      </c>
      <c r="B2833" s="1" t="str">
        <f>+IF(LEN(A2833)&gt;0,VLOOKUP(A2833,Seguimiento_Mar_2025!G$4:H$356,2,FALSE),"")</f>
        <v>Gestantes, niños y niñas menores de 7 años atendidos con complementación alimentaria</v>
      </c>
      <c r="C2833" s="1" t="str">
        <f>+IF(LEN(A2833)&gt;0,VLOOKUP(A2833,Seguimiento_Mar_2025!G$4:J$356,4,FALSE),"")</f>
        <v>Despacho del Gobernador/Oficina privada</v>
      </c>
      <c r="D2833" t="s">
        <v>1306</v>
      </c>
      <c r="E2833" t="str">
        <f t="shared" si="89"/>
        <v>52020904Anorí</v>
      </c>
      <c r="F2833" t="str">
        <f t="shared" si="90"/>
        <v/>
      </c>
      <c r="G2833">
        <v>10</v>
      </c>
      <c r="H2833" s="2">
        <v>0</v>
      </c>
      <c r="I2833">
        <f>+ABS(SUMIF($A$4:$A$11183,A2833,$H$4:$H$11183)-IF(ISERROR(VLOOKUP(A2833,Seguimiento_Mar_2025!G$4:U$356,15,FALSE)),0,VLOOKUP(A2833,Seguimiento_Mar_2025!G$4:U$356,15,FALSE)))</f>
        <v>0</v>
      </c>
    </row>
    <row r="2834" spans="1:9" ht="30">
      <c r="A2834" t="s">
        <v>304</v>
      </c>
      <c r="B2834" s="1" t="str">
        <f>+IF(LEN(A2834)&gt;0,VLOOKUP(A2834,Seguimiento_Mar_2025!G$4:H$356,2,FALSE),"")</f>
        <v>Gestantes, niños y niñas menores de 7 años atendidos con complementación alimentaria</v>
      </c>
      <c r="C2834" s="1" t="str">
        <f>+IF(LEN(A2834)&gt;0,VLOOKUP(A2834,Seguimiento_Mar_2025!G$4:J$356,4,FALSE),"")</f>
        <v>Despacho del Gobernador/Oficina privada</v>
      </c>
      <c r="D2834" t="s">
        <v>1307</v>
      </c>
      <c r="E2834" t="str">
        <f t="shared" si="89"/>
        <v>52020904Anzá</v>
      </c>
      <c r="F2834" t="str">
        <f t="shared" si="90"/>
        <v/>
      </c>
      <c r="G2834">
        <v>27</v>
      </c>
      <c r="H2834" s="2">
        <v>9</v>
      </c>
      <c r="I2834">
        <f>+ABS(SUMIF($A$4:$A$11183,A2834,$H$4:$H$11183)-IF(ISERROR(VLOOKUP(A2834,Seguimiento_Mar_2025!G$4:U$356,15,FALSE)),0,VLOOKUP(A2834,Seguimiento_Mar_2025!G$4:U$356,15,FALSE)))</f>
        <v>0</v>
      </c>
    </row>
    <row r="2835" spans="1:9" ht="30">
      <c r="A2835" t="s">
        <v>304</v>
      </c>
      <c r="B2835" s="1" t="str">
        <f>+IF(LEN(A2835)&gt;0,VLOOKUP(A2835,Seguimiento_Mar_2025!G$4:H$356,2,FALSE),"")</f>
        <v>Gestantes, niños y niñas menores de 7 años atendidos con complementación alimentaria</v>
      </c>
      <c r="C2835" s="1" t="str">
        <f>+IF(LEN(A2835)&gt;0,VLOOKUP(A2835,Seguimiento_Mar_2025!G$4:J$356,4,FALSE),"")</f>
        <v>Despacho del Gobernador/Oficina privada</v>
      </c>
      <c r="D2835" t="s">
        <v>1257</v>
      </c>
      <c r="E2835" t="str">
        <f t="shared" si="89"/>
        <v>52020904Apartadó</v>
      </c>
      <c r="F2835" t="str">
        <f t="shared" si="90"/>
        <v/>
      </c>
      <c r="G2835">
        <v>164</v>
      </c>
      <c r="H2835" s="2">
        <v>0</v>
      </c>
      <c r="I2835">
        <f>+ABS(SUMIF($A$4:$A$11183,A2835,$H$4:$H$11183)-IF(ISERROR(VLOOKUP(A2835,Seguimiento_Mar_2025!G$4:U$356,15,FALSE)),0,VLOOKUP(A2835,Seguimiento_Mar_2025!G$4:U$356,15,FALSE)))</f>
        <v>0</v>
      </c>
    </row>
    <row r="2836" spans="1:9" ht="30">
      <c r="A2836" t="s">
        <v>304</v>
      </c>
      <c r="B2836" s="1" t="str">
        <f>+IF(LEN(A2836)&gt;0,VLOOKUP(A2836,Seguimiento_Mar_2025!G$4:H$356,2,FALSE),"")</f>
        <v>Gestantes, niños y niñas menores de 7 años atendidos con complementación alimentaria</v>
      </c>
      <c r="C2836" s="1" t="str">
        <f>+IF(LEN(A2836)&gt;0,VLOOKUP(A2836,Seguimiento_Mar_2025!G$4:J$356,4,FALSE),"")</f>
        <v>Despacho del Gobernador/Oficina privada</v>
      </c>
      <c r="D2836" t="s">
        <v>1225</v>
      </c>
      <c r="E2836" t="str">
        <f t="shared" si="89"/>
        <v>52020904Arboletes</v>
      </c>
      <c r="F2836" t="str">
        <f t="shared" si="90"/>
        <v/>
      </c>
      <c r="G2836">
        <v>70</v>
      </c>
      <c r="H2836" s="2">
        <v>0</v>
      </c>
      <c r="I2836">
        <f>+ABS(SUMIF($A$4:$A$11183,A2836,$H$4:$H$11183)-IF(ISERROR(VLOOKUP(A2836,Seguimiento_Mar_2025!G$4:U$356,15,FALSE)),0,VLOOKUP(A2836,Seguimiento_Mar_2025!G$4:U$356,15,FALSE)))</f>
        <v>0</v>
      </c>
    </row>
    <row r="2837" spans="1:9" ht="30">
      <c r="A2837" t="s">
        <v>304</v>
      </c>
      <c r="B2837" s="1" t="str">
        <f>+IF(LEN(A2837)&gt;0,VLOOKUP(A2837,Seguimiento_Mar_2025!G$4:H$356,2,FALSE),"")</f>
        <v>Gestantes, niños y niñas menores de 7 años atendidos con complementación alimentaria</v>
      </c>
      <c r="C2837" s="1" t="str">
        <f>+IF(LEN(A2837)&gt;0,VLOOKUP(A2837,Seguimiento_Mar_2025!G$4:J$356,4,FALSE),"")</f>
        <v>Despacho del Gobernador/Oficina privada</v>
      </c>
      <c r="D2837" t="s">
        <v>1308</v>
      </c>
      <c r="E2837" t="str">
        <f t="shared" si="89"/>
        <v>52020904Argelia</v>
      </c>
      <c r="F2837" t="str">
        <f t="shared" si="90"/>
        <v/>
      </c>
      <c r="G2837">
        <v>28</v>
      </c>
      <c r="H2837" s="2">
        <v>0</v>
      </c>
      <c r="I2837">
        <f>+ABS(SUMIF($A$4:$A$11183,A2837,$H$4:$H$11183)-IF(ISERROR(VLOOKUP(A2837,Seguimiento_Mar_2025!G$4:U$356,15,FALSE)),0,VLOOKUP(A2837,Seguimiento_Mar_2025!G$4:U$356,15,FALSE)))</f>
        <v>0</v>
      </c>
    </row>
    <row r="2838" spans="1:9" ht="30">
      <c r="A2838" t="s">
        <v>304</v>
      </c>
      <c r="B2838" s="1" t="str">
        <f>+IF(LEN(A2838)&gt;0,VLOOKUP(A2838,Seguimiento_Mar_2025!G$4:H$356,2,FALSE),"")</f>
        <v>Gestantes, niños y niñas menores de 7 años atendidos con complementación alimentaria</v>
      </c>
      <c r="C2838" s="1" t="str">
        <f>+IF(LEN(A2838)&gt;0,VLOOKUP(A2838,Seguimiento_Mar_2025!G$4:J$356,4,FALSE),"")</f>
        <v>Despacho del Gobernador/Oficina privada</v>
      </c>
      <c r="D2838" t="s">
        <v>1269</v>
      </c>
      <c r="E2838" t="str">
        <f t="shared" si="89"/>
        <v>52020904Armenia</v>
      </c>
      <c r="F2838" t="str">
        <f t="shared" si="90"/>
        <v/>
      </c>
      <c r="G2838">
        <v>24</v>
      </c>
      <c r="H2838" s="2">
        <v>3</v>
      </c>
      <c r="I2838">
        <f>+ABS(SUMIF($A$4:$A$11183,A2838,$H$4:$H$11183)-IF(ISERROR(VLOOKUP(A2838,Seguimiento_Mar_2025!G$4:U$356,15,FALSE)),0,VLOOKUP(A2838,Seguimiento_Mar_2025!G$4:U$356,15,FALSE)))</f>
        <v>0</v>
      </c>
    </row>
    <row r="2839" spans="1:9" ht="30">
      <c r="A2839" t="s">
        <v>304</v>
      </c>
      <c r="B2839" s="1" t="str">
        <f>+IF(LEN(A2839)&gt;0,VLOOKUP(A2839,Seguimiento_Mar_2025!G$4:H$356,2,FALSE),"")</f>
        <v>Gestantes, niños y niñas menores de 7 años atendidos con complementación alimentaria</v>
      </c>
      <c r="C2839" s="1" t="str">
        <f>+IF(LEN(A2839)&gt;0,VLOOKUP(A2839,Seguimiento_Mar_2025!G$4:J$356,4,FALSE),"")</f>
        <v>Despacho del Gobernador/Oficina privada</v>
      </c>
      <c r="D2839" t="s">
        <v>1309</v>
      </c>
      <c r="E2839" t="str">
        <f t="shared" si="89"/>
        <v>52020904Barbosa</v>
      </c>
      <c r="F2839" t="str">
        <f t="shared" si="90"/>
        <v/>
      </c>
      <c r="G2839">
        <v>50</v>
      </c>
      <c r="H2839" s="2">
        <v>0</v>
      </c>
      <c r="I2839">
        <f>+ABS(SUMIF($A$4:$A$11183,A2839,$H$4:$H$11183)-IF(ISERROR(VLOOKUP(A2839,Seguimiento_Mar_2025!G$4:U$356,15,FALSE)),0,VLOOKUP(A2839,Seguimiento_Mar_2025!G$4:U$356,15,FALSE)))</f>
        <v>0</v>
      </c>
    </row>
    <row r="2840" spans="1:9" ht="30">
      <c r="A2840" t="s">
        <v>304</v>
      </c>
      <c r="B2840" s="1" t="str">
        <f>+IF(LEN(A2840)&gt;0,VLOOKUP(A2840,Seguimiento_Mar_2025!G$4:H$356,2,FALSE),"")</f>
        <v>Gestantes, niños y niñas menores de 7 años atendidos con complementación alimentaria</v>
      </c>
      <c r="C2840" s="1" t="str">
        <f>+IF(LEN(A2840)&gt;0,VLOOKUP(A2840,Seguimiento_Mar_2025!G$4:J$356,4,FALSE),"")</f>
        <v>Despacho del Gobernador/Oficina privada</v>
      </c>
      <c r="D2840" t="s">
        <v>1310</v>
      </c>
      <c r="E2840" t="str">
        <f t="shared" si="89"/>
        <v>52020904Bello</v>
      </c>
      <c r="F2840" t="str">
        <f t="shared" si="90"/>
        <v/>
      </c>
      <c r="G2840">
        <v>451</v>
      </c>
      <c r="H2840" s="2">
        <v>43</v>
      </c>
      <c r="I2840">
        <f>+ABS(SUMIF($A$4:$A$11183,A2840,$H$4:$H$11183)-IF(ISERROR(VLOOKUP(A2840,Seguimiento_Mar_2025!G$4:U$356,15,FALSE)),0,VLOOKUP(A2840,Seguimiento_Mar_2025!G$4:U$356,15,FALSE)))</f>
        <v>0</v>
      </c>
    </row>
    <row r="2841" spans="1:9" ht="30">
      <c r="A2841" t="s">
        <v>304</v>
      </c>
      <c r="B2841" s="1" t="str">
        <f>+IF(LEN(A2841)&gt;0,VLOOKUP(A2841,Seguimiento_Mar_2025!G$4:H$356,2,FALSE),"")</f>
        <v>Gestantes, niños y niñas menores de 7 años atendidos con complementación alimentaria</v>
      </c>
      <c r="C2841" s="1" t="str">
        <f>+IF(LEN(A2841)&gt;0,VLOOKUP(A2841,Seguimiento_Mar_2025!G$4:J$356,4,FALSE),"")</f>
        <v>Despacho del Gobernador/Oficina privada</v>
      </c>
      <c r="D2841" t="s">
        <v>1279</v>
      </c>
      <c r="E2841" t="str">
        <f t="shared" si="89"/>
        <v>52020904Belmira</v>
      </c>
      <c r="F2841" t="str">
        <f t="shared" si="90"/>
        <v/>
      </c>
      <c r="G2841">
        <v>22</v>
      </c>
      <c r="H2841" s="2">
        <v>8</v>
      </c>
      <c r="I2841">
        <f>+ABS(SUMIF($A$4:$A$11183,A2841,$H$4:$H$11183)-IF(ISERROR(VLOOKUP(A2841,Seguimiento_Mar_2025!G$4:U$356,15,FALSE)),0,VLOOKUP(A2841,Seguimiento_Mar_2025!G$4:U$356,15,FALSE)))</f>
        <v>0</v>
      </c>
    </row>
    <row r="2842" spans="1:9" ht="30">
      <c r="A2842" t="s">
        <v>304</v>
      </c>
      <c r="B2842" s="1" t="str">
        <f>+IF(LEN(A2842)&gt;0,VLOOKUP(A2842,Seguimiento_Mar_2025!G$4:H$356,2,FALSE),"")</f>
        <v>Gestantes, niños y niñas menores de 7 años atendidos con complementación alimentaria</v>
      </c>
      <c r="C2842" s="1" t="str">
        <f>+IF(LEN(A2842)&gt;0,VLOOKUP(A2842,Seguimiento_Mar_2025!G$4:J$356,4,FALSE),"")</f>
        <v>Despacho del Gobernador/Oficina privada</v>
      </c>
      <c r="D2842" t="s">
        <v>1311</v>
      </c>
      <c r="E2842" t="str">
        <f t="shared" si="89"/>
        <v>52020904Betania</v>
      </c>
      <c r="F2842" t="str">
        <f t="shared" si="90"/>
        <v/>
      </c>
      <c r="G2842">
        <v>21</v>
      </c>
      <c r="H2842" s="2">
        <v>0</v>
      </c>
      <c r="I2842">
        <f>+ABS(SUMIF($A$4:$A$11183,A2842,$H$4:$H$11183)-IF(ISERROR(VLOOKUP(A2842,Seguimiento_Mar_2025!G$4:U$356,15,FALSE)),0,VLOOKUP(A2842,Seguimiento_Mar_2025!G$4:U$356,15,FALSE)))</f>
        <v>0</v>
      </c>
    </row>
    <row r="2843" spans="1:9" ht="30">
      <c r="A2843" t="s">
        <v>304</v>
      </c>
      <c r="B2843" s="1" t="str">
        <f>+IF(LEN(A2843)&gt;0,VLOOKUP(A2843,Seguimiento_Mar_2025!G$4:H$356,2,FALSE),"")</f>
        <v>Gestantes, niños y niñas menores de 7 años atendidos con complementación alimentaria</v>
      </c>
      <c r="C2843" s="1" t="str">
        <f>+IF(LEN(A2843)&gt;0,VLOOKUP(A2843,Seguimiento_Mar_2025!G$4:J$356,4,FALSE),"")</f>
        <v>Despacho del Gobernador/Oficina privada</v>
      </c>
      <c r="D2843" t="s">
        <v>1272</v>
      </c>
      <c r="E2843" t="str">
        <f t="shared" si="89"/>
        <v>52020904Betulia</v>
      </c>
      <c r="F2843" t="str">
        <f t="shared" si="90"/>
        <v/>
      </c>
      <c r="G2843">
        <v>29</v>
      </c>
      <c r="H2843" s="2">
        <v>0</v>
      </c>
      <c r="I2843">
        <f>+ABS(SUMIF($A$4:$A$11183,A2843,$H$4:$H$11183)-IF(ISERROR(VLOOKUP(A2843,Seguimiento_Mar_2025!G$4:U$356,15,FALSE)),0,VLOOKUP(A2843,Seguimiento_Mar_2025!G$4:U$356,15,FALSE)))</f>
        <v>0</v>
      </c>
    </row>
    <row r="2844" spans="1:9" ht="30">
      <c r="A2844" t="s">
        <v>304</v>
      </c>
      <c r="B2844" s="1" t="str">
        <f>+IF(LEN(A2844)&gt;0,VLOOKUP(A2844,Seguimiento_Mar_2025!G$4:H$356,2,FALSE),"")</f>
        <v>Gestantes, niños y niñas menores de 7 años atendidos con complementación alimentaria</v>
      </c>
      <c r="C2844" s="1" t="str">
        <f>+IF(LEN(A2844)&gt;0,VLOOKUP(A2844,Seguimiento_Mar_2025!G$4:J$356,4,FALSE),"")</f>
        <v>Despacho del Gobernador/Oficina privada</v>
      </c>
      <c r="D2844" t="s">
        <v>1280</v>
      </c>
      <c r="E2844" t="str">
        <f t="shared" si="89"/>
        <v>52020904Briceño</v>
      </c>
      <c r="F2844" t="str">
        <f t="shared" si="90"/>
        <v/>
      </c>
      <c r="G2844">
        <v>22</v>
      </c>
      <c r="H2844" s="2">
        <v>4</v>
      </c>
      <c r="I2844">
        <f>+ABS(SUMIF($A$4:$A$11183,A2844,$H$4:$H$11183)-IF(ISERROR(VLOOKUP(A2844,Seguimiento_Mar_2025!G$4:U$356,15,FALSE)),0,VLOOKUP(A2844,Seguimiento_Mar_2025!G$4:U$356,15,FALSE)))</f>
        <v>0</v>
      </c>
    </row>
    <row r="2845" spans="1:9" ht="30">
      <c r="A2845" t="s">
        <v>304</v>
      </c>
      <c r="B2845" s="1" t="str">
        <f>+IF(LEN(A2845)&gt;0,VLOOKUP(A2845,Seguimiento_Mar_2025!G$4:H$356,2,FALSE),"")</f>
        <v>Gestantes, niños y niñas menores de 7 años atendidos con complementación alimentaria</v>
      </c>
      <c r="C2845" s="1" t="str">
        <f>+IF(LEN(A2845)&gt;0,VLOOKUP(A2845,Seguimiento_Mar_2025!G$4:J$356,4,FALSE),"")</f>
        <v>Despacho del Gobernador/Oficina privada</v>
      </c>
      <c r="D2845" t="s">
        <v>1312</v>
      </c>
      <c r="E2845" t="str">
        <f t="shared" si="89"/>
        <v>52020904Buriticá</v>
      </c>
      <c r="F2845" t="str">
        <f t="shared" si="90"/>
        <v/>
      </c>
      <c r="G2845">
        <v>30</v>
      </c>
      <c r="H2845" s="2">
        <v>0</v>
      </c>
      <c r="I2845">
        <f>+ABS(SUMIF($A$4:$A$11183,A2845,$H$4:$H$11183)-IF(ISERROR(VLOOKUP(A2845,Seguimiento_Mar_2025!G$4:U$356,15,FALSE)),0,VLOOKUP(A2845,Seguimiento_Mar_2025!G$4:U$356,15,FALSE)))</f>
        <v>0</v>
      </c>
    </row>
    <row r="2846" spans="1:9" ht="30">
      <c r="A2846" t="s">
        <v>304</v>
      </c>
      <c r="B2846" s="1" t="str">
        <f>+IF(LEN(A2846)&gt;0,VLOOKUP(A2846,Seguimiento_Mar_2025!G$4:H$356,2,FALSE),"")</f>
        <v>Gestantes, niños y niñas menores de 7 años atendidos con complementación alimentaria</v>
      </c>
      <c r="C2846" s="1" t="str">
        <f>+IF(LEN(A2846)&gt;0,VLOOKUP(A2846,Seguimiento_Mar_2025!G$4:J$356,4,FALSE),"")</f>
        <v>Despacho del Gobernador/Oficina privada</v>
      </c>
      <c r="D2846" t="s">
        <v>1264</v>
      </c>
      <c r="E2846" t="str">
        <f t="shared" si="89"/>
        <v>52020904Cáceres</v>
      </c>
      <c r="F2846" t="str">
        <f t="shared" si="90"/>
        <v/>
      </c>
      <c r="G2846">
        <v>28</v>
      </c>
      <c r="H2846" s="2">
        <v>0</v>
      </c>
      <c r="I2846">
        <f>+ABS(SUMIF($A$4:$A$11183,A2846,$H$4:$H$11183)-IF(ISERROR(VLOOKUP(A2846,Seguimiento_Mar_2025!G$4:U$356,15,FALSE)),0,VLOOKUP(A2846,Seguimiento_Mar_2025!G$4:U$356,15,FALSE)))</f>
        <v>0</v>
      </c>
    </row>
    <row r="2847" spans="1:9" ht="30">
      <c r="A2847" t="s">
        <v>304</v>
      </c>
      <c r="B2847" s="1" t="str">
        <f>+IF(LEN(A2847)&gt;0,VLOOKUP(A2847,Seguimiento_Mar_2025!G$4:H$356,2,FALSE),"")</f>
        <v>Gestantes, niños y niñas menores de 7 años atendidos con complementación alimentaria</v>
      </c>
      <c r="C2847" s="1" t="str">
        <f>+IF(LEN(A2847)&gt;0,VLOOKUP(A2847,Seguimiento_Mar_2025!G$4:J$356,4,FALSE),"")</f>
        <v>Despacho del Gobernador/Oficina privada</v>
      </c>
      <c r="D2847" t="s">
        <v>1313</v>
      </c>
      <c r="E2847" t="str">
        <f t="shared" si="89"/>
        <v>52020904Caicedo</v>
      </c>
      <c r="F2847" t="str">
        <f t="shared" si="90"/>
        <v/>
      </c>
      <c r="G2847">
        <v>44</v>
      </c>
      <c r="H2847" s="2">
        <v>4</v>
      </c>
      <c r="I2847">
        <f>+ABS(SUMIF($A$4:$A$11183,A2847,$H$4:$H$11183)-IF(ISERROR(VLOOKUP(A2847,Seguimiento_Mar_2025!G$4:U$356,15,FALSE)),0,VLOOKUP(A2847,Seguimiento_Mar_2025!G$4:U$356,15,FALSE)))</f>
        <v>0</v>
      </c>
    </row>
    <row r="2848" spans="1:9" ht="30">
      <c r="A2848" t="s">
        <v>304</v>
      </c>
      <c r="B2848" s="1" t="str">
        <f>+IF(LEN(A2848)&gt;0,VLOOKUP(A2848,Seguimiento_Mar_2025!G$4:H$356,2,FALSE),"")</f>
        <v>Gestantes, niños y niñas menores de 7 años atendidos con complementación alimentaria</v>
      </c>
      <c r="C2848" s="1" t="str">
        <f>+IF(LEN(A2848)&gt;0,VLOOKUP(A2848,Seguimiento_Mar_2025!G$4:J$356,4,FALSE),"")</f>
        <v>Despacho del Gobernador/Oficina privada</v>
      </c>
      <c r="D2848" t="s">
        <v>1314</v>
      </c>
      <c r="E2848" t="str">
        <f t="shared" si="89"/>
        <v>52020904Caldas</v>
      </c>
      <c r="F2848" t="str">
        <f t="shared" si="90"/>
        <v/>
      </c>
      <c r="G2848">
        <v>98</v>
      </c>
      <c r="H2848" s="2">
        <v>0</v>
      </c>
      <c r="I2848">
        <f>+ABS(SUMIF($A$4:$A$11183,A2848,$H$4:$H$11183)-IF(ISERROR(VLOOKUP(A2848,Seguimiento_Mar_2025!G$4:U$356,15,FALSE)),0,VLOOKUP(A2848,Seguimiento_Mar_2025!G$4:U$356,15,FALSE)))</f>
        <v>0</v>
      </c>
    </row>
    <row r="2849" spans="1:9" ht="30">
      <c r="A2849" t="s">
        <v>304</v>
      </c>
      <c r="B2849" s="1" t="str">
        <f>+IF(LEN(A2849)&gt;0,VLOOKUP(A2849,Seguimiento_Mar_2025!G$4:H$356,2,FALSE),"")</f>
        <v>Gestantes, niños y niñas menores de 7 años atendidos con complementación alimentaria</v>
      </c>
      <c r="C2849" s="1" t="str">
        <f>+IF(LEN(A2849)&gt;0,VLOOKUP(A2849,Seguimiento_Mar_2025!G$4:J$356,4,FALSE),"")</f>
        <v>Despacho del Gobernador/Oficina privada</v>
      </c>
      <c r="D2849" t="s">
        <v>1315</v>
      </c>
      <c r="E2849" t="str">
        <f t="shared" si="89"/>
        <v>52020904Campamento</v>
      </c>
      <c r="F2849" t="str">
        <f t="shared" si="90"/>
        <v/>
      </c>
      <c r="G2849">
        <v>26</v>
      </c>
      <c r="H2849" s="2">
        <v>11</v>
      </c>
      <c r="I2849">
        <f>+ABS(SUMIF($A$4:$A$11183,A2849,$H$4:$H$11183)-IF(ISERROR(VLOOKUP(A2849,Seguimiento_Mar_2025!G$4:U$356,15,FALSE)),0,VLOOKUP(A2849,Seguimiento_Mar_2025!G$4:U$356,15,FALSE)))</f>
        <v>0</v>
      </c>
    </row>
    <row r="2850" spans="1:9" ht="30">
      <c r="A2850" t="s">
        <v>304</v>
      </c>
      <c r="B2850" s="1" t="str">
        <f>+IF(LEN(A2850)&gt;0,VLOOKUP(A2850,Seguimiento_Mar_2025!G$4:H$356,2,FALSE),"")</f>
        <v>Gestantes, niños y niñas menores de 7 años atendidos con complementación alimentaria</v>
      </c>
      <c r="C2850" s="1" t="str">
        <f>+IF(LEN(A2850)&gt;0,VLOOKUP(A2850,Seguimiento_Mar_2025!G$4:J$356,4,FALSE),"")</f>
        <v>Despacho del Gobernador/Oficina privada</v>
      </c>
      <c r="D2850" t="s">
        <v>1316</v>
      </c>
      <c r="E2850" t="str">
        <f t="shared" si="89"/>
        <v>52020904Cañasgordas</v>
      </c>
      <c r="F2850" t="str">
        <f t="shared" si="90"/>
        <v/>
      </c>
      <c r="G2850">
        <v>14</v>
      </c>
      <c r="H2850" s="2">
        <v>0</v>
      </c>
      <c r="I2850">
        <f>+ABS(SUMIF($A$4:$A$11183,A2850,$H$4:$H$11183)-IF(ISERROR(VLOOKUP(A2850,Seguimiento_Mar_2025!G$4:U$356,15,FALSE)),0,VLOOKUP(A2850,Seguimiento_Mar_2025!G$4:U$356,15,FALSE)))</f>
        <v>0</v>
      </c>
    </row>
    <row r="2851" spans="1:9" ht="30">
      <c r="A2851" t="s">
        <v>304</v>
      </c>
      <c r="B2851" s="1" t="str">
        <f>+IF(LEN(A2851)&gt;0,VLOOKUP(A2851,Seguimiento_Mar_2025!G$4:H$356,2,FALSE),"")</f>
        <v>Gestantes, niños y niñas menores de 7 años atendidos con complementación alimentaria</v>
      </c>
      <c r="C2851" s="1" t="str">
        <f>+IF(LEN(A2851)&gt;0,VLOOKUP(A2851,Seguimiento_Mar_2025!G$4:J$356,4,FALSE),"")</f>
        <v>Despacho del Gobernador/Oficina privada</v>
      </c>
      <c r="D2851" t="s">
        <v>1299</v>
      </c>
      <c r="E2851" t="str">
        <f t="shared" si="89"/>
        <v>52020904Caracolí</v>
      </c>
      <c r="F2851" t="str">
        <f t="shared" si="90"/>
        <v/>
      </c>
      <c r="G2851">
        <v>17</v>
      </c>
      <c r="H2851" s="2">
        <v>8</v>
      </c>
      <c r="I2851">
        <f>+ABS(SUMIF($A$4:$A$11183,A2851,$H$4:$H$11183)-IF(ISERROR(VLOOKUP(A2851,Seguimiento_Mar_2025!G$4:U$356,15,FALSE)),0,VLOOKUP(A2851,Seguimiento_Mar_2025!G$4:U$356,15,FALSE)))</f>
        <v>0</v>
      </c>
    </row>
    <row r="2852" spans="1:9" ht="30">
      <c r="A2852" t="s">
        <v>304</v>
      </c>
      <c r="B2852" s="1" t="str">
        <f>+IF(LEN(A2852)&gt;0,VLOOKUP(A2852,Seguimiento_Mar_2025!G$4:H$356,2,FALSE),"")</f>
        <v>Gestantes, niños y niñas menores de 7 años atendidos con complementación alimentaria</v>
      </c>
      <c r="C2852" s="1" t="str">
        <f>+IF(LEN(A2852)&gt;0,VLOOKUP(A2852,Seguimiento_Mar_2025!G$4:J$356,4,FALSE),"")</f>
        <v>Despacho del Gobernador/Oficina privada</v>
      </c>
      <c r="D2852" t="s">
        <v>1273</v>
      </c>
      <c r="E2852" t="str">
        <f t="shared" si="89"/>
        <v>52020904Caramanta</v>
      </c>
      <c r="F2852" t="str">
        <f t="shared" si="90"/>
        <v/>
      </c>
      <c r="G2852">
        <v>11</v>
      </c>
      <c r="H2852" s="2">
        <v>0</v>
      </c>
      <c r="I2852">
        <f>+ABS(SUMIF($A$4:$A$11183,A2852,$H$4:$H$11183)-IF(ISERROR(VLOOKUP(A2852,Seguimiento_Mar_2025!G$4:U$356,15,FALSE)),0,VLOOKUP(A2852,Seguimiento_Mar_2025!G$4:U$356,15,FALSE)))</f>
        <v>0</v>
      </c>
    </row>
    <row r="2853" spans="1:9" ht="30">
      <c r="A2853" t="s">
        <v>304</v>
      </c>
      <c r="B2853" s="1" t="str">
        <f>+IF(LEN(A2853)&gt;0,VLOOKUP(A2853,Seguimiento_Mar_2025!G$4:H$356,2,FALSE),"")</f>
        <v>Gestantes, niños y niñas menores de 7 años atendidos con complementación alimentaria</v>
      </c>
      <c r="C2853" s="1" t="str">
        <f>+IF(LEN(A2853)&gt;0,VLOOKUP(A2853,Seguimiento_Mar_2025!G$4:J$356,4,FALSE),"")</f>
        <v>Despacho del Gobernador/Oficina privada</v>
      </c>
      <c r="D2853" t="s">
        <v>1266</v>
      </c>
      <c r="E2853" t="str">
        <f t="shared" si="89"/>
        <v>52020904Carepa</v>
      </c>
      <c r="F2853" t="str">
        <f t="shared" si="90"/>
        <v/>
      </c>
      <c r="G2853">
        <v>120</v>
      </c>
      <c r="H2853" s="2">
        <v>0</v>
      </c>
      <c r="I2853">
        <f>+ABS(SUMIF($A$4:$A$11183,A2853,$H$4:$H$11183)-IF(ISERROR(VLOOKUP(A2853,Seguimiento_Mar_2025!G$4:U$356,15,FALSE)),0,VLOOKUP(A2853,Seguimiento_Mar_2025!G$4:U$356,15,FALSE)))</f>
        <v>0</v>
      </c>
    </row>
    <row r="2854" spans="1:9" ht="30">
      <c r="A2854" t="s">
        <v>304</v>
      </c>
      <c r="B2854" s="1" t="str">
        <f>+IF(LEN(A2854)&gt;0,VLOOKUP(A2854,Seguimiento_Mar_2025!G$4:H$356,2,FALSE),"")</f>
        <v>Gestantes, niños y niñas menores de 7 años atendidos con complementación alimentaria</v>
      </c>
      <c r="C2854" s="1" t="str">
        <f>+IF(LEN(A2854)&gt;0,VLOOKUP(A2854,Seguimiento_Mar_2025!G$4:J$356,4,FALSE),"")</f>
        <v>Despacho del Gobernador/Oficina privada</v>
      </c>
      <c r="D2854" t="s">
        <v>1292</v>
      </c>
      <c r="E2854" t="str">
        <f t="shared" si="89"/>
        <v>52020904Carolina del Príncipe</v>
      </c>
      <c r="F2854" t="str">
        <f t="shared" si="90"/>
        <v/>
      </c>
      <c r="G2854">
        <v>22</v>
      </c>
      <c r="H2854" s="2">
        <v>0</v>
      </c>
      <c r="I2854">
        <f>+ABS(SUMIF($A$4:$A$11183,A2854,$H$4:$H$11183)-IF(ISERROR(VLOOKUP(A2854,Seguimiento_Mar_2025!G$4:U$356,15,FALSE)),0,VLOOKUP(A2854,Seguimiento_Mar_2025!G$4:U$356,15,FALSE)))</f>
        <v>0</v>
      </c>
    </row>
    <row r="2855" spans="1:9" ht="30">
      <c r="A2855" t="s">
        <v>304</v>
      </c>
      <c r="B2855" s="1" t="str">
        <f>+IF(LEN(A2855)&gt;0,VLOOKUP(A2855,Seguimiento_Mar_2025!G$4:H$356,2,FALSE),"")</f>
        <v>Gestantes, niños y niñas menores de 7 años atendidos con complementación alimentaria</v>
      </c>
      <c r="C2855" s="1" t="str">
        <f>+IF(LEN(A2855)&gt;0,VLOOKUP(A2855,Seguimiento_Mar_2025!G$4:J$356,4,FALSE),"")</f>
        <v>Despacho del Gobernador/Oficina privada</v>
      </c>
      <c r="D2855" t="s">
        <v>1265</v>
      </c>
      <c r="E2855" t="str">
        <f t="shared" si="89"/>
        <v>52020904Caucasia</v>
      </c>
      <c r="F2855" t="str">
        <f t="shared" si="90"/>
        <v/>
      </c>
      <c r="G2855">
        <v>126</v>
      </c>
      <c r="H2855" s="2">
        <v>0</v>
      </c>
      <c r="I2855">
        <f>+ABS(SUMIF($A$4:$A$11183,A2855,$H$4:$H$11183)-IF(ISERROR(VLOOKUP(A2855,Seguimiento_Mar_2025!G$4:U$356,15,FALSE)),0,VLOOKUP(A2855,Seguimiento_Mar_2025!G$4:U$356,15,FALSE)))</f>
        <v>0</v>
      </c>
    </row>
    <row r="2856" spans="1:9" ht="30">
      <c r="A2856" t="s">
        <v>304</v>
      </c>
      <c r="B2856" s="1" t="str">
        <f>+IF(LEN(A2856)&gt;0,VLOOKUP(A2856,Seguimiento_Mar_2025!G$4:H$356,2,FALSE),"")</f>
        <v>Gestantes, niños y niñas menores de 7 años atendidos con complementación alimentaria</v>
      </c>
      <c r="C2856" s="1" t="str">
        <f>+IF(LEN(A2856)&gt;0,VLOOKUP(A2856,Seguimiento_Mar_2025!G$4:J$356,4,FALSE),"")</f>
        <v>Despacho del Gobernador/Oficina privada</v>
      </c>
      <c r="D2856" t="s">
        <v>1258</v>
      </c>
      <c r="E2856" t="str">
        <f t="shared" si="89"/>
        <v>52020904Chigorodó</v>
      </c>
      <c r="F2856" t="str">
        <f t="shared" si="90"/>
        <v/>
      </c>
      <c r="G2856">
        <v>172</v>
      </c>
      <c r="H2856" s="2">
        <v>0</v>
      </c>
      <c r="I2856">
        <f>+ABS(SUMIF($A$4:$A$11183,A2856,$H$4:$H$11183)-IF(ISERROR(VLOOKUP(A2856,Seguimiento_Mar_2025!G$4:U$356,15,FALSE)),0,VLOOKUP(A2856,Seguimiento_Mar_2025!G$4:U$356,15,FALSE)))</f>
        <v>0</v>
      </c>
    </row>
    <row r="2857" spans="1:9" ht="30">
      <c r="A2857" t="s">
        <v>304</v>
      </c>
      <c r="B2857" s="1" t="str">
        <f>+IF(LEN(A2857)&gt;0,VLOOKUP(A2857,Seguimiento_Mar_2025!G$4:H$356,2,FALSE),"")</f>
        <v>Gestantes, niños y niñas menores de 7 años atendidos con complementación alimentaria</v>
      </c>
      <c r="C2857" s="1" t="str">
        <f>+IF(LEN(A2857)&gt;0,VLOOKUP(A2857,Seguimiento_Mar_2025!G$4:J$356,4,FALSE),"")</f>
        <v>Despacho del Gobernador/Oficina privada</v>
      </c>
      <c r="D2857" t="s">
        <v>1281</v>
      </c>
      <c r="E2857" t="str">
        <f t="shared" ref="E2857:E2920" si="91">+A2857&amp;D2857</f>
        <v>52020904Cisneros</v>
      </c>
      <c r="F2857" t="str">
        <f t="shared" si="90"/>
        <v/>
      </c>
      <c r="G2857">
        <v>33</v>
      </c>
      <c r="H2857" s="2">
        <v>19</v>
      </c>
      <c r="I2857">
        <f>+ABS(SUMIF($A$4:$A$11183,A2857,$H$4:$H$11183)-IF(ISERROR(VLOOKUP(A2857,Seguimiento_Mar_2025!G$4:U$356,15,FALSE)),0,VLOOKUP(A2857,Seguimiento_Mar_2025!G$4:U$356,15,FALSE)))</f>
        <v>0</v>
      </c>
    </row>
    <row r="2858" spans="1:9" ht="30">
      <c r="A2858" t="s">
        <v>304</v>
      </c>
      <c r="B2858" s="1" t="str">
        <f>+IF(LEN(A2858)&gt;0,VLOOKUP(A2858,Seguimiento_Mar_2025!G$4:H$356,2,FALSE),"")</f>
        <v>Gestantes, niños y niñas menores de 7 años atendidos con complementación alimentaria</v>
      </c>
      <c r="C2858" s="1" t="str">
        <f>+IF(LEN(A2858)&gt;0,VLOOKUP(A2858,Seguimiento_Mar_2025!G$4:J$356,4,FALSE),"")</f>
        <v>Despacho del Gobernador/Oficina privada</v>
      </c>
      <c r="D2858" t="s">
        <v>1254</v>
      </c>
      <c r="E2858" t="str">
        <f t="shared" si="91"/>
        <v>52020904Ciudad Bolívar</v>
      </c>
      <c r="F2858" t="str">
        <f t="shared" si="90"/>
        <v/>
      </c>
      <c r="G2858">
        <v>26</v>
      </c>
      <c r="H2858" s="2">
        <v>82</v>
      </c>
      <c r="I2858">
        <f>+ABS(SUMIF($A$4:$A$11183,A2858,$H$4:$H$11183)-IF(ISERROR(VLOOKUP(A2858,Seguimiento_Mar_2025!G$4:U$356,15,FALSE)),0,VLOOKUP(A2858,Seguimiento_Mar_2025!G$4:U$356,15,FALSE)))</f>
        <v>0</v>
      </c>
    </row>
    <row r="2859" spans="1:9" ht="30">
      <c r="A2859" t="s">
        <v>304</v>
      </c>
      <c r="B2859" s="1" t="str">
        <f>+IF(LEN(A2859)&gt;0,VLOOKUP(A2859,Seguimiento_Mar_2025!G$4:H$356,2,FALSE),"")</f>
        <v>Gestantes, niños y niñas menores de 7 años atendidos con complementación alimentaria</v>
      </c>
      <c r="C2859" s="1" t="str">
        <f>+IF(LEN(A2859)&gt;0,VLOOKUP(A2859,Seguimiento_Mar_2025!G$4:J$356,4,FALSE),"")</f>
        <v>Despacho del Gobernador/Oficina privada</v>
      </c>
      <c r="D2859" t="s">
        <v>1317</v>
      </c>
      <c r="E2859" t="str">
        <f t="shared" si="91"/>
        <v>52020904Cocorná</v>
      </c>
      <c r="F2859" t="str">
        <f t="shared" si="90"/>
        <v/>
      </c>
      <c r="G2859">
        <v>21</v>
      </c>
      <c r="H2859" s="2">
        <v>0</v>
      </c>
      <c r="I2859">
        <f>+ABS(SUMIF($A$4:$A$11183,A2859,$H$4:$H$11183)-IF(ISERROR(VLOOKUP(A2859,Seguimiento_Mar_2025!G$4:U$356,15,FALSE)),0,VLOOKUP(A2859,Seguimiento_Mar_2025!G$4:U$356,15,FALSE)))</f>
        <v>0</v>
      </c>
    </row>
    <row r="2860" spans="1:9" ht="30">
      <c r="A2860" t="s">
        <v>304</v>
      </c>
      <c r="B2860" s="1" t="str">
        <f>+IF(LEN(A2860)&gt;0,VLOOKUP(A2860,Seguimiento_Mar_2025!G$4:H$356,2,FALSE),"")</f>
        <v>Gestantes, niños y niñas menores de 7 años atendidos con complementación alimentaria</v>
      </c>
      <c r="C2860" s="1" t="str">
        <f>+IF(LEN(A2860)&gt;0,VLOOKUP(A2860,Seguimiento_Mar_2025!G$4:J$356,4,FALSE),"")</f>
        <v>Despacho del Gobernador/Oficina privada</v>
      </c>
      <c r="D2860" t="s">
        <v>1276</v>
      </c>
      <c r="E2860" t="str">
        <f t="shared" si="91"/>
        <v>52020904Concepción</v>
      </c>
      <c r="F2860" t="str">
        <f t="shared" si="90"/>
        <v/>
      </c>
      <c r="G2860">
        <v>10</v>
      </c>
      <c r="H2860" s="2">
        <v>0</v>
      </c>
      <c r="I2860">
        <f>+ABS(SUMIF($A$4:$A$11183,A2860,$H$4:$H$11183)-IF(ISERROR(VLOOKUP(A2860,Seguimiento_Mar_2025!G$4:U$356,15,FALSE)),0,VLOOKUP(A2860,Seguimiento_Mar_2025!G$4:U$356,15,FALSE)))</f>
        <v>0</v>
      </c>
    </row>
    <row r="2861" spans="1:9" ht="30">
      <c r="A2861" t="s">
        <v>304</v>
      </c>
      <c r="B2861" s="1" t="str">
        <f>+IF(LEN(A2861)&gt;0,VLOOKUP(A2861,Seguimiento_Mar_2025!G$4:H$356,2,FALSE),"")</f>
        <v>Gestantes, niños y niñas menores de 7 años atendidos con complementación alimentaria</v>
      </c>
      <c r="C2861" s="1" t="str">
        <f>+IF(LEN(A2861)&gt;0,VLOOKUP(A2861,Seguimiento_Mar_2025!G$4:J$356,4,FALSE),"")</f>
        <v>Despacho del Gobernador/Oficina privada</v>
      </c>
      <c r="D2861" t="s">
        <v>1318</v>
      </c>
      <c r="E2861" t="str">
        <f t="shared" si="91"/>
        <v>52020904Concordia</v>
      </c>
      <c r="F2861" t="str">
        <f t="shared" si="90"/>
        <v/>
      </c>
      <c r="G2861">
        <v>51</v>
      </c>
      <c r="H2861" s="2">
        <v>0</v>
      </c>
      <c r="I2861">
        <f>+ABS(SUMIF($A$4:$A$11183,A2861,$H$4:$H$11183)-IF(ISERROR(VLOOKUP(A2861,Seguimiento_Mar_2025!G$4:U$356,15,FALSE)),0,VLOOKUP(A2861,Seguimiento_Mar_2025!G$4:U$356,15,FALSE)))</f>
        <v>0</v>
      </c>
    </row>
    <row r="2862" spans="1:9" ht="30">
      <c r="A2862" t="s">
        <v>304</v>
      </c>
      <c r="B2862" s="1" t="str">
        <f>+IF(LEN(A2862)&gt;0,VLOOKUP(A2862,Seguimiento_Mar_2025!G$4:H$356,2,FALSE),"")</f>
        <v>Gestantes, niños y niñas menores de 7 años atendidos con complementación alimentaria</v>
      </c>
      <c r="C2862" s="1" t="str">
        <f>+IF(LEN(A2862)&gt;0,VLOOKUP(A2862,Seguimiento_Mar_2025!G$4:J$356,4,FALSE),"")</f>
        <v>Despacho del Gobernador/Oficina privada</v>
      </c>
      <c r="D2862" t="s">
        <v>1245</v>
      </c>
      <c r="E2862" t="str">
        <f t="shared" si="91"/>
        <v>52020904Copacabana</v>
      </c>
      <c r="F2862" t="str">
        <f t="shared" si="90"/>
        <v/>
      </c>
      <c r="G2862">
        <v>59</v>
      </c>
      <c r="H2862" s="2">
        <v>0</v>
      </c>
      <c r="I2862">
        <f>+ABS(SUMIF($A$4:$A$11183,A2862,$H$4:$H$11183)-IF(ISERROR(VLOOKUP(A2862,Seguimiento_Mar_2025!G$4:U$356,15,FALSE)),0,VLOOKUP(A2862,Seguimiento_Mar_2025!G$4:U$356,15,FALSE)))</f>
        <v>0</v>
      </c>
    </row>
    <row r="2863" spans="1:9" ht="30">
      <c r="A2863" t="s">
        <v>304</v>
      </c>
      <c r="B2863" s="1" t="str">
        <f>+IF(LEN(A2863)&gt;0,VLOOKUP(A2863,Seguimiento_Mar_2025!G$4:H$356,2,FALSE),"")</f>
        <v>Gestantes, niños y niñas menores de 7 años atendidos con complementación alimentaria</v>
      </c>
      <c r="C2863" s="1" t="str">
        <f>+IF(LEN(A2863)&gt;0,VLOOKUP(A2863,Seguimiento_Mar_2025!G$4:J$356,4,FALSE),"")</f>
        <v>Despacho del Gobernador/Oficina privada</v>
      </c>
      <c r="D2863" t="s">
        <v>1231</v>
      </c>
      <c r="E2863" t="str">
        <f t="shared" si="91"/>
        <v>52020904Dabeiba</v>
      </c>
      <c r="F2863" t="str">
        <f t="shared" si="90"/>
        <v/>
      </c>
      <c r="G2863">
        <v>18</v>
      </c>
      <c r="H2863" s="2">
        <v>0</v>
      </c>
      <c r="I2863">
        <f>+ABS(SUMIF($A$4:$A$11183,A2863,$H$4:$H$11183)-IF(ISERROR(VLOOKUP(A2863,Seguimiento_Mar_2025!G$4:U$356,15,FALSE)),0,VLOOKUP(A2863,Seguimiento_Mar_2025!G$4:U$356,15,FALSE)))</f>
        <v>0</v>
      </c>
    </row>
    <row r="2864" spans="1:9" ht="30">
      <c r="A2864" t="s">
        <v>304</v>
      </c>
      <c r="B2864" s="1" t="str">
        <f>+IF(LEN(A2864)&gt;0,VLOOKUP(A2864,Seguimiento_Mar_2025!G$4:H$356,2,FALSE),"")</f>
        <v>Gestantes, niños y niñas menores de 7 años atendidos con complementación alimentaria</v>
      </c>
      <c r="C2864" s="1" t="str">
        <f>+IF(LEN(A2864)&gt;0,VLOOKUP(A2864,Seguimiento_Mar_2025!G$4:J$356,4,FALSE),"")</f>
        <v>Despacho del Gobernador/Oficina privada</v>
      </c>
      <c r="D2864" t="s">
        <v>1319</v>
      </c>
      <c r="E2864" t="str">
        <f t="shared" si="91"/>
        <v>52020904Donmatías</v>
      </c>
      <c r="F2864" t="str">
        <f t="shared" si="90"/>
        <v/>
      </c>
      <c r="G2864">
        <v>38</v>
      </c>
      <c r="H2864" s="2">
        <v>1</v>
      </c>
      <c r="I2864">
        <f>+ABS(SUMIF($A$4:$A$11183,A2864,$H$4:$H$11183)-IF(ISERROR(VLOOKUP(A2864,Seguimiento_Mar_2025!G$4:U$356,15,FALSE)),0,VLOOKUP(A2864,Seguimiento_Mar_2025!G$4:U$356,15,FALSE)))</f>
        <v>0</v>
      </c>
    </row>
    <row r="2865" spans="1:9" ht="30">
      <c r="A2865" t="s">
        <v>304</v>
      </c>
      <c r="B2865" s="1" t="str">
        <f>+IF(LEN(A2865)&gt;0,VLOOKUP(A2865,Seguimiento_Mar_2025!G$4:H$356,2,FALSE),"")</f>
        <v>Gestantes, niños y niñas menores de 7 años atendidos con complementación alimentaria</v>
      </c>
      <c r="C2865" s="1" t="str">
        <f>+IF(LEN(A2865)&gt;0,VLOOKUP(A2865,Seguimiento_Mar_2025!G$4:J$356,4,FALSE),"")</f>
        <v>Despacho del Gobernador/Oficina privada</v>
      </c>
      <c r="D2865" t="s">
        <v>1270</v>
      </c>
      <c r="E2865" t="str">
        <f t="shared" si="91"/>
        <v>52020904Ebéjico</v>
      </c>
      <c r="F2865" t="str">
        <f t="shared" si="90"/>
        <v/>
      </c>
      <c r="G2865">
        <v>10</v>
      </c>
      <c r="H2865" s="2">
        <v>25</v>
      </c>
      <c r="I2865">
        <f>+ABS(SUMIF($A$4:$A$11183,A2865,$H$4:$H$11183)-IF(ISERROR(VLOOKUP(A2865,Seguimiento_Mar_2025!G$4:U$356,15,FALSE)),0,VLOOKUP(A2865,Seguimiento_Mar_2025!G$4:U$356,15,FALSE)))</f>
        <v>0</v>
      </c>
    </row>
    <row r="2866" spans="1:9" ht="30">
      <c r="A2866" t="s">
        <v>304</v>
      </c>
      <c r="B2866" s="1" t="str">
        <f>+IF(LEN(A2866)&gt;0,VLOOKUP(A2866,Seguimiento_Mar_2025!G$4:H$356,2,FALSE),"")</f>
        <v>Gestantes, niños y niñas menores de 7 años atendidos con complementación alimentaria</v>
      </c>
      <c r="C2866" s="1" t="str">
        <f>+IF(LEN(A2866)&gt;0,VLOOKUP(A2866,Seguimiento_Mar_2025!G$4:J$356,4,FALSE),"")</f>
        <v>Despacho del Gobernador/Oficina privada</v>
      </c>
      <c r="D2866" t="s">
        <v>1253</v>
      </c>
      <c r="E2866" t="str">
        <f t="shared" si="91"/>
        <v>52020904El Bagre</v>
      </c>
      <c r="F2866" t="str">
        <f t="shared" si="90"/>
        <v/>
      </c>
      <c r="G2866">
        <v>96</v>
      </c>
      <c r="H2866" s="2">
        <v>4</v>
      </c>
      <c r="I2866">
        <f>+ABS(SUMIF($A$4:$A$11183,A2866,$H$4:$H$11183)-IF(ISERROR(VLOOKUP(A2866,Seguimiento_Mar_2025!G$4:U$356,15,FALSE)),0,VLOOKUP(A2866,Seguimiento_Mar_2025!G$4:U$356,15,FALSE)))</f>
        <v>0</v>
      </c>
    </row>
    <row r="2867" spans="1:9" ht="30">
      <c r="A2867" t="s">
        <v>304</v>
      </c>
      <c r="B2867" s="1" t="str">
        <f>+IF(LEN(A2867)&gt;0,VLOOKUP(A2867,Seguimiento_Mar_2025!G$4:H$356,2,FALSE),"")</f>
        <v>Gestantes, niños y niñas menores de 7 años atendidos con complementación alimentaria</v>
      </c>
      <c r="C2867" s="1" t="str">
        <f>+IF(LEN(A2867)&gt;0,VLOOKUP(A2867,Seguimiento_Mar_2025!G$4:J$356,4,FALSE),"")</f>
        <v>Despacho del Gobernador/Oficina privada</v>
      </c>
      <c r="D2867" t="s">
        <v>1320</v>
      </c>
      <c r="E2867" t="str">
        <f t="shared" si="91"/>
        <v>52020904El Carmen de Viboral</v>
      </c>
      <c r="F2867" t="str">
        <f t="shared" si="90"/>
        <v/>
      </c>
      <c r="G2867">
        <v>111</v>
      </c>
      <c r="H2867" s="2">
        <v>48</v>
      </c>
      <c r="I2867">
        <f>+ABS(SUMIF($A$4:$A$11183,A2867,$H$4:$H$11183)-IF(ISERROR(VLOOKUP(A2867,Seguimiento_Mar_2025!G$4:U$356,15,FALSE)),0,VLOOKUP(A2867,Seguimiento_Mar_2025!G$4:U$356,15,FALSE)))</f>
        <v>0</v>
      </c>
    </row>
    <row r="2868" spans="1:9" ht="30">
      <c r="A2868" t="s">
        <v>304</v>
      </c>
      <c r="B2868" s="1" t="str">
        <f>+IF(LEN(A2868)&gt;0,VLOOKUP(A2868,Seguimiento_Mar_2025!G$4:H$356,2,FALSE),"")</f>
        <v>Gestantes, niños y niñas menores de 7 años atendidos con complementación alimentaria</v>
      </c>
      <c r="C2868" s="1" t="str">
        <f>+IF(LEN(A2868)&gt;0,VLOOKUP(A2868,Seguimiento_Mar_2025!G$4:J$356,4,FALSE),"")</f>
        <v>Despacho del Gobernador/Oficina privada</v>
      </c>
      <c r="D2868" t="s">
        <v>1244</v>
      </c>
      <c r="E2868" t="str">
        <f t="shared" si="91"/>
        <v>52020904El Peñol</v>
      </c>
      <c r="F2868" t="str">
        <f t="shared" si="90"/>
        <v/>
      </c>
      <c r="G2868">
        <v>37</v>
      </c>
      <c r="H2868" s="2">
        <v>0</v>
      </c>
      <c r="I2868">
        <f>+ABS(SUMIF($A$4:$A$11183,A2868,$H$4:$H$11183)-IF(ISERROR(VLOOKUP(A2868,Seguimiento_Mar_2025!G$4:U$356,15,FALSE)),0,VLOOKUP(A2868,Seguimiento_Mar_2025!G$4:U$356,15,FALSE)))</f>
        <v>0</v>
      </c>
    </row>
    <row r="2869" spans="1:9" ht="30">
      <c r="A2869" t="s">
        <v>304</v>
      </c>
      <c r="B2869" s="1" t="str">
        <f>+IF(LEN(A2869)&gt;0,VLOOKUP(A2869,Seguimiento_Mar_2025!G$4:H$356,2,FALSE),"")</f>
        <v>Gestantes, niños y niñas menores de 7 años atendidos con complementación alimentaria</v>
      </c>
      <c r="C2869" s="1" t="str">
        <f>+IF(LEN(A2869)&gt;0,VLOOKUP(A2869,Seguimiento_Mar_2025!G$4:J$356,4,FALSE),"")</f>
        <v>Despacho del Gobernador/Oficina privada</v>
      </c>
      <c r="D2869" t="s">
        <v>1321</v>
      </c>
      <c r="E2869" t="str">
        <f t="shared" si="91"/>
        <v>52020904El Retiro</v>
      </c>
      <c r="F2869" t="str">
        <f t="shared" si="90"/>
        <v/>
      </c>
      <c r="G2869">
        <v>10</v>
      </c>
      <c r="H2869" s="2">
        <v>0</v>
      </c>
      <c r="I2869">
        <f>+ABS(SUMIF($A$4:$A$11183,A2869,$H$4:$H$11183)-IF(ISERROR(VLOOKUP(A2869,Seguimiento_Mar_2025!G$4:U$356,15,FALSE)),0,VLOOKUP(A2869,Seguimiento_Mar_2025!G$4:U$356,15,FALSE)))</f>
        <v>0</v>
      </c>
    </row>
    <row r="2870" spans="1:9" ht="30">
      <c r="A2870" t="s">
        <v>304</v>
      </c>
      <c r="B2870" s="1" t="str">
        <f>+IF(LEN(A2870)&gt;0,VLOOKUP(A2870,Seguimiento_Mar_2025!G$4:H$356,2,FALSE),"")</f>
        <v>Gestantes, niños y niñas menores de 7 años atendidos con complementación alimentaria</v>
      </c>
      <c r="C2870" s="1" t="str">
        <f>+IF(LEN(A2870)&gt;0,VLOOKUP(A2870,Seguimiento_Mar_2025!G$4:J$356,4,FALSE),"")</f>
        <v>Despacho del Gobernador/Oficina privada</v>
      </c>
      <c r="D2870" t="s">
        <v>1235</v>
      </c>
      <c r="E2870" t="str">
        <f t="shared" si="91"/>
        <v>52020904El Santuario</v>
      </c>
      <c r="F2870" t="str">
        <f t="shared" si="90"/>
        <v/>
      </c>
      <c r="G2870">
        <v>28</v>
      </c>
      <c r="H2870" s="2">
        <v>0</v>
      </c>
      <c r="I2870">
        <f>+ABS(SUMIF($A$4:$A$11183,A2870,$H$4:$H$11183)-IF(ISERROR(VLOOKUP(A2870,Seguimiento_Mar_2025!G$4:U$356,15,FALSE)),0,VLOOKUP(A2870,Seguimiento_Mar_2025!G$4:U$356,15,FALSE)))</f>
        <v>0</v>
      </c>
    </row>
    <row r="2871" spans="1:9" ht="30">
      <c r="A2871" t="s">
        <v>304</v>
      </c>
      <c r="B2871" s="1" t="str">
        <f>+IF(LEN(A2871)&gt;0,VLOOKUP(A2871,Seguimiento_Mar_2025!G$4:H$356,2,FALSE),"")</f>
        <v>Gestantes, niños y niñas menores de 7 años atendidos con complementación alimentaria</v>
      </c>
      <c r="C2871" s="1" t="str">
        <f>+IF(LEN(A2871)&gt;0,VLOOKUP(A2871,Seguimiento_Mar_2025!G$4:J$356,4,FALSE),"")</f>
        <v>Despacho del Gobernador/Oficina privada</v>
      </c>
      <c r="D2871" t="s">
        <v>1246</v>
      </c>
      <c r="E2871" t="str">
        <f t="shared" si="91"/>
        <v>52020904Entrerríos</v>
      </c>
      <c r="F2871" t="str">
        <f t="shared" si="90"/>
        <v/>
      </c>
      <c r="G2871">
        <v>20</v>
      </c>
      <c r="H2871" s="2">
        <v>5</v>
      </c>
      <c r="I2871">
        <f>+ABS(SUMIF($A$4:$A$11183,A2871,$H$4:$H$11183)-IF(ISERROR(VLOOKUP(A2871,Seguimiento_Mar_2025!G$4:U$356,15,FALSE)),0,VLOOKUP(A2871,Seguimiento_Mar_2025!G$4:U$356,15,FALSE)))</f>
        <v>0</v>
      </c>
    </row>
    <row r="2872" spans="1:9" ht="30">
      <c r="A2872" t="s">
        <v>304</v>
      </c>
      <c r="B2872" s="1" t="str">
        <f>+IF(LEN(A2872)&gt;0,VLOOKUP(A2872,Seguimiento_Mar_2025!G$4:H$356,2,FALSE),"")</f>
        <v>Gestantes, niños y niñas menores de 7 años atendidos con complementación alimentaria</v>
      </c>
      <c r="C2872" s="1" t="str">
        <f>+IF(LEN(A2872)&gt;0,VLOOKUP(A2872,Seguimiento_Mar_2025!G$4:J$356,4,FALSE),"")</f>
        <v>Despacho del Gobernador/Oficina privada</v>
      </c>
      <c r="D2872" t="s">
        <v>1322</v>
      </c>
      <c r="E2872" t="str">
        <f t="shared" si="91"/>
        <v>52020904Envigado</v>
      </c>
      <c r="F2872" t="str">
        <f t="shared" si="90"/>
        <v/>
      </c>
      <c r="G2872">
        <v>96</v>
      </c>
      <c r="H2872" s="2">
        <v>0</v>
      </c>
      <c r="I2872">
        <f>+ABS(SUMIF($A$4:$A$11183,A2872,$H$4:$H$11183)-IF(ISERROR(VLOOKUP(A2872,Seguimiento_Mar_2025!G$4:U$356,15,FALSE)),0,VLOOKUP(A2872,Seguimiento_Mar_2025!G$4:U$356,15,FALSE)))</f>
        <v>0</v>
      </c>
    </row>
    <row r="2873" spans="1:9" ht="30">
      <c r="A2873" t="s">
        <v>304</v>
      </c>
      <c r="B2873" s="1" t="str">
        <f>+IF(LEN(A2873)&gt;0,VLOOKUP(A2873,Seguimiento_Mar_2025!G$4:H$356,2,FALSE),"")</f>
        <v>Gestantes, niños y niñas menores de 7 años atendidos con complementación alimentaria</v>
      </c>
      <c r="C2873" s="1" t="str">
        <f>+IF(LEN(A2873)&gt;0,VLOOKUP(A2873,Seguimiento_Mar_2025!G$4:J$356,4,FALSE),"")</f>
        <v>Despacho del Gobernador/Oficina privada</v>
      </c>
      <c r="D2873" t="s">
        <v>1323</v>
      </c>
      <c r="E2873" t="str">
        <f t="shared" si="91"/>
        <v>52020904Fredonia</v>
      </c>
      <c r="F2873" t="str">
        <f t="shared" si="90"/>
        <v/>
      </c>
      <c r="G2873">
        <v>26</v>
      </c>
      <c r="H2873" s="2">
        <v>0</v>
      </c>
      <c r="I2873">
        <f>+ABS(SUMIF($A$4:$A$11183,A2873,$H$4:$H$11183)-IF(ISERROR(VLOOKUP(A2873,Seguimiento_Mar_2025!G$4:U$356,15,FALSE)),0,VLOOKUP(A2873,Seguimiento_Mar_2025!G$4:U$356,15,FALSE)))</f>
        <v>0</v>
      </c>
    </row>
    <row r="2874" spans="1:9" ht="30">
      <c r="A2874" t="s">
        <v>304</v>
      </c>
      <c r="B2874" s="1" t="str">
        <f>+IF(LEN(A2874)&gt;0,VLOOKUP(A2874,Seguimiento_Mar_2025!G$4:H$356,2,FALSE),"")</f>
        <v>Gestantes, niños y niñas menores de 7 años atendidos con complementación alimentaria</v>
      </c>
      <c r="C2874" s="1" t="str">
        <f>+IF(LEN(A2874)&gt;0,VLOOKUP(A2874,Seguimiento_Mar_2025!G$4:J$356,4,FALSE),"")</f>
        <v>Despacho del Gobernador/Oficina privada</v>
      </c>
      <c r="D2874" t="s">
        <v>1324</v>
      </c>
      <c r="E2874" t="str">
        <f t="shared" si="91"/>
        <v>52020904Frontino</v>
      </c>
      <c r="F2874" t="str">
        <f t="shared" si="90"/>
        <v/>
      </c>
      <c r="G2874">
        <v>70</v>
      </c>
      <c r="H2874" s="2">
        <v>0</v>
      </c>
      <c r="I2874">
        <f>+ABS(SUMIF($A$4:$A$11183,A2874,$H$4:$H$11183)-IF(ISERROR(VLOOKUP(A2874,Seguimiento_Mar_2025!G$4:U$356,15,FALSE)),0,VLOOKUP(A2874,Seguimiento_Mar_2025!G$4:U$356,15,FALSE)))</f>
        <v>0</v>
      </c>
    </row>
    <row r="2875" spans="1:9" ht="30">
      <c r="A2875" t="s">
        <v>304</v>
      </c>
      <c r="B2875" s="1" t="str">
        <f>+IF(LEN(A2875)&gt;0,VLOOKUP(A2875,Seguimiento_Mar_2025!G$4:H$356,2,FALSE),"")</f>
        <v>Gestantes, niños y niñas menores de 7 años atendidos con complementación alimentaria</v>
      </c>
      <c r="C2875" s="1" t="str">
        <f>+IF(LEN(A2875)&gt;0,VLOOKUP(A2875,Seguimiento_Mar_2025!G$4:J$356,4,FALSE),"")</f>
        <v>Despacho del Gobernador/Oficina privada</v>
      </c>
      <c r="D2875" t="s">
        <v>1325</v>
      </c>
      <c r="E2875" t="str">
        <f t="shared" si="91"/>
        <v>52020904Giraldo</v>
      </c>
      <c r="F2875" t="str">
        <f t="shared" si="90"/>
        <v/>
      </c>
      <c r="G2875">
        <v>16</v>
      </c>
      <c r="H2875" s="2">
        <v>8</v>
      </c>
      <c r="I2875">
        <f>+ABS(SUMIF($A$4:$A$11183,A2875,$H$4:$H$11183)-IF(ISERROR(VLOOKUP(A2875,Seguimiento_Mar_2025!G$4:U$356,15,FALSE)),0,VLOOKUP(A2875,Seguimiento_Mar_2025!G$4:U$356,15,FALSE)))</f>
        <v>0</v>
      </c>
    </row>
    <row r="2876" spans="1:9" ht="30">
      <c r="A2876" t="s">
        <v>304</v>
      </c>
      <c r="B2876" s="1" t="str">
        <f>+IF(LEN(A2876)&gt;0,VLOOKUP(A2876,Seguimiento_Mar_2025!G$4:H$356,2,FALSE),"")</f>
        <v>Gestantes, niños y niñas menores de 7 años atendidos con complementación alimentaria</v>
      </c>
      <c r="C2876" s="1" t="str">
        <f>+IF(LEN(A2876)&gt;0,VLOOKUP(A2876,Seguimiento_Mar_2025!G$4:J$356,4,FALSE),"")</f>
        <v>Despacho del Gobernador/Oficina privada</v>
      </c>
      <c r="D2876" t="s">
        <v>1261</v>
      </c>
      <c r="E2876" t="str">
        <f t="shared" si="91"/>
        <v>52020904Girardota</v>
      </c>
      <c r="F2876" t="str">
        <f t="shared" si="90"/>
        <v/>
      </c>
      <c r="G2876">
        <v>189</v>
      </c>
      <c r="H2876" s="2">
        <v>20</v>
      </c>
      <c r="I2876">
        <f>+ABS(SUMIF($A$4:$A$11183,A2876,$H$4:$H$11183)-IF(ISERROR(VLOOKUP(A2876,Seguimiento_Mar_2025!G$4:U$356,15,FALSE)),0,VLOOKUP(A2876,Seguimiento_Mar_2025!G$4:U$356,15,FALSE)))</f>
        <v>0</v>
      </c>
    </row>
    <row r="2877" spans="1:9" ht="30">
      <c r="A2877" t="s">
        <v>304</v>
      </c>
      <c r="B2877" s="1" t="str">
        <f>+IF(LEN(A2877)&gt;0,VLOOKUP(A2877,Seguimiento_Mar_2025!G$4:H$356,2,FALSE),"")</f>
        <v>Gestantes, niños y niñas menores de 7 años atendidos con complementación alimentaria</v>
      </c>
      <c r="C2877" s="1" t="str">
        <f>+IF(LEN(A2877)&gt;0,VLOOKUP(A2877,Seguimiento_Mar_2025!G$4:J$356,4,FALSE),"")</f>
        <v>Despacho del Gobernador/Oficina privada</v>
      </c>
      <c r="D2877" t="s">
        <v>1326</v>
      </c>
      <c r="E2877" t="str">
        <f t="shared" si="91"/>
        <v>52020904Gómez Plata</v>
      </c>
      <c r="F2877" t="str">
        <f t="shared" si="90"/>
        <v/>
      </c>
      <c r="G2877">
        <v>22</v>
      </c>
      <c r="H2877" s="2">
        <v>4</v>
      </c>
      <c r="I2877">
        <f>+ABS(SUMIF($A$4:$A$11183,A2877,$H$4:$H$11183)-IF(ISERROR(VLOOKUP(A2877,Seguimiento_Mar_2025!G$4:U$356,15,FALSE)),0,VLOOKUP(A2877,Seguimiento_Mar_2025!G$4:U$356,15,FALSE)))</f>
        <v>0</v>
      </c>
    </row>
    <row r="2878" spans="1:9" ht="30">
      <c r="A2878" t="s">
        <v>304</v>
      </c>
      <c r="B2878" s="1" t="str">
        <f>+IF(LEN(A2878)&gt;0,VLOOKUP(A2878,Seguimiento_Mar_2025!G$4:H$356,2,FALSE),"")</f>
        <v>Gestantes, niños y niñas menores de 7 años atendidos con complementación alimentaria</v>
      </c>
      <c r="C2878" s="1" t="str">
        <f>+IF(LEN(A2878)&gt;0,VLOOKUP(A2878,Seguimiento_Mar_2025!G$4:J$356,4,FALSE),"")</f>
        <v>Despacho del Gobernador/Oficina privada</v>
      </c>
      <c r="D2878" t="s">
        <v>1234</v>
      </c>
      <c r="E2878" t="str">
        <f t="shared" si="91"/>
        <v>52020904Granada</v>
      </c>
      <c r="F2878" t="str">
        <f t="shared" si="90"/>
        <v/>
      </c>
      <c r="G2878">
        <v>23</v>
      </c>
      <c r="H2878" s="2">
        <v>0</v>
      </c>
      <c r="I2878">
        <f>+ABS(SUMIF($A$4:$A$11183,A2878,$H$4:$H$11183)-IF(ISERROR(VLOOKUP(A2878,Seguimiento_Mar_2025!G$4:U$356,15,FALSE)),0,VLOOKUP(A2878,Seguimiento_Mar_2025!G$4:U$356,15,FALSE)))</f>
        <v>0</v>
      </c>
    </row>
    <row r="2879" spans="1:9" ht="30">
      <c r="A2879" t="s">
        <v>304</v>
      </c>
      <c r="B2879" s="1" t="str">
        <f>+IF(LEN(A2879)&gt;0,VLOOKUP(A2879,Seguimiento_Mar_2025!G$4:H$356,2,FALSE),"")</f>
        <v>Gestantes, niños y niñas menores de 7 años atendidos con complementación alimentaria</v>
      </c>
      <c r="C2879" s="1" t="str">
        <f>+IF(LEN(A2879)&gt;0,VLOOKUP(A2879,Seguimiento_Mar_2025!G$4:J$356,4,FALSE),"")</f>
        <v>Despacho del Gobernador/Oficina privada</v>
      </c>
      <c r="D2879" t="s">
        <v>1282</v>
      </c>
      <c r="E2879" t="str">
        <f t="shared" si="91"/>
        <v>52020904Guadalupe</v>
      </c>
      <c r="F2879" t="str">
        <f t="shared" si="90"/>
        <v/>
      </c>
      <c r="G2879">
        <v>20</v>
      </c>
      <c r="H2879" s="2">
        <v>5</v>
      </c>
      <c r="I2879">
        <f>+ABS(SUMIF($A$4:$A$11183,A2879,$H$4:$H$11183)-IF(ISERROR(VLOOKUP(A2879,Seguimiento_Mar_2025!G$4:U$356,15,FALSE)),0,VLOOKUP(A2879,Seguimiento_Mar_2025!G$4:U$356,15,FALSE)))</f>
        <v>0</v>
      </c>
    </row>
    <row r="2880" spans="1:9" ht="30">
      <c r="A2880" t="s">
        <v>304</v>
      </c>
      <c r="B2880" s="1" t="str">
        <f>+IF(LEN(A2880)&gt;0,VLOOKUP(A2880,Seguimiento_Mar_2025!G$4:H$356,2,FALSE),"")</f>
        <v>Gestantes, niños y niñas menores de 7 años atendidos con complementación alimentaria</v>
      </c>
      <c r="C2880" s="1" t="str">
        <f>+IF(LEN(A2880)&gt;0,VLOOKUP(A2880,Seguimiento_Mar_2025!G$4:J$356,4,FALSE),"")</f>
        <v>Despacho del Gobernador/Oficina privada</v>
      </c>
      <c r="D2880" t="s">
        <v>1327</v>
      </c>
      <c r="E2880" t="str">
        <f t="shared" si="91"/>
        <v>52020904Guarne</v>
      </c>
      <c r="F2880" t="str">
        <f t="shared" si="90"/>
        <v/>
      </c>
      <c r="G2880">
        <v>18</v>
      </c>
      <c r="H2880" s="2">
        <v>0</v>
      </c>
      <c r="I2880">
        <f>+ABS(SUMIF($A$4:$A$11183,A2880,$H$4:$H$11183)-IF(ISERROR(VLOOKUP(A2880,Seguimiento_Mar_2025!G$4:U$356,15,FALSE)),0,VLOOKUP(A2880,Seguimiento_Mar_2025!G$4:U$356,15,FALSE)))</f>
        <v>0</v>
      </c>
    </row>
    <row r="2881" spans="1:9" ht="30">
      <c r="A2881" t="s">
        <v>304</v>
      </c>
      <c r="B2881" s="1" t="str">
        <f>+IF(LEN(A2881)&gt;0,VLOOKUP(A2881,Seguimiento_Mar_2025!G$4:H$356,2,FALSE),"")</f>
        <v>Gestantes, niños y niñas menores de 7 años atendidos con complementación alimentaria</v>
      </c>
      <c r="C2881" s="1" t="str">
        <f>+IF(LEN(A2881)&gt;0,VLOOKUP(A2881,Seguimiento_Mar_2025!G$4:J$356,4,FALSE),"")</f>
        <v>Despacho del Gobernador/Oficina privada</v>
      </c>
      <c r="D2881" t="s">
        <v>1328</v>
      </c>
      <c r="E2881" t="str">
        <f t="shared" si="91"/>
        <v>52020904Guatapé</v>
      </c>
      <c r="F2881" t="str">
        <f t="shared" si="90"/>
        <v/>
      </c>
      <c r="G2881">
        <v>11</v>
      </c>
      <c r="H2881" s="2">
        <v>1</v>
      </c>
      <c r="I2881">
        <f>+ABS(SUMIF($A$4:$A$11183,A2881,$H$4:$H$11183)-IF(ISERROR(VLOOKUP(A2881,Seguimiento_Mar_2025!G$4:U$356,15,FALSE)),0,VLOOKUP(A2881,Seguimiento_Mar_2025!G$4:U$356,15,FALSE)))</f>
        <v>0</v>
      </c>
    </row>
    <row r="2882" spans="1:9" ht="30">
      <c r="A2882" t="s">
        <v>304</v>
      </c>
      <c r="B2882" s="1" t="str">
        <f>+IF(LEN(A2882)&gt;0,VLOOKUP(A2882,Seguimiento_Mar_2025!G$4:H$356,2,FALSE),"")</f>
        <v>Gestantes, niños y niñas menores de 7 años atendidos con complementación alimentaria</v>
      </c>
      <c r="C2882" s="1" t="str">
        <f>+IF(LEN(A2882)&gt;0,VLOOKUP(A2882,Seguimiento_Mar_2025!G$4:J$356,4,FALSE),"")</f>
        <v>Despacho del Gobernador/Oficina privada</v>
      </c>
      <c r="D2882" t="s">
        <v>1293</v>
      </c>
      <c r="E2882" t="str">
        <f t="shared" si="91"/>
        <v>52020904Heliconia</v>
      </c>
      <c r="F2882" t="str">
        <f t="shared" si="90"/>
        <v/>
      </c>
      <c r="G2882">
        <v>10</v>
      </c>
      <c r="H2882" s="2">
        <v>19</v>
      </c>
      <c r="I2882">
        <f>+ABS(SUMIF($A$4:$A$11183,A2882,$H$4:$H$11183)-IF(ISERROR(VLOOKUP(A2882,Seguimiento_Mar_2025!G$4:U$356,15,FALSE)),0,VLOOKUP(A2882,Seguimiento_Mar_2025!G$4:U$356,15,FALSE)))</f>
        <v>0</v>
      </c>
    </row>
    <row r="2883" spans="1:9" ht="30">
      <c r="A2883" t="s">
        <v>304</v>
      </c>
      <c r="B2883" s="1" t="str">
        <f>+IF(LEN(A2883)&gt;0,VLOOKUP(A2883,Seguimiento_Mar_2025!G$4:H$356,2,FALSE),"")</f>
        <v>Gestantes, niños y niñas menores de 7 años atendidos con complementación alimentaria</v>
      </c>
      <c r="C2883" s="1" t="str">
        <f>+IF(LEN(A2883)&gt;0,VLOOKUP(A2883,Seguimiento_Mar_2025!G$4:J$356,4,FALSE),"")</f>
        <v>Despacho del Gobernador/Oficina privada</v>
      </c>
      <c r="D2883" t="s">
        <v>1283</v>
      </c>
      <c r="E2883" t="str">
        <f t="shared" si="91"/>
        <v>52020904Hispania</v>
      </c>
      <c r="F2883" t="str">
        <f t="shared" si="90"/>
        <v/>
      </c>
      <c r="G2883">
        <v>11</v>
      </c>
      <c r="H2883" s="2">
        <v>0</v>
      </c>
      <c r="I2883">
        <f>+ABS(SUMIF($A$4:$A$11183,A2883,$H$4:$H$11183)-IF(ISERROR(VLOOKUP(A2883,Seguimiento_Mar_2025!G$4:U$356,15,FALSE)),0,VLOOKUP(A2883,Seguimiento_Mar_2025!G$4:U$356,15,FALSE)))</f>
        <v>0</v>
      </c>
    </row>
    <row r="2884" spans="1:9" ht="30">
      <c r="A2884" t="s">
        <v>304</v>
      </c>
      <c r="B2884" s="1" t="str">
        <f>+IF(LEN(A2884)&gt;0,VLOOKUP(A2884,Seguimiento_Mar_2025!G$4:H$356,2,FALSE),"")</f>
        <v>Gestantes, niños y niñas menores de 7 años atendidos con complementación alimentaria</v>
      </c>
      <c r="C2884" s="1" t="str">
        <f>+IF(LEN(A2884)&gt;0,VLOOKUP(A2884,Seguimiento_Mar_2025!G$4:J$356,4,FALSE),"")</f>
        <v>Despacho del Gobernador/Oficina privada</v>
      </c>
      <c r="D2884" t="s">
        <v>1329</v>
      </c>
      <c r="E2884" t="str">
        <f t="shared" si="91"/>
        <v>52020904Itagüí</v>
      </c>
      <c r="F2884" t="str">
        <f t="shared" ref="F2884:F2947" si="92">+IF(IF(LEN(E2884)&gt;0,COUNTIF($E$4:$E$11183,E2884),"")=1,"",IF(LEN(E2884)&gt;0,COUNTIF($E$4:$E$11183,E2884),""))</f>
        <v/>
      </c>
      <c r="G2884">
        <v>263</v>
      </c>
      <c r="H2884" s="2">
        <v>0</v>
      </c>
      <c r="I2884">
        <f>+ABS(SUMIF($A$4:$A$11183,A2884,$H$4:$H$11183)-IF(ISERROR(VLOOKUP(A2884,Seguimiento_Mar_2025!G$4:U$356,15,FALSE)),0,VLOOKUP(A2884,Seguimiento_Mar_2025!G$4:U$356,15,FALSE)))</f>
        <v>0</v>
      </c>
    </row>
    <row r="2885" spans="1:9" ht="30">
      <c r="A2885" t="s">
        <v>304</v>
      </c>
      <c r="B2885" s="1" t="str">
        <f>+IF(LEN(A2885)&gt;0,VLOOKUP(A2885,Seguimiento_Mar_2025!G$4:H$356,2,FALSE),"")</f>
        <v>Gestantes, niños y niñas menores de 7 años atendidos con complementación alimentaria</v>
      </c>
      <c r="C2885" s="1" t="str">
        <f>+IF(LEN(A2885)&gt;0,VLOOKUP(A2885,Seguimiento_Mar_2025!G$4:J$356,4,FALSE),"")</f>
        <v>Despacho del Gobernador/Oficina privada</v>
      </c>
      <c r="D2885" t="s">
        <v>1238</v>
      </c>
      <c r="E2885" t="str">
        <f t="shared" si="91"/>
        <v>52020904Ituango</v>
      </c>
      <c r="F2885" t="str">
        <f t="shared" si="92"/>
        <v/>
      </c>
      <c r="G2885">
        <v>122</v>
      </c>
      <c r="H2885" s="2">
        <v>0</v>
      </c>
      <c r="I2885">
        <f>+ABS(SUMIF($A$4:$A$11183,A2885,$H$4:$H$11183)-IF(ISERROR(VLOOKUP(A2885,Seguimiento_Mar_2025!G$4:U$356,15,FALSE)),0,VLOOKUP(A2885,Seguimiento_Mar_2025!G$4:U$356,15,FALSE)))</f>
        <v>0</v>
      </c>
    </row>
    <row r="2886" spans="1:9" ht="30">
      <c r="A2886" t="s">
        <v>304</v>
      </c>
      <c r="B2886" s="1" t="str">
        <f>+IF(LEN(A2886)&gt;0,VLOOKUP(A2886,Seguimiento_Mar_2025!G$4:H$356,2,FALSE),"")</f>
        <v>Gestantes, niños y niñas menores de 7 años atendidos con complementación alimentaria</v>
      </c>
      <c r="C2886" s="1" t="str">
        <f>+IF(LEN(A2886)&gt;0,VLOOKUP(A2886,Seguimiento_Mar_2025!G$4:J$356,4,FALSE),"")</f>
        <v>Despacho del Gobernador/Oficina privada</v>
      </c>
      <c r="D2886" t="s">
        <v>1330</v>
      </c>
      <c r="E2886" t="str">
        <f t="shared" si="91"/>
        <v>52020904Jardín</v>
      </c>
      <c r="F2886" t="str">
        <f t="shared" si="92"/>
        <v/>
      </c>
      <c r="G2886">
        <v>24</v>
      </c>
      <c r="H2886" s="2">
        <v>0</v>
      </c>
      <c r="I2886">
        <f>+ABS(SUMIF($A$4:$A$11183,A2886,$H$4:$H$11183)-IF(ISERROR(VLOOKUP(A2886,Seguimiento_Mar_2025!G$4:U$356,15,FALSE)),0,VLOOKUP(A2886,Seguimiento_Mar_2025!G$4:U$356,15,FALSE)))</f>
        <v>0</v>
      </c>
    </row>
    <row r="2887" spans="1:9" ht="30">
      <c r="A2887" t="s">
        <v>304</v>
      </c>
      <c r="B2887" s="1" t="str">
        <f>+IF(LEN(A2887)&gt;0,VLOOKUP(A2887,Seguimiento_Mar_2025!G$4:H$356,2,FALSE),"")</f>
        <v>Gestantes, niños y niñas menores de 7 años atendidos con complementación alimentaria</v>
      </c>
      <c r="C2887" s="1" t="str">
        <f>+IF(LEN(A2887)&gt;0,VLOOKUP(A2887,Seguimiento_Mar_2025!G$4:J$356,4,FALSE),"")</f>
        <v>Despacho del Gobernador/Oficina privada</v>
      </c>
      <c r="D2887" t="s">
        <v>1237</v>
      </c>
      <c r="E2887" t="str">
        <f t="shared" si="91"/>
        <v>52020904Jericó</v>
      </c>
      <c r="F2887" t="str">
        <f t="shared" si="92"/>
        <v/>
      </c>
      <c r="G2887">
        <v>10</v>
      </c>
      <c r="H2887" s="2">
        <v>0</v>
      </c>
      <c r="I2887">
        <f>+ABS(SUMIF($A$4:$A$11183,A2887,$H$4:$H$11183)-IF(ISERROR(VLOOKUP(A2887,Seguimiento_Mar_2025!G$4:U$356,15,FALSE)),0,VLOOKUP(A2887,Seguimiento_Mar_2025!G$4:U$356,15,FALSE)))</f>
        <v>0</v>
      </c>
    </row>
    <row r="2888" spans="1:9" ht="30">
      <c r="A2888" t="s">
        <v>304</v>
      </c>
      <c r="B2888" s="1" t="str">
        <f>+IF(LEN(A2888)&gt;0,VLOOKUP(A2888,Seguimiento_Mar_2025!G$4:H$356,2,FALSE),"")</f>
        <v>Gestantes, niños y niñas menores de 7 años atendidos con complementación alimentaria</v>
      </c>
      <c r="C2888" s="1" t="str">
        <f>+IF(LEN(A2888)&gt;0,VLOOKUP(A2888,Seguimiento_Mar_2025!G$4:J$356,4,FALSE),"")</f>
        <v>Despacho del Gobernador/Oficina privada</v>
      </c>
      <c r="D2888" t="s">
        <v>1331</v>
      </c>
      <c r="E2888" t="str">
        <f t="shared" si="91"/>
        <v>52020904La Ceja del Tambo</v>
      </c>
      <c r="F2888" t="str">
        <f t="shared" si="92"/>
        <v/>
      </c>
      <c r="G2888">
        <v>14</v>
      </c>
      <c r="H2888" s="2">
        <v>0</v>
      </c>
      <c r="I2888">
        <f>+ABS(SUMIF($A$4:$A$11183,A2888,$H$4:$H$11183)-IF(ISERROR(VLOOKUP(A2888,Seguimiento_Mar_2025!G$4:U$356,15,FALSE)),0,VLOOKUP(A2888,Seguimiento_Mar_2025!G$4:U$356,15,FALSE)))</f>
        <v>0</v>
      </c>
    </row>
    <row r="2889" spans="1:9" ht="30">
      <c r="A2889" t="s">
        <v>304</v>
      </c>
      <c r="B2889" s="1" t="str">
        <f>+IF(LEN(A2889)&gt;0,VLOOKUP(A2889,Seguimiento_Mar_2025!G$4:H$356,2,FALSE),"")</f>
        <v>Gestantes, niños y niñas menores de 7 años atendidos con complementación alimentaria</v>
      </c>
      <c r="C2889" s="1" t="str">
        <f>+IF(LEN(A2889)&gt;0,VLOOKUP(A2889,Seguimiento_Mar_2025!G$4:J$356,4,FALSE),"")</f>
        <v>Despacho del Gobernador/Oficina privada</v>
      </c>
      <c r="D2889" t="s">
        <v>1332</v>
      </c>
      <c r="E2889" t="str">
        <f t="shared" si="91"/>
        <v>52020904La Estrella</v>
      </c>
      <c r="F2889" t="str">
        <f t="shared" si="92"/>
        <v/>
      </c>
      <c r="G2889">
        <v>73</v>
      </c>
      <c r="H2889" s="2">
        <v>0</v>
      </c>
      <c r="I2889">
        <f>+ABS(SUMIF($A$4:$A$11183,A2889,$H$4:$H$11183)-IF(ISERROR(VLOOKUP(A2889,Seguimiento_Mar_2025!G$4:U$356,15,FALSE)),0,VLOOKUP(A2889,Seguimiento_Mar_2025!G$4:U$356,15,FALSE)))</f>
        <v>0</v>
      </c>
    </row>
    <row r="2890" spans="1:9" ht="30">
      <c r="A2890" t="s">
        <v>304</v>
      </c>
      <c r="B2890" s="1" t="str">
        <f>+IF(LEN(A2890)&gt;0,VLOOKUP(A2890,Seguimiento_Mar_2025!G$4:H$356,2,FALSE),"")</f>
        <v>Gestantes, niños y niñas menores de 7 años atendidos con complementación alimentaria</v>
      </c>
      <c r="C2890" s="1" t="str">
        <f>+IF(LEN(A2890)&gt;0,VLOOKUP(A2890,Seguimiento_Mar_2025!G$4:J$356,4,FALSE),"")</f>
        <v>Despacho del Gobernador/Oficina privada</v>
      </c>
      <c r="D2890" t="s">
        <v>1294</v>
      </c>
      <c r="E2890" t="str">
        <f t="shared" si="91"/>
        <v>52020904La Pintada</v>
      </c>
      <c r="F2890" t="str">
        <f t="shared" si="92"/>
        <v/>
      </c>
      <c r="G2890">
        <v>18</v>
      </c>
      <c r="H2890" s="2">
        <v>0</v>
      </c>
      <c r="I2890">
        <f>+ABS(SUMIF($A$4:$A$11183,A2890,$H$4:$H$11183)-IF(ISERROR(VLOOKUP(A2890,Seguimiento_Mar_2025!G$4:U$356,15,FALSE)),0,VLOOKUP(A2890,Seguimiento_Mar_2025!G$4:U$356,15,FALSE)))</f>
        <v>0</v>
      </c>
    </row>
    <row r="2891" spans="1:9" ht="30">
      <c r="A2891" t="s">
        <v>304</v>
      </c>
      <c r="B2891" s="1" t="str">
        <f>+IF(LEN(A2891)&gt;0,VLOOKUP(A2891,Seguimiento_Mar_2025!G$4:H$356,2,FALSE),"")</f>
        <v>Gestantes, niños y niñas menores de 7 años atendidos con complementación alimentaria</v>
      </c>
      <c r="C2891" s="1" t="str">
        <f>+IF(LEN(A2891)&gt;0,VLOOKUP(A2891,Seguimiento_Mar_2025!G$4:J$356,4,FALSE),"")</f>
        <v>Despacho del Gobernador/Oficina privada</v>
      </c>
      <c r="D2891" t="s">
        <v>1333</v>
      </c>
      <c r="E2891" t="str">
        <f t="shared" si="91"/>
        <v>52020904La Unión</v>
      </c>
      <c r="F2891" t="str">
        <f t="shared" si="92"/>
        <v/>
      </c>
      <c r="G2891">
        <v>50</v>
      </c>
      <c r="H2891" s="2">
        <v>0</v>
      </c>
      <c r="I2891">
        <f>+ABS(SUMIF($A$4:$A$11183,A2891,$H$4:$H$11183)-IF(ISERROR(VLOOKUP(A2891,Seguimiento_Mar_2025!G$4:U$356,15,FALSE)),0,VLOOKUP(A2891,Seguimiento_Mar_2025!G$4:U$356,15,FALSE)))</f>
        <v>0</v>
      </c>
    </row>
    <row r="2892" spans="1:9" ht="30">
      <c r="A2892" t="s">
        <v>304</v>
      </c>
      <c r="B2892" s="1" t="str">
        <f>+IF(LEN(A2892)&gt;0,VLOOKUP(A2892,Seguimiento_Mar_2025!G$4:H$356,2,FALSE),"")</f>
        <v>Gestantes, niños y niñas menores de 7 años atendidos con complementación alimentaria</v>
      </c>
      <c r="C2892" s="1" t="str">
        <f>+IF(LEN(A2892)&gt;0,VLOOKUP(A2892,Seguimiento_Mar_2025!G$4:J$356,4,FALSE),"")</f>
        <v>Despacho del Gobernador/Oficina privada</v>
      </c>
      <c r="D2892" t="s">
        <v>1240</v>
      </c>
      <c r="E2892" t="str">
        <f t="shared" si="91"/>
        <v>52020904Liborina</v>
      </c>
      <c r="F2892" t="str">
        <f t="shared" si="92"/>
        <v/>
      </c>
      <c r="G2892">
        <v>18</v>
      </c>
      <c r="H2892" s="2">
        <v>3</v>
      </c>
      <c r="I2892">
        <f>+ABS(SUMIF($A$4:$A$11183,A2892,$H$4:$H$11183)-IF(ISERROR(VLOOKUP(A2892,Seguimiento_Mar_2025!G$4:U$356,15,FALSE)),0,VLOOKUP(A2892,Seguimiento_Mar_2025!G$4:U$356,15,FALSE)))</f>
        <v>0</v>
      </c>
    </row>
    <row r="2893" spans="1:9" ht="30">
      <c r="A2893" t="s">
        <v>304</v>
      </c>
      <c r="B2893" s="1" t="str">
        <f>+IF(LEN(A2893)&gt;0,VLOOKUP(A2893,Seguimiento_Mar_2025!G$4:H$356,2,FALSE),"")</f>
        <v>Gestantes, niños y niñas menores de 7 años atendidos con complementación alimentaria</v>
      </c>
      <c r="C2893" s="1" t="str">
        <f>+IF(LEN(A2893)&gt;0,VLOOKUP(A2893,Seguimiento_Mar_2025!G$4:J$356,4,FALSE),"")</f>
        <v>Despacho del Gobernador/Oficina privada</v>
      </c>
      <c r="D2893" t="s">
        <v>1275</v>
      </c>
      <c r="E2893" t="str">
        <f t="shared" si="91"/>
        <v>52020904Maceo</v>
      </c>
      <c r="F2893" t="str">
        <f t="shared" si="92"/>
        <v/>
      </c>
      <c r="G2893">
        <v>42</v>
      </c>
      <c r="H2893" s="2">
        <v>4</v>
      </c>
      <c r="I2893">
        <f>+ABS(SUMIF($A$4:$A$11183,A2893,$H$4:$H$11183)-IF(ISERROR(VLOOKUP(A2893,Seguimiento_Mar_2025!G$4:U$356,15,FALSE)),0,VLOOKUP(A2893,Seguimiento_Mar_2025!G$4:U$356,15,FALSE)))</f>
        <v>0</v>
      </c>
    </row>
    <row r="2894" spans="1:9" ht="30">
      <c r="A2894" t="s">
        <v>304</v>
      </c>
      <c r="B2894" s="1" t="str">
        <f>+IF(LEN(A2894)&gt;0,VLOOKUP(A2894,Seguimiento_Mar_2025!G$4:H$356,2,FALSE),"")</f>
        <v>Gestantes, niños y niñas menores de 7 años atendidos con complementación alimentaria</v>
      </c>
      <c r="C2894" s="1" t="str">
        <f>+IF(LEN(A2894)&gt;0,VLOOKUP(A2894,Seguimiento_Mar_2025!G$4:J$356,4,FALSE),"")</f>
        <v>Despacho del Gobernador/Oficina privada</v>
      </c>
      <c r="D2894" t="s">
        <v>1334</v>
      </c>
      <c r="E2894" t="str">
        <f t="shared" si="91"/>
        <v>52020904Marinilla</v>
      </c>
      <c r="F2894" t="str">
        <f t="shared" si="92"/>
        <v/>
      </c>
      <c r="G2894">
        <v>43</v>
      </c>
      <c r="H2894" s="2">
        <v>0</v>
      </c>
      <c r="I2894">
        <f>+ABS(SUMIF($A$4:$A$11183,A2894,$H$4:$H$11183)-IF(ISERROR(VLOOKUP(A2894,Seguimiento_Mar_2025!G$4:U$356,15,FALSE)),0,VLOOKUP(A2894,Seguimiento_Mar_2025!G$4:U$356,15,FALSE)))</f>
        <v>0</v>
      </c>
    </row>
    <row r="2895" spans="1:9" ht="30">
      <c r="A2895" t="s">
        <v>304</v>
      </c>
      <c r="B2895" s="1" t="str">
        <f>+IF(LEN(A2895)&gt;0,VLOOKUP(A2895,Seguimiento_Mar_2025!G$4:H$356,2,FALSE),"")</f>
        <v>Gestantes, niños y niñas menores de 7 años atendidos con complementación alimentaria</v>
      </c>
      <c r="C2895" s="1" t="str">
        <f>+IF(LEN(A2895)&gt;0,VLOOKUP(A2895,Seguimiento_Mar_2025!G$4:J$356,4,FALSE),"")</f>
        <v>Despacho del Gobernador/Oficina privada</v>
      </c>
      <c r="D2895" t="s">
        <v>1256</v>
      </c>
      <c r="E2895" t="str">
        <f t="shared" si="91"/>
        <v>52020904Medellín</v>
      </c>
      <c r="F2895" t="str">
        <f t="shared" si="92"/>
        <v/>
      </c>
      <c r="G2895">
        <v>78</v>
      </c>
      <c r="H2895" s="2">
        <v>1</v>
      </c>
      <c r="I2895">
        <f>+ABS(SUMIF($A$4:$A$11183,A2895,$H$4:$H$11183)-IF(ISERROR(VLOOKUP(A2895,Seguimiento_Mar_2025!G$4:U$356,15,FALSE)),0,VLOOKUP(A2895,Seguimiento_Mar_2025!G$4:U$356,15,FALSE)))</f>
        <v>0</v>
      </c>
    </row>
    <row r="2896" spans="1:9" ht="30">
      <c r="A2896" t="s">
        <v>304</v>
      </c>
      <c r="B2896" s="1" t="str">
        <f>+IF(LEN(A2896)&gt;0,VLOOKUP(A2896,Seguimiento_Mar_2025!G$4:H$356,2,FALSE),"")</f>
        <v>Gestantes, niños y niñas menores de 7 años atendidos con complementación alimentaria</v>
      </c>
      <c r="C2896" s="1" t="str">
        <f>+IF(LEN(A2896)&gt;0,VLOOKUP(A2896,Seguimiento_Mar_2025!G$4:J$356,4,FALSE),"")</f>
        <v>Despacho del Gobernador/Oficina privada</v>
      </c>
      <c r="D2896" t="s">
        <v>1284</v>
      </c>
      <c r="E2896" t="str">
        <f t="shared" si="91"/>
        <v>52020904Montebello</v>
      </c>
      <c r="F2896" t="str">
        <f t="shared" si="92"/>
        <v/>
      </c>
      <c r="G2896">
        <v>17</v>
      </c>
      <c r="H2896" s="2">
        <v>0</v>
      </c>
      <c r="I2896">
        <f>+ABS(SUMIF($A$4:$A$11183,A2896,$H$4:$H$11183)-IF(ISERROR(VLOOKUP(A2896,Seguimiento_Mar_2025!G$4:U$356,15,FALSE)),0,VLOOKUP(A2896,Seguimiento_Mar_2025!G$4:U$356,15,FALSE)))</f>
        <v>0</v>
      </c>
    </row>
    <row r="2897" spans="1:9" ht="30">
      <c r="A2897" t="s">
        <v>304</v>
      </c>
      <c r="B2897" s="1" t="str">
        <f>+IF(LEN(A2897)&gt;0,VLOOKUP(A2897,Seguimiento_Mar_2025!G$4:H$356,2,FALSE),"")</f>
        <v>Gestantes, niños y niñas menores de 7 años atendidos con complementación alimentaria</v>
      </c>
      <c r="C2897" s="1" t="str">
        <f>+IF(LEN(A2897)&gt;0,VLOOKUP(A2897,Seguimiento_Mar_2025!G$4:J$356,4,FALSE),"")</f>
        <v>Despacho del Gobernador/Oficina privada</v>
      </c>
      <c r="D2897" t="s">
        <v>1243</v>
      </c>
      <c r="E2897" t="str">
        <f t="shared" si="91"/>
        <v>52020904Murindó</v>
      </c>
      <c r="F2897" t="str">
        <f t="shared" si="92"/>
        <v/>
      </c>
      <c r="G2897">
        <v>32</v>
      </c>
      <c r="H2897" s="2">
        <v>0</v>
      </c>
      <c r="I2897">
        <f>+ABS(SUMIF($A$4:$A$11183,A2897,$H$4:$H$11183)-IF(ISERROR(VLOOKUP(A2897,Seguimiento_Mar_2025!G$4:U$356,15,FALSE)),0,VLOOKUP(A2897,Seguimiento_Mar_2025!G$4:U$356,15,FALSE)))</f>
        <v>0</v>
      </c>
    </row>
    <row r="2898" spans="1:9" ht="30">
      <c r="A2898" t="s">
        <v>304</v>
      </c>
      <c r="B2898" s="1" t="str">
        <f>+IF(LEN(A2898)&gt;0,VLOOKUP(A2898,Seguimiento_Mar_2025!G$4:H$356,2,FALSE),"")</f>
        <v>Gestantes, niños y niñas menores de 7 años atendidos con complementación alimentaria</v>
      </c>
      <c r="C2898" s="1" t="str">
        <f>+IF(LEN(A2898)&gt;0,VLOOKUP(A2898,Seguimiento_Mar_2025!G$4:J$356,4,FALSE),"")</f>
        <v>Despacho del Gobernador/Oficina privada</v>
      </c>
      <c r="D2898" t="s">
        <v>1285</v>
      </c>
      <c r="E2898" t="str">
        <f t="shared" si="91"/>
        <v>52020904Mutatá</v>
      </c>
      <c r="F2898" t="str">
        <f t="shared" si="92"/>
        <v/>
      </c>
      <c r="G2898">
        <v>101</v>
      </c>
      <c r="H2898" s="2">
        <v>0</v>
      </c>
      <c r="I2898">
        <f>+ABS(SUMIF($A$4:$A$11183,A2898,$H$4:$H$11183)-IF(ISERROR(VLOOKUP(A2898,Seguimiento_Mar_2025!G$4:U$356,15,FALSE)),0,VLOOKUP(A2898,Seguimiento_Mar_2025!G$4:U$356,15,FALSE)))</f>
        <v>0</v>
      </c>
    </row>
    <row r="2899" spans="1:9" ht="30">
      <c r="A2899" t="s">
        <v>304</v>
      </c>
      <c r="B2899" s="1" t="str">
        <f>+IF(LEN(A2899)&gt;0,VLOOKUP(A2899,Seguimiento_Mar_2025!G$4:H$356,2,FALSE),"")</f>
        <v>Gestantes, niños y niñas menores de 7 años atendidos con complementación alimentaria</v>
      </c>
      <c r="C2899" s="1" t="str">
        <f>+IF(LEN(A2899)&gt;0,VLOOKUP(A2899,Seguimiento_Mar_2025!G$4:J$356,4,FALSE),"")</f>
        <v>Despacho del Gobernador/Oficina privada</v>
      </c>
      <c r="D2899" t="s">
        <v>1286</v>
      </c>
      <c r="E2899" t="str">
        <f t="shared" si="91"/>
        <v>52020904Nariño</v>
      </c>
      <c r="F2899" t="str">
        <f t="shared" si="92"/>
        <v/>
      </c>
      <c r="G2899">
        <v>24</v>
      </c>
      <c r="H2899" s="2">
        <v>0</v>
      </c>
      <c r="I2899">
        <f>+ABS(SUMIF($A$4:$A$11183,A2899,$H$4:$H$11183)-IF(ISERROR(VLOOKUP(A2899,Seguimiento_Mar_2025!G$4:U$356,15,FALSE)),0,VLOOKUP(A2899,Seguimiento_Mar_2025!G$4:U$356,15,FALSE)))</f>
        <v>0</v>
      </c>
    </row>
    <row r="2900" spans="1:9" ht="30">
      <c r="A2900" t="s">
        <v>304</v>
      </c>
      <c r="B2900" s="1" t="str">
        <f>+IF(LEN(A2900)&gt;0,VLOOKUP(A2900,Seguimiento_Mar_2025!G$4:H$356,2,FALSE),"")</f>
        <v>Gestantes, niños y niñas menores de 7 años atendidos con complementación alimentaria</v>
      </c>
      <c r="C2900" s="1" t="str">
        <f>+IF(LEN(A2900)&gt;0,VLOOKUP(A2900,Seguimiento_Mar_2025!G$4:J$356,4,FALSE),"")</f>
        <v>Despacho del Gobernador/Oficina privada</v>
      </c>
      <c r="D2900" t="s">
        <v>1239</v>
      </c>
      <c r="E2900" t="str">
        <f t="shared" si="91"/>
        <v>52020904Nechí</v>
      </c>
      <c r="F2900" t="str">
        <f t="shared" si="92"/>
        <v/>
      </c>
      <c r="G2900" s="43">
        <v>46</v>
      </c>
      <c r="H2900" s="127">
        <v>0</v>
      </c>
      <c r="I2900">
        <f>+ABS(SUMIF($A$4:$A$11183,A2900,$H$4:$H$11183)-IF(ISERROR(VLOOKUP(A2900,Seguimiento_Mar_2025!G$4:U$356,15,FALSE)),0,VLOOKUP(A2900,Seguimiento_Mar_2025!G$4:U$356,15,FALSE)))</f>
        <v>0</v>
      </c>
    </row>
    <row r="2901" spans="1:9" ht="30">
      <c r="A2901" t="s">
        <v>304</v>
      </c>
      <c r="B2901" s="1" t="str">
        <f>+IF(LEN(A2901)&gt;0,VLOOKUP(A2901,Seguimiento_Mar_2025!G$4:H$356,2,FALSE),"")</f>
        <v>Gestantes, niños y niñas menores de 7 años atendidos con complementación alimentaria</v>
      </c>
      <c r="C2901" s="1" t="str">
        <f>+IF(LEN(A2901)&gt;0,VLOOKUP(A2901,Seguimiento_Mar_2025!G$4:J$356,4,FALSE),"")</f>
        <v>Despacho del Gobernador/Oficina privada</v>
      </c>
      <c r="D2901" t="s">
        <v>1228</v>
      </c>
      <c r="E2901" t="str">
        <f t="shared" si="91"/>
        <v>52020904Necoclí</v>
      </c>
      <c r="F2901" t="str">
        <f t="shared" si="92"/>
        <v/>
      </c>
      <c r="G2901" s="43">
        <v>200</v>
      </c>
      <c r="H2901" s="127">
        <f>238-219</f>
        <v>19</v>
      </c>
      <c r="I2901">
        <f>+ABS(SUMIF($A$4:$A$11183,A2901,$H$4:$H$11183)-IF(ISERROR(VLOOKUP(A2901,Seguimiento_Mar_2025!G$4:U$356,15,FALSE)),0,VLOOKUP(A2901,Seguimiento_Mar_2025!G$4:U$356,15,FALSE)))</f>
        <v>0</v>
      </c>
    </row>
    <row r="2902" spans="1:9" ht="30">
      <c r="A2902" t="s">
        <v>304</v>
      </c>
      <c r="B2902" s="1" t="str">
        <f>+IF(LEN(A2902)&gt;0,VLOOKUP(A2902,Seguimiento_Mar_2025!G$4:H$356,2,FALSE),"")</f>
        <v>Gestantes, niños y niñas menores de 7 años atendidos con complementación alimentaria</v>
      </c>
      <c r="C2902" s="1" t="str">
        <f>+IF(LEN(A2902)&gt;0,VLOOKUP(A2902,Seguimiento_Mar_2025!G$4:J$356,4,FALSE),"")</f>
        <v>Despacho del Gobernador/Oficina privada</v>
      </c>
      <c r="D2902" t="s">
        <v>1274</v>
      </c>
      <c r="E2902" t="str">
        <f t="shared" si="91"/>
        <v>52020904Olaya</v>
      </c>
      <c r="F2902" t="str">
        <f t="shared" si="92"/>
        <v/>
      </c>
      <c r="G2902">
        <v>16</v>
      </c>
      <c r="H2902" s="2">
        <v>6</v>
      </c>
      <c r="I2902">
        <f>+ABS(SUMIF($A$4:$A$11183,A2902,$H$4:$H$11183)-IF(ISERROR(VLOOKUP(A2902,Seguimiento_Mar_2025!G$4:U$356,15,FALSE)),0,VLOOKUP(A2902,Seguimiento_Mar_2025!G$4:U$356,15,FALSE)))</f>
        <v>0</v>
      </c>
    </row>
    <row r="2903" spans="1:9" ht="30">
      <c r="A2903" t="s">
        <v>304</v>
      </c>
      <c r="B2903" s="1" t="str">
        <f>+IF(LEN(A2903)&gt;0,VLOOKUP(A2903,Seguimiento_Mar_2025!G$4:H$356,2,FALSE),"")</f>
        <v>Gestantes, niños y niñas menores de 7 años atendidos con complementación alimentaria</v>
      </c>
      <c r="C2903" s="1" t="str">
        <f>+IF(LEN(A2903)&gt;0,VLOOKUP(A2903,Seguimiento_Mar_2025!G$4:J$356,4,FALSE),"")</f>
        <v>Despacho del Gobernador/Oficina privada</v>
      </c>
      <c r="D2903" t="s">
        <v>1335</v>
      </c>
      <c r="E2903" t="str">
        <f t="shared" si="91"/>
        <v>52020904Peque</v>
      </c>
      <c r="F2903" t="str">
        <f t="shared" si="92"/>
        <v/>
      </c>
      <c r="G2903">
        <v>22</v>
      </c>
      <c r="H2903" s="2">
        <v>6</v>
      </c>
      <c r="I2903">
        <f>+ABS(SUMIF($A$4:$A$11183,A2903,$H$4:$H$11183)-IF(ISERROR(VLOOKUP(A2903,Seguimiento_Mar_2025!G$4:U$356,15,FALSE)),0,VLOOKUP(A2903,Seguimiento_Mar_2025!G$4:U$356,15,FALSE)))</f>
        <v>0</v>
      </c>
    </row>
    <row r="2904" spans="1:9" ht="30">
      <c r="A2904" t="s">
        <v>304</v>
      </c>
      <c r="B2904" s="1" t="str">
        <f>+IF(LEN(A2904)&gt;0,VLOOKUP(A2904,Seguimiento_Mar_2025!G$4:H$356,2,FALSE),"")</f>
        <v>Gestantes, niños y niñas menores de 7 años atendidos con complementación alimentaria</v>
      </c>
      <c r="C2904" s="1" t="str">
        <f>+IF(LEN(A2904)&gt;0,VLOOKUP(A2904,Seguimiento_Mar_2025!G$4:J$356,4,FALSE),"")</f>
        <v>Despacho del Gobernador/Oficina privada</v>
      </c>
      <c r="D2904" t="s">
        <v>1295</v>
      </c>
      <c r="E2904" t="str">
        <f t="shared" si="91"/>
        <v>52020904Pueblorrico</v>
      </c>
      <c r="F2904" t="str">
        <f t="shared" si="92"/>
        <v/>
      </c>
      <c r="G2904">
        <v>11</v>
      </c>
      <c r="H2904" s="2">
        <v>0</v>
      </c>
      <c r="I2904">
        <f>+ABS(SUMIF($A$4:$A$11183,A2904,$H$4:$H$11183)-IF(ISERROR(VLOOKUP(A2904,Seguimiento_Mar_2025!G$4:U$356,15,FALSE)),0,VLOOKUP(A2904,Seguimiento_Mar_2025!G$4:U$356,15,FALSE)))</f>
        <v>0</v>
      </c>
    </row>
    <row r="2905" spans="1:9" ht="30">
      <c r="A2905" t="s">
        <v>304</v>
      </c>
      <c r="B2905" s="1" t="str">
        <f>+IF(LEN(A2905)&gt;0,VLOOKUP(A2905,Seguimiento_Mar_2025!G$4:H$356,2,FALSE),"")</f>
        <v>Gestantes, niños y niñas menores de 7 años atendidos con complementación alimentaria</v>
      </c>
      <c r="C2905" s="1" t="str">
        <f>+IF(LEN(A2905)&gt;0,VLOOKUP(A2905,Seguimiento_Mar_2025!G$4:J$356,4,FALSE),"")</f>
        <v>Despacho del Gobernador/Oficina privada</v>
      </c>
      <c r="D2905" t="s">
        <v>1260</v>
      </c>
      <c r="E2905" t="str">
        <f t="shared" si="91"/>
        <v>52020904Puerto Berrío</v>
      </c>
      <c r="F2905" t="str">
        <f t="shared" si="92"/>
        <v/>
      </c>
      <c r="G2905">
        <v>30</v>
      </c>
      <c r="H2905" s="2">
        <v>0</v>
      </c>
      <c r="I2905">
        <f>+ABS(SUMIF($A$4:$A$11183,A2905,$H$4:$H$11183)-IF(ISERROR(VLOOKUP(A2905,Seguimiento_Mar_2025!G$4:U$356,15,FALSE)),0,VLOOKUP(A2905,Seguimiento_Mar_2025!G$4:U$356,15,FALSE)))</f>
        <v>0</v>
      </c>
    </row>
    <row r="2906" spans="1:9" ht="30">
      <c r="A2906" t="s">
        <v>304</v>
      </c>
      <c r="B2906" s="1" t="str">
        <f>+IF(LEN(A2906)&gt;0,VLOOKUP(A2906,Seguimiento_Mar_2025!G$4:H$356,2,FALSE),"")</f>
        <v>Gestantes, niños y niñas menores de 7 años atendidos con complementación alimentaria</v>
      </c>
      <c r="C2906" s="1" t="str">
        <f>+IF(LEN(A2906)&gt;0,VLOOKUP(A2906,Seguimiento_Mar_2025!G$4:J$356,4,FALSE),"")</f>
        <v>Despacho del Gobernador/Oficina privada</v>
      </c>
      <c r="D2906" t="s">
        <v>1287</v>
      </c>
      <c r="E2906" t="str">
        <f t="shared" si="91"/>
        <v>52020904Puerto Nare</v>
      </c>
      <c r="F2906" t="str">
        <f t="shared" si="92"/>
        <v/>
      </c>
      <c r="G2906">
        <v>17</v>
      </c>
      <c r="H2906" s="2">
        <v>0</v>
      </c>
      <c r="I2906">
        <f>+ABS(SUMIF($A$4:$A$11183,A2906,$H$4:$H$11183)-IF(ISERROR(VLOOKUP(A2906,Seguimiento_Mar_2025!G$4:U$356,15,FALSE)),0,VLOOKUP(A2906,Seguimiento_Mar_2025!G$4:U$356,15,FALSE)))</f>
        <v>0</v>
      </c>
    </row>
    <row r="2907" spans="1:9" ht="30">
      <c r="A2907" t="s">
        <v>304</v>
      </c>
      <c r="B2907" s="1" t="str">
        <f>+IF(LEN(A2907)&gt;0,VLOOKUP(A2907,Seguimiento_Mar_2025!G$4:H$356,2,FALSE),"")</f>
        <v>Gestantes, niños y niñas menores de 7 años atendidos con complementación alimentaria</v>
      </c>
      <c r="C2907" s="1" t="str">
        <f>+IF(LEN(A2907)&gt;0,VLOOKUP(A2907,Seguimiento_Mar_2025!G$4:J$356,4,FALSE),"")</f>
        <v>Despacho del Gobernador/Oficina privada</v>
      </c>
      <c r="D2907" t="s">
        <v>1268</v>
      </c>
      <c r="E2907" t="str">
        <f t="shared" si="91"/>
        <v>52020904Puerto Triunfo</v>
      </c>
      <c r="F2907" t="str">
        <f t="shared" si="92"/>
        <v/>
      </c>
      <c r="G2907">
        <v>15</v>
      </c>
      <c r="H2907" s="2">
        <v>0</v>
      </c>
      <c r="I2907">
        <f>+ABS(SUMIF($A$4:$A$11183,A2907,$H$4:$H$11183)-IF(ISERROR(VLOOKUP(A2907,Seguimiento_Mar_2025!G$4:U$356,15,FALSE)),0,VLOOKUP(A2907,Seguimiento_Mar_2025!G$4:U$356,15,FALSE)))</f>
        <v>0</v>
      </c>
    </row>
    <row r="2908" spans="1:9" ht="30">
      <c r="A2908" t="s">
        <v>304</v>
      </c>
      <c r="B2908" s="1" t="str">
        <f>+IF(LEN(A2908)&gt;0,VLOOKUP(A2908,Seguimiento_Mar_2025!G$4:H$356,2,FALSE),"")</f>
        <v>Gestantes, niños y niñas menores de 7 años atendidos con complementación alimentaria</v>
      </c>
      <c r="C2908" s="1" t="str">
        <f>+IF(LEN(A2908)&gt;0,VLOOKUP(A2908,Seguimiento_Mar_2025!G$4:J$356,4,FALSE),"")</f>
        <v>Despacho del Gobernador/Oficina privada</v>
      </c>
      <c r="D2908" t="s">
        <v>1336</v>
      </c>
      <c r="E2908" t="str">
        <f t="shared" si="91"/>
        <v>52020904Remedios</v>
      </c>
      <c r="F2908" t="str">
        <f t="shared" si="92"/>
        <v/>
      </c>
      <c r="G2908">
        <v>16</v>
      </c>
      <c r="H2908" s="2">
        <v>0</v>
      </c>
      <c r="I2908">
        <f>+ABS(SUMIF($A$4:$A$11183,A2908,$H$4:$H$11183)-IF(ISERROR(VLOOKUP(A2908,Seguimiento_Mar_2025!G$4:U$356,15,FALSE)),0,VLOOKUP(A2908,Seguimiento_Mar_2025!G$4:U$356,15,FALSE)))</f>
        <v>0</v>
      </c>
    </row>
    <row r="2909" spans="1:9" ht="30">
      <c r="A2909" t="s">
        <v>304</v>
      </c>
      <c r="B2909" s="1" t="str">
        <f>+IF(LEN(A2909)&gt;0,VLOOKUP(A2909,Seguimiento_Mar_2025!G$4:H$356,2,FALSE),"")</f>
        <v>Gestantes, niños y niñas menores de 7 años atendidos con complementación alimentaria</v>
      </c>
      <c r="C2909" s="1" t="str">
        <f>+IF(LEN(A2909)&gt;0,VLOOKUP(A2909,Seguimiento_Mar_2025!G$4:J$356,4,FALSE),"")</f>
        <v>Despacho del Gobernador/Oficina privada</v>
      </c>
      <c r="D2909" t="s">
        <v>1337</v>
      </c>
      <c r="E2909" t="str">
        <f t="shared" si="91"/>
        <v>52020904Rionegro</v>
      </c>
      <c r="F2909" t="str">
        <f t="shared" si="92"/>
        <v/>
      </c>
      <c r="G2909">
        <v>68</v>
      </c>
      <c r="H2909" s="2">
        <v>0</v>
      </c>
      <c r="I2909">
        <f>+ABS(SUMIF($A$4:$A$11183,A2909,$H$4:$H$11183)-IF(ISERROR(VLOOKUP(A2909,Seguimiento_Mar_2025!G$4:U$356,15,FALSE)),0,VLOOKUP(A2909,Seguimiento_Mar_2025!G$4:U$356,15,FALSE)))</f>
        <v>0</v>
      </c>
    </row>
    <row r="2910" spans="1:9" ht="30">
      <c r="A2910" t="s">
        <v>304</v>
      </c>
      <c r="B2910" s="1" t="str">
        <f>+IF(LEN(A2910)&gt;0,VLOOKUP(A2910,Seguimiento_Mar_2025!G$4:H$356,2,FALSE),"")</f>
        <v>Gestantes, niños y niñas menores de 7 años atendidos con complementación alimentaria</v>
      </c>
      <c r="C2910" s="1" t="str">
        <f>+IF(LEN(A2910)&gt;0,VLOOKUP(A2910,Seguimiento_Mar_2025!G$4:J$356,4,FALSE),"")</f>
        <v>Despacho del Gobernador/Oficina privada</v>
      </c>
      <c r="D2910" t="s">
        <v>1338</v>
      </c>
      <c r="E2910" t="str">
        <f t="shared" si="91"/>
        <v>52020904Sabanalarga</v>
      </c>
      <c r="F2910" t="str">
        <f t="shared" si="92"/>
        <v/>
      </c>
      <c r="G2910">
        <v>13</v>
      </c>
      <c r="H2910" s="2">
        <v>0</v>
      </c>
      <c r="I2910">
        <f>+ABS(SUMIF($A$4:$A$11183,A2910,$H$4:$H$11183)-IF(ISERROR(VLOOKUP(A2910,Seguimiento_Mar_2025!G$4:U$356,15,FALSE)),0,VLOOKUP(A2910,Seguimiento_Mar_2025!G$4:U$356,15,FALSE)))</f>
        <v>0</v>
      </c>
    </row>
    <row r="2911" spans="1:9" ht="30">
      <c r="A2911" t="s">
        <v>304</v>
      </c>
      <c r="B2911" s="1" t="str">
        <f>+IF(LEN(A2911)&gt;0,VLOOKUP(A2911,Seguimiento_Mar_2025!G$4:H$356,2,FALSE),"")</f>
        <v>Gestantes, niños y niñas menores de 7 años atendidos con complementación alimentaria</v>
      </c>
      <c r="C2911" s="1" t="str">
        <f>+IF(LEN(A2911)&gt;0,VLOOKUP(A2911,Seguimiento_Mar_2025!G$4:J$356,4,FALSE),"")</f>
        <v>Despacho del Gobernador/Oficina privada</v>
      </c>
      <c r="D2911" t="s">
        <v>1339</v>
      </c>
      <c r="E2911" t="str">
        <f t="shared" si="91"/>
        <v>52020904Sabaneta</v>
      </c>
      <c r="F2911" t="str">
        <f t="shared" si="92"/>
        <v/>
      </c>
      <c r="G2911">
        <v>30</v>
      </c>
      <c r="H2911" s="2">
        <v>0</v>
      </c>
      <c r="I2911">
        <f>+ABS(SUMIF($A$4:$A$11183,A2911,$H$4:$H$11183)-IF(ISERROR(VLOOKUP(A2911,Seguimiento_Mar_2025!G$4:U$356,15,FALSE)),0,VLOOKUP(A2911,Seguimiento_Mar_2025!G$4:U$356,15,FALSE)))</f>
        <v>0</v>
      </c>
    </row>
    <row r="2912" spans="1:9" ht="30">
      <c r="A2912" t="s">
        <v>304</v>
      </c>
      <c r="B2912" s="1" t="str">
        <f>+IF(LEN(A2912)&gt;0,VLOOKUP(A2912,Seguimiento_Mar_2025!G$4:H$356,2,FALSE),"")</f>
        <v>Gestantes, niños y niñas menores de 7 años atendidos con complementación alimentaria</v>
      </c>
      <c r="C2912" s="1" t="str">
        <f>+IF(LEN(A2912)&gt;0,VLOOKUP(A2912,Seguimiento_Mar_2025!G$4:J$356,4,FALSE),"")</f>
        <v>Despacho del Gobernador/Oficina privada</v>
      </c>
      <c r="D2912" t="s">
        <v>1300</v>
      </c>
      <c r="E2912" t="str">
        <f t="shared" si="91"/>
        <v>52020904Salgar</v>
      </c>
      <c r="F2912" t="str">
        <f t="shared" si="92"/>
        <v/>
      </c>
      <c r="G2912">
        <v>24</v>
      </c>
      <c r="H2912" s="2">
        <v>0</v>
      </c>
      <c r="I2912">
        <f>+ABS(SUMIF($A$4:$A$11183,A2912,$H$4:$H$11183)-IF(ISERROR(VLOOKUP(A2912,Seguimiento_Mar_2025!G$4:U$356,15,FALSE)),0,VLOOKUP(A2912,Seguimiento_Mar_2025!G$4:U$356,15,FALSE)))</f>
        <v>0</v>
      </c>
    </row>
    <row r="2913" spans="1:9" ht="30">
      <c r="A2913" t="s">
        <v>304</v>
      </c>
      <c r="B2913" s="1" t="str">
        <f>+IF(LEN(A2913)&gt;0,VLOOKUP(A2913,Seguimiento_Mar_2025!G$4:H$356,2,FALSE),"")</f>
        <v>Gestantes, niños y niñas menores de 7 años atendidos con complementación alimentaria</v>
      </c>
      <c r="C2913" s="1" t="str">
        <f>+IF(LEN(A2913)&gt;0,VLOOKUP(A2913,Seguimiento_Mar_2025!G$4:J$356,4,FALSE),"")</f>
        <v>Despacho del Gobernador/Oficina privada</v>
      </c>
      <c r="D2913" t="s">
        <v>1340</v>
      </c>
      <c r="E2913" t="str">
        <f t="shared" si="91"/>
        <v>52020904San Andrés de Cuerquia</v>
      </c>
      <c r="F2913" t="str">
        <f t="shared" si="92"/>
        <v/>
      </c>
      <c r="G2913">
        <v>34</v>
      </c>
      <c r="H2913" s="2">
        <v>3</v>
      </c>
      <c r="I2913">
        <f>+ABS(SUMIF($A$4:$A$11183,A2913,$H$4:$H$11183)-IF(ISERROR(VLOOKUP(A2913,Seguimiento_Mar_2025!G$4:U$356,15,FALSE)),0,VLOOKUP(A2913,Seguimiento_Mar_2025!G$4:U$356,15,FALSE)))</f>
        <v>0</v>
      </c>
    </row>
    <row r="2914" spans="1:9" ht="30">
      <c r="A2914" t="s">
        <v>304</v>
      </c>
      <c r="B2914" s="1" t="str">
        <f>+IF(LEN(A2914)&gt;0,VLOOKUP(A2914,Seguimiento_Mar_2025!G$4:H$356,2,FALSE),"")</f>
        <v>Gestantes, niños y niñas menores de 7 años atendidos con complementación alimentaria</v>
      </c>
      <c r="C2914" s="1" t="str">
        <f>+IF(LEN(A2914)&gt;0,VLOOKUP(A2914,Seguimiento_Mar_2025!G$4:J$356,4,FALSE),"")</f>
        <v>Despacho del Gobernador/Oficina privada</v>
      </c>
      <c r="D2914" t="s">
        <v>1242</v>
      </c>
      <c r="E2914" t="str">
        <f t="shared" si="91"/>
        <v>52020904San Carlos</v>
      </c>
      <c r="F2914" t="str">
        <f t="shared" si="92"/>
        <v/>
      </c>
      <c r="G2914">
        <v>26</v>
      </c>
      <c r="H2914" s="2">
        <v>0</v>
      </c>
      <c r="I2914">
        <f>+ABS(SUMIF($A$4:$A$11183,A2914,$H$4:$H$11183)-IF(ISERROR(VLOOKUP(A2914,Seguimiento_Mar_2025!G$4:U$356,15,FALSE)),0,VLOOKUP(A2914,Seguimiento_Mar_2025!G$4:U$356,15,FALSE)))</f>
        <v>0</v>
      </c>
    </row>
    <row r="2915" spans="1:9" ht="30">
      <c r="A2915" t="s">
        <v>304</v>
      </c>
      <c r="B2915" s="1" t="str">
        <f>+IF(LEN(A2915)&gt;0,VLOOKUP(A2915,Seguimiento_Mar_2025!G$4:H$356,2,FALSE),"")</f>
        <v>Gestantes, niños y niñas menores de 7 años atendidos con complementación alimentaria</v>
      </c>
      <c r="C2915" s="1" t="str">
        <f>+IF(LEN(A2915)&gt;0,VLOOKUP(A2915,Seguimiento_Mar_2025!G$4:J$356,4,FALSE),"")</f>
        <v>Despacho del Gobernador/Oficina privada</v>
      </c>
      <c r="D2915" t="s">
        <v>1302</v>
      </c>
      <c r="E2915" t="str">
        <f t="shared" si="91"/>
        <v>52020904San Francisco</v>
      </c>
      <c r="F2915" t="str">
        <f t="shared" si="92"/>
        <v/>
      </c>
      <c r="G2915">
        <v>16</v>
      </c>
      <c r="H2915" s="2">
        <v>0</v>
      </c>
      <c r="I2915">
        <f>+ABS(SUMIF($A$4:$A$11183,A2915,$H$4:$H$11183)-IF(ISERROR(VLOOKUP(A2915,Seguimiento_Mar_2025!G$4:U$356,15,FALSE)),0,VLOOKUP(A2915,Seguimiento_Mar_2025!G$4:U$356,15,FALSE)))</f>
        <v>0</v>
      </c>
    </row>
    <row r="2916" spans="1:9" ht="30">
      <c r="A2916" t="s">
        <v>304</v>
      </c>
      <c r="B2916" s="1" t="str">
        <f>+IF(LEN(A2916)&gt;0,VLOOKUP(A2916,Seguimiento_Mar_2025!G$4:H$356,2,FALSE),"")</f>
        <v>Gestantes, niños y niñas menores de 7 años atendidos con complementación alimentaria</v>
      </c>
      <c r="C2916" s="1" t="str">
        <f>+IF(LEN(A2916)&gt;0,VLOOKUP(A2916,Seguimiento_Mar_2025!G$4:J$356,4,FALSE),"")</f>
        <v>Despacho del Gobernador/Oficina privada</v>
      </c>
      <c r="D2916" t="s">
        <v>1236</v>
      </c>
      <c r="E2916" t="str">
        <f t="shared" si="91"/>
        <v>52020904San Jerónimo</v>
      </c>
      <c r="F2916" t="str">
        <f t="shared" si="92"/>
        <v/>
      </c>
      <c r="G2916">
        <v>54</v>
      </c>
      <c r="H2916" s="2">
        <v>5</v>
      </c>
      <c r="I2916">
        <f>+ABS(SUMIF($A$4:$A$11183,A2916,$H$4:$H$11183)-IF(ISERROR(VLOOKUP(A2916,Seguimiento_Mar_2025!G$4:U$356,15,FALSE)),0,VLOOKUP(A2916,Seguimiento_Mar_2025!G$4:U$356,15,FALSE)))</f>
        <v>0</v>
      </c>
    </row>
    <row r="2917" spans="1:9" ht="30">
      <c r="A2917" t="s">
        <v>304</v>
      </c>
      <c r="B2917" s="1" t="str">
        <f>+IF(LEN(A2917)&gt;0,VLOOKUP(A2917,Seguimiento_Mar_2025!G$4:H$356,2,FALSE),"")</f>
        <v>Gestantes, niños y niñas menores de 7 años atendidos con complementación alimentaria</v>
      </c>
      <c r="C2917" s="1" t="str">
        <f>+IF(LEN(A2917)&gt;0,VLOOKUP(A2917,Seguimiento_Mar_2025!G$4:J$356,4,FALSE),"")</f>
        <v>Despacho del Gobernador/Oficina privada</v>
      </c>
      <c r="D2917" t="s">
        <v>1288</v>
      </c>
      <c r="E2917" t="str">
        <f t="shared" si="91"/>
        <v>52020904San José de la Montaña</v>
      </c>
      <c r="F2917" t="str">
        <f t="shared" si="92"/>
        <v/>
      </c>
      <c r="G2917">
        <v>26</v>
      </c>
      <c r="H2917" s="2">
        <v>2</v>
      </c>
      <c r="I2917">
        <f>+ABS(SUMIF($A$4:$A$11183,A2917,$H$4:$H$11183)-IF(ISERROR(VLOOKUP(A2917,Seguimiento_Mar_2025!G$4:U$356,15,FALSE)),0,VLOOKUP(A2917,Seguimiento_Mar_2025!G$4:U$356,15,FALSE)))</f>
        <v>0</v>
      </c>
    </row>
    <row r="2918" spans="1:9" ht="30">
      <c r="A2918" t="s">
        <v>304</v>
      </c>
      <c r="B2918" s="1" t="str">
        <f>+IF(LEN(A2918)&gt;0,VLOOKUP(A2918,Seguimiento_Mar_2025!G$4:H$356,2,FALSE),"")</f>
        <v>Gestantes, niños y niñas menores de 7 años atendidos con complementación alimentaria</v>
      </c>
      <c r="C2918" s="1" t="str">
        <f>+IF(LEN(A2918)&gt;0,VLOOKUP(A2918,Seguimiento_Mar_2025!G$4:J$356,4,FALSE),"")</f>
        <v>Despacho del Gobernador/Oficina privada</v>
      </c>
      <c r="D2918" t="s">
        <v>1226</v>
      </c>
      <c r="E2918" t="str">
        <f t="shared" si="91"/>
        <v>52020904San Juan de Urabá</v>
      </c>
      <c r="F2918" t="str">
        <f t="shared" si="92"/>
        <v/>
      </c>
      <c r="G2918">
        <v>30</v>
      </c>
      <c r="H2918" s="2">
        <v>0</v>
      </c>
      <c r="I2918">
        <f>+ABS(SUMIF($A$4:$A$11183,A2918,$H$4:$H$11183)-IF(ISERROR(VLOOKUP(A2918,Seguimiento_Mar_2025!G$4:U$356,15,FALSE)),0,VLOOKUP(A2918,Seguimiento_Mar_2025!G$4:U$356,15,FALSE)))</f>
        <v>0</v>
      </c>
    </row>
    <row r="2919" spans="1:9" ht="30">
      <c r="A2919" t="s">
        <v>304</v>
      </c>
      <c r="B2919" s="1" t="str">
        <f>+IF(LEN(A2919)&gt;0,VLOOKUP(A2919,Seguimiento_Mar_2025!G$4:H$356,2,FALSE),"")</f>
        <v>Gestantes, niños y niñas menores de 7 años atendidos con complementación alimentaria</v>
      </c>
      <c r="C2919" s="1" t="str">
        <f>+IF(LEN(A2919)&gt;0,VLOOKUP(A2919,Seguimiento_Mar_2025!G$4:J$356,4,FALSE),"")</f>
        <v>Despacho del Gobernador/Oficina privada</v>
      </c>
      <c r="D2919" t="s">
        <v>1298</v>
      </c>
      <c r="E2919" t="str">
        <f t="shared" si="91"/>
        <v>52020904San Luis</v>
      </c>
      <c r="F2919" t="str">
        <f t="shared" si="92"/>
        <v/>
      </c>
      <c r="G2919">
        <v>25</v>
      </c>
      <c r="H2919" s="2">
        <v>0</v>
      </c>
      <c r="I2919">
        <f>+ABS(SUMIF($A$4:$A$11183,A2919,$H$4:$H$11183)-IF(ISERROR(VLOOKUP(A2919,Seguimiento_Mar_2025!G$4:U$356,15,FALSE)),0,VLOOKUP(A2919,Seguimiento_Mar_2025!G$4:U$356,15,FALSE)))</f>
        <v>0</v>
      </c>
    </row>
    <row r="2920" spans="1:9" ht="30">
      <c r="A2920" t="s">
        <v>304</v>
      </c>
      <c r="B2920" s="1" t="str">
        <f>+IF(LEN(A2920)&gt;0,VLOOKUP(A2920,Seguimiento_Mar_2025!G$4:H$356,2,FALSE),"")</f>
        <v>Gestantes, niños y niñas menores de 7 años atendidos con complementación alimentaria</v>
      </c>
      <c r="C2920" s="1" t="str">
        <f>+IF(LEN(A2920)&gt;0,VLOOKUP(A2920,Seguimiento_Mar_2025!G$4:J$356,4,FALSE),"")</f>
        <v>Despacho del Gobernador/Oficina privada</v>
      </c>
      <c r="D2920" t="s">
        <v>1341</v>
      </c>
      <c r="E2920" t="str">
        <f t="shared" si="91"/>
        <v>52020904San Pedro de los Milagros</v>
      </c>
      <c r="F2920" t="str">
        <f t="shared" si="92"/>
        <v/>
      </c>
      <c r="G2920">
        <v>36</v>
      </c>
      <c r="H2920" s="2">
        <v>5</v>
      </c>
      <c r="I2920">
        <f>+ABS(SUMIF($A$4:$A$11183,A2920,$H$4:$H$11183)-IF(ISERROR(VLOOKUP(A2920,Seguimiento_Mar_2025!G$4:U$356,15,FALSE)),0,VLOOKUP(A2920,Seguimiento_Mar_2025!G$4:U$356,15,FALSE)))</f>
        <v>0</v>
      </c>
    </row>
    <row r="2921" spans="1:9" ht="30">
      <c r="A2921" t="s">
        <v>304</v>
      </c>
      <c r="B2921" s="1" t="str">
        <f>+IF(LEN(A2921)&gt;0,VLOOKUP(A2921,Seguimiento_Mar_2025!G$4:H$356,2,FALSE),"")</f>
        <v>Gestantes, niños y niñas menores de 7 años atendidos con complementación alimentaria</v>
      </c>
      <c r="C2921" s="1" t="str">
        <f>+IF(LEN(A2921)&gt;0,VLOOKUP(A2921,Seguimiento_Mar_2025!G$4:J$356,4,FALSE),"")</f>
        <v>Despacho del Gobernador/Oficina privada</v>
      </c>
      <c r="D2921" t="s">
        <v>1342</v>
      </c>
      <c r="E2921" t="str">
        <f t="shared" ref="E2921:E2984" si="93">+A2921&amp;D2921</f>
        <v>52020904San Pedro de Urabá</v>
      </c>
      <c r="F2921" t="str">
        <f t="shared" si="92"/>
        <v/>
      </c>
      <c r="G2921">
        <v>68</v>
      </c>
      <c r="H2921" s="2">
        <v>0</v>
      </c>
      <c r="I2921">
        <f>+ABS(SUMIF($A$4:$A$11183,A2921,$H$4:$H$11183)-IF(ISERROR(VLOOKUP(A2921,Seguimiento_Mar_2025!G$4:U$356,15,FALSE)),0,VLOOKUP(A2921,Seguimiento_Mar_2025!G$4:U$356,15,FALSE)))</f>
        <v>0</v>
      </c>
    </row>
    <row r="2922" spans="1:9" ht="30">
      <c r="A2922" t="s">
        <v>304</v>
      </c>
      <c r="B2922" s="1" t="str">
        <f>+IF(LEN(A2922)&gt;0,VLOOKUP(A2922,Seguimiento_Mar_2025!G$4:H$356,2,FALSE),"")</f>
        <v>Gestantes, niños y niñas menores de 7 años atendidos con complementación alimentaria</v>
      </c>
      <c r="C2922" s="1" t="str">
        <f>+IF(LEN(A2922)&gt;0,VLOOKUP(A2922,Seguimiento_Mar_2025!G$4:J$356,4,FALSE),"")</f>
        <v>Despacho del Gobernador/Oficina privada</v>
      </c>
      <c r="D2922" t="s">
        <v>1247</v>
      </c>
      <c r="E2922" t="str">
        <f t="shared" si="93"/>
        <v>52020904San Rafael</v>
      </c>
      <c r="F2922" t="str">
        <f t="shared" si="92"/>
        <v/>
      </c>
      <c r="G2922">
        <v>24</v>
      </c>
      <c r="H2922" s="2">
        <v>0</v>
      </c>
      <c r="I2922">
        <f>+ABS(SUMIF($A$4:$A$11183,A2922,$H$4:$H$11183)-IF(ISERROR(VLOOKUP(A2922,Seguimiento_Mar_2025!G$4:U$356,15,FALSE)),0,VLOOKUP(A2922,Seguimiento_Mar_2025!G$4:U$356,15,FALSE)))</f>
        <v>0</v>
      </c>
    </row>
    <row r="2923" spans="1:9" ht="30">
      <c r="A2923" t="s">
        <v>304</v>
      </c>
      <c r="B2923" s="1" t="str">
        <f>+IF(LEN(A2923)&gt;0,VLOOKUP(A2923,Seguimiento_Mar_2025!G$4:H$356,2,FALSE),"")</f>
        <v>Gestantes, niños y niñas menores de 7 años atendidos con complementación alimentaria</v>
      </c>
      <c r="C2923" s="1" t="str">
        <f>+IF(LEN(A2923)&gt;0,VLOOKUP(A2923,Seguimiento_Mar_2025!G$4:J$356,4,FALSE),"")</f>
        <v>Despacho del Gobernador/Oficina privada</v>
      </c>
      <c r="D2923" t="s">
        <v>1296</v>
      </c>
      <c r="E2923" t="str">
        <f t="shared" si="93"/>
        <v>52020904San Roque</v>
      </c>
      <c r="F2923" t="str">
        <f t="shared" si="92"/>
        <v/>
      </c>
      <c r="G2923">
        <v>13</v>
      </c>
      <c r="H2923" s="2">
        <v>0</v>
      </c>
      <c r="I2923">
        <f>+ABS(SUMIF($A$4:$A$11183,A2923,$H$4:$H$11183)-IF(ISERROR(VLOOKUP(A2923,Seguimiento_Mar_2025!G$4:U$356,15,FALSE)),0,VLOOKUP(A2923,Seguimiento_Mar_2025!G$4:U$356,15,FALSE)))</f>
        <v>0</v>
      </c>
    </row>
    <row r="2924" spans="1:9" ht="30">
      <c r="A2924" t="s">
        <v>304</v>
      </c>
      <c r="B2924" s="1" t="str">
        <f>+IF(LEN(A2924)&gt;0,VLOOKUP(A2924,Seguimiento_Mar_2025!G$4:H$356,2,FALSE),"")</f>
        <v>Gestantes, niños y niñas menores de 7 años atendidos con complementación alimentaria</v>
      </c>
      <c r="C2924" s="1" t="str">
        <f>+IF(LEN(A2924)&gt;0,VLOOKUP(A2924,Seguimiento_Mar_2025!G$4:J$356,4,FALSE),"")</f>
        <v>Despacho del Gobernador/Oficina privada</v>
      </c>
      <c r="D2924" t="s">
        <v>1343</v>
      </c>
      <c r="E2924" t="str">
        <f t="shared" si="93"/>
        <v>52020904San Vicente Ferrer</v>
      </c>
      <c r="F2924" t="str">
        <f t="shared" si="92"/>
        <v/>
      </c>
      <c r="G2924">
        <v>18</v>
      </c>
      <c r="H2924" s="2">
        <v>0</v>
      </c>
      <c r="I2924">
        <f>+ABS(SUMIF($A$4:$A$11183,A2924,$H$4:$H$11183)-IF(ISERROR(VLOOKUP(A2924,Seguimiento_Mar_2025!G$4:U$356,15,FALSE)),0,VLOOKUP(A2924,Seguimiento_Mar_2025!G$4:U$356,15,FALSE)))</f>
        <v>0</v>
      </c>
    </row>
    <row r="2925" spans="1:9" ht="30">
      <c r="A2925" t="s">
        <v>304</v>
      </c>
      <c r="B2925" s="1" t="str">
        <f>+IF(LEN(A2925)&gt;0,VLOOKUP(A2925,Seguimiento_Mar_2025!G$4:H$356,2,FALSE),"")</f>
        <v>Gestantes, niños y niñas menores de 7 años atendidos con complementación alimentaria</v>
      </c>
      <c r="C2925" s="1" t="str">
        <f>+IF(LEN(A2925)&gt;0,VLOOKUP(A2925,Seguimiento_Mar_2025!G$4:J$356,4,FALSE),"")</f>
        <v>Despacho del Gobernador/Oficina privada</v>
      </c>
      <c r="D2925" t="s">
        <v>1344</v>
      </c>
      <c r="E2925" t="str">
        <f t="shared" si="93"/>
        <v>52020904Santa Bárbara</v>
      </c>
      <c r="F2925" t="str">
        <f t="shared" si="92"/>
        <v/>
      </c>
      <c r="G2925">
        <v>25</v>
      </c>
      <c r="H2925" s="2">
        <v>0</v>
      </c>
      <c r="I2925">
        <f>+ABS(SUMIF($A$4:$A$11183,A2925,$H$4:$H$11183)-IF(ISERROR(VLOOKUP(A2925,Seguimiento_Mar_2025!G$4:U$356,15,FALSE)),0,VLOOKUP(A2925,Seguimiento_Mar_2025!G$4:U$356,15,FALSE)))</f>
        <v>0</v>
      </c>
    </row>
    <row r="2926" spans="1:9" ht="30">
      <c r="A2926" t="s">
        <v>304</v>
      </c>
      <c r="B2926" s="1" t="str">
        <f>+IF(LEN(A2926)&gt;0,VLOOKUP(A2926,Seguimiento_Mar_2025!G$4:H$356,2,FALSE),"")</f>
        <v>Gestantes, niños y niñas menores de 7 años atendidos con complementación alimentaria</v>
      </c>
      <c r="C2926" s="1" t="str">
        <f>+IF(LEN(A2926)&gt;0,VLOOKUP(A2926,Seguimiento_Mar_2025!G$4:J$356,4,FALSE),"")</f>
        <v>Despacho del Gobernador/Oficina privada</v>
      </c>
      <c r="D2926" t="s">
        <v>1255</v>
      </c>
      <c r="E2926" t="str">
        <f t="shared" si="93"/>
        <v>52020904Santa Fe de Antioquia</v>
      </c>
      <c r="F2926" t="str">
        <f t="shared" si="92"/>
        <v/>
      </c>
      <c r="G2926">
        <v>24</v>
      </c>
      <c r="H2926" s="2">
        <v>0</v>
      </c>
      <c r="I2926">
        <f>+ABS(SUMIF($A$4:$A$11183,A2926,$H$4:$H$11183)-IF(ISERROR(VLOOKUP(A2926,Seguimiento_Mar_2025!G$4:U$356,15,FALSE)),0,VLOOKUP(A2926,Seguimiento_Mar_2025!G$4:U$356,15,FALSE)))</f>
        <v>0</v>
      </c>
    </row>
    <row r="2927" spans="1:9" ht="30">
      <c r="A2927" t="s">
        <v>304</v>
      </c>
      <c r="B2927" s="1" t="str">
        <f>+IF(LEN(A2927)&gt;0,VLOOKUP(A2927,Seguimiento_Mar_2025!G$4:H$356,2,FALSE),"")</f>
        <v>Gestantes, niños y niñas menores de 7 años atendidos con complementación alimentaria</v>
      </c>
      <c r="C2927" s="1" t="str">
        <f>+IF(LEN(A2927)&gt;0,VLOOKUP(A2927,Seguimiento_Mar_2025!G$4:J$356,4,FALSE),"")</f>
        <v>Despacho del Gobernador/Oficina privada</v>
      </c>
      <c r="D2927" t="s">
        <v>1259</v>
      </c>
      <c r="E2927" t="str">
        <f t="shared" si="93"/>
        <v>52020904Santa Rosa de Osos</v>
      </c>
      <c r="F2927" t="str">
        <f t="shared" si="92"/>
        <v/>
      </c>
      <c r="G2927">
        <v>53</v>
      </c>
      <c r="H2927" s="2">
        <v>8</v>
      </c>
      <c r="I2927">
        <f>+ABS(SUMIF($A$4:$A$11183,A2927,$H$4:$H$11183)-IF(ISERROR(VLOOKUP(A2927,Seguimiento_Mar_2025!G$4:U$356,15,FALSE)),0,VLOOKUP(A2927,Seguimiento_Mar_2025!G$4:U$356,15,FALSE)))</f>
        <v>0</v>
      </c>
    </row>
    <row r="2928" spans="1:9" ht="30">
      <c r="A2928" t="s">
        <v>304</v>
      </c>
      <c r="B2928" s="1" t="str">
        <f>+IF(LEN(A2928)&gt;0,VLOOKUP(A2928,Seguimiento_Mar_2025!G$4:H$356,2,FALSE),"")</f>
        <v>Gestantes, niños y niñas menores de 7 años atendidos con complementación alimentaria</v>
      </c>
      <c r="C2928" s="1" t="str">
        <f>+IF(LEN(A2928)&gt;0,VLOOKUP(A2928,Seguimiento_Mar_2025!G$4:J$356,4,FALSE),"")</f>
        <v>Despacho del Gobernador/Oficina privada</v>
      </c>
      <c r="D2928" t="s">
        <v>1297</v>
      </c>
      <c r="E2928" t="str">
        <f t="shared" si="93"/>
        <v>52020904Santo Domingo</v>
      </c>
      <c r="F2928" t="str">
        <f t="shared" si="92"/>
        <v/>
      </c>
      <c r="G2928">
        <v>37</v>
      </c>
      <c r="H2928" s="2">
        <v>2</v>
      </c>
      <c r="I2928">
        <f>+ABS(SUMIF($A$4:$A$11183,A2928,$H$4:$H$11183)-IF(ISERROR(VLOOKUP(A2928,Seguimiento_Mar_2025!G$4:U$356,15,FALSE)),0,VLOOKUP(A2928,Seguimiento_Mar_2025!G$4:U$356,15,FALSE)))</f>
        <v>0</v>
      </c>
    </row>
    <row r="2929" spans="1:9" ht="30">
      <c r="A2929" t="s">
        <v>304</v>
      </c>
      <c r="B2929" s="1" t="str">
        <f>+IF(LEN(A2929)&gt;0,VLOOKUP(A2929,Seguimiento_Mar_2025!G$4:H$356,2,FALSE),"")</f>
        <v>Gestantes, niños y niñas menores de 7 años atendidos con complementación alimentaria</v>
      </c>
      <c r="C2929" s="1" t="str">
        <f>+IF(LEN(A2929)&gt;0,VLOOKUP(A2929,Seguimiento_Mar_2025!G$4:J$356,4,FALSE),"")</f>
        <v>Despacho del Gobernador/Oficina privada</v>
      </c>
      <c r="D2929" t="s">
        <v>1262</v>
      </c>
      <c r="E2929" t="str">
        <f t="shared" si="93"/>
        <v>52020904Segovia</v>
      </c>
      <c r="F2929" t="str">
        <f t="shared" si="92"/>
        <v/>
      </c>
      <c r="G2929">
        <v>27</v>
      </c>
      <c r="H2929" s="2">
        <v>0</v>
      </c>
      <c r="I2929">
        <f>+ABS(SUMIF($A$4:$A$11183,A2929,$H$4:$H$11183)-IF(ISERROR(VLOOKUP(A2929,Seguimiento_Mar_2025!G$4:U$356,15,FALSE)),0,VLOOKUP(A2929,Seguimiento_Mar_2025!G$4:U$356,15,FALSE)))</f>
        <v>0</v>
      </c>
    </row>
    <row r="2930" spans="1:9" ht="30">
      <c r="A2930" t="s">
        <v>304</v>
      </c>
      <c r="B2930" s="1" t="str">
        <f>+IF(LEN(A2930)&gt;0,VLOOKUP(A2930,Seguimiento_Mar_2025!G$4:H$356,2,FALSE),"")</f>
        <v>Gestantes, niños y niñas menores de 7 años atendidos con complementación alimentaria</v>
      </c>
      <c r="C2930" s="1" t="str">
        <f>+IF(LEN(A2930)&gt;0,VLOOKUP(A2930,Seguimiento_Mar_2025!G$4:J$356,4,FALSE),"")</f>
        <v>Despacho del Gobernador/Oficina privada</v>
      </c>
      <c r="D2930" t="s">
        <v>1267</v>
      </c>
      <c r="E2930" t="str">
        <f t="shared" si="93"/>
        <v>52020904Sonsón</v>
      </c>
      <c r="F2930" t="str">
        <f t="shared" si="92"/>
        <v/>
      </c>
      <c r="G2930">
        <v>37</v>
      </c>
      <c r="H2930" s="2">
        <v>0</v>
      </c>
      <c r="I2930">
        <f>+ABS(SUMIF($A$4:$A$11183,A2930,$H$4:$H$11183)-IF(ISERROR(VLOOKUP(A2930,Seguimiento_Mar_2025!G$4:U$356,15,FALSE)),0,VLOOKUP(A2930,Seguimiento_Mar_2025!G$4:U$356,15,FALSE)))</f>
        <v>0</v>
      </c>
    </row>
    <row r="2931" spans="1:9" ht="30">
      <c r="A2931" t="s">
        <v>304</v>
      </c>
      <c r="B2931" s="1" t="str">
        <f>+IF(LEN(A2931)&gt;0,VLOOKUP(A2931,Seguimiento_Mar_2025!G$4:H$356,2,FALSE),"")</f>
        <v>Gestantes, niños y niñas menores de 7 años atendidos con complementación alimentaria</v>
      </c>
      <c r="C2931" s="1" t="str">
        <f>+IF(LEN(A2931)&gt;0,VLOOKUP(A2931,Seguimiento_Mar_2025!G$4:J$356,4,FALSE),"")</f>
        <v>Despacho del Gobernador/Oficina privada</v>
      </c>
      <c r="D2931" t="s">
        <v>1345</v>
      </c>
      <c r="E2931" t="str">
        <f t="shared" si="93"/>
        <v>52020904Sopetrán</v>
      </c>
      <c r="F2931" t="str">
        <f t="shared" si="92"/>
        <v/>
      </c>
      <c r="G2931">
        <v>20</v>
      </c>
      <c r="H2931" s="2">
        <v>0</v>
      </c>
      <c r="I2931">
        <f>+ABS(SUMIF($A$4:$A$11183,A2931,$H$4:$H$11183)-IF(ISERROR(VLOOKUP(A2931,Seguimiento_Mar_2025!G$4:U$356,15,FALSE)),0,VLOOKUP(A2931,Seguimiento_Mar_2025!G$4:U$356,15,FALSE)))</f>
        <v>0</v>
      </c>
    </row>
    <row r="2932" spans="1:9" ht="30">
      <c r="A2932" t="s">
        <v>304</v>
      </c>
      <c r="B2932" s="1" t="str">
        <f>+IF(LEN(A2932)&gt;0,VLOOKUP(A2932,Seguimiento_Mar_2025!G$4:H$356,2,FALSE),"")</f>
        <v>Gestantes, niños y niñas menores de 7 años atendidos con complementación alimentaria</v>
      </c>
      <c r="C2932" s="1" t="str">
        <f>+IF(LEN(A2932)&gt;0,VLOOKUP(A2932,Seguimiento_Mar_2025!G$4:J$356,4,FALSE),"")</f>
        <v>Despacho del Gobernador/Oficina privada</v>
      </c>
      <c r="D2932" t="s">
        <v>1346</v>
      </c>
      <c r="E2932" t="str">
        <f t="shared" si="93"/>
        <v>52020904Támesis</v>
      </c>
      <c r="F2932" t="str">
        <f t="shared" si="92"/>
        <v/>
      </c>
      <c r="G2932">
        <v>12</v>
      </c>
      <c r="H2932" s="2">
        <v>0</v>
      </c>
      <c r="I2932">
        <f>+ABS(SUMIF($A$4:$A$11183,A2932,$H$4:$H$11183)-IF(ISERROR(VLOOKUP(A2932,Seguimiento_Mar_2025!G$4:U$356,15,FALSE)),0,VLOOKUP(A2932,Seguimiento_Mar_2025!G$4:U$356,15,FALSE)))</f>
        <v>0</v>
      </c>
    </row>
    <row r="2933" spans="1:9" ht="30">
      <c r="A2933" t="s">
        <v>304</v>
      </c>
      <c r="B2933" s="1" t="str">
        <f>+IF(LEN(A2933)&gt;0,VLOOKUP(A2933,Seguimiento_Mar_2025!G$4:H$356,2,FALSE),"")</f>
        <v>Gestantes, niños y niñas menores de 7 años atendidos con complementación alimentaria</v>
      </c>
      <c r="C2933" s="1" t="str">
        <f>+IF(LEN(A2933)&gt;0,VLOOKUP(A2933,Seguimiento_Mar_2025!G$4:J$356,4,FALSE),"")</f>
        <v>Despacho del Gobernador/Oficina privada</v>
      </c>
      <c r="D2933" t="s">
        <v>1263</v>
      </c>
      <c r="E2933" t="str">
        <f t="shared" si="93"/>
        <v>52020904Tarazá</v>
      </c>
      <c r="F2933" t="str">
        <f t="shared" si="92"/>
        <v/>
      </c>
      <c r="G2933">
        <v>50</v>
      </c>
      <c r="H2933" s="2">
        <v>0</v>
      </c>
      <c r="I2933">
        <f>+ABS(SUMIF($A$4:$A$11183,A2933,$H$4:$H$11183)-IF(ISERROR(VLOOKUP(A2933,Seguimiento_Mar_2025!G$4:U$356,15,FALSE)),0,VLOOKUP(A2933,Seguimiento_Mar_2025!G$4:U$356,15,FALSE)))</f>
        <v>0</v>
      </c>
    </row>
    <row r="2934" spans="1:9" ht="30">
      <c r="A2934" t="s">
        <v>304</v>
      </c>
      <c r="B2934" s="1" t="str">
        <f>+IF(LEN(A2934)&gt;0,VLOOKUP(A2934,Seguimiento_Mar_2025!G$4:H$356,2,FALSE),"")</f>
        <v>Gestantes, niños y niñas menores de 7 años atendidos con complementación alimentaria</v>
      </c>
      <c r="C2934" s="1" t="str">
        <f>+IF(LEN(A2934)&gt;0,VLOOKUP(A2934,Seguimiento_Mar_2025!G$4:J$356,4,FALSE),"")</f>
        <v>Despacho del Gobernador/Oficina privada</v>
      </c>
      <c r="D2934" t="s">
        <v>1289</v>
      </c>
      <c r="E2934" t="str">
        <f t="shared" si="93"/>
        <v>52020904Tarso</v>
      </c>
      <c r="F2934" t="str">
        <f t="shared" si="92"/>
        <v/>
      </c>
      <c r="G2934">
        <v>10</v>
      </c>
      <c r="H2934" s="2">
        <v>0</v>
      </c>
      <c r="I2934">
        <f>+ABS(SUMIF($A$4:$A$11183,A2934,$H$4:$H$11183)-IF(ISERROR(VLOOKUP(A2934,Seguimiento_Mar_2025!G$4:U$356,15,FALSE)),0,VLOOKUP(A2934,Seguimiento_Mar_2025!G$4:U$356,15,FALSE)))</f>
        <v>0</v>
      </c>
    </row>
    <row r="2935" spans="1:9" ht="30">
      <c r="A2935" t="s">
        <v>304</v>
      </c>
      <c r="B2935" s="1" t="str">
        <f>+IF(LEN(A2935)&gt;0,VLOOKUP(A2935,Seguimiento_Mar_2025!G$4:H$356,2,FALSE),"")</f>
        <v>Gestantes, niños y niñas menores de 7 años atendidos con complementación alimentaria</v>
      </c>
      <c r="C2935" s="1" t="str">
        <f>+IF(LEN(A2935)&gt;0,VLOOKUP(A2935,Seguimiento_Mar_2025!G$4:J$356,4,FALSE),"")</f>
        <v>Despacho del Gobernador/Oficina privada</v>
      </c>
      <c r="D2935" t="s">
        <v>1347</v>
      </c>
      <c r="E2935" t="str">
        <f t="shared" si="93"/>
        <v>52020904Titiribí</v>
      </c>
      <c r="F2935" t="str">
        <f t="shared" si="92"/>
        <v/>
      </c>
      <c r="G2935">
        <v>11</v>
      </c>
      <c r="H2935" s="2">
        <v>0</v>
      </c>
      <c r="I2935">
        <f>+ABS(SUMIF($A$4:$A$11183,A2935,$H$4:$H$11183)-IF(ISERROR(VLOOKUP(A2935,Seguimiento_Mar_2025!G$4:U$356,15,FALSE)),0,VLOOKUP(A2935,Seguimiento_Mar_2025!G$4:U$356,15,FALSE)))</f>
        <v>0</v>
      </c>
    </row>
    <row r="2936" spans="1:9" ht="30">
      <c r="A2936" t="s">
        <v>304</v>
      </c>
      <c r="B2936" s="1" t="str">
        <f>+IF(LEN(A2936)&gt;0,VLOOKUP(A2936,Seguimiento_Mar_2025!G$4:H$356,2,FALSE),"")</f>
        <v>Gestantes, niños y niñas menores de 7 años atendidos con complementación alimentaria</v>
      </c>
      <c r="C2936" s="1" t="str">
        <f>+IF(LEN(A2936)&gt;0,VLOOKUP(A2936,Seguimiento_Mar_2025!G$4:J$356,4,FALSE),"")</f>
        <v>Despacho del Gobernador/Oficina privada</v>
      </c>
      <c r="D2936" t="s">
        <v>1348</v>
      </c>
      <c r="E2936" t="str">
        <f t="shared" si="93"/>
        <v>52020904Toledo</v>
      </c>
      <c r="F2936" t="str">
        <f t="shared" si="92"/>
        <v/>
      </c>
      <c r="G2936">
        <v>26</v>
      </c>
      <c r="H2936" s="2">
        <v>7</v>
      </c>
      <c r="I2936">
        <f>+ABS(SUMIF($A$4:$A$11183,A2936,$H$4:$H$11183)-IF(ISERROR(VLOOKUP(A2936,Seguimiento_Mar_2025!G$4:U$356,15,FALSE)),0,VLOOKUP(A2936,Seguimiento_Mar_2025!G$4:U$356,15,FALSE)))</f>
        <v>0</v>
      </c>
    </row>
    <row r="2937" spans="1:9" ht="30">
      <c r="A2937" t="s">
        <v>304</v>
      </c>
      <c r="B2937" s="1" t="str">
        <f>+IF(LEN(A2937)&gt;0,VLOOKUP(A2937,Seguimiento_Mar_2025!G$4:H$356,2,FALSE),"")</f>
        <v>Gestantes, niños y niñas menores de 7 años atendidos con complementación alimentaria</v>
      </c>
      <c r="C2937" s="1" t="str">
        <f>+IF(LEN(A2937)&gt;0,VLOOKUP(A2937,Seguimiento_Mar_2025!G$4:J$356,4,FALSE),"")</f>
        <v>Despacho del Gobernador/Oficina privada</v>
      </c>
      <c r="D2937" t="s">
        <v>1227</v>
      </c>
      <c r="E2937" t="str">
        <f t="shared" si="93"/>
        <v>52020904Turbo</v>
      </c>
      <c r="F2937" t="str">
        <f t="shared" si="92"/>
        <v/>
      </c>
      <c r="G2937">
        <v>518</v>
      </c>
      <c r="H2937" s="2">
        <v>5</v>
      </c>
      <c r="I2937">
        <f>+ABS(SUMIF($A$4:$A$11183,A2937,$H$4:$H$11183)-IF(ISERROR(VLOOKUP(A2937,Seguimiento_Mar_2025!G$4:U$356,15,FALSE)),0,VLOOKUP(A2937,Seguimiento_Mar_2025!G$4:U$356,15,FALSE)))</f>
        <v>0</v>
      </c>
    </row>
    <row r="2938" spans="1:9" ht="30">
      <c r="A2938" t="s">
        <v>304</v>
      </c>
      <c r="B2938" s="1" t="str">
        <f>+IF(LEN(A2938)&gt;0,VLOOKUP(A2938,Seguimiento_Mar_2025!G$4:H$356,2,FALSE),"")</f>
        <v>Gestantes, niños y niñas menores de 7 años atendidos con complementación alimentaria</v>
      </c>
      <c r="C2938" s="1" t="str">
        <f>+IF(LEN(A2938)&gt;0,VLOOKUP(A2938,Seguimiento_Mar_2025!G$4:J$356,4,FALSE),"")</f>
        <v>Despacho del Gobernador/Oficina privada</v>
      </c>
      <c r="D2938" t="s">
        <v>1290</v>
      </c>
      <c r="E2938" t="str">
        <f t="shared" si="93"/>
        <v>52020904Uramita</v>
      </c>
      <c r="F2938" t="str">
        <f t="shared" si="92"/>
        <v/>
      </c>
      <c r="G2938">
        <v>10</v>
      </c>
      <c r="H2938" s="2">
        <v>0</v>
      </c>
      <c r="I2938">
        <f>+ABS(SUMIF($A$4:$A$11183,A2938,$H$4:$H$11183)-IF(ISERROR(VLOOKUP(A2938,Seguimiento_Mar_2025!G$4:U$356,15,FALSE)),0,VLOOKUP(A2938,Seguimiento_Mar_2025!G$4:U$356,15,FALSE)))</f>
        <v>0</v>
      </c>
    </row>
    <row r="2939" spans="1:9" ht="30">
      <c r="A2939" t="s">
        <v>304</v>
      </c>
      <c r="B2939" s="1" t="str">
        <f>+IF(LEN(A2939)&gt;0,VLOOKUP(A2939,Seguimiento_Mar_2025!G$4:H$356,2,FALSE),"")</f>
        <v>Gestantes, niños y niñas menores de 7 años atendidos con complementación alimentaria</v>
      </c>
      <c r="C2939" s="1" t="str">
        <f>+IF(LEN(A2939)&gt;0,VLOOKUP(A2939,Seguimiento_Mar_2025!G$4:J$356,4,FALSE),"")</f>
        <v>Despacho del Gobernador/Oficina privada</v>
      </c>
      <c r="D2939" t="s">
        <v>1252</v>
      </c>
      <c r="E2939" t="str">
        <f t="shared" si="93"/>
        <v>52020904Urrao</v>
      </c>
      <c r="F2939" t="str">
        <f t="shared" si="92"/>
        <v/>
      </c>
      <c r="G2939">
        <v>140</v>
      </c>
      <c r="H2939" s="2">
        <v>0</v>
      </c>
      <c r="I2939">
        <f>+ABS(SUMIF($A$4:$A$11183,A2939,$H$4:$H$11183)-IF(ISERROR(VLOOKUP(A2939,Seguimiento_Mar_2025!G$4:U$356,15,FALSE)),0,VLOOKUP(A2939,Seguimiento_Mar_2025!G$4:U$356,15,FALSE)))</f>
        <v>0</v>
      </c>
    </row>
    <row r="2940" spans="1:9" ht="30">
      <c r="A2940" t="s">
        <v>304</v>
      </c>
      <c r="B2940" s="1" t="str">
        <f>+IF(LEN(A2940)&gt;0,VLOOKUP(A2940,Seguimiento_Mar_2025!G$4:H$356,2,FALSE),"")</f>
        <v>Gestantes, niños y niñas menores de 7 años atendidos con complementación alimentaria</v>
      </c>
      <c r="C2940" s="1" t="str">
        <f>+IF(LEN(A2940)&gt;0,VLOOKUP(A2940,Seguimiento_Mar_2025!G$4:J$356,4,FALSE),"")</f>
        <v>Despacho del Gobernador/Oficina privada</v>
      </c>
      <c r="D2940" t="s">
        <v>1349</v>
      </c>
      <c r="E2940" t="str">
        <f t="shared" si="93"/>
        <v>52020904Valdivia</v>
      </c>
      <c r="F2940" t="str">
        <f t="shared" si="92"/>
        <v/>
      </c>
      <c r="G2940">
        <v>25</v>
      </c>
      <c r="H2940" s="2">
        <v>0</v>
      </c>
      <c r="I2940">
        <f>+ABS(SUMIF($A$4:$A$11183,A2940,$H$4:$H$11183)-IF(ISERROR(VLOOKUP(A2940,Seguimiento_Mar_2025!G$4:U$356,15,FALSE)),0,VLOOKUP(A2940,Seguimiento_Mar_2025!G$4:U$356,15,FALSE)))</f>
        <v>0</v>
      </c>
    </row>
    <row r="2941" spans="1:9" ht="30">
      <c r="A2941" t="s">
        <v>304</v>
      </c>
      <c r="B2941" s="1" t="str">
        <f>+IF(LEN(A2941)&gt;0,VLOOKUP(A2941,Seguimiento_Mar_2025!G$4:H$356,2,FALSE),"")</f>
        <v>Gestantes, niños y niñas menores de 7 años atendidos con complementación alimentaria</v>
      </c>
      <c r="C2941" s="1" t="str">
        <f>+IF(LEN(A2941)&gt;0,VLOOKUP(A2941,Seguimiento_Mar_2025!G$4:J$356,4,FALSE),"")</f>
        <v>Despacho del Gobernador/Oficina privada</v>
      </c>
      <c r="D2941" t="s">
        <v>1350</v>
      </c>
      <c r="E2941" t="str">
        <f t="shared" si="93"/>
        <v>52020904Valparaíso</v>
      </c>
      <c r="F2941" t="str">
        <f t="shared" si="92"/>
        <v/>
      </c>
      <c r="G2941">
        <v>9</v>
      </c>
      <c r="H2941" s="2">
        <v>0</v>
      </c>
      <c r="I2941">
        <f>+ABS(SUMIF($A$4:$A$11183,A2941,$H$4:$H$11183)-IF(ISERROR(VLOOKUP(A2941,Seguimiento_Mar_2025!G$4:U$356,15,FALSE)),0,VLOOKUP(A2941,Seguimiento_Mar_2025!G$4:U$356,15,FALSE)))</f>
        <v>0</v>
      </c>
    </row>
    <row r="2942" spans="1:9" ht="30">
      <c r="A2942" t="s">
        <v>304</v>
      </c>
      <c r="B2942" s="1" t="str">
        <f>+IF(LEN(A2942)&gt;0,VLOOKUP(A2942,Seguimiento_Mar_2025!G$4:H$356,2,FALSE),"")</f>
        <v>Gestantes, niños y niñas menores de 7 años atendidos con complementación alimentaria</v>
      </c>
      <c r="C2942" s="1" t="str">
        <f>+IF(LEN(A2942)&gt;0,VLOOKUP(A2942,Seguimiento_Mar_2025!G$4:J$356,4,FALSE),"")</f>
        <v>Despacho del Gobernador/Oficina privada</v>
      </c>
      <c r="D2942" t="s">
        <v>1232</v>
      </c>
      <c r="E2942" t="str">
        <f t="shared" si="93"/>
        <v>52020904Vegachí</v>
      </c>
      <c r="F2942" t="str">
        <f t="shared" si="92"/>
        <v/>
      </c>
      <c r="G2942">
        <v>12</v>
      </c>
      <c r="H2942" s="2">
        <v>0</v>
      </c>
      <c r="I2942">
        <f>+ABS(SUMIF($A$4:$A$11183,A2942,$H$4:$H$11183)-IF(ISERROR(VLOOKUP(A2942,Seguimiento_Mar_2025!G$4:U$356,15,FALSE)),0,VLOOKUP(A2942,Seguimiento_Mar_2025!G$4:U$356,15,FALSE)))</f>
        <v>0</v>
      </c>
    </row>
    <row r="2943" spans="1:9" ht="30">
      <c r="A2943" t="s">
        <v>304</v>
      </c>
      <c r="B2943" s="1" t="str">
        <f>+IF(LEN(A2943)&gt;0,VLOOKUP(A2943,Seguimiento_Mar_2025!G$4:H$356,2,FALSE),"")</f>
        <v>Gestantes, niños y niñas menores de 7 años atendidos con complementación alimentaria</v>
      </c>
      <c r="C2943" s="1" t="str">
        <f>+IF(LEN(A2943)&gt;0,VLOOKUP(A2943,Seguimiento_Mar_2025!G$4:J$356,4,FALSE),"")</f>
        <v>Despacho del Gobernador/Oficina privada</v>
      </c>
      <c r="D2943" t="s">
        <v>1351</v>
      </c>
      <c r="E2943" t="str">
        <f t="shared" si="93"/>
        <v>52020904Venecia</v>
      </c>
      <c r="F2943" t="str">
        <f t="shared" si="92"/>
        <v/>
      </c>
      <c r="G2943">
        <v>20</v>
      </c>
      <c r="H2943" s="2">
        <v>0</v>
      </c>
      <c r="I2943">
        <f>+ABS(SUMIF($A$4:$A$11183,A2943,$H$4:$H$11183)-IF(ISERROR(VLOOKUP(A2943,Seguimiento_Mar_2025!G$4:U$356,15,FALSE)),0,VLOOKUP(A2943,Seguimiento_Mar_2025!G$4:U$356,15,FALSE)))</f>
        <v>0</v>
      </c>
    </row>
    <row r="2944" spans="1:9" ht="30">
      <c r="A2944" t="s">
        <v>304</v>
      </c>
      <c r="B2944" s="1" t="str">
        <f>+IF(LEN(A2944)&gt;0,VLOOKUP(A2944,Seguimiento_Mar_2025!G$4:H$356,2,FALSE),"")</f>
        <v>Gestantes, niños y niñas menores de 7 años atendidos con complementación alimentaria</v>
      </c>
      <c r="C2944" s="1" t="str">
        <f>+IF(LEN(A2944)&gt;0,VLOOKUP(A2944,Seguimiento_Mar_2025!G$4:J$356,4,FALSE),"")</f>
        <v>Despacho del Gobernador/Oficina privada</v>
      </c>
      <c r="D2944" t="s">
        <v>1291</v>
      </c>
      <c r="E2944" t="str">
        <f t="shared" si="93"/>
        <v>52020904Vigía del Fuerte</v>
      </c>
      <c r="F2944" t="str">
        <f t="shared" si="92"/>
        <v/>
      </c>
      <c r="G2944">
        <v>90</v>
      </c>
      <c r="H2944" s="2">
        <v>0</v>
      </c>
      <c r="I2944">
        <f>+ABS(SUMIF($A$4:$A$11183,A2944,$H$4:$H$11183)-IF(ISERROR(VLOOKUP(A2944,Seguimiento_Mar_2025!G$4:U$356,15,FALSE)),0,VLOOKUP(A2944,Seguimiento_Mar_2025!G$4:U$356,15,FALSE)))</f>
        <v>0</v>
      </c>
    </row>
    <row r="2945" spans="1:9" ht="30">
      <c r="A2945" t="s">
        <v>304</v>
      </c>
      <c r="B2945" s="1" t="str">
        <f>+IF(LEN(A2945)&gt;0,VLOOKUP(A2945,Seguimiento_Mar_2025!G$4:H$356,2,FALSE),"")</f>
        <v>Gestantes, niños y niñas menores de 7 años atendidos con complementación alimentaria</v>
      </c>
      <c r="C2945" s="1" t="str">
        <f>+IF(LEN(A2945)&gt;0,VLOOKUP(A2945,Seguimiento_Mar_2025!G$4:J$356,4,FALSE),"")</f>
        <v>Despacho del Gobernador/Oficina privada</v>
      </c>
      <c r="D2945" t="s">
        <v>1352</v>
      </c>
      <c r="E2945" t="str">
        <f t="shared" si="93"/>
        <v>52020904Yalí</v>
      </c>
      <c r="F2945" t="str">
        <f t="shared" si="92"/>
        <v/>
      </c>
      <c r="G2945">
        <v>20</v>
      </c>
      <c r="H2945" s="2">
        <v>5</v>
      </c>
      <c r="I2945">
        <f>+ABS(SUMIF($A$4:$A$11183,A2945,$H$4:$H$11183)-IF(ISERROR(VLOOKUP(A2945,Seguimiento_Mar_2025!G$4:U$356,15,FALSE)),0,VLOOKUP(A2945,Seguimiento_Mar_2025!G$4:U$356,15,FALSE)))</f>
        <v>0</v>
      </c>
    </row>
    <row r="2946" spans="1:9" ht="30">
      <c r="A2946" t="s">
        <v>304</v>
      </c>
      <c r="B2946" s="1" t="str">
        <f>+IF(LEN(A2946)&gt;0,VLOOKUP(A2946,Seguimiento_Mar_2025!G$4:H$356,2,FALSE),"")</f>
        <v>Gestantes, niños y niñas menores de 7 años atendidos con complementación alimentaria</v>
      </c>
      <c r="C2946" s="1" t="str">
        <f>+IF(LEN(A2946)&gt;0,VLOOKUP(A2946,Seguimiento_Mar_2025!G$4:J$356,4,FALSE),"")</f>
        <v>Despacho del Gobernador/Oficina privada</v>
      </c>
      <c r="D2946" t="s">
        <v>1353</v>
      </c>
      <c r="E2946" t="str">
        <f t="shared" si="93"/>
        <v>52020904Yarumal</v>
      </c>
      <c r="F2946" t="str">
        <f t="shared" si="92"/>
        <v/>
      </c>
      <c r="G2946">
        <v>18</v>
      </c>
      <c r="H2946" s="2">
        <v>1</v>
      </c>
      <c r="I2946">
        <f>+ABS(SUMIF($A$4:$A$11183,A2946,$H$4:$H$11183)-IF(ISERROR(VLOOKUP(A2946,Seguimiento_Mar_2025!G$4:U$356,15,FALSE)),0,VLOOKUP(A2946,Seguimiento_Mar_2025!G$4:U$356,15,FALSE)))</f>
        <v>0</v>
      </c>
    </row>
    <row r="2947" spans="1:9" ht="30">
      <c r="A2947" t="s">
        <v>304</v>
      </c>
      <c r="B2947" s="1" t="str">
        <f>+IF(LEN(A2947)&gt;0,VLOOKUP(A2947,Seguimiento_Mar_2025!G$4:H$356,2,FALSE),"")</f>
        <v>Gestantes, niños y niñas menores de 7 años atendidos con complementación alimentaria</v>
      </c>
      <c r="C2947" s="1" t="str">
        <f>+IF(LEN(A2947)&gt;0,VLOOKUP(A2947,Seguimiento_Mar_2025!G$4:J$356,4,FALSE),"")</f>
        <v>Despacho del Gobernador/Oficina privada</v>
      </c>
      <c r="D2947" t="s">
        <v>1301</v>
      </c>
      <c r="E2947" t="str">
        <f t="shared" si="93"/>
        <v>52020904Yolombó</v>
      </c>
      <c r="F2947" t="str">
        <f t="shared" si="92"/>
        <v/>
      </c>
      <c r="G2947">
        <v>50</v>
      </c>
      <c r="H2947" s="2">
        <v>6</v>
      </c>
      <c r="I2947">
        <f>+ABS(SUMIF($A$4:$A$11183,A2947,$H$4:$H$11183)-IF(ISERROR(VLOOKUP(A2947,Seguimiento_Mar_2025!G$4:U$356,15,FALSE)),0,VLOOKUP(A2947,Seguimiento_Mar_2025!G$4:U$356,15,FALSE)))</f>
        <v>0</v>
      </c>
    </row>
    <row r="2948" spans="1:9" ht="30">
      <c r="A2948" t="s">
        <v>304</v>
      </c>
      <c r="B2948" s="1" t="str">
        <f>+IF(LEN(A2948)&gt;0,VLOOKUP(A2948,Seguimiento_Mar_2025!G$4:H$356,2,FALSE),"")</f>
        <v>Gestantes, niños y niñas menores de 7 años atendidos con complementación alimentaria</v>
      </c>
      <c r="C2948" s="1" t="str">
        <f>+IF(LEN(A2948)&gt;0,VLOOKUP(A2948,Seguimiento_Mar_2025!G$4:J$356,4,FALSE),"")</f>
        <v>Despacho del Gobernador/Oficina privada</v>
      </c>
      <c r="D2948" t="s">
        <v>1354</v>
      </c>
      <c r="E2948" t="str">
        <f t="shared" si="93"/>
        <v>52020904Yondó</v>
      </c>
      <c r="F2948" t="str">
        <f t="shared" ref="F2948:F3011" si="94">+IF(IF(LEN(E2948)&gt;0,COUNTIF($E$4:$E$11183,E2948),"")=1,"",IF(LEN(E2948)&gt;0,COUNTIF($E$4:$E$11183,E2948),""))</f>
        <v/>
      </c>
      <c r="G2948">
        <v>50</v>
      </c>
      <c r="H2948" s="2">
        <v>0</v>
      </c>
      <c r="I2948">
        <f>+ABS(SUMIF($A$4:$A$11183,A2948,$H$4:$H$11183)-IF(ISERROR(VLOOKUP(A2948,Seguimiento_Mar_2025!G$4:U$356,15,FALSE)),0,VLOOKUP(A2948,Seguimiento_Mar_2025!G$4:U$356,15,FALSE)))</f>
        <v>0</v>
      </c>
    </row>
    <row r="2949" spans="1:9" ht="30">
      <c r="A2949" t="s">
        <v>304</v>
      </c>
      <c r="B2949" s="1" t="str">
        <f>+IF(LEN(A2949)&gt;0,VLOOKUP(A2949,Seguimiento_Mar_2025!G$4:H$356,2,FALSE),"")</f>
        <v>Gestantes, niños y niñas menores de 7 años atendidos con complementación alimentaria</v>
      </c>
      <c r="C2949" s="1" t="str">
        <f>+IF(LEN(A2949)&gt;0,VLOOKUP(A2949,Seguimiento_Mar_2025!G$4:J$356,4,FALSE),"")</f>
        <v>Despacho del Gobernador/Oficina privada</v>
      </c>
      <c r="D2949" t="s">
        <v>1233</v>
      </c>
      <c r="E2949" t="str">
        <f t="shared" si="93"/>
        <v>52020904Zaragoza</v>
      </c>
      <c r="F2949" t="str">
        <f t="shared" si="94"/>
        <v/>
      </c>
      <c r="G2949">
        <v>40</v>
      </c>
      <c r="H2949" s="2">
        <v>0</v>
      </c>
      <c r="I2949">
        <f>+ABS(SUMIF($A$4:$A$11183,A2949,$H$4:$H$11183)-IF(ISERROR(VLOOKUP(A2949,Seguimiento_Mar_2025!G$4:U$356,15,FALSE)),0,VLOOKUP(A2949,Seguimiento_Mar_2025!G$4:U$356,15,FALSE)))</f>
        <v>0</v>
      </c>
    </row>
    <row r="2950" spans="1:9" ht="30">
      <c r="A2950" t="s">
        <v>297</v>
      </c>
      <c r="B2950" s="1" t="str">
        <f>+IF(LEN(A2950)&gt;0,VLOOKUP(A2950,Seguimiento_Mar_2025!G$4:H$356,2,FALSE),"")</f>
        <v xml:space="preserve">Escolares beneficiados con raciones de alimentos
</v>
      </c>
      <c r="C2950" s="1" t="str">
        <f>+IF(LEN(A2950)&gt;0,VLOOKUP(A2950,Seguimiento_Mar_2025!G$4:J$356,4,FALSE),"")</f>
        <v>Secretaría de Educación</v>
      </c>
      <c r="D2950" t="s">
        <v>1271</v>
      </c>
      <c r="E2950" t="str">
        <f t="shared" si="93"/>
        <v>52020901Abejorral</v>
      </c>
      <c r="F2950" t="str">
        <f t="shared" si="94"/>
        <v/>
      </c>
      <c r="G2950">
        <v>2209</v>
      </c>
      <c r="H2950" s="2">
        <v>2209</v>
      </c>
      <c r="I2950">
        <f>+ABS(SUMIF($A$4:$A$11183,A2950,$H$4:$H$11183)-IF(ISERROR(VLOOKUP(A2950,Seguimiento_Mar_2025!G$4:U$356,15,FALSE)),0,VLOOKUP(A2950,Seguimiento_Mar_2025!G$4:U$356,15,FALSE)))</f>
        <v>0</v>
      </c>
    </row>
    <row r="2951" spans="1:9" ht="30">
      <c r="A2951" t="s">
        <v>297</v>
      </c>
      <c r="B2951" s="1" t="str">
        <f>+IF(LEN(A2951)&gt;0,VLOOKUP(A2951,Seguimiento_Mar_2025!G$4:H$356,2,FALSE),"")</f>
        <v xml:space="preserve">Escolares beneficiados con raciones de alimentos
</v>
      </c>
      <c r="C2951" s="1" t="str">
        <f>+IF(LEN(A2951)&gt;0,VLOOKUP(A2951,Seguimiento_Mar_2025!G$4:J$356,4,FALSE),"")</f>
        <v>Secretaría de Educación</v>
      </c>
      <c r="D2951" t="s">
        <v>1303</v>
      </c>
      <c r="E2951" t="str">
        <f t="shared" si="93"/>
        <v>52020901Abriaquí</v>
      </c>
      <c r="F2951" t="str">
        <f t="shared" si="94"/>
        <v/>
      </c>
      <c r="G2951">
        <v>331</v>
      </c>
      <c r="H2951" s="2">
        <v>307</v>
      </c>
      <c r="I2951">
        <f>+ABS(SUMIF($A$4:$A$11183,A2951,$H$4:$H$11183)-IF(ISERROR(VLOOKUP(A2951,Seguimiento_Mar_2025!G$4:U$356,15,FALSE)),0,VLOOKUP(A2951,Seguimiento_Mar_2025!G$4:U$356,15,FALSE)))</f>
        <v>0</v>
      </c>
    </row>
    <row r="2952" spans="1:9" ht="30">
      <c r="A2952" t="s">
        <v>297</v>
      </c>
      <c r="B2952" s="1" t="str">
        <f>+IF(LEN(A2952)&gt;0,VLOOKUP(A2952,Seguimiento_Mar_2025!G$4:H$356,2,FALSE),"")</f>
        <v xml:space="preserve">Escolares beneficiados con raciones de alimentos
</v>
      </c>
      <c r="C2952" s="1" t="str">
        <f>+IF(LEN(A2952)&gt;0,VLOOKUP(A2952,Seguimiento_Mar_2025!G$4:J$356,4,FALSE),"")</f>
        <v>Secretaría de Educación</v>
      </c>
      <c r="D2952" t="s">
        <v>1304</v>
      </c>
      <c r="E2952" t="str">
        <f t="shared" si="93"/>
        <v>52020901Alejandría</v>
      </c>
      <c r="F2952" t="str">
        <f t="shared" si="94"/>
        <v/>
      </c>
      <c r="G2952">
        <v>554</v>
      </c>
      <c r="H2952" s="2">
        <v>554</v>
      </c>
      <c r="I2952">
        <f>+ABS(SUMIF($A$4:$A$11183,A2952,$H$4:$H$11183)-IF(ISERROR(VLOOKUP(A2952,Seguimiento_Mar_2025!G$4:U$356,15,FALSE)),0,VLOOKUP(A2952,Seguimiento_Mar_2025!G$4:U$356,15,FALSE)))</f>
        <v>0</v>
      </c>
    </row>
    <row r="2953" spans="1:9" ht="30">
      <c r="A2953" t="s">
        <v>297</v>
      </c>
      <c r="B2953" s="1" t="str">
        <f>+IF(LEN(A2953)&gt;0,VLOOKUP(A2953,Seguimiento_Mar_2025!G$4:H$356,2,FALSE),"")</f>
        <v xml:space="preserve">Escolares beneficiados con raciones de alimentos
</v>
      </c>
      <c r="C2953" s="1" t="str">
        <f>+IF(LEN(A2953)&gt;0,VLOOKUP(A2953,Seguimiento_Mar_2025!G$4:J$356,4,FALSE),"")</f>
        <v>Secretaría de Educación</v>
      </c>
      <c r="D2953" t="s">
        <v>1230</v>
      </c>
      <c r="E2953" t="str">
        <f t="shared" si="93"/>
        <v>52020901Amagá</v>
      </c>
      <c r="F2953" t="str">
        <f t="shared" si="94"/>
        <v/>
      </c>
      <c r="G2953">
        <v>2108</v>
      </c>
      <c r="H2953" s="2">
        <v>2108</v>
      </c>
      <c r="I2953">
        <f>+ABS(SUMIF($A$4:$A$11183,A2953,$H$4:$H$11183)-IF(ISERROR(VLOOKUP(A2953,Seguimiento_Mar_2025!G$4:U$356,15,FALSE)),0,VLOOKUP(A2953,Seguimiento_Mar_2025!G$4:U$356,15,FALSE)))</f>
        <v>0</v>
      </c>
    </row>
    <row r="2954" spans="1:9" ht="30">
      <c r="A2954" t="s">
        <v>297</v>
      </c>
      <c r="B2954" s="1" t="str">
        <f>+IF(LEN(A2954)&gt;0,VLOOKUP(A2954,Seguimiento_Mar_2025!G$4:H$356,2,FALSE),"")</f>
        <v xml:space="preserve">Escolares beneficiados con raciones de alimentos
</v>
      </c>
      <c r="C2954" s="1" t="str">
        <f>+IF(LEN(A2954)&gt;0,VLOOKUP(A2954,Seguimiento_Mar_2025!G$4:J$356,4,FALSE),"")</f>
        <v>Secretaría de Educación</v>
      </c>
      <c r="D2954" t="s">
        <v>1305</v>
      </c>
      <c r="E2954" t="str">
        <f t="shared" si="93"/>
        <v>52020901Amalfi</v>
      </c>
      <c r="F2954" t="str">
        <f t="shared" si="94"/>
        <v/>
      </c>
      <c r="G2954">
        <v>2765</v>
      </c>
      <c r="H2954" s="2">
        <v>2765</v>
      </c>
      <c r="I2954">
        <f>+ABS(SUMIF($A$4:$A$11183,A2954,$H$4:$H$11183)-IF(ISERROR(VLOOKUP(A2954,Seguimiento_Mar_2025!G$4:U$356,15,FALSE)),0,VLOOKUP(A2954,Seguimiento_Mar_2025!G$4:U$356,15,FALSE)))</f>
        <v>0</v>
      </c>
    </row>
    <row r="2955" spans="1:9" ht="30">
      <c r="A2955" t="s">
        <v>297</v>
      </c>
      <c r="B2955" s="1" t="str">
        <f>+IF(LEN(A2955)&gt;0,VLOOKUP(A2955,Seguimiento_Mar_2025!G$4:H$356,2,FALSE),"")</f>
        <v xml:space="preserve">Escolares beneficiados con raciones de alimentos
</v>
      </c>
      <c r="C2955" s="1" t="str">
        <f>+IF(LEN(A2955)&gt;0,VLOOKUP(A2955,Seguimiento_Mar_2025!G$4:J$356,4,FALSE),"")</f>
        <v>Secretaría de Educación</v>
      </c>
      <c r="D2955" t="s">
        <v>1241</v>
      </c>
      <c r="E2955" t="str">
        <f t="shared" si="93"/>
        <v>52020901Andes</v>
      </c>
      <c r="F2955" t="str">
        <f t="shared" si="94"/>
        <v/>
      </c>
      <c r="G2955">
        <v>3958</v>
      </c>
      <c r="H2955" s="2">
        <v>3958</v>
      </c>
      <c r="I2955">
        <f>+ABS(SUMIF($A$4:$A$11183,A2955,$H$4:$H$11183)-IF(ISERROR(VLOOKUP(A2955,Seguimiento_Mar_2025!G$4:U$356,15,FALSE)),0,VLOOKUP(A2955,Seguimiento_Mar_2025!G$4:U$356,15,FALSE)))</f>
        <v>0</v>
      </c>
    </row>
    <row r="2956" spans="1:9" ht="30">
      <c r="A2956" t="s">
        <v>297</v>
      </c>
      <c r="B2956" s="1" t="str">
        <f>+IF(LEN(A2956)&gt;0,VLOOKUP(A2956,Seguimiento_Mar_2025!G$4:H$356,2,FALSE),"")</f>
        <v xml:space="preserve">Escolares beneficiados con raciones de alimentos
</v>
      </c>
      <c r="C2956" s="1" t="str">
        <f>+IF(LEN(A2956)&gt;0,VLOOKUP(A2956,Seguimiento_Mar_2025!G$4:J$356,4,FALSE),"")</f>
        <v>Secretaría de Educación</v>
      </c>
      <c r="D2956" t="s">
        <v>1277</v>
      </c>
      <c r="E2956" t="str">
        <f t="shared" si="93"/>
        <v>52020901Angelópolis</v>
      </c>
      <c r="F2956" t="str">
        <f t="shared" si="94"/>
        <v/>
      </c>
      <c r="G2956">
        <v>567</v>
      </c>
      <c r="H2956" s="2">
        <v>567</v>
      </c>
      <c r="I2956">
        <f>+ABS(SUMIF($A$4:$A$11183,A2956,$H$4:$H$11183)-IF(ISERROR(VLOOKUP(A2956,Seguimiento_Mar_2025!G$4:U$356,15,FALSE)),0,VLOOKUP(A2956,Seguimiento_Mar_2025!G$4:U$356,15,FALSE)))</f>
        <v>0</v>
      </c>
    </row>
    <row r="2957" spans="1:9" ht="30">
      <c r="A2957" t="s">
        <v>297</v>
      </c>
      <c r="B2957" s="1" t="str">
        <f>+IF(LEN(A2957)&gt;0,VLOOKUP(A2957,Seguimiento_Mar_2025!G$4:H$356,2,FALSE),"")</f>
        <v xml:space="preserve">Escolares beneficiados con raciones de alimentos
</v>
      </c>
      <c r="C2957" s="1" t="str">
        <f>+IF(LEN(A2957)&gt;0,VLOOKUP(A2957,Seguimiento_Mar_2025!G$4:J$356,4,FALSE),"")</f>
        <v>Secretaría de Educación</v>
      </c>
      <c r="D2957" t="s">
        <v>1278</v>
      </c>
      <c r="E2957" t="str">
        <f t="shared" si="93"/>
        <v>52020901Angostura</v>
      </c>
      <c r="F2957" t="str">
        <f t="shared" si="94"/>
        <v/>
      </c>
      <c r="G2957">
        <v>1331</v>
      </c>
      <c r="H2957" s="2">
        <v>1331</v>
      </c>
      <c r="I2957">
        <f>+ABS(SUMIF($A$4:$A$11183,A2957,$H$4:$H$11183)-IF(ISERROR(VLOOKUP(A2957,Seguimiento_Mar_2025!G$4:U$356,15,FALSE)),0,VLOOKUP(A2957,Seguimiento_Mar_2025!G$4:U$356,15,FALSE)))</f>
        <v>0</v>
      </c>
    </row>
    <row r="2958" spans="1:9" ht="30">
      <c r="A2958" t="s">
        <v>297</v>
      </c>
      <c r="B2958" s="1" t="str">
        <f>+IF(LEN(A2958)&gt;0,VLOOKUP(A2958,Seguimiento_Mar_2025!G$4:H$356,2,FALSE),"")</f>
        <v xml:space="preserve">Escolares beneficiados con raciones de alimentos
</v>
      </c>
      <c r="C2958" s="1" t="str">
        <f>+IF(LEN(A2958)&gt;0,VLOOKUP(A2958,Seguimiento_Mar_2025!G$4:J$356,4,FALSE),"")</f>
        <v>Secretaría de Educación</v>
      </c>
      <c r="D2958" t="s">
        <v>1306</v>
      </c>
      <c r="E2958" t="str">
        <f t="shared" si="93"/>
        <v>52020901Anorí</v>
      </c>
      <c r="F2958" t="str">
        <f t="shared" si="94"/>
        <v/>
      </c>
      <c r="G2958">
        <v>2751</v>
      </c>
      <c r="H2958" s="2">
        <v>2751</v>
      </c>
      <c r="I2958">
        <f>+ABS(SUMIF($A$4:$A$11183,A2958,$H$4:$H$11183)-IF(ISERROR(VLOOKUP(A2958,Seguimiento_Mar_2025!G$4:U$356,15,FALSE)),0,VLOOKUP(A2958,Seguimiento_Mar_2025!G$4:U$356,15,FALSE)))</f>
        <v>0</v>
      </c>
    </row>
    <row r="2959" spans="1:9" ht="30">
      <c r="A2959" t="s">
        <v>297</v>
      </c>
      <c r="B2959" s="1" t="str">
        <f>+IF(LEN(A2959)&gt;0,VLOOKUP(A2959,Seguimiento_Mar_2025!G$4:H$356,2,FALSE),"")</f>
        <v xml:space="preserve">Escolares beneficiados con raciones de alimentos
</v>
      </c>
      <c r="C2959" s="1" t="str">
        <f>+IF(LEN(A2959)&gt;0,VLOOKUP(A2959,Seguimiento_Mar_2025!G$4:J$356,4,FALSE),"")</f>
        <v>Secretaría de Educación</v>
      </c>
      <c r="D2959" t="s">
        <v>1307</v>
      </c>
      <c r="E2959" t="str">
        <f t="shared" si="93"/>
        <v>52020901Anzá</v>
      </c>
      <c r="F2959" t="str">
        <f t="shared" si="94"/>
        <v/>
      </c>
      <c r="G2959">
        <v>1019</v>
      </c>
      <c r="H2959" s="2">
        <v>1019</v>
      </c>
      <c r="I2959">
        <f>+ABS(SUMIF($A$4:$A$11183,A2959,$H$4:$H$11183)-IF(ISERROR(VLOOKUP(A2959,Seguimiento_Mar_2025!G$4:U$356,15,FALSE)),0,VLOOKUP(A2959,Seguimiento_Mar_2025!G$4:U$356,15,FALSE)))</f>
        <v>0</v>
      </c>
    </row>
    <row r="2960" spans="1:9" ht="30">
      <c r="A2960" t="s">
        <v>297</v>
      </c>
      <c r="B2960" s="1" t="str">
        <f>+IF(LEN(A2960)&gt;0,VLOOKUP(A2960,Seguimiento_Mar_2025!G$4:H$356,2,FALSE),"")</f>
        <v xml:space="preserve">Escolares beneficiados con raciones de alimentos
</v>
      </c>
      <c r="C2960" s="1" t="str">
        <f>+IF(LEN(A2960)&gt;0,VLOOKUP(A2960,Seguimiento_Mar_2025!G$4:J$356,4,FALSE),"")</f>
        <v>Secretaría de Educación</v>
      </c>
      <c r="D2960" t="s">
        <v>1225</v>
      </c>
      <c r="E2960" t="str">
        <f t="shared" si="93"/>
        <v>52020901Arboletes</v>
      </c>
      <c r="F2960" t="str">
        <f t="shared" si="94"/>
        <v/>
      </c>
      <c r="G2960">
        <v>6662</v>
      </c>
      <c r="H2960" s="2">
        <v>6662</v>
      </c>
      <c r="I2960">
        <f>+ABS(SUMIF($A$4:$A$11183,A2960,$H$4:$H$11183)-IF(ISERROR(VLOOKUP(A2960,Seguimiento_Mar_2025!G$4:U$356,15,FALSE)),0,VLOOKUP(A2960,Seguimiento_Mar_2025!G$4:U$356,15,FALSE)))</f>
        <v>0</v>
      </c>
    </row>
    <row r="2961" spans="1:9" ht="30">
      <c r="A2961" t="s">
        <v>297</v>
      </c>
      <c r="B2961" s="1" t="str">
        <f>+IF(LEN(A2961)&gt;0,VLOOKUP(A2961,Seguimiento_Mar_2025!G$4:H$356,2,FALSE),"")</f>
        <v xml:space="preserve">Escolares beneficiados con raciones de alimentos
</v>
      </c>
      <c r="C2961" s="1" t="str">
        <f>+IF(LEN(A2961)&gt;0,VLOOKUP(A2961,Seguimiento_Mar_2025!G$4:J$356,4,FALSE),"")</f>
        <v>Secretaría de Educación</v>
      </c>
      <c r="D2961" t="s">
        <v>1308</v>
      </c>
      <c r="E2961" t="str">
        <f t="shared" si="93"/>
        <v>52020901Argelia</v>
      </c>
      <c r="F2961" t="str">
        <f t="shared" si="94"/>
        <v/>
      </c>
      <c r="G2961">
        <v>1235</v>
      </c>
      <c r="H2961" s="2">
        <v>1223</v>
      </c>
      <c r="I2961">
        <f>+ABS(SUMIF($A$4:$A$11183,A2961,$H$4:$H$11183)-IF(ISERROR(VLOOKUP(A2961,Seguimiento_Mar_2025!G$4:U$356,15,FALSE)),0,VLOOKUP(A2961,Seguimiento_Mar_2025!G$4:U$356,15,FALSE)))</f>
        <v>0</v>
      </c>
    </row>
    <row r="2962" spans="1:9" ht="30">
      <c r="A2962" t="s">
        <v>297</v>
      </c>
      <c r="B2962" s="1" t="str">
        <f>+IF(LEN(A2962)&gt;0,VLOOKUP(A2962,Seguimiento_Mar_2025!G$4:H$356,2,FALSE),"")</f>
        <v xml:space="preserve">Escolares beneficiados con raciones de alimentos
</v>
      </c>
      <c r="C2962" s="1" t="str">
        <f>+IF(LEN(A2962)&gt;0,VLOOKUP(A2962,Seguimiento_Mar_2025!G$4:J$356,4,FALSE),"")</f>
        <v>Secretaría de Educación</v>
      </c>
      <c r="D2962" t="s">
        <v>1269</v>
      </c>
      <c r="E2962" t="str">
        <f t="shared" si="93"/>
        <v>52020901Armenia</v>
      </c>
      <c r="F2962" t="str">
        <f t="shared" si="94"/>
        <v/>
      </c>
      <c r="G2962">
        <v>300</v>
      </c>
      <c r="H2962" s="2">
        <v>300</v>
      </c>
      <c r="I2962">
        <f>+ABS(SUMIF($A$4:$A$11183,A2962,$H$4:$H$11183)-IF(ISERROR(VLOOKUP(A2962,Seguimiento_Mar_2025!G$4:U$356,15,FALSE)),0,VLOOKUP(A2962,Seguimiento_Mar_2025!G$4:U$356,15,FALSE)))</f>
        <v>0</v>
      </c>
    </row>
    <row r="2963" spans="1:9" ht="30">
      <c r="A2963" t="s">
        <v>297</v>
      </c>
      <c r="B2963" s="1" t="str">
        <f>+IF(LEN(A2963)&gt;0,VLOOKUP(A2963,Seguimiento_Mar_2025!G$4:H$356,2,FALSE),"")</f>
        <v xml:space="preserve">Escolares beneficiados con raciones de alimentos
</v>
      </c>
      <c r="C2963" s="1" t="str">
        <f>+IF(LEN(A2963)&gt;0,VLOOKUP(A2963,Seguimiento_Mar_2025!G$4:J$356,4,FALSE),"")</f>
        <v>Secretaría de Educación</v>
      </c>
      <c r="D2963" t="s">
        <v>1309</v>
      </c>
      <c r="E2963" t="str">
        <f t="shared" si="93"/>
        <v>52020901Barbosa</v>
      </c>
      <c r="F2963" t="str">
        <f t="shared" si="94"/>
        <v/>
      </c>
      <c r="G2963">
        <v>5090</v>
      </c>
      <c r="H2963" s="2">
        <v>5090</v>
      </c>
      <c r="I2963">
        <f>+ABS(SUMIF($A$4:$A$11183,A2963,$H$4:$H$11183)-IF(ISERROR(VLOOKUP(A2963,Seguimiento_Mar_2025!G$4:U$356,15,FALSE)),0,VLOOKUP(A2963,Seguimiento_Mar_2025!G$4:U$356,15,FALSE)))</f>
        <v>0</v>
      </c>
    </row>
    <row r="2964" spans="1:9" ht="30">
      <c r="A2964" t="s">
        <v>297</v>
      </c>
      <c r="B2964" s="1" t="str">
        <f>+IF(LEN(A2964)&gt;0,VLOOKUP(A2964,Seguimiento_Mar_2025!G$4:H$356,2,FALSE),"")</f>
        <v xml:space="preserve">Escolares beneficiados con raciones de alimentos
</v>
      </c>
      <c r="C2964" s="1" t="str">
        <f>+IF(LEN(A2964)&gt;0,VLOOKUP(A2964,Seguimiento_Mar_2025!G$4:J$356,4,FALSE),"")</f>
        <v>Secretaría de Educación</v>
      </c>
      <c r="D2964" t="s">
        <v>1279</v>
      </c>
      <c r="E2964" t="str">
        <f t="shared" si="93"/>
        <v>52020901Belmira</v>
      </c>
      <c r="F2964" t="str">
        <f t="shared" si="94"/>
        <v/>
      </c>
      <c r="G2964">
        <v>939</v>
      </c>
      <c r="H2964" s="2">
        <v>939</v>
      </c>
      <c r="I2964">
        <f>+ABS(SUMIF($A$4:$A$11183,A2964,$H$4:$H$11183)-IF(ISERROR(VLOOKUP(A2964,Seguimiento_Mar_2025!G$4:U$356,15,FALSE)),0,VLOOKUP(A2964,Seguimiento_Mar_2025!G$4:U$356,15,FALSE)))</f>
        <v>0</v>
      </c>
    </row>
    <row r="2965" spans="1:9" ht="30">
      <c r="A2965" t="s">
        <v>297</v>
      </c>
      <c r="B2965" s="1" t="str">
        <f>+IF(LEN(A2965)&gt;0,VLOOKUP(A2965,Seguimiento_Mar_2025!G$4:H$356,2,FALSE),"")</f>
        <v xml:space="preserve">Escolares beneficiados con raciones de alimentos
</v>
      </c>
      <c r="C2965" s="1" t="str">
        <f>+IF(LEN(A2965)&gt;0,VLOOKUP(A2965,Seguimiento_Mar_2025!G$4:J$356,4,FALSE),"")</f>
        <v>Secretaría de Educación</v>
      </c>
      <c r="D2965" t="s">
        <v>1311</v>
      </c>
      <c r="E2965" t="str">
        <f t="shared" si="93"/>
        <v>52020901Betania</v>
      </c>
      <c r="F2965" t="str">
        <f t="shared" si="94"/>
        <v/>
      </c>
      <c r="G2965">
        <v>786</v>
      </c>
      <c r="H2965" s="2">
        <v>786</v>
      </c>
      <c r="I2965">
        <f>+ABS(SUMIF($A$4:$A$11183,A2965,$H$4:$H$11183)-IF(ISERROR(VLOOKUP(A2965,Seguimiento_Mar_2025!G$4:U$356,15,FALSE)),0,VLOOKUP(A2965,Seguimiento_Mar_2025!G$4:U$356,15,FALSE)))</f>
        <v>0</v>
      </c>
    </row>
    <row r="2966" spans="1:9" ht="30">
      <c r="A2966" t="s">
        <v>297</v>
      </c>
      <c r="B2966" s="1" t="str">
        <f>+IF(LEN(A2966)&gt;0,VLOOKUP(A2966,Seguimiento_Mar_2025!G$4:H$356,2,FALSE),"")</f>
        <v xml:space="preserve">Escolares beneficiados con raciones de alimentos
</v>
      </c>
      <c r="C2966" s="1" t="str">
        <f>+IF(LEN(A2966)&gt;0,VLOOKUP(A2966,Seguimiento_Mar_2025!G$4:J$356,4,FALSE),"")</f>
        <v>Secretaría de Educación</v>
      </c>
      <c r="D2966" t="s">
        <v>1272</v>
      </c>
      <c r="E2966" t="str">
        <f t="shared" si="93"/>
        <v>52020901Betulia</v>
      </c>
      <c r="F2966" t="str">
        <f t="shared" si="94"/>
        <v/>
      </c>
      <c r="G2966">
        <v>2590</v>
      </c>
      <c r="H2966" s="2">
        <v>2590</v>
      </c>
      <c r="I2966">
        <f>+ABS(SUMIF($A$4:$A$11183,A2966,$H$4:$H$11183)-IF(ISERROR(VLOOKUP(A2966,Seguimiento_Mar_2025!G$4:U$356,15,FALSE)),0,VLOOKUP(A2966,Seguimiento_Mar_2025!G$4:U$356,15,FALSE)))</f>
        <v>0</v>
      </c>
    </row>
    <row r="2967" spans="1:9" ht="30">
      <c r="A2967" t="s">
        <v>297</v>
      </c>
      <c r="B2967" s="1" t="str">
        <f>+IF(LEN(A2967)&gt;0,VLOOKUP(A2967,Seguimiento_Mar_2025!G$4:H$356,2,FALSE),"")</f>
        <v xml:space="preserve">Escolares beneficiados con raciones de alimentos
</v>
      </c>
      <c r="C2967" s="1" t="str">
        <f>+IF(LEN(A2967)&gt;0,VLOOKUP(A2967,Seguimiento_Mar_2025!G$4:J$356,4,FALSE),"")</f>
        <v>Secretaría de Educación</v>
      </c>
      <c r="D2967" t="s">
        <v>1280</v>
      </c>
      <c r="E2967" t="str">
        <f t="shared" si="93"/>
        <v>52020901Briceño</v>
      </c>
      <c r="F2967" t="str">
        <f t="shared" si="94"/>
        <v/>
      </c>
      <c r="G2967">
        <v>1190</v>
      </c>
      <c r="H2967" s="2">
        <v>1190</v>
      </c>
      <c r="I2967">
        <f>+ABS(SUMIF($A$4:$A$11183,A2967,$H$4:$H$11183)-IF(ISERROR(VLOOKUP(A2967,Seguimiento_Mar_2025!G$4:U$356,15,FALSE)),0,VLOOKUP(A2967,Seguimiento_Mar_2025!G$4:U$356,15,FALSE)))</f>
        <v>0</v>
      </c>
    </row>
    <row r="2968" spans="1:9" ht="30">
      <c r="A2968" t="s">
        <v>297</v>
      </c>
      <c r="B2968" s="1" t="str">
        <f>+IF(LEN(A2968)&gt;0,VLOOKUP(A2968,Seguimiento_Mar_2025!G$4:H$356,2,FALSE),"")</f>
        <v xml:space="preserve">Escolares beneficiados con raciones de alimentos
</v>
      </c>
      <c r="C2968" s="1" t="str">
        <f>+IF(LEN(A2968)&gt;0,VLOOKUP(A2968,Seguimiento_Mar_2025!G$4:J$356,4,FALSE),"")</f>
        <v>Secretaría de Educación</v>
      </c>
      <c r="D2968" t="s">
        <v>1312</v>
      </c>
      <c r="E2968" t="str">
        <f t="shared" si="93"/>
        <v>52020901Buriticá</v>
      </c>
      <c r="F2968" t="str">
        <f t="shared" si="94"/>
        <v/>
      </c>
      <c r="G2968">
        <v>1205</v>
      </c>
      <c r="H2968" s="2">
        <v>1211</v>
      </c>
      <c r="I2968">
        <f>+ABS(SUMIF($A$4:$A$11183,A2968,$H$4:$H$11183)-IF(ISERROR(VLOOKUP(A2968,Seguimiento_Mar_2025!G$4:U$356,15,FALSE)),0,VLOOKUP(A2968,Seguimiento_Mar_2025!G$4:U$356,15,FALSE)))</f>
        <v>0</v>
      </c>
    </row>
    <row r="2969" spans="1:9" ht="30">
      <c r="A2969" t="s">
        <v>297</v>
      </c>
      <c r="B2969" s="1" t="str">
        <f>+IF(LEN(A2969)&gt;0,VLOOKUP(A2969,Seguimiento_Mar_2025!G$4:H$356,2,FALSE),"")</f>
        <v xml:space="preserve">Escolares beneficiados con raciones de alimentos
</v>
      </c>
      <c r="C2969" s="1" t="str">
        <f>+IF(LEN(A2969)&gt;0,VLOOKUP(A2969,Seguimiento_Mar_2025!G$4:J$356,4,FALSE),"")</f>
        <v>Secretaría de Educación</v>
      </c>
      <c r="D2969" t="s">
        <v>1264</v>
      </c>
      <c r="E2969" t="str">
        <f t="shared" si="93"/>
        <v>52020901Cáceres</v>
      </c>
      <c r="F2969" t="str">
        <f t="shared" si="94"/>
        <v/>
      </c>
      <c r="G2969">
        <v>6283</v>
      </c>
      <c r="H2969" s="2">
        <v>6283</v>
      </c>
      <c r="I2969">
        <f>+ABS(SUMIF($A$4:$A$11183,A2969,$H$4:$H$11183)-IF(ISERROR(VLOOKUP(A2969,Seguimiento_Mar_2025!G$4:U$356,15,FALSE)),0,VLOOKUP(A2969,Seguimiento_Mar_2025!G$4:U$356,15,FALSE)))</f>
        <v>0</v>
      </c>
    </row>
    <row r="2970" spans="1:9" ht="30">
      <c r="A2970" t="s">
        <v>297</v>
      </c>
      <c r="B2970" s="1" t="str">
        <f>+IF(LEN(A2970)&gt;0,VLOOKUP(A2970,Seguimiento_Mar_2025!G$4:H$356,2,FALSE),"")</f>
        <v xml:space="preserve">Escolares beneficiados con raciones de alimentos
</v>
      </c>
      <c r="C2970" s="1" t="str">
        <f>+IF(LEN(A2970)&gt;0,VLOOKUP(A2970,Seguimiento_Mar_2025!G$4:J$356,4,FALSE),"")</f>
        <v>Secretaría de Educación</v>
      </c>
      <c r="D2970" t="s">
        <v>1313</v>
      </c>
      <c r="E2970" t="str">
        <f t="shared" si="93"/>
        <v>52020901Caicedo</v>
      </c>
      <c r="F2970" t="str">
        <f t="shared" si="94"/>
        <v/>
      </c>
      <c r="G2970">
        <v>1115</v>
      </c>
      <c r="H2970" s="2">
        <v>1148</v>
      </c>
      <c r="I2970">
        <f>+ABS(SUMIF($A$4:$A$11183,A2970,$H$4:$H$11183)-IF(ISERROR(VLOOKUP(A2970,Seguimiento_Mar_2025!G$4:U$356,15,FALSE)),0,VLOOKUP(A2970,Seguimiento_Mar_2025!G$4:U$356,15,FALSE)))</f>
        <v>0</v>
      </c>
    </row>
    <row r="2971" spans="1:9" ht="30">
      <c r="A2971" t="s">
        <v>297</v>
      </c>
      <c r="B2971" s="1" t="str">
        <f>+IF(LEN(A2971)&gt;0,VLOOKUP(A2971,Seguimiento_Mar_2025!G$4:H$356,2,FALSE),"")</f>
        <v xml:space="preserve">Escolares beneficiados con raciones de alimentos
</v>
      </c>
      <c r="C2971" s="1" t="str">
        <f>+IF(LEN(A2971)&gt;0,VLOOKUP(A2971,Seguimiento_Mar_2025!G$4:J$356,4,FALSE),"")</f>
        <v>Secretaría de Educación</v>
      </c>
      <c r="D2971" t="s">
        <v>1314</v>
      </c>
      <c r="E2971" t="str">
        <f t="shared" si="93"/>
        <v>52020901Caldas</v>
      </c>
      <c r="F2971" t="str">
        <f t="shared" si="94"/>
        <v/>
      </c>
      <c r="G2971">
        <v>3007</v>
      </c>
      <c r="H2971" s="2">
        <v>3455</v>
      </c>
      <c r="I2971">
        <f>+ABS(SUMIF($A$4:$A$11183,A2971,$H$4:$H$11183)-IF(ISERROR(VLOOKUP(A2971,Seguimiento_Mar_2025!G$4:U$356,15,FALSE)),0,VLOOKUP(A2971,Seguimiento_Mar_2025!G$4:U$356,15,FALSE)))</f>
        <v>0</v>
      </c>
    </row>
    <row r="2972" spans="1:9" ht="30">
      <c r="A2972" t="s">
        <v>297</v>
      </c>
      <c r="B2972" s="1" t="str">
        <f>+IF(LEN(A2972)&gt;0,VLOOKUP(A2972,Seguimiento_Mar_2025!G$4:H$356,2,FALSE),"")</f>
        <v xml:space="preserve">Escolares beneficiados con raciones de alimentos
</v>
      </c>
      <c r="C2972" s="1" t="str">
        <f>+IF(LEN(A2972)&gt;0,VLOOKUP(A2972,Seguimiento_Mar_2025!G$4:J$356,4,FALSE),"")</f>
        <v>Secretaría de Educación</v>
      </c>
      <c r="D2972" t="s">
        <v>1315</v>
      </c>
      <c r="E2972" t="str">
        <f t="shared" si="93"/>
        <v>52020901Campamento</v>
      </c>
      <c r="F2972" t="str">
        <f t="shared" si="94"/>
        <v/>
      </c>
      <c r="G2972">
        <v>1300</v>
      </c>
      <c r="H2972" s="2">
        <v>1300</v>
      </c>
      <c r="I2972">
        <f>+ABS(SUMIF($A$4:$A$11183,A2972,$H$4:$H$11183)-IF(ISERROR(VLOOKUP(A2972,Seguimiento_Mar_2025!G$4:U$356,15,FALSE)),0,VLOOKUP(A2972,Seguimiento_Mar_2025!G$4:U$356,15,FALSE)))</f>
        <v>0</v>
      </c>
    </row>
    <row r="2973" spans="1:9" ht="30">
      <c r="A2973" t="s">
        <v>297</v>
      </c>
      <c r="B2973" s="1" t="str">
        <f>+IF(LEN(A2973)&gt;0,VLOOKUP(A2973,Seguimiento_Mar_2025!G$4:H$356,2,FALSE),"")</f>
        <v xml:space="preserve">Escolares beneficiados con raciones de alimentos
</v>
      </c>
      <c r="C2973" s="1" t="str">
        <f>+IF(LEN(A2973)&gt;0,VLOOKUP(A2973,Seguimiento_Mar_2025!G$4:J$356,4,FALSE),"")</f>
        <v>Secretaría de Educación</v>
      </c>
      <c r="D2973" t="s">
        <v>1316</v>
      </c>
      <c r="E2973" t="str">
        <f t="shared" si="93"/>
        <v>52020901Cañasgordas</v>
      </c>
      <c r="F2973" t="str">
        <f t="shared" si="94"/>
        <v/>
      </c>
      <c r="G2973">
        <v>2199</v>
      </c>
      <c r="H2973" s="2">
        <v>2199</v>
      </c>
      <c r="I2973">
        <f>+ABS(SUMIF($A$4:$A$11183,A2973,$H$4:$H$11183)-IF(ISERROR(VLOOKUP(A2973,Seguimiento_Mar_2025!G$4:U$356,15,FALSE)),0,VLOOKUP(A2973,Seguimiento_Mar_2025!G$4:U$356,15,FALSE)))</f>
        <v>0</v>
      </c>
    </row>
    <row r="2974" spans="1:9" ht="30">
      <c r="A2974" t="s">
        <v>297</v>
      </c>
      <c r="B2974" s="1" t="str">
        <f>+IF(LEN(A2974)&gt;0,VLOOKUP(A2974,Seguimiento_Mar_2025!G$4:H$356,2,FALSE),"")</f>
        <v xml:space="preserve">Escolares beneficiados con raciones de alimentos
</v>
      </c>
      <c r="C2974" s="1" t="str">
        <f>+IF(LEN(A2974)&gt;0,VLOOKUP(A2974,Seguimiento_Mar_2025!G$4:J$356,4,FALSE),"")</f>
        <v>Secretaría de Educación</v>
      </c>
      <c r="D2974" t="s">
        <v>1299</v>
      </c>
      <c r="E2974" t="str">
        <f t="shared" si="93"/>
        <v>52020901Caracolí</v>
      </c>
      <c r="F2974" t="str">
        <f t="shared" si="94"/>
        <v/>
      </c>
      <c r="G2974">
        <v>559</v>
      </c>
      <c r="H2974" s="2">
        <v>559</v>
      </c>
      <c r="I2974">
        <f>+ABS(SUMIF($A$4:$A$11183,A2974,$H$4:$H$11183)-IF(ISERROR(VLOOKUP(A2974,Seguimiento_Mar_2025!G$4:U$356,15,FALSE)),0,VLOOKUP(A2974,Seguimiento_Mar_2025!G$4:U$356,15,FALSE)))</f>
        <v>0</v>
      </c>
    </row>
    <row r="2975" spans="1:9" ht="30">
      <c r="A2975" t="s">
        <v>297</v>
      </c>
      <c r="B2975" s="1" t="str">
        <f>+IF(LEN(A2975)&gt;0,VLOOKUP(A2975,Seguimiento_Mar_2025!G$4:H$356,2,FALSE),"")</f>
        <v xml:space="preserve">Escolares beneficiados con raciones de alimentos
</v>
      </c>
      <c r="C2975" s="1" t="str">
        <f>+IF(LEN(A2975)&gt;0,VLOOKUP(A2975,Seguimiento_Mar_2025!G$4:J$356,4,FALSE),"")</f>
        <v>Secretaría de Educación</v>
      </c>
      <c r="D2975" t="s">
        <v>1273</v>
      </c>
      <c r="E2975" t="str">
        <f t="shared" si="93"/>
        <v>52020901Caramanta</v>
      </c>
      <c r="F2975" t="str">
        <f t="shared" si="94"/>
        <v/>
      </c>
      <c r="G2975">
        <v>463</v>
      </c>
      <c r="H2975" s="2">
        <v>463</v>
      </c>
      <c r="I2975">
        <f>+ABS(SUMIF($A$4:$A$11183,A2975,$H$4:$H$11183)-IF(ISERROR(VLOOKUP(A2975,Seguimiento_Mar_2025!G$4:U$356,15,FALSE)),0,VLOOKUP(A2975,Seguimiento_Mar_2025!G$4:U$356,15,FALSE)))</f>
        <v>0</v>
      </c>
    </row>
    <row r="2976" spans="1:9" ht="30">
      <c r="A2976" t="s">
        <v>297</v>
      </c>
      <c r="B2976" s="1" t="str">
        <f>+IF(LEN(A2976)&gt;0,VLOOKUP(A2976,Seguimiento_Mar_2025!G$4:H$356,2,FALSE),"")</f>
        <v xml:space="preserve">Escolares beneficiados con raciones de alimentos
</v>
      </c>
      <c r="C2976" s="1" t="str">
        <f>+IF(LEN(A2976)&gt;0,VLOOKUP(A2976,Seguimiento_Mar_2025!G$4:J$356,4,FALSE),"")</f>
        <v>Secretaría de Educación</v>
      </c>
      <c r="D2976" t="s">
        <v>1266</v>
      </c>
      <c r="E2976" t="str">
        <f t="shared" si="93"/>
        <v>52020901Carepa</v>
      </c>
      <c r="F2976" t="str">
        <f t="shared" si="94"/>
        <v/>
      </c>
      <c r="G2976">
        <v>8496</v>
      </c>
      <c r="H2976" s="2">
        <v>8496</v>
      </c>
      <c r="I2976">
        <f>+ABS(SUMIF($A$4:$A$11183,A2976,$H$4:$H$11183)-IF(ISERROR(VLOOKUP(A2976,Seguimiento_Mar_2025!G$4:U$356,15,FALSE)),0,VLOOKUP(A2976,Seguimiento_Mar_2025!G$4:U$356,15,FALSE)))</f>
        <v>0</v>
      </c>
    </row>
    <row r="2977" spans="1:9" ht="30">
      <c r="A2977" t="s">
        <v>297</v>
      </c>
      <c r="B2977" s="1" t="str">
        <f>+IF(LEN(A2977)&gt;0,VLOOKUP(A2977,Seguimiento_Mar_2025!G$4:H$356,2,FALSE),"")</f>
        <v xml:space="preserve">Escolares beneficiados con raciones de alimentos
</v>
      </c>
      <c r="C2977" s="1" t="str">
        <f>+IF(LEN(A2977)&gt;0,VLOOKUP(A2977,Seguimiento_Mar_2025!G$4:J$356,4,FALSE),"")</f>
        <v>Secretaría de Educación</v>
      </c>
      <c r="D2977" t="s">
        <v>1545</v>
      </c>
      <c r="E2977" t="str">
        <f t="shared" si="93"/>
        <v>52020901Carolina Del Príncipe</v>
      </c>
      <c r="F2977" t="str">
        <f t="shared" si="94"/>
        <v/>
      </c>
      <c r="G2977">
        <v>269</v>
      </c>
      <c r="H2977" s="2">
        <v>480</v>
      </c>
      <c r="I2977">
        <f>+ABS(SUMIF($A$4:$A$11183,A2977,$H$4:$H$11183)-IF(ISERROR(VLOOKUP(A2977,Seguimiento_Mar_2025!G$4:U$356,15,FALSE)),0,VLOOKUP(A2977,Seguimiento_Mar_2025!G$4:U$356,15,FALSE)))</f>
        <v>0</v>
      </c>
    </row>
    <row r="2978" spans="1:9" ht="30">
      <c r="A2978" t="s">
        <v>297</v>
      </c>
      <c r="B2978" s="1" t="str">
        <f>+IF(LEN(A2978)&gt;0,VLOOKUP(A2978,Seguimiento_Mar_2025!G$4:H$356,2,FALSE),"")</f>
        <v xml:space="preserve">Escolares beneficiados con raciones de alimentos
</v>
      </c>
      <c r="C2978" s="1" t="str">
        <f>+IF(LEN(A2978)&gt;0,VLOOKUP(A2978,Seguimiento_Mar_2025!G$4:J$356,4,FALSE),"")</f>
        <v>Secretaría de Educación</v>
      </c>
      <c r="D2978" t="s">
        <v>1265</v>
      </c>
      <c r="E2978" t="str">
        <f t="shared" si="93"/>
        <v>52020901Caucasia</v>
      </c>
      <c r="F2978" t="str">
        <f t="shared" si="94"/>
        <v/>
      </c>
      <c r="G2978">
        <v>11099</v>
      </c>
      <c r="H2978" s="2">
        <v>11099</v>
      </c>
      <c r="I2978">
        <f>+ABS(SUMIF($A$4:$A$11183,A2978,$H$4:$H$11183)-IF(ISERROR(VLOOKUP(A2978,Seguimiento_Mar_2025!G$4:U$356,15,FALSE)),0,VLOOKUP(A2978,Seguimiento_Mar_2025!G$4:U$356,15,FALSE)))</f>
        <v>0</v>
      </c>
    </row>
    <row r="2979" spans="1:9" ht="30">
      <c r="A2979" t="s">
        <v>297</v>
      </c>
      <c r="B2979" s="1" t="str">
        <f>+IF(LEN(A2979)&gt;0,VLOOKUP(A2979,Seguimiento_Mar_2025!G$4:H$356,2,FALSE),"")</f>
        <v xml:space="preserve">Escolares beneficiados con raciones de alimentos
</v>
      </c>
      <c r="C2979" s="1" t="str">
        <f>+IF(LEN(A2979)&gt;0,VLOOKUP(A2979,Seguimiento_Mar_2025!G$4:J$356,4,FALSE),"")</f>
        <v>Secretaría de Educación</v>
      </c>
      <c r="D2979" t="s">
        <v>1258</v>
      </c>
      <c r="E2979" t="str">
        <f t="shared" si="93"/>
        <v>52020901Chigorodó</v>
      </c>
      <c r="F2979" t="str">
        <f t="shared" si="94"/>
        <v/>
      </c>
      <c r="G2979">
        <v>12335</v>
      </c>
      <c r="H2979" s="2">
        <v>12335</v>
      </c>
      <c r="I2979">
        <f>+ABS(SUMIF($A$4:$A$11183,A2979,$H$4:$H$11183)-IF(ISERROR(VLOOKUP(A2979,Seguimiento_Mar_2025!G$4:U$356,15,FALSE)),0,VLOOKUP(A2979,Seguimiento_Mar_2025!G$4:U$356,15,FALSE)))</f>
        <v>0</v>
      </c>
    </row>
    <row r="2980" spans="1:9" ht="30">
      <c r="A2980" t="s">
        <v>297</v>
      </c>
      <c r="B2980" s="1" t="str">
        <f>+IF(LEN(A2980)&gt;0,VLOOKUP(A2980,Seguimiento_Mar_2025!G$4:H$356,2,FALSE),"")</f>
        <v xml:space="preserve">Escolares beneficiados con raciones de alimentos
</v>
      </c>
      <c r="C2980" s="1" t="str">
        <f>+IF(LEN(A2980)&gt;0,VLOOKUP(A2980,Seguimiento_Mar_2025!G$4:J$356,4,FALSE),"")</f>
        <v>Secretaría de Educación</v>
      </c>
      <c r="D2980" t="s">
        <v>1281</v>
      </c>
      <c r="E2980" t="str">
        <f t="shared" si="93"/>
        <v>52020901Cisneros</v>
      </c>
      <c r="F2980" t="str">
        <f t="shared" si="94"/>
        <v/>
      </c>
      <c r="G2980">
        <v>1471</v>
      </c>
      <c r="H2980" s="2">
        <v>1363</v>
      </c>
      <c r="I2980">
        <f>+ABS(SUMIF($A$4:$A$11183,A2980,$H$4:$H$11183)-IF(ISERROR(VLOOKUP(A2980,Seguimiento_Mar_2025!G$4:U$356,15,FALSE)),0,VLOOKUP(A2980,Seguimiento_Mar_2025!G$4:U$356,15,FALSE)))</f>
        <v>0</v>
      </c>
    </row>
    <row r="2981" spans="1:9" ht="30">
      <c r="A2981" t="s">
        <v>297</v>
      </c>
      <c r="B2981" s="1" t="str">
        <f>+IF(LEN(A2981)&gt;0,VLOOKUP(A2981,Seguimiento_Mar_2025!G$4:H$356,2,FALSE),"")</f>
        <v xml:space="preserve">Escolares beneficiados con raciones de alimentos
</v>
      </c>
      <c r="C2981" s="1" t="str">
        <f>+IF(LEN(A2981)&gt;0,VLOOKUP(A2981,Seguimiento_Mar_2025!G$4:J$356,4,FALSE),"")</f>
        <v>Secretaría de Educación</v>
      </c>
      <c r="D2981" t="s">
        <v>1254</v>
      </c>
      <c r="E2981" t="str">
        <f t="shared" si="93"/>
        <v>52020901Ciudad Bolívar</v>
      </c>
      <c r="F2981" t="str">
        <f t="shared" si="94"/>
        <v/>
      </c>
      <c r="G2981">
        <v>2175</v>
      </c>
      <c r="H2981" s="2">
        <v>2175</v>
      </c>
      <c r="I2981">
        <f>+ABS(SUMIF($A$4:$A$11183,A2981,$H$4:$H$11183)-IF(ISERROR(VLOOKUP(A2981,Seguimiento_Mar_2025!G$4:U$356,15,FALSE)),0,VLOOKUP(A2981,Seguimiento_Mar_2025!G$4:U$356,15,FALSE)))</f>
        <v>0</v>
      </c>
    </row>
    <row r="2982" spans="1:9" ht="30">
      <c r="A2982" t="s">
        <v>297</v>
      </c>
      <c r="B2982" s="1" t="str">
        <f>+IF(LEN(A2982)&gt;0,VLOOKUP(A2982,Seguimiento_Mar_2025!G$4:H$356,2,FALSE),"")</f>
        <v xml:space="preserve">Escolares beneficiados con raciones de alimentos
</v>
      </c>
      <c r="C2982" s="1" t="str">
        <f>+IF(LEN(A2982)&gt;0,VLOOKUP(A2982,Seguimiento_Mar_2025!G$4:J$356,4,FALSE),"")</f>
        <v>Secretaría de Educación</v>
      </c>
      <c r="D2982" t="s">
        <v>1317</v>
      </c>
      <c r="E2982" t="str">
        <f t="shared" si="93"/>
        <v>52020901Cocorná</v>
      </c>
      <c r="F2982" t="str">
        <f t="shared" si="94"/>
        <v/>
      </c>
      <c r="G2982">
        <v>2568</v>
      </c>
      <c r="H2982" s="2">
        <v>2638</v>
      </c>
      <c r="I2982">
        <f>+ABS(SUMIF($A$4:$A$11183,A2982,$H$4:$H$11183)-IF(ISERROR(VLOOKUP(A2982,Seguimiento_Mar_2025!G$4:U$356,15,FALSE)),0,VLOOKUP(A2982,Seguimiento_Mar_2025!G$4:U$356,15,FALSE)))</f>
        <v>0</v>
      </c>
    </row>
    <row r="2983" spans="1:9" ht="30">
      <c r="A2983" t="s">
        <v>297</v>
      </c>
      <c r="B2983" s="1" t="str">
        <f>+IF(LEN(A2983)&gt;0,VLOOKUP(A2983,Seguimiento_Mar_2025!G$4:H$356,2,FALSE),"")</f>
        <v xml:space="preserve">Escolares beneficiados con raciones de alimentos
</v>
      </c>
      <c r="C2983" s="1" t="str">
        <f>+IF(LEN(A2983)&gt;0,VLOOKUP(A2983,Seguimiento_Mar_2025!G$4:J$356,4,FALSE),"")</f>
        <v>Secretaría de Educación</v>
      </c>
      <c r="D2983" t="s">
        <v>1276</v>
      </c>
      <c r="E2983" t="str">
        <f t="shared" si="93"/>
        <v>52020901Concepción</v>
      </c>
      <c r="F2983" t="str">
        <f t="shared" si="94"/>
        <v/>
      </c>
      <c r="G2983">
        <v>504</v>
      </c>
      <c r="H2983" s="2">
        <v>504</v>
      </c>
      <c r="I2983">
        <f>+ABS(SUMIF($A$4:$A$11183,A2983,$H$4:$H$11183)-IF(ISERROR(VLOOKUP(A2983,Seguimiento_Mar_2025!G$4:U$356,15,FALSE)),0,VLOOKUP(A2983,Seguimiento_Mar_2025!G$4:U$356,15,FALSE)))</f>
        <v>0</v>
      </c>
    </row>
    <row r="2984" spans="1:9" ht="30">
      <c r="A2984" t="s">
        <v>297</v>
      </c>
      <c r="B2984" s="1" t="str">
        <f>+IF(LEN(A2984)&gt;0,VLOOKUP(A2984,Seguimiento_Mar_2025!G$4:H$356,2,FALSE),"")</f>
        <v xml:space="preserve">Escolares beneficiados con raciones de alimentos
</v>
      </c>
      <c r="C2984" s="1" t="str">
        <f>+IF(LEN(A2984)&gt;0,VLOOKUP(A2984,Seguimiento_Mar_2025!G$4:J$356,4,FALSE),"")</f>
        <v>Secretaría de Educación</v>
      </c>
      <c r="D2984" t="s">
        <v>1318</v>
      </c>
      <c r="E2984" t="str">
        <f t="shared" si="93"/>
        <v>52020901Concordia</v>
      </c>
      <c r="F2984" t="str">
        <f t="shared" si="94"/>
        <v/>
      </c>
      <c r="G2984">
        <v>1793</v>
      </c>
      <c r="H2984" s="2">
        <v>1793</v>
      </c>
      <c r="I2984">
        <f>+ABS(SUMIF($A$4:$A$11183,A2984,$H$4:$H$11183)-IF(ISERROR(VLOOKUP(A2984,Seguimiento_Mar_2025!G$4:U$356,15,FALSE)),0,VLOOKUP(A2984,Seguimiento_Mar_2025!G$4:U$356,15,FALSE)))</f>
        <v>0</v>
      </c>
    </row>
    <row r="2985" spans="1:9" ht="30">
      <c r="A2985" t="s">
        <v>297</v>
      </c>
      <c r="B2985" s="1" t="str">
        <f>+IF(LEN(A2985)&gt;0,VLOOKUP(A2985,Seguimiento_Mar_2025!G$4:H$356,2,FALSE),"")</f>
        <v xml:space="preserve">Escolares beneficiados con raciones de alimentos
</v>
      </c>
      <c r="C2985" s="1" t="str">
        <f>+IF(LEN(A2985)&gt;0,VLOOKUP(A2985,Seguimiento_Mar_2025!G$4:J$356,4,FALSE),"")</f>
        <v>Secretaría de Educación</v>
      </c>
      <c r="D2985" t="s">
        <v>1245</v>
      </c>
      <c r="E2985" t="str">
        <f t="shared" ref="E2985:E3048" si="95">+A2985&amp;D2985</f>
        <v>52020901Copacabana</v>
      </c>
      <c r="F2985" t="str">
        <f t="shared" si="94"/>
        <v/>
      </c>
      <c r="G2985">
        <v>2571</v>
      </c>
      <c r="H2985" s="2">
        <v>3602</v>
      </c>
      <c r="I2985">
        <f>+ABS(SUMIF($A$4:$A$11183,A2985,$H$4:$H$11183)-IF(ISERROR(VLOOKUP(A2985,Seguimiento_Mar_2025!G$4:U$356,15,FALSE)),0,VLOOKUP(A2985,Seguimiento_Mar_2025!G$4:U$356,15,FALSE)))</f>
        <v>0</v>
      </c>
    </row>
    <row r="2986" spans="1:9" ht="30">
      <c r="A2986" t="s">
        <v>297</v>
      </c>
      <c r="B2986" s="1" t="str">
        <f>+IF(LEN(A2986)&gt;0,VLOOKUP(A2986,Seguimiento_Mar_2025!G$4:H$356,2,FALSE),"")</f>
        <v xml:space="preserve">Escolares beneficiados con raciones de alimentos
</v>
      </c>
      <c r="C2986" s="1" t="str">
        <f>+IF(LEN(A2986)&gt;0,VLOOKUP(A2986,Seguimiento_Mar_2025!G$4:J$356,4,FALSE),"")</f>
        <v>Secretaría de Educación</v>
      </c>
      <c r="D2986" t="s">
        <v>1231</v>
      </c>
      <c r="E2986" t="str">
        <f t="shared" si="95"/>
        <v>52020901Dabeiba</v>
      </c>
      <c r="F2986" t="str">
        <f t="shared" si="94"/>
        <v/>
      </c>
      <c r="G2986">
        <v>4826</v>
      </c>
      <c r="H2986" s="2">
        <v>4826</v>
      </c>
      <c r="I2986">
        <f>+ABS(SUMIF($A$4:$A$11183,A2986,$H$4:$H$11183)-IF(ISERROR(VLOOKUP(A2986,Seguimiento_Mar_2025!G$4:U$356,15,FALSE)),0,VLOOKUP(A2986,Seguimiento_Mar_2025!G$4:U$356,15,FALSE)))</f>
        <v>0</v>
      </c>
    </row>
    <row r="2987" spans="1:9" ht="30">
      <c r="A2987" t="s">
        <v>297</v>
      </c>
      <c r="B2987" s="1" t="str">
        <f>+IF(LEN(A2987)&gt;0,VLOOKUP(A2987,Seguimiento_Mar_2025!G$4:H$356,2,FALSE),"")</f>
        <v xml:space="preserve">Escolares beneficiados con raciones de alimentos
</v>
      </c>
      <c r="C2987" s="1" t="str">
        <f>+IF(LEN(A2987)&gt;0,VLOOKUP(A2987,Seguimiento_Mar_2025!G$4:J$356,4,FALSE),"")</f>
        <v>Secretaría de Educación</v>
      </c>
      <c r="D2987" t="s">
        <v>1319</v>
      </c>
      <c r="E2987" t="str">
        <f t="shared" si="95"/>
        <v>52020901Donmatías</v>
      </c>
      <c r="F2987" t="str">
        <f t="shared" si="94"/>
        <v/>
      </c>
      <c r="G2987">
        <v>1762</v>
      </c>
      <c r="H2987" s="2">
        <v>1762</v>
      </c>
      <c r="I2987">
        <f>+ABS(SUMIF($A$4:$A$11183,A2987,$H$4:$H$11183)-IF(ISERROR(VLOOKUP(A2987,Seguimiento_Mar_2025!G$4:U$356,15,FALSE)),0,VLOOKUP(A2987,Seguimiento_Mar_2025!G$4:U$356,15,FALSE)))</f>
        <v>0</v>
      </c>
    </row>
    <row r="2988" spans="1:9" ht="30">
      <c r="A2988" t="s">
        <v>297</v>
      </c>
      <c r="B2988" s="1" t="str">
        <f>+IF(LEN(A2988)&gt;0,VLOOKUP(A2988,Seguimiento_Mar_2025!G$4:H$356,2,FALSE),"")</f>
        <v xml:space="preserve">Escolares beneficiados con raciones de alimentos
</v>
      </c>
      <c r="C2988" s="1" t="str">
        <f>+IF(LEN(A2988)&gt;0,VLOOKUP(A2988,Seguimiento_Mar_2025!G$4:J$356,4,FALSE),"")</f>
        <v>Secretaría de Educación</v>
      </c>
      <c r="D2988" t="s">
        <v>1270</v>
      </c>
      <c r="E2988" t="str">
        <f t="shared" si="95"/>
        <v>52020901Ebéjico</v>
      </c>
      <c r="F2988" t="str">
        <f t="shared" si="94"/>
        <v/>
      </c>
      <c r="G2988">
        <v>1460</v>
      </c>
      <c r="H2988" s="2">
        <v>1365</v>
      </c>
      <c r="I2988">
        <f>+ABS(SUMIF($A$4:$A$11183,A2988,$H$4:$H$11183)-IF(ISERROR(VLOOKUP(A2988,Seguimiento_Mar_2025!G$4:U$356,15,FALSE)),0,VLOOKUP(A2988,Seguimiento_Mar_2025!G$4:U$356,15,FALSE)))</f>
        <v>0</v>
      </c>
    </row>
    <row r="2989" spans="1:9" ht="30">
      <c r="A2989" t="s">
        <v>297</v>
      </c>
      <c r="B2989" s="1" t="str">
        <f>+IF(LEN(A2989)&gt;0,VLOOKUP(A2989,Seguimiento_Mar_2025!G$4:H$356,2,FALSE),"")</f>
        <v xml:space="preserve">Escolares beneficiados con raciones de alimentos
</v>
      </c>
      <c r="C2989" s="1" t="str">
        <f>+IF(LEN(A2989)&gt;0,VLOOKUP(A2989,Seguimiento_Mar_2025!G$4:J$356,4,FALSE),"")</f>
        <v>Secretaría de Educación</v>
      </c>
      <c r="D2989" t="s">
        <v>1253</v>
      </c>
      <c r="E2989" t="str">
        <f t="shared" si="95"/>
        <v>52020901El Bagre</v>
      </c>
      <c r="F2989" t="str">
        <f t="shared" si="94"/>
        <v/>
      </c>
      <c r="G2989">
        <v>9284</v>
      </c>
      <c r="H2989" s="2">
        <v>9341</v>
      </c>
      <c r="I2989">
        <f>+ABS(SUMIF($A$4:$A$11183,A2989,$H$4:$H$11183)-IF(ISERROR(VLOOKUP(A2989,Seguimiento_Mar_2025!G$4:U$356,15,FALSE)),0,VLOOKUP(A2989,Seguimiento_Mar_2025!G$4:U$356,15,FALSE)))</f>
        <v>0</v>
      </c>
    </row>
    <row r="2990" spans="1:9" ht="30">
      <c r="A2990" t="s">
        <v>297</v>
      </c>
      <c r="B2990" s="1" t="str">
        <f>+IF(LEN(A2990)&gt;0,VLOOKUP(A2990,Seguimiento_Mar_2025!G$4:H$356,2,FALSE),"")</f>
        <v xml:space="preserve">Escolares beneficiados con raciones de alimentos
</v>
      </c>
      <c r="C2990" s="1" t="str">
        <f>+IF(LEN(A2990)&gt;0,VLOOKUP(A2990,Seguimiento_Mar_2025!G$4:J$356,4,FALSE),"")</f>
        <v>Secretaría de Educación</v>
      </c>
      <c r="D2990" t="s">
        <v>1355</v>
      </c>
      <c r="E2990" t="str">
        <f t="shared" si="95"/>
        <v>52020901El Carmen De Viboral</v>
      </c>
      <c r="F2990" t="str">
        <f t="shared" si="94"/>
        <v/>
      </c>
      <c r="G2990">
        <v>7333</v>
      </c>
      <c r="H2990" s="2">
        <v>7333</v>
      </c>
      <c r="I2990">
        <f>+ABS(SUMIF($A$4:$A$11183,A2990,$H$4:$H$11183)-IF(ISERROR(VLOOKUP(A2990,Seguimiento_Mar_2025!G$4:U$356,15,FALSE)),0,VLOOKUP(A2990,Seguimiento_Mar_2025!G$4:U$356,15,FALSE)))</f>
        <v>0</v>
      </c>
    </row>
    <row r="2991" spans="1:9" ht="30">
      <c r="A2991" t="s">
        <v>297</v>
      </c>
      <c r="B2991" s="1" t="str">
        <f>+IF(LEN(A2991)&gt;0,VLOOKUP(A2991,Seguimiento_Mar_2025!G$4:H$356,2,FALSE),"")</f>
        <v xml:space="preserve">Escolares beneficiados con raciones de alimentos
</v>
      </c>
      <c r="C2991" s="1" t="str">
        <f>+IF(LEN(A2991)&gt;0,VLOOKUP(A2991,Seguimiento_Mar_2025!G$4:J$356,4,FALSE),"")</f>
        <v>Secretaría de Educación</v>
      </c>
      <c r="D2991" t="s">
        <v>1244</v>
      </c>
      <c r="E2991" t="str">
        <f t="shared" si="95"/>
        <v>52020901El Peñol</v>
      </c>
      <c r="F2991" t="str">
        <f t="shared" si="94"/>
        <v/>
      </c>
      <c r="G2991">
        <v>2121</v>
      </c>
      <c r="H2991" s="2">
        <v>2121</v>
      </c>
      <c r="I2991">
        <f>+ABS(SUMIF($A$4:$A$11183,A2991,$H$4:$H$11183)-IF(ISERROR(VLOOKUP(A2991,Seguimiento_Mar_2025!G$4:U$356,15,FALSE)),0,VLOOKUP(A2991,Seguimiento_Mar_2025!G$4:U$356,15,FALSE)))</f>
        <v>0</v>
      </c>
    </row>
    <row r="2992" spans="1:9" ht="30">
      <c r="A2992" t="s">
        <v>297</v>
      </c>
      <c r="B2992" s="1" t="str">
        <f>+IF(LEN(A2992)&gt;0,VLOOKUP(A2992,Seguimiento_Mar_2025!G$4:H$356,2,FALSE),"")</f>
        <v xml:space="preserve">Escolares beneficiados con raciones de alimentos
</v>
      </c>
      <c r="C2992" s="1" t="str">
        <f>+IF(LEN(A2992)&gt;0,VLOOKUP(A2992,Seguimiento_Mar_2025!G$4:J$356,4,FALSE),"")</f>
        <v>Secretaría de Educación</v>
      </c>
      <c r="D2992" t="s">
        <v>1321</v>
      </c>
      <c r="E2992" t="str">
        <f t="shared" si="95"/>
        <v>52020901El Retiro</v>
      </c>
      <c r="F2992" t="str">
        <f t="shared" si="94"/>
        <v/>
      </c>
      <c r="G2992">
        <v>1521</v>
      </c>
      <c r="H2992" s="2">
        <v>1535</v>
      </c>
      <c r="I2992">
        <f>+ABS(SUMIF($A$4:$A$11183,A2992,$H$4:$H$11183)-IF(ISERROR(VLOOKUP(A2992,Seguimiento_Mar_2025!G$4:U$356,15,FALSE)),0,VLOOKUP(A2992,Seguimiento_Mar_2025!G$4:U$356,15,FALSE)))</f>
        <v>0</v>
      </c>
    </row>
    <row r="2993" spans="1:9" ht="30">
      <c r="A2993" t="s">
        <v>297</v>
      </c>
      <c r="B2993" s="1" t="str">
        <f>+IF(LEN(A2993)&gt;0,VLOOKUP(A2993,Seguimiento_Mar_2025!G$4:H$356,2,FALSE),"")</f>
        <v xml:space="preserve">Escolares beneficiados con raciones de alimentos
</v>
      </c>
      <c r="C2993" s="1" t="str">
        <f>+IF(LEN(A2993)&gt;0,VLOOKUP(A2993,Seguimiento_Mar_2025!G$4:J$356,4,FALSE),"")</f>
        <v>Secretaría de Educación</v>
      </c>
      <c r="D2993" t="s">
        <v>1235</v>
      </c>
      <c r="E2993" t="str">
        <f t="shared" si="95"/>
        <v>52020901El Santuario</v>
      </c>
      <c r="F2993" t="str">
        <f t="shared" si="94"/>
        <v/>
      </c>
      <c r="G2993">
        <v>2600</v>
      </c>
      <c r="H2993" s="2">
        <v>2890</v>
      </c>
      <c r="I2993">
        <f>+ABS(SUMIF($A$4:$A$11183,A2993,$H$4:$H$11183)-IF(ISERROR(VLOOKUP(A2993,Seguimiento_Mar_2025!G$4:U$356,15,FALSE)),0,VLOOKUP(A2993,Seguimiento_Mar_2025!G$4:U$356,15,FALSE)))</f>
        <v>0</v>
      </c>
    </row>
    <row r="2994" spans="1:9" ht="30">
      <c r="A2994" t="s">
        <v>297</v>
      </c>
      <c r="B2994" s="1" t="str">
        <f>+IF(LEN(A2994)&gt;0,VLOOKUP(A2994,Seguimiento_Mar_2025!G$4:H$356,2,FALSE),"")</f>
        <v xml:space="preserve">Escolares beneficiados con raciones de alimentos
</v>
      </c>
      <c r="C2994" s="1" t="str">
        <f>+IF(LEN(A2994)&gt;0,VLOOKUP(A2994,Seguimiento_Mar_2025!G$4:J$356,4,FALSE),"")</f>
        <v>Secretaría de Educación</v>
      </c>
      <c r="D2994" t="s">
        <v>1404</v>
      </c>
      <c r="E2994" t="str">
        <f t="shared" si="95"/>
        <v>52020901Entrerrios</v>
      </c>
      <c r="F2994" t="str">
        <f t="shared" si="94"/>
        <v/>
      </c>
      <c r="G2994">
        <v>893</v>
      </c>
      <c r="H2994" s="2">
        <v>893</v>
      </c>
      <c r="I2994">
        <f>+ABS(SUMIF($A$4:$A$11183,A2994,$H$4:$H$11183)-IF(ISERROR(VLOOKUP(A2994,Seguimiento_Mar_2025!G$4:U$356,15,FALSE)),0,VLOOKUP(A2994,Seguimiento_Mar_2025!G$4:U$356,15,FALSE)))</f>
        <v>0</v>
      </c>
    </row>
    <row r="2995" spans="1:9" ht="30">
      <c r="A2995" t="s">
        <v>297</v>
      </c>
      <c r="B2995" s="1" t="str">
        <f>+IF(LEN(A2995)&gt;0,VLOOKUP(A2995,Seguimiento_Mar_2025!G$4:H$356,2,FALSE),"")</f>
        <v xml:space="preserve">Escolares beneficiados con raciones de alimentos
</v>
      </c>
      <c r="C2995" s="1" t="str">
        <f>+IF(LEN(A2995)&gt;0,VLOOKUP(A2995,Seguimiento_Mar_2025!G$4:J$356,4,FALSE),"")</f>
        <v>Secretaría de Educación</v>
      </c>
      <c r="D2995" t="s">
        <v>1323</v>
      </c>
      <c r="E2995" t="str">
        <f t="shared" si="95"/>
        <v>52020901Fredonia</v>
      </c>
      <c r="F2995" t="str">
        <f t="shared" si="94"/>
        <v/>
      </c>
      <c r="G2995">
        <v>1621</v>
      </c>
      <c r="H2995" s="2">
        <v>1621</v>
      </c>
      <c r="I2995">
        <f>+ABS(SUMIF($A$4:$A$11183,A2995,$H$4:$H$11183)-IF(ISERROR(VLOOKUP(A2995,Seguimiento_Mar_2025!G$4:U$356,15,FALSE)),0,VLOOKUP(A2995,Seguimiento_Mar_2025!G$4:U$356,15,FALSE)))</f>
        <v>0</v>
      </c>
    </row>
    <row r="2996" spans="1:9" ht="30">
      <c r="A2996" t="s">
        <v>297</v>
      </c>
      <c r="B2996" s="1" t="str">
        <f>+IF(LEN(A2996)&gt;0,VLOOKUP(A2996,Seguimiento_Mar_2025!G$4:H$356,2,FALSE),"")</f>
        <v xml:space="preserve">Escolares beneficiados con raciones de alimentos
</v>
      </c>
      <c r="C2996" s="1" t="str">
        <f>+IF(LEN(A2996)&gt;0,VLOOKUP(A2996,Seguimiento_Mar_2025!G$4:J$356,4,FALSE),"")</f>
        <v>Secretaría de Educación</v>
      </c>
      <c r="D2996" t="s">
        <v>1324</v>
      </c>
      <c r="E2996" t="str">
        <f t="shared" si="95"/>
        <v>52020901Frontino</v>
      </c>
      <c r="F2996" t="str">
        <f t="shared" si="94"/>
        <v/>
      </c>
      <c r="G2996">
        <v>3597</v>
      </c>
      <c r="H2996" s="2">
        <v>3597</v>
      </c>
      <c r="I2996">
        <f>+ABS(SUMIF($A$4:$A$11183,A2996,$H$4:$H$11183)-IF(ISERROR(VLOOKUP(A2996,Seguimiento_Mar_2025!G$4:U$356,15,FALSE)),0,VLOOKUP(A2996,Seguimiento_Mar_2025!G$4:U$356,15,FALSE)))</f>
        <v>0</v>
      </c>
    </row>
    <row r="2997" spans="1:9" ht="30">
      <c r="A2997" t="s">
        <v>297</v>
      </c>
      <c r="B2997" s="1" t="str">
        <f>+IF(LEN(A2997)&gt;0,VLOOKUP(A2997,Seguimiento_Mar_2025!G$4:H$356,2,FALSE),"")</f>
        <v xml:space="preserve">Escolares beneficiados con raciones de alimentos
</v>
      </c>
      <c r="C2997" s="1" t="str">
        <f>+IF(LEN(A2997)&gt;0,VLOOKUP(A2997,Seguimiento_Mar_2025!G$4:J$356,4,FALSE),"")</f>
        <v>Secretaría de Educación</v>
      </c>
      <c r="D2997" t="s">
        <v>1325</v>
      </c>
      <c r="E2997" t="str">
        <f t="shared" si="95"/>
        <v>52020901Giraldo</v>
      </c>
      <c r="F2997" t="str">
        <f t="shared" si="94"/>
        <v/>
      </c>
      <c r="G2997">
        <v>808</v>
      </c>
      <c r="H2997" s="2">
        <v>808</v>
      </c>
      <c r="I2997">
        <f>+ABS(SUMIF($A$4:$A$11183,A2997,$H$4:$H$11183)-IF(ISERROR(VLOOKUP(A2997,Seguimiento_Mar_2025!G$4:U$356,15,FALSE)),0,VLOOKUP(A2997,Seguimiento_Mar_2025!G$4:U$356,15,FALSE)))</f>
        <v>0</v>
      </c>
    </row>
    <row r="2998" spans="1:9" ht="30">
      <c r="A2998" t="s">
        <v>297</v>
      </c>
      <c r="B2998" s="1" t="str">
        <f>+IF(LEN(A2998)&gt;0,VLOOKUP(A2998,Seguimiento_Mar_2025!G$4:H$356,2,FALSE),"")</f>
        <v xml:space="preserve">Escolares beneficiados con raciones de alimentos
</v>
      </c>
      <c r="C2998" s="1" t="str">
        <f>+IF(LEN(A2998)&gt;0,VLOOKUP(A2998,Seguimiento_Mar_2025!G$4:J$356,4,FALSE),"")</f>
        <v>Secretaría de Educación</v>
      </c>
      <c r="D2998" t="s">
        <v>1261</v>
      </c>
      <c r="E2998" t="str">
        <f t="shared" si="95"/>
        <v>52020901Girardota</v>
      </c>
      <c r="F2998" t="str">
        <f t="shared" si="94"/>
        <v/>
      </c>
      <c r="G2998">
        <v>3601</v>
      </c>
      <c r="H2998" s="2">
        <v>3601</v>
      </c>
      <c r="I2998">
        <f>+ABS(SUMIF($A$4:$A$11183,A2998,$H$4:$H$11183)-IF(ISERROR(VLOOKUP(A2998,Seguimiento_Mar_2025!G$4:U$356,15,FALSE)),0,VLOOKUP(A2998,Seguimiento_Mar_2025!G$4:U$356,15,FALSE)))</f>
        <v>0</v>
      </c>
    </row>
    <row r="2999" spans="1:9" ht="30">
      <c r="A2999" t="s">
        <v>297</v>
      </c>
      <c r="B2999" s="1" t="str">
        <f>+IF(LEN(A2999)&gt;0,VLOOKUP(A2999,Seguimiento_Mar_2025!G$4:H$356,2,FALSE),"")</f>
        <v xml:space="preserve">Escolares beneficiados con raciones de alimentos
</v>
      </c>
      <c r="C2999" s="1" t="str">
        <f>+IF(LEN(A2999)&gt;0,VLOOKUP(A2999,Seguimiento_Mar_2025!G$4:J$356,4,FALSE),"")</f>
        <v>Secretaría de Educación</v>
      </c>
      <c r="D2999" t="s">
        <v>1326</v>
      </c>
      <c r="E2999" t="str">
        <f t="shared" si="95"/>
        <v>52020901Gómez Plata</v>
      </c>
      <c r="F2999" t="str">
        <f t="shared" si="94"/>
        <v/>
      </c>
      <c r="G2999">
        <v>700</v>
      </c>
      <c r="H2999" s="2">
        <v>700</v>
      </c>
      <c r="I2999">
        <f>+ABS(SUMIF($A$4:$A$11183,A2999,$H$4:$H$11183)-IF(ISERROR(VLOOKUP(A2999,Seguimiento_Mar_2025!G$4:U$356,15,FALSE)),0,VLOOKUP(A2999,Seguimiento_Mar_2025!G$4:U$356,15,FALSE)))</f>
        <v>0</v>
      </c>
    </row>
    <row r="3000" spans="1:9" ht="30">
      <c r="A3000" t="s">
        <v>297</v>
      </c>
      <c r="B3000" s="1" t="str">
        <f>+IF(LEN(A3000)&gt;0,VLOOKUP(A3000,Seguimiento_Mar_2025!G$4:H$356,2,FALSE),"")</f>
        <v xml:space="preserve">Escolares beneficiados con raciones de alimentos
</v>
      </c>
      <c r="C3000" s="1" t="str">
        <f>+IF(LEN(A3000)&gt;0,VLOOKUP(A3000,Seguimiento_Mar_2025!G$4:J$356,4,FALSE),"")</f>
        <v>Secretaría de Educación</v>
      </c>
      <c r="D3000" t="s">
        <v>1234</v>
      </c>
      <c r="E3000" t="str">
        <f t="shared" si="95"/>
        <v>52020901Granada</v>
      </c>
      <c r="F3000" t="str">
        <f t="shared" si="94"/>
        <v/>
      </c>
      <c r="G3000">
        <v>1538</v>
      </c>
      <c r="H3000" s="2">
        <v>1538</v>
      </c>
      <c r="I3000">
        <f>+ABS(SUMIF($A$4:$A$11183,A3000,$H$4:$H$11183)-IF(ISERROR(VLOOKUP(A3000,Seguimiento_Mar_2025!G$4:U$356,15,FALSE)),0,VLOOKUP(A3000,Seguimiento_Mar_2025!G$4:U$356,15,FALSE)))</f>
        <v>0</v>
      </c>
    </row>
    <row r="3001" spans="1:9" ht="30">
      <c r="A3001" t="s">
        <v>297</v>
      </c>
      <c r="B3001" s="1" t="str">
        <f>+IF(LEN(A3001)&gt;0,VLOOKUP(A3001,Seguimiento_Mar_2025!G$4:H$356,2,FALSE),"")</f>
        <v xml:space="preserve">Escolares beneficiados con raciones de alimentos
</v>
      </c>
      <c r="C3001" s="1" t="str">
        <f>+IF(LEN(A3001)&gt;0,VLOOKUP(A3001,Seguimiento_Mar_2025!G$4:J$356,4,FALSE),"")</f>
        <v>Secretaría de Educación</v>
      </c>
      <c r="D3001" t="s">
        <v>1282</v>
      </c>
      <c r="E3001" t="str">
        <f t="shared" si="95"/>
        <v>52020901Guadalupe</v>
      </c>
      <c r="F3001" t="str">
        <f t="shared" si="94"/>
        <v/>
      </c>
      <c r="G3001">
        <v>735</v>
      </c>
      <c r="H3001" s="2">
        <v>735</v>
      </c>
      <c r="I3001">
        <f>+ABS(SUMIF($A$4:$A$11183,A3001,$H$4:$H$11183)-IF(ISERROR(VLOOKUP(A3001,Seguimiento_Mar_2025!G$4:U$356,15,FALSE)),0,VLOOKUP(A3001,Seguimiento_Mar_2025!G$4:U$356,15,FALSE)))</f>
        <v>0</v>
      </c>
    </row>
    <row r="3002" spans="1:9" ht="30">
      <c r="A3002" t="s">
        <v>297</v>
      </c>
      <c r="B3002" s="1" t="str">
        <f>+IF(LEN(A3002)&gt;0,VLOOKUP(A3002,Seguimiento_Mar_2025!G$4:H$356,2,FALSE),"")</f>
        <v xml:space="preserve">Escolares beneficiados con raciones de alimentos
</v>
      </c>
      <c r="C3002" s="1" t="str">
        <f>+IF(LEN(A3002)&gt;0,VLOOKUP(A3002,Seguimiento_Mar_2025!G$4:J$356,4,FALSE),"")</f>
        <v>Secretaría de Educación</v>
      </c>
      <c r="D3002" t="s">
        <v>1327</v>
      </c>
      <c r="E3002" t="str">
        <f t="shared" si="95"/>
        <v>52020901Guarne</v>
      </c>
      <c r="F3002" t="str">
        <f t="shared" si="94"/>
        <v/>
      </c>
      <c r="G3002">
        <v>4062</v>
      </c>
      <c r="H3002" s="2">
        <v>4149</v>
      </c>
      <c r="I3002">
        <f>+ABS(SUMIF($A$4:$A$11183,A3002,$H$4:$H$11183)-IF(ISERROR(VLOOKUP(A3002,Seguimiento_Mar_2025!G$4:U$356,15,FALSE)),0,VLOOKUP(A3002,Seguimiento_Mar_2025!G$4:U$356,15,FALSE)))</f>
        <v>0</v>
      </c>
    </row>
    <row r="3003" spans="1:9" ht="30">
      <c r="A3003" t="s">
        <v>297</v>
      </c>
      <c r="B3003" s="1" t="str">
        <f>+IF(LEN(A3003)&gt;0,VLOOKUP(A3003,Seguimiento_Mar_2025!G$4:H$356,2,FALSE),"")</f>
        <v xml:space="preserve">Escolares beneficiados con raciones de alimentos
</v>
      </c>
      <c r="C3003" s="1" t="str">
        <f>+IF(LEN(A3003)&gt;0,VLOOKUP(A3003,Seguimiento_Mar_2025!G$4:J$356,4,FALSE),"")</f>
        <v>Secretaría de Educación</v>
      </c>
      <c r="D3003" t="s">
        <v>1405</v>
      </c>
      <c r="E3003" t="str">
        <f t="shared" si="95"/>
        <v>52020901Guatape</v>
      </c>
      <c r="F3003" t="str">
        <f t="shared" si="94"/>
        <v/>
      </c>
      <c r="G3003">
        <v>884</v>
      </c>
      <c r="H3003" s="2">
        <v>919</v>
      </c>
      <c r="I3003">
        <f>+ABS(SUMIF($A$4:$A$11183,A3003,$H$4:$H$11183)-IF(ISERROR(VLOOKUP(A3003,Seguimiento_Mar_2025!G$4:U$356,15,FALSE)),0,VLOOKUP(A3003,Seguimiento_Mar_2025!G$4:U$356,15,FALSE)))</f>
        <v>0</v>
      </c>
    </row>
    <row r="3004" spans="1:9" ht="30">
      <c r="A3004" t="s">
        <v>297</v>
      </c>
      <c r="B3004" s="1" t="str">
        <f>+IF(LEN(A3004)&gt;0,VLOOKUP(A3004,Seguimiento_Mar_2025!G$4:H$356,2,FALSE),"")</f>
        <v xml:space="preserve">Escolares beneficiados con raciones de alimentos
</v>
      </c>
      <c r="C3004" s="1" t="str">
        <f>+IF(LEN(A3004)&gt;0,VLOOKUP(A3004,Seguimiento_Mar_2025!G$4:J$356,4,FALSE),"")</f>
        <v>Secretaría de Educación</v>
      </c>
      <c r="D3004" t="s">
        <v>1293</v>
      </c>
      <c r="E3004" t="str">
        <f t="shared" si="95"/>
        <v>52020901Heliconia</v>
      </c>
      <c r="F3004" t="str">
        <f t="shared" si="94"/>
        <v/>
      </c>
      <c r="G3004">
        <v>704</v>
      </c>
      <c r="H3004" s="2">
        <v>701</v>
      </c>
      <c r="I3004">
        <f>+ABS(SUMIF($A$4:$A$11183,A3004,$H$4:$H$11183)-IF(ISERROR(VLOOKUP(A3004,Seguimiento_Mar_2025!G$4:U$356,15,FALSE)),0,VLOOKUP(A3004,Seguimiento_Mar_2025!G$4:U$356,15,FALSE)))</f>
        <v>0</v>
      </c>
    </row>
    <row r="3005" spans="1:9" ht="30">
      <c r="A3005" t="s">
        <v>297</v>
      </c>
      <c r="B3005" s="1" t="str">
        <f>+IF(LEN(A3005)&gt;0,VLOOKUP(A3005,Seguimiento_Mar_2025!G$4:H$356,2,FALSE),"")</f>
        <v xml:space="preserve">Escolares beneficiados con raciones de alimentos
</v>
      </c>
      <c r="C3005" s="1" t="str">
        <f>+IF(LEN(A3005)&gt;0,VLOOKUP(A3005,Seguimiento_Mar_2025!G$4:J$356,4,FALSE),"")</f>
        <v>Secretaría de Educación</v>
      </c>
      <c r="D3005" t="s">
        <v>1283</v>
      </c>
      <c r="E3005" t="str">
        <f t="shared" si="95"/>
        <v>52020901Hispania</v>
      </c>
      <c r="F3005" t="str">
        <f t="shared" si="94"/>
        <v/>
      </c>
      <c r="G3005">
        <v>600</v>
      </c>
      <c r="H3005" s="2">
        <v>600</v>
      </c>
      <c r="I3005">
        <f>+ABS(SUMIF($A$4:$A$11183,A3005,$H$4:$H$11183)-IF(ISERROR(VLOOKUP(A3005,Seguimiento_Mar_2025!G$4:U$356,15,FALSE)),0,VLOOKUP(A3005,Seguimiento_Mar_2025!G$4:U$356,15,FALSE)))</f>
        <v>0</v>
      </c>
    </row>
    <row r="3006" spans="1:9" ht="30">
      <c r="A3006" t="s">
        <v>297</v>
      </c>
      <c r="B3006" s="1" t="str">
        <f>+IF(LEN(A3006)&gt;0,VLOOKUP(A3006,Seguimiento_Mar_2025!G$4:H$356,2,FALSE),"")</f>
        <v xml:space="preserve">Escolares beneficiados con raciones de alimentos
</v>
      </c>
      <c r="C3006" s="1" t="str">
        <f>+IF(LEN(A3006)&gt;0,VLOOKUP(A3006,Seguimiento_Mar_2025!G$4:J$356,4,FALSE),"")</f>
        <v>Secretaría de Educación</v>
      </c>
      <c r="D3006" t="s">
        <v>1238</v>
      </c>
      <c r="E3006" t="str">
        <f t="shared" si="95"/>
        <v>52020901Ituango</v>
      </c>
      <c r="F3006" t="str">
        <f t="shared" si="94"/>
        <v/>
      </c>
      <c r="G3006">
        <v>3492</v>
      </c>
      <c r="H3006" s="2">
        <v>3492</v>
      </c>
      <c r="I3006">
        <f>+ABS(SUMIF($A$4:$A$11183,A3006,$H$4:$H$11183)-IF(ISERROR(VLOOKUP(A3006,Seguimiento_Mar_2025!G$4:U$356,15,FALSE)),0,VLOOKUP(A3006,Seguimiento_Mar_2025!G$4:U$356,15,FALSE)))</f>
        <v>0</v>
      </c>
    </row>
    <row r="3007" spans="1:9" ht="30">
      <c r="A3007" t="s">
        <v>297</v>
      </c>
      <c r="B3007" s="1" t="str">
        <f>+IF(LEN(A3007)&gt;0,VLOOKUP(A3007,Seguimiento_Mar_2025!G$4:H$356,2,FALSE),"")</f>
        <v xml:space="preserve">Escolares beneficiados con raciones de alimentos
</v>
      </c>
      <c r="C3007" s="1" t="str">
        <f>+IF(LEN(A3007)&gt;0,VLOOKUP(A3007,Seguimiento_Mar_2025!G$4:J$356,4,FALSE),"")</f>
        <v>Secretaría de Educación</v>
      </c>
      <c r="D3007" t="s">
        <v>1330</v>
      </c>
      <c r="E3007" t="str">
        <f t="shared" si="95"/>
        <v>52020901Jardín</v>
      </c>
      <c r="F3007" t="str">
        <f t="shared" si="94"/>
        <v/>
      </c>
      <c r="G3007">
        <v>1254</v>
      </c>
      <c r="H3007" s="2">
        <v>1254</v>
      </c>
      <c r="I3007">
        <f>+ABS(SUMIF($A$4:$A$11183,A3007,$H$4:$H$11183)-IF(ISERROR(VLOOKUP(A3007,Seguimiento_Mar_2025!G$4:U$356,15,FALSE)),0,VLOOKUP(A3007,Seguimiento_Mar_2025!G$4:U$356,15,FALSE)))</f>
        <v>0</v>
      </c>
    </row>
    <row r="3008" spans="1:9" ht="30">
      <c r="A3008" t="s">
        <v>297</v>
      </c>
      <c r="B3008" s="1" t="str">
        <f>+IF(LEN(A3008)&gt;0,VLOOKUP(A3008,Seguimiento_Mar_2025!G$4:H$356,2,FALSE),"")</f>
        <v xml:space="preserve">Escolares beneficiados con raciones de alimentos
</v>
      </c>
      <c r="C3008" s="1" t="str">
        <f>+IF(LEN(A3008)&gt;0,VLOOKUP(A3008,Seguimiento_Mar_2025!G$4:J$356,4,FALSE),"")</f>
        <v>Secretaría de Educación</v>
      </c>
      <c r="D3008" t="s">
        <v>1237</v>
      </c>
      <c r="E3008" t="str">
        <f t="shared" si="95"/>
        <v>52020901Jericó</v>
      </c>
      <c r="F3008" t="str">
        <f t="shared" si="94"/>
        <v/>
      </c>
      <c r="G3008">
        <v>977</v>
      </c>
      <c r="H3008" s="2">
        <v>1007</v>
      </c>
      <c r="I3008">
        <f>+ABS(SUMIF($A$4:$A$11183,A3008,$H$4:$H$11183)-IF(ISERROR(VLOOKUP(A3008,Seguimiento_Mar_2025!G$4:U$356,15,FALSE)),0,VLOOKUP(A3008,Seguimiento_Mar_2025!G$4:U$356,15,FALSE)))</f>
        <v>0</v>
      </c>
    </row>
    <row r="3009" spans="1:9" ht="30">
      <c r="A3009" t="s">
        <v>297</v>
      </c>
      <c r="B3009" s="1" t="str">
        <f>+IF(LEN(A3009)&gt;0,VLOOKUP(A3009,Seguimiento_Mar_2025!G$4:H$356,2,FALSE),"")</f>
        <v xml:space="preserve">Escolares beneficiados con raciones de alimentos
</v>
      </c>
      <c r="C3009" s="1" t="str">
        <f>+IF(LEN(A3009)&gt;0,VLOOKUP(A3009,Seguimiento_Mar_2025!G$4:J$356,4,FALSE),"")</f>
        <v>Secretaría de Educación</v>
      </c>
      <c r="D3009" t="s">
        <v>1559</v>
      </c>
      <c r="E3009" t="str">
        <f t="shared" si="95"/>
        <v>52020901La Ceja Del Tambo</v>
      </c>
      <c r="F3009" t="str">
        <f t="shared" si="94"/>
        <v/>
      </c>
      <c r="G3009">
        <v>2756</v>
      </c>
      <c r="H3009" s="2">
        <v>3139</v>
      </c>
      <c r="I3009">
        <f>+ABS(SUMIF($A$4:$A$11183,A3009,$H$4:$H$11183)-IF(ISERROR(VLOOKUP(A3009,Seguimiento_Mar_2025!G$4:U$356,15,FALSE)),0,VLOOKUP(A3009,Seguimiento_Mar_2025!G$4:U$356,15,FALSE)))</f>
        <v>0</v>
      </c>
    </row>
    <row r="3010" spans="1:9" ht="30">
      <c r="A3010" t="s">
        <v>297</v>
      </c>
      <c r="B3010" s="1" t="str">
        <f>+IF(LEN(A3010)&gt;0,VLOOKUP(A3010,Seguimiento_Mar_2025!G$4:H$356,2,FALSE),"")</f>
        <v xml:space="preserve">Escolares beneficiados con raciones de alimentos
</v>
      </c>
      <c r="C3010" s="1" t="str">
        <f>+IF(LEN(A3010)&gt;0,VLOOKUP(A3010,Seguimiento_Mar_2025!G$4:J$356,4,FALSE),"")</f>
        <v>Secretaría de Educación</v>
      </c>
      <c r="D3010" t="s">
        <v>1294</v>
      </c>
      <c r="E3010" t="str">
        <f t="shared" si="95"/>
        <v>52020901La Pintada</v>
      </c>
      <c r="F3010" t="str">
        <f t="shared" si="94"/>
        <v/>
      </c>
      <c r="G3010">
        <v>467</v>
      </c>
      <c r="H3010" s="2">
        <v>517</v>
      </c>
      <c r="I3010">
        <f>+ABS(SUMIF($A$4:$A$11183,A3010,$H$4:$H$11183)-IF(ISERROR(VLOOKUP(A3010,Seguimiento_Mar_2025!G$4:U$356,15,FALSE)),0,VLOOKUP(A3010,Seguimiento_Mar_2025!G$4:U$356,15,FALSE)))</f>
        <v>0</v>
      </c>
    </row>
    <row r="3011" spans="1:9" ht="30">
      <c r="A3011" t="s">
        <v>297</v>
      </c>
      <c r="B3011" s="1" t="str">
        <f>+IF(LEN(A3011)&gt;0,VLOOKUP(A3011,Seguimiento_Mar_2025!G$4:H$356,2,FALSE),"")</f>
        <v xml:space="preserve">Escolares beneficiados con raciones de alimentos
</v>
      </c>
      <c r="C3011" s="1" t="str">
        <f>+IF(LEN(A3011)&gt;0,VLOOKUP(A3011,Seguimiento_Mar_2025!G$4:J$356,4,FALSE),"")</f>
        <v>Secretaría de Educación</v>
      </c>
      <c r="D3011" t="s">
        <v>1333</v>
      </c>
      <c r="E3011" t="str">
        <f t="shared" si="95"/>
        <v>52020901La Unión</v>
      </c>
      <c r="F3011" t="str">
        <f t="shared" si="94"/>
        <v/>
      </c>
      <c r="G3011">
        <v>2275</v>
      </c>
      <c r="H3011" s="2">
        <v>2386</v>
      </c>
      <c r="I3011">
        <f>+ABS(SUMIF($A$4:$A$11183,A3011,$H$4:$H$11183)-IF(ISERROR(VLOOKUP(A3011,Seguimiento_Mar_2025!G$4:U$356,15,FALSE)),0,VLOOKUP(A3011,Seguimiento_Mar_2025!G$4:U$356,15,FALSE)))</f>
        <v>0</v>
      </c>
    </row>
    <row r="3012" spans="1:9" ht="30">
      <c r="A3012" t="s">
        <v>297</v>
      </c>
      <c r="B3012" s="1" t="str">
        <f>+IF(LEN(A3012)&gt;0,VLOOKUP(A3012,Seguimiento_Mar_2025!G$4:H$356,2,FALSE),"")</f>
        <v xml:space="preserve">Escolares beneficiados con raciones de alimentos
</v>
      </c>
      <c r="C3012" s="1" t="str">
        <f>+IF(LEN(A3012)&gt;0,VLOOKUP(A3012,Seguimiento_Mar_2025!G$4:J$356,4,FALSE),"")</f>
        <v>Secretaría de Educación</v>
      </c>
      <c r="D3012" t="s">
        <v>1240</v>
      </c>
      <c r="E3012" t="str">
        <f t="shared" si="95"/>
        <v>52020901Liborina</v>
      </c>
      <c r="F3012" t="str">
        <f t="shared" ref="F3012:F3075" si="96">+IF(IF(LEN(E3012)&gt;0,COUNTIF($E$4:$E$11183,E3012),"")=1,"",IF(LEN(E3012)&gt;0,COUNTIF($E$4:$E$11183,E3012),""))</f>
        <v/>
      </c>
      <c r="G3012">
        <v>1000</v>
      </c>
      <c r="H3012" s="2">
        <v>1224</v>
      </c>
      <c r="I3012">
        <f>+ABS(SUMIF($A$4:$A$11183,A3012,$H$4:$H$11183)-IF(ISERROR(VLOOKUP(A3012,Seguimiento_Mar_2025!G$4:U$356,15,FALSE)),0,VLOOKUP(A3012,Seguimiento_Mar_2025!G$4:U$356,15,FALSE)))</f>
        <v>0</v>
      </c>
    </row>
    <row r="3013" spans="1:9" ht="30">
      <c r="A3013" t="s">
        <v>297</v>
      </c>
      <c r="B3013" s="1" t="str">
        <f>+IF(LEN(A3013)&gt;0,VLOOKUP(A3013,Seguimiento_Mar_2025!G$4:H$356,2,FALSE),"")</f>
        <v xml:space="preserve">Escolares beneficiados con raciones de alimentos
</v>
      </c>
      <c r="C3013" s="1" t="str">
        <f>+IF(LEN(A3013)&gt;0,VLOOKUP(A3013,Seguimiento_Mar_2025!G$4:J$356,4,FALSE),"")</f>
        <v>Secretaría de Educación</v>
      </c>
      <c r="D3013" t="s">
        <v>1275</v>
      </c>
      <c r="E3013" t="str">
        <f t="shared" si="95"/>
        <v>52020901Maceo</v>
      </c>
      <c r="F3013" t="str">
        <f t="shared" si="96"/>
        <v/>
      </c>
      <c r="G3013">
        <v>1163</v>
      </c>
      <c r="H3013" s="2">
        <v>1163</v>
      </c>
      <c r="I3013">
        <f>+ABS(SUMIF($A$4:$A$11183,A3013,$H$4:$H$11183)-IF(ISERROR(VLOOKUP(A3013,Seguimiento_Mar_2025!G$4:U$356,15,FALSE)),0,VLOOKUP(A3013,Seguimiento_Mar_2025!G$4:U$356,15,FALSE)))</f>
        <v>0</v>
      </c>
    </row>
    <row r="3014" spans="1:9" ht="30">
      <c r="A3014" t="s">
        <v>297</v>
      </c>
      <c r="B3014" s="1" t="str">
        <f>+IF(LEN(A3014)&gt;0,VLOOKUP(A3014,Seguimiento_Mar_2025!G$4:H$356,2,FALSE),"")</f>
        <v xml:space="preserve">Escolares beneficiados con raciones de alimentos
</v>
      </c>
      <c r="C3014" s="1" t="str">
        <f>+IF(LEN(A3014)&gt;0,VLOOKUP(A3014,Seguimiento_Mar_2025!G$4:J$356,4,FALSE),"")</f>
        <v>Secretaría de Educación</v>
      </c>
      <c r="D3014" t="s">
        <v>1334</v>
      </c>
      <c r="E3014" t="str">
        <f t="shared" si="95"/>
        <v>52020901Marinilla</v>
      </c>
      <c r="F3014" t="str">
        <f t="shared" si="96"/>
        <v/>
      </c>
      <c r="G3014">
        <v>5720</v>
      </c>
      <c r="H3014" s="2">
        <v>5720</v>
      </c>
      <c r="I3014">
        <f>+ABS(SUMIF($A$4:$A$11183,A3014,$H$4:$H$11183)-IF(ISERROR(VLOOKUP(A3014,Seguimiento_Mar_2025!G$4:U$356,15,FALSE)),0,VLOOKUP(A3014,Seguimiento_Mar_2025!G$4:U$356,15,FALSE)))</f>
        <v>0</v>
      </c>
    </row>
    <row r="3015" spans="1:9" ht="30">
      <c r="A3015" t="s">
        <v>297</v>
      </c>
      <c r="B3015" s="1" t="str">
        <f>+IF(LEN(A3015)&gt;0,VLOOKUP(A3015,Seguimiento_Mar_2025!G$4:H$356,2,FALSE),"")</f>
        <v xml:space="preserve">Escolares beneficiados con raciones de alimentos
</v>
      </c>
      <c r="C3015" s="1" t="str">
        <f>+IF(LEN(A3015)&gt;0,VLOOKUP(A3015,Seguimiento_Mar_2025!G$4:J$356,4,FALSE),"")</f>
        <v>Secretaría de Educación</v>
      </c>
      <c r="D3015" t="s">
        <v>1284</v>
      </c>
      <c r="E3015" t="str">
        <f t="shared" si="95"/>
        <v>52020901Montebello</v>
      </c>
      <c r="F3015" t="str">
        <f t="shared" si="96"/>
        <v/>
      </c>
      <c r="G3015">
        <v>783</v>
      </c>
      <c r="H3015" s="2">
        <v>783</v>
      </c>
      <c r="I3015">
        <f>+ABS(SUMIF($A$4:$A$11183,A3015,$H$4:$H$11183)-IF(ISERROR(VLOOKUP(A3015,Seguimiento_Mar_2025!G$4:U$356,15,FALSE)),0,VLOOKUP(A3015,Seguimiento_Mar_2025!G$4:U$356,15,FALSE)))</f>
        <v>0</v>
      </c>
    </row>
    <row r="3016" spans="1:9" ht="30">
      <c r="A3016" t="s">
        <v>297</v>
      </c>
      <c r="B3016" s="1" t="str">
        <f>+IF(LEN(A3016)&gt;0,VLOOKUP(A3016,Seguimiento_Mar_2025!G$4:H$356,2,FALSE),"")</f>
        <v xml:space="preserve">Escolares beneficiados con raciones de alimentos
</v>
      </c>
      <c r="C3016" s="1" t="str">
        <f>+IF(LEN(A3016)&gt;0,VLOOKUP(A3016,Seguimiento_Mar_2025!G$4:J$356,4,FALSE),"")</f>
        <v>Secretaría de Educación</v>
      </c>
      <c r="D3016" t="s">
        <v>1243</v>
      </c>
      <c r="E3016" t="str">
        <f t="shared" si="95"/>
        <v>52020901Murindó</v>
      </c>
      <c r="F3016" t="str">
        <f t="shared" si="96"/>
        <v/>
      </c>
      <c r="G3016">
        <v>1400</v>
      </c>
      <c r="H3016" s="2">
        <v>1357</v>
      </c>
      <c r="I3016">
        <f>+ABS(SUMIF($A$4:$A$11183,A3016,$H$4:$H$11183)-IF(ISERROR(VLOOKUP(A3016,Seguimiento_Mar_2025!G$4:U$356,15,FALSE)),0,VLOOKUP(A3016,Seguimiento_Mar_2025!G$4:U$356,15,FALSE)))</f>
        <v>0</v>
      </c>
    </row>
    <row r="3017" spans="1:9" ht="30">
      <c r="A3017" t="s">
        <v>297</v>
      </c>
      <c r="B3017" s="1" t="str">
        <f>+IF(LEN(A3017)&gt;0,VLOOKUP(A3017,Seguimiento_Mar_2025!G$4:H$356,2,FALSE),"")</f>
        <v xml:space="preserve">Escolares beneficiados con raciones de alimentos
</v>
      </c>
      <c r="C3017" s="1" t="str">
        <f>+IF(LEN(A3017)&gt;0,VLOOKUP(A3017,Seguimiento_Mar_2025!G$4:J$356,4,FALSE),"")</f>
        <v>Secretaría de Educación</v>
      </c>
      <c r="D3017" t="s">
        <v>1285</v>
      </c>
      <c r="E3017" t="str">
        <f t="shared" si="95"/>
        <v>52020901Mutatá</v>
      </c>
      <c r="F3017" t="str">
        <f t="shared" si="96"/>
        <v/>
      </c>
      <c r="G3017">
        <v>3446</v>
      </c>
      <c r="H3017" s="2">
        <v>3567</v>
      </c>
      <c r="I3017">
        <f>+ABS(SUMIF($A$4:$A$11183,A3017,$H$4:$H$11183)-IF(ISERROR(VLOOKUP(A3017,Seguimiento_Mar_2025!G$4:U$356,15,FALSE)),0,VLOOKUP(A3017,Seguimiento_Mar_2025!G$4:U$356,15,FALSE)))</f>
        <v>0</v>
      </c>
    </row>
    <row r="3018" spans="1:9" ht="30">
      <c r="A3018" t="s">
        <v>297</v>
      </c>
      <c r="B3018" s="1" t="str">
        <f>+IF(LEN(A3018)&gt;0,VLOOKUP(A3018,Seguimiento_Mar_2025!G$4:H$356,2,FALSE),"")</f>
        <v xml:space="preserve">Escolares beneficiados con raciones de alimentos
</v>
      </c>
      <c r="C3018" s="1" t="str">
        <f>+IF(LEN(A3018)&gt;0,VLOOKUP(A3018,Seguimiento_Mar_2025!G$4:J$356,4,FALSE),"")</f>
        <v>Secretaría de Educación</v>
      </c>
      <c r="D3018" t="s">
        <v>1286</v>
      </c>
      <c r="E3018" t="str">
        <f t="shared" si="95"/>
        <v>52020901Nariño</v>
      </c>
      <c r="F3018" t="str">
        <f t="shared" si="96"/>
        <v/>
      </c>
      <c r="G3018">
        <v>1250</v>
      </c>
      <c r="H3018" s="2">
        <v>1250</v>
      </c>
      <c r="I3018">
        <f>+ABS(SUMIF($A$4:$A$11183,A3018,$H$4:$H$11183)-IF(ISERROR(VLOOKUP(A3018,Seguimiento_Mar_2025!G$4:U$356,15,FALSE)),0,VLOOKUP(A3018,Seguimiento_Mar_2025!G$4:U$356,15,FALSE)))</f>
        <v>0</v>
      </c>
    </row>
    <row r="3019" spans="1:9" ht="30">
      <c r="A3019" t="s">
        <v>297</v>
      </c>
      <c r="B3019" s="1" t="str">
        <f>+IF(LEN(A3019)&gt;0,VLOOKUP(A3019,Seguimiento_Mar_2025!G$4:H$356,2,FALSE),"")</f>
        <v xml:space="preserve">Escolares beneficiados con raciones de alimentos
</v>
      </c>
      <c r="C3019" s="1" t="str">
        <f>+IF(LEN(A3019)&gt;0,VLOOKUP(A3019,Seguimiento_Mar_2025!G$4:J$356,4,FALSE),"")</f>
        <v>Secretaría de Educación</v>
      </c>
      <c r="D3019" t="s">
        <v>1239</v>
      </c>
      <c r="E3019" t="str">
        <f t="shared" si="95"/>
        <v>52020901Nechí</v>
      </c>
      <c r="F3019" t="str">
        <f t="shared" si="96"/>
        <v/>
      </c>
      <c r="G3019">
        <v>4842</v>
      </c>
      <c r="H3019" s="2">
        <v>4842</v>
      </c>
      <c r="I3019">
        <f>+ABS(SUMIF($A$4:$A$11183,A3019,$H$4:$H$11183)-IF(ISERROR(VLOOKUP(A3019,Seguimiento_Mar_2025!G$4:U$356,15,FALSE)),0,VLOOKUP(A3019,Seguimiento_Mar_2025!G$4:U$356,15,FALSE)))</f>
        <v>0</v>
      </c>
    </row>
    <row r="3020" spans="1:9" ht="30">
      <c r="A3020" t="s">
        <v>297</v>
      </c>
      <c r="B3020" s="1" t="str">
        <f>+IF(LEN(A3020)&gt;0,VLOOKUP(A3020,Seguimiento_Mar_2025!G$4:H$356,2,FALSE),"")</f>
        <v xml:space="preserve">Escolares beneficiados con raciones de alimentos
</v>
      </c>
      <c r="C3020" s="1" t="str">
        <f>+IF(LEN(A3020)&gt;0,VLOOKUP(A3020,Seguimiento_Mar_2025!G$4:J$356,4,FALSE),"")</f>
        <v>Secretaría de Educación</v>
      </c>
      <c r="D3020" t="s">
        <v>1228</v>
      </c>
      <c r="E3020" t="str">
        <f t="shared" si="95"/>
        <v>52020901Necoclí</v>
      </c>
      <c r="F3020" t="str">
        <f t="shared" si="96"/>
        <v/>
      </c>
      <c r="G3020">
        <v>13594</v>
      </c>
      <c r="H3020" s="2">
        <v>13389</v>
      </c>
      <c r="I3020">
        <f>+ABS(SUMIF($A$4:$A$11183,A3020,$H$4:$H$11183)-IF(ISERROR(VLOOKUP(A3020,Seguimiento_Mar_2025!G$4:U$356,15,FALSE)),0,VLOOKUP(A3020,Seguimiento_Mar_2025!G$4:U$356,15,FALSE)))</f>
        <v>0</v>
      </c>
    </row>
    <row r="3021" spans="1:9" ht="30">
      <c r="A3021" t="s">
        <v>297</v>
      </c>
      <c r="B3021" s="1" t="str">
        <f>+IF(LEN(A3021)&gt;0,VLOOKUP(A3021,Seguimiento_Mar_2025!G$4:H$356,2,FALSE),"")</f>
        <v xml:space="preserve">Escolares beneficiados con raciones de alimentos
</v>
      </c>
      <c r="C3021" s="1" t="str">
        <f>+IF(LEN(A3021)&gt;0,VLOOKUP(A3021,Seguimiento_Mar_2025!G$4:J$356,4,FALSE),"")</f>
        <v>Secretaría de Educación</v>
      </c>
      <c r="D3021" t="s">
        <v>1274</v>
      </c>
      <c r="E3021" t="str">
        <f t="shared" si="95"/>
        <v>52020901Olaya</v>
      </c>
      <c r="F3021" t="str">
        <f t="shared" si="96"/>
        <v/>
      </c>
      <c r="G3021">
        <v>420</v>
      </c>
      <c r="H3021" s="2">
        <v>420</v>
      </c>
      <c r="I3021">
        <f>+ABS(SUMIF($A$4:$A$11183,A3021,$H$4:$H$11183)-IF(ISERROR(VLOOKUP(A3021,Seguimiento_Mar_2025!G$4:U$356,15,FALSE)),0,VLOOKUP(A3021,Seguimiento_Mar_2025!G$4:U$356,15,FALSE)))</f>
        <v>0</v>
      </c>
    </row>
    <row r="3022" spans="1:9" ht="30">
      <c r="A3022" t="s">
        <v>297</v>
      </c>
      <c r="B3022" s="1" t="str">
        <f>+IF(LEN(A3022)&gt;0,VLOOKUP(A3022,Seguimiento_Mar_2025!G$4:H$356,2,FALSE),"")</f>
        <v xml:space="preserve">Escolares beneficiados con raciones de alimentos
</v>
      </c>
      <c r="C3022" s="1" t="str">
        <f>+IF(LEN(A3022)&gt;0,VLOOKUP(A3022,Seguimiento_Mar_2025!G$4:J$356,4,FALSE),"")</f>
        <v>Secretaría de Educación</v>
      </c>
      <c r="D3022" t="s">
        <v>1335</v>
      </c>
      <c r="E3022" t="str">
        <f t="shared" si="95"/>
        <v>52020901Peque</v>
      </c>
      <c r="F3022" t="str">
        <f t="shared" si="96"/>
        <v/>
      </c>
      <c r="G3022">
        <v>1590</v>
      </c>
      <c r="H3022" s="2">
        <v>1417</v>
      </c>
      <c r="I3022">
        <f>+ABS(SUMIF($A$4:$A$11183,A3022,$H$4:$H$11183)-IF(ISERROR(VLOOKUP(A3022,Seguimiento_Mar_2025!G$4:U$356,15,FALSE)),0,VLOOKUP(A3022,Seguimiento_Mar_2025!G$4:U$356,15,FALSE)))</f>
        <v>0</v>
      </c>
    </row>
    <row r="3023" spans="1:9" ht="30">
      <c r="A3023" t="s">
        <v>297</v>
      </c>
      <c r="B3023" s="1" t="str">
        <f>+IF(LEN(A3023)&gt;0,VLOOKUP(A3023,Seguimiento_Mar_2025!G$4:H$356,2,FALSE),"")</f>
        <v xml:space="preserve">Escolares beneficiados con raciones de alimentos
</v>
      </c>
      <c r="C3023" s="1" t="str">
        <f>+IF(LEN(A3023)&gt;0,VLOOKUP(A3023,Seguimiento_Mar_2025!G$4:J$356,4,FALSE),"")</f>
        <v>Secretaría de Educación</v>
      </c>
      <c r="D3023" t="s">
        <v>1295</v>
      </c>
      <c r="E3023" t="str">
        <f t="shared" si="95"/>
        <v>52020901Pueblorrico</v>
      </c>
      <c r="F3023" t="str">
        <f t="shared" si="96"/>
        <v/>
      </c>
      <c r="G3023">
        <v>904</v>
      </c>
      <c r="H3023" s="2">
        <v>904</v>
      </c>
      <c r="I3023">
        <f>+ABS(SUMIF($A$4:$A$11183,A3023,$H$4:$H$11183)-IF(ISERROR(VLOOKUP(A3023,Seguimiento_Mar_2025!G$4:U$356,15,FALSE)),0,VLOOKUP(A3023,Seguimiento_Mar_2025!G$4:U$356,15,FALSE)))</f>
        <v>0</v>
      </c>
    </row>
    <row r="3024" spans="1:9" ht="30">
      <c r="A3024" t="s">
        <v>297</v>
      </c>
      <c r="B3024" s="1" t="str">
        <f>+IF(LEN(A3024)&gt;0,VLOOKUP(A3024,Seguimiento_Mar_2025!G$4:H$356,2,FALSE),"")</f>
        <v xml:space="preserve">Escolares beneficiados con raciones de alimentos
</v>
      </c>
      <c r="C3024" s="1" t="str">
        <f>+IF(LEN(A3024)&gt;0,VLOOKUP(A3024,Seguimiento_Mar_2025!G$4:J$356,4,FALSE),"")</f>
        <v>Secretaría de Educación</v>
      </c>
      <c r="D3024" t="s">
        <v>1260</v>
      </c>
      <c r="E3024" t="str">
        <f t="shared" si="95"/>
        <v>52020901Puerto Berrío</v>
      </c>
      <c r="F3024" t="str">
        <f t="shared" si="96"/>
        <v/>
      </c>
      <c r="G3024">
        <v>2869</v>
      </c>
      <c r="H3024" s="2">
        <v>2869</v>
      </c>
      <c r="I3024">
        <f>+ABS(SUMIF($A$4:$A$11183,A3024,$H$4:$H$11183)-IF(ISERROR(VLOOKUP(A3024,Seguimiento_Mar_2025!G$4:U$356,15,FALSE)),0,VLOOKUP(A3024,Seguimiento_Mar_2025!G$4:U$356,15,FALSE)))</f>
        <v>0</v>
      </c>
    </row>
    <row r="3025" spans="1:9" ht="30">
      <c r="A3025" t="s">
        <v>297</v>
      </c>
      <c r="B3025" s="1" t="str">
        <f>+IF(LEN(A3025)&gt;0,VLOOKUP(A3025,Seguimiento_Mar_2025!G$4:H$356,2,FALSE),"")</f>
        <v xml:space="preserve">Escolares beneficiados con raciones de alimentos
</v>
      </c>
      <c r="C3025" s="1" t="str">
        <f>+IF(LEN(A3025)&gt;0,VLOOKUP(A3025,Seguimiento_Mar_2025!G$4:J$356,4,FALSE),"")</f>
        <v>Secretaría de Educación</v>
      </c>
      <c r="D3025" t="s">
        <v>1287</v>
      </c>
      <c r="E3025" t="str">
        <f t="shared" si="95"/>
        <v>52020901Puerto Nare</v>
      </c>
      <c r="F3025" t="str">
        <f t="shared" si="96"/>
        <v/>
      </c>
      <c r="G3025">
        <v>1722</v>
      </c>
      <c r="H3025" s="2">
        <v>1722</v>
      </c>
      <c r="I3025">
        <f>+ABS(SUMIF($A$4:$A$11183,A3025,$H$4:$H$11183)-IF(ISERROR(VLOOKUP(A3025,Seguimiento_Mar_2025!G$4:U$356,15,FALSE)),0,VLOOKUP(A3025,Seguimiento_Mar_2025!G$4:U$356,15,FALSE)))</f>
        <v>0</v>
      </c>
    </row>
    <row r="3026" spans="1:9" ht="30">
      <c r="A3026" t="s">
        <v>297</v>
      </c>
      <c r="B3026" s="1" t="str">
        <f>+IF(LEN(A3026)&gt;0,VLOOKUP(A3026,Seguimiento_Mar_2025!G$4:H$356,2,FALSE),"")</f>
        <v xml:space="preserve">Escolares beneficiados con raciones de alimentos
</v>
      </c>
      <c r="C3026" s="1" t="str">
        <f>+IF(LEN(A3026)&gt;0,VLOOKUP(A3026,Seguimiento_Mar_2025!G$4:J$356,4,FALSE),"")</f>
        <v>Secretaría de Educación</v>
      </c>
      <c r="D3026" t="s">
        <v>1268</v>
      </c>
      <c r="E3026" t="str">
        <f t="shared" si="95"/>
        <v>52020901Puerto Triunfo</v>
      </c>
      <c r="F3026" t="str">
        <f t="shared" si="96"/>
        <v/>
      </c>
      <c r="G3026">
        <v>3080</v>
      </c>
      <c r="H3026" s="2">
        <v>3173</v>
      </c>
      <c r="I3026">
        <f>+ABS(SUMIF($A$4:$A$11183,A3026,$H$4:$H$11183)-IF(ISERROR(VLOOKUP(A3026,Seguimiento_Mar_2025!G$4:U$356,15,FALSE)),0,VLOOKUP(A3026,Seguimiento_Mar_2025!G$4:U$356,15,FALSE)))</f>
        <v>0</v>
      </c>
    </row>
    <row r="3027" spans="1:9" ht="30">
      <c r="A3027" t="s">
        <v>297</v>
      </c>
      <c r="B3027" s="1" t="str">
        <f>+IF(LEN(A3027)&gt;0,VLOOKUP(A3027,Seguimiento_Mar_2025!G$4:H$356,2,FALSE),"")</f>
        <v xml:space="preserve">Escolares beneficiados con raciones de alimentos
</v>
      </c>
      <c r="C3027" s="1" t="str">
        <f>+IF(LEN(A3027)&gt;0,VLOOKUP(A3027,Seguimiento_Mar_2025!G$4:J$356,4,FALSE),"")</f>
        <v>Secretaría de Educación</v>
      </c>
      <c r="D3027" t="s">
        <v>1336</v>
      </c>
      <c r="E3027" t="str">
        <f t="shared" si="95"/>
        <v>52020901Remedios</v>
      </c>
      <c r="F3027" t="str">
        <f t="shared" si="96"/>
        <v/>
      </c>
      <c r="G3027">
        <v>6601</v>
      </c>
      <c r="H3027" s="2">
        <v>6601</v>
      </c>
      <c r="I3027">
        <f>+ABS(SUMIF($A$4:$A$11183,A3027,$H$4:$H$11183)-IF(ISERROR(VLOOKUP(A3027,Seguimiento_Mar_2025!G$4:U$356,15,FALSE)),0,VLOOKUP(A3027,Seguimiento_Mar_2025!G$4:U$356,15,FALSE)))</f>
        <v>0</v>
      </c>
    </row>
    <row r="3028" spans="1:9" ht="30">
      <c r="A3028" t="s">
        <v>297</v>
      </c>
      <c r="B3028" s="1" t="str">
        <f>+IF(LEN(A3028)&gt;0,VLOOKUP(A3028,Seguimiento_Mar_2025!G$4:H$356,2,FALSE),"")</f>
        <v xml:space="preserve">Escolares beneficiados con raciones de alimentos
</v>
      </c>
      <c r="C3028" s="1" t="str">
        <f>+IF(LEN(A3028)&gt;0,VLOOKUP(A3028,Seguimiento_Mar_2025!G$4:J$356,4,FALSE),"")</f>
        <v>Secretaría de Educación</v>
      </c>
      <c r="D3028" t="s">
        <v>1338</v>
      </c>
      <c r="E3028" t="str">
        <f t="shared" si="95"/>
        <v>52020901Sabanalarga</v>
      </c>
      <c r="F3028" t="str">
        <f t="shared" si="96"/>
        <v/>
      </c>
      <c r="G3028">
        <v>1429</v>
      </c>
      <c r="H3028" s="2">
        <v>1429</v>
      </c>
      <c r="I3028">
        <f>+ABS(SUMIF($A$4:$A$11183,A3028,$H$4:$H$11183)-IF(ISERROR(VLOOKUP(A3028,Seguimiento_Mar_2025!G$4:U$356,15,FALSE)),0,VLOOKUP(A3028,Seguimiento_Mar_2025!G$4:U$356,15,FALSE)))</f>
        <v>0</v>
      </c>
    </row>
    <row r="3029" spans="1:9" ht="30">
      <c r="A3029" t="s">
        <v>297</v>
      </c>
      <c r="B3029" s="1" t="str">
        <f>+IF(LEN(A3029)&gt;0,VLOOKUP(A3029,Seguimiento_Mar_2025!G$4:H$356,2,FALSE),"")</f>
        <v xml:space="preserve">Escolares beneficiados con raciones de alimentos
</v>
      </c>
      <c r="C3029" s="1" t="str">
        <f>+IF(LEN(A3029)&gt;0,VLOOKUP(A3029,Seguimiento_Mar_2025!G$4:J$356,4,FALSE),"")</f>
        <v>Secretaría de Educación</v>
      </c>
      <c r="D3029" t="s">
        <v>1300</v>
      </c>
      <c r="E3029" t="str">
        <f t="shared" si="95"/>
        <v>52020901Salgar</v>
      </c>
      <c r="F3029" t="str">
        <f t="shared" si="96"/>
        <v/>
      </c>
      <c r="G3029">
        <v>1872</v>
      </c>
      <c r="H3029" s="2">
        <v>1872</v>
      </c>
      <c r="I3029">
        <f>+ABS(SUMIF($A$4:$A$11183,A3029,$H$4:$H$11183)-IF(ISERROR(VLOOKUP(A3029,Seguimiento_Mar_2025!G$4:U$356,15,FALSE)),0,VLOOKUP(A3029,Seguimiento_Mar_2025!G$4:U$356,15,FALSE)))</f>
        <v>0</v>
      </c>
    </row>
    <row r="3030" spans="1:9" ht="30">
      <c r="A3030" t="s">
        <v>297</v>
      </c>
      <c r="B3030" s="1" t="str">
        <f>+IF(LEN(A3030)&gt;0,VLOOKUP(A3030,Seguimiento_Mar_2025!G$4:H$356,2,FALSE),"")</f>
        <v xml:space="preserve">Escolares beneficiados con raciones de alimentos
</v>
      </c>
      <c r="C3030" s="1" t="str">
        <f>+IF(LEN(A3030)&gt;0,VLOOKUP(A3030,Seguimiento_Mar_2025!G$4:J$356,4,FALSE),"")</f>
        <v>Secretaría de Educación</v>
      </c>
      <c r="D3030" t="s">
        <v>1518</v>
      </c>
      <c r="E3030" t="str">
        <f t="shared" si="95"/>
        <v>52020901San Andrés De Cuerquía</v>
      </c>
      <c r="F3030" t="str">
        <f t="shared" si="96"/>
        <v/>
      </c>
      <c r="G3030">
        <v>931</v>
      </c>
      <c r="H3030" s="2">
        <v>931</v>
      </c>
      <c r="I3030">
        <f>+ABS(SUMIF($A$4:$A$11183,A3030,$H$4:$H$11183)-IF(ISERROR(VLOOKUP(A3030,Seguimiento_Mar_2025!G$4:U$356,15,FALSE)),0,VLOOKUP(A3030,Seguimiento_Mar_2025!G$4:U$356,15,FALSE)))</f>
        <v>0</v>
      </c>
    </row>
    <row r="3031" spans="1:9" ht="30">
      <c r="A3031" t="s">
        <v>297</v>
      </c>
      <c r="B3031" s="1" t="str">
        <f>+IF(LEN(A3031)&gt;0,VLOOKUP(A3031,Seguimiento_Mar_2025!G$4:H$356,2,FALSE),"")</f>
        <v xml:space="preserve">Escolares beneficiados con raciones de alimentos
</v>
      </c>
      <c r="C3031" s="1" t="str">
        <f>+IF(LEN(A3031)&gt;0,VLOOKUP(A3031,Seguimiento_Mar_2025!G$4:J$356,4,FALSE),"")</f>
        <v>Secretaría de Educación</v>
      </c>
      <c r="D3031" t="s">
        <v>1242</v>
      </c>
      <c r="E3031" t="str">
        <f t="shared" si="95"/>
        <v>52020901San Carlos</v>
      </c>
      <c r="F3031" t="str">
        <f t="shared" si="96"/>
        <v/>
      </c>
      <c r="G3031">
        <v>2543</v>
      </c>
      <c r="H3031" s="2">
        <v>2543</v>
      </c>
      <c r="I3031">
        <f>+ABS(SUMIF($A$4:$A$11183,A3031,$H$4:$H$11183)-IF(ISERROR(VLOOKUP(A3031,Seguimiento_Mar_2025!G$4:U$356,15,FALSE)),0,VLOOKUP(A3031,Seguimiento_Mar_2025!G$4:U$356,15,FALSE)))</f>
        <v>0</v>
      </c>
    </row>
    <row r="3032" spans="1:9" ht="30">
      <c r="A3032" t="s">
        <v>297</v>
      </c>
      <c r="B3032" s="1" t="str">
        <f>+IF(LEN(A3032)&gt;0,VLOOKUP(A3032,Seguimiento_Mar_2025!G$4:H$356,2,FALSE),"")</f>
        <v xml:space="preserve">Escolares beneficiados con raciones de alimentos
</v>
      </c>
      <c r="C3032" s="1" t="str">
        <f>+IF(LEN(A3032)&gt;0,VLOOKUP(A3032,Seguimiento_Mar_2025!G$4:J$356,4,FALSE),"")</f>
        <v>Secretaría de Educación</v>
      </c>
      <c r="D3032" t="s">
        <v>1302</v>
      </c>
      <c r="E3032" t="str">
        <f t="shared" si="95"/>
        <v>52020901San Francisco</v>
      </c>
      <c r="F3032" t="str">
        <f t="shared" si="96"/>
        <v/>
      </c>
      <c r="G3032">
        <v>1008</v>
      </c>
      <c r="H3032" s="2">
        <v>1008</v>
      </c>
      <c r="I3032">
        <f>+ABS(SUMIF($A$4:$A$11183,A3032,$H$4:$H$11183)-IF(ISERROR(VLOOKUP(A3032,Seguimiento_Mar_2025!G$4:U$356,15,FALSE)),0,VLOOKUP(A3032,Seguimiento_Mar_2025!G$4:U$356,15,FALSE)))</f>
        <v>0</v>
      </c>
    </row>
    <row r="3033" spans="1:9" ht="30">
      <c r="A3033" t="s">
        <v>297</v>
      </c>
      <c r="B3033" s="1" t="str">
        <f>+IF(LEN(A3033)&gt;0,VLOOKUP(A3033,Seguimiento_Mar_2025!G$4:H$356,2,FALSE),"")</f>
        <v xml:space="preserve">Escolares beneficiados con raciones de alimentos
</v>
      </c>
      <c r="C3033" s="1" t="str">
        <f>+IF(LEN(A3033)&gt;0,VLOOKUP(A3033,Seguimiento_Mar_2025!G$4:J$356,4,FALSE),"")</f>
        <v>Secretaría de Educación</v>
      </c>
      <c r="D3033" t="s">
        <v>1236</v>
      </c>
      <c r="E3033" t="str">
        <f t="shared" si="95"/>
        <v>52020901San Jerónimo</v>
      </c>
      <c r="F3033" t="str">
        <f t="shared" si="96"/>
        <v/>
      </c>
      <c r="G3033">
        <v>1534</v>
      </c>
      <c r="H3033" s="2">
        <v>1534</v>
      </c>
      <c r="I3033">
        <f>+ABS(SUMIF($A$4:$A$11183,A3033,$H$4:$H$11183)-IF(ISERROR(VLOOKUP(A3033,Seguimiento_Mar_2025!G$4:U$356,15,FALSE)),0,VLOOKUP(A3033,Seguimiento_Mar_2025!G$4:U$356,15,FALSE)))</f>
        <v>0</v>
      </c>
    </row>
    <row r="3034" spans="1:9" ht="30">
      <c r="A3034" t="s">
        <v>297</v>
      </c>
      <c r="B3034" s="1" t="str">
        <f>+IF(LEN(A3034)&gt;0,VLOOKUP(A3034,Seguimiento_Mar_2025!G$4:H$356,2,FALSE),"")</f>
        <v xml:space="preserve">Escolares beneficiados con raciones de alimentos
</v>
      </c>
      <c r="C3034" s="1" t="str">
        <f>+IF(LEN(A3034)&gt;0,VLOOKUP(A3034,Seguimiento_Mar_2025!G$4:J$356,4,FALSE),"")</f>
        <v>Secretaría de Educación</v>
      </c>
      <c r="D3034" t="s">
        <v>1358</v>
      </c>
      <c r="E3034" t="str">
        <f t="shared" si="95"/>
        <v>52020901San José De La Montaña</v>
      </c>
      <c r="F3034" t="str">
        <f t="shared" si="96"/>
        <v/>
      </c>
      <c r="G3034">
        <v>404</v>
      </c>
      <c r="H3034" s="2">
        <v>404</v>
      </c>
      <c r="I3034">
        <f>+ABS(SUMIF($A$4:$A$11183,A3034,$H$4:$H$11183)-IF(ISERROR(VLOOKUP(A3034,Seguimiento_Mar_2025!G$4:U$356,15,FALSE)),0,VLOOKUP(A3034,Seguimiento_Mar_2025!G$4:U$356,15,FALSE)))</f>
        <v>0</v>
      </c>
    </row>
    <row r="3035" spans="1:9" ht="30">
      <c r="A3035" t="s">
        <v>297</v>
      </c>
      <c r="B3035" s="1" t="str">
        <f>+IF(LEN(A3035)&gt;0,VLOOKUP(A3035,Seguimiento_Mar_2025!G$4:H$356,2,FALSE),"")</f>
        <v xml:space="preserve">Escolares beneficiados con raciones de alimentos
</v>
      </c>
      <c r="C3035" s="1" t="str">
        <f>+IF(LEN(A3035)&gt;0,VLOOKUP(A3035,Seguimiento_Mar_2025!G$4:J$356,4,FALSE),"")</f>
        <v>Secretaría de Educación</v>
      </c>
      <c r="D3035" t="s">
        <v>1359</v>
      </c>
      <c r="E3035" t="str">
        <f t="shared" si="95"/>
        <v>52020901San Juan De Urabá</v>
      </c>
      <c r="F3035" t="str">
        <f t="shared" si="96"/>
        <v/>
      </c>
      <c r="G3035">
        <v>5183</v>
      </c>
      <c r="H3035" s="2">
        <v>5183</v>
      </c>
      <c r="I3035">
        <f>+ABS(SUMIF($A$4:$A$11183,A3035,$H$4:$H$11183)-IF(ISERROR(VLOOKUP(A3035,Seguimiento_Mar_2025!G$4:U$356,15,FALSE)),0,VLOOKUP(A3035,Seguimiento_Mar_2025!G$4:U$356,15,FALSE)))</f>
        <v>0</v>
      </c>
    </row>
    <row r="3036" spans="1:9" ht="30">
      <c r="A3036" t="s">
        <v>297</v>
      </c>
      <c r="B3036" s="1" t="str">
        <f>+IF(LEN(A3036)&gt;0,VLOOKUP(A3036,Seguimiento_Mar_2025!G$4:H$356,2,FALSE),"")</f>
        <v xml:space="preserve">Escolares beneficiados con raciones de alimentos
</v>
      </c>
      <c r="C3036" s="1" t="str">
        <f>+IF(LEN(A3036)&gt;0,VLOOKUP(A3036,Seguimiento_Mar_2025!G$4:J$356,4,FALSE),"")</f>
        <v>Secretaría de Educación</v>
      </c>
      <c r="D3036" t="s">
        <v>1298</v>
      </c>
      <c r="E3036" t="str">
        <f t="shared" si="95"/>
        <v>52020901San Luis</v>
      </c>
      <c r="F3036" t="str">
        <f t="shared" si="96"/>
        <v/>
      </c>
      <c r="G3036">
        <v>2279</v>
      </c>
      <c r="H3036" s="2">
        <v>2279</v>
      </c>
      <c r="I3036">
        <f>+ABS(SUMIF($A$4:$A$11183,A3036,$H$4:$H$11183)-IF(ISERROR(VLOOKUP(A3036,Seguimiento_Mar_2025!G$4:U$356,15,FALSE)),0,VLOOKUP(A3036,Seguimiento_Mar_2025!G$4:U$356,15,FALSE)))</f>
        <v>0</v>
      </c>
    </row>
    <row r="3037" spans="1:9" ht="30">
      <c r="A3037" t="s">
        <v>297</v>
      </c>
      <c r="B3037" s="1" t="str">
        <f>+IF(LEN(A3037)&gt;0,VLOOKUP(A3037,Seguimiento_Mar_2025!G$4:H$356,2,FALSE),"")</f>
        <v xml:space="preserve">Escolares beneficiados con raciones de alimentos
</v>
      </c>
      <c r="C3037" s="1" t="str">
        <f>+IF(LEN(A3037)&gt;0,VLOOKUP(A3037,Seguimiento_Mar_2025!G$4:J$356,4,FALSE),"")</f>
        <v>Secretaría de Educación</v>
      </c>
      <c r="D3037" t="s">
        <v>1560</v>
      </c>
      <c r="E3037" t="str">
        <f t="shared" si="95"/>
        <v>52020901San Pedro De Los Milagros</v>
      </c>
      <c r="F3037" t="str">
        <f t="shared" si="96"/>
        <v/>
      </c>
      <c r="G3037">
        <v>2109</v>
      </c>
      <c r="H3037" s="2">
        <v>2109</v>
      </c>
      <c r="I3037">
        <f>+ABS(SUMIF($A$4:$A$11183,A3037,$H$4:$H$11183)-IF(ISERROR(VLOOKUP(A3037,Seguimiento_Mar_2025!G$4:U$356,15,FALSE)),0,VLOOKUP(A3037,Seguimiento_Mar_2025!G$4:U$356,15,FALSE)))</f>
        <v>0</v>
      </c>
    </row>
    <row r="3038" spans="1:9" ht="30">
      <c r="A3038" t="s">
        <v>297</v>
      </c>
      <c r="B3038" s="1" t="str">
        <f>+IF(LEN(A3038)&gt;0,VLOOKUP(A3038,Seguimiento_Mar_2025!G$4:H$356,2,FALSE),"")</f>
        <v xml:space="preserve">Escolares beneficiados con raciones de alimentos
</v>
      </c>
      <c r="C3038" s="1" t="str">
        <f>+IF(LEN(A3038)&gt;0,VLOOKUP(A3038,Seguimiento_Mar_2025!G$4:J$356,4,FALSE),"")</f>
        <v>Secretaría de Educación</v>
      </c>
      <c r="D3038" t="s">
        <v>1342</v>
      </c>
      <c r="E3038" t="str">
        <f t="shared" si="95"/>
        <v>52020901San Pedro de Urabá</v>
      </c>
      <c r="F3038" t="str">
        <f t="shared" si="96"/>
        <v/>
      </c>
      <c r="G3038">
        <v>6696</v>
      </c>
      <c r="H3038" s="2">
        <v>6775</v>
      </c>
      <c r="I3038">
        <f>+ABS(SUMIF($A$4:$A$11183,A3038,$H$4:$H$11183)-IF(ISERROR(VLOOKUP(A3038,Seguimiento_Mar_2025!G$4:U$356,15,FALSE)),0,VLOOKUP(A3038,Seguimiento_Mar_2025!G$4:U$356,15,FALSE)))</f>
        <v>0</v>
      </c>
    </row>
    <row r="3039" spans="1:9" ht="30">
      <c r="A3039" t="s">
        <v>297</v>
      </c>
      <c r="B3039" s="1" t="str">
        <f>+IF(LEN(A3039)&gt;0,VLOOKUP(A3039,Seguimiento_Mar_2025!G$4:H$356,2,FALSE),"")</f>
        <v xml:space="preserve">Escolares beneficiados con raciones de alimentos
</v>
      </c>
      <c r="C3039" s="1" t="str">
        <f>+IF(LEN(A3039)&gt;0,VLOOKUP(A3039,Seguimiento_Mar_2025!G$4:J$356,4,FALSE),"")</f>
        <v>Secretaría de Educación</v>
      </c>
      <c r="D3039" t="s">
        <v>1247</v>
      </c>
      <c r="E3039" t="str">
        <f t="shared" si="95"/>
        <v>52020901San Rafael</v>
      </c>
      <c r="F3039" t="str">
        <f t="shared" si="96"/>
        <v/>
      </c>
      <c r="G3039">
        <v>2049</v>
      </c>
      <c r="H3039" s="2">
        <v>2049</v>
      </c>
      <c r="I3039">
        <f>+ABS(SUMIF($A$4:$A$11183,A3039,$H$4:$H$11183)-IF(ISERROR(VLOOKUP(A3039,Seguimiento_Mar_2025!G$4:U$356,15,FALSE)),0,VLOOKUP(A3039,Seguimiento_Mar_2025!G$4:U$356,15,FALSE)))</f>
        <v>0</v>
      </c>
    </row>
    <row r="3040" spans="1:9" ht="30">
      <c r="A3040" t="s">
        <v>297</v>
      </c>
      <c r="B3040" s="1" t="str">
        <f>+IF(LEN(A3040)&gt;0,VLOOKUP(A3040,Seguimiento_Mar_2025!G$4:H$356,2,FALSE),"")</f>
        <v xml:space="preserve">Escolares beneficiados con raciones de alimentos
</v>
      </c>
      <c r="C3040" s="1" t="str">
        <f>+IF(LEN(A3040)&gt;0,VLOOKUP(A3040,Seguimiento_Mar_2025!G$4:J$356,4,FALSE),"")</f>
        <v>Secretaría de Educación</v>
      </c>
      <c r="D3040" t="s">
        <v>1296</v>
      </c>
      <c r="E3040" t="str">
        <f t="shared" si="95"/>
        <v>52020901San Roque</v>
      </c>
      <c r="F3040" t="str">
        <f t="shared" si="96"/>
        <v/>
      </c>
      <c r="G3040">
        <v>2467</v>
      </c>
      <c r="H3040" s="2">
        <v>2618</v>
      </c>
      <c r="I3040">
        <f>+ABS(SUMIF($A$4:$A$11183,A3040,$H$4:$H$11183)-IF(ISERROR(VLOOKUP(A3040,Seguimiento_Mar_2025!G$4:U$356,15,FALSE)),0,VLOOKUP(A3040,Seguimiento_Mar_2025!G$4:U$356,15,FALSE)))</f>
        <v>0</v>
      </c>
    </row>
    <row r="3041" spans="1:9" ht="30">
      <c r="A3041" t="s">
        <v>297</v>
      </c>
      <c r="B3041" s="1" t="str">
        <f>+IF(LEN(A3041)&gt;0,VLOOKUP(A3041,Seguimiento_Mar_2025!G$4:H$356,2,FALSE),"")</f>
        <v xml:space="preserve">Escolares beneficiados con raciones de alimentos
</v>
      </c>
      <c r="C3041" s="1" t="str">
        <f>+IF(LEN(A3041)&gt;0,VLOOKUP(A3041,Seguimiento_Mar_2025!G$4:J$356,4,FALSE),"")</f>
        <v>Secretaría de Educación</v>
      </c>
      <c r="D3041" t="s">
        <v>1343</v>
      </c>
      <c r="E3041" t="str">
        <f t="shared" si="95"/>
        <v>52020901San Vicente Ferrer</v>
      </c>
      <c r="F3041" t="str">
        <f t="shared" si="96"/>
        <v/>
      </c>
      <c r="G3041">
        <v>2311</v>
      </c>
      <c r="H3041" s="2">
        <v>2415</v>
      </c>
      <c r="I3041">
        <f>+ABS(SUMIF($A$4:$A$11183,A3041,$H$4:$H$11183)-IF(ISERROR(VLOOKUP(A3041,Seguimiento_Mar_2025!G$4:U$356,15,FALSE)),0,VLOOKUP(A3041,Seguimiento_Mar_2025!G$4:U$356,15,FALSE)))</f>
        <v>0</v>
      </c>
    </row>
    <row r="3042" spans="1:9" ht="30">
      <c r="A3042" t="s">
        <v>297</v>
      </c>
      <c r="B3042" s="1" t="str">
        <f>+IF(LEN(A3042)&gt;0,VLOOKUP(A3042,Seguimiento_Mar_2025!G$4:H$356,2,FALSE),"")</f>
        <v xml:space="preserve">Escolares beneficiados con raciones de alimentos
</v>
      </c>
      <c r="C3042" s="1" t="str">
        <f>+IF(LEN(A3042)&gt;0,VLOOKUP(A3042,Seguimiento_Mar_2025!G$4:J$356,4,FALSE),"")</f>
        <v>Secretaría de Educación</v>
      </c>
      <c r="D3042" t="s">
        <v>1344</v>
      </c>
      <c r="E3042" t="str">
        <f t="shared" si="95"/>
        <v>52020901Santa Bárbara</v>
      </c>
      <c r="F3042" t="str">
        <f t="shared" si="96"/>
        <v/>
      </c>
      <c r="G3042">
        <v>2444</v>
      </c>
      <c r="H3042" s="2">
        <v>2444</v>
      </c>
      <c r="I3042">
        <f>+ABS(SUMIF($A$4:$A$11183,A3042,$H$4:$H$11183)-IF(ISERROR(VLOOKUP(A3042,Seguimiento_Mar_2025!G$4:U$356,15,FALSE)),0,VLOOKUP(A3042,Seguimiento_Mar_2025!G$4:U$356,15,FALSE)))</f>
        <v>0</v>
      </c>
    </row>
    <row r="3043" spans="1:9" ht="30">
      <c r="A3043" t="s">
        <v>297</v>
      </c>
      <c r="B3043" s="1" t="str">
        <f>+IF(LEN(A3043)&gt;0,VLOOKUP(A3043,Seguimiento_Mar_2025!G$4:H$356,2,FALSE),"")</f>
        <v xml:space="preserve">Escolares beneficiados con raciones de alimentos
</v>
      </c>
      <c r="C3043" s="1" t="str">
        <f>+IF(LEN(A3043)&gt;0,VLOOKUP(A3043,Seguimiento_Mar_2025!G$4:J$356,4,FALSE),"")</f>
        <v>Secretaría de Educación</v>
      </c>
      <c r="D3043" t="s">
        <v>1362</v>
      </c>
      <c r="E3043" t="str">
        <f t="shared" si="95"/>
        <v>52020901Santa Rosa De Osos</v>
      </c>
      <c r="F3043" t="str">
        <f t="shared" si="96"/>
        <v/>
      </c>
      <c r="G3043">
        <v>5527</v>
      </c>
      <c r="H3043" s="2">
        <v>2983</v>
      </c>
      <c r="I3043">
        <f>+ABS(SUMIF($A$4:$A$11183,A3043,$H$4:$H$11183)-IF(ISERROR(VLOOKUP(A3043,Seguimiento_Mar_2025!G$4:U$356,15,FALSE)),0,VLOOKUP(A3043,Seguimiento_Mar_2025!G$4:U$356,15,FALSE)))</f>
        <v>0</v>
      </c>
    </row>
    <row r="3044" spans="1:9" ht="30">
      <c r="A3044" t="s">
        <v>297</v>
      </c>
      <c r="B3044" s="1" t="str">
        <f>+IF(LEN(A3044)&gt;0,VLOOKUP(A3044,Seguimiento_Mar_2025!G$4:H$356,2,FALSE),"")</f>
        <v xml:space="preserve">Escolares beneficiados con raciones de alimentos
</v>
      </c>
      <c r="C3044" s="1" t="str">
        <f>+IF(LEN(A3044)&gt;0,VLOOKUP(A3044,Seguimiento_Mar_2025!G$4:J$356,4,FALSE),"")</f>
        <v>Secretaría de Educación</v>
      </c>
      <c r="D3044" t="s">
        <v>1255</v>
      </c>
      <c r="E3044" t="str">
        <f t="shared" si="95"/>
        <v>52020901Santa Fe de Antioquia</v>
      </c>
      <c r="F3044" t="str">
        <f t="shared" si="96"/>
        <v/>
      </c>
      <c r="G3044">
        <v>2983</v>
      </c>
      <c r="H3044" s="2">
        <v>5527</v>
      </c>
      <c r="I3044">
        <f>+ABS(SUMIF($A$4:$A$11183,A3044,$H$4:$H$11183)-IF(ISERROR(VLOOKUP(A3044,Seguimiento_Mar_2025!G$4:U$356,15,FALSE)),0,VLOOKUP(A3044,Seguimiento_Mar_2025!G$4:U$356,15,FALSE)))</f>
        <v>0</v>
      </c>
    </row>
    <row r="3045" spans="1:9" ht="30">
      <c r="A3045" t="s">
        <v>297</v>
      </c>
      <c r="B3045" s="1" t="str">
        <f>+IF(LEN(A3045)&gt;0,VLOOKUP(A3045,Seguimiento_Mar_2025!G$4:H$356,2,FALSE),"")</f>
        <v xml:space="preserve">Escolares beneficiados con raciones de alimentos
</v>
      </c>
      <c r="C3045" s="1" t="str">
        <f>+IF(LEN(A3045)&gt;0,VLOOKUP(A3045,Seguimiento_Mar_2025!G$4:J$356,4,FALSE),"")</f>
        <v>Secretaría de Educación</v>
      </c>
      <c r="D3045" t="s">
        <v>1297</v>
      </c>
      <c r="E3045" t="str">
        <f t="shared" si="95"/>
        <v>52020901Santo Domingo</v>
      </c>
      <c r="F3045" t="str">
        <f t="shared" si="96"/>
        <v/>
      </c>
      <c r="G3045">
        <v>1984</v>
      </c>
      <c r="H3045" s="2">
        <v>1984</v>
      </c>
      <c r="I3045">
        <f>+ABS(SUMIF($A$4:$A$11183,A3045,$H$4:$H$11183)-IF(ISERROR(VLOOKUP(A3045,Seguimiento_Mar_2025!G$4:U$356,15,FALSE)),0,VLOOKUP(A3045,Seguimiento_Mar_2025!G$4:U$356,15,FALSE)))</f>
        <v>0</v>
      </c>
    </row>
    <row r="3046" spans="1:9" ht="30">
      <c r="A3046" t="s">
        <v>297</v>
      </c>
      <c r="B3046" s="1" t="str">
        <f>+IF(LEN(A3046)&gt;0,VLOOKUP(A3046,Seguimiento_Mar_2025!G$4:H$356,2,FALSE),"")</f>
        <v xml:space="preserve">Escolares beneficiados con raciones de alimentos
</v>
      </c>
      <c r="C3046" s="1" t="str">
        <f>+IF(LEN(A3046)&gt;0,VLOOKUP(A3046,Seguimiento_Mar_2025!G$4:J$356,4,FALSE),"")</f>
        <v>Secretaría de Educación</v>
      </c>
      <c r="D3046" t="s">
        <v>1262</v>
      </c>
      <c r="E3046" t="str">
        <f t="shared" si="95"/>
        <v>52020901Segovia</v>
      </c>
      <c r="F3046" t="str">
        <f t="shared" si="96"/>
        <v/>
      </c>
      <c r="G3046">
        <v>4197</v>
      </c>
      <c r="H3046" s="2">
        <v>4197</v>
      </c>
      <c r="I3046">
        <f>+ABS(SUMIF($A$4:$A$11183,A3046,$H$4:$H$11183)-IF(ISERROR(VLOOKUP(A3046,Seguimiento_Mar_2025!G$4:U$356,15,FALSE)),0,VLOOKUP(A3046,Seguimiento_Mar_2025!G$4:U$356,15,FALSE)))</f>
        <v>0</v>
      </c>
    </row>
    <row r="3047" spans="1:9" ht="30">
      <c r="A3047" t="s">
        <v>297</v>
      </c>
      <c r="B3047" s="1" t="str">
        <f>+IF(LEN(A3047)&gt;0,VLOOKUP(A3047,Seguimiento_Mar_2025!G$4:H$356,2,FALSE),"")</f>
        <v xml:space="preserve">Escolares beneficiados con raciones de alimentos
</v>
      </c>
      <c r="C3047" s="1" t="str">
        <f>+IF(LEN(A3047)&gt;0,VLOOKUP(A3047,Seguimiento_Mar_2025!G$4:J$356,4,FALSE),"")</f>
        <v>Secretaría de Educación</v>
      </c>
      <c r="D3047" t="s">
        <v>1267</v>
      </c>
      <c r="E3047" t="str">
        <f t="shared" si="95"/>
        <v>52020901Sonsón</v>
      </c>
      <c r="F3047" t="str">
        <f t="shared" si="96"/>
        <v/>
      </c>
      <c r="G3047">
        <v>5364</v>
      </c>
      <c r="H3047" s="2">
        <v>5364</v>
      </c>
      <c r="I3047">
        <f>+ABS(SUMIF($A$4:$A$11183,A3047,$H$4:$H$11183)-IF(ISERROR(VLOOKUP(A3047,Seguimiento_Mar_2025!G$4:U$356,15,FALSE)),0,VLOOKUP(A3047,Seguimiento_Mar_2025!G$4:U$356,15,FALSE)))</f>
        <v>0</v>
      </c>
    </row>
    <row r="3048" spans="1:9" ht="30">
      <c r="A3048" t="s">
        <v>297</v>
      </c>
      <c r="B3048" s="1" t="str">
        <f>+IF(LEN(A3048)&gt;0,VLOOKUP(A3048,Seguimiento_Mar_2025!G$4:H$356,2,FALSE),"")</f>
        <v xml:space="preserve">Escolares beneficiados con raciones de alimentos
</v>
      </c>
      <c r="C3048" s="1" t="str">
        <f>+IF(LEN(A3048)&gt;0,VLOOKUP(A3048,Seguimiento_Mar_2025!G$4:J$356,4,FALSE),"")</f>
        <v>Secretaría de Educación</v>
      </c>
      <c r="D3048" t="s">
        <v>1345</v>
      </c>
      <c r="E3048" t="str">
        <f t="shared" si="95"/>
        <v>52020901Sopetrán</v>
      </c>
      <c r="F3048" t="str">
        <f t="shared" si="96"/>
        <v/>
      </c>
      <c r="G3048">
        <v>1494</v>
      </c>
      <c r="H3048" s="2">
        <v>1494</v>
      </c>
      <c r="I3048">
        <f>+ABS(SUMIF($A$4:$A$11183,A3048,$H$4:$H$11183)-IF(ISERROR(VLOOKUP(A3048,Seguimiento_Mar_2025!G$4:U$356,15,FALSE)),0,VLOOKUP(A3048,Seguimiento_Mar_2025!G$4:U$356,15,FALSE)))</f>
        <v>0</v>
      </c>
    </row>
    <row r="3049" spans="1:9" ht="30">
      <c r="A3049" t="s">
        <v>297</v>
      </c>
      <c r="B3049" s="1" t="str">
        <f>+IF(LEN(A3049)&gt;0,VLOOKUP(A3049,Seguimiento_Mar_2025!G$4:H$356,2,FALSE),"")</f>
        <v xml:space="preserve">Escolares beneficiados con raciones de alimentos
</v>
      </c>
      <c r="C3049" s="1" t="str">
        <f>+IF(LEN(A3049)&gt;0,VLOOKUP(A3049,Seguimiento_Mar_2025!G$4:J$356,4,FALSE),"")</f>
        <v>Secretaría de Educación</v>
      </c>
      <c r="D3049" t="s">
        <v>1346</v>
      </c>
      <c r="E3049" t="str">
        <f t="shared" ref="E3049:E3112" si="97">+A3049&amp;D3049</f>
        <v>52020901Támesis</v>
      </c>
      <c r="F3049" t="str">
        <f t="shared" si="96"/>
        <v/>
      </c>
      <c r="G3049">
        <v>2223</v>
      </c>
      <c r="H3049" s="2">
        <v>2196</v>
      </c>
      <c r="I3049">
        <f>+ABS(SUMIF($A$4:$A$11183,A3049,$H$4:$H$11183)-IF(ISERROR(VLOOKUP(A3049,Seguimiento_Mar_2025!G$4:U$356,15,FALSE)),0,VLOOKUP(A3049,Seguimiento_Mar_2025!G$4:U$356,15,FALSE)))</f>
        <v>0</v>
      </c>
    </row>
    <row r="3050" spans="1:9" ht="30">
      <c r="A3050" t="s">
        <v>297</v>
      </c>
      <c r="B3050" s="1" t="str">
        <f>+IF(LEN(A3050)&gt;0,VLOOKUP(A3050,Seguimiento_Mar_2025!G$4:H$356,2,FALSE),"")</f>
        <v xml:space="preserve">Escolares beneficiados con raciones de alimentos
</v>
      </c>
      <c r="C3050" s="1" t="str">
        <f>+IF(LEN(A3050)&gt;0,VLOOKUP(A3050,Seguimiento_Mar_2025!G$4:J$356,4,FALSE),"")</f>
        <v>Secretaría de Educación</v>
      </c>
      <c r="D3050" t="s">
        <v>1263</v>
      </c>
      <c r="E3050" t="str">
        <f t="shared" si="97"/>
        <v>52020901Tarazá</v>
      </c>
      <c r="F3050" t="str">
        <f t="shared" si="96"/>
        <v/>
      </c>
      <c r="G3050">
        <v>4121</v>
      </c>
      <c r="H3050" s="2">
        <v>4604</v>
      </c>
      <c r="I3050">
        <f>+ABS(SUMIF($A$4:$A$11183,A3050,$H$4:$H$11183)-IF(ISERROR(VLOOKUP(A3050,Seguimiento_Mar_2025!G$4:U$356,15,FALSE)),0,VLOOKUP(A3050,Seguimiento_Mar_2025!G$4:U$356,15,FALSE)))</f>
        <v>0</v>
      </c>
    </row>
    <row r="3051" spans="1:9" ht="30">
      <c r="A3051" t="s">
        <v>297</v>
      </c>
      <c r="B3051" s="1" t="str">
        <f>+IF(LEN(A3051)&gt;0,VLOOKUP(A3051,Seguimiento_Mar_2025!G$4:H$356,2,FALSE),"")</f>
        <v xml:space="preserve">Escolares beneficiados con raciones de alimentos
</v>
      </c>
      <c r="C3051" s="1" t="str">
        <f>+IF(LEN(A3051)&gt;0,VLOOKUP(A3051,Seguimiento_Mar_2025!G$4:J$356,4,FALSE),"")</f>
        <v>Secretaría de Educación</v>
      </c>
      <c r="D3051" t="s">
        <v>1289</v>
      </c>
      <c r="E3051" t="str">
        <f t="shared" si="97"/>
        <v>52020901Tarso</v>
      </c>
      <c r="F3051" t="str">
        <f t="shared" si="96"/>
        <v/>
      </c>
      <c r="G3051">
        <v>659</v>
      </c>
      <c r="H3051" s="2">
        <v>849</v>
      </c>
      <c r="I3051">
        <f>+ABS(SUMIF($A$4:$A$11183,A3051,$H$4:$H$11183)-IF(ISERROR(VLOOKUP(A3051,Seguimiento_Mar_2025!G$4:U$356,15,FALSE)),0,VLOOKUP(A3051,Seguimiento_Mar_2025!G$4:U$356,15,FALSE)))</f>
        <v>0</v>
      </c>
    </row>
    <row r="3052" spans="1:9" ht="30">
      <c r="A3052" t="s">
        <v>297</v>
      </c>
      <c r="B3052" s="1" t="str">
        <f>+IF(LEN(A3052)&gt;0,VLOOKUP(A3052,Seguimiento_Mar_2025!G$4:H$356,2,FALSE),"")</f>
        <v xml:space="preserve">Escolares beneficiados con raciones de alimentos
</v>
      </c>
      <c r="C3052" s="1" t="str">
        <f>+IF(LEN(A3052)&gt;0,VLOOKUP(A3052,Seguimiento_Mar_2025!G$4:J$356,4,FALSE),"")</f>
        <v>Secretaría de Educación</v>
      </c>
      <c r="D3052" t="s">
        <v>1347</v>
      </c>
      <c r="E3052" t="str">
        <f t="shared" si="97"/>
        <v>52020901Titiribí</v>
      </c>
      <c r="F3052" t="str">
        <f t="shared" si="96"/>
        <v/>
      </c>
      <c r="G3052">
        <v>1619</v>
      </c>
      <c r="H3052" s="2">
        <v>1157</v>
      </c>
      <c r="I3052">
        <f>+ABS(SUMIF($A$4:$A$11183,A3052,$H$4:$H$11183)-IF(ISERROR(VLOOKUP(A3052,Seguimiento_Mar_2025!G$4:U$356,15,FALSE)),0,VLOOKUP(A3052,Seguimiento_Mar_2025!G$4:U$356,15,FALSE)))</f>
        <v>0</v>
      </c>
    </row>
    <row r="3053" spans="1:9" ht="30">
      <c r="A3053" t="s">
        <v>297</v>
      </c>
      <c r="B3053" s="1" t="str">
        <f>+IF(LEN(A3053)&gt;0,VLOOKUP(A3053,Seguimiento_Mar_2025!G$4:H$356,2,FALSE),"")</f>
        <v xml:space="preserve">Escolares beneficiados con raciones de alimentos
</v>
      </c>
      <c r="C3053" s="1" t="str">
        <f>+IF(LEN(A3053)&gt;0,VLOOKUP(A3053,Seguimiento_Mar_2025!G$4:J$356,4,FALSE),"")</f>
        <v>Secretaría de Educación</v>
      </c>
      <c r="D3053" t="s">
        <v>1348</v>
      </c>
      <c r="E3053" t="str">
        <f t="shared" si="97"/>
        <v>52020901Toledo</v>
      </c>
      <c r="F3053" t="str">
        <f t="shared" si="96"/>
        <v/>
      </c>
      <c r="G3053">
        <v>1013</v>
      </c>
      <c r="H3053" s="2">
        <v>976</v>
      </c>
      <c r="I3053">
        <f>+ABS(SUMIF($A$4:$A$11183,A3053,$H$4:$H$11183)-IF(ISERROR(VLOOKUP(A3053,Seguimiento_Mar_2025!G$4:U$356,15,FALSE)),0,VLOOKUP(A3053,Seguimiento_Mar_2025!G$4:U$356,15,FALSE)))</f>
        <v>0</v>
      </c>
    </row>
    <row r="3054" spans="1:9" ht="30">
      <c r="A3054" t="s">
        <v>297</v>
      </c>
      <c r="B3054" s="1" t="str">
        <f>+IF(LEN(A3054)&gt;0,VLOOKUP(A3054,Seguimiento_Mar_2025!G$4:H$356,2,FALSE),"")</f>
        <v xml:space="preserve">Escolares beneficiados con raciones de alimentos
</v>
      </c>
      <c r="C3054" s="1" t="str">
        <f>+IF(LEN(A3054)&gt;0,VLOOKUP(A3054,Seguimiento_Mar_2025!G$4:J$356,4,FALSE),"")</f>
        <v>Secretaría de Educación</v>
      </c>
      <c r="D3054" t="s">
        <v>1290</v>
      </c>
      <c r="E3054" t="str">
        <f t="shared" si="97"/>
        <v>52020901Uramita</v>
      </c>
      <c r="F3054" t="str">
        <f t="shared" si="96"/>
        <v/>
      </c>
      <c r="G3054">
        <v>1147</v>
      </c>
      <c r="H3054" s="2">
        <v>1096</v>
      </c>
      <c r="I3054">
        <f>+ABS(SUMIF($A$4:$A$11183,A3054,$H$4:$H$11183)-IF(ISERROR(VLOOKUP(A3054,Seguimiento_Mar_2025!G$4:U$356,15,FALSE)),0,VLOOKUP(A3054,Seguimiento_Mar_2025!G$4:U$356,15,FALSE)))</f>
        <v>0</v>
      </c>
    </row>
    <row r="3055" spans="1:9" ht="30">
      <c r="A3055" t="s">
        <v>297</v>
      </c>
      <c r="B3055" s="1" t="str">
        <f>+IF(LEN(A3055)&gt;0,VLOOKUP(A3055,Seguimiento_Mar_2025!G$4:H$356,2,FALSE),"")</f>
        <v xml:space="preserve">Escolares beneficiados con raciones de alimentos
</v>
      </c>
      <c r="C3055" s="1" t="str">
        <f>+IF(LEN(A3055)&gt;0,VLOOKUP(A3055,Seguimiento_Mar_2025!G$4:J$356,4,FALSE),"")</f>
        <v>Secretaría de Educación</v>
      </c>
      <c r="D3055" t="s">
        <v>1252</v>
      </c>
      <c r="E3055" t="str">
        <f t="shared" si="97"/>
        <v>52020901Urrao</v>
      </c>
      <c r="F3055" t="str">
        <f t="shared" si="96"/>
        <v/>
      </c>
      <c r="G3055">
        <v>5181</v>
      </c>
      <c r="H3055" s="2">
        <v>5181</v>
      </c>
      <c r="I3055">
        <f>+ABS(SUMIF($A$4:$A$11183,A3055,$H$4:$H$11183)-IF(ISERROR(VLOOKUP(A3055,Seguimiento_Mar_2025!G$4:U$356,15,FALSE)),0,VLOOKUP(A3055,Seguimiento_Mar_2025!G$4:U$356,15,FALSE)))</f>
        <v>0</v>
      </c>
    </row>
    <row r="3056" spans="1:9" ht="30">
      <c r="A3056" t="s">
        <v>297</v>
      </c>
      <c r="B3056" s="1" t="str">
        <f>+IF(LEN(A3056)&gt;0,VLOOKUP(A3056,Seguimiento_Mar_2025!G$4:H$356,2,FALSE),"")</f>
        <v xml:space="preserve">Escolares beneficiados con raciones de alimentos
</v>
      </c>
      <c r="C3056" s="1" t="str">
        <f>+IF(LEN(A3056)&gt;0,VLOOKUP(A3056,Seguimiento_Mar_2025!G$4:J$356,4,FALSE),"")</f>
        <v>Secretaría de Educación</v>
      </c>
      <c r="D3056" t="s">
        <v>1349</v>
      </c>
      <c r="E3056" t="str">
        <f t="shared" si="97"/>
        <v>52020901Valdivia</v>
      </c>
      <c r="F3056" t="str">
        <f t="shared" si="96"/>
        <v/>
      </c>
      <c r="G3056">
        <v>3667</v>
      </c>
      <c r="H3056" s="2">
        <v>2606</v>
      </c>
      <c r="I3056">
        <f>+ABS(SUMIF($A$4:$A$11183,A3056,$H$4:$H$11183)-IF(ISERROR(VLOOKUP(A3056,Seguimiento_Mar_2025!G$4:U$356,15,FALSE)),0,VLOOKUP(A3056,Seguimiento_Mar_2025!G$4:U$356,15,FALSE)))</f>
        <v>0</v>
      </c>
    </row>
    <row r="3057" spans="1:9" ht="30">
      <c r="A3057" t="s">
        <v>297</v>
      </c>
      <c r="B3057" s="1" t="str">
        <f>+IF(LEN(A3057)&gt;0,VLOOKUP(A3057,Seguimiento_Mar_2025!G$4:H$356,2,FALSE),"")</f>
        <v xml:space="preserve">Escolares beneficiados con raciones de alimentos
</v>
      </c>
      <c r="C3057" s="1" t="str">
        <f>+IF(LEN(A3057)&gt;0,VLOOKUP(A3057,Seguimiento_Mar_2025!G$4:J$356,4,FALSE),"")</f>
        <v>Secretaría de Educación</v>
      </c>
      <c r="D3057" t="s">
        <v>1350</v>
      </c>
      <c r="E3057" t="str">
        <f t="shared" si="97"/>
        <v>52020901Valparaíso</v>
      </c>
      <c r="F3057" t="str">
        <f t="shared" si="96"/>
        <v/>
      </c>
      <c r="G3057">
        <v>468</v>
      </c>
      <c r="H3057" s="2">
        <v>468</v>
      </c>
      <c r="I3057">
        <f>+ABS(SUMIF($A$4:$A$11183,A3057,$H$4:$H$11183)-IF(ISERROR(VLOOKUP(A3057,Seguimiento_Mar_2025!G$4:U$356,15,FALSE)),0,VLOOKUP(A3057,Seguimiento_Mar_2025!G$4:U$356,15,FALSE)))</f>
        <v>0</v>
      </c>
    </row>
    <row r="3058" spans="1:9" ht="30">
      <c r="A3058" t="s">
        <v>297</v>
      </c>
      <c r="B3058" s="1" t="str">
        <f>+IF(LEN(A3058)&gt;0,VLOOKUP(A3058,Seguimiento_Mar_2025!G$4:H$356,2,FALSE),"")</f>
        <v xml:space="preserve">Escolares beneficiados con raciones de alimentos
</v>
      </c>
      <c r="C3058" s="1" t="str">
        <f>+IF(LEN(A3058)&gt;0,VLOOKUP(A3058,Seguimiento_Mar_2025!G$4:J$356,4,FALSE),"")</f>
        <v>Secretaría de Educación</v>
      </c>
      <c r="D3058" t="s">
        <v>1232</v>
      </c>
      <c r="E3058" t="str">
        <f t="shared" si="97"/>
        <v>52020901Vegachí</v>
      </c>
      <c r="F3058" t="str">
        <f t="shared" si="96"/>
        <v/>
      </c>
      <c r="G3058">
        <v>1983</v>
      </c>
      <c r="H3058" s="2">
        <v>1983</v>
      </c>
      <c r="I3058">
        <f>+ABS(SUMIF($A$4:$A$11183,A3058,$H$4:$H$11183)-IF(ISERROR(VLOOKUP(A3058,Seguimiento_Mar_2025!G$4:U$356,15,FALSE)),0,VLOOKUP(A3058,Seguimiento_Mar_2025!G$4:U$356,15,FALSE)))</f>
        <v>0</v>
      </c>
    </row>
    <row r="3059" spans="1:9" ht="30">
      <c r="A3059" t="s">
        <v>297</v>
      </c>
      <c r="B3059" s="1" t="str">
        <f>+IF(LEN(A3059)&gt;0,VLOOKUP(A3059,Seguimiento_Mar_2025!G$4:H$356,2,FALSE),"")</f>
        <v xml:space="preserve">Escolares beneficiados con raciones de alimentos
</v>
      </c>
      <c r="C3059" s="1" t="str">
        <f>+IF(LEN(A3059)&gt;0,VLOOKUP(A3059,Seguimiento_Mar_2025!G$4:J$356,4,FALSE),"")</f>
        <v>Secretaría de Educación</v>
      </c>
      <c r="D3059" t="s">
        <v>1351</v>
      </c>
      <c r="E3059" t="str">
        <f t="shared" si="97"/>
        <v>52020901Venecia</v>
      </c>
      <c r="F3059" t="str">
        <f t="shared" si="96"/>
        <v/>
      </c>
      <c r="G3059">
        <v>920</v>
      </c>
      <c r="H3059" s="2">
        <v>920</v>
      </c>
      <c r="I3059">
        <f>+ABS(SUMIF($A$4:$A$11183,A3059,$H$4:$H$11183)-IF(ISERROR(VLOOKUP(A3059,Seguimiento_Mar_2025!G$4:U$356,15,FALSE)),0,VLOOKUP(A3059,Seguimiento_Mar_2025!G$4:U$356,15,FALSE)))</f>
        <v>0</v>
      </c>
    </row>
    <row r="3060" spans="1:9" ht="30">
      <c r="A3060" t="s">
        <v>297</v>
      </c>
      <c r="B3060" s="1" t="str">
        <f>+IF(LEN(A3060)&gt;0,VLOOKUP(A3060,Seguimiento_Mar_2025!G$4:H$356,2,FALSE),"")</f>
        <v xml:space="preserve">Escolares beneficiados con raciones de alimentos
</v>
      </c>
      <c r="C3060" s="1" t="str">
        <f>+IF(LEN(A3060)&gt;0,VLOOKUP(A3060,Seguimiento_Mar_2025!G$4:J$356,4,FALSE),"")</f>
        <v>Secretaría de Educación</v>
      </c>
      <c r="D3060" t="s">
        <v>1415</v>
      </c>
      <c r="E3060" t="str">
        <f t="shared" si="97"/>
        <v>52020901Vigía Del Fuerte</v>
      </c>
      <c r="F3060" t="str">
        <f t="shared" si="96"/>
        <v/>
      </c>
      <c r="G3060">
        <v>2646</v>
      </c>
      <c r="H3060" s="2">
        <v>2500</v>
      </c>
      <c r="I3060">
        <f>+ABS(SUMIF($A$4:$A$11183,A3060,$H$4:$H$11183)-IF(ISERROR(VLOOKUP(A3060,Seguimiento_Mar_2025!G$4:U$356,15,FALSE)),0,VLOOKUP(A3060,Seguimiento_Mar_2025!G$4:U$356,15,FALSE)))</f>
        <v>0</v>
      </c>
    </row>
    <row r="3061" spans="1:9" ht="30">
      <c r="A3061" t="s">
        <v>297</v>
      </c>
      <c r="B3061" s="1" t="str">
        <f>+IF(LEN(A3061)&gt;0,VLOOKUP(A3061,Seguimiento_Mar_2025!G$4:H$356,2,FALSE),"")</f>
        <v xml:space="preserve">Escolares beneficiados con raciones de alimentos
</v>
      </c>
      <c r="C3061" s="1" t="str">
        <f>+IF(LEN(A3061)&gt;0,VLOOKUP(A3061,Seguimiento_Mar_2025!G$4:J$356,4,FALSE),"")</f>
        <v>Secretaría de Educación</v>
      </c>
      <c r="D3061" t="s">
        <v>1352</v>
      </c>
      <c r="E3061" t="str">
        <f t="shared" si="97"/>
        <v>52020901Yalí</v>
      </c>
      <c r="F3061" t="str">
        <f t="shared" si="96"/>
        <v/>
      </c>
      <c r="G3061">
        <v>715</v>
      </c>
      <c r="H3061" s="2">
        <v>715</v>
      </c>
      <c r="I3061">
        <f>+ABS(SUMIF($A$4:$A$11183,A3061,$H$4:$H$11183)-IF(ISERROR(VLOOKUP(A3061,Seguimiento_Mar_2025!G$4:U$356,15,FALSE)),0,VLOOKUP(A3061,Seguimiento_Mar_2025!G$4:U$356,15,FALSE)))</f>
        <v>0</v>
      </c>
    </row>
    <row r="3062" spans="1:9" ht="30">
      <c r="A3062" t="s">
        <v>297</v>
      </c>
      <c r="B3062" s="1" t="str">
        <f>+IF(LEN(A3062)&gt;0,VLOOKUP(A3062,Seguimiento_Mar_2025!G$4:H$356,2,FALSE),"")</f>
        <v xml:space="preserve">Escolares beneficiados con raciones de alimentos
</v>
      </c>
      <c r="C3062" s="1" t="str">
        <f>+IF(LEN(A3062)&gt;0,VLOOKUP(A3062,Seguimiento_Mar_2025!G$4:J$356,4,FALSE),"")</f>
        <v>Secretaría de Educación</v>
      </c>
      <c r="D3062" t="s">
        <v>1353</v>
      </c>
      <c r="E3062" t="str">
        <f t="shared" si="97"/>
        <v>52020901Yarumal</v>
      </c>
      <c r="F3062" t="str">
        <f t="shared" si="96"/>
        <v/>
      </c>
      <c r="G3062">
        <v>6780</v>
      </c>
      <c r="H3062" s="2">
        <v>6653</v>
      </c>
      <c r="I3062">
        <f>+ABS(SUMIF($A$4:$A$11183,A3062,$H$4:$H$11183)-IF(ISERROR(VLOOKUP(A3062,Seguimiento_Mar_2025!G$4:U$356,15,FALSE)),0,VLOOKUP(A3062,Seguimiento_Mar_2025!G$4:U$356,15,FALSE)))</f>
        <v>0</v>
      </c>
    </row>
    <row r="3063" spans="1:9" ht="30">
      <c r="A3063" t="s">
        <v>297</v>
      </c>
      <c r="B3063" s="1" t="str">
        <f>+IF(LEN(A3063)&gt;0,VLOOKUP(A3063,Seguimiento_Mar_2025!G$4:H$356,2,FALSE),"")</f>
        <v xml:space="preserve">Escolares beneficiados con raciones de alimentos
</v>
      </c>
      <c r="C3063" s="1" t="str">
        <f>+IF(LEN(A3063)&gt;0,VLOOKUP(A3063,Seguimiento_Mar_2025!G$4:J$356,4,FALSE),"")</f>
        <v>Secretaría de Educación</v>
      </c>
      <c r="D3063" t="s">
        <v>1301</v>
      </c>
      <c r="E3063" t="str">
        <f t="shared" si="97"/>
        <v>52020901Yolombó</v>
      </c>
      <c r="F3063" t="str">
        <f t="shared" si="96"/>
        <v/>
      </c>
      <c r="G3063">
        <v>2574</v>
      </c>
      <c r="H3063" s="2">
        <v>2574</v>
      </c>
      <c r="I3063">
        <f>+ABS(SUMIF($A$4:$A$11183,A3063,$H$4:$H$11183)-IF(ISERROR(VLOOKUP(A3063,Seguimiento_Mar_2025!G$4:U$356,15,FALSE)),0,VLOOKUP(A3063,Seguimiento_Mar_2025!G$4:U$356,15,FALSE)))</f>
        <v>0</v>
      </c>
    </row>
    <row r="3064" spans="1:9" ht="30">
      <c r="A3064" t="s">
        <v>297</v>
      </c>
      <c r="B3064" s="1" t="str">
        <f>+IF(LEN(A3064)&gt;0,VLOOKUP(A3064,Seguimiento_Mar_2025!G$4:H$356,2,FALSE),"")</f>
        <v xml:space="preserve">Escolares beneficiados con raciones de alimentos
</v>
      </c>
      <c r="C3064" s="1" t="str">
        <f>+IF(LEN(A3064)&gt;0,VLOOKUP(A3064,Seguimiento_Mar_2025!G$4:J$356,4,FALSE),"")</f>
        <v>Secretaría de Educación</v>
      </c>
      <c r="D3064" t="s">
        <v>1354</v>
      </c>
      <c r="E3064" t="str">
        <f t="shared" si="97"/>
        <v>52020901Yondó</v>
      </c>
      <c r="F3064" t="str">
        <f t="shared" si="96"/>
        <v/>
      </c>
      <c r="G3064">
        <v>2329</v>
      </c>
      <c r="H3064" s="2">
        <v>2813</v>
      </c>
      <c r="I3064">
        <f>+ABS(SUMIF($A$4:$A$11183,A3064,$H$4:$H$11183)-IF(ISERROR(VLOOKUP(A3064,Seguimiento_Mar_2025!G$4:U$356,15,FALSE)),0,VLOOKUP(A3064,Seguimiento_Mar_2025!G$4:U$356,15,FALSE)))</f>
        <v>0</v>
      </c>
    </row>
    <row r="3065" spans="1:9" ht="30">
      <c r="A3065" t="s">
        <v>297</v>
      </c>
      <c r="B3065" s="1" t="str">
        <f>+IF(LEN(A3065)&gt;0,VLOOKUP(A3065,Seguimiento_Mar_2025!G$4:H$356,2,FALSE),"")</f>
        <v xml:space="preserve">Escolares beneficiados con raciones de alimentos
</v>
      </c>
      <c r="C3065" s="1" t="str">
        <f>+IF(LEN(A3065)&gt;0,VLOOKUP(A3065,Seguimiento_Mar_2025!G$4:J$356,4,FALSE),"")</f>
        <v>Secretaría de Educación</v>
      </c>
      <c r="D3065" t="s">
        <v>1233</v>
      </c>
      <c r="E3065" t="str">
        <f t="shared" si="97"/>
        <v>52020901Zaragoza</v>
      </c>
      <c r="F3065" t="str">
        <f t="shared" si="96"/>
        <v/>
      </c>
      <c r="G3065">
        <v>6801</v>
      </c>
      <c r="H3065" s="2">
        <v>6829</v>
      </c>
      <c r="I3065">
        <f>+ABS(SUMIF($A$4:$A$11183,A3065,$H$4:$H$11183)-IF(ISERROR(VLOOKUP(A3065,Seguimiento_Mar_2025!G$4:U$356,15,FALSE)),0,VLOOKUP(A3065,Seguimiento_Mar_2025!G$4:U$356,15,FALSE)))</f>
        <v>0</v>
      </c>
    </row>
    <row r="3066" spans="1:9" ht="30">
      <c r="A3066" t="s">
        <v>306</v>
      </c>
      <c r="B3066" s="1" t="str">
        <f>+IF(LEN(A3066)&gt;0,VLOOKUP(A3066,Seguimiento_Mar_2025!G$4:H$356,2,FALSE),"")</f>
        <v>Personas vinculadas a empleo para la población del programa de Alimentación escolar</v>
      </c>
      <c r="C3066" s="1" t="str">
        <f>+IF(LEN(A3066)&gt;0,VLOOKUP(A3066,Seguimiento_Mar_2025!G$4:J$356,4,FALSE),"")</f>
        <v>Secretaría de Educación</v>
      </c>
      <c r="D3066" t="s">
        <v>1271</v>
      </c>
      <c r="E3066" t="str">
        <f t="shared" si="97"/>
        <v>52020905Abejorral</v>
      </c>
      <c r="F3066" t="str">
        <f t="shared" si="96"/>
        <v/>
      </c>
      <c r="G3066">
        <v>27</v>
      </c>
      <c r="H3066" s="2">
        <v>27</v>
      </c>
      <c r="I3066">
        <f>+ABS(SUMIF($A$4:$A$11183,A3066,$H$4:$H$11183)-IF(ISERROR(VLOOKUP(A3066,Seguimiento_Mar_2025!G$4:U$356,15,FALSE)),0,VLOOKUP(A3066,Seguimiento_Mar_2025!G$4:U$356,15,FALSE)))</f>
        <v>0</v>
      </c>
    </row>
    <row r="3067" spans="1:9" ht="30">
      <c r="A3067" t="s">
        <v>306</v>
      </c>
      <c r="B3067" s="1" t="str">
        <f>+IF(LEN(A3067)&gt;0,VLOOKUP(A3067,Seguimiento_Mar_2025!G$4:H$356,2,FALSE),"")</f>
        <v>Personas vinculadas a empleo para la población del programa de Alimentación escolar</v>
      </c>
      <c r="C3067" s="1" t="str">
        <f>+IF(LEN(A3067)&gt;0,VLOOKUP(A3067,Seguimiento_Mar_2025!G$4:J$356,4,FALSE),"")</f>
        <v>Secretaría de Educación</v>
      </c>
      <c r="D3067" t="s">
        <v>1303</v>
      </c>
      <c r="E3067" t="str">
        <f t="shared" si="97"/>
        <v>52020905Abriaquí</v>
      </c>
      <c r="F3067" t="str">
        <f t="shared" si="96"/>
        <v/>
      </c>
      <c r="G3067">
        <v>0</v>
      </c>
      <c r="H3067" s="2">
        <v>9</v>
      </c>
      <c r="I3067">
        <f>+ABS(SUMIF($A$4:$A$11183,A3067,$H$4:$H$11183)-IF(ISERROR(VLOOKUP(A3067,Seguimiento_Mar_2025!G$4:U$356,15,FALSE)),0,VLOOKUP(A3067,Seguimiento_Mar_2025!G$4:U$356,15,FALSE)))</f>
        <v>0</v>
      </c>
    </row>
    <row r="3068" spans="1:9" ht="30">
      <c r="A3068" t="s">
        <v>306</v>
      </c>
      <c r="B3068" s="1" t="str">
        <f>+IF(LEN(A3068)&gt;0,VLOOKUP(A3068,Seguimiento_Mar_2025!G$4:H$356,2,FALSE),"")</f>
        <v>Personas vinculadas a empleo para la población del programa de Alimentación escolar</v>
      </c>
      <c r="C3068" s="1" t="str">
        <f>+IF(LEN(A3068)&gt;0,VLOOKUP(A3068,Seguimiento_Mar_2025!G$4:J$356,4,FALSE),"")</f>
        <v>Secretaría de Educación</v>
      </c>
      <c r="D3068" t="s">
        <v>1304</v>
      </c>
      <c r="E3068" t="str">
        <f t="shared" si="97"/>
        <v>52020905Alejandría</v>
      </c>
      <c r="F3068" t="str">
        <f t="shared" si="96"/>
        <v/>
      </c>
      <c r="G3068">
        <v>21</v>
      </c>
      <c r="H3068" s="2">
        <v>17</v>
      </c>
      <c r="I3068">
        <f>+ABS(SUMIF($A$4:$A$11183,A3068,$H$4:$H$11183)-IF(ISERROR(VLOOKUP(A3068,Seguimiento_Mar_2025!G$4:U$356,15,FALSE)),0,VLOOKUP(A3068,Seguimiento_Mar_2025!G$4:U$356,15,FALSE)))</f>
        <v>0</v>
      </c>
    </row>
    <row r="3069" spans="1:9" ht="30">
      <c r="A3069" t="s">
        <v>306</v>
      </c>
      <c r="B3069" s="1" t="str">
        <f>+IF(LEN(A3069)&gt;0,VLOOKUP(A3069,Seguimiento_Mar_2025!G$4:H$356,2,FALSE),"")</f>
        <v>Personas vinculadas a empleo para la población del programa de Alimentación escolar</v>
      </c>
      <c r="C3069" s="1" t="str">
        <f>+IF(LEN(A3069)&gt;0,VLOOKUP(A3069,Seguimiento_Mar_2025!G$4:J$356,4,FALSE),"")</f>
        <v>Secretaría de Educación</v>
      </c>
      <c r="D3069" t="s">
        <v>1230</v>
      </c>
      <c r="E3069" t="str">
        <f t="shared" si="97"/>
        <v>52020905Amagá</v>
      </c>
      <c r="F3069" t="str">
        <f t="shared" si="96"/>
        <v/>
      </c>
      <c r="G3069">
        <v>38</v>
      </c>
      <c r="H3069" s="2">
        <v>36</v>
      </c>
      <c r="I3069">
        <f>+ABS(SUMIF($A$4:$A$11183,A3069,$H$4:$H$11183)-IF(ISERROR(VLOOKUP(A3069,Seguimiento_Mar_2025!G$4:U$356,15,FALSE)),0,VLOOKUP(A3069,Seguimiento_Mar_2025!G$4:U$356,15,FALSE)))</f>
        <v>0</v>
      </c>
    </row>
    <row r="3070" spans="1:9" ht="30">
      <c r="A3070" t="s">
        <v>306</v>
      </c>
      <c r="B3070" s="1" t="str">
        <f>+IF(LEN(A3070)&gt;0,VLOOKUP(A3070,Seguimiento_Mar_2025!G$4:H$356,2,FALSE),"")</f>
        <v>Personas vinculadas a empleo para la población del programa de Alimentación escolar</v>
      </c>
      <c r="C3070" s="1" t="str">
        <f>+IF(LEN(A3070)&gt;0,VLOOKUP(A3070,Seguimiento_Mar_2025!G$4:J$356,4,FALSE),"")</f>
        <v>Secretaría de Educación</v>
      </c>
      <c r="D3070" t="s">
        <v>1305</v>
      </c>
      <c r="E3070" t="str">
        <f t="shared" si="97"/>
        <v>52020905Amalfi</v>
      </c>
      <c r="F3070" t="str">
        <f t="shared" si="96"/>
        <v/>
      </c>
      <c r="G3070">
        <v>0</v>
      </c>
      <c r="H3070" s="2">
        <v>43</v>
      </c>
      <c r="I3070">
        <f>+ABS(SUMIF($A$4:$A$11183,A3070,$H$4:$H$11183)-IF(ISERROR(VLOOKUP(A3070,Seguimiento_Mar_2025!G$4:U$356,15,FALSE)),0,VLOOKUP(A3070,Seguimiento_Mar_2025!G$4:U$356,15,FALSE)))</f>
        <v>0</v>
      </c>
    </row>
    <row r="3071" spans="1:9" ht="30">
      <c r="A3071" t="s">
        <v>306</v>
      </c>
      <c r="B3071" s="1" t="str">
        <f>+IF(LEN(A3071)&gt;0,VLOOKUP(A3071,Seguimiento_Mar_2025!G$4:H$356,2,FALSE),"")</f>
        <v>Personas vinculadas a empleo para la población del programa de Alimentación escolar</v>
      </c>
      <c r="C3071" s="1" t="str">
        <f>+IF(LEN(A3071)&gt;0,VLOOKUP(A3071,Seguimiento_Mar_2025!G$4:J$356,4,FALSE),"")</f>
        <v>Secretaría de Educación</v>
      </c>
      <c r="D3071" t="s">
        <v>1241</v>
      </c>
      <c r="E3071" t="str">
        <f t="shared" si="97"/>
        <v>52020905Andes</v>
      </c>
      <c r="F3071" t="str">
        <f t="shared" si="96"/>
        <v/>
      </c>
      <c r="G3071">
        <v>77</v>
      </c>
      <c r="H3071" s="2">
        <v>78</v>
      </c>
      <c r="I3071">
        <f>+ABS(SUMIF($A$4:$A$11183,A3071,$H$4:$H$11183)-IF(ISERROR(VLOOKUP(A3071,Seguimiento_Mar_2025!G$4:U$356,15,FALSE)),0,VLOOKUP(A3071,Seguimiento_Mar_2025!G$4:U$356,15,FALSE)))</f>
        <v>0</v>
      </c>
    </row>
    <row r="3072" spans="1:9" ht="30">
      <c r="A3072" t="s">
        <v>306</v>
      </c>
      <c r="B3072" s="1" t="str">
        <f>+IF(LEN(A3072)&gt;0,VLOOKUP(A3072,Seguimiento_Mar_2025!G$4:H$356,2,FALSE),"")</f>
        <v>Personas vinculadas a empleo para la población del programa de Alimentación escolar</v>
      </c>
      <c r="C3072" s="1" t="str">
        <f>+IF(LEN(A3072)&gt;0,VLOOKUP(A3072,Seguimiento_Mar_2025!G$4:J$356,4,FALSE),"")</f>
        <v>Secretaría de Educación</v>
      </c>
      <c r="D3072" t="s">
        <v>1277</v>
      </c>
      <c r="E3072" t="str">
        <f t="shared" si="97"/>
        <v>52020905Angelópolis</v>
      </c>
      <c r="F3072" t="str">
        <f t="shared" si="96"/>
        <v/>
      </c>
      <c r="G3072">
        <v>1</v>
      </c>
      <c r="H3072" s="2">
        <v>1</v>
      </c>
      <c r="I3072">
        <f>+ABS(SUMIF($A$4:$A$11183,A3072,$H$4:$H$11183)-IF(ISERROR(VLOOKUP(A3072,Seguimiento_Mar_2025!G$4:U$356,15,FALSE)),0,VLOOKUP(A3072,Seguimiento_Mar_2025!G$4:U$356,15,FALSE)))</f>
        <v>0</v>
      </c>
    </row>
    <row r="3073" spans="1:9" ht="30">
      <c r="A3073" t="s">
        <v>306</v>
      </c>
      <c r="B3073" s="1" t="str">
        <f>+IF(LEN(A3073)&gt;0,VLOOKUP(A3073,Seguimiento_Mar_2025!G$4:H$356,2,FALSE),"")</f>
        <v>Personas vinculadas a empleo para la población del programa de Alimentación escolar</v>
      </c>
      <c r="C3073" s="1" t="str">
        <f>+IF(LEN(A3073)&gt;0,VLOOKUP(A3073,Seguimiento_Mar_2025!G$4:J$356,4,FALSE),"")</f>
        <v>Secretaría de Educación</v>
      </c>
      <c r="D3073" t="s">
        <v>1278</v>
      </c>
      <c r="E3073" t="str">
        <f t="shared" si="97"/>
        <v>52020905Angostura</v>
      </c>
      <c r="F3073" t="str">
        <f t="shared" si="96"/>
        <v/>
      </c>
      <c r="G3073">
        <v>40</v>
      </c>
      <c r="H3073" s="2">
        <v>40</v>
      </c>
      <c r="I3073">
        <f>+ABS(SUMIF($A$4:$A$11183,A3073,$H$4:$H$11183)-IF(ISERROR(VLOOKUP(A3073,Seguimiento_Mar_2025!G$4:U$356,15,FALSE)),0,VLOOKUP(A3073,Seguimiento_Mar_2025!G$4:U$356,15,FALSE)))</f>
        <v>0</v>
      </c>
    </row>
    <row r="3074" spans="1:9" ht="30">
      <c r="A3074" t="s">
        <v>306</v>
      </c>
      <c r="B3074" s="1" t="str">
        <f>+IF(LEN(A3074)&gt;0,VLOOKUP(A3074,Seguimiento_Mar_2025!G$4:H$356,2,FALSE),"")</f>
        <v>Personas vinculadas a empleo para la población del programa de Alimentación escolar</v>
      </c>
      <c r="C3074" s="1" t="str">
        <f>+IF(LEN(A3074)&gt;0,VLOOKUP(A3074,Seguimiento_Mar_2025!G$4:J$356,4,FALSE),"")</f>
        <v>Secretaría de Educación</v>
      </c>
      <c r="D3074" t="s">
        <v>1306</v>
      </c>
      <c r="E3074" t="str">
        <f t="shared" si="97"/>
        <v>52020905Anorí</v>
      </c>
      <c r="F3074" t="str">
        <f t="shared" si="96"/>
        <v/>
      </c>
      <c r="G3074">
        <v>58</v>
      </c>
      <c r="H3074" s="2">
        <v>69</v>
      </c>
      <c r="I3074">
        <f>+ABS(SUMIF($A$4:$A$11183,A3074,$H$4:$H$11183)-IF(ISERROR(VLOOKUP(A3074,Seguimiento_Mar_2025!G$4:U$356,15,FALSE)),0,VLOOKUP(A3074,Seguimiento_Mar_2025!G$4:U$356,15,FALSE)))</f>
        <v>0</v>
      </c>
    </row>
    <row r="3075" spans="1:9" ht="30">
      <c r="A3075" t="s">
        <v>306</v>
      </c>
      <c r="B3075" s="1" t="str">
        <f>+IF(LEN(A3075)&gt;0,VLOOKUP(A3075,Seguimiento_Mar_2025!G$4:H$356,2,FALSE),"")</f>
        <v>Personas vinculadas a empleo para la población del programa de Alimentación escolar</v>
      </c>
      <c r="C3075" s="1" t="str">
        <f>+IF(LEN(A3075)&gt;0,VLOOKUP(A3075,Seguimiento_Mar_2025!G$4:J$356,4,FALSE),"")</f>
        <v>Secretaría de Educación</v>
      </c>
      <c r="D3075" t="s">
        <v>1307</v>
      </c>
      <c r="E3075" t="str">
        <f t="shared" si="97"/>
        <v>52020905Anzá</v>
      </c>
      <c r="F3075" t="str">
        <f t="shared" si="96"/>
        <v/>
      </c>
      <c r="G3075">
        <v>22</v>
      </c>
      <c r="H3075" s="2">
        <v>22</v>
      </c>
      <c r="I3075">
        <f>+ABS(SUMIF($A$4:$A$11183,A3075,$H$4:$H$11183)-IF(ISERROR(VLOOKUP(A3075,Seguimiento_Mar_2025!G$4:U$356,15,FALSE)),0,VLOOKUP(A3075,Seguimiento_Mar_2025!G$4:U$356,15,FALSE)))</f>
        <v>0</v>
      </c>
    </row>
    <row r="3076" spans="1:9" ht="30">
      <c r="A3076" t="s">
        <v>306</v>
      </c>
      <c r="B3076" s="1" t="str">
        <f>+IF(LEN(A3076)&gt;0,VLOOKUP(A3076,Seguimiento_Mar_2025!G$4:H$356,2,FALSE),"")</f>
        <v>Personas vinculadas a empleo para la población del programa de Alimentación escolar</v>
      </c>
      <c r="C3076" s="1" t="str">
        <f>+IF(LEN(A3076)&gt;0,VLOOKUP(A3076,Seguimiento_Mar_2025!G$4:J$356,4,FALSE),"")</f>
        <v>Secretaría de Educación</v>
      </c>
      <c r="D3076" t="s">
        <v>1225</v>
      </c>
      <c r="E3076" t="str">
        <f t="shared" si="97"/>
        <v>52020905Arboletes</v>
      </c>
      <c r="F3076" t="str">
        <f t="shared" ref="F3076:F3139" si="98">+IF(IF(LEN(E3076)&gt;0,COUNTIF($E$4:$E$11183,E3076),"")=1,"",IF(LEN(E3076)&gt;0,COUNTIF($E$4:$E$11183,E3076),""))</f>
        <v/>
      </c>
      <c r="G3076">
        <v>115</v>
      </c>
      <c r="H3076" s="2">
        <v>117</v>
      </c>
      <c r="I3076">
        <f>+ABS(SUMIF($A$4:$A$11183,A3076,$H$4:$H$11183)-IF(ISERROR(VLOOKUP(A3076,Seguimiento_Mar_2025!G$4:U$356,15,FALSE)),0,VLOOKUP(A3076,Seguimiento_Mar_2025!G$4:U$356,15,FALSE)))</f>
        <v>0</v>
      </c>
    </row>
    <row r="3077" spans="1:9" ht="30">
      <c r="A3077" t="s">
        <v>306</v>
      </c>
      <c r="B3077" s="1" t="str">
        <f>+IF(LEN(A3077)&gt;0,VLOOKUP(A3077,Seguimiento_Mar_2025!G$4:H$356,2,FALSE),"")</f>
        <v>Personas vinculadas a empleo para la población del programa de Alimentación escolar</v>
      </c>
      <c r="C3077" s="1" t="str">
        <f>+IF(LEN(A3077)&gt;0,VLOOKUP(A3077,Seguimiento_Mar_2025!G$4:J$356,4,FALSE),"")</f>
        <v>Secretaría de Educación</v>
      </c>
      <c r="D3077" t="s">
        <v>1308</v>
      </c>
      <c r="E3077" t="str">
        <f t="shared" si="97"/>
        <v>52020905Argelia</v>
      </c>
      <c r="F3077" t="str">
        <f t="shared" si="98"/>
        <v/>
      </c>
      <c r="G3077">
        <v>0</v>
      </c>
      <c r="H3077" s="2">
        <v>25</v>
      </c>
      <c r="I3077">
        <f>+ABS(SUMIF($A$4:$A$11183,A3077,$H$4:$H$11183)-IF(ISERROR(VLOOKUP(A3077,Seguimiento_Mar_2025!G$4:U$356,15,FALSE)),0,VLOOKUP(A3077,Seguimiento_Mar_2025!G$4:U$356,15,FALSE)))</f>
        <v>0</v>
      </c>
    </row>
    <row r="3078" spans="1:9" ht="30">
      <c r="A3078" t="s">
        <v>306</v>
      </c>
      <c r="B3078" s="1" t="str">
        <f>+IF(LEN(A3078)&gt;0,VLOOKUP(A3078,Seguimiento_Mar_2025!G$4:H$356,2,FALSE),"")</f>
        <v>Personas vinculadas a empleo para la población del programa de Alimentación escolar</v>
      </c>
      <c r="C3078" s="1" t="str">
        <f>+IF(LEN(A3078)&gt;0,VLOOKUP(A3078,Seguimiento_Mar_2025!G$4:J$356,4,FALSE),"")</f>
        <v>Secretaría de Educación</v>
      </c>
      <c r="D3078" t="s">
        <v>1269</v>
      </c>
      <c r="E3078" t="str">
        <f t="shared" si="97"/>
        <v>52020905Armenia</v>
      </c>
      <c r="F3078" t="str">
        <f t="shared" si="98"/>
        <v/>
      </c>
      <c r="G3078">
        <v>8</v>
      </c>
      <c r="H3078" s="2">
        <v>8</v>
      </c>
      <c r="I3078">
        <f>+ABS(SUMIF($A$4:$A$11183,A3078,$H$4:$H$11183)-IF(ISERROR(VLOOKUP(A3078,Seguimiento_Mar_2025!G$4:U$356,15,FALSE)),0,VLOOKUP(A3078,Seguimiento_Mar_2025!G$4:U$356,15,FALSE)))</f>
        <v>0</v>
      </c>
    </row>
    <row r="3079" spans="1:9" ht="30">
      <c r="A3079" t="s">
        <v>306</v>
      </c>
      <c r="B3079" s="1" t="str">
        <f>+IF(LEN(A3079)&gt;0,VLOOKUP(A3079,Seguimiento_Mar_2025!G$4:H$356,2,FALSE),"")</f>
        <v>Personas vinculadas a empleo para la población del programa de Alimentación escolar</v>
      </c>
      <c r="C3079" s="1" t="str">
        <f>+IF(LEN(A3079)&gt;0,VLOOKUP(A3079,Seguimiento_Mar_2025!G$4:J$356,4,FALSE),"")</f>
        <v>Secretaría de Educación</v>
      </c>
      <c r="D3079" t="s">
        <v>1309</v>
      </c>
      <c r="E3079" t="str">
        <f t="shared" si="97"/>
        <v>52020905Barbosa</v>
      </c>
      <c r="F3079" t="str">
        <f t="shared" si="98"/>
        <v/>
      </c>
      <c r="G3079">
        <v>68</v>
      </c>
      <c r="H3079" s="2">
        <v>71</v>
      </c>
      <c r="I3079">
        <f>+ABS(SUMIF($A$4:$A$11183,A3079,$H$4:$H$11183)-IF(ISERROR(VLOOKUP(A3079,Seguimiento_Mar_2025!G$4:U$356,15,FALSE)),0,VLOOKUP(A3079,Seguimiento_Mar_2025!G$4:U$356,15,FALSE)))</f>
        <v>0</v>
      </c>
    </row>
    <row r="3080" spans="1:9" ht="30">
      <c r="A3080" t="s">
        <v>306</v>
      </c>
      <c r="B3080" s="1" t="str">
        <f>+IF(LEN(A3080)&gt;0,VLOOKUP(A3080,Seguimiento_Mar_2025!G$4:H$356,2,FALSE),"")</f>
        <v>Personas vinculadas a empleo para la población del programa de Alimentación escolar</v>
      </c>
      <c r="C3080" s="1" t="str">
        <f>+IF(LEN(A3080)&gt;0,VLOOKUP(A3080,Seguimiento_Mar_2025!G$4:J$356,4,FALSE),"")</f>
        <v>Secretaría de Educación</v>
      </c>
      <c r="D3080" t="s">
        <v>1279</v>
      </c>
      <c r="E3080" t="str">
        <f t="shared" si="97"/>
        <v>52020905Belmira</v>
      </c>
      <c r="F3080" t="str">
        <f t="shared" si="98"/>
        <v/>
      </c>
      <c r="G3080">
        <v>21</v>
      </c>
      <c r="H3080" s="2">
        <v>20</v>
      </c>
      <c r="I3080">
        <f>+ABS(SUMIF($A$4:$A$11183,A3080,$H$4:$H$11183)-IF(ISERROR(VLOOKUP(A3080,Seguimiento_Mar_2025!G$4:U$356,15,FALSE)),0,VLOOKUP(A3080,Seguimiento_Mar_2025!G$4:U$356,15,FALSE)))</f>
        <v>0</v>
      </c>
    </row>
    <row r="3081" spans="1:9" ht="30">
      <c r="A3081" t="s">
        <v>306</v>
      </c>
      <c r="B3081" s="1" t="str">
        <f>+IF(LEN(A3081)&gt;0,VLOOKUP(A3081,Seguimiento_Mar_2025!G$4:H$356,2,FALSE),"")</f>
        <v>Personas vinculadas a empleo para la población del programa de Alimentación escolar</v>
      </c>
      <c r="C3081" s="1" t="str">
        <f>+IF(LEN(A3081)&gt;0,VLOOKUP(A3081,Seguimiento_Mar_2025!G$4:J$356,4,FALSE),"")</f>
        <v>Secretaría de Educación</v>
      </c>
      <c r="D3081" t="s">
        <v>1311</v>
      </c>
      <c r="E3081" t="str">
        <f t="shared" si="97"/>
        <v>52020905Betania</v>
      </c>
      <c r="F3081" t="str">
        <f t="shared" si="98"/>
        <v/>
      </c>
      <c r="G3081">
        <v>26</v>
      </c>
      <c r="H3081" s="2">
        <v>29</v>
      </c>
      <c r="I3081">
        <f>+ABS(SUMIF($A$4:$A$11183,A3081,$H$4:$H$11183)-IF(ISERROR(VLOOKUP(A3081,Seguimiento_Mar_2025!G$4:U$356,15,FALSE)),0,VLOOKUP(A3081,Seguimiento_Mar_2025!G$4:U$356,15,FALSE)))</f>
        <v>0</v>
      </c>
    </row>
    <row r="3082" spans="1:9" ht="30">
      <c r="A3082" t="s">
        <v>306</v>
      </c>
      <c r="B3082" s="1" t="str">
        <f>+IF(LEN(A3082)&gt;0,VLOOKUP(A3082,Seguimiento_Mar_2025!G$4:H$356,2,FALSE),"")</f>
        <v>Personas vinculadas a empleo para la población del programa de Alimentación escolar</v>
      </c>
      <c r="C3082" s="1" t="str">
        <f>+IF(LEN(A3082)&gt;0,VLOOKUP(A3082,Seguimiento_Mar_2025!G$4:J$356,4,FALSE),"")</f>
        <v>Secretaría de Educación</v>
      </c>
      <c r="D3082" t="s">
        <v>1272</v>
      </c>
      <c r="E3082" t="str">
        <f t="shared" si="97"/>
        <v>52020905Betulia</v>
      </c>
      <c r="F3082" t="str">
        <f t="shared" si="98"/>
        <v/>
      </c>
      <c r="G3082">
        <v>33</v>
      </c>
      <c r="H3082" s="2">
        <v>37</v>
      </c>
      <c r="I3082">
        <f>+ABS(SUMIF($A$4:$A$11183,A3082,$H$4:$H$11183)-IF(ISERROR(VLOOKUP(A3082,Seguimiento_Mar_2025!G$4:U$356,15,FALSE)),0,VLOOKUP(A3082,Seguimiento_Mar_2025!G$4:U$356,15,FALSE)))</f>
        <v>0</v>
      </c>
    </row>
    <row r="3083" spans="1:9" ht="30">
      <c r="A3083" t="s">
        <v>306</v>
      </c>
      <c r="B3083" s="1" t="str">
        <f>+IF(LEN(A3083)&gt;0,VLOOKUP(A3083,Seguimiento_Mar_2025!G$4:H$356,2,FALSE),"")</f>
        <v>Personas vinculadas a empleo para la población del programa de Alimentación escolar</v>
      </c>
      <c r="C3083" s="1" t="str">
        <f>+IF(LEN(A3083)&gt;0,VLOOKUP(A3083,Seguimiento_Mar_2025!G$4:J$356,4,FALSE),"")</f>
        <v>Secretaría de Educación</v>
      </c>
      <c r="D3083" t="s">
        <v>1280</v>
      </c>
      <c r="E3083" t="str">
        <f t="shared" si="97"/>
        <v>52020905Briceño</v>
      </c>
      <c r="F3083" t="str">
        <f t="shared" si="98"/>
        <v/>
      </c>
      <c r="G3083">
        <v>41</v>
      </c>
      <c r="H3083" s="2">
        <v>41</v>
      </c>
      <c r="I3083">
        <f>+ABS(SUMIF($A$4:$A$11183,A3083,$H$4:$H$11183)-IF(ISERROR(VLOOKUP(A3083,Seguimiento_Mar_2025!G$4:U$356,15,FALSE)),0,VLOOKUP(A3083,Seguimiento_Mar_2025!G$4:U$356,15,FALSE)))</f>
        <v>0</v>
      </c>
    </row>
    <row r="3084" spans="1:9" ht="30">
      <c r="A3084" t="s">
        <v>306</v>
      </c>
      <c r="B3084" s="1" t="str">
        <f>+IF(LEN(A3084)&gt;0,VLOOKUP(A3084,Seguimiento_Mar_2025!G$4:H$356,2,FALSE),"")</f>
        <v>Personas vinculadas a empleo para la población del programa de Alimentación escolar</v>
      </c>
      <c r="C3084" s="1" t="str">
        <f>+IF(LEN(A3084)&gt;0,VLOOKUP(A3084,Seguimiento_Mar_2025!G$4:J$356,4,FALSE),"")</f>
        <v>Secretaría de Educación</v>
      </c>
      <c r="D3084" t="s">
        <v>1312</v>
      </c>
      <c r="E3084" t="str">
        <f t="shared" si="97"/>
        <v>52020905Buriticá</v>
      </c>
      <c r="F3084" t="str">
        <f t="shared" si="98"/>
        <v/>
      </c>
      <c r="G3084">
        <v>0</v>
      </c>
      <c r="H3084" s="2">
        <v>12</v>
      </c>
      <c r="I3084">
        <f>+ABS(SUMIF($A$4:$A$11183,A3084,$H$4:$H$11183)-IF(ISERROR(VLOOKUP(A3084,Seguimiento_Mar_2025!G$4:U$356,15,FALSE)),0,VLOOKUP(A3084,Seguimiento_Mar_2025!G$4:U$356,15,FALSE)))</f>
        <v>0</v>
      </c>
    </row>
    <row r="3085" spans="1:9" ht="30">
      <c r="A3085" t="s">
        <v>306</v>
      </c>
      <c r="B3085" s="1" t="str">
        <f>+IF(LEN(A3085)&gt;0,VLOOKUP(A3085,Seguimiento_Mar_2025!G$4:H$356,2,FALSE),"")</f>
        <v>Personas vinculadas a empleo para la población del programa de Alimentación escolar</v>
      </c>
      <c r="C3085" s="1" t="str">
        <f>+IF(LEN(A3085)&gt;0,VLOOKUP(A3085,Seguimiento_Mar_2025!G$4:J$356,4,FALSE),"")</f>
        <v>Secretaría de Educación</v>
      </c>
      <c r="D3085" t="s">
        <v>1264</v>
      </c>
      <c r="E3085" t="str">
        <f t="shared" si="97"/>
        <v>52020905Cáceres</v>
      </c>
      <c r="F3085" t="str">
        <f t="shared" si="98"/>
        <v/>
      </c>
      <c r="G3085">
        <v>106</v>
      </c>
      <c r="H3085" s="2">
        <v>106</v>
      </c>
      <c r="I3085">
        <f>+ABS(SUMIF($A$4:$A$11183,A3085,$H$4:$H$11183)-IF(ISERROR(VLOOKUP(A3085,Seguimiento_Mar_2025!G$4:U$356,15,FALSE)),0,VLOOKUP(A3085,Seguimiento_Mar_2025!G$4:U$356,15,FALSE)))</f>
        <v>0</v>
      </c>
    </row>
    <row r="3086" spans="1:9" ht="30">
      <c r="A3086" t="s">
        <v>306</v>
      </c>
      <c r="B3086" s="1" t="str">
        <f>+IF(LEN(A3086)&gt;0,VLOOKUP(A3086,Seguimiento_Mar_2025!G$4:H$356,2,FALSE),"")</f>
        <v>Personas vinculadas a empleo para la población del programa de Alimentación escolar</v>
      </c>
      <c r="C3086" s="1" t="str">
        <f>+IF(LEN(A3086)&gt;0,VLOOKUP(A3086,Seguimiento_Mar_2025!G$4:J$356,4,FALSE),"")</f>
        <v>Secretaría de Educación</v>
      </c>
      <c r="D3086" t="s">
        <v>1313</v>
      </c>
      <c r="E3086" t="str">
        <f t="shared" si="97"/>
        <v>52020905Caicedo</v>
      </c>
      <c r="F3086" t="str">
        <f t="shared" si="98"/>
        <v/>
      </c>
      <c r="G3086">
        <v>20</v>
      </c>
      <c r="H3086" s="2">
        <v>21</v>
      </c>
      <c r="I3086">
        <f>+ABS(SUMIF($A$4:$A$11183,A3086,$H$4:$H$11183)-IF(ISERROR(VLOOKUP(A3086,Seguimiento_Mar_2025!G$4:U$356,15,FALSE)),0,VLOOKUP(A3086,Seguimiento_Mar_2025!G$4:U$356,15,FALSE)))</f>
        <v>0</v>
      </c>
    </row>
    <row r="3087" spans="1:9" ht="30">
      <c r="A3087" t="s">
        <v>306</v>
      </c>
      <c r="B3087" s="1" t="str">
        <f>+IF(LEN(A3087)&gt;0,VLOOKUP(A3087,Seguimiento_Mar_2025!G$4:H$356,2,FALSE),"")</f>
        <v>Personas vinculadas a empleo para la población del programa de Alimentación escolar</v>
      </c>
      <c r="C3087" s="1" t="str">
        <f>+IF(LEN(A3087)&gt;0,VLOOKUP(A3087,Seguimiento_Mar_2025!G$4:J$356,4,FALSE),"")</f>
        <v>Secretaría de Educación</v>
      </c>
      <c r="D3087" t="s">
        <v>1314</v>
      </c>
      <c r="E3087" t="str">
        <f t="shared" si="97"/>
        <v>52020905Caldas</v>
      </c>
      <c r="F3087" t="str">
        <f t="shared" si="98"/>
        <v/>
      </c>
      <c r="G3087">
        <v>43</v>
      </c>
      <c r="H3087" s="2">
        <v>46</v>
      </c>
      <c r="I3087">
        <f>+ABS(SUMIF($A$4:$A$11183,A3087,$H$4:$H$11183)-IF(ISERROR(VLOOKUP(A3087,Seguimiento_Mar_2025!G$4:U$356,15,FALSE)),0,VLOOKUP(A3087,Seguimiento_Mar_2025!G$4:U$356,15,FALSE)))</f>
        <v>0</v>
      </c>
    </row>
    <row r="3088" spans="1:9" ht="30">
      <c r="A3088" t="s">
        <v>306</v>
      </c>
      <c r="B3088" s="1" t="str">
        <f>+IF(LEN(A3088)&gt;0,VLOOKUP(A3088,Seguimiento_Mar_2025!G$4:H$356,2,FALSE),"")</f>
        <v>Personas vinculadas a empleo para la población del programa de Alimentación escolar</v>
      </c>
      <c r="C3088" s="1" t="str">
        <f>+IF(LEN(A3088)&gt;0,VLOOKUP(A3088,Seguimiento_Mar_2025!G$4:J$356,4,FALSE),"")</f>
        <v>Secretaría de Educación</v>
      </c>
      <c r="D3088" t="s">
        <v>1315</v>
      </c>
      <c r="E3088" t="str">
        <f t="shared" si="97"/>
        <v>52020905Campamento</v>
      </c>
      <c r="F3088" t="str">
        <f t="shared" si="98"/>
        <v/>
      </c>
      <c r="G3088">
        <v>51</v>
      </c>
      <c r="H3088" s="2">
        <v>51</v>
      </c>
      <c r="I3088">
        <f>+ABS(SUMIF($A$4:$A$11183,A3088,$H$4:$H$11183)-IF(ISERROR(VLOOKUP(A3088,Seguimiento_Mar_2025!G$4:U$356,15,FALSE)),0,VLOOKUP(A3088,Seguimiento_Mar_2025!G$4:U$356,15,FALSE)))</f>
        <v>0</v>
      </c>
    </row>
    <row r="3089" spans="1:9" ht="30">
      <c r="A3089" t="s">
        <v>306</v>
      </c>
      <c r="B3089" s="1" t="str">
        <f>+IF(LEN(A3089)&gt;0,VLOOKUP(A3089,Seguimiento_Mar_2025!G$4:H$356,2,FALSE),"")</f>
        <v>Personas vinculadas a empleo para la población del programa de Alimentación escolar</v>
      </c>
      <c r="C3089" s="1" t="str">
        <f>+IF(LEN(A3089)&gt;0,VLOOKUP(A3089,Seguimiento_Mar_2025!G$4:J$356,4,FALSE),"")</f>
        <v>Secretaría de Educación</v>
      </c>
      <c r="D3089" t="s">
        <v>1316</v>
      </c>
      <c r="E3089" t="str">
        <f t="shared" si="97"/>
        <v>52020905Cañasgordas</v>
      </c>
      <c r="F3089" t="str">
        <f t="shared" si="98"/>
        <v/>
      </c>
      <c r="G3089">
        <v>64</v>
      </c>
      <c r="H3089" s="2">
        <v>65</v>
      </c>
      <c r="I3089">
        <f>+ABS(SUMIF($A$4:$A$11183,A3089,$H$4:$H$11183)-IF(ISERROR(VLOOKUP(A3089,Seguimiento_Mar_2025!G$4:U$356,15,FALSE)),0,VLOOKUP(A3089,Seguimiento_Mar_2025!G$4:U$356,15,FALSE)))</f>
        <v>0</v>
      </c>
    </row>
    <row r="3090" spans="1:9" ht="30">
      <c r="A3090" t="s">
        <v>306</v>
      </c>
      <c r="B3090" s="1" t="str">
        <f>+IF(LEN(A3090)&gt;0,VLOOKUP(A3090,Seguimiento_Mar_2025!G$4:H$356,2,FALSE),"")</f>
        <v>Personas vinculadas a empleo para la población del programa de Alimentación escolar</v>
      </c>
      <c r="C3090" s="1" t="str">
        <f>+IF(LEN(A3090)&gt;0,VLOOKUP(A3090,Seguimiento_Mar_2025!G$4:J$356,4,FALSE),"")</f>
        <v>Secretaría de Educación</v>
      </c>
      <c r="D3090" t="s">
        <v>1299</v>
      </c>
      <c r="E3090" t="str">
        <f t="shared" si="97"/>
        <v>52020905Caracolí</v>
      </c>
      <c r="F3090" t="str">
        <f t="shared" si="98"/>
        <v/>
      </c>
      <c r="G3090">
        <v>21</v>
      </c>
      <c r="H3090" s="2">
        <v>12</v>
      </c>
      <c r="I3090">
        <f>+ABS(SUMIF($A$4:$A$11183,A3090,$H$4:$H$11183)-IF(ISERROR(VLOOKUP(A3090,Seguimiento_Mar_2025!G$4:U$356,15,FALSE)),0,VLOOKUP(A3090,Seguimiento_Mar_2025!G$4:U$356,15,FALSE)))</f>
        <v>0</v>
      </c>
    </row>
    <row r="3091" spans="1:9" ht="30">
      <c r="A3091" t="s">
        <v>306</v>
      </c>
      <c r="B3091" s="1" t="str">
        <f>+IF(LEN(A3091)&gt;0,VLOOKUP(A3091,Seguimiento_Mar_2025!G$4:H$356,2,FALSE),"")</f>
        <v>Personas vinculadas a empleo para la población del programa de Alimentación escolar</v>
      </c>
      <c r="C3091" s="1" t="str">
        <f>+IF(LEN(A3091)&gt;0,VLOOKUP(A3091,Seguimiento_Mar_2025!G$4:J$356,4,FALSE),"")</f>
        <v>Secretaría de Educación</v>
      </c>
      <c r="D3091" t="s">
        <v>1273</v>
      </c>
      <c r="E3091" t="str">
        <f t="shared" si="97"/>
        <v>52020905Caramanta</v>
      </c>
      <c r="F3091" t="str">
        <f t="shared" si="98"/>
        <v/>
      </c>
      <c r="G3091">
        <v>0</v>
      </c>
      <c r="H3091" s="2">
        <v>0</v>
      </c>
      <c r="I3091">
        <f>+ABS(SUMIF($A$4:$A$11183,A3091,$H$4:$H$11183)-IF(ISERROR(VLOOKUP(A3091,Seguimiento_Mar_2025!G$4:U$356,15,FALSE)),0,VLOOKUP(A3091,Seguimiento_Mar_2025!G$4:U$356,15,FALSE)))</f>
        <v>0</v>
      </c>
    </row>
    <row r="3092" spans="1:9" ht="30">
      <c r="A3092" t="s">
        <v>306</v>
      </c>
      <c r="B3092" s="1" t="str">
        <f>+IF(LEN(A3092)&gt;0,VLOOKUP(A3092,Seguimiento_Mar_2025!G$4:H$356,2,FALSE),"")</f>
        <v>Personas vinculadas a empleo para la población del programa de Alimentación escolar</v>
      </c>
      <c r="C3092" s="1" t="str">
        <f>+IF(LEN(A3092)&gt;0,VLOOKUP(A3092,Seguimiento_Mar_2025!G$4:J$356,4,FALSE),"")</f>
        <v>Secretaría de Educación</v>
      </c>
      <c r="D3092" t="s">
        <v>1266</v>
      </c>
      <c r="E3092" t="str">
        <f t="shared" si="97"/>
        <v>52020905Carepa</v>
      </c>
      <c r="F3092" t="str">
        <f t="shared" si="98"/>
        <v/>
      </c>
      <c r="G3092">
        <v>109</v>
      </c>
      <c r="H3092" s="2">
        <v>104</v>
      </c>
      <c r="I3092">
        <f>+ABS(SUMIF($A$4:$A$11183,A3092,$H$4:$H$11183)-IF(ISERROR(VLOOKUP(A3092,Seguimiento_Mar_2025!G$4:U$356,15,FALSE)),0,VLOOKUP(A3092,Seguimiento_Mar_2025!G$4:U$356,15,FALSE)))</f>
        <v>0</v>
      </c>
    </row>
    <row r="3093" spans="1:9" ht="30">
      <c r="A3093" t="s">
        <v>306</v>
      </c>
      <c r="B3093" s="1" t="str">
        <f>+IF(LEN(A3093)&gt;0,VLOOKUP(A3093,Seguimiento_Mar_2025!G$4:H$356,2,FALSE),"")</f>
        <v>Personas vinculadas a empleo para la población del programa de Alimentación escolar</v>
      </c>
      <c r="C3093" s="1" t="str">
        <f>+IF(LEN(A3093)&gt;0,VLOOKUP(A3093,Seguimiento_Mar_2025!G$4:J$356,4,FALSE),"")</f>
        <v>Secretaría de Educación</v>
      </c>
      <c r="D3093" t="s">
        <v>1545</v>
      </c>
      <c r="E3093" t="str">
        <f t="shared" si="97"/>
        <v>52020905Carolina Del Príncipe</v>
      </c>
      <c r="F3093" t="str">
        <f t="shared" si="98"/>
        <v/>
      </c>
      <c r="G3093">
        <v>7</v>
      </c>
      <c r="H3093" s="2">
        <v>9</v>
      </c>
      <c r="I3093">
        <f>+ABS(SUMIF($A$4:$A$11183,A3093,$H$4:$H$11183)-IF(ISERROR(VLOOKUP(A3093,Seguimiento_Mar_2025!G$4:U$356,15,FALSE)),0,VLOOKUP(A3093,Seguimiento_Mar_2025!G$4:U$356,15,FALSE)))</f>
        <v>0</v>
      </c>
    </row>
    <row r="3094" spans="1:9" ht="30">
      <c r="A3094" t="s">
        <v>306</v>
      </c>
      <c r="B3094" s="1" t="str">
        <f>+IF(LEN(A3094)&gt;0,VLOOKUP(A3094,Seguimiento_Mar_2025!G$4:H$356,2,FALSE),"")</f>
        <v>Personas vinculadas a empleo para la población del programa de Alimentación escolar</v>
      </c>
      <c r="C3094" s="1" t="str">
        <f>+IF(LEN(A3094)&gt;0,VLOOKUP(A3094,Seguimiento_Mar_2025!G$4:J$356,4,FALSE),"")</f>
        <v>Secretaría de Educación</v>
      </c>
      <c r="D3094" t="s">
        <v>1265</v>
      </c>
      <c r="E3094" t="str">
        <f t="shared" si="97"/>
        <v>52020905Caucasia</v>
      </c>
      <c r="F3094" t="str">
        <f t="shared" si="98"/>
        <v/>
      </c>
      <c r="G3094">
        <v>161</v>
      </c>
      <c r="H3094" s="2">
        <v>161</v>
      </c>
      <c r="I3094">
        <f>+ABS(SUMIF($A$4:$A$11183,A3094,$H$4:$H$11183)-IF(ISERROR(VLOOKUP(A3094,Seguimiento_Mar_2025!G$4:U$356,15,FALSE)),0,VLOOKUP(A3094,Seguimiento_Mar_2025!G$4:U$356,15,FALSE)))</f>
        <v>0</v>
      </c>
    </row>
    <row r="3095" spans="1:9" ht="30">
      <c r="A3095" t="s">
        <v>306</v>
      </c>
      <c r="B3095" s="1" t="str">
        <f>+IF(LEN(A3095)&gt;0,VLOOKUP(A3095,Seguimiento_Mar_2025!G$4:H$356,2,FALSE),"")</f>
        <v>Personas vinculadas a empleo para la población del programa de Alimentación escolar</v>
      </c>
      <c r="C3095" s="1" t="str">
        <f>+IF(LEN(A3095)&gt;0,VLOOKUP(A3095,Seguimiento_Mar_2025!G$4:J$356,4,FALSE),"")</f>
        <v>Secretaría de Educación</v>
      </c>
      <c r="D3095" t="s">
        <v>1258</v>
      </c>
      <c r="E3095" t="str">
        <f t="shared" si="97"/>
        <v>52020905Chigorodó</v>
      </c>
      <c r="F3095" t="str">
        <f t="shared" si="98"/>
        <v/>
      </c>
      <c r="G3095">
        <v>139</v>
      </c>
      <c r="H3095" s="2">
        <v>139</v>
      </c>
      <c r="I3095">
        <f>+ABS(SUMIF($A$4:$A$11183,A3095,$H$4:$H$11183)-IF(ISERROR(VLOOKUP(A3095,Seguimiento_Mar_2025!G$4:U$356,15,FALSE)),0,VLOOKUP(A3095,Seguimiento_Mar_2025!G$4:U$356,15,FALSE)))</f>
        <v>0</v>
      </c>
    </row>
    <row r="3096" spans="1:9" ht="30">
      <c r="A3096" t="s">
        <v>306</v>
      </c>
      <c r="B3096" s="1" t="str">
        <f>+IF(LEN(A3096)&gt;0,VLOOKUP(A3096,Seguimiento_Mar_2025!G$4:H$356,2,FALSE),"")</f>
        <v>Personas vinculadas a empleo para la población del programa de Alimentación escolar</v>
      </c>
      <c r="C3096" s="1" t="str">
        <f>+IF(LEN(A3096)&gt;0,VLOOKUP(A3096,Seguimiento_Mar_2025!G$4:J$356,4,FALSE),"")</f>
        <v>Secretaría de Educación</v>
      </c>
      <c r="D3096" t="s">
        <v>1281</v>
      </c>
      <c r="E3096" t="str">
        <f t="shared" si="97"/>
        <v>52020905Cisneros</v>
      </c>
      <c r="F3096" t="str">
        <f t="shared" si="98"/>
        <v/>
      </c>
      <c r="G3096">
        <v>23</v>
      </c>
      <c r="H3096" s="2">
        <v>23</v>
      </c>
      <c r="I3096">
        <f>+ABS(SUMIF($A$4:$A$11183,A3096,$H$4:$H$11183)-IF(ISERROR(VLOOKUP(A3096,Seguimiento_Mar_2025!G$4:U$356,15,FALSE)),0,VLOOKUP(A3096,Seguimiento_Mar_2025!G$4:U$356,15,FALSE)))</f>
        <v>0</v>
      </c>
    </row>
    <row r="3097" spans="1:9" ht="30">
      <c r="A3097" t="s">
        <v>306</v>
      </c>
      <c r="B3097" s="1" t="str">
        <f>+IF(LEN(A3097)&gt;0,VLOOKUP(A3097,Seguimiento_Mar_2025!G$4:H$356,2,FALSE),"")</f>
        <v>Personas vinculadas a empleo para la población del programa de Alimentación escolar</v>
      </c>
      <c r="C3097" s="1" t="str">
        <f>+IF(LEN(A3097)&gt;0,VLOOKUP(A3097,Seguimiento_Mar_2025!G$4:J$356,4,FALSE),"")</f>
        <v>Secretaría de Educación</v>
      </c>
      <c r="D3097" t="s">
        <v>1254</v>
      </c>
      <c r="E3097" t="str">
        <f t="shared" si="97"/>
        <v>52020905Ciudad Bolívar</v>
      </c>
      <c r="F3097" t="str">
        <f t="shared" si="98"/>
        <v/>
      </c>
      <c r="G3097">
        <v>27</v>
      </c>
      <c r="H3097" s="2">
        <v>31</v>
      </c>
      <c r="I3097">
        <f>+ABS(SUMIF($A$4:$A$11183,A3097,$H$4:$H$11183)-IF(ISERROR(VLOOKUP(A3097,Seguimiento_Mar_2025!G$4:U$356,15,FALSE)),0,VLOOKUP(A3097,Seguimiento_Mar_2025!G$4:U$356,15,FALSE)))</f>
        <v>0</v>
      </c>
    </row>
    <row r="3098" spans="1:9" ht="30">
      <c r="A3098" t="s">
        <v>306</v>
      </c>
      <c r="B3098" s="1" t="str">
        <f>+IF(LEN(A3098)&gt;0,VLOOKUP(A3098,Seguimiento_Mar_2025!G$4:H$356,2,FALSE),"")</f>
        <v>Personas vinculadas a empleo para la población del programa de Alimentación escolar</v>
      </c>
      <c r="C3098" s="1" t="str">
        <f>+IF(LEN(A3098)&gt;0,VLOOKUP(A3098,Seguimiento_Mar_2025!G$4:J$356,4,FALSE),"")</f>
        <v>Secretaría de Educación</v>
      </c>
      <c r="D3098" t="s">
        <v>1317</v>
      </c>
      <c r="E3098" t="str">
        <f t="shared" si="97"/>
        <v>52020905Cocorná</v>
      </c>
      <c r="F3098" t="str">
        <f t="shared" si="98"/>
        <v/>
      </c>
      <c r="G3098">
        <v>60</v>
      </c>
      <c r="H3098" s="2">
        <v>63</v>
      </c>
      <c r="I3098">
        <f>+ABS(SUMIF($A$4:$A$11183,A3098,$H$4:$H$11183)-IF(ISERROR(VLOOKUP(A3098,Seguimiento_Mar_2025!G$4:U$356,15,FALSE)),0,VLOOKUP(A3098,Seguimiento_Mar_2025!G$4:U$356,15,FALSE)))</f>
        <v>0</v>
      </c>
    </row>
    <row r="3099" spans="1:9" ht="30">
      <c r="A3099" t="s">
        <v>306</v>
      </c>
      <c r="B3099" s="1" t="str">
        <f>+IF(LEN(A3099)&gt;0,VLOOKUP(A3099,Seguimiento_Mar_2025!G$4:H$356,2,FALSE),"")</f>
        <v>Personas vinculadas a empleo para la población del programa de Alimentación escolar</v>
      </c>
      <c r="C3099" s="1" t="str">
        <f>+IF(LEN(A3099)&gt;0,VLOOKUP(A3099,Seguimiento_Mar_2025!G$4:J$356,4,FALSE),"")</f>
        <v>Secretaría de Educación</v>
      </c>
      <c r="D3099" t="s">
        <v>1276</v>
      </c>
      <c r="E3099" t="str">
        <f t="shared" si="97"/>
        <v>52020905Concepción</v>
      </c>
      <c r="F3099" t="str">
        <f t="shared" si="98"/>
        <v/>
      </c>
      <c r="G3099">
        <v>15</v>
      </c>
      <c r="H3099" s="2">
        <v>18</v>
      </c>
      <c r="I3099">
        <f>+ABS(SUMIF($A$4:$A$11183,A3099,$H$4:$H$11183)-IF(ISERROR(VLOOKUP(A3099,Seguimiento_Mar_2025!G$4:U$356,15,FALSE)),0,VLOOKUP(A3099,Seguimiento_Mar_2025!G$4:U$356,15,FALSE)))</f>
        <v>0</v>
      </c>
    </row>
    <row r="3100" spans="1:9" ht="30">
      <c r="A3100" t="s">
        <v>306</v>
      </c>
      <c r="B3100" s="1" t="str">
        <f>+IF(LEN(A3100)&gt;0,VLOOKUP(A3100,Seguimiento_Mar_2025!G$4:H$356,2,FALSE),"")</f>
        <v>Personas vinculadas a empleo para la población del programa de Alimentación escolar</v>
      </c>
      <c r="C3100" s="1" t="str">
        <f>+IF(LEN(A3100)&gt;0,VLOOKUP(A3100,Seguimiento_Mar_2025!G$4:J$356,4,FALSE),"")</f>
        <v>Secretaría de Educación</v>
      </c>
      <c r="D3100" t="s">
        <v>1318</v>
      </c>
      <c r="E3100" t="str">
        <f t="shared" si="97"/>
        <v>52020905Concordia</v>
      </c>
      <c r="F3100" t="str">
        <f t="shared" si="98"/>
        <v/>
      </c>
      <c r="G3100">
        <v>27</v>
      </c>
      <c r="H3100" s="2">
        <v>31</v>
      </c>
      <c r="I3100">
        <f>+ABS(SUMIF($A$4:$A$11183,A3100,$H$4:$H$11183)-IF(ISERROR(VLOOKUP(A3100,Seguimiento_Mar_2025!G$4:U$356,15,FALSE)),0,VLOOKUP(A3100,Seguimiento_Mar_2025!G$4:U$356,15,FALSE)))</f>
        <v>0</v>
      </c>
    </row>
    <row r="3101" spans="1:9" ht="30">
      <c r="A3101" t="s">
        <v>306</v>
      </c>
      <c r="B3101" s="1" t="str">
        <f>+IF(LEN(A3101)&gt;0,VLOOKUP(A3101,Seguimiento_Mar_2025!G$4:H$356,2,FALSE),"")</f>
        <v>Personas vinculadas a empleo para la población del programa de Alimentación escolar</v>
      </c>
      <c r="C3101" s="1" t="str">
        <f>+IF(LEN(A3101)&gt;0,VLOOKUP(A3101,Seguimiento_Mar_2025!G$4:J$356,4,FALSE),"")</f>
        <v>Secretaría de Educación</v>
      </c>
      <c r="D3101" t="s">
        <v>1245</v>
      </c>
      <c r="E3101" t="str">
        <f t="shared" si="97"/>
        <v>52020905Copacabana</v>
      </c>
      <c r="F3101" t="str">
        <f t="shared" si="98"/>
        <v/>
      </c>
      <c r="G3101">
        <v>33</v>
      </c>
      <c r="H3101" s="2">
        <v>33</v>
      </c>
      <c r="I3101">
        <f>+ABS(SUMIF($A$4:$A$11183,A3101,$H$4:$H$11183)-IF(ISERROR(VLOOKUP(A3101,Seguimiento_Mar_2025!G$4:U$356,15,FALSE)),0,VLOOKUP(A3101,Seguimiento_Mar_2025!G$4:U$356,15,FALSE)))</f>
        <v>0</v>
      </c>
    </row>
    <row r="3102" spans="1:9" ht="30">
      <c r="A3102" t="s">
        <v>306</v>
      </c>
      <c r="B3102" s="1" t="str">
        <f>+IF(LEN(A3102)&gt;0,VLOOKUP(A3102,Seguimiento_Mar_2025!G$4:H$356,2,FALSE),"")</f>
        <v>Personas vinculadas a empleo para la población del programa de Alimentación escolar</v>
      </c>
      <c r="C3102" s="1" t="str">
        <f>+IF(LEN(A3102)&gt;0,VLOOKUP(A3102,Seguimiento_Mar_2025!G$4:J$356,4,FALSE),"")</f>
        <v>Secretaría de Educación</v>
      </c>
      <c r="D3102" t="s">
        <v>1231</v>
      </c>
      <c r="E3102" t="str">
        <f t="shared" si="97"/>
        <v>52020905Dabeiba</v>
      </c>
      <c r="F3102" t="str">
        <f t="shared" si="98"/>
        <v/>
      </c>
      <c r="G3102">
        <v>102</v>
      </c>
      <c r="H3102" s="2">
        <v>99</v>
      </c>
      <c r="I3102">
        <f>+ABS(SUMIF($A$4:$A$11183,A3102,$H$4:$H$11183)-IF(ISERROR(VLOOKUP(A3102,Seguimiento_Mar_2025!G$4:U$356,15,FALSE)),0,VLOOKUP(A3102,Seguimiento_Mar_2025!G$4:U$356,15,FALSE)))</f>
        <v>0</v>
      </c>
    </row>
    <row r="3103" spans="1:9" ht="30">
      <c r="A3103" t="s">
        <v>306</v>
      </c>
      <c r="B3103" s="1" t="str">
        <f>+IF(LEN(A3103)&gt;0,VLOOKUP(A3103,Seguimiento_Mar_2025!G$4:H$356,2,FALSE),"")</f>
        <v>Personas vinculadas a empleo para la población del programa de Alimentación escolar</v>
      </c>
      <c r="C3103" s="1" t="str">
        <f>+IF(LEN(A3103)&gt;0,VLOOKUP(A3103,Seguimiento_Mar_2025!G$4:J$356,4,FALSE),"")</f>
        <v>Secretaría de Educación</v>
      </c>
      <c r="D3103" t="s">
        <v>1319</v>
      </c>
      <c r="E3103" t="str">
        <f t="shared" si="97"/>
        <v>52020905Donmatías</v>
      </c>
      <c r="F3103" t="str">
        <f t="shared" si="98"/>
        <v/>
      </c>
      <c r="G3103">
        <v>31</v>
      </c>
      <c r="H3103" s="2">
        <v>22</v>
      </c>
      <c r="I3103">
        <f>+ABS(SUMIF($A$4:$A$11183,A3103,$H$4:$H$11183)-IF(ISERROR(VLOOKUP(A3103,Seguimiento_Mar_2025!G$4:U$356,15,FALSE)),0,VLOOKUP(A3103,Seguimiento_Mar_2025!G$4:U$356,15,FALSE)))</f>
        <v>0</v>
      </c>
    </row>
    <row r="3104" spans="1:9" ht="30">
      <c r="A3104" t="s">
        <v>306</v>
      </c>
      <c r="B3104" s="1" t="str">
        <f>+IF(LEN(A3104)&gt;0,VLOOKUP(A3104,Seguimiento_Mar_2025!G$4:H$356,2,FALSE),"")</f>
        <v>Personas vinculadas a empleo para la población del programa de Alimentación escolar</v>
      </c>
      <c r="C3104" s="1" t="str">
        <f>+IF(LEN(A3104)&gt;0,VLOOKUP(A3104,Seguimiento_Mar_2025!G$4:J$356,4,FALSE),"")</f>
        <v>Secretaría de Educación</v>
      </c>
      <c r="D3104" t="s">
        <v>1270</v>
      </c>
      <c r="E3104" t="str">
        <f t="shared" si="97"/>
        <v>52020905Ebéjico</v>
      </c>
      <c r="F3104" t="str">
        <f t="shared" si="98"/>
        <v/>
      </c>
      <c r="G3104">
        <v>33</v>
      </c>
      <c r="H3104" s="2">
        <v>34</v>
      </c>
      <c r="I3104">
        <f>+ABS(SUMIF($A$4:$A$11183,A3104,$H$4:$H$11183)-IF(ISERROR(VLOOKUP(A3104,Seguimiento_Mar_2025!G$4:U$356,15,FALSE)),0,VLOOKUP(A3104,Seguimiento_Mar_2025!G$4:U$356,15,FALSE)))</f>
        <v>0</v>
      </c>
    </row>
    <row r="3105" spans="1:9" ht="30">
      <c r="A3105" t="s">
        <v>306</v>
      </c>
      <c r="B3105" s="1" t="str">
        <f>+IF(LEN(A3105)&gt;0,VLOOKUP(A3105,Seguimiento_Mar_2025!G$4:H$356,2,FALSE),"")</f>
        <v>Personas vinculadas a empleo para la población del programa de Alimentación escolar</v>
      </c>
      <c r="C3105" s="1" t="str">
        <f>+IF(LEN(A3105)&gt;0,VLOOKUP(A3105,Seguimiento_Mar_2025!G$4:J$356,4,FALSE),"")</f>
        <v>Secretaría de Educación</v>
      </c>
      <c r="D3105" t="s">
        <v>1253</v>
      </c>
      <c r="E3105" t="str">
        <f t="shared" si="97"/>
        <v>52020905El Bagre</v>
      </c>
      <c r="F3105" t="str">
        <f t="shared" si="98"/>
        <v/>
      </c>
      <c r="G3105">
        <v>150</v>
      </c>
      <c r="H3105" s="2">
        <v>122</v>
      </c>
      <c r="I3105">
        <f>+ABS(SUMIF($A$4:$A$11183,A3105,$H$4:$H$11183)-IF(ISERROR(VLOOKUP(A3105,Seguimiento_Mar_2025!G$4:U$356,15,FALSE)),0,VLOOKUP(A3105,Seguimiento_Mar_2025!G$4:U$356,15,FALSE)))</f>
        <v>0</v>
      </c>
    </row>
    <row r="3106" spans="1:9" ht="30">
      <c r="A3106" t="s">
        <v>306</v>
      </c>
      <c r="B3106" s="1" t="str">
        <f>+IF(LEN(A3106)&gt;0,VLOOKUP(A3106,Seguimiento_Mar_2025!G$4:H$356,2,FALSE),"")</f>
        <v>Personas vinculadas a empleo para la población del programa de Alimentación escolar</v>
      </c>
      <c r="C3106" s="1" t="str">
        <f>+IF(LEN(A3106)&gt;0,VLOOKUP(A3106,Seguimiento_Mar_2025!G$4:J$356,4,FALSE),"")</f>
        <v>Secretaría de Educación</v>
      </c>
      <c r="D3106" t="s">
        <v>1355</v>
      </c>
      <c r="E3106" t="str">
        <f t="shared" si="97"/>
        <v>52020905El Carmen De Viboral</v>
      </c>
      <c r="F3106" t="str">
        <f t="shared" si="98"/>
        <v/>
      </c>
      <c r="G3106">
        <v>93</v>
      </c>
      <c r="H3106" s="2">
        <v>104</v>
      </c>
      <c r="I3106">
        <f>+ABS(SUMIF($A$4:$A$11183,A3106,$H$4:$H$11183)-IF(ISERROR(VLOOKUP(A3106,Seguimiento_Mar_2025!G$4:U$356,15,FALSE)),0,VLOOKUP(A3106,Seguimiento_Mar_2025!G$4:U$356,15,FALSE)))</f>
        <v>0</v>
      </c>
    </row>
    <row r="3107" spans="1:9" ht="30">
      <c r="A3107" t="s">
        <v>306</v>
      </c>
      <c r="B3107" s="1" t="str">
        <f>+IF(LEN(A3107)&gt;0,VLOOKUP(A3107,Seguimiento_Mar_2025!G$4:H$356,2,FALSE),"")</f>
        <v>Personas vinculadas a empleo para la población del programa de Alimentación escolar</v>
      </c>
      <c r="C3107" s="1" t="str">
        <f>+IF(LEN(A3107)&gt;0,VLOOKUP(A3107,Seguimiento_Mar_2025!G$4:J$356,4,FALSE),"")</f>
        <v>Secretaría de Educación</v>
      </c>
      <c r="D3107" t="s">
        <v>1244</v>
      </c>
      <c r="E3107" t="str">
        <f t="shared" si="97"/>
        <v>52020905El Peñol</v>
      </c>
      <c r="F3107" t="str">
        <f t="shared" si="98"/>
        <v/>
      </c>
      <c r="G3107">
        <v>37</v>
      </c>
      <c r="H3107" s="2">
        <v>34</v>
      </c>
      <c r="I3107">
        <f>+ABS(SUMIF($A$4:$A$11183,A3107,$H$4:$H$11183)-IF(ISERROR(VLOOKUP(A3107,Seguimiento_Mar_2025!G$4:U$356,15,FALSE)),0,VLOOKUP(A3107,Seguimiento_Mar_2025!G$4:U$356,15,FALSE)))</f>
        <v>0</v>
      </c>
    </row>
    <row r="3108" spans="1:9" ht="30">
      <c r="A3108" t="s">
        <v>306</v>
      </c>
      <c r="B3108" s="1" t="str">
        <f>+IF(LEN(A3108)&gt;0,VLOOKUP(A3108,Seguimiento_Mar_2025!G$4:H$356,2,FALSE),"")</f>
        <v>Personas vinculadas a empleo para la población del programa de Alimentación escolar</v>
      </c>
      <c r="C3108" s="1" t="str">
        <f>+IF(LEN(A3108)&gt;0,VLOOKUP(A3108,Seguimiento_Mar_2025!G$4:J$356,4,FALSE),"")</f>
        <v>Secretaría de Educación</v>
      </c>
      <c r="D3108" t="s">
        <v>1321</v>
      </c>
      <c r="E3108" t="str">
        <f t="shared" si="97"/>
        <v>52020905El Retiro</v>
      </c>
      <c r="F3108" t="str">
        <f t="shared" si="98"/>
        <v/>
      </c>
      <c r="G3108">
        <v>26</v>
      </c>
      <c r="H3108" s="2">
        <v>26</v>
      </c>
      <c r="I3108">
        <f>+ABS(SUMIF($A$4:$A$11183,A3108,$H$4:$H$11183)-IF(ISERROR(VLOOKUP(A3108,Seguimiento_Mar_2025!G$4:U$356,15,FALSE)),0,VLOOKUP(A3108,Seguimiento_Mar_2025!G$4:U$356,15,FALSE)))</f>
        <v>0</v>
      </c>
    </row>
    <row r="3109" spans="1:9" ht="30">
      <c r="A3109" t="s">
        <v>306</v>
      </c>
      <c r="B3109" s="1" t="str">
        <f>+IF(LEN(A3109)&gt;0,VLOOKUP(A3109,Seguimiento_Mar_2025!G$4:H$356,2,FALSE),"")</f>
        <v>Personas vinculadas a empleo para la población del programa de Alimentación escolar</v>
      </c>
      <c r="C3109" s="1" t="str">
        <f>+IF(LEN(A3109)&gt;0,VLOOKUP(A3109,Seguimiento_Mar_2025!G$4:J$356,4,FALSE),"")</f>
        <v>Secretaría de Educación</v>
      </c>
      <c r="D3109" t="s">
        <v>1235</v>
      </c>
      <c r="E3109" t="str">
        <f t="shared" si="97"/>
        <v>52020905El Santuario</v>
      </c>
      <c r="F3109" t="str">
        <f t="shared" si="98"/>
        <v/>
      </c>
      <c r="G3109">
        <v>46</v>
      </c>
      <c r="H3109" s="2">
        <v>46</v>
      </c>
      <c r="I3109">
        <f>+ABS(SUMIF($A$4:$A$11183,A3109,$H$4:$H$11183)-IF(ISERROR(VLOOKUP(A3109,Seguimiento_Mar_2025!G$4:U$356,15,FALSE)),0,VLOOKUP(A3109,Seguimiento_Mar_2025!G$4:U$356,15,FALSE)))</f>
        <v>0</v>
      </c>
    </row>
    <row r="3110" spans="1:9" ht="30">
      <c r="A3110" t="s">
        <v>306</v>
      </c>
      <c r="B3110" s="1" t="str">
        <f>+IF(LEN(A3110)&gt;0,VLOOKUP(A3110,Seguimiento_Mar_2025!G$4:H$356,2,FALSE),"")</f>
        <v>Personas vinculadas a empleo para la población del programa de Alimentación escolar</v>
      </c>
      <c r="C3110" s="1" t="str">
        <f>+IF(LEN(A3110)&gt;0,VLOOKUP(A3110,Seguimiento_Mar_2025!G$4:J$356,4,FALSE),"")</f>
        <v>Secretaría de Educación</v>
      </c>
      <c r="D3110" t="s">
        <v>1404</v>
      </c>
      <c r="E3110" t="str">
        <f t="shared" si="97"/>
        <v>52020905Entrerrios</v>
      </c>
      <c r="F3110" t="str">
        <f t="shared" si="98"/>
        <v/>
      </c>
      <c r="G3110">
        <v>15</v>
      </c>
      <c r="H3110" s="2">
        <v>15</v>
      </c>
      <c r="I3110">
        <f>+ABS(SUMIF($A$4:$A$11183,A3110,$H$4:$H$11183)-IF(ISERROR(VLOOKUP(A3110,Seguimiento_Mar_2025!G$4:U$356,15,FALSE)),0,VLOOKUP(A3110,Seguimiento_Mar_2025!G$4:U$356,15,FALSE)))</f>
        <v>0</v>
      </c>
    </row>
    <row r="3111" spans="1:9" ht="30">
      <c r="A3111" t="s">
        <v>306</v>
      </c>
      <c r="B3111" s="1" t="str">
        <f>+IF(LEN(A3111)&gt;0,VLOOKUP(A3111,Seguimiento_Mar_2025!G$4:H$356,2,FALSE),"")</f>
        <v>Personas vinculadas a empleo para la población del programa de Alimentación escolar</v>
      </c>
      <c r="C3111" s="1" t="str">
        <f>+IF(LEN(A3111)&gt;0,VLOOKUP(A3111,Seguimiento_Mar_2025!G$4:J$356,4,FALSE),"")</f>
        <v>Secretaría de Educación</v>
      </c>
      <c r="D3111" t="s">
        <v>1323</v>
      </c>
      <c r="E3111" t="str">
        <f t="shared" si="97"/>
        <v>52020905Fredonia</v>
      </c>
      <c r="F3111" t="str">
        <f t="shared" si="98"/>
        <v/>
      </c>
      <c r="G3111">
        <v>35</v>
      </c>
      <c r="H3111" s="2">
        <v>35</v>
      </c>
      <c r="I3111">
        <f>+ABS(SUMIF($A$4:$A$11183,A3111,$H$4:$H$11183)-IF(ISERROR(VLOOKUP(A3111,Seguimiento_Mar_2025!G$4:U$356,15,FALSE)),0,VLOOKUP(A3111,Seguimiento_Mar_2025!G$4:U$356,15,FALSE)))</f>
        <v>0</v>
      </c>
    </row>
    <row r="3112" spans="1:9" ht="30">
      <c r="A3112" t="s">
        <v>306</v>
      </c>
      <c r="B3112" s="1" t="str">
        <f>+IF(LEN(A3112)&gt;0,VLOOKUP(A3112,Seguimiento_Mar_2025!G$4:H$356,2,FALSE),"")</f>
        <v>Personas vinculadas a empleo para la población del programa de Alimentación escolar</v>
      </c>
      <c r="C3112" s="1" t="str">
        <f>+IF(LEN(A3112)&gt;0,VLOOKUP(A3112,Seguimiento_Mar_2025!G$4:J$356,4,FALSE),"")</f>
        <v>Secretaría de Educación</v>
      </c>
      <c r="D3112" t="s">
        <v>1324</v>
      </c>
      <c r="E3112" t="str">
        <f t="shared" si="97"/>
        <v>52020905Frontino</v>
      </c>
      <c r="F3112" t="str">
        <f t="shared" si="98"/>
        <v/>
      </c>
      <c r="G3112">
        <v>83</v>
      </c>
      <c r="H3112" s="2">
        <v>114</v>
      </c>
      <c r="I3112">
        <f>+ABS(SUMIF($A$4:$A$11183,A3112,$H$4:$H$11183)-IF(ISERROR(VLOOKUP(A3112,Seguimiento_Mar_2025!G$4:U$356,15,FALSE)),0,VLOOKUP(A3112,Seguimiento_Mar_2025!G$4:U$356,15,FALSE)))</f>
        <v>0</v>
      </c>
    </row>
    <row r="3113" spans="1:9" ht="30">
      <c r="A3113" t="s">
        <v>306</v>
      </c>
      <c r="B3113" s="1" t="str">
        <f>+IF(LEN(A3113)&gt;0,VLOOKUP(A3113,Seguimiento_Mar_2025!G$4:H$356,2,FALSE),"")</f>
        <v>Personas vinculadas a empleo para la población del programa de Alimentación escolar</v>
      </c>
      <c r="C3113" s="1" t="str">
        <f>+IF(LEN(A3113)&gt;0,VLOOKUP(A3113,Seguimiento_Mar_2025!G$4:J$356,4,FALSE),"")</f>
        <v>Secretaría de Educación</v>
      </c>
      <c r="D3113" t="s">
        <v>1325</v>
      </c>
      <c r="E3113" t="str">
        <f t="shared" ref="E3113:E3176" si="99">+A3113&amp;D3113</f>
        <v>52020905Giraldo</v>
      </c>
      <c r="F3113" t="str">
        <f t="shared" si="98"/>
        <v/>
      </c>
      <c r="G3113">
        <v>17</v>
      </c>
      <c r="H3113" s="2">
        <v>17</v>
      </c>
      <c r="I3113">
        <f>+ABS(SUMIF($A$4:$A$11183,A3113,$H$4:$H$11183)-IF(ISERROR(VLOOKUP(A3113,Seguimiento_Mar_2025!G$4:U$356,15,FALSE)),0,VLOOKUP(A3113,Seguimiento_Mar_2025!G$4:U$356,15,FALSE)))</f>
        <v>0</v>
      </c>
    </row>
    <row r="3114" spans="1:9" ht="30">
      <c r="A3114" t="s">
        <v>306</v>
      </c>
      <c r="B3114" s="1" t="str">
        <f>+IF(LEN(A3114)&gt;0,VLOOKUP(A3114,Seguimiento_Mar_2025!G$4:H$356,2,FALSE),"")</f>
        <v>Personas vinculadas a empleo para la población del programa de Alimentación escolar</v>
      </c>
      <c r="C3114" s="1" t="str">
        <f>+IF(LEN(A3114)&gt;0,VLOOKUP(A3114,Seguimiento_Mar_2025!G$4:J$356,4,FALSE),"")</f>
        <v>Secretaría de Educación</v>
      </c>
      <c r="D3114" t="s">
        <v>1261</v>
      </c>
      <c r="E3114" t="str">
        <f t="shared" si="99"/>
        <v>52020905Girardota</v>
      </c>
      <c r="F3114" t="str">
        <f t="shared" si="98"/>
        <v/>
      </c>
      <c r="G3114">
        <v>37</v>
      </c>
      <c r="H3114" s="2">
        <v>37</v>
      </c>
      <c r="I3114">
        <f>+ABS(SUMIF($A$4:$A$11183,A3114,$H$4:$H$11183)-IF(ISERROR(VLOOKUP(A3114,Seguimiento_Mar_2025!G$4:U$356,15,FALSE)),0,VLOOKUP(A3114,Seguimiento_Mar_2025!G$4:U$356,15,FALSE)))</f>
        <v>0</v>
      </c>
    </row>
    <row r="3115" spans="1:9" ht="30">
      <c r="A3115" t="s">
        <v>306</v>
      </c>
      <c r="B3115" s="1" t="str">
        <f>+IF(LEN(A3115)&gt;0,VLOOKUP(A3115,Seguimiento_Mar_2025!G$4:H$356,2,FALSE),"")</f>
        <v>Personas vinculadas a empleo para la población del programa de Alimentación escolar</v>
      </c>
      <c r="C3115" s="1" t="str">
        <f>+IF(LEN(A3115)&gt;0,VLOOKUP(A3115,Seguimiento_Mar_2025!G$4:J$356,4,FALSE),"")</f>
        <v>Secretaría de Educación</v>
      </c>
      <c r="D3115" t="s">
        <v>1326</v>
      </c>
      <c r="E3115" t="str">
        <f t="shared" si="99"/>
        <v>52020905Gómez Plata</v>
      </c>
      <c r="F3115" t="str">
        <f t="shared" si="98"/>
        <v/>
      </c>
      <c r="G3115">
        <v>18</v>
      </c>
      <c r="H3115" s="2">
        <v>22</v>
      </c>
      <c r="I3115">
        <f>+ABS(SUMIF($A$4:$A$11183,A3115,$H$4:$H$11183)-IF(ISERROR(VLOOKUP(A3115,Seguimiento_Mar_2025!G$4:U$356,15,FALSE)),0,VLOOKUP(A3115,Seguimiento_Mar_2025!G$4:U$356,15,FALSE)))</f>
        <v>0</v>
      </c>
    </row>
    <row r="3116" spans="1:9" ht="30">
      <c r="A3116" t="s">
        <v>306</v>
      </c>
      <c r="B3116" s="1" t="str">
        <f>+IF(LEN(A3116)&gt;0,VLOOKUP(A3116,Seguimiento_Mar_2025!G$4:H$356,2,FALSE),"")</f>
        <v>Personas vinculadas a empleo para la población del programa de Alimentación escolar</v>
      </c>
      <c r="C3116" s="1" t="str">
        <f>+IF(LEN(A3116)&gt;0,VLOOKUP(A3116,Seguimiento_Mar_2025!G$4:J$356,4,FALSE),"")</f>
        <v>Secretaría de Educación</v>
      </c>
      <c r="D3116" t="s">
        <v>1234</v>
      </c>
      <c r="E3116" t="str">
        <f t="shared" si="99"/>
        <v>52020905Granada</v>
      </c>
      <c r="F3116" t="str">
        <f t="shared" si="98"/>
        <v/>
      </c>
      <c r="G3116">
        <v>47</v>
      </c>
      <c r="H3116" s="2">
        <v>43</v>
      </c>
      <c r="I3116">
        <f>+ABS(SUMIF($A$4:$A$11183,A3116,$H$4:$H$11183)-IF(ISERROR(VLOOKUP(A3116,Seguimiento_Mar_2025!G$4:U$356,15,FALSE)),0,VLOOKUP(A3116,Seguimiento_Mar_2025!G$4:U$356,15,FALSE)))</f>
        <v>0</v>
      </c>
    </row>
    <row r="3117" spans="1:9" ht="30">
      <c r="A3117" t="s">
        <v>306</v>
      </c>
      <c r="B3117" s="1" t="str">
        <f>+IF(LEN(A3117)&gt;0,VLOOKUP(A3117,Seguimiento_Mar_2025!G$4:H$356,2,FALSE),"")</f>
        <v>Personas vinculadas a empleo para la población del programa de Alimentación escolar</v>
      </c>
      <c r="C3117" s="1" t="str">
        <f>+IF(LEN(A3117)&gt;0,VLOOKUP(A3117,Seguimiento_Mar_2025!G$4:J$356,4,FALSE),"")</f>
        <v>Secretaría de Educación</v>
      </c>
      <c r="D3117" t="s">
        <v>1282</v>
      </c>
      <c r="E3117" t="str">
        <f t="shared" si="99"/>
        <v>52020905Guadalupe</v>
      </c>
      <c r="F3117" t="str">
        <f t="shared" si="98"/>
        <v/>
      </c>
      <c r="G3117">
        <v>20</v>
      </c>
      <c r="H3117" s="2">
        <v>20</v>
      </c>
      <c r="I3117">
        <f>+ABS(SUMIF($A$4:$A$11183,A3117,$H$4:$H$11183)-IF(ISERROR(VLOOKUP(A3117,Seguimiento_Mar_2025!G$4:U$356,15,FALSE)),0,VLOOKUP(A3117,Seguimiento_Mar_2025!G$4:U$356,15,FALSE)))</f>
        <v>0</v>
      </c>
    </row>
    <row r="3118" spans="1:9" ht="30">
      <c r="A3118" t="s">
        <v>306</v>
      </c>
      <c r="B3118" s="1" t="str">
        <f>+IF(LEN(A3118)&gt;0,VLOOKUP(A3118,Seguimiento_Mar_2025!G$4:H$356,2,FALSE),"")</f>
        <v>Personas vinculadas a empleo para la población del programa de Alimentación escolar</v>
      </c>
      <c r="C3118" s="1" t="str">
        <f>+IF(LEN(A3118)&gt;0,VLOOKUP(A3118,Seguimiento_Mar_2025!G$4:J$356,4,FALSE),"")</f>
        <v>Secretaría de Educación</v>
      </c>
      <c r="D3118" t="s">
        <v>1327</v>
      </c>
      <c r="E3118" t="str">
        <f t="shared" si="99"/>
        <v>52020905Guarne</v>
      </c>
      <c r="F3118" t="str">
        <f t="shared" si="98"/>
        <v/>
      </c>
      <c r="G3118">
        <v>56</v>
      </c>
      <c r="H3118" s="2">
        <v>56</v>
      </c>
      <c r="I3118">
        <f>+ABS(SUMIF($A$4:$A$11183,A3118,$H$4:$H$11183)-IF(ISERROR(VLOOKUP(A3118,Seguimiento_Mar_2025!G$4:U$356,15,FALSE)),0,VLOOKUP(A3118,Seguimiento_Mar_2025!G$4:U$356,15,FALSE)))</f>
        <v>0</v>
      </c>
    </row>
    <row r="3119" spans="1:9" ht="30">
      <c r="A3119" t="s">
        <v>306</v>
      </c>
      <c r="B3119" s="1" t="str">
        <f>+IF(LEN(A3119)&gt;0,VLOOKUP(A3119,Seguimiento_Mar_2025!G$4:H$356,2,FALSE),"")</f>
        <v>Personas vinculadas a empleo para la población del programa de Alimentación escolar</v>
      </c>
      <c r="C3119" s="1" t="str">
        <f>+IF(LEN(A3119)&gt;0,VLOOKUP(A3119,Seguimiento_Mar_2025!G$4:J$356,4,FALSE),"")</f>
        <v>Secretaría de Educación</v>
      </c>
      <c r="D3119" t="s">
        <v>1405</v>
      </c>
      <c r="E3119" t="str">
        <f t="shared" si="99"/>
        <v>52020905Guatape</v>
      </c>
      <c r="F3119" t="str">
        <f t="shared" si="98"/>
        <v/>
      </c>
      <c r="G3119">
        <v>16</v>
      </c>
      <c r="H3119" s="2">
        <v>16</v>
      </c>
      <c r="I3119">
        <f>+ABS(SUMIF($A$4:$A$11183,A3119,$H$4:$H$11183)-IF(ISERROR(VLOOKUP(A3119,Seguimiento_Mar_2025!G$4:U$356,15,FALSE)),0,VLOOKUP(A3119,Seguimiento_Mar_2025!G$4:U$356,15,FALSE)))</f>
        <v>0</v>
      </c>
    </row>
    <row r="3120" spans="1:9" ht="30">
      <c r="A3120" t="s">
        <v>306</v>
      </c>
      <c r="B3120" s="1" t="str">
        <f>+IF(LEN(A3120)&gt;0,VLOOKUP(A3120,Seguimiento_Mar_2025!G$4:H$356,2,FALSE),"")</f>
        <v>Personas vinculadas a empleo para la población del programa de Alimentación escolar</v>
      </c>
      <c r="C3120" s="1" t="str">
        <f>+IF(LEN(A3120)&gt;0,VLOOKUP(A3120,Seguimiento_Mar_2025!G$4:J$356,4,FALSE),"")</f>
        <v>Secretaría de Educación</v>
      </c>
      <c r="D3120" t="s">
        <v>1293</v>
      </c>
      <c r="E3120" t="str">
        <f t="shared" si="99"/>
        <v>52020905Heliconia</v>
      </c>
      <c r="F3120" t="str">
        <f t="shared" si="98"/>
        <v/>
      </c>
      <c r="G3120">
        <v>6</v>
      </c>
      <c r="H3120" s="2">
        <v>4</v>
      </c>
      <c r="I3120">
        <f>+ABS(SUMIF($A$4:$A$11183,A3120,$H$4:$H$11183)-IF(ISERROR(VLOOKUP(A3120,Seguimiento_Mar_2025!G$4:U$356,15,FALSE)),0,VLOOKUP(A3120,Seguimiento_Mar_2025!G$4:U$356,15,FALSE)))</f>
        <v>0</v>
      </c>
    </row>
    <row r="3121" spans="1:9" ht="30">
      <c r="A3121" t="s">
        <v>306</v>
      </c>
      <c r="B3121" s="1" t="str">
        <f>+IF(LEN(A3121)&gt;0,VLOOKUP(A3121,Seguimiento_Mar_2025!G$4:H$356,2,FALSE),"")</f>
        <v>Personas vinculadas a empleo para la población del programa de Alimentación escolar</v>
      </c>
      <c r="C3121" s="1" t="str">
        <f>+IF(LEN(A3121)&gt;0,VLOOKUP(A3121,Seguimiento_Mar_2025!G$4:J$356,4,FALSE),"")</f>
        <v>Secretaría de Educación</v>
      </c>
      <c r="D3121" t="s">
        <v>1283</v>
      </c>
      <c r="E3121" t="str">
        <f t="shared" si="99"/>
        <v>52020905Hispania</v>
      </c>
      <c r="F3121" t="str">
        <f t="shared" si="98"/>
        <v/>
      </c>
      <c r="G3121">
        <v>4</v>
      </c>
      <c r="H3121" s="2">
        <v>4</v>
      </c>
      <c r="I3121">
        <f>+ABS(SUMIF($A$4:$A$11183,A3121,$H$4:$H$11183)-IF(ISERROR(VLOOKUP(A3121,Seguimiento_Mar_2025!G$4:U$356,15,FALSE)),0,VLOOKUP(A3121,Seguimiento_Mar_2025!G$4:U$356,15,FALSE)))</f>
        <v>0</v>
      </c>
    </row>
    <row r="3122" spans="1:9" ht="30">
      <c r="A3122" t="s">
        <v>306</v>
      </c>
      <c r="B3122" s="1" t="str">
        <f>+IF(LEN(A3122)&gt;0,VLOOKUP(A3122,Seguimiento_Mar_2025!G$4:H$356,2,FALSE),"")</f>
        <v>Personas vinculadas a empleo para la población del programa de Alimentación escolar</v>
      </c>
      <c r="C3122" s="1" t="str">
        <f>+IF(LEN(A3122)&gt;0,VLOOKUP(A3122,Seguimiento_Mar_2025!G$4:J$356,4,FALSE),"")</f>
        <v>Secretaría de Educación</v>
      </c>
      <c r="D3122" t="s">
        <v>1238</v>
      </c>
      <c r="E3122" t="str">
        <f t="shared" si="99"/>
        <v>52020905Ituango</v>
      </c>
      <c r="F3122" t="str">
        <f t="shared" si="98"/>
        <v/>
      </c>
      <c r="G3122">
        <v>102</v>
      </c>
      <c r="H3122" s="2">
        <v>97</v>
      </c>
      <c r="I3122">
        <f>+ABS(SUMIF($A$4:$A$11183,A3122,$H$4:$H$11183)-IF(ISERROR(VLOOKUP(A3122,Seguimiento_Mar_2025!G$4:U$356,15,FALSE)),0,VLOOKUP(A3122,Seguimiento_Mar_2025!G$4:U$356,15,FALSE)))</f>
        <v>0</v>
      </c>
    </row>
    <row r="3123" spans="1:9" ht="30">
      <c r="A3123" t="s">
        <v>306</v>
      </c>
      <c r="B3123" s="1" t="str">
        <f>+IF(LEN(A3123)&gt;0,VLOOKUP(A3123,Seguimiento_Mar_2025!G$4:H$356,2,FALSE),"")</f>
        <v>Personas vinculadas a empleo para la población del programa de Alimentación escolar</v>
      </c>
      <c r="C3123" s="1" t="str">
        <f>+IF(LEN(A3123)&gt;0,VLOOKUP(A3123,Seguimiento_Mar_2025!G$4:J$356,4,FALSE),"")</f>
        <v>Secretaría de Educación</v>
      </c>
      <c r="D3123" t="s">
        <v>1330</v>
      </c>
      <c r="E3123" t="str">
        <f t="shared" si="99"/>
        <v>52020905Jardín</v>
      </c>
      <c r="F3123" t="str">
        <f t="shared" si="98"/>
        <v/>
      </c>
      <c r="G3123">
        <v>27</v>
      </c>
      <c r="H3123" s="2">
        <v>25</v>
      </c>
      <c r="I3123">
        <f>+ABS(SUMIF($A$4:$A$11183,A3123,$H$4:$H$11183)-IF(ISERROR(VLOOKUP(A3123,Seguimiento_Mar_2025!G$4:U$356,15,FALSE)),0,VLOOKUP(A3123,Seguimiento_Mar_2025!G$4:U$356,15,FALSE)))</f>
        <v>0</v>
      </c>
    </row>
    <row r="3124" spans="1:9" ht="30">
      <c r="A3124" t="s">
        <v>306</v>
      </c>
      <c r="B3124" s="1" t="str">
        <f>+IF(LEN(A3124)&gt;0,VLOOKUP(A3124,Seguimiento_Mar_2025!G$4:H$356,2,FALSE),"")</f>
        <v>Personas vinculadas a empleo para la población del programa de Alimentación escolar</v>
      </c>
      <c r="C3124" s="1" t="str">
        <f>+IF(LEN(A3124)&gt;0,VLOOKUP(A3124,Seguimiento_Mar_2025!G$4:J$356,4,FALSE),"")</f>
        <v>Secretaría de Educación</v>
      </c>
      <c r="D3124" t="s">
        <v>1237</v>
      </c>
      <c r="E3124" t="str">
        <f t="shared" si="99"/>
        <v>52020905Jericó</v>
      </c>
      <c r="F3124" t="str">
        <f t="shared" si="98"/>
        <v/>
      </c>
      <c r="G3124">
        <v>22</v>
      </c>
      <c r="H3124" s="2">
        <v>26</v>
      </c>
      <c r="I3124">
        <f>+ABS(SUMIF($A$4:$A$11183,A3124,$H$4:$H$11183)-IF(ISERROR(VLOOKUP(A3124,Seguimiento_Mar_2025!G$4:U$356,15,FALSE)),0,VLOOKUP(A3124,Seguimiento_Mar_2025!G$4:U$356,15,FALSE)))</f>
        <v>0</v>
      </c>
    </row>
    <row r="3125" spans="1:9" ht="30">
      <c r="A3125" t="s">
        <v>306</v>
      </c>
      <c r="B3125" s="1" t="str">
        <f>+IF(LEN(A3125)&gt;0,VLOOKUP(A3125,Seguimiento_Mar_2025!G$4:H$356,2,FALSE),"")</f>
        <v>Personas vinculadas a empleo para la población del programa de Alimentación escolar</v>
      </c>
      <c r="C3125" s="1" t="str">
        <f>+IF(LEN(A3125)&gt;0,VLOOKUP(A3125,Seguimiento_Mar_2025!G$4:J$356,4,FALSE),"")</f>
        <v>Secretaría de Educación</v>
      </c>
      <c r="D3125" t="s">
        <v>1559</v>
      </c>
      <c r="E3125" t="str">
        <f t="shared" si="99"/>
        <v>52020905La Ceja Del Tambo</v>
      </c>
      <c r="F3125" t="str">
        <f t="shared" si="98"/>
        <v/>
      </c>
      <c r="G3125">
        <v>41</v>
      </c>
      <c r="H3125" s="2">
        <v>62</v>
      </c>
      <c r="I3125">
        <f>+ABS(SUMIF($A$4:$A$11183,A3125,$H$4:$H$11183)-IF(ISERROR(VLOOKUP(A3125,Seguimiento_Mar_2025!G$4:U$356,15,FALSE)),0,VLOOKUP(A3125,Seguimiento_Mar_2025!G$4:U$356,15,FALSE)))</f>
        <v>0</v>
      </c>
    </row>
    <row r="3126" spans="1:9" ht="30">
      <c r="A3126" t="s">
        <v>306</v>
      </c>
      <c r="B3126" s="1" t="str">
        <f>+IF(LEN(A3126)&gt;0,VLOOKUP(A3126,Seguimiento_Mar_2025!G$4:H$356,2,FALSE),"")</f>
        <v>Personas vinculadas a empleo para la población del programa de Alimentación escolar</v>
      </c>
      <c r="C3126" s="1" t="str">
        <f>+IF(LEN(A3126)&gt;0,VLOOKUP(A3126,Seguimiento_Mar_2025!G$4:J$356,4,FALSE),"")</f>
        <v>Secretaría de Educación</v>
      </c>
      <c r="D3126" t="s">
        <v>1294</v>
      </c>
      <c r="E3126" t="str">
        <f t="shared" si="99"/>
        <v>52020905La Pintada</v>
      </c>
      <c r="F3126" t="str">
        <f t="shared" si="98"/>
        <v/>
      </c>
      <c r="G3126">
        <v>12</v>
      </c>
      <c r="H3126" s="2">
        <v>8</v>
      </c>
      <c r="I3126">
        <f>+ABS(SUMIF($A$4:$A$11183,A3126,$H$4:$H$11183)-IF(ISERROR(VLOOKUP(A3126,Seguimiento_Mar_2025!G$4:U$356,15,FALSE)),0,VLOOKUP(A3126,Seguimiento_Mar_2025!G$4:U$356,15,FALSE)))</f>
        <v>0</v>
      </c>
    </row>
    <row r="3127" spans="1:9" ht="30">
      <c r="A3127" t="s">
        <v>306</v>
      </c>
      <c r="B3127" s="1" t="str">
        <f>+IF(LEN(A3127)&gt;0,VLOOKUP(A3127,Seguimiento_Mar_2025!G$4:H$356,2,FALSE),"")</f>
        <v>Personas vinculadas a empleo para la población del programa de Alimentación escolar</v>
      </c>
      <c r="C3127" s="1" t="str">
        <f>+IF(LEN(A3127)&gt;0,VLOOKUP(A3127,Seguimiento_Mar_2025!G$4:J$356,4,FALSE),"")</f>
        <v>Secretaría de Educación</v>
      </c>
      <c r="D3127" t="s">
        <v>1333</v>
      </c>
      <c r="E3127" t="str">
        <f t="shared" si="99"/>
        <v>52020905La Unión</v>
      </c>
      <c r="F3127" t="str">
        <f t="shared" si="98"/>
        <v/>
      </c>
      <c r="G3127">
        <v>32</v>
      </c>
      <c r="H3127" s="2">
        <v>32</v>
      </c>
      <c r="I3127">
        <f>+ABS(SUMIF($A$4:$A$11183,A3127,$H$4:$H$11183)-IF(ISERROR(VLOOKUP(A3127,Seguimiento_Mar_2025!G$4:U$356,15,FALSE)),0,VLOOKUP(A3127,Seguimiento_Mar_2025!G$4:U$356,15,FALSE)))</f>
        <v>0</v>
      </c>
    </row>
    <row r="3128" spans="1:9" ht="30">
      <c r="A3128" t="s">
        <v>306</v>
      </c>
      <c r="B3128" s="1" t="str">
        <f>+IF(LEN(A3128)&gt;0,VLOOKUP(A3128,Seguimiento_Mar_2025!G$4:H$356,2,FALSE),"")</f>
        <v>Personas vinculadas a empleo para la población del programa de Alimentación escolar</v>
      </c>
      <c r="C3128" s="1" t="str">
        <f>+IF(LEN(A3128)&gt;0,VLOOKUP(A3128,Seguimiento_Mar_2025!G$4:J$356,4,FALSE),"")</f>
        <v>Secretaría de Educación</v>
      </c>
      <c r="D3128" t="s">
        <v>1240</v>
      </c>
      <c r="E3128" t="str">
        <f t="shared" si="99"/>
        <v>52020905Liborina</v>
      </c>
      <c r="F3128" t="str">
        <f t="shared" si="98"/>
        <v/>
      </c>
      <c r="G3128">
        <v>27</v>
      </c>
      <c r="H3128" s="2">
        <v>31</v>
      </c>
      <c r="I3128">
        <f>+ABS(SUMIF($A$4:$A$11183,A3128,$H$4:$H$11183)-IF(ISERROR(VLOOKUP(A3128,Seguimiento_Mar_2025!G$4:U$356,15,FALSE)),0,VLOOKUP(A3128,Seguimiento_Mar_2025!G$4:U$356,15,FALSE)))</f>
        <v>0</v>
      </c>
    </row>
    <row r="3129" spans="1:9" ht="30">
      <c r="A3129" t="s">
        <v>306</v>
      </c>
      <c r="B3129" s="1" t="str">
        <f>+IF(LEN(A3129)&gt;0,VLOOKUP(A3129,Seguimiento_Mar_2025!G$4:H$356,2,FALSE),"")</f>
        <v>Personas vinculadas a empleo para la población del programa de Alimentación escolar</v>
      </c>
      <c r="C3129" s="1" t="str">
        <f>+IF(LEN(A3129)&gt;0,VLOOKUP(A3129,Seguimiento_Mar_2025!G$4:J$356,4,FALSE),"")</f>
        <v>Secretaría de Educación</v>
      </c>
      <c r="D3129" t="s">
        <v>1275</v>
      </c>
      <c r="E3129" t="str">
        <f t="shared" si="99"/>
        <v>52020905Maceo</v>
      </c>
      <c r="F3129" t="str">
        <f t="shared" si="98"/>
        <v/>
      </c>
      <c r="G3129">
        <v>20</v>
      </c>
      <c r="H3129" s="2">
        <v>20</v>
      </c>
      <c r="I3129">
        <f>+ABS(SUMIF($A$4:$A$11183,A3129,$H$4:$H$11183)-IF(ISERROR(VLOOKUP(A3129,Seguimiento_Mar_2025!G$4:U$356,15,FALSE)),0,VLOOKUP(A3129,Seguimiento_Mar_2025!G$4:U$356,15,FALSE)))</f>
        <v>0</v>
      </c>
    </row>
    <row r="3130" spans="1:9" ht="30">
      <c r="A3130" t="s">
        <v>306</v>
      </c>
      <c r="B3130" s="1" t="str">
        <f>+IF(LEN(A3130)&gt;0,VLOOKUP(A3130,Seguimiento_Mar_2025!G$4:H$356,2,FALSE),"")</f>
        <v>Personas vinculadas a empleo para la población del programa de Alimentación escolar</v>
      </c>
      <c r="C3130" s="1" t="str">
        <f>+IF(LEN(A3130)&gt;0,VLOOKUP(A3130,Seguimiento_Mar_2025!G$4:J$356,4,FALSE),"")</f>
        <v>Secretaría de Educación</v>
      </c>
      <c r="D3130" t="s">
        <v>1334</v>
      </c>
      <c r="E3130" t="str">
        <f t="shared" si="99"/>
        <v>52020905Marinilla</v>
      </c>
      <c r="F3130" t="str">
        <f t="shared" si="98"/>
        <v/>
      </c>
      <c r="G3130">
        <v>125</v>
      </c>
      <c r="H3130" s="2">
        <v>79</v>
      </c>
      <c r="I3130">
        <f>+ABS(SUMIF($A$4:$A$11183,A3130,$H$4:$H$11183)-IF(ISERROR(VLOOKUP(A3130,Seguimiento_Mar_2025!G$4:U$356,15,FALSE)),0,VLOOKUP(A3130,Seguimiento_Mar_2025!G$4:U$356,15,FALSE)))</f>
        <v>0</v>
      </c>
    </row>
    <row r="3131" spans="1:9" ht="30">
      <c r="A3131" t="s">
        <v>306</v>
      </c>
      <c r="B3131" s="1" t="str">
        <f>+IF(LEN(A3131)&gt;0,VLOOKUP(A3131,Seguimiento_Mar_2025!G$4:H$356,2,FALSE),"")</f>
        <v>Personas vinculadas a empleo para la población del programa de Alimentación escolar</v>
      </c>
      <c r="C3131" s="1" t="str">
        <f>+IF(LEN(A3131)&gt;0,VLOOKUP(A3131,Seguimiento_Mar_2025!G$4:J$356,4,FALSE),"")</f>
        <v>Secretaría de Educación</v>
      </c>
      <c r="D3131" t="s">
        <v>1284</v>
      </c>
      <c r="E3131" t="str">
        <f t="shared" si="99"/>
        <v>52020905Montebello</v>
      </c>
      <c r="F3131" t="str">
        <f t="shared" si="98"/>
        <v/>
      </c>
      <c r="G3131">
        <v>24</v>
      </c>
      <c r="H3131" s="2">
        <v>24</v>
      </c>
      <c r="I3131">
        <f>+ABS(SUMIF($A$4:$A$11183,A3131,$H$4:$H$11183)-IF(ISERROR(VLOOKUP(A3131,Seguimiento_Mar_2025!G$4:U$356,15,FALSE)),0,VLOOKUP(A3131,Seguimiento_Mar_2025!G$4:U$356,15,FALSE)))</f>
        <v>0</v>
      </c>
    </row>
    <row r="3132" spans="1:9" ht="30">
      <c r="A3132" t="s">
        <v>306</v>
      </c>
      <c r="B3132" s="1" t="str">
        <f>+IF(LEN(A3132)&gt;0,VLOOKUP(A3132,Seguimiento_Mar_2025!G$4:H$356,2,FALSE),"")</f>
        <v>Personas vinculadas a empleo para la población del programa de Alimentación escolar</v>
      </c>
      <c r="C3132" s="1" t="str">
        <f>+IF(LEN(A3132)&gt;0,VLOOKUP(A3132,Seguimiento_Mar_2025!G$4:J$356,4,FALSE),"")</f>
        <v>Secretaría de Educación</v>
      </c>
      <c r="D3132" t="s">
        <v>1243</v>
      </c>
      <c r="E3132" t="str">
        <f t="shared" si="99"/>
        <v>52020905Murindó</v>
      </c>
      <c r="F3132" t="str">
        <f t="shared" si="98"/>
        <v/>
      </c>
      <c r="G3132">
        <v>26</v>
      </c>
      <c r="H3132" s="2">
        <v>32</v>
      </c>
      <c r="I3132">
        <f>+ABS(SUMIF($A$4:$A$11183,A3132,$H$4:$H$11183)-IF(ISERROR(VLOOKUP(A3132,Seguimiento_Mar_2025!G$4:U$356,15,FALSE)),0,VLOOKUP(A3132,Seguimiento_Mar_2025!G$4:U$356,15,FALSE)))</f>
        <v>0</v>
      </c>
    </row>
    <row r="3133" spans="1:9" ht="30">
      <c r="A3133" t="s">
        <v>306</v>
      </c>
      <c r="B3133" s="1" t="str">
        <f>+IF(LEN(A3133)&gt;0,VLOOKUP(A3133,Seguimiento_Mar_2025!G$4:H$356,2,FALSE),"")</f>
        <v>Personas vinculadas a empleo para la población del programa de Alimentación escolar</v>
      </c>
      <c r="C3133" s="1" t="str">
        <f>+IF(LEN(A3133)&gt;0,VLOOKUP(A3133,Seguimiento_Mar_2025!G$4:J$356,4,FALSE),"")</f>
        <v>Secretaría de Educación</v>
      </c>
      <c r="D3133" t="s">
        <v>1285</v>
      </c>
      <c r="E3133" t="str">
        <f t="shared" si="99"/>
        <v>52020905Mutatá</v>
      </c>
      <c r="F3133" t="str">
        <f t="shared" si="98"/>
        <v/>
      </c>
      <c r="G3133">
        <v>54</v>
      </c>
      <c r="H3133" s="2">
        <v>55</v>
      </c>
      <c r="I3133">
        <f>+ABS(SUMIF($A$4:$A$11183,A3133,$H$4:$H$11183)-IF(ISERROR(VLOOKUP(A3133,Seguimiento_Mar_2025!G$4:U$356,15,FALSE)),0,VLOOKUP(A3133,Seguimiento_Mar_2025!G$4:U$356,15,FALSE)))</f>
        <v>0</v>
      </c>
    </row>
    <row r="3134" spans="1:9" ht="30">
      <c r="A3134" t="s">
        <v>306</v>
      </c>
      <c r="B3134" s="1" t="str">
        <f>+IF(LEN(A3134)&gt;0,VLOOKUP(A3134,Seguimiento_Mar_2025!G$4:H$356,2,FALSE),"")</f>
        <v>Personas vinculadas a empleo para la población del programa de Alimentación escolar</v>
      </c>
      <c r="C3134" s="1" t="str">
        <f>+IF(LEN(A3134)&gt;0,VLOOKUP(A3134,Seguimiento_Mar_2025!G$4:J$356,4,FALSE),"")</f>
        <v>Secretaría de Educación</v>
      </c>
      <c r="D3134" t="s">
        <v>1286</v>
      </c>
      <c r="E3134" t="str">
        <f t="shared" si="99"/>
        <v>52020905Nariño</v>
      </c>
      <c r="F3134" t="str">
        <f t="shared" si="98"/>
        <v/>
      </c>
      <c r="G3134">
        <v>0</v>
      </c>
      <c r="H3134" s="2">
        <v>48</v>
      </c>
      <c r="I3134">
        <f>+ABS(SUMIF($A$4:$A$11183,A3134,$H$4:$H$11183)-IF(ISERROR(VLOOKUP(A3134,Seguimiento_Mar_2025!G$4:U$356,15,FALSE)),0,VLOOKUP(A3134,Seguimiento_Mar_2025!G$4:U$356,15,FALSE)))</f>
        <v>0</v>
      </c>
    </row>
    <row r="3135" spans="1:9" ht="30">
      <c r="A3135" t="s">
        <v>306</v>
      </c>
      <c r="B3135" s="1" t="str">
        <f>+IF(LEN(A3135)&gt;0,VLOOKUP(A3135,Seguimiento_Mar_2025!G$4:H$356,2,FALSE),"")</f>
        <v>Personas vinculadas a empleo para la población del programa de Alimentación escolar</v>
      </c>
      <c r="C3135" s="1" t="str">
        <f>+IF(LEN(A3135)&gt;0,VLOOKUP(A3135,Seguimiento_Mar_2025!G$4:J$356,4,FALSE),"")</f>
        <v>Secretaría de Educación</v>
      </c>
      <c r="D3135" t="s">
        <v>1239</v>
      </c>
      <c r="E3135" t="str">
        <f t="shared" si="99"/>
        <v>52020905Nechí</v>
      </c>
      <c r="F3135" t="str">
        <f t="shared" si="98"/>
        <v/>
      </c>
      <c r="G3135">
        <v>77</v>
      </c>
      <c r="H3135" s="2">
        <v>77</v>
      </c>
      <c r="I3135">
        <f>+ABS(SUMIF($A$4:$A$11183,A3135,$H$4:$H$11183)-IF(ISERROR(VLOOKUP(A3135,Seguimiento_Mar_2025!G$4:U$356,15,FALSE)),0,VLOOKUP(A3135,Seguimiento_Mar_2025!G$4:U$356,15,FALSE)))</f>
        <v>0</v>
      </c>
    </row>
    <row r="3136" spans="1:9" ht="30">
      <c r="A3136" t="s">
        <v>306</v>
      </c>
      <c r="B3136" s="1" t="str">
        <f>+IF(LEN(A3136)&gt;0,VLOOKUP(A3136,Seguimiento_Mar_2025!G$4:H$356,2,FALSE),"")</f>
        <v>Personas vinculadas a empleo para la población del programa de Alimentación escolar</v>
      </c>
      <c r="C3136" s="1" t="str">
        <f>+IF(LEN(A3136)&gt;0,VLOOKUP(A3136,Seguimiento_Mar_2025!G$4:J$356,4,FALSE),"")</f>
        <v>Secretaría de Educación</v>
      </c>
      <c r="D3136" t="s">
        <v>1228</v>
      </c>
      <c r="E3136" t="str">
        <f t="shared" si="99"/>
        <v>52020905Necoclí</v>
      </c>
      <c r="F3136" t="str">
        <f t="shared" si="98"/>
        <v/>
      </c>
      <c r="G3136">
        <v>222</v>
      </c>
      <c r="H3136" s="2">
        <v>222</v>
      </c>
      <c r="I3136">
        <f>+ABS(SUMIF($A$4:$A$11183,A3136,$H$4:$H$11183)-IF(ISERROR(VLOOKUP(A3136,Seguimiento_Mar_2025!G$4:U$356,15,FALSE)),0,VLOOKUP(A3136,Seguimiento_Mar_2025!G$4:U$356,15,FALSE)))</f>
        <v>0</v>
      </c>
    </row>
    <row r="3137" spans="1:9" ht="30">
      <c r="A3137" t="s">
        <v>306</v>
      </c>
      <c r="B3137" s="1" t="str">
        <f>+IF(LEN(A3137)&gt;0,VLOOKUP(A3137,Seguimiento_Mar_2025!G$4:H$356,2,FALSE),"")</f>
        <v>Personas vinculadas a empleo para la población del programa de Alimentación escolar</v>
      </c>
      <c r="C3137" s="1" t="str">
        <f>+IF(LEN(A3137)&gt;0,VLOOKUP(A3137,Seguimiento_Mar_2025!G$4:J$356,4,FALSE),"")</f>
        <v>Secretaría de Educación</v>
      </c>
      <c r="D3137" t="s">
        <v>1274</v>
      </c>
      <c r="E3137" t="str">
        <f t="shared" si="99"/>
        <v>52020905Olaya</v>
      </c>
      <c r="F3137" t="str">
        <f t="shared" si="98"/>
        <v/>
      </c>
      <c r="G3137">
        <v>12</v>
      </c>
      <c r="H3137" s="2">
        <v>11</v>
      </c>
      <c r="I3137">
        <f>+ABS(SUMIF($A$4:$A$11183,A3137,$H$4:$H$11183)-IF(ISERROR(VLOOKUP(A3137,Seguimiento_Mar_2025!G$4:U$356,15,FALSE)),0,VLOOKUP(A3137,Seguimiento_Mar_2025!G$4:U$356,15,FALSE)))</f>
        <v>0</v>
      </c>
    </row>
    <row r="3138" spans="1:9" ht="30">
      <c r="A3138" t="s">
        <v>306</v>
      </c>
      <c r="B3138" s="1" t="str">
        <f>+IF(LEN(A3138)&gt;0,VLOOKUP(A3138,Seguimiento_Mar_2025!G$4:H$356,2,FALSE),"")</f>
        <v>Personas vinculadas a empleo para la población del programa de Alimentación escolar</v>
      </c>
      <c r="C3138" s="1" t="str">
        <f>+IF(LEN(A3138)&gt;0,VLOOKUP(A3138,Seguimiento_Mar_2025!G$4:J$356,4,FALSE),"")</f>
        <v>Secretaría de Educación</v>
      </c>
      <c r="D3138" t="s">
        <v>1335</v>
      </c>
      <c r="E3138" t="str">
        <f t="shared" si="99"/>
        <v>52020905Peque</v>
      </c>
      <c r="F3138" t="str">
        <f t="shared" si="98"/>
        <v/>
      </c>
      <c r="G3138">
        <v>40</v>
      </c>
      <c r="H3138" s="2">
        <v>43</v>
      </c>
      <c r="I3138">
        <f>+ABS(SUMIF($A$4:$A$11183,A3138,$H$4:$H$11183)-IF(ISERROR(VLOOKUP(A3138,Seguimiento_Mar_2025!G$4:U$356,15,FALSE)),0,VLOOKUP(A3138,Seguimiento_Mar_2025!G$4:U$356,15,FALSE)))</f>
        <v>0</v>
      </c>
    </row>
    <row r="3139" spans="1:9" ht="30">
      <c r="A3139" t="s">
        <v>306</v>
      </c>
      <c r="B3139" s="1" t="str">
        <f>+IF(LEN(A3139)&gt;0,VLOOKUP(A3139,Seguimiento_Mar_2025!G$4:H$356,2,FALSE),"")</f>
        <v>Personas vinculadas a empleo para la población del programa de Alimentación escolar</v>
      </c>
      <c r="C3139" s="1" t="str">
        <f>+IF(LEN(A3139)&gt;0,VLOOKUP(A3139,Seguimiento_Mar_2025!G$4:J$356,4,FALSE),"")</f>
        <v>Secretaría de Educación</v>
      </c>
      <c r="D3139" t="s">
        <v>1295</v>
      </c>
      <c r="E3139" t="str">
        <f t="shared" si="99"/>
        <v>52020905Pueblorrico</v>
      </c>
      <c r="F3139" t="str">
        <f t="shared" si="98"/>
        <v/>
      </c>
      <c r="G3139">
        <v>11</v>
      </c>
      <c r="H3139" s="2">
        <v>10</v>
      </c>
      <c r="I3139">
        <f>+ABS(SUMIF($A$4:$A$11183,A3139,$H$4:$H$11183)-IF(ISERROR(VLOOKUP(A3139,Seguimiento_Mar_2025!G$4:U$356,15,FALSE)),0,VLOOKUP(A3139,Seguimiento_Mar_2025!G$4:U$356,15,FALSE)))</f>
        <v>0</v>
      </c>
    </row>
    <row r="3140" spans="1:9" ht="30">
      <c r="A3140" t="s">
        <v>306</v>
      </c>
      <c r="B3140" s="1" t="str">
        <f>+IF(LEN(A3140)&gt;0,VLOOKUP(A3140,Seguimiento_Mar_2025!G$4:H$356,2,FALSE),"")</f>
        <v>Personas vinculadas a empleo para la población del programa de Alimentación escolar</v>
      </c>
      <c r="C3140" s="1" t="str">
        <f>+IF(LEN(A3140)&gt;0,VLOOKUP(A3140,Seguimiento_Mar_2025!G$4:J$356,4,FALSE),"")</f>
        <v>Secretaría de Educación</v>
      </c>
      <c r="D3140" t="s">
        <v>1260</v>
      </c>
      <c r="E3140" t="str">
        <f t="shared" si="99"/>
        <v>52020905Puerto Berrío</v>
      </c>
      <c r="F3140" t="str">
        <f t="shared" ref="F3140:F3203" si="100">+IF(IF(LEN(E3140)&gt;0,COUNTIF($E$4:$E$11183,E3140),"")=1,"",IF(LEN(E3140)&gt;0,COUNTIF($E$4:$E$11183,E3140),""))</f>
        <v/>
      </c>
      <c r="G3140">
        <v>13</v>
      </c>
      <c r="H3140" s="2">
        <v>35</v>
      </c>
      <c r="I3140">
        <f>+ABS(SUMIF($A$4:$A$11183,A3140,$H$4:$H$11183)-IF(ISERROR(VLOOKUP(A3140,Seguimiento_Mar_2025!G$4:U$356,15,FALSE)),0,VLOOKUP(A3140,Seguimiento_Mar_2025!G$4:U$356,15,FALSE)))</f>
        <v>0</v>
      </c>
    </row>
    <row r="3141" spans="1:9" ht="30">
      <c r="A3141" t="s">
        <v>306</v>
      </c>
      <c r="B3141" s="1" t="str">
        <f>+IF(LEN(A3141)&gt;0,VLOOKUP(A3141,Seguimiento_Mar_2025!G$4:H$356,2,FALSE),"")</f>
        <v>Personas vinculadas a empleo para la población del programa de Alimentación escolar</v>
      </c>
      <c r="C3141" s="1" t="str">
        <f>+IF(LEN(A3141)&gt;0,VLOOKUP(A3141,Seguimiento_Mar_2025!G$4:J$356,4,FALSE),"")</f>
        <v>Secretaría de Educación</v>
      </c>
      <c r="D3141" t="s">
        <v>1287</v>
      </c>
      <c r="E3141" t="str">
        <f t="shared" si="99"/>
        <v>52020905Puerto Nare</v>
      </c>
      <c r="F3141" t="str">
        <f t="shared" si="100"/>
        <v/>
      </c>
      <c r="G3141">
        <v>30</v>
      </c>
      <c r="H3141" s="2">
        <v>20</v>
      </c>
      <c r="I3141">
        <f>+ABS(SUMIF($A$4:$A$11183,A3141,$H$4:$H$11183)-IF(ISERROR(VLOOKUP(A3141,Seguimiento_Mar_2025!G$4:U$356,15,FALSE)),0,VLOOKUP(A3141,Seguimiento_Mar_2025!G$4:U$356,15,FALSE)))</f>
        <v>0</v>
      </c>
    </row>
    <row r="3142" spans="1:9" ht="30">
      <c r="A3142" t="s">
        <v>306</v>
      </c>
      <c r="B3142" s="1" t="str">
        <f>+IF(LEN(A3142)&gt;0,VLOOKUP(A3142,Seguimiento_Mar_2025!G$4:H$356,2,FALSE),"")</f>
        <v>Personas vinculadas a empleo para la población del programa de Alimentación escolar</v>
      </c>
      <c r="C3142" s="1" t="str">
        <f>+IF(LEN(A3142)&gt;0,VLOOKUP(A3142,Seguimiento_Mar_2025!G$4:J$356,4,FALSE),"")</f>
        <v>Secretaría de Educación</v>
      </c>
      <c r="D3142" t="s">
        <v>1268</v>
      </c>
      <c r="E3142" t="str">
        <f t="shared" si="99"/>
        <v>52020905Puerto Triunfo</v>
      </c>
      <c r="F3142" t="str">
        <f t="shared" si="100"/>
        <v/>
      </c>
      <c r="G3142">
        <v>20</v>
      </c>
      <c r="H3142" s="2">
        <v>20</v>
      </c>
      <c r="I3142">
        <f>+ABS(SUMIF($A$4:$A$11183,A3142,$H$4:$H$11183)-IF(ISERROR(VLOOKUP(A3142,Seguimiento_Mar_2025!G$4:U$356,15,FALSE)),0,VLOOKUP(A3142,Seguimiento_Mar_2025!G$4:U$356,15,FALSE)))</f>
        <v>0</v>
      </c>
    </row>
    <row r="3143" spans="1:9" ht="30">
      <c r="A3143" t="s">
        <v>306</v>
      </c>
      <c r="B3143" s="1" t="str">
        <f>+IF(LEN(A3143)&gt;0,VLOOKUP(A3143,Seguimiento_Mar_2025!G$4:H$356,2,FALSE),"")</f>
        <v>Personas vinculadas a empleo para la población del programa de Alimentación escolar</v>
      </c>
      <c r="C3143" s="1" t="str">
        <f>+IF(LEN(A3143)&gt;0,VLOOKUP(A3143,Seguimiento_Mar_2025!G$4:J$356,4,FALSE),"")</f>
        <v>Secretaría de Educación</v>
      </c>
      <c r="D3143" t="s">
        <v>1336</v>
      </c>
      <c r="E3143" t="str">
        <f t="shared" si="99"/>
        <v>52020905Remedios</v>
      </c>
      <c r="F3143" t="str">
        <f t="shared" si="100"/>
        <v/>
      </c>
      <c r="G3143">
        <v>95</v>
      </c>
      <c r="H3143" s="2">
        <v>102</v>
      </c>
      <c r="I3143">
        <f>+ABS(SUMIF($A$4:$A$11183,A3143,$H$4:$H$11183)-IF(ISERROR(VLOOKUP(A3143,Seguimiento_Mar_2025!G$4:U$356,15,FALSE)),0,VLOOKUP(A3143,Seguimiento_Mar_2025!G$4:U$356,15,FALSE)))</f>
        <v>0</v>
      </c>
    </row>
    <row r="3144" spans="1:9" ht="30">
      <c r="A3144" t="s">
        <v>306</v>
      </c>
      <c r="B3144" s="1" t="str">
        <f>+IF(LEN(A3144)&gt;0,VLOOKUP(A3144,Seguimiento_Mar_2025!G$4:H$356,2,FALSE),"")</f>
        <v>Personas vinculadas a empleo para la población del programa de Alimentación escolar</v>
      </c>
      <c r="C3144" s="1" t="str">
        <f>+IF(LEN(A3144)&gt;0,VLOOKUP(A3144,Seguimiento_Mar_2025!G$4:J$356,4,FALSE),"")</f>
        <v>Secretaría de Educación</v>
      </c>
      <c r="D3144" t="s">
        <v>1338</v>
      </c>
      <c r="E3144" t="str">
        <f t="shared" si="99"/>
        <v>52020905Sabanalarga</v>
      </c>
      <c r="F3144" t="str">
        <f t="shared" si="100"/>
        <v/>
      </c>
      <c r="G3144">
        <v>23</v>
      </c>
      <c r="H3144" s="2">
        <v>32</v>
      </c>
      <c r="I3144">
        <f>+ABS(SUMIF($A$4:$A$11183,A3144,$H$4:$H$11183)-IF(ISERROR(VLOOKUP(A3144,Seguimiento_Mar_2025!G$4:U$356,15,FALSE)),0,VLOOKUP(A3144,Seguimiento_Mar_2025!G$4:U$356,15,FALSE)))</f>
        <v>0</v>
      </c>
    </row>
    <row r="3145" spans="1:9" ht="30">
      <c r="A3145" t="s">
        <v>306</v>
      </c>
      <c r="B3145" s="1" t="str">
        <f>+IF(LEN(A3145)&gt;0,VLOOKUP(A3145,Seguimiento_Mar_2025!G$4:H$356,2,FALSE),"")</f>
        <v>Personas vinculadas a empleo para la población del programa de Alimentación escolar</v>
      </c>
      <c r="C3145" s="1" t="str">
        <f>+IF(LEN(A3145)&gt;0,VLOOKUP(A3145,Seguimiento_Mar_2025!G$4:J$356,4,FALSE),"")</f>
        <v>Secretaría de Educación</v>
      </c>
      <c r="D3145" t="s">
        <v>1300</v>
      </c>
      <c r="E3145" t="str">
        <f t="shared" si="99"/>
        <v>52020905Salgar</v>
      </c>
      <c r="F3145" t="str">
        <f t="shared" si="100"/>
        <v/>
      </c>
      <c r="G3145">
        <v>20</v>
      </c>
      <c r="H3145" s="2">
        <v>21</v>
      </c>
      <c r="I3145">
        <f>+ABS(SUMIF($A$4:$A$11183,A3145,$H$4:$H$11183)-IF(ISERROR(VLOOKUP(A3145,Seguimiento_Mar_2025!G$4:U$356,15,FALSE)),0,VLOOKUP(A3145,Seguimiento_Mar_2025!G$4:U$356,15,FALSE)))</f>
        <v>0</v>
      </c>
    </row>
    <row r="3146" spans="1:9" ht="30">
      <c r="A3146" t="s">
        <v>306</v>
      </c>
      <c r="B3146" s="1" t="str">
        <f>+IF(LEN(A3146)&gt;0,VLOOKUP(A3146,Seguimiento_Mar_2025!G$4:H$356,2,FALSE),"")</f>
        <v>Personas vinculadas a empleo para la población del programa de Alimentación escolar</v>
      </c>
      <c r="C3146" s="1" t="str">
        <f>+IF(LEN(A3146)&gt;0,VLOOKUP(A3146,Seguimiento_Mar_2025!G$4:J$356,4,FALSE),"")</f>
        <v>Secretaría de Educación</v>
      </c>
      <c r="D3146" t="s">
        <v>1518</v>
      </c>
      <c r="E3146" t="str">
        <f t="shared" si="99"/>
        <v>52020905San Andrés De Cuerquía</v>
      </c>
      <c r="F3146" t="str">
        <f t="shared" si="100"/>
        <v/>
      </c>
      <c r="G3146">
        <v>9</v>
      </c>
      <c r="H3146" s="2">
        <v>26</v>
      </c>
      <c r="I3146">
        <f>+ABS(SUMIF($A$4:$A$11183,A3146,$H$4:$H$11183)-IF(ISERROR(VLOOKUP(A3146,Seguimiento_Mar_2025!G$4:U$356,15,FALSE)),0,VLOOKUP(A3146,Seguimiento_Mar_2025!G$4:U$356,15,FALSE)))</f>
        <v>0</v>
      </c>
    </row>
    <row r="3147" spans="1:9" ht="30">
      <c r="A3147" t="s">
        <v>306</v>
      </c>
      <c r="B3147" s="1" t="str">
        <f>+IF(LEN(A3147)&gt;0,VLOOKUP(A3147,Seguimiento_Mar_2025!G$4:H$356,2,FALSE),"")</f>
        <v>Personas vinculadas a empleo para la población del programa de Alimentación escolar</v>
      </c>
      <c r="C3147" s="1" t="str">
        <f>+IF(LEN(A3147)&gt;0,VLOOKUP(A3147,Seguimiento_Mar_2025!G$4:J$356,4,FALSE),"")</f>
        <v>Secretaría de Educación</v>
      </c>
      <c r="D3147" t="s">
        <v>1242</v>
      </c>
      <c r="E3147" t="str">
        <f t="shared" si="99"/>
        <v>52020905San Carlos</v>
      </c>
      <c r="F3147" t="str">
        <f t="shared" si="100"/>
        <v/>
      </c>
      <c r="G3147">
        <v>65</v>
      </c>
      <c r="H3147" s="2">
        <v>63</v>
      </c>
      <c r="I3147">
        <f>+ABS(SUMIF($A$4:$A$11183,A3147,$H$4:$H$11183)-IF(ISERROR(VLOOKUP(A3147,Seguimiento_Mar_2025!G$4:U$356,15,FALSE)),0,VLOOKUP(A3147,Seguimiento_Mar_2025!G$4:U$356,15,FALSE)))</f>
        <v>0</v>
      </c>
    </row>
    <row r="3148" spans="1:9" ht="30">
      <c r="A3148" t="s">
        <v>306</v>
      </c>
      <c r="B3148" s="1" t="str">
        <f>+IF(LEN(A3148)&gt;0,VLOOKUP(A3148,Seguimiento_Mar_2025!G$4:H$356,2,FALSE),"")</f>
        <v>Personas vinculadas a empleo para la población del programa de Alimentación escolar</v>
      </c>
      <c r="C3148" s="1" t="str">
        <f>+IF(LEN(A3148)&gt;0,VLOOKUP(A3148,Seguimiento_Mar_2025!G$4:J$356,4,FALSE),"")</f>
        <v>Secretaría de Educación</v>
      </c>
      <c r="D3148" t="s">
        <v>1302</v>
      </c>
      <c r="E3148" t="str">
        <f t="shared" si="99"/>
        <v>52020905San Francisco</v>
      </c>
      <c r="F3148" t="str">
        <f t="shared" si="100"/>
        <v/>
      </c>
      <c r="G3148">
        <v>25</v>
      </c>
      <c r="H3148" s="2">
        <v>25</v>
      </c>
      <c r="I3148">
        <f>+ABS(SUMIF($A$4:$A$11183,A3148,$H$4:$H$11183)-IF(ISERROR(VLOOKUP(A3148,Seguimiento_Mar_2025!G$4:U$356,15,FALSE)),0,VLOOKUP(A3148,Seguimiento_Mar_2025!G$4:U$356,15,FALSE)))</f>
        <v>0</v>
      </c>
    </row>
    <row r="3149" spans="1:9" ht="30">
      <c r="A3149" t="s">
        <v>306</v>
      </c>
      <c r="B3149" s="1" t="str">
        <f>+IF(LEN(A3149)&gt;0,VLOOKUP(A3149,Seguimiento_Mar_2025!G$4:H$356,2,FALSE),"")</f>
        <v>Personas vinculadas a empleo para la población del programa de Alimentación escolar</v>
      </c>
      <c r="C3149" s="1" t="str">
        <f>+IF(LEN(A3149)&gt;0,VLOOKUP(A3149,Seguimiento_Mar_2025!G$4:J$356,4,FALSE),"")</f>
        <v>Secretaría de Educación</v>
      </c>
      <c r="D3149" t="s">
        <v>1236</v>
      </c>
      <c r="E3149" t="str">
        <f t="shared" si="99"/>
        <v>52020905San Jerónimo</v>
      </c>
      <c r="F3149" t="str">
        <f t="shared" si="100"/>
        <v/>
      </c>
      <c r="G3149">
        <v>29</v>
      </c>
      <c r="H3149" s="2">
        <v>33</v>
      </c>
      <c r="I3149">
        <f>+ABS(SUMIF($A$4:$A$11183,A3149,$H$4:$H$11183)-IF(ISERROR(VLOOKUP(A3149,Seguimiento_Mar_2025!G$4:U$356,15,FALSE)),0,VLOOKUP(A3149,Seguimiento_Mar_2025!G$4:U$356,15,FALSE)))</f>
        <v>0</v>
      </c>
    </row>
    <row r="3150" spans="1:9" ht="30">
      <c r="A3150" t="s">
        <v>306</v>
      </c>
      <c r="B3150" s="1" t="str">
        <f>+IF(LEN(A3150)&gt;0,VLOOKUP(A3150,Seguimiento_Mar_2025!G$4:H$356,2,FALSE),"")</f>
        <v>Personas vinculadas a empleo para la población del programa de Alimentación escolar</v>
      </c>
      <c r="C3150" s="1" t="str">
        <f>+IF(LEN(A3150)&gt;0,VLOOKUP(A3150,Seguimiento_Mar_2025!G$4:J$356,4,FALSE),"")</f>
        <v>Secretaría de Educación</v>
      </c>
      <c r="D3150" t="s">
        <v>1358</v>
      </c>
      <c r="E3150" t="str">
        <f t="shared" si="99"/>
        <v>52020905San José De La Montaña</v>
      </c>
      <c r="F3150" t="str">
        <f t="shared" si="100"/>
        <v/>
      </c>
      <c r="G3150">
        <v>5</v>
      </c>
      <c r="H3150" s="2">
        <v>8</v>
      </c>
      <c r="I3150">
        <f>+ABS(SUMIF($A$4:$A$11183,A3150,$H$4:$H$11183)-IF(ISERROR(VLOOKUP(A3150,Seguimiento_Mar_2025!G$4:U$356,15,FALSE)),0,VLOOKUP(A3150,Seguimiento_Mar_2025!G$4:U$356,15,FALSE)))</f>
        <v>0</v>
      </c>
    </row>
    <row r="3151" spans="1:9" ht="30">
      <c r="A3151" t="s">
        <v>306</v>
      </c>
      <c r="B3151" s="1" t="str">
        <f>+IF(LEN(A3151)&gt;0,VLOOKUP(A3151,Seguimiento_Mar_2025!G$4:H$356,2,FALSE),"")</f>
        <v>Personas vinculadas a empleo para la población del programa de Alimentación escolar</v>
      </c>
      <c r="C3151" s="1" t="str">
        <f>+IF(LEN(A3151)&gt;0,VLOOKUP(A3151,Seguimiento_Mar_2025!G$4:J$356,4,FALSE),"")</f>
        <v>Secretaría de Educación</v>
      </c>
      <c r="D3151" t="s">
        <v>1359</v>
      </c>
      <c r="E3151" t="str">
        <f t="shared" si="99"/>
        <v>52020905San Juan De Urabá</v>
      </c>
      <c r="F3151" t="str">
        <f t="shared" si="100"/>
        <v/>
      </c>
      <c r="G3151">
        <v>76</v>
      </c>
      <c r="H3151" s="2">
        <v>69</v>
      </c>
      <c r="I3151">
        <f>+ABS(SUMIF($A$4:$A$11183,A3151,$H$4:$H$11183)-IF(ISERROR(VLOOKUP(A3151,Seguimiento_Mar_2025!G$4:U$356,15,FALSE)),0,VLOOKUP(A3151,Seguimiento_Mar_2025!G$4:U$356,15,FALSE)))</f>
        <v>0</v>
      </c>
    </row>
    <row r="3152" spans="1:9" ht="30">
      <c r="A3152" t="s">
        <v>306</v>
      </c>
      <c r="B3152" s="1" t="str">
        <f>+IF(LEN(A3152)&gt;0,VLOOKUP(A3152,Seguimiento_Mar_2025!G$4:H$356,2,FALSE),"")</f>
        <v>Personas vinculadas a empleo para la población del programa de Alimentación escolar</v>
      </c>
      <c r="C3152" s="1" t="str">
        <f>+IF(LEN(A3152)&gt;0,VLOOKUP(A3152,Seguimiento_Mar_2025!G$4:J$356,4,FALSE),"")</f>
        <v>Secretaría de Educación</v>
      </c>
      <c r="D3152" t="s">
        <v>1298</v>
      </c>
      <c r="E3152" t="str">
        <f t="shared" si="99"/>
        <v>52020905San Luis</v>
      </c>
      <c r="F3152" t="str">
        <f t="shared" si="100"/>
        <v/>
      </c>
      <c r="G3152">
        <v>45</v>
      </c>
      <c r="H3152" s="2">
        <v>46</v>
      </c>
      <c r="I3152">
        <f>+ABS(SUMIF($A$4:$A$11183,A3152,$H$4:$H$11183)-IF(ISERROR(VLOOKUP(A3152,Seguimiento_Mar_2025!G$4:U$356,15,FALSE)),0,VLOOKUP(A3152,Seguimiento_Mar_2025!G$4:U$356,15,FALSE)))</f>
        <v>0</v>
      </c>
    </row>
    <row r="3153" spans="1:9" ht="30">
      <c r="A3153" t="s">
        <v>306</v>
      </c>
      <c r="B3153" s="1" t="str">
        <f>+IF(LEN(A3153)&gt;0,VLOOKUP(A3153,Seguimiento_Mar_2025!G$4:H$356,2,FALSE),"")</f>
        <v>Personas vinculadas a empleo para la población del programa de Alimentación escolar</v>
      </c>
      <c r="C3153" s="1" t="str">
        <f>+IF(LEN(A3153)&gt;0,VLOOKUP(A3153,Seguimiento_Mar_2025!G$4:J$356,4,FALSE),"")</f>
        <v>Secretaría de Educación</v>
      </c>
      <c r="D3153" t="s">
        <v>1341</v>
      </c>
      <c r="E3153" t="str">
        <f t="shared" si="99"/>
        <v>52020905San Pedro de los Milagros</v>
      </c>
      <c r="F3153" t="str">
        <f t="shared" si="100"/>
        <v/>
      </c>
      <c r="G3153">
        <v>39</v>
      </c>
      <c r="H3153" s="2">
        <v>39</v>
      </c>
      <c r="I3153">
        <f>+ABS(SUMIF($A$4:$A$11183,A3153,$H$4:$H$11183)-IF(ISERROR(VLOOKUP(A3153,Seguimiento_Mar_2025!G$4:U$356,15,FALSE)),0,VLOOKUP(A3153,Seguimiento_Mar_2025!G$4:U$356,15,FALSE)))</f>
        <v>0</v>
      </c>
    </row>
    <row r="3154" spans="1:9" ht="30">
      <c r="A3154" t="s">
        <v>306</v>
      </c>
      <c r="B3154" s="1" t="str">
        <f>+IF(LEN(A3154)&gt;0,VLOOKUP(A3154,Seguimiento_Mar_2025!G$4:H$356,2,FALSE),"")</f>
        <v>Personas vinculadas a empleo para la población del programa de Alimentación escolar</v>
      </c>
      <c r="C3154" s="1" t="str">
        <f>+IF(LEN(A3154)&gt;0,VLOOKUP(A3154,Seguimiento_Mar_2025!G$4:J$356,4,FALSE),"")</f>
        <v>Secretaría de Educación</v>
      </c>
      <c r="D3154" t="s">
        <v>1411</v>
      </c>
      <c r="E3154" t="str">
        <f t="shared" si="99"/>
        <v>52020905San Pedro De Urabá</v>
      </c>
      <c r="F3154" t="str">
        <f t="shared" si="100"/>
        <v/>
      </c>
      <c r="G3154">
        <v>119</v>
      </c>
      <c r="H3154" s="2">
        <v>121</v>
      </c>
      <c r="I3154">
        <f>+ABS(SUMIF($A$4:$A$11183,A3154,$H$4:$H$11183)-IF(ISERROR(VLOOKUP(A3154,Seguimiento_Mar_2025!G$4:U$356,15,FALSE)),0,VLOOKUP(A3154,Seguimiento_Mar_2025!G$4:U$356,15,FALSE)))</f>
        <v>0</v>
      </c>
    </row>
    <row r="3155" spans="1:9" ht="30">
      <c r="A3155" t="s">
        <v>306</v>
      </c>
      <c r="B3155" s="1" t="str">
        <f>+IF(LEN(A3155)&gt;0,VLOOKUP(A3155,Seguimiento_Mar_2025!G$4:H$356,2,FALSE),"")</f>
        <v>Personas vinculadas a empleo para la población del programa de Alimentación escolar</v>
      </c>
      <c r="C3155" s="1" t="str">
        <f>+IF(LEN(A3155)&gt;0,VLOOKUP(A3155,Seguimiento_Mar_2025!G$4:J$356,4,FALSE),"")</f>
        <v>Secretaría de Educación</v>
      </c>
      <c r="D3155" t="s">
        <v>1247</v>
      </c>
      <c r="E3155" t="str">
        <f t="shared" si="99"/>
        <v>52020905San Rafael</v>
      </c>
      <c r="F3155" t="str">
        <f t="shared" si="100"/>
        <v/>
      </c>
      <c r="G3155">
        <v>56</v>
      </c>
      <c r="H3155" s="2">
        <v>58</v>
      </c>
      <c r="I3155">
        <f>+ABS(SUMIF($A$4:$A$11183,A3155,$H$4:$H$11183)-IF(ISERROR(VLOOKUP(A3155,Seguimiento_Mar_2025!G$4:U$356,15,FALSE)),0,VLOOKUP(A3155,Seguimiento_Mar_2025!G$4:U$356,15,FALSE)))</f>
        <v>0</v>
      </c>
    </row>
    <row r="3156" spans="1:9" ht="30">
      <c r="A3156" t="s">
        <v>306</v>
      </c>
      <c r="B3156" s="1" t="str">
        <f>+IF(LEN(A3156)&gt;0,VLOOKUP(A3156,Seguimiento_Mar_2025!G$4:H$356,2,FALSE),"")</f>
        <v>Personas vinculadas a empleo para la población del programa de Alimentación escolar</v>
      </c>
      <c r="C3156" s="1" t="str">
        <f>+IF(LEN(A3156)&gt;0,VLOOKUP(A3156,Seguimiento_Mar_2025!G$4:J$356,4,FALSE),"")</f>
        <v>Secretaría de Educación</v>
      </c>
      <c r="D3156" t="s">
        <v>1296</v>
      </c>
      <c r="E3156" t="str">
        <f t="shared" si="99"/>
        <v>52020905San Roque</v>
      </c>
      <c r="F3156" t="str">
        <f t="shared" si="100"/>
        <v/>
      </c>
      <c r="G3156">
        <v>65</v>
      </c>
      <c r="H3156" s="2">
        <v>62</v>
      </c>
      <c r="I3156">
        <f>+ABS(SUMIF($A$4:$A$11183,A3156,$H$4:$H$11183)-IF(ISERROR(VLOOKUP(A3156,Seguimiento_Mar_2025!G$4:U$356,15,FALSE)),0,VLOOKUP(A3156,Seguimiento_Mar_2025!G$4:U$356,15,FALSE)))</f>
        <v>0</v>
      </c>
    </row>
    <row r="3157" spans="1:9" ht="30">
      <c r="A3157" t="s">
        <v>306</v>
      </c>
      <c r="B3157" s="1" t="str">
        <f>+IF(LEN(A3157)&gt;0,VLOOKUP(A3157,Seguimiento_Mar_2025!G$4:H$356,2,FALSE),"")</f>
        <v>Personas vinculadas a empleo para la población del programa de Alimentación escolar</v>
      </c>
      <c r="C3157" s="1" t="str">
        <f>+IF(LEN(A3157)&gt;0,VLOOKUP(A3157,Seguimiento_Mar_2025!G$4:J$356,4,FALSE),"")</f>
        <v>Secretaría de Educación</v>
      </c>
      <c r="D3157" t="s">
        <v>1343</v>
      </c>
      <c r="E3157" t="str">
        <f t="shared" si="99"/>
        <v>52020905San Vicente Ferrer</v>
      </c>
      <c r="F3157" t="str">
        <f t="shared" si="100"/>
        <v/>
      </c>
      <c r="G3157">
        <v>41</v>
      </c>
      <c r="H3157" s="2">
        <v>44</v>
      </c>
      <c r="I3157">
        <f>+ABS(SUMIF($A$4:$A$11183,A3157,$H$4:$H$11183)-IF(ISERROR(VLOOKUP(A3157,Seguimiento_Mar_2025!G$4:U$356,15,FALSE)),0,VLOOKUP(A3157,Seguimiento_Mar_2025!G$4:U$356,15,FALSE)))</f>
        <v>0</v>
      </c>
    </row>
    <row r="3158" spans="1:9" ht="30">
      <c r="A3158" t="s">
        <v>306</v>
      </c>
      <c r="B3158" s="1" t="str">
        <f>+IF(LEN(A3158)&gt;0,VLOOKUP(A3158,Seguimiento_Mar_2025!G$4:H$356,2,FALSE),"")</f>
        <v>Personas vinculadas a empleo para la población del programa de Alimentación escolar</v>
      </c>
      <c r="C3158" s="1" t="str">
        <f>+IF(LEN(A3158)&gt;0,VLOOKUP(A3158,Seguimiento_Mar_2025!G$4:J$356,4,FALSE),"")</f>
        <v>Secretaría de Educación</v>
      </c>
      <c r="D3158" t="s">
        <v>1344</v>
      </c>
      <c r="E3158" t="str">
        <f t="shared" si="99"/>
        <v>52020905Santa Bárbara</v>
      </c>
      <c r="F3158" t="str">
        <f t="shared" si="100"/>
        <v/>
      </c>
      <c r="G3158">
        <v>52</v>
      </c>
      <c r="H3158" s="2">
        <v>56</v>
      </c>
      <c r="I3158">
        <f>+ABS(SUMIF($A$4:$A$11183,A3158,$H$4:$H$11183)-IF(ISERROR(VLOOKUP(A3158,Seguimiento_Mar_2025!G$4:U$356,15,FALSE)),0,VLOOKUP(A3158,Seguimiento_Mar_2025!G$4:U$356,15,FALSE)))</f>
        <v>0</v>
      </c>
    </row>
    <row r="3159" spans="1:9" ht="30">
      <c r="A3159" t="s">
        <v>306</v>
      </c>
      <c r="B3159" s="1" t="str">
        <f>+IF(LEN(A3159)&gt;0,VLOOKUP(A3159,Seguimiento_Mar_2025!G$4:H$356,2,FALSE),"")</f>
        <v>Personas vinculadas a empleo para la población del programa de Alimentación escolar</v>
      </c>
      <c r="C3159" s="1" t="str">
        <f>+IF(LEN(A3159)&gt;0,VLOOKUP(A3159,Seguimiento_Mar_2025!G$4:J$356,4,FALSE),"")</f>
        <v>Secretaría de Educación</v>
      </c>
      <c r="D3159" t="s">
        <v>1362</v>
      </c>
      <c r="E3159" t="str">
        <f t="shared" si="99"/>
        <v>52020905Santa Rosa De Osos</v>
      </c>
      <c r="F3159" t="str">
        <f t="shared" si="100"/>
        <v/>
      </c>
      <c r="G3159">
        <v>85</v>
      </c>
      <c r="H3159" s="2">
        <v>60</v>
      </c>
      <c r="I3159">
        <f>+ABS(SUMIF($A$4:$A$11183,A3159,$H$4:$H$11183)-IF(ISERROR(VLOOKUP(A3159,Seguimiento_Mar_2025!G$4:U$356,15,FALSE)),0,VLOOKUP(A3159,Seguimiento_Mar_2025!G$4:U$356,15,FALSE)))</f>
        <v>0</v>
      </c>
    </row>
    <row r="3160" spans="1:9" ht="30">
      <c r="A3160" t="s">
        <v>306</v>
      </c>
      <c r="B3160" s="1" t="str">
        <f>+IF(LEN(A3160)&gt;0,VLOOKUP(A3160,Seguimiento_Mar_2025!G$4:H$356,2,FALSE),"")</f>
        <v>Personas vinculadas a empleo para la población del programa de Alimentación escolar</v>
      </c>
      <c r="C3160" s="1" t="str">
        <f>+IF(LEN(A3160)&gt;0,VLOOKUP(A3160,Seguimiento_Mar_2025!G$4:J$356,4,FALSE),"")</f>
        <v>Secretaría de Educación</v>
      </c>
      <c r="D3160" t="s">
        <v>1255</v>
      </c>
      <c r="E3160" t="str">
        <f t="shared" si="99"/>
        <v>52020905Santa Fe de Antioquia</v>
      </c>
      <c r="F3160" t="str">
        <f t="shared" si="100"/>
        <v/>
      </c>
      <c r="G3160">
        <v>64</v>
      </c>
      <c r="H3160" s="2">
        <v>86</v>
      </c>
      <c r="I3160">
        <f>+ABS(SUMIF($A$4:$A$11183,A3160,$H$4:$H$11183)-IF(ISERROR(VLOOKUP(A3160,Seguimiento_Mar_2025!G$4:U$356,15,FALSE)),0,VLOOKUP(A3160,Seguimiento_Mar_2025!G$4:U$356,15,FALSE)))</f>
        <v>0</v>
      </c>
    </row>
    <row r="3161" spans="1:9" ht="30">
      <c r="A3161" t="s">
        <v>306</v>
      </c>
      <c r="B3161" s="1" t="str">
        <f>+IF(LEN(A3161)&gt;0,VLOOKUP(A3161,Seguimiento_Mar_2025!G$4:H$356,2,FALSE),"")</f>
        <v>Personas vinculadas a empleo para la población del programa de Alimentación escolar</v>
      </c>
      <c r="C3161" s="1" t="str">
        <f>+IF(LEN(A3161)&gt;0,VLOOKUP(A3161,Seguimiento_Mar_2025!G$4:J$356,4,FALSE),"")</f>
        <v>Secretaría de Educación</v>
      </c>
      <c r="D3161" t="s">
        <v>1297</v>
      </c>
      <c r="E3161" t="str">
        <f t="shared" si="99"/>
        <v>52020905Santo Domingo</v>
      </c>
      <c r="F3161" t="str">
        <f t="shared" si="100"/>
        <v/>
      </c>
      <c r="G3161">
        <v>27</v>
      </c>
      <c r="H3161" s="2">
        <v>32</v>
      </c>
      <c r="I3161">
        <f>+ABS(SUMIF($A$4:$A$11183,A3161,$H$4:$H$11183)-IF(ISERROR(VLOOKUP(A3161,Seguimiento_Mar_2025!G$4:U$356,15,FALSE)),0,VLOOKUP(A3161,Seguimiento_Mar_2025!G$4:U$356,15,FALSE)))</f>
        <v>0</v>
      </c>
    </row>
    <row r="3162" spans="1:9" ht="30">
      <c r="A3162" t="s">
        <v>306</v>
      </c>
      <c r="B3162" s="1" t="str">
        <f>+IF(LEN(A3162)&gt;0,VLOOKUP(A3162,Seguimiento_Mar_2025!G$4:H$356,2,FALSE),"")</f>
        <v>Personas vinculadas a empleo para la población del programa de Alimentación escolar</v>
      </c>
      <c r="C3162" s="1" t="str">
        <f>+IF(LEN(A3162)&gt;0,VLOOKUP(A3162,Seguimiento_Mar_2025!G$4:J$356,4,FALSE),"")</f>
        <v>Secretaría de Educación</v>
      </c>
      <c r="D3162" t="s">
        <v>1262</v>
      </c>
      <c r="E3162" t="str">
        <f t="shared" si="99"/>
        <v>52020905Segovia</v>
      </c>
      <c r="F3162" t="str">
        <f t="shared" si="100"/>
        <v/>
      </c>
      <c r="G3162">
        <v>64</v>
      </c>
      <c r="H3162" s="2">
        <v>55</v>
      </c>
      <c r="I3162">
        <f>+ABS(SUMIF($A$4:$A$11183,A3162,$H$4:$H$11183)-IF(ISERROR(VLOOKUP(A3162,Seguimiento_Mar_2025!G$4:U$356,15,FALSE)),0,VLOOKUP(A3162,Seguimiento_Mar_2025!G$4:U$356,15,FALSE)))</f>
        <v>0</v>
      </c>
    </row>
    <row r="3163" spans="1:9" ht="30">
      <c r="A3163" t="s">
        <v>306</v>
      </c>
      <c r="B3163" s="1" t="str">
        <f>+IF(LEN(A3163)&gt;0,VLOOKUP(A3163,Seguimiento_Mar_2025!G$4:H$356,2,FALSE),"")</f>
        <v>Personas vinculadas a empleo para la población del programa de Alimentación escolar</v>
      </c>
      <c r="C3163" s="1" t="str">
        <f>+IF(LEN(A3163)&gt;0,VLOOKUP(A3163,Seguimiento_Mar_2025!G$4:J$356,4,FALSE),"")</f>
        <v>Secretaría de Educación</v>
      </c>
      <c r="D3163" t="s">
        <v>1267</v>
      </c>
      <c r="E3163" t="str">
        <f t="shared" si="99"/>
        <v>52020905Sonsón</v>
      </c>
      <c r="F3163" t="str">
        <f t="shared" si="100"/>
        <v/>
      </c>
      <c r="G3163">
        <v>99</v>
      </c>
      <c r="H3163" s="2">
        <v>110</v>
      </c>
      <c r="I3163">
        <f>+ABS(SUMIF($A$4:$A$11183,A3163,$H$4:$H$11183)-IF(ISERROR(VLOOKUP(A3163,Seguimiento_Mar_2025!G$4:U$356,15,FALSE)),0,VLOOKUP(A3163,Seguimiento_Mar_2025!G$4:U$356,15,FALSE)))</f>
        <v>0</v>
      </c>
    </row>
    <row r="3164" spans="1:9" ht="30">
      <c r="A3164" t="s">
        <v>306</v>
      </c>
      <c r="B3164" s="1" t="str">
        <f>+IF(LEN(A3164)&gt;0,VLOOKUP(A3164,Seguimiento_Mar_2025!G$4:H$356,2,FALSE),"")</f>
        <v>Personas vinculadas a empleo para la población del programa de Alimentación escolar</v>
      </c>
      <c r="C3164" s="1" t="str">
        <f>+IF(LEN(A3164)&gt;0,VLOOKUP(A3164,Seguimiento_Mar_2025!G$4:J$356,4,FALSE),"")</f>
        <v>Secretaría de Educación</v>
      </c>
      <c r="D3164" t="s">
        <v>1345</v>
      </c>
      <c r="E3164" t="str">
        <f t="shared" si="99"/>
        <v>52020905Sopetrán</v>
      </c>
      <c r="F3164" t="str">
        <f t="shared" si="100"/>
        <v/>
      </c>
      <c r="G3164">
        <v>30</v>
      </c>
      <c r="H3164" s="2">
        <v>28</v>
      </c>
      <c r="I3164">
        <f>+ABS(SUMIF($A$4:$A$11183,A3164,$H$4:$H$11183)-IF(ISERROR(VLOOKUP(A3164,Seguimiento_Mar_2025!G$4:U$356,15,FALSE)),0,VLOOKUP(A3164,Seguimiento_Mar_2025!G$4:U$356,15,FALSE)))</f>
        <v>0</v>
      </c>
    </row>
    <row r="3165" spans="1:9" ht="30">
      <c r="A3165" t="s">
        <v>306</v>
      </c>
      <c r="B3165" s="1" t="str">
        <f>+IF(LEN(A3165)&gt;0,VLOOKUP(A3165,Seguimiento_Mar_2025!G$4:H$356,2,FALSE),"")</f>
        <v>Personas vinculadas a empleo para la población del programa de Alimentación escolar</v>
      </c>
      <c r="C3165" s="1" t="str">
        <f>+IF(LEN(A3165)&gt;0,VLOOKUP(A3165,Seguimiento_Mar_2025!G$4:J$356,4,FALSE),"")</f>
        <v>Secretaría de Educación</v>
      </c>
      <c r="D3165" t="s">
        <v>1346</v>
      </c>
      <c r="E3165" t="str">
        <f t="shared" si="99"/>
        <v>52020905Támesis</v>
      </c>
      <c r="F3165" t="str">
        <f t="shared" si="100"/>
        <v/>
      </c>
      <c r="G3165">
        <v>44</v>
      </c>
      <c r="H3165" s="2">
        <v>40</v>
      </c>
      <c r="I3165">
        <f>+ABS(SUMIF($A$4:$A$11183,A3165,$H$4:$H$11183)-IF(ISERROR(VLOOKUP(A3165,Seguimiento_Mar_2025!G$4:U$356,15,FALSE)),0,VLOOKUP(A3165,Seguimiento_Mar_2025!G$4:U$356,15,FALSE)))</f>
        <v>0</v>
      </c>
    </row>
    <row r="3166" spans="1:9" ht="30">
      <c r="A3166" t="s">
        <v>306</v>
      </c>
      <c r="B3166" s="1" t="str">
        <f>+IF(LEN(A3166)&gt;0,VLOOKUP(A3166,Seguimiento_Mar_2025!G$4:H$356,2,FALSE),"")</f>
        <v>Personas vinculadas a empleo para la población del programa de Alimentación escolar</v>
      </c>
      <c r="C3166" s="1" t="str">
        <f>+IF(LEN(A3166)&gt;0,VLOOKUP(A3166,Seguimiento_Mar_2025!G$4:J$356,4,FALSE),"")</f>
        <v>Secretaría de Educación</v>
      </c>
      <c r="D3166" t="s">
        <v>1263</v>
      </c>
      <c r="E3166" t="str">
        <f t="shared" si="99"/>
        <v>52020905Tarazá</v>
      </c>
      <c r="F3166" t="str">
        <f t="shared" si="100"/>
        <v/>
      </c>
      <c r="G3166">
        <v>69</v>
      </c>
      <c r="H3166" s="2">
        <v>69</v>
      </c>
      <c r="I3166">
        <f>+ABS(SUMIF($A$4:$A$11183,A3166,$H$4:$H$11183)-IF(ISERROR(VLOOKUP(A3166,Seguimiento_Mar_2025!G$4:U$356,15,FALSE)),0,VLOOKUP(A3166,Seguimiento_Mar_2025!G$4:U$356,15,FALSE)))</f>
        <v>0</v>
      </c>
    </row>
    <row r="3167" spans="1:9" ht="30">
      <c r="A3167" t="s">
        <v>306</v>
      </c>
      <c r="B3167" s="1" t="str">
        <f>+IF(LEN(A3167)&gt;0,VLOOKUP(A3167,Seguimiento_Mar_2025!G$4:H$356,2,FALSE),"")</f>
        <v>Personas vinculadas a empleo para la población del programa de Alimentación escolar</v>
      </c>
      <c r="C3167" s="1" t="str">
        <f>+IF(LEN(A3167)&gt;0,VLOOKUP(A3167,Seguimiento_Mar_2025!G$4:J$356,4,FALSE),"")</f>
        <v>Secretaría de Educación</v>
      </c>
      <c r="D3167" t="s">
        <v>1289</v>
      </c>
      <c r="E3167" t="str">
        <f t="shared" si="99"/>
        <v>52020905Tarso</v>
      </c>
      <c r="F3167" t="str">
        <f t="shared" si="100"/>
        <v/>
      </c>
      <c r="G3167">
        <v>13</v>
      </c>
      <c r="H3167" s="2">
        <v>14</v>
      </c>
      <c r="I3167">
        <f>+ABS(SUMIF($A$4:$A$11183,A3167,$H$4:$H$11183)-IF(ISERROR(VLOOKUP(A3167,Seguimiento_Mar_2025!G$4:U$356,15,FALSE)),0,VLOOKUP(A3167,Seguimiento_Mar_2025!G$4:U$356,15,FALSE)))</f>
        <v>0</v>
      </c>
    </row>
    <row r="3168" spans="1:9" ht="30">
      <c r="A3168" t="s">
        <v>306</v>
      </c>
      <c r="B3168" s="1" t="str">
        <f>+IF(LEN(A3168)&gt;0,VLOOKUP(A3168,Seguimiento_Mar_2025!G$4:H$356,2,FALSE),"")</f>
        <v>Personas vinculadas a empleo para la población del programa de Alimentación escolar</v>
      </c>
      <c r="C3168" s="1" t="str">
        <f>+IF(LEN(A3168)&gt;0,VLOOKUP(A3168,Seguimiento_Mar_2025!G$4:J$356,4,FALSE),"")</f>
        <v>Secretaría de Educación</v>
      </c>
      <c r="D3168" t="s">
        <v>1347</v>
      </c>
      <c r="E3168" t="str">
        <f t="shared" si="99"/>
        <v>52020905Titiribí</v>
      </c>
      <c r="F3168" t="str">
        <f t="shared" si="100"/>
        <v/>
      </c>
      <c r="G3168">
        <v>0</v>
      </c>
      <c r="H3168" s="2">
        <v>22</v>
      </c>
      <c r="I3168">
        <f>+ABS(SUMIF($A$4:$A$11183,A3168,$H$4:$H$11183)-IF(ISERROR(VLOOKUP(A3168,Seguimiento_Mar_2025!G$4:U$356,15,FALSE)),0,VLOOKUP(A3168,Seguimiento_Mar_2025!G$4:U$356,15,FALSE)))</f>
        <v>0</v>
      </c>
    </row>
    <row r="3169" spans="1:9" ht="30">
      <c r="A3169" t="s">
        <v>306</v>
      </c>
      <c r="B3169" s="1" t="str">
        <f>+IF(LEN(A3169)&gt;0,VLOOKUP(A3169,Seguimiento_Mar_2025!G$4:H$356,2,FALSE),"")</f>
        <v>Personas vinculadas a empleo para la población del programa de Alimentación escolar</v>
      </c>
      <c r="C3169" s="1" t="str">
        <f>+IF(LEN(A3169)&gt;0,VLOOKUP(A3169,Seguimiento_Mar_2025!G$4:J$356,4,FALSE),"")</f>
        <v>Secretaría de Educación</v>
      </c>
      <c r="D3169" t="s">
        <v>1348</v>
      </c>
      <c r="E3169" t="str">
        <f t="shared" si="99"/>
        <v>52020905Toledo</v>
      </c>
      <c r="F3169" t="str">
        <f t="shared" si="100"/>
        <v/>
      </c>
      <c r="G3169">
        <v>21</v>
      </c>
      <c r="H3169" s="2">
        <v>18</v>
      </c>
      <c r="I3169">
        <f>+ABS(SUMIF($A$4:$A$11183,A3169,$H$4:$H$11183)-IF(ISERROR(VLOOKUP(A3169,Seguimiento_Mar_2025!G$4:U$356,15,FALSE)),0,VLOOKUP(A3169,Seguimiento_Mar_2025!G$4:U$356,15,FALSE)))</f>
        <v>0</v>
      </c>
    </row>
    <row r="3170" spans="1:9" ht="30">
      <c r="A3170" t="s">
        <v>306</v>
      </c>
      <c r="B3170" s="1" t="str">
        <f>+IF(LEN(A3170)&gt;0,VLOOKUP(A3170,Seguimiento_Mar_2025!G$4:H$356,2,FALSE),"")</f>
        <v>Personas vinculadas a empleo para la población del programa de Alimentación escolar</v>
      </c>
      <c r="C3170" s="1" t="str">
        <f>+IF(LEN(A3170)&gt;0,VLOOKUP(A3170,Seguimiento_Mar_2025!G$4:J$356,4,FALSE),"")</f>
        <v>Secretaría de Educación</v>
      </c>
      <c r="D3170" t="s">
        <v>1290</v>
      </c>
      <c r="E3170" t="str">
        <f t="shared" si="99"/>
        <v>52020905Uramita</v>
      </c>
      <c r="F3170" t="str">
        <f t="shared" si="100"/>
        <v/>
      </c>
      <c r="G3170">
        <v>38</v>
      </c>
      <c r="H3170" s="2">
        <v>41</v>
      </c>
      <c r="I3170">
        <f>+ABS(SUMIF($A$4:$A$11183,A3170,$H$4:$H$11183)-IF(ISERROR(VLOOKUP(A3170,Seguimiento_Mar_2025!G$4:U$356,15,FALSE)),0,VLOOKUP(A3170,Seguimiento_Mar_2025!G$4:U$356,15,FALSE)))</f>
        <v>0</v>
      </c>
    </row>
    <row r="3171" spans="1:9" ht="30">
      <c r="A3171" t="s">
        <v>306</v>
      </c>
      <c r="B3171" s="1" t="str">
        <f>+IF(LEN(A3171)&gt;0,VLOOKUP(A3171,Seguimiento_Mar_2025!G$4:H$356,2,FALSE),"")</f>
        <v>Personas vinculadas a empleo para la población del programa de Alimentación escolar</v>
      </c>
      <c r="C3171" s="1" t="str">
        <f>+IF(LEN(A3171)&gt;0,VLOOKUP(A3171,Seguimiento_Mar_2025!G$4:J$356,4,FALSE),"")</f>
        <v>Secretaría de Educación</v>
      </c>
      <c r="D3171" t="s">
        <v>1252</v>
      </c>
      <c r="E3171" t="str">
        <f t="shared" si="99"/>
        <v>52020905Urrao</v>
      </c>
      <c r="F3171" t="str">
        <f t="shared" si="100"/>
        <v/>
      </c>
      <c r="G3171">
        <v>241</v>
      </c>
      <c r="H3171" s="2">
        <v>128</v>
      </c>
      <c r="I3171">
        <f>+ABS(SUMIF($A$4:$A$11183,A3171,$H$4:$H$11183)-IF(ISERROR(VLOOKUP(A3171,Seguimiento_Mar_2025!G$4:U$356,15,FALSE)),0,VLOOKUP(A3171,Seguimiento_Mar_2025!G$4:U$356,15,FALSE)))</f>
        <v>0</v>
      </c>
    </row>
    <row r="3172" spans="1:9" ht="30">
      <c r="A3172" t="s">
        <v>306</v>
      </c>
      <c r="B3172" s="1" t="str">
        <f>+IF(LEN(A3172)&gt;0,VLOOKUP(A3172,Seguimiento_Mar_2025!G$4:H$356,2,FALSE),"")</f>
        <v>Personas vinculadas a empleo para la población del programa de Alimentación escolar</v>
      </c>
      <c r="C3172" s="1" t="str">
        <f>+IF(LEN(A3172)&gt;0,VLOOKUP(A3172,Seguimiento_Mar_2025!G$4:J$356,4,FALSE),"")</f>
        <v>Secretaría de Educación</v>
      </c>
      <c r="D3172" t="s">
        <v>1349</v>
      </c>
      <c r="E3172" t="str">
        <f t="shared" si="99"/>
        <v>52020905Valdivia</v>
      </c>
      <c r="F3172" t="str">
        <f t="shared" si="100"/>
        <v/>
      </c>
      <c r="G3172">
        <v>56</v>
      </c>
      <c r="H3172" s="2">
        <v>56</v>
      </c>
      <c r="I3172">
        <f>+ABS(SUMIF($A$4:$A$11183,A3172,$H$4:$H$11183)-IF(ISERROR(VLOOKUP(A3172,Seguimiento_Mar_2025!G$4:U$356,15,FALSE)),0,VLOOKUP(A3172,Seguimiento_Mar_2025!G$4:U$356,15,FALSE)))</f>
        <v>0</v>
      </c>
    </row>
    <row r="3173" spans="1:9" ht="30">
      <c r="A3173" t="s">
        <v>306</v>
      </c>
      <c r="B3173" s="1" t="str">
        <f>+IF(LEN(A3173)&gt;0,VLOOKUP(A3173,Seguimiento_Mar_2025!G$4:H$356,2,FALSE),"")</f>
        <v>Personas vinculadas a empleo para la población del programa de Alimentación escolar</v>
      </c>
      <c r="C3173" s="1" t="str">
        <f>+IF(LEN(A3173)&gt;0,VLOOKUP(A3173,Seguimiento_Mar_2025!G$4:J$356,4,FALSE),"")</f>
        <v>Secretaría de Educación</v>
      </c>
      <c r="D3173" t="s">
        <v>1350</v>
      </c>
      <c r="E3173" t="str">
        <f t="shared" si="99"/>
        <v>52020905Valparaíso</v>
      </c>
      <c r="F3173" t="str">
        <f t="shared" si="100"/>
        <v/>
      </c>
      <c r="G3173">
        <v>7</v>
      </c>
      <c r="H3173" s="2">
        <v>7</v>
      </c>
      <c r="I3173">
        <f>+ABS(SUMIF($A$4:$A$11183,A3173,$H$4:$H$11183)-IF(ISERROR(VLOOKUP(A3173,Seguimiento_Mar_2025!G$4:U$356,15,FALSE)),0,VLOOKUP(A3173,Seguimiento_Mar_2025!G$4:U$356,15,FALSE)))</f>
        <v>0</v>
      </c>
    </row>
    <row r="3174" spans="1:9" ht="30">
      <c r="A3174" t="s">
        <v>306</v>
      </c>
      <c r="B3174" s="1" t="str">
        <f>+IF(LEN(A3174)&gt;0,VLOOKUP(A3174,Seguimiento_Mar_2025!G$4:H$356,2,FALSE),"")</f>
        <v>Personas vinculadas a empleo para la población del programa de Alimentación escolar</v>
      </c>
      <c r="C3174" s="1" t="str">
        <f>+IF(LEN(A3174)&gt;0,VLOOKUP(A3174,Seguimiento_Mar_2025!G$4:J$356,4,FALSE),"")</f>
        <v>Secretaría de Educación</v>
      </c>
      <c r="D3174" t="s">
        <v>1232</v>
      </c>
      <c r="E3174" t="str">
        <f t="shared" si="99"/>
        <v>52020905Vegachí</v>
      </c>
      <c r="F3174" t="str">
        <f t="shared" si="100"/>
        <v/>
      </c>
      <c r="G3174">
        <v>43</v>
      </c>
      <c r="H3174" s="2">
        <v>41</v>
      </c>
      <c r="I3174">
        <f>+ABS(SUMIF($A$4:$A$11183,A3174,$H$4:$H$11183)-IF(ISERROR(VLOOKUP(A3174,Seguimiento_Mar_2025!G$4:U$356,15,FALSE)),0,VLOOKUP(A3174,Seguimiento_Mar_2025!G$4:U$356,15,FALSE)))</f>
        <v>0</v>
      </c>
    </row>
    <row r="3175" spans="1:9" ht="30">
      <c r="A3175" t="s">
        <v>306</v>
      </c>
      <c r="B3175" s="1" t="str">
        <f>+IF(LEN(A3175)&gt;0,VLOOKUP(A3175,Seguimiento_Mar_2025!G$4:H$356,2,FALSE),"")</f>
        <v>Personas vinculadas a empleo para la población del programa de Alimentación escolar</v>
      </c>
      <c r="C3175" s="1" t="str">
        <f>+IF(LEN(A3175)&gt;0,VLOOKUP(A3175,Seguimiento_Mar_2025!G$4:J$356,4,FALSE),"")</f>
        <v>Secretaría de Educación</v>
      </c>
      <c r="D3175" t="s">
        <v>1351</v>
      </c>
      <c r="E3175" t="str">
        <f t="shared" si="99"/>
        <v>52020905Venecia</v>
      </c>
      <c r="F3175" t="str">
        <f t="shared" si="100"/>
        <v/>
      </c>
      <c r="G3175">
        <v>22</v>
      </c>
      <c r="H3175" s="2">
        <v>17</v>
      </c>
      <c r="I3175">
        <f>+ABS(SUMIF($A$4:$A$11183,A3175,$H$4:$H$11183)-IF(ISERROR(VLOOKUP(A3175,Seguimiento_Mar_2025!G$4:U$356,15,FALSE)),0,VLOOKUP(A3175,Seguimiento_Mar_2025!G$4:U$356,15,FALSE)))</f>
        <v>0</v>
      </c>
    </row>
    <row r="3176" spans="1:9" ht="30">
      <c r="A3176" t="s">
        <v>306</v>
      </c>
      <c r="B3176" s="1" t="str">
        <f>+IF(LEN(A3176)&gt;0,VLOOKUP(A3176,Seguimiento_Mar_2025!G$4:H$356,2,FALSE),"")</f>
        <v>Personas vinculadas a empleo para la población del programa de Alimentación escolar</v>
      </c>
      <c r="C3176" s="1" t="str">
        <f>+IF(LEN(A3176)&gt;0,VLOOKUP(A3176,Seguimiento_Mar_2025!G$4:J$356,4,FALSE),"")</f>
        <v>Secretaría de Educación</v>
      </c>
      <c r="D3176" t="s">
        <v>1415</v>
      </c>
      <c r="E3176" t="str">
        <f t="shared" si="99"/>
        <v>52020905Vigía Del Fuerte</v>
      </c>
      <c r="F3176" t="str">
        <f t="shared" si="100"/>
        <v/>
      </c>
      <c r="G3176">
        <v>33</v>
      </c>
      <c r="H3176" s="2">
        <v>33</v>
      </c>
      <c r="I3176">
        <f>+ABS(SUMIF($A$4:$A$11183,A3176,$H$4:$H$11183)-IF(ISERROR(VLOOKUP(A3176,Seguimiento_Mar_2025!G$4:U$356,15,FALSE)),0,VLOOKUP(A3176,Seguimiento_Mar_2025!G$4:U$356,15,FALSE)))</f>
        <v>0</v>
      </c>
    </row>
    <row r="3177" spans="1:9" ht="30">
      <c r="A3177" t="s">
        <v>306</v>
      </c>
      <c r="B3177" s="1" t="str">
        <f>+IF(LEN(A3177)&gt;0,VLOOKUP(A3177,Seguimiento_Mar_2025!G$4:H$356,2,FALSE),"")</f>
        <v>Personas vinculadas a empleo para la población del programa de Alimentación escolar</v>
      </c>
      <c r="C3177" s="1" t="str">
        <f>+IF(LEN(A3177)&gt;0,VLOOKUP(A3177,Seguimiento_Mar_2025!G$4:J$356,4,FALSE),"")</f>
        <v>Secretaría de Educación</v>
      </c>
      <c r="D3177" t="s">
        <v>1352</v>
      </c>
      <c r="E3177" t="str">
        <f t="shared" ref="E3177:E3240" si="101">+A3177&amp;D3177</f>
        <v>52020905Yalí</v>
      </c>
      <c r="F3177" t="str">
        <f t="shared" si="100"/>
        <v/>
      </c>
      <c r="G3177">
        <v>18</v>
      </c>
      <c r="H3177" s="2">
        <v>16</v>
      </c>
      <c r="I3177">
        <f>+ABS(SUMIF($A$4:$A$11183,A3177,$H$4:$H$11183)-IF(ISERROR(VLOOKUP(A3177,Seguimiento_Mar_2025!G$4:U$356,15,FALSE)),0,VLOOKUP(A3177,Seguimiento_Mar_2025!G$4:U$356,15,FALSE)))</f>
        <v>0</v>
      </c>
    </row>
    <row r="3178" spans="1:9" ht="30">
      <c r="A3178" t="s">
        <v>306</v>
      </c>
      <c r="B3178" s="1" t="str">
        <f>+IF(LEN(A3178)&gt;0,VLOOKUP(A3178,Seguimiento_Mar_2025!G$4:H$356,2,FALSE),"")</f>
        <v>Personas vinculadas a empleo para la población del programa de Alimentación escolar</v>
      </c>
      <c r="C3178" s="1" t="str">
        <f>+IF(LEN(A3178)&gt;0,VLOOKUP(A3178,Seguimiento_Mar_2025!G$4:J$356,4,FALSE),"")</f>
        <v>Secretaría de Educación</v>
      </c>
      <c r="D3178" t="s">
        <v>1353</v>
      </c>
      <c r="E3178" t="str">
        <f t="shared" si="101"/>
        <v>52020905Yarumal</v>
      </c>
      <c r="F3178" t="str">
        <f t="shared" si="100"/>
        <v/>
      </c>
      <c r="G3178">
        <v>91</v>
      </c>
      <c r="H3178" s="2">
        <v>98</v>
      </c>
      <c r="I3178">
        <f>+ABS(SUMIF($A$4:$A$11183,A3178,$H$4:$H$11183)-IF(ISERROR(VLOOKUP(A3178,Seguimiento_Mar_2025!G$4:U$356,15,FALSE)),0,VLOOKUP(A3178,Seguimiento_Mar_2025!G$4:U$356,15,FALSE)))</f>
        <v>0</v>
      </c>
    </row>
    <row r="3179" spans="1:9" ht="30">
      <c r="A3179" t="s">
        <v>306</v>
      </c>
      <c r="B3179" s="1" t="str">
        <f>+IF(LEN(A3179)&gt;0,VLOOKUP(A3179,Seguimiento_Mar_2025!G$4:H$356,2,FALSE),"")</f>
        <v>Personas vinculadas a empleo para la población del programa de Alimentación escolar</v>
      </c>
      <c r="C3179" s="1" t="str">
        <f>+IF(LEN(A3179)&gt;0,VLOOKUP(A3179,Seguimiento_Mar_2025!G$4:J$356,4,FALSE),"")</f>
        <v>Secretaría de Educación</v>
      </c>
      <c r="D3179" t="s">
        <v>1301</v>
      </c>
      <c r="E3179" t="str">
        <f t="shared" si="101"/>
        <v>52020905Yolombó</v>
      </c>
      <c r="F3179" t="str">
        <f t="shared" si="100"/>
        <v/>
      </c>
      <c r="G3179">
        <v>69</v>
      </c>
      <c r="H3179" s="2">
        <v>71</v>
      </c>
      <c r="I3179">
        <f>+ABS(SUMIF($A$4:$A$11183,A3179,$H$4:$H$11183)-IF(ISERROR(VLOOKUP(A3179,Seguimiento_Mar_2025!G$4:U$356,15,FALSE)),0,VLOOKUP(A3179,Seguimiento_Mar_2025!G$4:U$356,15,FALSE)))</f>
        <v>0</v>
      </c>
    </row>
    <row r="3180" spans="1:9" ht="30">
      <c r="A3180" t="s">
        <v>306</v>
      </c>
      <c r="B3180" s="1" t="str">
        <f>+IF(LEN(A3180)&gt;0,VLOOKUP(A3180,Seguimiento_Mar_2025!G$4:H$356,2,FALSE),"")</f>
        <v>Personas vinculadas a empleo para la población del programa de Alimentación escolar</v>
      </c>
      <c r="C3180" s="1" t="str">
        <f>+IF(LEN(A3180)&gt;0,VLOOKUP(A3180,Seguimiento_Mar_2025!G$4:J$356,4,FALSE),"")</f>
        <v>Secretaría de Educación</v>
      </c>
      <c r="D3180" t="s">
        <v>1354</v>
      </c>
      <c r="E3180" t="str">
        <f t="shared" si="101"/>
        <v>52020905Yondó</v>
      </c>
      <c r="F3180" t="str">
        <f t="shared" si="100"/>
        <v/>
      </c>
      <c r="G3180">
        <v>55</v>
      </c>
      <c r="H3180" s="2">
        <v>62</v>
      </c>
      <c r="I3180">
        <f>+ABS(SUMIF($A$4:$A$11183,A3180,$H$4:$H$11183)-IF(ISERROR(VLOOKUP(A3180,Seguimiento_Mar_2025!G$4:U$356,15,FALSE)),0,VLOOKUP(A3180,Seguimiento_Mar_2025!G$4:U$356,15,FALSE)))</f>
        <v>0</v>
      </c>
    </row>
    <row r="3181" spans="1:9" ht="30">
      <c r="A3181" t="s">
        <v>306</v>
      </c>
      <c r="B3181" s="1" t="str">
        <f>+IF(LEN(A3181)&gt;0,VLOOKUP(A3181,Seguimiento_Mar_2025!G$4:H$356,2,FALSE),"")</f>
        <v>Personas vinculadas a empleo para la población del programa de Alimentación escolar</v>
      </c>
      <c r="C3181" s="1" t="str">
        <f>+IF(LEN(A3181)&gt;0,VLOOKUP(A3181,Seguimiento_Mar_2025!G$4:J$356,4,FALSE),"")</f>
        <v>Secretaría de Educación</v>
      </c>
      <c r="D3181" t="s">
        <v>1233</v>
      </c>
      <c r="E3181" t="str">
        <f t="shared" si="101"/>
        <v>52020905Zaragoza</v>
      </c>
      <c r="F3181" t="str">
        <f t="shared" si="100"/>
        <v/>
      </c>
      <c r="G3181">
        <v>106</v>
      </c>
      <c r="H3181" s="2">
        <v>106</v>
      </c>
      <c r="I3181">
        <f>+ABS(SUMIF($A$4:$A$11183,A3181,$H$4:$H$11183)-IF(ISERROR(VLOOKUP(A3181,Seguimiento_Mar_2025!G$4:U$356,15,FALSE)),0,VLOOKUP(A3181,Seguimiento_Mar_2025!G$4:U$356,15,FALSE)))</f>
        <v>0</v>
      </c>
    </row>
    <row r="3182" spans="1:9" ht="30">
      <c r="A3182" t="s">
        <v>302</v>
      </c>
      <c r="B3182" s="1" t="str">
        <f>+IF(LEN(A3182)&gt;0,VLOOKUP(A3182,Seguimiento_Mar_2025!G$4:H$356,2,FALSE),"")</f>
        <v>Unidades productivas para el autoconsumo instaladas</v>
      </c>
      <c r="C3182" s="1" t="str">
        <f>+IF(LEN(A3182)&gt;0,VLOOKUP(A3182,Seguimiento_Mar_2025!G$4:J$356,4,FALSE),"")</f>
        <v>Despacho del Gobernador/Oficina privada</v>
      </c>
      <c r="D3182" t="s">
        <v>1316</v>
      </c>
      <c r="E3182" t="str">
        <f t="shared" si="101"/>
        <v>52020903Cañasgordas</v>
      </c>
      <c r="F3182" t="str">
        <f t="shared" si="100"/>
        <v/>
      </c>
      <c r="G3182">
        <v>27</v>
      </c>
      <c r="H3182" s="2">
        <v>27</v>
      </c>
      <c r="I3182">
        <f>+ABS(SUMIF($A$4:$A$11183,A3182,$H$4:$H$11183)-IF(ISERROR(VLOOKUP(A3182,Seguimiento_Mar_2025!G$4:U$356,15,FALSE)),0,VLOOKUP(A3182,Seguimiento_Mar_2025!G$4:U$356,15,FALSE)))</f>
        <v>0</v>
      </c>
    </row>
    <row r="3183" spans="1:9" ht="30">
      <c r="A3183" t="s">
        <v>302</v>
      </c>
      <c r="B3183" s="1" t="str">
        <f>+IF(LEN(A3183)&gt;0,VLOOKUP(A3183,Seguimiento_Mar_2025!G$4:H$356,2,FALSE),"")</f>
        <v>Unidades productivas para el autoconsumo instaladas</v>
      </c>
      <c r="C3183" s="1" t="str">
        <f>+IF(LEN(A3183)&gt;0,VLOOKUP(A3183,Seguimiento_Mar_2025!G$4:J$356,4,FALSE),"")</f>
        <v>Despacho del Gobernador/Oficina privada</v>
      </c>
      <c r="D3183" t="s">
        <v>1325</v>
      </c>
      <c r="E3183" t="str">
        <f t="shared" si="101"/>
        <v>52020903Giraldo</v>
      </c>
      <c r="F3183" t="str">
        <f t="shared" si="100"/>
        <v/>
      </c>
      <c r="G3183">
        <v>6</v>
      </c>
      <c r="H3183" s="2">
        <v>6</v>
      </c>
      <c r="I3183">
        <f>+ABS(SUMIF($A$4:$A$11183,A3183,$H$4:$H$11183)-IF(ISERROR(VLOOKUP(A3183,Seguimiento_Mar_2025!G$4:U$356,15,FALSE)),0,VLOOKUP(A3183,Seguimiento_Mar_2025!G$4:U$356,15,FALSE)))</f>
        <v>0</v>
      </c>
    </row>
    <row r="3184" spans="1:9" ht="30">
      <c r="A3184" t="s">
        <v>302</v>
      </c>
      <c r="B3184" s="1" t="str">
        <f>+IF(LEN(A3184)&gt;0,VLOOKUP(A3184,Seguimiento_Mar_2025!G$4:H$356,2,FALSE),"")</f>
        <v>Unidades productivas para el autoconsumo instaladas</v>
      </c>
      <c r="C3184" s="1" t="str">
        <f>+IF(LEN(A3184)&gt;0,VLOOKUP(A3184,Seguimiento_Mar_2025!G$4:J$356,4,FALSE),"")</f>
        <v>Despacho del Gobernador/Oficina privada</v>
      </c>
      <c r="D3184" t="s">
        <v>1307</v>
      </c>
      <c r="E3184" t="str">
        <f t="shared" si="101"/>
        <v>52020903Anzá</v>
      </c>
      <c r="F3184" t="str">
        <f t="shared" si="100"/>
        <v/>
      </c>
      <c r="H3184" s="2">
        <v>0</v>
      </c>
      <c r="I3184">
        <f>+ABS(SUMIF($A$4:$A$11183,A3184,$H$4:$H$11183)-IF(ISERROR(VLOOKUP(A3184,Seguimiento_Mar_2025!G$4:U$356,15,FALSE)),0,VLOOKUP(A3184,Seguimiento_Mar_2025!G$4:U$356,15,FALSE)))</f>
        <v>0</v>
      </c>
    </row>
    <row r="3185" spans="1:9" ht="30">
      <c r="A3185" t="s">
        <v>302</v>
      </c>
      <c r="B3185" s="1" t="str">
        <f>+IF(LEN(A3185)&gt;0,VLOOKUP(A3185,Seguimiento_Mar_2025!G$4:H$356,2,FALSE),"")</f>
        <v>Unidades productivas para el autoconsumo instaladas</v>
      </c>
      <c r="C3185" s="1" t="str">
        <f>+IF(LEN(A3185)&gt;0,VLOOKUP(A3185,Seguimiento_Mar_2025!G$4:J$356,4,FALSE),"")</f>
        <v>Despacho del Gobernador/Oficina privada</v>
      </c>
      <c r="D3185" t="s">
        <v>1269</v>
      </c>
      <c r="E3185" t="str">
        <f t="shared" si="101"/>
        <v>52020903Armenia</v>
      </c>
      <c r="F3185" t="str">
        <f t="shared" si="100"/>
        <v/>
      </c>
      <c r="H3185" s="2">
        <v>0</v>
      </c>
      <c r="I3185">
        <f>+ABS(SUMIF($A$4:$A$11183,A3185,$H$4:$H$11183)-IF(ISERROR(VLOOKUP(A3185,Seguimiento_Mar_2025!G$4:U$356,15,FALSE)),0,VLOOKUP(A3185,Seguimiento_Mar_2025!G$4:U$356,15,FALSE)))</f>
        <v>0</v>
      </c>
    </row>
    <row r="3186" spans="1:9" ht="30">
      <c r="A3186" t="s">
        <v>302</v>
      </c>
      <c r="B3186" s="1" t="str">
        <f>+IF(LEN(A3186)&gt;0,VLOOKUP(A3186,Seguimiento_Mar_2025!G$4:H$356,2,FALSE),"")</f>
        <v>Unidades productivas para el autoconsumo instaladas</v>
      </c>
      <c r="C3186" s="1" t="str">
        <f>+IF(LEN(A3186)&gt;0,VLOOKUP(A3186,Seguimiento_Mar_2025!G$4:J$356,4,FALSE),"")</f>
        <v>Despacho del Gobernador/Oficina privada</v>
      </c>
      <c r="D3186" t="s">
        <v>1313</v>
      </c>
      <c r="E3186" t="str">
        <f t="shared" si="101"/>
        <v>52020903Caicedo</v>
      </c>
      <c r="F3186" t="str">
        <f t="shared" si="100"/>
        <v/>
      </c>
      <c r="H3186" s="2">
        <v>15</v>
      </c>
      <c r="I3186">
        <f>+ABS(SUMIF($A$4:$A$11183,A3186,$H$4:$H$11183)-IF(ISERROR(VLOOKUP(A3186,Seguimiento_Mar_2025!G$4:U$356,15,FALSE)),0,VLOOKUP(A3186,Seguimiento_Mar_2025!G$4:U$356,15,FALSE)))</f>
        <v>0</v>
      </c>
    </row>
    <row r="3187" spans="1:9" ht="30">
      <c r="A3187" t="s">
        <v>302</v>
      </c>
      <c r="B3187" s="1" t="str">
        <f>+IF(LEN(A3187)&gt;0,VLOOKUP(A3187,Seguimiento_Mar_2025!G$4:H$356,2,FALSE),"")</f>
        <v>Unidades productivas para el autoconsumo instaladas</v>
      </c>
      <c r="C3187" s="1" t="str">
        <f>+IF(LEN(A3187)&gt;0,VLOOKUP(A3187,Seguimiento_Mar_2025!G$4:J$356,4,FALSE),"")</f>
        <v>Despacho del Gobernador/Oficina privada</v>
      </c>
      <c r="D3187" t="s">
        <v>1292</v>
      </c>
      <c r="E3187" t="str">
        <f t="shared" si="101"/>
        <v>52020903Carolina del Príncipe</v>
      </c>
      <c r="F3187" t="str">
        <f t="shared" si="100"/>
        <v/>
      </c>
      <c r="H3187" s="2">
        <v>0</v>
      </c>
      <c r="I3187">
        <f>+ABS(SUMIF($A$4:$A$11183,A3187,$H$4:$H$11183)-IF(ISERROR(VLOOKUP(A3187,Seguimiento_Mar_2025!G$4:U$356,15,FALSE)),0,VLOOKUP(A3187,Seguimiento_Mar_2025!G$4:U$356,15,FALSE)))</f>
        <v>0</v>
      </c>
    </row>
    <row r="3188" spans="1:9" ht="30">
      <c r="A3188" t="s">
        <v>302</v>
      </c>
      <c r="B3188" s="1" t="str">
        <f>+IF(LEN(A3188)&gt;0,VLOOKUP(A3188,Seguimiento_Mar_2025!G$4:H$356,2,FALSE),"")</f>
        <v>Unidades productivas para el autoconsumo instaladas</v>
      </c>
      <c r="C3188" s="1" t="str">
        <f>+IF(LEN(A3188)&gt;0,VLOOKUP(A3188,Seguimiento_Mar_2025!G$4:J$356,4,FALSE),"")</f>
        <v>Despacho del Gobernador/Oficina privada</v>
      </c>
      <c r="D3188" t="s">
        <v>1326</v>
      </c>
      <c r="E3188" t="str">
        <f t="shared" si="101"/>
        <v>52020903Gómez Plata</v>
      </c>
      <c r="F3188" t="str">
        <f t="shared" si="100"/>
        <v/>
      </c>
      <c r="H3188" s="2">
        <v>0</v>
      </c>
      <c r="I3188">
        <f>+ABS(SUMIF($A$4:$A$11183,A3188,$H$4:$H$11183)-IF(ISERROR(VLOOKUP(A3188,Seguimiento_Mar_2025!G$4:U$356,15,FALSE)),0,VLOOKUP(A3188,Seguimiento_Mar_2025!G$4:U$356,15,FALSE)))</f>
        <v>0</v>
      </c>
    </row>
    <row r="3189" spans="1:9" ht="30">
      <c r="A3189" t="s">
        <v>302</v>
      </c>
      <c r="B3189" s="1" t="str">
        <f>+IF(LEN(A3189)&gt;0,VLOOKUP(A3189,Seguimiento_Mar_2025!G$4:H$356,2,FALSE),"")</f>
        <v>Unidades productivas para el autoconsumo instaladas</v>
      </c>
      <c r="C3189" s="1" t="str">
        <f>+IF(LEN(A3189)&gt;0,VLOOKUP(A3189,Seguimiento_Mar_2025!G$4:J$356,4,FALSE),"")</f>
        <v>Despacho del Gobernador/Oficina privada</v>
      </c>
      <c r="D3189" t="s">
        <v>1237</v>
      </c>
      <c r="E3189" t="str">
        <f t="shared" si="101"/>
        <v>52020903Jericó</v>
      </c>
      <c r="F3189" t="str">
        <f t="shared" si="100"/>
        <v/>
      </c>
      <c r="H3189" s="2">
        <v>0</v>
      </c>
      <c r="I3189">
        <f>+ABS(SUMIF($A$4:$A$11183,A3189,$H$4:$H$11183)-IF(ISERROR(VLOOKUP(A3189,Seguimiento_Mar_2025!G$4:U$356,15,FALSE)),0,VLOOKUP(A3189,Seguimiento_Mar_2025!G$4:U$356,15,FALSE)))</f>
        <v>0</v>
      </c>
    </row>
    <row r="3190" spans="1:9" ht="30">
      <c r="A3190" t="s">
        <v>302</v>
      </c>
      <c r="B3190" s="1" t="str">
        <f>+IF(LEN(A3190)&gt;0,VLOOKUP(A3190,Seguimiento_Mar_2025!G$4:H$356,2,FALSE),"")</f>
        <v>Unidades productivas para el autoconsumo instaladas</v>
      </c>
      <c r="C3190" s="1" t="str">
        <f>+IF(LEN(A3190)&gt;0,VLOOKUP(A3190,Seguimiento_Mar_2025!G$4:J$356,4,FALSE),"")</f>
        <v>Despacho del Gobernador/Oficina privada</v>
      </c>
      <c r="D3190" t="s">
        <v>1236</v>
      </c>
      <c r="E3190" t="str">
        <f t="shared" si="101"/>
        <v>52020903San Jerónimo</v>
      </c>
      <c r="F3190" t="str">
        <f t="shared" si="100"/>
        <v/>
      </c>
      <c r="H3190" s="2">
        <v>0</v>
      </c>
      <c r="I3190">
        <f>+ABS(SUMIF($A$4:$A$11183,A3190,$H$4:$H$11183)-IF(ISERROR(VLOOKUP(A3190,Seguimiento_Mar_2025!G$4:U$356,15,FALSE)),0,VLOOKUP(A3190,Seguimiento_Mar_2025!G$4:U$356,15,FALSE)))</f>
        <v>0</v>
      </c>
    </row>
    <row r="3191" spans="1:9" ht="30">
      <c r="A3191" t="s">
        <v>302</v>
      </c>
      <c r="B3191" s="1" t="str">
        <f>+IF(LEN(A3191)&gt;0,VLOOKUP(A3191,Seguimiento_Mar_2025!G$4:H$356,2,FALSE),"")</f>
        <v>Unidades productivas para el autoconsumo instaladas</v>
      </c>
      <c r="C3191" s="1" t="str">
        <f>+IF(LEN(A3191)&gt;0,VLOOKUP(A3191,Seguimiento_Mar_2025!G$4:J$356,4,FALSE),"")</f>
        <v>Despacho del Gobernador/Oficina privada</v>
      </c>
      <c r="D3191" t="s">
        <v>1298</v>
      </c>
      <c r="E3191" t="str">
        <f t="shared" si="101"/>
        <v>52020903San Luis</v>
      </c>
      <c r="F3191" t="str">
        <f t="shared" si="100"/>
        <v/>
      </c>
      <c r="G3191">
        <v>6</v>
      </c>
      <c r="H3191" s="2">
        <v>7</v>
      </c>
      <c r="I3191">
        <f>+ABS(SUMIF($A$4:$A$11183,A3191,$H$4:$H$11183)-IF(ISERROR(VLOOKUP(A3191,Seguimiento_Mar_2025!G$4:U$356,15,FALSE)),0,VLOOKUP(A3191,Seguimiento_Mar_2025!G$4:U$356,15,FALSE)))</f>
        <v>0</v>
      </c>
    </row>
    <row r="3192" spans="1:9" ht="30">
      <c r="A3192" t="s">
        <v>302</v>
      </c>
      <c r="B3192" s="1" t="str">
        <f>+IF(LEN(A3192)&gt;0,VLOOKUP(A3192,Seguimiento_Mar_2025!G$4:H$356,2,FALSE),"")</f>
        <v>Unidades productivas para el autoconsumo instaladas</v>
      </c>
      <c r="C3192" s="1" t="str">
        <f>+IF(LEN(A3192)&gt;0,VLOOKUP(A3192,Seguimiento_Mar_2025!G$4:J$356,4,FALSE),"")</f>
        <v>Despacho del Gobernador/Oficina privada</v>
      </c>
      <c r="D3192" t="s">
        <v>1309</v>
      </c>
      <c r="E3192" t="str">
        <f t="shared" si="101"/>
        <v>52020903Barbosa</v>
      </c>
      <c r="F3192" t="str">
        <f t="shared" si="100"/>
        <v/>
      </c>
      <c r="H3192" s="2">
        <v>0</v>
      </c>
      <c r="I3192">
        <f>+ABS(SUMIF($A$4:$A$11183,A3192,$H$4:$H$11183)-IF(ISERROR(VLOOKUP(A3192,Seguimiento_Mar_2025!G$4:U$356,15,FALSE)),0,VLOOKUP(A3192,Seguimiento_Mar_2025!G$4:U$356,15,FALSE)))</f>
        <v>0</v>
      </c>
    </row>
    <row r="3193" spans="1:9" ht="30">
      <c r="A3193" t="s">
        <v>302</v>
      </c>
      <c r="B3193" s="1" t="str">
        <f>+IF(LEN(A3193)&gt;0,VLOOKUP(A3193,Seguimiento_Mar_2025!G$4:H$356,2,FALSE),"")</f>
        <v>Unidades productivas para el autoconsumo instaladas</v>
      </c>
      <c r="C3193" s="1" t="str">
        <f>+IF(LEN(A3193)&gt;0,VLOOKUP(A3193,Seguimiento_Mar_2025!G$4:J$356,4,FALSE),"")</f>
        <v>Despacho del Gobernador/Oficina privada</v>
      </c>
      <c r="D3193" t="s">
        <v>1280</v>
      </c>
      <c r="E3193" t="str">
        <f t="shared" si="101"/>
        <v>52020903Briceño</v>
      </c>
      <c r="F3193" t="str">
        <f t="shared" si="100"/>
        <v/>
      </c>
      <c r="H3193" s="2">
        <v>5</v>
      </c>
      <c r="I3193">
        <f>+ABS(SUMIF($A$4:$A$11183,A3193,$H$4:$H$11183)-IF(ISERROR(VLOOKUP(A3193,Seguimiento_Mar_2025!G$4:U$356,15,FALSE)),0,VLOOKUP(A3193,Seguimiento_Mar_2025!G$4:U$356,15,FALSE)))</f>
        <v>0</v>
      </c>
    </row>
    <row r="3194" spans="1:9" ht="30">
      <c r="A3194" t="s">
        <v>302</v>
      </c>
      <c r="B3194" s="1" t="str">
        <f>+IF(LEN(A3194)&gt;0,VLOOKUP(A3194,Seguimiento_Mar_2025!G$4:H$356,2,FALSE),"")</f>
        <v>Unidades productivas para el autoconsumo instaladas</v>
      </c>
      <c r="C3194" s="1" t="str">
        <f>+IF(LEN(A3194)&gt;0,VLOOKUP(A3194,Seguimiento_Mar_2025!G$4:J$356,4,FALSE),"")</f>
        <v>Despacho del Gobernador/Oficina privada</v>
      </c>
      <c r="D3194" t="s">
        <v>1258</v>
      </c>
      <c r="E3194" t="str">
        <f t="shared" si="101"/>
        <v>52020903Chigorodó</v>
      </c>
      <c r="F3194" t="str">
        <f t="shared" si="100"/>
        <v/>
      </c>
      <c r="H3194" s="2">
        <v>0</v>
      </c>
      <c r="I3194">
        <f>+ABS(SUMIF($A$4:$A$11183,A3194,$H$4:$H$11183)-IF(ISERROR(VLOOKUP(A3194,Seguimiento_Mar_2025!G$4:U$356,15,FALSE)),0,VLOOKUP(A3194,Seguimiento_Mar_2025!G$4:U$356,15,FALSE)))</f>
        <v>0</v>
      </c>
    </row>
    <row r="3195" spans="1:9" ht="30">
      <c r="A3195" t="s">
        <v>302</v>
      </c>
      <c r="B3195" s="1" t="str">
        <f>+IF(LEN(A3195)&gt;0,VLOOKUP(A3195,Seguimiento_Mar_2025!G$4:H$356,2,FALSE),"")</f>
        <v>Unidades productivas para el autoconsumo instaladas</v>
      </c>
      <c r="C3195" s="1" t="str">
        <f>+IF(LEN(A3195)&gt;0,VLOOKUP(A3195,Seguimiento_Mar_2025!G$4:J$356,4,FALSE),"")</f>
        <v>Despacho del Gobernador/Oficina privada</v>
      </c>
      <c r="D3195" t="s">
        <v>1245</v>
      </c>
      <c r="E3195" t="str">
        <f t="shared" si="101"/>
        <v>52020903Copacabana</v>
      </c>
      <c r="F3195" t="str">
        <f t="shared" si="100"/>
        <v/>
      </c>
      <c r="H3195" s="2">
        <v>0</v>
      </c>
      <c r="I3195">
        <f>+ABS(SUMIF($A$4:$A$11183,A3195,$H$4:$H$11183)-IF(ISERROR(VLOOKUP(A3195,Seguimiento_Mar_2025!G$4:U$356,15,FALSE)),0,VLOOKUP(A3195,Seguimiento_Mar_2025!G$4:U$356,15,FALSE)))</f>
        <v>0</v>
      </c>
    </row>
    <row r="3196" spans="1:9" ht="30">
      <c r="A3196" t="s">
        <v>302</v>
      </c>
      <c r="B3196" s="1" t="str">
        <f>+IF(LEN(A3196)&gt;0,VLOOKUP(A3196,Seguimiento_Mar_2025!G$4:H$356,2,FALSE),"")</f>
        <v>Unidades productivas para el autoconsumo instaladas</v>
      </c>
      <c r="C3196" s="1" t="str">
        <f>+IF(LEN(A3196)&gt;0,VLOOKUP(A3196,Seguimiento_Mar_2025!G$4:J$356,4,FALSE),"")</f>
        <v>Despacho del Gobernador/Oficina privada</v>
      </c>
      <c r="D3196" t="s">
        <v>1282</v>
      </c>
      <c r="E3196" t="str">
        <f t="shared" si="101"/>
        <v>52020903Guadalupe</v>
      </c>
      <c r="F3196" t="str">
        <f t="shared" si="100"/>
        <v/>
      </c>
      <c r="H3196" s="2">
        <v>0</v>
      </c>
      <c r="I3196">
        <f>+ABS(SUMIF($A$4:$A$11183,A3196,$H$4:$H$11183)-IF(ISERROR(VLOOKUP(A3196,Seguimiento_Mar_2025!G$4:U$356,15,FALSE)),0,VLOOKUP(A3196,Seguimiento_Mar_2025!G$4:U$356,15,FALSE)))</f>
        <v>0</v>
      </c>
    </row>
    <row r="3197" spans="1:9" ht="30">
      <c r="A3197" t="s">
        <v>302</v>
      </c>
      <c r="B3197" s="1" t="str">
        <f>+IF(LEN(A3197)&gt;0,VLOOKUP(A3197,Seguimiento_Mar_2025!G$4:H$356,2,FALSE),"")</f>
        <v>Unidades productivas para el autoconsumo instaladas</v>
      </c>
      <c r="C3197" s="1" t="str">
        <f>+IF(LEN(A3197)&gt;0,VLOOKUP(A3197,Seguimiento_Mar_2025!G$4:J$356,4,FALSE),"")</f>
        <v>Despacho del Gobernador/Oficina privada</v>
      </c>
      <c r="D3197" t="s">
        <v>1305</v>
      </c>
      <c r="E3197" t="str">
        <f t="shared" si="101"/>
        <v>52020903Amalfi</v>
      </c>
      <c r="F3197" t="str">
        <f t="shared" si="100"/>
        <v/>
      </c>
      <c r="H3197" s="2">
        <v>0</v>
      </c>
      <c r="I3197">
        <f>+ABS(SUMIF($A$4:$A$11183,A3197,$H$4:$H$11183)-IF(ISERROR(VLOOKUP(A3197,Seguimiento_Mar_2025!G$4:U$356,15,FALSE)),0,VLOOKUP(A3197,Seguimiento_Mar_2025!G$4:U$356,15,FALSE)))</f>
        <v>0</v>
      </c>
    </row>
    <row r="3198" spans="1:9" ht="30">
      <c r="A3198" t="s">
        <v>302</v>
      </c>
      <c r="B3198" s="1" t="str">
        <f>+IF(LEN(A3198)&gt;0,VLOOKUP(A3198,Seguimiento_Mar_2025!G$4:H$356,2,FALSE),"")</f>
        <v>Unidades productivas para el autoconsumo instaladas</v>
      </c>
      <c r="C3198" s="1" t="str">
        <f>+IF(LEN(A3198)&gt;0,VLOOKUP(A3198,Seguimiento_Mar_2025!G$4:J$356,4,FALSE),"")</f>
        <v>Despacho del Gobernador/Oficina privada</v>
      </c>
      <c r="D3198" t="s">
        <v>1317</v>
      </c>
      <c r="E3198" t="str">
        <f t="shared" si="101"/>
        <v>52020903Cocorná</v>
      </c>
      <c r="F3198" t="str">
        <f t="shared" si="100"/>
        <v/>
      </c>
      <c r="G3198">
        <v>24</v>
      </c>
      <c r="H3198" s="2">
        <v>24</v>
      </c>
      <c r="I3198">
        <f>+ABS(SUMIF($A$4:$A$11183,A3198,$H$4:$H$11183)-IF(ISERROR(VLOOKUP(A3198,Seguimiento_Mar_2025!G$4:U$356,15,FALSE)),0,VLOOKUP(A3198,Seguimiento_Mar_2025!G$4:U$356,15,FALSE)))</f>
        <v>0</v>
      </c>
    </row>
    <row r="3199" spans="1:9" ht="30">
      <c r="A3199" t="s">
        <v>302</v>
      </c>
      <c r="B3199" s="1" t="str">
        <f>+IF(LEN(A3199)&gt;0,VLOOKUP(A3199,Seguimiento_Mar_2025!G$4:H$356,2,FALSE),"")</f>
        <v>Unidades productivas para el autoconsumo instaladas</v>
      </c>
      <c r="C3199" s="1" t="str">
        <f>+IF(LEN(A3199)&gt;0,VLOOKUP(A3199,Seguimiento_Mar_2025!G$4:J$356,4,FALSE),"")</f>
        <v>Despacho del Gobernador/Oficina privada</v>
      </c>
      <c r="D3199" t="s">
        <v>1283</v>
      </c>
      <c r="E3199" t="str">
        <f t="shared" si="101"/>
        <v>52020903Hispania</v>
      </c>
      <c r="F3199" t="str">
        <f t="shared" si="100"/>
        <v/>
      </c>
      <c r="H3199" s="2">
        <v>0</v>
      </c>
      <c r="I3199">
        <f>+ABS(SUMIF($A$4:$A$11183,A3199,$H$4:$H$11183)-IF(ISERROR(VLOOKUP(A3199,Seguimiento_Mar_2025!G$4:U$356,15,FALSE)),0,VLOOKUP(A3199,Seguimiento_Mar_2025!G$4:U$356,15,FALSE)))</f>
        <v>0</v>
      </c>
    </row>
    <row r="3200" spans="1:9" ht="30">
      <c r="A3200" t="s">
        <v>302</v>
      </c>
      <c r="B3200" s="1" t="str">
        <f>+IF(LEN(A3200)&gt;0,VLOOKUP(A3200,Seguimiento_Mar_2025!G$4:H$356,2,FALSE),"")</f>
        <v>Unidades productivas para el autoconsumo instaladas</v>
      </c>
      <c r="C3200" s="1" t="str">
        <f>+IF(LEN(A3200)&gt;0,VLOOKUP(A3200,Seguimiento_Mar_2025!G$4:J$356,4,FALSE),"")</f>
        <v>Despacho del Gobernador/Oficina privada</v>
      </c>
      <c r="D3200" t="s">
        <v>1268</v>
      </c>
      <c r="E3200" t="str">
        <f t="shared" si="101"/>
        <v>52020903Puerto Triunfo</v>
      </c>
      <c r="F3200" t="str">
        <f t="shared" si="100"/>
        <v/>
      </c>
      <c r="G3200">
        <v>36</v>
      </c>
      <c r="H3200" s="2">
        <v>36</v>
      </c>
      <c r="I3200">
        <f>+ABS(SUMIF($A$4:$A$11183,A3200,$H$4:$H$11183)-IF(ISERROR(VLOOKUP(A3200,Seguimiento_Mar_2025!G$4:U$356,15,FALSE)),0,VLOOKUP(A3200,Seguimiento_Mar_2025!G$4:U$356,15,FALSE)))</f>
        <v>0</v>
      </c>
    </row>
    <row r="3201" spans="1:9" ht="30">
      <c r="A3201" t="s">
        <v>302</v>
      </c>
      <c r="B3201" s="1" t="str">
        <f>+IF(LEN(A3201)&gt;0,VLOOKUP(A3201,Seguimiento_Mar_2025!G$4:H$356,2,FALSE),"")</f>
        <v>Unidades productivas para el autoconsumo instaladas</v>
      </c>
      <c r="C3201" s="1" t="str">
        <f>+IF(LEN(A3201)&gt;0,VLOOKUP(A3201,Seguimiento_Mar_2025!G$4:J$356,4,FALSE),"")</f>
        <v>Despacho del Gobernador/Oficina privada</v>
      </c>
      <c r="D3201" t="s">
        <v>1330</v>
      </c>
      <c r="E3201" t="str">
        <f t="shared" si="101"/>
        <v>52020903Jardín</v>
      </c>
      <c r="F3201" t="str">
        <f t="shared" si="100"/>
        <v/>
      </c>
      <c r="H3201" s="2">
        <v>0</v>
      </c>
      <c r="I3201">
        <f>+ABS(SUMIF($A$4:$A$11183,A3201,$H$4:$H$11183)-IF(ISERROR(VLOOKUP(A3201,Seguimiento_Mar_2025!G$4:U$356,15,FALSE)),0,VLOOKUP(A3201,Seguimiento_Mar_2025!G$4:U$356,15,FALSE)))</f>
        <v>0</v>
      </c>
    </row>
    <row r="3202" spans="1:9" ht="30">
      <c r="A3202" t="s">
        <v>302</v>
      </c>
      <c r="B3202" s="1" t="str">
        <f>+IF(LEN(A3202)&gt;0,VLOOKUP(A3202,Seguimiento_Mar_2025!G$4:H$356,2,FALSE),"")</f>
        <v>Unidades productivas para el autoconsumo instaladas</v>
      </c>
      <c r="C3202" s="1" t="str">
        <f>+IF(LEN(A3202)&gt;0,VLOOKUP(A3202,Seguimiento_Mar_2025!G$4:J$356,4,FALSE),"")</f>
        <v>Despacho del Gobernador/Oficina privada</v>
      </c>
      <c r="D3202" t="s">
        <v>1275</v>
      </c>
      <c r="E3202" t="str">
        <f t="shared" si="101"/>
        <v>52020903Maceo</v>
      </c>
      <c r="F3202" t="str">
        <f t="shared" si="100"/>
        <v/>
      </c>
      <c r="H3202" s="2">
        <v>0</v>
      </c>
      <c r="I3202">
        <f>+ABS(SUMIF($A$4:$A$11183,A3202,$H$4:$H$11183)-IF(ISERROR(VLOOKUP(A3202,Seguimiento_Mar_2025!G$4:U$356,15,FALSE)),0,VLOOKUP(A3202,Seguimiento_Mar_2025!G$4:U$356,15,FALSE)))</f>
        <v>0</v>
      </c>
    </row>
    <row r="3203" spans="1:9" ht="30">
      <c r="A3203" t="s">
        <v>302</v>
      </c>
      <c r="B3203" s="1" t="str">
        <f>+IF(LEN(A3203)&gt;0,VLOOKUP(A3203,Seguimiento_Mar_2025!G$4:H$356,2,FALSE),"")</f>
        <v>Unidades productivas para el autoconsumo instaladas</v>
      </c>
      <c r="C3203" s="1" t="str">
        <f>+IF(LEN(A3203)&gt;0,VLOOKUP(A3203,Seguimiento_Mar_2025!G$4:J$356,4,FALSE),"")</f>
        <v>Despacho del Gobernador/Oficina privada</v>
      </c>
      <c r="D3203" t="s">
        <v>1340</v>
      </c>
      <c r="E3203" t="str">
        <f t="shared" si="101"/>
        <v>52020903San Andrés de Cuerquia</v>
      </c>
      <c r="F3203" t="str">
        <f t="shared" si="100"/>
        <v/>
      </c>
      <c r="H3203" s="2">
        <v>0</v>
      </c>
      <c r="I3203">
        <f>+ABS(SUMIF($A$4:$A$11183,A3203,$H$4:$H$11183)-IF(ISERROR(VLOOKUP(A3203,Seguimiento_Mar_2025!G$4:U$356,15,FALSE)),0,VLOOKUP(A3203,Seguimiento_Mar_2025!G$4:U$356,15,FALSE)))</f>
        <v>0</v>
      </c>
    </row>
    <row r="3204" spans="1:9" ht="30">
      <c r="A3204" t="s">
        <v>302</v>
      </c>
      <c r="B3204" s="1" t="str">
        <f>+IF(LEN(A3204)&gt;0,VLOOKUP(A3204,Seguimiento_Mar_2025!G$4:H$356,2,FALSE),"")</f>
        <v>Unidades productivas para el autoconsumo instaladas</v>
      </c>
      <c r="C3204" s="1" t="str">
        <f>+IF(LEN(A3204)&gt;0,VLOOKUP(A3204,Seguimiento_Mar_2025!G$4:J$356,4,FALSE),"")</f>
        <v>Despacho del Gobernador/Oficina privada</v>
      </c>
      <c r="D3204" t="s">
        <v>1288</v>
      </c>
      <c r="E3204" t="str">
        <f t="shared" si="101"/>
        <v>52020903San José de la Montaña</v>
      </c>
      <c r="F3204" t="str">
        <f t="shared" ref="F3204:F3267" si="102">+IF(IF(LEN(E3204)&gt;0,COUNTIF($E$4:$E$11183,E3204),"")=1,"",IF(LEN(E3204)&gt;0,COUNTIF($E$4:$E$11183,E3204),""))</f>
        <v/>
      </c>
      <c r="H3204" s="2">
        <v>0</v>
      </c>
      <c r="I3204">
        <f>+ABS(SUMIF($A$4:$A$11183,A3204,$H$4:$H$11183)-IF(ISERROR(VLOOKUP(A3204,Seguimiento_Mar_2025!G$4:U$356,15,FALSE)),0,VLOOKUP(A3204,Seguimiento_Mar_2025!G$4:U$356,15,FALSE)))</f>
        <v>0</v>
      </c>
    </row>
    <row r="3205" spans="1:9" ht="30">
      <c r="A3205" t="s">
        <v>302</v>
      </c>
      <c r="B3205" s="1" t="str">
        <f>+IF(LEN(A3205)&gt;0,VLOOKUP(A3205,Seguimiento_Mar_2025!G$4:H$356,2,FALSE),"")</f>
        <v>Unidades productivas para el autoconsumo instaladas</v>
      </c>
      <c r="C3205" s="1" t="str">
        <f>+IF(LEN(A3205)&gt;0,VLOOKUP(A3205,Seguimiento_Mar_2025!G$4:J$356,4,FALSE),"")</f>
        <v>Despacho del Gobernador/Oficina privada</v>
      </c>
      <c r="D3205" t="s">
        <v>1255</v>
      </c>
      <c r="E3205" t="str">
        <f t="shared" si="101"/>
        <v>52020903Santa Fe de Antioquia</v>
      </c>
      <c r="F3205" t="str">
        <f t="shared" si="102"/>
        <v/>
      </c>
      <c r="H3205" s="2">
        <v>0</v>
      </c>
      <c r="I3205">
        <f>+ABS(SUMIF($A$4:$A$11183,A3205,$H$4:$H$11183)-IF(ISERROR(VLOOKUP(A3205,Seguimiento_Mar_2025!G$4:U$356,15,FALSE)),0,VLOOKUP(A3205,Seguimiento_Mar_2025!G$4:U$356,15,FALSE)))</f>
        <v>0</v>
      </c>
    </row>
    <row r="3206" spans="1:9" ht="30">
      <c r="A3206" t="s">
        <v>302</v>
      </c>
      <c r="B3206" s="1" t="str">
        <f>+IF(LEN(A3206)&gt;0,VLOOKUP(A3206,Seguimiento_Mar_2025!G$4:H$356,2,FALSE),"")</f>
        <v>Unidades productivas para el autoconsumo instaladas</v>
      </c>
      <c r="C3206" s="1" t="str">
        <f>+IF(LEN(A3206)&gt;0,VLOOKUP(A3206,Seguimiento_Mar_2025!G$4:J$356,4,FALSE),"")</f>
        <v>Despacho del Gobernador/Oficina privada</v>
      </c>
      <c r="D3206" t="s">
        <v>1345</v>
      </c>
      <c r="E3206" t="str">
        <f t="shared" si="101"/>
        <v>52020903Sopetrán</v>
      </c>
      <c r="F3206" t="str">
        <f t="shared" si="102"/>
        <v/>
      </c>
      <c r="H3206" s="2">
        <v>0</v>
      </c>
      <c r="I3206">
        <f>+ABS(SUMIF($A$4:$A$11183,A3206,$H$4:$H$11183)-IF(ISERROR(VLOOKUP(A3206,Seguimiento_Mar_2025!G$4:U$356,15,FALSE)),0,VLOOKUP(A3206,Seguimiento_Mar_2025!G$4:U$356,15,FALSE)))</f>
        <v>0</v>
      </c>
    </row>
    <row r="3207" spans="1:9" ht="30">
      <c r="A3207" t="s">
        <v>302</v>
      </c>
      <c r="B3207" s="1" t="str">
        <f>+IF(LEN(A3207)&gt;0,VLOOKUP(A3207,Seguimiento_Mar_2025!G$4:H$356,2,FALSE),"")</f>
        <v>Unidades productivas para el autoconsumo instaladas</v>
      </c>
      <c r="C3207" s="1" t="str">
        <f>+IF(LEN(A3207)&gt;0,VLOOKUP(A3207,Seguimiento_Mar_2025!G$4:J$356,4,FALSE),"")</f>
        <v>Despacho del Gobernador/Oficina privada</v>
      </c>
      <c r="D3207" t="s">
        <v>1346</v>
      </c>
      <c r="E3207" t="str">
        <f t="shared" si="101"/>
        <v>52020903Támesis</v>
      </c>
      <c r="F3207" t="str">
        <f t="shared" si="102"/>
        <v/>
      </c>
      <c r="H3207" s="2">
        <v>0</v>
      </c>
      <c r="I3207">
        <f>+ABS(SUMIF($A$4:$A$11183,A3207,$H$4:$H$11183)-IF(ISERROR(VLOOKUP(A3207,Seguimiento_Mar_2025!G$4:U$356,15,FALSE)),0,VLOOKUP(A3207,Seguimiento_Mar_2025!G$4:U$356,15,FALSE)))</f>
        <v>0</v>
      </c>
    </row>
    <row r="3208" spans="1:9" ht="30">
      <c r="A3208" t="s">
        <v>302</v>
      </c>
      <c r="B3208" s="1" t="str">
        <f>+IF(LEN(A3208)&gt;0,VLOOKUP(A3208,Seguimiento_Mar_2025!G$4:H$356,2,FALSE),"")</f>
        <v>Unidades productivas para el autoconsumo instaladas</v>
      </c>
      <c r="C3208" s="1" t="str">
        <f>+IF(LEN(A3208)&gt;0,VLOOKUP(A3208,Seguimiento_Mar_2025!G$4:J$356,4,FALSE),"")</f>
        <v>Despacho del Gobernador/Oficina privada</v>
      </c>
      <c r="D3208" t="s">
        <v>1252</v>
      </c>
      <c r="E3208" t="str">
        <f t="shared" si="101"/>
        <v>52020903Urrao</v>
      </c>
      <c r="F3208" t="str">
        <f t="shared" si="102"/>
        <v/>
      </c>
      <c r="H3208" s="2">
        <v>0</v>
      </c>
      <c r="I3208">
        <f>+ABS(SUMIF($A$4:$A$11183,A3208,$H$4:$H$11183)-IF(ISERROR(VLOOKUP(A3208,Seguimiento_Mar_2025!G$4:U$356,15,FALSE)),0,VLOOKUP(A3208,Seguimiento_Mar_2025!G$4:U$356,15,FALSE)))</f>
        <v>0</v>
      </c>
    </row>
    <row r="3209" spans="1:9" ht="30">
      <c r="A3209" t="s">
        <v>302</v>
      </c>
      <c r="B3209" s="1" t="str">
        <f>+IF(LEN(A3209)&gt;0,VLOOKUP(A3209,Seguimiento_Mar_2025!G$4:H$356,2,FALSE),"")</f>
        <v>Unidades productivas para el autoconsumo instaladas</v>
      </c>
      <c r="C3209" s="1" t="str">
        <f>+IF(LEN(A3209)&gt;0,VLOOKUP(A3209,Seguimiento_Mar_2025!G$4:J$356,4,FALSE),"")</f>
        <v>Despacho del Gobernador/Oficina privada</v>
      </c>
      <c r="D3209" t="s">
        <v>1353</v>
      </c>
      <c r="E3209" t="str">
        <f t="shared" si="101"/>
        <v>52020903Yarumal</v>
      </c>
      <c r="F3209" t="str">
        <f t="shared" si="102"/>
        <v/>
      </c>
      <c r="H3209" s="2">
        <v>0</v>
      </c>
      <c r="I3209">
        <f>+ABS(SUMIF($A$4:$A$11183,A3209,$H$4:$H$11183)-IF(ISERROR(VLOOKUP(A3209,Seguimiento_Mar_2025!G$4:U$356,15,FALSE)),0,VLOOKUP(A3209,Seguimiento_Mar_2025!G$4:U$356,15,FALSE)))</f>
        <v>0</v>
      </c>
    </row>
    <row r="3210" spans="1:9" ht="30">
      <c r="A3210" t="s">
        <v>302</v>
      </c>
      <c r="B3210" s="1" t="str">
        <f>+IF(LEN(A3210)&gt;0,VLOOKUP(A3210,Seguimiento_Mar_2025!G$4:H$356,2,FALSE),"")</f>
        <v>Unidades productivas para el autoconsumo instaladas</v>
      </c>
      <c r="C3210" s="1" t="str">
        <f>+IF(LEN(A3210)&gt;0,VLOOKUP(A3210,Seguimiento_Mar_2025!G$4:J$356,4,FALSE),"")</f>
        <v>Despacho del Gobernador/Oficina privada</v>
      </c>
      <c r="D3210" t="s">
        <v>1256</v>
      </c>
      <c r="E3210" t="str">
        <f t="shared" si="101"/>
        <v>52020903Medellín</v>
      </c>
      <c r="F3210" t="str">
        <f t="shared" si="102"/>
        <v/>
      </c>
      <c r="G3210">
        <v>1</v>
      </c>
      <c r="H3210" s="2">
        <v>1</v>
      </c>
      <c r="I3210">
        <f>+ABS(SUMIF($A$4:$A$11183,A3210,$H$4:$H$11183)-IF(ISERROR(VLOOKUP(A3210,Seguimiento_Mar_2025!G$4:U$356,15,FALSE)),0,VLOOKUP(A3210,Seguimiento_Mar_2025!G$4:U$356,15,FALSE)))</f>
        <v>0</v>
      </c>
    </row>
    <row r="3211" spans="1:9" ht="30">
      <c r="A3211" t="s">
        <v>302</v>
      </c>
      <c r="B3211" s="1" t="str">
        <f>+IF(LEN(A3211)&gt;0,VLOOKUP(A3211,Seguimiento_Mar_2025!G$4:H$356,2,FALSE),"")</f>
        <v>Unidades productivas para el autoconsumo instaladas</v>
      </c>
      <c r="C3211" s="1" t="str">
        <f>+IF(LEN(A3211)&gt;0,VLOOKUP(A3211,Seguimiento_Mar_2025!G$4:J$356,4,FALSE),"")</f>
        <v>Despacho del Gobernador/Oficina privada</v>
      </c>
      <c r="D3211" t="s">
        <v>1247</v>
      </c>
      <c r="E3211" t="str">
        <f t="shared" si="101"/>
        <v>52020903San Rafael</v>
      </c>
      <c r="F3211" t="str">
        <f t="shared" si="102"/>
        <v/>
      </c>
      <c r="G3211">
        <v>30</v>
      </c>
      <c r="H3211" s="2">
        <v>35</v>
      </c>
      <c r="I3211">
        <f>+ABS(SUMIF($A$4:$A$11183,A3211,$H$4:$H$11183)-IF(ISERROR(VLOOKUP(A3211,Seguimiento_Mar_2025!G$4:U$356,15,FALSE)),0,VLOOKUP(A3211,Seguimiento_Mar_2025!G$4:U$356,15,FALSE)))</f>
        <v>0</v>
      </c>
    </row>
    <row r="3212" spans="1:9" ht="30">
      <c r="A3212" t="s">
        <v>302</v>
      </c>
      <c r="B3212" s="1" t="str">
        <f>+IF(LEN(A3212)&gt;0,VLOOKUP(A3212,Seguimiento_Mar_2025!G$4:H$356,2,FALSE),"")</f>
        <v>Unidades productivas para el autoconsumo instaladas</v>
      </c>
      <c r="C3212" s="1" t="str">
        <f>+IF(LEN(A3212)&gt;0,VLOOKUP(A3212,Seguimiento_Mar_2025!G$4:J$356,4,FALSE),"")</f>
        <v>Despacho del Gobernador/Oficina privada</v>
      </c>
      <c r="D3212" t="s">
        <v>1244</v>
      </c>
      <c r="E3212" t="str">
        <f t="shared" si="101"/>
        <v>52020903El Peñol</v>
      </c>
      <c r="F3212" t="str">
        <f t="shared" si="102"/>
        <v/>
      </c>
      <c r="G3212">
        <v>46</v>
      </c>
      <c r="H3212" s="2">
        <v>46</v>
      </c>
      <c r="I3212">
        <f>+ABS(SUMIF($A$4:$A$11183,A3212,$H$4:$H$11183)-IF(ISERROR(VLOOKUP(A3212,Seguimiento_Mar_2025!G$4:U$356,15,FALSE)),0,VLOOKUP(A3212,Seguimiento_Mar_2025!G$4:U$356,15,FALSE)))</f>
        <v>0</v>
      </c>
    </row>
    <row r="3213" spans="1:9" ht="30">
      <c r="A3213" t="s">
        <v>302</v>
      </c>
      <c r="B3213" s="1" t="str">
        <f>+IF(LEN(A3213)&gt;0,VLOOKUP(A3213,Seguimiento_Mar_2025!G$4:H$356,2,FALSE),"")</f>
        <v>Unidades productivas para el autoconsumo instaladas</v>
      </c>
      <c r="C3213" s="1" t="str">
        <f>+IF(LEN(A3213)&gt;0,VLOOKUP(A3213,Seguimiento_Mar_2025!G$4:J$356,4,FALSE),"")</f>
        <v>Despacho del Gobernador/Oficina privada</v>
      </c>
      <c r="D3213" t="s">
        <v>1296</v>
      </c>
      <c r="E3213" t="str">
        <f t="shared" si="101"/>
        <v>52020903San Roque</v>
      </c>
      <c r="F3213" t="str">
        <f t="shared" si="102"/>
        <v/>
      </c>
      <c r="G3213">
        <v>35</v>
      </c>
      <c r="H3213" s="2">
        <v>35</v>
      </c>
      <c r="I3213">
        <f>+ABS(SUMIF($A$4:$A$11183,A3213,$H$4:$H$11183)-IF(ISERROR(VLOOKUP(A3213,Seguimiento_Mar_2025!G$4:U$356,15,FALSE)),0,VLOOKUP(A3213,Seguimiento_Mar_2025!G$4:U$356,15,FALSE)))</f>
        <v>0</v>
      </c>
    </row>
    <row r="3214" spans="1:9" ht="30">
      <c r="A3214" t="s">
        <v>302</v>
      </c>
      <c r="B3214" s="1" t="str">
        <f>+IF(LEN(A3214)&gt;0,VLOOKUP(A3214,Seguimiento_Mar_2025!G$4:H$356,2,FALSE),"")</f>
        <v>Unidades productivas para el autoconsumo instaladas</v>
      </c>
      <c r="C3214" s="1" t="str">
        <f>+IF(LEN(A3214)&gt;0,VLOOKUP(A3214,Seguimiento_Mar_2025!G$4:J$356,4,FALSE),"")</f>
        <v>Despacho del Gobernador/Oficina privada</v>
      </c>
      <c r="D3214" t="s">
        <v>1267</v>
      </c>
      <c r="E3214" t="str">
        <f t="shared" si="101"/>
        <v>52020903Sonsón</v>
      </c>
      <c r="F3214" t="str">
        <f t="shared" si="102"/>
        <v/>
      </c>
      <c r="G3214">
        <v>53</v>
      </c>
      <c r="H3214" s="2">
        <v>53</v>
      </c>
      <c r="I3214">
        <f>+ABS(SUMIF($A$4:$A$11183,A3214,$H$4:$H$11183)-IF(ISERROR(VLOOKUP(A3214,Seguimiento_Mar_2025!G$4:U$356,15,FALSE)),0,VLOOKUP(A3214,Seguimiento_Mar_2025!G$4:U$356,15,FALSE)))</f>
        <v>0</v>
      </c>
    </row>
    <row r="3215" spans="1:9" ht="30">
      <c r="A3215" t="s">
        <v>302</v>
      </c>
      <c r="B3215" s="1" t="str">
        <f>+IF(LEN(A3215)&gt;0,VLOOKUP(A3215,Seguimiento_Mar_2025!G$4:H$356,2,FALSE),"")</f>
        <v>Unidades productivas para el autoconsumo instaladas</v>
      </c>
      <c r="C3215" s="1" t="str">
        <f>+IF(LEN(A3215)&gt;0,VLOOKUP(A3215,Seguimiento_Mar_2025!G$4:J$356,4,FALSE),"")</f>
        <v>Despacho del Gobernador/Oficina privada</v>
      </c>
      <c r="D3215" t="s">
        <v>1271</v>
      </c>
      <c r="E3215" t="str">
        <f t="shared" si="101"/>
        <v>52020903Abejorral</v>
      </c>
      <c r="F3215" t="str">
        <f t="shared" si="102"/>
        <v/>
      </c>
      <c r="G3215">
        <v>48</v>
      </c>
      <c r="H3215" s="2">
        <v>48</v>
      </c>
      <c r="I3215">
        <f>+ABS(SUMIF($A$4:$A$11183,A3215,$H$4:$H$11183)-IF(ISERROR(VLOOKUP(A3215,Seguimiento_Mar_2025!G$4:U$356,15,FALSE)),0,VLOOKUP(A3215,Seguimiento_Mar_2025!G$4:U$356,15,FALSE)))</f>
        <v>0</v>
      </c>
    </row>
    <row r="3216" spans="1:9" ht="30">
      <c r="A3216" t="s">
        <v>302</v>
      </c>
      <c r="B3216" s="1" t="str">
        <f>+IF(LEN(A3216)&gt;0,VLOOKUP(A3216,Seguimiento_Mar_2025!G$4:H$356,2,FALSE),"")</f>
        <v>Unidades productivas para el autoconsumo instaladas</v>
      </c>
      <c r="C3216" s="1" t="str">
        <f>+IF(LEN(A3216)&gt;0,VLOOKUP(A3216,Seguimiento_Mar_2025!G$4:J$356,4,FALSE),"")</f>
        <v>Despacho del Gobernador/Oficina privada</v>
      </c>
      <c r="D3216" t="s">
        <v>1327</v>
      </c>
      <c r="E3216" t="str">
        <f t="shared" si="101"/>
        <v>52020903Guarne</v>
      </c>
      <c r="F3216" t="str">
        <f t="shared" si="102"/>
        <v/>
      </c>
      <c r="G3216">
        <v>47</v>
      </c>
      <c r="H3216" s="2">
        <v>47</v>
      </c>
      <c r="I3216">
        <f>+ABS(SUMIF($A$4:$A$11183,A3216,$H$4:$H$11183)-IF(ISERROR(VLOOKUP(A3216,Seguimiento_Mar_2025!G$4:U$356,15,FALSE)),0,VLOOKUP(A3216,Seguimiento_Mar_2025!G$4:U$356,15,FALSE)))</f>
        <v>0</v>
      </c>
    </row>
    <row r="3217" spans="1:9" ht="30">
      <c r="A3217" t="s">
        <v>302</v>
      </c>
      <c r="B3217" s="1" t="str">
        <f>+IF(LEN(A3217)&gt;0,VLOOKUP(A3217,Seguimiento_Mar_2025!G$4:H$356,2,FALSE),"")</f>
        <v>Unidades productivas para el autoconsumo instaladas</v>
      </c>
      <c r="C3217" s="1" t="str">
        <f>+IF(LEN(A3217)&gt;0,VLOOKUP(A3217,Seguimiento_Mar_2025!G$4:J$356,4,FALSE),"")</f>
        <v>Despacho del Gobernador/Oficina privada</v>
      </c>
      <c r="D3217" t="s">
        <v>1321</v>
      </c>
      <c r="E3217" t="str">
        <f t="shared" si="101"/>
        <v>52020903El Retiro</v>
      </c>
      <c r="F3217" t="str">
        <f t="shared" si="102"/>
        <v/>
      </c>
      <c r="G3217">
        <v>0</v>
      </c>
      <c r="H3217" s="2">
        <v>0</v>
      </c>
      <c r="I3217">
        <f>+ABS(SUMIF($A$4:$A$11183,A3217,$H$4:$H$11183)-IF(ISERROR(VLOOKUP(A3217,Seguimiento_Mar_2025!G$4:U$356,15,FALSE)),0,VLOOKUP(A3217,Seguimiento_Mar_2025!G$4:U$356,15,FALSE)))</f>
        <v>0</v>
      </c>
    </row>
    <row r="3218" spans="1:9" ht="30">
      <c r="A3218" t="s">
        <v>302</v>
      </c>
      <c r="B3218" s="1" t="str">
        <f>+IF(LEN(A3218)&gt;0,VLOOKUP(A3218,Seguimiento_Mar_2025!G$4:H$356,2,FALSE),"")</f>
        <v>Unidades productivas para el autoconsumo instaladas</v>
      </c>
      <c r="C3218" s="1" t="str">
        <f>+IF(LEN(A3218)&gt;0,VLOOKUP(A3218,Seguimiento_Mar_2025!G$4:J$356,4,FALSE),"")</f>
        <v>Despacho del Gobernador/Oficina privada</v>
      </c>
      <c r="D3218" t="s">
        <v>1343</v>
      </c>
      <c r="E3218" t="str">
        <f t="shared" si="101"/>
        <v>52020903San Vicente Ferrer</v>
      </c>
      <c r="F3218" t="str">
        <f t="shared" si="102"/>
        <v/>
      </c>
      <c r="G3218">
        <v>40</v>
      </c>
      <c r="H3218" s="2">
        <v>40</v>
      </c>
      <c r="I3218">
        <f>+ABS(SUMIF($A$4:$A$11183,A3218,$H$4:$H$11183)-IF(ISERROR(VLOOKUP(A3218,Seguimiento_Mar_2025!G$4:U$356,15,FALSE)),0,VLOOKUP(A3218,Seguimiento_Mar_2025!G$4:U$356,15,FALSE)))</f>
        <v>0</v>
      </c>
    </row>
    <row r="3219" spans="1:9" ht="30">
      <c r="A3219" t="s">
        <v>302</v>
      </c>
      <c r="B3219" s="1" t="str">
        <f>+IF(LEN(A3219)&gt;0,VLOOKUP(A3219,Seguimiento_Mar_2025!G$4:H$356,2,FALSE),"")</f>
        <v>Unidades productivas para el autoconsumo instaladas</v>
      </c>
      <c r="C3219" s="1" t="str">
        <f>+IF(LEN(A3219)&gt;0,VLOOKUP(A3219,Seguimiento_Mar_2025!G$4:J$356,4,FALSE),"")</f>
        <v>Despacho del Gobernador/Oficina privada</v>
      </c>
      <c r="D3219" t="s">
        <v>1337</v>
      </c>
      <c r="E3219" t="str">
        <f t="shared" si="101"/>
        <v>52020903Rionegro</v>
      </c>
      <c r="F3219" t="str">
        <f t="shared" si="102"/>
        <v/>
      </c>
      <c r="G3219">
        <v>0</v>
      </c>
      <c r="H3219" s="2">
        <v>0</v>
      </c>
      <c r="I3219">
        <f>+ABS(SUMIF($A$4:$A$11183,A3219,$H$4:$H$11183)-IF(ISERROR(VLOOKUP(A3219,Seguimiento_Mar_2025!G$4:U$356,15,FALSE)),0,VLOOKUP(A3219,Seguimiento_Mar_2025!G$4:U$356,15,FALSE)))</f>
        <v>0</v>
      </c>
    </row>
    <row r="3220" spans="1:9" ht="30">
      <c r="A3220" t="s">
        <v>302</v>
      </c>
      <c r="B3220" s="1" t="str">
        <f>+IF(LEN(A3220)&gt;0,VLOOKUP(A3220,Seguimiento_Mar_2025!G$4:H$356,2,FALSE),"")</f>
        <v>Unidades productivas para el autoconsumo instaladas</v>
      </c>
      <c r="C3220" s="1" t="str">
        <f>+IF(LEN(A3220)&gt;0,VLOOKUP(A3220,Seguimiento_Mar_2025!G$4:J$356,4,FALSE),"")</f>
        <v>Despacho del Gobernador/Oficina privada</v>
      </c>
      <c r="D3220" t="s">
        <v>1334</v>
      </c>
      <c r="E3220" t="str">
        <f t="shared" si="101"/>
        <v>52020903Marinilla</v>
      </c>
      <c r="F3220" t="str">
        <f t="shared" si="102"/>
        <v/>
      </c>
      <c r="G3220">
        <v>49</v>
      </c>
      <c r="H3220" s="2">
        <v>49</v>
      </c>
      <c r="I3220">
        <f>+ABS(SUMIF($A$4:$A$11183,A3220,$H$4:$H$11183)-IF(ISERROR(VLOOKUP(A3220,Seguimiento_Mar_2025!G$4:U$356,15,FALSE)),0,VLOOKUP(A3220,Seguimiento_Mar_2025!G$4:U$356,15,FALSE)))</f>
        <v>0</v>
      </c>
    </row>
    <row r="3221" spans="1:9" ht="30">
      <c r="A3221" t="s">
        <v>302</v>
      </c>
      <c r="B3221" s="1" t="str">
        <f>+IF(LEN(A3221)&gt;0,VLOOKUP(A3221,Seguimiento_Mar_2025!G$4:H$356,2,FALSE),"")</f>
        <v>Unidades productivas para el autoconsumo instaladas</v>
      </c>
      <c r="C3221" s="1" t="str">
        <f>+IF(LEN(A3221)&gt;0,VLOOKUP(A3221,Seguimiento_Mar_2025!G$4:J$356,4,FALSE),"")</f>
        <v>Despacho del Gobernador/Oficina privada</v>
      </c>
      <c r="D3221" t="s">
        <v>1235</v>
      </c>
      <c r="E3221" t="str">
        <f t="shared" si="101"/>
        <v>52020903El Santuario</v>
      </c>
      <c r="F3221" t="str">
        <f t="shared" si="102"/>
        <v/>
      </c>
      <c r="G3221">
        <v>0</v>
      </c>
      <c r="H3221" s="2">
        <v>5</v>
      </c>
      <c r="I3221">
        <f>+ABS(SUMIF($A$4:$A$11183,A3221,$H$4:$H$11183)-IF(ISERROR(VLOOKUP(A3221,Seguimiento_Mar_2025!G$4:U$356,15,FALSE)),0,VLOOKUP(A3221,Seguimiento_Mar_2025!G$4:U$356,15,FALSE)))</f>
        <v>0</v>
      </c>
    </row>
    <row r="3222" spans="1:9" ht="30">
      <c r="A3222" t="s">
        <v>302</v>
      </c>
      <c r="B3222" s="1" t="str">
        <f>+IF(LEN(A3222)&gt;0,VLOOKUP(A3222,Seguimiento_Mar_2025!G$4:H$356,2,FALSE),"")</f>
        <v>Unidades productivas para el autoconsumo instaladas</v>
      </c>
      <c r="C3222" s="1" t="str">
        <f>+IF(LEN(A3222)&gt;0,VLOOKUP(A3222,Seguimiento_Mar_2025!G$4:J$356,4,FALSE),"")</f>
        <v>Despacho del Gobernador/Oficina privada</v>
      </c>
      <c r="D3222" t="s">
        <v>1242</v>
      </c>
      <c r="E3222" t="str">
        <f t="shared" si="101"/>
        <v>52020903San Carlos</v>
      </c>
      <c r="F3222" t="str">
        <f t="shared" si="102"/>
        <v/>
      </c>
      <c r="G3222">
        <v>104</v>
      </c>
      <c r="H3222" s="2">
        <v>113</v>
      </c>
      <c r="I3222">
        <f>+ABS(SUMIF($A$4:$A$11183,A3222,$H$4:$H$11183)-IF(ISERROR(VLOOKUP(A3222,Seguimiento_Mar_2025!G$4:U$356,15,FALSE)),0,VLOOKUP(A3222,Seguimiento_Mar_2025!G$4:U$356,15,FALSE)))</f>
        <v>0</v>
      </c>
    </row>
    <row r="3223" spans="1:9" ht="30">
      <c r="A3223" t="s">
        <v>302</v>
      </c>
      <c r="B3223" s="1" t="str">
        <f>+IF(LEN(A3223)&gt;0,VLOOKUP(A3223,Seguimiento_Mar_2025!G$4:H$356,2,FALSE),"")</f>
        <v>Unidades productivas para el autoconsumo instaladas</v>
      </c>
      <c r="C3223" s="1" t="str">
        <f>+IF(LEN(A3223)&gt;0,VLOOKUP(A3223,Seguimiento_Mar_2025!G$4:J$356,4,FALSE),"")</f>
        <v>Despacho del Gobernador/Oficina privada</v>
      </c>
      <c r="D3223" t="s">
        <v>1302</v>
      </c>
      <c r="E3223" t="str">
        <f t="shared" si="101"/>
        <v>52020903San Francisco</v>
      </c>
      <c r="F3223" t="str">
        <f t="shared" si="102"/>
        <v/>
      </c>
      <c r="G3223">
        <v>9</v>
      </c>
      <c r="H3223" s="2">
        <v>9</v>
      </c>
      <c r="I3223">
        <f>+ABS(SUMIF($A$4:$A$11183,A3223,$H$4:$H$11183)-IF(ISERROR(VLOOKUP(A3223,Seguimiento_Mar_2025!G$4:U$356,15,FALSE)),0,VLOOKUP(A3223,Seguimiento_Mar_2025!G$4:U$356,15,FALSE)))</f>
        <v>0</v>
      </c>
    </row>
    <row r="3224" spans="1:9" ht="30">
      <c r="A3224" t="s">
        <v>302</v>
      </c>
      <c r="B3224" s="1" t="str">
        <f>+IF(LEN(A3224)&gt;0,VLOOKUP(A3224,Seguimiento_Mar_2025!G$4:H$356,2,FALSE),"")</f>
        <v>Unidades productivas para el autoconsumo instaladas</v>
      </c>
      <c r="C3224" s="1" t="str">
        <f>+IF(LEN(A3224)&gt;0,VLOOKUP(A3224,Seguimiento_Mar_2025!G$4:J$356,4,FALSE),"")</f>
        <v>Despacho del Gobernador/Oficina privada</v>
      </c>
      <c r="D3224" t="s">
        <v>1328</v>
      </c>
      <c r="E3224" t="str">
        <f t="shared" si="101"/>
        <v>52020903Guatapé</v>
      </c>
      <c r="F3224" t="str">
        <f t="shared" si="102"/>
        <v/>
      </c>
      <c r="G3224">
        <v>42</v>
      </c>
      <c r="H3224" s="2">
        <v>42</v>
      </c>
      <c r="I3224">
        <f>+ABS(SUMIF($A$4:$A$11183,A3224,$H$4:$H$11183)-IF(ISERROR(VLOOKUP(A3224,Seguimiento_Mar_2025!G$4:U$356,15,FALSE)),0,VLOOKUP(A3224,Seguimiento_Mar_2025!G$4:U$356,15,FALSE)))</f>
        <v>0</v>
      </c>
    </row>
    <row r="3225" spans="1:9" ht="30">
      <c r="A3225" t="s">
        <v>302</v>
      </c>
      <c r="B3225" s="1" t="str">
        <f>+IF(LEN(A3225)&gt;0,VLOOKUP(A3225,Seguimiento_Mar_2025!G$4:H$356,2,FALSE),"")</f>
        <v>Unidades productivas para el autoconsumo instaladas</v>
      </c>
      <c r="C3225" s="1" t="str">
        <f>+IF(LEN(A3225)&gt;0,VLOOKUP(A3225,Seguimiento_Mar_2025!G$4:J$356,4,FALSE),"")</f>
        <v>Despacho del Gobernador/Oficina privada</v>
      </c>
      <c r="D3225" t="s">
        <v>1234</v>
      </c>
      <c r="E3225" t="str">
        <f t="shared" si="101"/>
        <v>52020903Granada</v>
      </c>
      <c r="F3225" t="str">
        <f t="shared" si="102"/>
        <v/>
      </c>
      <c r="G3225">
        <v>21</v>
      </c>
      <c r="H3225" s="2">
        <v>21</v>
      </c>
      <c r="I3225">
        <f>+ABS(SUMIF($A$4:$A$11183,A3225,$H$4:$H$11183)-IF(ISERROR(VLOOKUP(A3225,Seguimiento_Mar_2025!G$4:U$356,15,FALSE)),0,VLOOKUP(A3225,Seguimiento_Mar_2025!G$4:U$356,15,FALSE)))</f>
        <v>0</v>
      </c>
    </row>
    <row r="3226" spans="1:9" ht="30">
      <c r="A3226" t="s">
        <v>302</v>
      </c>
      <c r="B3226" s="1" t="str">
        <f>+IF(LEN(A3226)&gt;0,VLOOKUP(A3226,Seguimiento_Mar_2025!G$4:H$356,2,FALSE),"")</f>
        <v>Unidades productivas para el autoconsumo instaladas</v>
      </c>
      <c r="C3226" s="1" t="str">
        <f>+IF(LEN(A3226)&gt;0,VLOOKUP(A3226,Seguimiento_Mar_2025!G$4:J$356,4,FALSE),"")</f>
        <v>Despacho del Gobernador/Oficina privada</v>
      </c>
      <c r="D3226" t="s">
        <v>1297</v>
      </c>
      <c r="E3226" t="str">
        <f t="shared" si="101"/>
        <v>52020903Santo Domingo</v>
      </c>
      <c r="F3226" t="str">
        <f t="shared" si="102"/>
        <v/>
      </c>
      <c r="G3226">
        <v>15</v>
      </c>
      <c r="H3226" s="2">
        <v>15</v>
      </c>
      <c r="I3226">
        <f>+ABS(SUMIF($A$4:$A$11183,A3226,$H$4:$H$11183)-IF(ISERROR(VLOOKUP(A3226,Seguimiento_Mar_2025!G$4:U$356,15,FALSE)),0,VLOOKUP(A3226,Seguimiento_Mar_2025!G$4:U$356,15,FALSE)))</f>
        <v>0</v>
      </c>
    </row>
    <row r="3227" spans="1:9" ht="30">
      <c r="A3227" t="s">
        <v>302</v>
      </c>
      <c r="B3227" s="1" t="str">
        <f>+IF(LEN(A3227)&gt;0,VLOOKUP(A3227,Seguimiento_Mar_2025!G$4:H$356,2,FALSE),"")</f>
        <v>Unidades productivas para el autoconsumo instaladas</v>
      </c>
      <c r="C3227" s="1" t="str">
        <f>+IF(LEN(A3227)&gt;0,VLOOKUP(A3227,Seguimiento_Mar_2025!G$4:J$356,4,FALSE),"")</f>
        <v>Despacho del Gobernador/Oficina privada</v>
      </c>
      <c r="D3227" t="s">
        <v>1276</v>
      </c>
      <c r="E3227" t="str">
        <f t="shared" si="101"/>
        <v>52020903Concepción</v>
      </c>
      <c r="F3227" t="str">
        <f t="shared" si="102"/>
        <v/>
      </c>
      <c r="H3227" s="2">
        <v>0</v>
      </c>
      <c r="I3227">
        <f>+ABS(SUMIF($A$4:$A$11183,A3227,$H$4:$H$11183)-IF(ISERROR(VLOOKUP(A3227,Seguimiento_Mar_2025!G$4:U$356,15,FALSE)),0,VLOOKUP(A3227,Seguimiento_Mar_2025!G$4:U$356,15,FALSE)))</f>
        <v>0</v>
      </c>
    </row>
    <row r="3228" spans="1:9" ht="30">
      <c r="A3228" t="s">
        <v>302</v>
      </c>
      <c r="B3228" s="1" t="str">
        <f>+IF(LEN(A3228)&gt;0,VLOOKUP(A3228,Seguimiento_Mar_2025!G$4:H$356,2,FALSE),"")</f>
        <v>Unidades productivas para el autoconsumo instaladas</v>
      </c>
      <c r="C3228" s="1" t="str">
        <f>+IF(LEN(A3228)&gt;0,VLOOKUP(A3228,Seguimiento_Mar_2025!G$4:J$356,4,FALSE),"")</f>
        <v>Despacho del Gobernador/Oficina privada</v>
      </c>
      <c r="D3228" t="s">
        <v>1304</v>
      </c>
      <c r="E3228" t="str">
        <f t="shared" si="101"/>
        <v>52020903Alejandría</v>
      </c>
      <c r="F3228" t="str">
        <f t="shared" si="102"/>
        <v/>
      </c>
      <c r="G3228">
        <v>45</v>
      </c>
      <c r="H3228" s="2">
        <v>45</v>
      </c>
      <c r="I3228">
        <f>+ABS(SUMIF($A$4:$A$11183,A3228,$H$4:$H$11183)-IF(ISERROR(VLOOKUP(A3228,Seguimiento_Mar_2025!G$4:U$356,15,FALSE)),0,VLOOKUP(A3228,Seguimiento_Mar_2025!G$4:U$356,15,FALSE)))</f>
        <v>0</v>
      </c>
    </row>
    <row r="3229" spans="1:9" ht="30">
      <c r="A3229" t="s">
        <v>302</v>
      </c>
      <c r="B3229" s="1" t="str">
        <f>+IF(LEN(A3229)&gt;0,VLOOKUP(A3229,Seguimiento_Mar_2025!G$4:H$356,2,FALSE),"")</f>
        <v>Unidades productivas para el autoconsumo instaladas</v>
      </c>
      <c r="C3229" s="1" t="str">
        <f>+IF(LEN(A3229)&gt;0,VLOOKUP(A3229,Seguimiento_Mar_2025!G$4:J$356,4,FALSE),"")</f>
        <v>Despacho del Gobernador/Oficina privada</v>
      </c>
      <c r="D3229" t="s">
        <v>1308</v>
      </c>
      <c r="E3229" t="str">
        <f t="shared" si="101"/>
        <v>52020903Argelia</v>
      </c>
      <c r="F3229" t="str">
        <f t="shared" si="102"/>
        <v/>
      </c>
      <c r="G3229">
        <v>30</v>
      </c>
      <c r="H3229" s="2">
        <v>30</v>
      </c>
      <c r="I3229">
        <f>+ABS(SUMIF($A$4:$A$11183,A3229,$H$4:$H$11183)-IF(ISERROR(VLOOKUP(A3229,Seguimiento_Mar_2025!G$4:U$356,15,FALSE)),0,VLOOKUP(A3229,Seguimiento_Mar_2025!G$4:U$356,15,FALSE)))</f>
        <v>0</v>
      </c>
    </row>
    <row r="3230" spans="1:9" ht="30">
      <c r="A3230" t="s">
        <v>302</v>
      </c>
      <c r="B3230" s="1" t="str">
        <f>+IF(LEN(A3230)&gt;0,VLOOKUP(A3230,Seguimiento_Mar_2025!G$4:H$356,2,FALSE),"")</f>
        <v>Unidades productivas para el autoconsumo instaladas</v>
      </c>
      <c r="C3230" s="1" t="str">
        <f>+IF(LEN(A3230)&gt;0,VLOOKUP(A3230,Seguimiento_Mar_2025!G$4:J$356,4,FALSE),"")</f>
        <v>Despacho del Gobernador/Oficina privada</v>
      </c>
      <c r="D3230" t="s">
        <v>1286</v>
      </c>
      <c r="E3230" t="str">
        <f t="shared" si="101"/>
        <v>52020903Nariño</v>
      </c>
      <c r="F3230" t="str">
        <f t="shared" si="102"/>
        <v/>
      </c>
      <c r="G3230">
        <v>7</v>
      </c>
      <c r="H3230" s="2">
        <v>7</v>
      </c>
      <c r="I3230">
        <f>+ABS(SUMIF($A$4:$A$11183,A3230,$H$4:$H$11183)-IF(ISERROR(VLOOKUP(A3230,Seguimiento_Mar_2025!G$4:U$356,15,FALSE)),0,VLOOKUP(A3230,Seguimiento_Mar_2025!G$4:U$356,15,FALSE)))</f>
        <v>0</v>
      </c>
    </row>
    <row r="3231" spans="1:9" ht="30">
      <c r="A3231" t="s">
        <v>302</v>
      </c>
      <c r="B3231" s="1" t="str">
        <f>+IF(LEN(A3231)&gt;0,VLOOKUP(A3231,Seguimiento_Mar_2025!G$4:H$356,2,FALSE),"")</f>
        <v>Unidades productivas para el autoconsumo instaladas</v>
      </c>
      <c r="C3231" s="1" t="str">
        <f>+IF(LEN(A3231)&gt;0,VLOOKUP(A3231,Seguimiento_Mar_2025!G$4:J$356,4,FALSE),"")</f>
        <v>Despacho del Gobernador/Oficina privada</v>
      </c>
      <c r="D3231" t="s">
        <v>1331</v>
      </c>
      <c r="E3231" t="str">
        <f t="shared" si="101"/>
        <v>52020903La Ceja del Tambo</v>
      </c>
      <c r="F3231" t="str">
        <f t="shared" si="102"/>
        <v/>
      </c>
      <c r="G3231">
        <v>0</v>
      </c>
      <c r="H3231" s="2">
        <v>36</v>
      </c>
      <c r="I3231">
        <f>+ABS(SUMIF($A$4:$A$11183,A3231,$H$4:$H$11183)-IF(ISERROR(VLOOKUP(A3231,Seguimiento_Mar_2025!G$4:U$356,15,FALSE)),0,VLOOKUP(A3231,Seguimiento_Mar_2025!G$4:U$356,15,FALSE)))</f>
        <v>0</v>
      </c>
    </row>
    <row r="3232" spans="1:9" ht="30">
      <c r="A3232" t="s">
        <v>302</v>
      </c>
      <c r="B3232" s="1" t="str">
        <f>+IF(LEN(A3232)&gt;0,VLOOKUP(A3232,Seguimiento_Mar_2025!G$4:H$356,2,FALSE),"")</f>
        <v>Unidades productivas para el autoconsumo instaladas</v>
      </c>
      <c r="C3232" s="1" t="str">
        <f>+IF(LEN(A3232)&gt;0,VLOOKUP(A3232,Seguimiento_Mar_2025!G$4:J$356,4,FALSE),"")</f>
        <v>Despacho del Gobernador/Oficina privada</v>
      </c>
      <c r="D3232" t="s">
        <v>1333</v>
      </c>
      <c r="E3232" t="str">
        <f t="shared" si="101"/>
        <v>52020903La Unión</v>
      </c>
      <c r="F3232" t="str">
        <f t="shared" si="102"/>
        <v/>
      </c>
      <c r="G3232">
        <v>20</v>
      </c>
      <c r="H3232" s="2">
        <v>20</v>
      </c>
      <c r="I3232">
        <f>+ABS(SUMIF($A$4:$A$11183,A3232,$H$4:$H$11183)-IF(ISERROR(VLOOKUP(A3232,Seguimiento_Mar_2025!G$4:U$356,15,FALSE)),0,VLOOKUP(A3232,Seguimiento_Mar_2025!G$4:U$356,15,FALSE)))</f>
        <v>0</v>
      </c>
    </row>
    <row r="3233" spans="1:9" ht="30">
      <c r="A3233" t="s">
        <v>302</v>
      </c>
      <c r="B3233" s="1" t="str">
        <f>+IF(LEN(A3233)&gt;0,VLOOKUP(A3233,Seguimiento_Mar_2025!G$4:H$356,2,FALSE),"")</f>
        <v>Unidades productivas para el autoconsumo instaladas</v>
      </c>
      <c r="C3233" s="1" t="str">
        <f>+IF(LEN(A3233)&gt;0,VLOOKUP(A3233,Seguimiento_Mar_2025!G$4:J$356,4,FALSE),"")</f>
        <v>Despacho del Gobernador/Oficina privada</v>
      </c>
      <c r="D3233" t="s">
        <v>1320</v>
      </c>
      <c r="E3233" t="str">
        <f t="shared" si="101"/>
        <v>52020903El Carmen de Viboral</v>
      </c>
      <c r="F3233" t="str">
        <f t="shared" si="102"/>
        <v/>
      </c>
      <c r="G3233">
        <v>20</v>
      </c>
      <c r="H3233" s="2">
        <v>20</v>
      </c>
      <c r="I3233">
        <f>+ABS(SUMIF($A$4:$A$11183,A3233,$H$4:$H$11183)-IF(ISERROR(VLOOKUP(A3233,Seguimiento_Mar_2025!G$4:U$356,15,FALSE)),0,VLOOKUP(A3233,Seguimiento_Mar_2025!G$4:U$356,15,FALSE)))</f>
        <v>0</v>
      </c>
    </row>
    <row r="3234" spans="1:9" ht="30">
      <c r="A3234">
        <v>55030202</v>
      </c>
      <c r="B3234" s="1" t="str">
        <f>+IF(LEN(A3234)&gt;0,VLOOKUP(A3234,Seguimiento_Mar_2025!G$4:H$356,2,FALSE),"")</f>
        <v>Entidades territoriales con capadidades técnicas fortalecidas en gestión y proyectos</v>
      </c>
      <c r="C3234" s="1" t="str">
        <f>+IF(LEN(A3234)&gt;0,VLOOKUP(A3234,Seguimiento_Mar_2025!G$4:J$356,4,FALSE),"")</f>
        <v>Departamento Administrativo de Planeación</v>
      </c>
      <c r="D3234" t="s">
        <v>1271</v>
      </c>
      <c r="E3234" t="str">
        <f t="shared" si="101"/>
        <v>55030202Abejorral</v>
      </c>
      <c r="F3234" t="str">
        <f t="shared" si="102"/>
        <v/>
      </c>
      <c r="G3234">
        <v>1</v>
      </c>
      <c r="H3234" s="2"/>
      <c r="I3234">
        <f>+ABS(SUMIF($A$4:$A$11183,A3234,$H$4:$H$11183)-IF(ISERROR(VLOOKUP(A3234,Seguimiento_Mar_2025!G$4:U$356,15,FALSE)),0,VLOOKUP(A3234,Seguimiento_Mar_2025!G$4:U$356,15,FALSE)))</f>
        <v>101</v>
      </c>
    </row>
    <row r="3235" spans="1:9" ht="30">
      <c r="A3235">
        <v>55030202</v>
      </c>
      <c r="B3235" s="1" t="str">
        <f>+IF(LEN(A3235)&gt;0,VLOOKUP(A3235,Seguimiento_Mar_2025!G$4:H$356,2,FALSE),"")</f>
        <v>Entidades territoriales con capadidades técnicas fortalecidas en gestión y proyectos</v>
      </c>
      <c r="C3235" s="1" t="str">
        <f>+IF(LEN(A3235)&gt;0,VLOOKUP(A3235,Seguimiento_Mar_2025!G$4:J$356,4,FALSE),"")</f>
        <v>Departamento Administrativo de Planeación</v>
      </c>
      <c r="D3235" t="s">
        <v>1303</v>
      </c>
      <c r="E3235" t="str">
        <f t="shared" si="101"/>
        <v>55030202Abriaquí</v>
      </c>
      <c r="F3235" t="str">
        <f t="shared" si="102"/>
        <v/>
      </c>
      <c r="G3235">
        <v>1</v>
      </c>
      <c r="H3235" s="2"/>
      <c r="I3235">
        <f>+ABS(SUMIF($A$4:$A$11183,A3235,$H$4:$H$11183)-IF(ISERROR(VLOOKUP(A3235,Seguimiento_Mar_2025!G$4:U$356,15,FALSE)),0,VLOOKUP(A3235,Seguimiento_Mar_2025!G$4:U$356,15,FALSE)))</f>
        <v>101</v>
      </c>
    </row>
    <row r="3236" spans="1:9" ht="30">
      <c r="A3236">
        <v>55030202</v>
      </c>
      <c r="B3236" s="1" t="str">
        <f>+IF(LEN(A3236)&gt;0,VLOOKUP(A3236,Seguimiento_Mar_2025!G$4:H$356,2,FALSE),"")</f>
        <v>Entidades territoriales con capadidades técnicas fortalecidas en gestión y proyectos</v>
      </c>
      <c r="C3236" s="1" t="str">
        <f>+IF(LEN(A3236)&gt;0,VLOOKUP(A3236,Seguimiento_Mar_2025!G$4:J$356,4,FALSE),"")</f>
        <v>Departamento Administrativo de Planeación</v>
      </c>
      <c r="D3236" t="s">
        <v>1304</v>
      </c>
      <c r="E3236" t="str">
        <f t="shared" si="101"/>
        <v>55030202Alejandría</v>
      </c>
      <c r="F3236" t="str">
        <f t="shared" si="102"/>
        <v/>
      </c>
      <c r="G3236">
        <v>1</v>
      </c>
      <c r="H3236" s="2"/>
      <c r="I3236">
        <f>+ABS(SUMIF($A$4:$A$11183,A3236,$H$4:$H$11183)-IF(ISERROR(VLOOKUP(A3236,Seguimiento_Mar_2025!G$4:U$356,15,FALSE)),0,VLOOKUP(A3236,Seguimiento_Mar_2025!G$4:U$356,15,FALSE)))</f>
        <v>101</v>
      </c>
    </row>
    <row r="3237" spans="1:9" ht="30">
      <c r="A3237">
        <v>55030202</v>
      </c>
      <c r="B3237" s="1" t="str">
        <f>+IF(LEN(A3237)&gt;0,VLOOKUP(A3237,Seguimiento_Mar_2025!G$4:H$356,2,FALSE),"")</f>
        <v>Entidades territoriales con capadidades técnicas fortalecidas en gestión y proyectos</v>
      </c>
      <c r="C3237" s="1" t="str">
        <f>+IF(LEN(A3237)&gt;0,VLOOKUP(A3237,Seguimiento_Mar_2025!G$4:J$356,4,FALSE),"")</f>
        <v>Departamento Administrativo de Planeación</v>
      </c>
      <c r="D3237" t="s">
        <v>1230</v>
      </c>
      <c r="E3237" t="str">
        <f t="shared" si="101"/>
        <v>55030202Amagá</v>
      </c>
      <c r="F3237" t="str">
        <f t="shared" si="102"/>
        <v/>
      </c>
      <c r="G3237">
        <v>1</v>
      </c>
      <c r="H3237" s="2"/>
      <c r="I3237">
        <f>+ABS(SUMIF($A$4:$A$11183,A3237,$H$4:$H$11183)-IF(ISERROR(VLOOKUP(A3237,Seguimiento_Mar_2025!G$4:U$356,15,FALSE)),0,VLOOKUP(A3237,Seguimiento_Mar_2025!G$4:U$356,15,FALSE)))</f>
        <v>101</v>
      </c>
    </row>
    <row r="3238" spans="1:9" ht="30">
      <c r="A3238">
        <v>55030202</v>
      </c>
      <c r="B3238" s="1" t="str">
        <f>+IF(LEN(A3238)&gt;0,VLOOKUP(A3238,Seguimiento_Mar_2025!G$4:H$356,2,FALSE),"")</f>
        <v>Entidades territoriales con capadidades técnicas fortalecidas en gestión y proyectos</v>
      </c>
      <c r="C3238" s="1" t="str">
        <f>+IF(LEN(A3238)&gt;0,VLOOKUP(A3238,Seguimiento_Mar_2025!G$4:J$356,4,FALSE),"")</f>
        <v>Departamento Administrativo de Planeación</v>
      </c>
      <c r="D3238" t="s">
        <v>1305</v>
      </c>
      <c r="E3238" t="str">
        <f t="shared" si="101"/>
        <v>55030202Amalfi</v>
      </c>
      <c r="F3238" t="str">
        <f t="shared" si="102"/>
        <v/>
      </c>
      <c r="G3238">
        <v>1</v>
      </c>
      <c r="H3238" s="2"/>
      <c r="I3238">
        <f>+ABS(SUMIF($A$4:$A$11183,A3238,$H$4:$H$11183)-IF(ISERROR(VLOOKUP(A3238,Seguimiento_Mar_2025!G$4:U$356,15,FALSE)),0,VLOOKUP(A3238,Seguimiento_Mar_2025!G$4:U$356,15,FALSE)))</f>
        <v>101</v>
      </c>
    </row>
    <row r="3239" spans="1:9" ht="30">
      <c r="A3239">
        <v>55030202</v>
      </c>
      <c r="B3239" s="1" t="str">
        <f>+IF(LEN(A3239)&gt;0,VLOOKUP(A3239,Seguimiento_Mar_2025!G$4:H$356,2,FALSE),"")</f>
        <v>Entidades territoriales con capadidades técnicas fortalecidas en gestión y proyectos</v>
      </c>
      <c r="C3239" s="1" t="str">
        <f>+IF(LEN(A3239)&gt;0,VLOOKUP(A3239,Seguimiento_Mar_2025!G$4:J$356,4,FALSE),"")</f>
        <v>Departamento Administrativo de Planeación</v>
      </c>
      <c r="D3239" t="s">
        <v>1241</v>
      </c>
      <c r="E3239" t="str">
        <f t="shared" si="101"/>
        <v>55030202Andes</v>
      </c>
      <c r="F3239" t="str">
        <f t="shared" si="102"/>
        <v/>
      </c>
      <c r="G3239">
        <v>1</v>
      </c>
      <c r="H3239" s="2"/>
      <c r="I3239">
        <f>+ABS(SUMIF($A$4:$A$11183,A3239,$H$4:$H$11183)-IF(ISERROR(VLOOKUP(A3239,Seguimiento_Mar_2025!G$4:U$356,15,FALSE)),0,VLOOKUP(A3239,Seguimiento_Mar_2025!G$4:U$356,15,FALSE)))</f>
        <v>101</v>
      </c>
    </row>
    <row r="3240" spans="1:9" ht="30">
      <c r="A3240">
        <v>55030202</v>
      </c>
      <c r="B3240" s="1" t="str">
        <f>+IF(LEN(A3240)&gt;0,VLOOKUP(A3240,Seguimiento_Mar_2025!G$4:H$356,2,FALSE),"")</f>
        <v>Entidades territoriales con capadidades técnicas fortalecidas en gestión y proyectos</v>
      </c>
      <c r="C3240" s="1" t="str">
        <f>+IF(LEN(A3240)&gt;0,VLOOKUP(A3240,Seguimiento_Mar_2025!G$4:J$356,4,FALSE),"")</f>
        <v>Departamento Administrativo de Planeación</v>
      </c>
      <c r="D3240" t="s">
        <v>1277</v>
      </c>
      <c r="E3240" t="str">
        <f t="shared" si="101"/>
        <v>55030202Angelópolis</v>
      </c>
      <c r="F3240" t="str">
        <f t="shared" si="102"/>
        <v/>
      </c>
      <c r="G3240">
        <v>1</v>
      </c>
      <c r="H3240" s="2"/>
      <c r="I3240">
        <f>+ABS(SUMIF($A$4:$A$11183,A3240,$H$4:$H$11183)-IF(ISERROR(VLOOKUP(A3240,Seguimiento_Mar_2025!G$4:U$356,15,FALSE)),0,VLOOKUP(A3240,Seguimiento_Mar_2025!G$4:U$356,15,FALSE)))</f>
        <v>101</v>
      </c>
    </row>
    <row r="3241" spans="1:9" ht="30">
      <c r="A3241">
        <v>55030202</v>
      </c>
      <c r="B3241" s="1" t="str">
        <f>+IF(LEN(A3241)&gt;0,VLOOKUP(A3241,Seguimiento_Mar_2025!G$4:H$356,2,FALSE),"")</f>
        <v>Entidades territoriales con capadidades técnicas fortalecidas en gestión y proyectos</v>
      </c>
      <c r="C3241" s="1" t="str">
        <f>+IF(LEN(A3241)&gt;0,VLOOKUP(A3241,Seguimiento_Mar_2025!G$4:J$356,4,FALSE),"")</f>
        <v>Departamento Administrativo de Planeación</v>
      </c>
      <c r="D3241" t="s">
        <v>1278</v>
      </c>
      <c r="E3241" t="str">
        <f t="shared" ref="E3241:E3304" si="103">+A3241&amp;D3241</f>
        <v>55030202Angostura</v>
      </c>
      <c r="F3241" t="str">
        <f t="shared" si="102"/>
        <v/>
      </c>
      <c r="G3241">
        <v>1</v>
      </c>
      <c r="H3241" s="2"/>
      <c r="I3241">
        <f>+ABS(SUMIF($A$4:$A$11183,A3241,$H$4:$H$11183)-IF(ISERROR(VLOOKUP(A3241,Seguimiento_Mar_2025!G$4:U$356,15,FALSE)),0,VLOOKUP(A3241,Seguimiento_Mar_2025!G$4:U$356,15,FALSE)))</f>
        <v>101</v>
      </c>
    </row>
    <row r="3242" spans="1:9" ht="30">
      <c r="A3242">
        <v>55030202</v>
      </c>
      <c r="B3242" s="1" t="str">
        <f>+IF(LEN(A3242)&gt;0,VLOOKUP(A3242,Seguimiento_Mar_2025!G$4:H$356,2,FALSE),"")</f>
        <v>Entidades territoriales con capadidades técnicas fortalecidas en gestión y proyectos</v>
      </c>
      <c r="C3242" s="1" t="str">
        <f>+IF(LEN(A3242)&gt;0,VLOOKUP(A3242,Seguimiento_Mar_2025!G$4:J$356,4,FALSE),"")</f>
        <v>Departamento Administrativo de Planeación</v>
      </c>
      <c r="D3242" t="s">
        <v>1306</v>
      </c>
      <c r="E3242" t="str">
        <f t="shared" si="103"/>
        <v>55030202Anorí</v>
      </c>
      <c r="F3242" t="str">
        <f t="shared" si="102"/>
        <v/>
      </c>
      <c r="G3242">
        <v>1</v>
      </c>
      <c r="H3242" s="2"/>
      <c r="I3242">
        <f>+ABS(SUMIF($A$4:$A$11183,A3242,$H$4:$H$11183)-IF(ISERROR(VLOOKUP(A3242,Seguimiento_Mar_2025!G$4:U$356,15,FALSE)),0,VLOOKUP(A3242,Seguimiento_Mar_2025!G$4:U$356,15,FALSE)))</f>
        <v>101</v>
      </c>
    </row>
    <row r="3243" spans="1:9" ht="30">
      <c r="A3243">
        <v>55030202</v>
      </c>
      <c r="B3243" s="1" t="str">
        <f>+IF(LEN(A3243)&gt;0,VLOOKUP(A3243,Seguimiento_Mar_2025!G$4:H$356,2,FALSE),"")</f>
        <v>Entidades territoriales con capadidades técnicas fortalecidas en gestión y proyectos</v>
      </c>
      <c r="C3243" s="1" t="str">
        <f>+IF(LEN(A3243)&gt;0,VLOOKUP(A3243,Seguimiento_Mar_2025!G$4:J$356,4,FALSE),"")</f>
        <v>Departamento Administrativo de Planeación</v>
      </c>
      <c r="D3243" t="s">
        <v>1307</v>
      </c>
      <c r="E3243" t="str">
        <f t="shared" si="103"/>
        <v>55030202Anzá</v>
      </c>
      <c r="F3243" t="str">
        <f t="shared" si="102"/>
        <v/>
      </c>
      <c r="G3243">
        <v>1</v>
      </c>
      <c r="H3243" s="2"/>
      <c r="I3243">
        <f>+ABS(SUMIF($A$4:$A$11183,A3243,$H$4:$H$11183)-IF(ISERROR(VLOOKUP(A3243,Seguimiento_Mar_2025!G$4:U$356,15,FALSE)),0,VLOOKUP(A3243,Seguimiento_Mar_2025!G$4:U$356,15,FALSE)))</f>
        <v>101</v>
      </c>
    </row>
    <row r="3244" spans="1:9" ht="30">
      <c r="A3244">
        <v>55030202</v>
      </c>
      <c r="B3244" s="1" t="str">
        <f>+IF(LEN(A3244)&gt;0,VLOOKUP(A3244,Seguimiento_Mar_2025!G$4:H$356,2,FALSE),"")</f>
        <v>Entidades territoriales con capadidades técnicas fortalecidas en gestión y proyectos</v>
      </c>
      <c r="C3244" s="1" t="str">
        <f>+IF(LEN(A3244)&gt;0,VLOOKUP(A3244,Seguimiento_Mar_2025!G$4:J$356,4,FALSE),"")</f>
        <v>Departamento Administrativo de Planeación</v>
      </c>
      <c r="D3244" t="s">
        <v>1257</v>
      </c>
      <c r="E3244" t="str">
        <f t="shared" si="103"/>
        <v>55030202Apartadó</v>
      </c>
      <c r="F3244" t="str">
        <f t="shared" si="102"/>
        <v/>
      </c>
      <c r="G3244">
        <v>1</v>
      </c>
      <c r="H3244" s="2"/>
      <c r="I3244">
        <f>+ABS(SUMIF($A$4:$A$11183,A3244,$H$4:$H$11183)-IF(ISERROR(VLOOKUP(A3244,Seguimiento_Mar_2025!G$4:U$356,15,FALSE)),0,VLOOKUP(A3244,Seguimiento_Mar_2025!G$4:U$356,15,FALSE)))</f>
        <v>101</v>
      </c>
    </row>
    <row r="3245" spans="1:9" ht="30">
      <c r="A3245">
        <v>55030202</v>
      </c>
      <c r="B3245" s="1" t="str">
        <f>+IF(LEN(A3245)&gt;0,VLOOKUP(A3245,Seguimiento_Mar_2025!G$4:H$356,2,FALSE),"")</f>
        <v>Entidades territoriales con capadidades técnicas fortalecidas en gestión y proyectos</v>
      </c>
      <c r="C3245" s="1" t="str">
        <f>+IF(LEN(A3245)&gt;0,VLOOKUP(A3245,Seguimiento_Mar_2025!G$4:J$356,4,FALSE),"")</f>
        <v>Departamento Administrativo de Planeación</v>
      </c>
      <c r="D3245" t="s">
        <v>1225</v>
      </c>
      <c r="E3245" t="str">
        <f t="shared" si="103"/>
        <v>55030202Arboletes</v>
      </c>
      <c r="F3245" t="str">
        <f t="shared" si="102"/>
        <v/>
      </c>
      <c r="G3245">
        <v>1</v>
      </c>
      <c r="H3245" s="2"/>
      <c r="I3245">
        <f>+ABS(SUMIF($A$4:$A$11183,A3245,$H$4:$H$11183)-IF(ISERROR(VLOOKUP(A3245,Seguimiento_Mar_2025!G$4:U$356,15,FALSE)),0,VLOOKUP(A3245,Seguimiento_Mar_2025!G$4:U$356,15,FALSE)))</f>
        <v>101</v>
      </c>
    </row>
    <row r="3246" spans="1:9" ht="30">
      <c r="A3246">
        <v>55030202</v>
      </c>
      <c r="B3246" s="1" t="str">
        <f>+IF(LEN(A3246)&gt;0,VLOOKUP(A3246,Seguimiento_Mar_2025!G$4:H$356,2,FALSE),"")</f>
        <v>Entidades territoriales con capadidades técnicas fortalecidas en gestión y proyectos</v>
      </c>
      <c r="C3246" s="1" t="str">
        <f>+IF(LEN(A3246)&gt;0,VLOOKUP(A3246,Seguimiento_Mar_2025!G$4:J$356,4,FALSE),"")</f>
        <v>Departamento Administrativo de Planeación</v>
      </c>
      <c r="D3246" t="s">
        <v>1308</v>
      </c>
      <c r="E3246" t="str">
        <f t="shared" si="103"/>
        <v>55030202Argelia</v>
      </c>
      <c r="F3246" t="str">
        <f t="shared" si="102"/>
        <v/>
      </c>
      <c r="G3246">
        <v>1</v>
      </c>
      <c r="H3246" s="2"/>
      <c r="I3246">
        <f>+ABS(SUMIF($A$4:$A$11183,A3246,$H$4:$H$11183)-IF(ISERROR(VLOOKUP(A3246,Seguimiento_Mar_2025!G$4:U$356,15,FALSE)),0,VLOOKUP(A3246,Seguimiento_Mar_2025!G$4:U$356,15,FALSE)))</f>
        <v>101</v>
      </c>
    </row>
    <row r="3247" spans="1:9" ht="30">
      <c r="A3247">
        <v>55030202</v>
      </c>
      <c r="B3247" s="1" t="str">
        <f>+IF(LEN(A3247)&gt;0,VLOOKUP(A3247,Seguimiento_Mar_2025!G$4:H$356,2,FALSE),"")</f>
        <v>Entidades territoriales con capadidades técnicas fortalecidas en gestión y proyectos</v>
      </c>
      <c r="C3247" s="1" t="str">
        <f>+IF(LEN(A3247)&gt;0,VLOOKUP(A3247,Seguimiento_Mar_2025!G$4:J$356,4,FALSE),"")</f>
        <v>Departamento Administrativo de Planeación</v>
      </c>
      <c r="D3247" t="s">
        <v>1269</v>
      </c>
      <c r="E3247" t="str">
        <f t="shared" si="103"/>
        <v>55030202Armenia</v>
      </c>
      <c r="F3247" t="str">
        <f t="shared" si="102"/>
        <v/>
      </c>
      <c r="G3247">
        <v>1</v>
      </c>
      <c r="H3247" s="2"/>
      <c r="I3247">
        <f>+ABS(SUMIF($A$4:$A$11183,A3247,$H$4:$H$11183)-IF(ISERROR(VLOOKUP(A3247,Seguimiento_Mar_2025!G$4:U$356,15,FALSE)),0,VLOOKUP(A3247,Seguimiento_Mar_2025!G$4:U$356,15,FALSE)))</f>
        <v>101</v>
      </c>
    </row>
    <row r="3248" spans="1:9" ht="30">
      <c r="A3248">
        <v>55030202</v>
      </c>
      <c r="B3248" s="1" t="str">
        <f>+IF(LEN(A3248)&gt;0,VLOOKUP(A3248,Seguimiento_Mar_2025!G$4:H$356,2,FALSE),"")</f>
        <v>Entidades territoriales con capadidades técnicas fortalecidas en gestión y proyectos</v>
      </c>
      <c r="C3248" s="1" t="str">
        <f>+IF(LEN(A3248)&gt;0,VLOOKUP(A3248,Seguimiento_Mar_2025!G$4:J$356,4,FALSE),"")</f>
        <v>Departamento Administrativo de Planeación</v>
      </c>
      <c r="D3248" t="s">
        <v>1309</v>
      </c>
      <c r="E3248" t="str">
        <f t="shared" si="103"/>
        <v>55030202Barbosa</v>
      </c>
      <c r="F3248" t="str">
        <f t="shared" si="102"/>
        <v/>
      </c>
      <c r="G3248">
        <v>1</v>
      </c>
      <c r="H3248" s="2"/>
      <c r="I3248">
        <f>+ABS(SUMIF($A$4:$A$11183,A3248,$H$4:$H$11183)-IF(ISERROR(VLOOKUP(A3248,Seguimiento_Mar_2025!G$4:U$356,15,FALSE)),0,VLOOKUP(A3248,Seguimiento_Mar_2025!G$4:U$356,15,FALSE)))</f>
        <v>101</v>
      </c>
    </row>
    <row r="3249" spans="1:9" ht="30">
      <c r="A3249">
        <v>55030202</v>
      </c>
      <c r="B3249" s="1" t="str">
        <f>+IF(LEN(A3249)&gt;0,VLOOKUP(A3249,Seguimiento_Mar_2025!G$4:H$356,2,FALSE),"")</f>
        <v>Entidades territoriales con capadidades técnicas fortalecidas en gestión y proyectos</v>
      </c>
      <c r="C3249" s="1" t="str">
        <f>+IF(LEN(A3249)&gt;0,VLOOKUP(A3249,Seguimiento_Mar_2025!G$4:J$356,4,FALSE),"")</f>
        <v>Departamento Administrativo de Planeación</v>
      </c>
      <c r="D3249" t="s">
        <v>1310</v>
      </c>
      <c r="E3249" t="str">
        <f t="shared" si="103"/>
        <v>55030202Bello</v>
      </c>
      <c r="F3249" t="str">
        <f t="shared" si="102"/>
        <v/>
      </c>
      <c r="G3249">
        <v>1</v>
      </c>
      <c r="H3249" s="2"/>
      <c r="I3249">
        <f>+ABS(SUMIF($A$4:$A$11183,A3249,$H$4:$H$11183)-IF(ISERROR(VLOOKUP(A3249,Seguimiento_Mar_2025!G$4:U$356,15,FALSE)),0,VLOOKUP(A3249,Seguimiento_Mar_2025!G$4:U$356,15,FALSE)))</f>
        <v>101</v>
      </c>
    </row>
    <row r="3250" spans="1:9" ht="30">
      <c r="A3250">
        <v>55030202</v>
      </c>
      <c r="B3250" s="1" t="str">
        <f>+IF(LEN(A3250)&gt;0,VLOOKUP(A3250,Seguimiento_Mar_2025!G$4:H$356,2,FALSE),"")</f>
        <v>Entidades territoriales con capadidades técnicas fortalecidas en gestión y proyectos</v>
      </c>
      <c r="C3250" s="1" t="str">
        <f>+IF(LEN(A3250)&gt;0,VLOOKUP(A3250,Seguimiento_Mar_2025!G$4:J$356,4,FALSE),"")</f>
        <v>Departamento Administrativo de Planeación</v>
      </c>
      <c r="D3250" t="s">
        <v>1279</v>
      </c>
      <c r="E3250" t="str">
        <f t="shared" si="103"/>
        <v>55030202Belmira</v>
      </c>
      <c r="F3250" t="str">
        <f t="shared" si="102"/>
        <v/>
      </c>
      <c r="G3250">
        <v>1</v>
      </c>
      <c r="H3250" s="2"/>
      <c r="I3250">
        <f>+ABS(SUMIF($A$4:$A$11183,A3250,$H$4:$H$11183)-IF(ISERROR(VLOOKUP(A3250,Seguimiento_Mar_2025!G$4:U$356,15,FALSE)),0,VLOOKUP(A3250,Seguimiento_Mar_2025!G$4:U$356,15,FALSE)))</f>
        <v>101</v>
      </c>
    </row>
    <row r="3251" spans="1:9" ht="30">
      <c r="A3251">
        <v>55030202</v>
      </c>
      <c r="B3251" s="1" t="str">
        <f>+IF(LEN(A3251)&gt;0,VLOOKUP(A3251,Seguimiento_Mar_2025!G$4:H$356,2,FALSE),"")</f>
        <v>Entidades territoriales con capadidades técnicas fortalecidas en gestión y proyectos</v>
      </c>
      <c r="C3251" s="1" t="str">
        <f>+IF(LEN(A3251)&gt;0,VLOOKUP(A3251,Seguimiento_Mar_2025!G$4:J$356,4,FALSE),"")</f>
        <v>Departamento Administrativo de Planeación</v>
      </c>
      <c r="D3251" t="s">
        <v>1311</v>
      </c>
      <c r="E3251" t="str">
        <f t="shared" si="103"/>
        <v>55030202Betania</v>
      </c>
      <c r="F3251" t="str">
        <f t="shared" si="102"/>
        <v/>
      </c>
      <c r="G3251">
        <v>1</v>
      </c>
      <c r="H3251" s="2"/>
      <c r="I3251">
        <f>+ABS(SUMIF($A$4:$A$11183,A3251,$H$4:$H$11183)-IF(ISERROR(VLOOKUP(A3251,Seguimiento_Mar_2025!G$4:U$356,15,FALSE)),0,VLOOKUP(A3251,Seguimiento_Mar_2025!G$4:U$356,15,FALSE)))</f>
        <v>101</v>
      </c>
    </row>
    <row r="3252" spans="1:9" ht="30">
      <c r="A3252">
        <v>55030202</v>
      </c>
      <c r="B3252" s="1" t="str">
        <f>+IF(LEN(A3252)&gt;0,VLOOKUP(A3252,Seguimiento_Mar_2025!G$4:H$356,2,FALSE),"")</f>
        <v>Entidades territoriales con capadidades técnicas fortalecidas en gestión y proyectos</v>
      </c>
      <c r="C3252" s="1" t="str">
        <f>+IF(LEN(A3252)&gt;0,VLOOKUP(A3252,Seguimiento_Mar_2025!G$4:J$356,4,FALSE),"")</f>
        <v>Departamento Administrativo de Planeación</v>
      </c>
      <c r="D3252" t="s">
        <v>1272</v>
      </c>
      <c r="E3252" t="str">
        <f t="shared" si="103"/>
        <v>55030202Betulia</v>
      </c>
      <c r="F3252" t="str">
        <f t="shared" si="102"/>
        <v/>
      </c>
      <c r="G3252">
        <v>1</v>
      </c>
      <c r="H3252" s="2"/>
      <c r="I3252">
        <f>+ABS(SUMIF($A$4:$A$11183,A3252,$H$4:$H$11183)-IF(ISERROR(VLOOKUP(A3252,Seguimiento_Mar_2025!G$4:U$356,15,FALSE)),0,VLOOKUP(A3252,Seguimiento_Mar_2025!G$4:U$356,15,FALSE)))</f>
        <v>101</v>
      </c>
    </row>
    <row r="3253" spans="1:9" ht="30">
      <c r="A3253">
        <v>55030202</v>
      </c>
      <c r="B3253" s="1" t="str">
        <f>+IF(LEN(A3253)&gt;0,VLOOKUP(A3253,Seguimiento_Mar_2025!G$4:H$356,2,FALSE),"")</f>
        <v>Entidades territoriales con capadidades técnicas fortalecidas en gestión y proyectos</v>
      </c>
      <c r="C3253" s="1" t="str">
        <f>+IF(LEN(A3253)&gt;0,VLOOKUP(A3253,Seguimiento_Mar_2025!G$4:J$356,4,FALSE),"")</f>
        <v>Departamento Administrativo de Planeación</v>
      </c>
      <c r="D3253" t="s">
        <v>1280</v>
      </c>
      <c r="E3253" t="str">
        <f t="shared" si="103"/>
        <v>55030202Briceño</v>
      </c>
      <c r="F3253" t="str">
        <f t="shared" si="102"/>
        <v/>
      </c>
      <c r="G3253">
        <v>1</v>
      </c>
      <c r="H3253" s="2"/>
      <c r="I3253">
        <f>+ABS(SUMIF($A$4:$A$11183,A3253,$H$4:$H$11183)-IF(ISERROR(VLOOKUP(A3253,Seguimiento_Mar_2025!G$4:U$356,15,FALSE)),0,VLOOKUP(A3253,Seguimiento_Mar_2025!G$4:U$356,15,FALSE)))</f>
        <v>101</v>
      </c>
    </row>
    <row r="3254" spans="1:9" ht="30">
      <c r="A3254">
        <v>55030202</v>
      </c>
      <c r="B3254" s="1" t="str">
        <f>+IF(LEN(A3254)&gt;0,VLOOKUP(A3254,Seguimiento_Mar_2025!G$4:H$356,2,FALSE),"")</f>
        <v>Entidades territoriales con capadidades técnicas fortalecidas en gestión y proyectos</v>
      </c>
      <c r="C3254" s="1" t="str">
        <f>+IF(LEN(A3254)&gt;0,VLOOKUP(A3254,Seguimiento_Mar_2025!G$4:J$356,4,FALSE),"")</f>
        <v>Departamento Administrativo de Planeación</v>
      </c>
      <c r="D3254" t="s">
        <v>1312</v>
      </c>
      <c r="E3254" t="str">
        <f t="shared" si="103"/>
        <v>55030202Buriticá</v>
      </c>
      <c r="F3254" t="str">
        <f t="shared" si="102"/>
        <v/>
      </c>
      <c r="G3254">
        <v>1</v>
      </c>
      <c r="H3254" s="2"/>
      <c r="I3254">
        <f>+ABS(SUMIF($A$4:$A$11183,A3254,$H$4:$H$11183)-IF(ISERROR(VLOOKUP(A3254,Seguimiento_Mar_2025!G$4:U$356,15,FALSE)),0,VLOOKUP(A3254,Seguimiento_Mar_2025!G$4:U$356,15,FALSE)))</f>
        <v>101</v>
      </c>
    </row>
    <row r="3255" spans="1:9" ht="30">
      <c r="A3255">
        <v>55030202</v>
      </c>
      <c r="B3255" s="1" t="str">
        <f>+IF(LEN(A3255)&gt;0,VLOOKUP(A3255,Seguimiento_Mar_2025!G$4:H$356,2,FALSE),"")</f>
        <v>Entidades territoriales con capadidades técnicas fortalecidas en gestión y proyectos</v>
      </c>
      <c r="C3255" s="1" t="str">
        <f>+IF(LEN(A3255)&gt;0,VLOOKUP(A3255,Seguimiento_Mar_2025!G$4:J$356,4,FALSE),"")</f>
        <v>Departamento Administrativo de Planeación</v>
      </c>
      <c r="D3255" t="s">
        <v>1264</v>
      </c>
      <c r="E3255" t="str">
        <f t="shared" si="103"/>
        <v>55030202Cáceres</v>
      </c>
      <c r="F3255" t="str">
        <f t="shared" si="102"/>
        <v/>
      </c>
      <c r="G3255">
        <v>1</v>
      </c>
      <c r="H3255" s="2"/>
      <c r="I3255">
        <f>+ABS(SUMIF($A$4:$A$11183,A3255,$H$4:$H$11183)-IF(ISERROR(VLOOKUP(A3255,Seguimiento_Mar_2025!G$4:U$356,15,FALSE)),0,VLOOKUP(A3255,Seguimiento_Mar_2025!G$4:U$356,15,FALSE)))</f>
        <v>101</v>
      </c>
    </row>
    <row r="3256" spans="1:9" ht="30">
      <c r="A3256">
        <v>55030202</v>
      </c>
      <c r="B3256" s="1" t="str">
        <f>+IF(LEN(A3256)&gt;0,VLOOKUP(A3256,Seguimiento_Mar_2025!G$4:H$356,2,FALSE),"")</f>
        <v>Entidades territoriales con capadidades técnicas fortalecidas en gestión y proyectos</v>
      </c>
      <c r="C3256" s="1" t="str">
        <f>+IF(LEN(A3256)&gt;0,VLOOKUP(A3256,Seguimiento_Mar_2025!G$4:J$356,4,FALSE),"")</f>
        <v>Departamento Administrativo de Planeación</v>
      </c>
      <c r="D3256" t="s">
        <v>1313</v>
      </c>
      <c r="E3256" t="str">
        <f t="shared" si="103"/>
        <v>55030202Caicedo</v>
      </c>
      <c r="F3256" t="str">
        <f t="shared" si="102"/>
        <v/>
      </c>
      <c r="G3256">
        <v>1</v>
      </c>
      <c r="H3256" s="2"/>
      <c r="I3256">
        <f>+ABS(SUMIF($A$4:$A$11183,A3256,$H$4:$H$11183)-IF(ISERROR(VLOOKUP(A3256,Seguimiento_Mar_2025!G$4:U$356,15,FALSE)),0,VLOOKUP(A3256,Seguimiento_Mar_2025!G$4:U$356,15,FALSE)))</f>
        <v>101</v>
      </c>
    </row>
    <row r="3257" spans="1:9" ht="30">
      <c r="A3257">
        <v>55030202</v>
      </c>
      <c r="B3257" s="1" t="str">
        <f>+IF(LEN(A3257)&gt;0,VLOOKUP(A3257,Seguimiento_Mar_2025!G$4:H$356,2,FALSE),"")</f>
        <v>Entidades territoriales con capadidades técnicas fortalecidas en gestión y proyectos</v>
      </c>
      <c r="C3257" s="1" t="str">
        <f>+IF(LEN(A3257)&gt;0,VLOOKUP(A3257,Seguimiento_Mar_2025!G$4:J$356,4,FALSE),"")</f>
        <v>Departamento Administrativo de Planeación</v>
      </c>
      <c r="D3257" t="s">
        <v>1314</v>
      </c>
      <c r="E3257" t="str">
        <f t="shared" si="103"/>
        <v>55030202Caldas</v>
      </c>
      <c r="F3257" t="str">
        <f t="shared" si="102"/>
        <v/>
      </c>
      <c r="G3257">
        <v>1</v>
      </c>
      <c r="H3257" s="2"/>
      <c r="I3257">
        <f>+ABS(SUMIF($A$4:$A$11183,A3257,$H$4:$H$11183)-IF(ISERROR(VLOOKUP(A3257,Seguimiento_Mar_2025!G$4:U$356,15,FALSE)),0,VLOOKUP(A3257,Seguimiento_Mar_2025!G$4:U$356,15,FALSE)))</f>
        <v>101</v>
      </c>
    </row>
    <row r="3258" spans="1:9" ht="30">
      <c r="A3258">
        <v>55030202</v>
      </c>
      <c r="B3258" s="1" t="str">
        <f>+IF(LEN(A3258)&gt;0,VLOOKUP(A3258,Seguimiento_Mar_2025!G$4:H$356,2,FALSE),"")</f>
        <v>Entidades territoriales con capadidades técnicas fortalecidas en gestión y proyectos</v>
      </c>
      <c r="C3258" s="1" t="str">
        <f>+IF(LEN(A3258)&gt;0,VLOOKUP(A3258,Seguimiento_Mar_2025!G$4:J$356,4,FALSE),"")</f>
        <v>Departamento Administrativo de Planeación</v>
      </c>
      <c r="D3258" t="s">
        <v>1315</v>
      </c>
      <c r="E3258" t="str">
        <f t="shared" si="103"/>
        <v>55030202Campamento</v>
      </c>
      <c r="F3258" t="str">
        <f t="shared" si="102"/>
        <v/>
      </c>
      <c r="G3258">
        <v>1</v>
      </c>
      <c r="H3258" s="2"/>
      <c r="I3258">
        <f>+ABS(SUMIF($A$4:$A$11183,A3258,$H$4:$H$11183)-IF(ISERROR(VLOOKUP(A3258,Seguimiento_Mar_2025!G$4:U$356,15,FALSE)),0,VLOOKUP(A3258,Seguimiento_Mar_2025!G$4:U$356,15,FALSE)))</f>
        <v>101</v>
      </c>
    </row>
    <row r="3259" spans="1:9" ht="30">
      <c r="A3259">
        <v>55030202</v>
      </c>
      <c r="B3259" s="1" t="str">
        <f>+IF(LEN(A3259)&gt;0,VLOOKUP(A3259,Seguimiento_Mar_2025!G$4:H$356,2,FALSE),"")</f>
        <v>Entidades territoriales con capadidades técnicas fortalecidas en gestión y proyectos</v>
      </c>
      <c r="C3259" s="1" t="str">
        <f>+IF(LEN(A3259)&gt;0,VLOOKUP(A3259,Seguimiento_Mar_2025!G$4:J$356,4,FALSE),"")</f>
        <v>Departamento Administrativo de Planeación</v>
      </c>
      <c r="D3259" t="s">
        <v>1316</v>
      </c>
      <c r="E3259" t="str">
        <f t="shared" si="103"/>
        <v>55030202Cañasgordas</v>
      </c>
      <c r="F3259" t="str">
        <f t="shared" si="102"/>
        <v/>
      </c>
      <c r="G3259">
        <v>1</v>
      </c>
      <c r="H3259" s="2"/>
      <c r="I3259">
        <f>+ABS(SUMIF($A$4:$A$11183,A3259,$H$4:$H$11183)-IF(ISERROR(VLOOKUP(A3259,Seguimiento_Mar_2025!G$4:U$356,15,FALSE)),0,VLOOKUP(A3259,Seguimiento_Mar_2025!G$4:U$356,15,FALSE)))</f>
        <v>101</v>
      </c>
    </row>
    <row r="3260" spans="1:9" ht="30">
      <c r="A3260">
        <v>55030202</v>
      </c>
      <c r="B3260" s="1" t="str">
        <f>+IF(LEN(A3260)&gt;0,VLOOKUP(A3260,Seguimiento_Mar_2025!G$4:H$356,2,FALSE),"")</f>
        <v>Entidades territoriales con capadidades técnicas fortalecidas en gestión y proyectos</v>
      </c>
      <c r="C3260" s="1" t="str">
        <f>+IF(LEN(A3260)&gt;0,VLOOKUP(A3260,Seguimiento_Mar_2025!G$4:J$356,4,FALSE),"")</f>
        <v>Departamento Administrativo de Planeación</v>
      </c>
      <c r="D3260" t="s">
        <v>1299</v>
      </c>
      <c r="E3260" t="str">
        <f t="shared" si="103"/>
        <v>55030202Caracolí</v>
      </c>
      <c r="F3260" t="str">
        <f t="shared" si="102"/>
        <v/>
      </c>
      <c r="G3260">
        <v>1</v>
      </c>
      <c r="H3260" s="2"/>
      <c r="I3260">
        <f>+ABS(SUMIF($A$4:$A$11183,A3260,$H$4:$H$11183)-IF(ISERROR(VLOOKUP(A3260,Seguimiento_Mar_2025!G$4:U$356,15,FALSE)),0,VLOOKUP(A3260,Seguimiento_Mar_2025!G$4:U$356,15,FALSE)))</f>
        <v>101</v>
      </c>
    </row>
    <row r="3261" spans="1:9" ht="30">
      <c r="A3261">
        <v>55030202</v>
      </c>
      <c r="B3261" s="1" t="str">
        <f>+IF(LEN(A3261)&gt;0,VLOOKUP(A3261,Seguimiento_Mar_2025!G$4:H$356,2,FALSE),"")</f>
        <v>Entidades territoriales con capadidades técnicas fortalecidas en gestión y proyectos</v>
      </c>
      <c r="C3261" s="1" t="str">
        <f>+IF(LEN(A3261)&gt;0,VLOOKUP(A3261,Seguimiento_Mar_2025!G$4:J$356,4,FALSE),"")</f>
        <v>Departamento Administrativo de Planeación</v>
      </c>
      <c r="D3261" t="s">
        <v>1273</v>
      </c>
      <c r="E3261" t="str">
        <f t="shared" si="103"/>
        <v>55030202Caramanta</v>
      </c>
      <c r="F3261" t="str">
        <f t="shared" si="102"/>
        <v/>
      </c>
      <c r="G3261">
        <v>1</v>
      </c>
      <c r="H3261" s="2"/>
      <c r="I3261">
        <f>+ABS(SUMIF($A$4:$A$11183,A3261,$H$4:$H$11183)-IF(ISERROR(VLOOKUP(A3261,Seguimiento_Mar_2025!G$4:U$356,15,FALSE)),0,VLOOKUP(A3261,Seguimiento_Mar_2025!G$4:U$356,15,FALSE)))</f>
        <v>101</v>
      </c>
    </row>
    <row r="3262" spans="1:9" ht="30">
      <c r="A3262">
        <v>55030202</v>
      </c>
      <c r="B3262" s="1" t="str">
        <f>+IF(LEN(A3262)&gt;0,VLOOKUP(A3262,Seguimiento_Mar_2025!G$4:H$356,2,FALSE),"")</f>
        <v>Entidades territoriales con capadidades técnicas fortalecidas en gestión y proyectos</v>
      </c>
      <c r="C3262" s="1" t="str">
        <f>+IF(LEN(A3262)&gt;0,VLOOKUP(A3262,Seguimiento_Mar_2025!G$4:J$356,4,FALSE),"")</f>
        <v>Departamento Administrativo de Planeación</v>
      </c>
      <c r="D3262" t="s">
        <v>1266</v>
      </c>
      <c r="E3262" t="str">
        <f t="shared" si="103"/>
        <v>55030202Carepa</v>
      </c>
      <c r="F3262" t="str">
        <f t="shared" si="102"/>
        <v/>
      </c>
      <c r="G3262">
        <v>1</v>
      </c>
      <c r="H3262" s="2"/>
      <c r="I3262">
        <f>+ABS(SUMIF($A$4:$A$11183,A3262,$H$4:$H$11183)-IF(ISERROR(VLOOKUP(A3262,Seguimiento_Mar_2025!G$4:U$356,15,FALSE)),0,VLOOKUP(A3262,Seguimiento_Mar_2025!G$4:U$356,15,FALSE)))</f>
        <v>101</v>
      </c>
    </row>
    <row r="3263" spans="1:9" ht="30">
      <c r="A3263">
        <v>55030202</v>
      </c>
      <c r="B3263" s="1" t="str">
        <f>+IF(LEN(A3263)&gt;0,VLOOKUP(A3263,Seguimiento_Mar_2025!G$4:H$356,2,FALSE),"")</f>
        <v>Entidades territoriales con capadidades técnicas fortalecidas en gestión y proyectos</v>
      </c>
      <c r="C3263" s="1" t="str">
        <f>+IF(LEN(A3263)&gt;0,VLOOKUP(A3263,Seguimiento_Mar_2025!G$4:J$356,4,FALSE),"")</f>
        <v>Departamento Administrativo de Planeación</v>
      </c>
      <c r="D3263" t="s">
        <v>1292</v>
      </c>
      <c r="E3263" t="str">
        <f t="shared" si="103"/>
        <v>55030202Carolina del Príncipe</v>
      </c>
      <c r="F3263" t="str">
        <f t="shared" si="102"/>
        <v/>
      </c>
      <c r="G3263">
        <v>1</v>
      </c>
      <c r="H3263" s="2"/>
      <c r="I3263">
        <f>+ABS(SUMIF($A$4:$A$11183,A3263,$H$4:$H$11183)-IF(ISERROR(VLOOKUP(A3263,Seguimiento_Mar_2025!G$4:U$356,15,FALSE)),0,VLOOKUP(A3263,Seguimiento_Mar_2025!G$4:U$356,15,FALSE)))</f>
        <v>101</v>
      </c>
    </row>
    <row r="3264" spans="1:9" ht="30">
      <c r="A3264">
        <v>55030202</v>
      </c>
      <c r="B3264" s="1" t="str">
        <f>+IF(LEN(A3264)&gt;0,VLOOKUP(A3264,Seguimiento_Mar_2025!G$4:H$356,2,FALSE),"")</f>
        <v>Entidades territoriales con capadidades técnicas fortalecidas en gestión y proyectos</v>
      </c>
      <c r="C3264" s="1" t="str">
        <f>+IF(LEN(A3264)&gt;0,VLOOKUP(A3264,Seguimiento_Mar_2025!G$4:J$356,4,FALSE),"")</f>
        <v>Departamento Administrativo de Planeación</v>
      </c>
      <c r="D3264" t="s">
        <v>1265</v>
      </c>
      <c r="E3264" t="str">
        <f t="shared" si="103"/>
        <v>55030202Caucasia</v>
      </c>
      <c r="F3264" t="str">
        <f t="shared" si="102"/>
        <v/>
      </c>
      <c r="G3264">
        <v>1</v>
      </c>
      <c r="H3264" s="2"/>
      <c r="I3264">
        <f>+ABS(SUMIF($A$4:$A$11183,A3264,$H$4:$H$11183)-IF(ISERROR(VLOOKUP(A3264,Seguimiento_Mar_2025!G$4:U$356,15,FALSE)),0,VLOOKUP(A3264,Seguimiento_Mar_2025!G$4:U$356,15,FALSE)))</f>
        <v>101</v>
      </c>
    </row>
    <row r="3265" spans="1:9" ht="30">
      <c r="A3265">
        <v>55030202</v>
      </c>
      <c r="B3265" s="1" t="str">
        <f>+IF(LEN(A3265)&gt;0,VLOOKUP(A3265,Seguimiento_Mar_2025!G$4:H$356,2,FALSE),"")</f>
        <v>Entidades territoriales con capadidades técnicas fortalecidas en gestión y proyectos</v>
      </c>
      <c r="C3265" s="1" t="str">
        <f>+IF(LEN(A3265)&gt;0,VLOOKUP(A3265,Seguimiento_Mar_2025!G$4:J$356,4,FALSE),"")</f>
        <v>Departamento Administrativo de Planeación</v>
      </c>
      <c r="D3265" t="s">
        <v>1258</v>
      </c>
      <c r="E3265" t="str">
        <f t="shared" si="103"/>
        <v>55030202Chigorodó</v>
      </c>
      <c r="F3265" t="str">
        <f t="shared" si="102"/>
        <v/>
      </c>
      <c r="G3265">
        <v>1</v>
      </c>
      <c r="H3265" s="2"/>
      <c r="I3265">
        <f>+ABS(SUMIF($A$4:$A$11183,A3265,$H$4:$H$11183)-IF(ISERROR(VLOOKUP(A3265,Seguimiento_Mar_2025!G$4:U$356,15,FALSE)),0,VLOOKUP(A3265,Seguimiento_Mar_2025!G$4:U$356,15,FALSE)))</f>
        <v>101</v>
      </c>
    </row>
    <row r="3266" spans="1:9" ht="30">
      <c r="A3266">
        <v>55030202</v>
      </c>
      <c r="B3266" s="1" t="str">
        <f>+IF(LEN(A3266)&gt;0,VLOOKUP(A3266,Seguimiento_Mar_2025!G$4:H$356,2,FALSE),"")</f>
        <v>Entidades territoriales con capadidades técnicas fortalecidas en gestión y proyectos</v>
      </c>
      <c r="C3266" s="1" t="str">
        <f>+IF(LEN(A3266)&gt;0,VLOOKUP(A3266,Seguimiento_Mar_2025!G$4:J$356,4,FALSE),"")</f>
        <v>Departamento Administrativo de Planeación</v>
      </c>
      <c r="D3266" t="s">
        <v>1281</v>
      </c>
      <c r="E3266" t="str">
        <f t="shared" si="103"/>
        <v>55030202Cisneros</v>
      </c>
      <c r="F3266" t="str">
        <f t="shared" si="102"/>
        <v/>
      </c>
      <c r="G3266">
        <v>1</v>
      </c>
      <c r="H3266" s="2"/>
      <c r="I3266">
        <f>+ABS(SUMIF($A$4:$A$11183,A3266,$H$4:$H$11183)-IF(ISERROR(VLOOKUP(A3266,Seguimiento_Mar_2025!G$4:U$356,15,FALSE)),0,VLOOKUP(A3266,Seguimiento_Mar_2025!G$4:U$356,15,FALSE)))</f>
        <v>101</v>
      </c>
    </row>
    <row r="3267" spans="1:9" ht="30">
      <c r="A3267">
        <v>55030202</v>
      </c>
      <c r="B3267" s="1" t="str">
        <f>+IF(LEN(A3267)&gt;0,VLOOKUP(A3267,Seguimiento_Mar_2025!G$4:H$356,2,FALSE),"")</f>
        <v>Entidades territoriales con capadidades técnicas fortalecidas en gestión y proyectos</v>
      </c>
      <c r="C3267" s="1" t="str">
        <f>+IF(LEN(A3267)&gt;0,VLOOKUP(A3267,Seguimiento_Mar_2025!G$4:J$356,4,FALSE),"")</f>
        <v>Departamento Administrativo de Planeación</v>
      </c>
      <c r="D3267" t="s">
        <v>1254</v>
      </c>
      <c r="E3267" t="str">
        <f t="shared" si="103"/>
        <v>55030202Ciudad Bolívar</v>
      </c>
      <c r="F3267" t="str">
        <f t="shared" si="102"/>
        <v/>
      </c>
      <c r="G3267">
        <v>1</v>
      </c>
      <c r="H3267" s="2"/>
      <c r="I3267">
        <f>+ABS(SUMIF($A$4:$A$11183,A3267,$H$4:$H$11183)-IF(ISERROR(VLOOKUP(A3267,Seguimiento_Mar_2025!G$4:U$356,15,FALSE)),0,VLOOKUP(A3267,Seguimiento_Mar_2025!G$4:U$356,15,FALSE)))</f>
        <v>101</v>
      </c>
    </row>
    <row r="3268" spans="1:9" ht="30">
      <c r="A3268">
        <v>55030202</v>
      </c>
      <c r="B3268" s="1" t="str">
        <f>+IF(LEN(A3268)&gt;0,VLOOKUP(A3268,Seguimiento_Mar_2025!G$4:H$356,2,FALSE),"")</f>
        <v>Entidades territoriales con capadidades técnicas fortalecidas en gestión y proyectos</v>
      </c>
      <c r="C3268" s="1" t="str">
        <f>+IF(LEN(A3268)&gt;0,VLOOKUP(A3268,Seguimiento_Mar_2025!G$4:J$356,4,FALSE),"")</f>
        <v>Departamento Administrativo de Planeación</v>
      </c>
      <c r="D3268" t="s">
        <v>1317</v>
      </c>
      <c r="E3268" t="str">
        <f t="shared" si="103"/>
        <v>55030202Cocorná</v>
      </c>
      <c r="F3268" t="str">
        <f t="shared" ref="F3268:F3331" si="104">+IF(IF(LEN(E3268)&gt;0,COUNTIF($E$4:$E$11183,E3268),"")=1,"",IF(LEN(E3268)&gt;0,COUNTIF($E$4:$E$11183,E3268),""))</f>
        <v/>
      </c>
      <c r="G3268">
        <v>1</v>
      </c>
      <c r="H3268" s="2"/>
      <c r="I3268">
        <f>+ABS(SUMIF($A$4:$A$11183,A3268,$H$4:$H$11183)-IF(ISERROR(VLOOKUP(A3268,Seguimiento_Mar_2025!G$4:U$356,15,FALSE)),0,VLOOKUP(A3268,Seguimiento_Mar_2025!G$4:U$356,15,FALSE)))</f>
        <v>101</v>
      </c>
    </row>
    <row r="3269" spans="1:9" ht="30">
      <c r="A3269">
        <v>55030202</v>
      </c>
      <c r="B3269" s="1" t="str">
        <f>+IF(LEN(A3269)&gt;0,VLOOKUP(A3269,Seguimiento_Mar_2025!G$4:H$356,2,FALSE),"")</f>
        <v>Entidades territoriales con capadidades técnicas fortalecidas en gestión y proyectos</v>
      </c>
      <c r="C3269" s="1" t="str">
        <f>+IF(LEN(A3269)&gt;0,VLOOKUP(A3269,Seguimiento_Mar_2025!G$4:J$356,4,FALSE),"")</f>
        <v>Departamento Administrativo de Planeación</v>
      </c>
      <c r="D3269" t="s">
        <v>1276</v>
      </c>
      <c r="E3269" t="str">
        <f t="shared" si="103"/>
        <v>55030202Concepción</v>
      </c>
      <c r="F3269" t="str">
        <f t="shared" si="104"/>
        <v/>
      </c>
      <c r="G3269">
        <v>1</v>
      </c>
      <c r="H3269" s="2"/>
      <c r="I3269">
        <f>+ABS(SUMIF($A$4:$A$11183,A3269,$H$4:$H$11183)-IF(ISERROR(VLOOKUP(A3269,Seguimiento_Mar_2025!G$4:U$356,15,FALSE)),0,VLOOKUP(A3269,Seguimiento_Mar_2025!G$4:U$356,15,FALSE)))</f>
        <v>101</v>
      </c>
    </row>
    <row r="3270" spans="1:9" ht="30">
      <c r="A3270">
        <v>55030202</v>
      </c>
      <c r="B3270" s="1" t="str">
        <f>+IF(LEN(A3270)&gt;0,VLOOKUP(A3270,Seguimiento_Mar_2025!G$4:H$356,2,FALSE),"")</f>
        <v>Entidades territoriales con capadidades técnicas fortalecidas en gestión y proyectos</v>
      </c>
      <c r="C3270" s="1" t="str">
        <f>+IF(LEN(A3270)&gt;0,VLOOKUP(A3270,Seguimiento_Mar_2025!G$4:J$356,4,FALSE),"")</f>
        <v>Departamento Administrativo de Planeación</v>
      </c>
      <c r="D3270" t="s">
        <v>1318</v>
      </c>
      <c r="E3270" t="str">
        <f t="shared" si="103"/>
        <v>55030202Concordia</v>
      </c>
      <c r="F3270" t="str">
        <f t="shared" si="104"/>
        <v/>
      </c>
      <c r="G3270">
        <v>1</v>
      </c>
      <c r="H3270" s="2"/>
      <c r="I3270">
        <f>+ABS(SUMIF($A$4:$A$11183,A3270,$H$4:$H$11183)-IF(ISERROR(VLOOKUP(A3270,Seguimiento_Mar_2025!G$4:U$356,15,FALSE)),0,VLOOKUP(A3270,Seguimiento_Mar_2025!G$4:U$356,15,FALSE)))</f>
        <v>101</v>
      </c>
    </row>
    <row r="3271" spans="1:9" ht="30">
      <c r="A3271">
        <v>55030202</v>
      </c>
      <c r="B3271" s="1" t="str">
        <f>+IF(LEN(A3271)&gt;0,VLOOKUP(A3271,Seguimiento_Mar_2025!G$4:H$356,2,FALSE),"")</f>
        <v>Entidades territoriales con capadidades técnicas fortalecidas en gestión y proyectos</v>
      </c>
      <c r="C3271" s="1" t="str">
        <f>+IF(LEN(A3271)&gt;0,VLOOKUP(A3271,Seguimiento_Mar_2025!G$4:J$356,4,FALSE),"")</f>
        <v>Departamento Administrativo de Planeación</v>
      </c>
      <c r="D3271" t="s">
        <v>1245</v>
      </c>
      <c r="E3271" t="str">
        <f t="shared" si="103"/>
        <v>55030202Copacabana</v>
      </c>
      <c r="F3271" t="str">
        <f t="shared" si="104"/>
        <v/>
      </c>
      <c r="G3271">
        <v>1</v>
      </c>
      <c r="H3271" s="2"/>
      <c r="I3271">
        <f>+ABS(SUMIF($A$4:$A$11183,A3271,$H$4:$H$11183)-IF(ISERROR(VLOOKUP(A3271,Seguimiento_Mar_2025!G$4:U$356,15,FALSE)),0,VLOOKUP(A3271,Seguimiento_Mar_2025!G$4:U$356,15,FALSE)))</f>
        <v>101</v>
      </c>
    </row>
    <row r="3272" spans="1:9" ht="30">
      <c r="A3272">
        <v>55030202</v>
      </c>
      <c r="B3272" s="1" t="str">
        <f>+IF(LEN(A3272)&gt;0,VLOOKUP(A3272,Seguimiento_Mar_2025!G$4:H$356,2,FALSE),"")</f>
        <v>Entidades territoriales con capadidades técnicas fortalecidas en gestión y proyectos</v>
      </c>
      <c r="C3272" s="1" t="str">
        <f>+IF(LEN(A3272)&gt;0,VLOOKUP(A3272,Seguimiento_Mar_2025!G$4:J$356,4,FALSE),"")</f>
        <v>Departamento Administrativo de Planeación</v>
      </c>
      <c r="D3272" t="s">
        <v>1231</v>
      </c>
      <c r="E3272" t="str">
        <f t="shared" si="103"/>
        <v>55030202Dabeiba</v>
      </c>
      <c r="F3272" t="str">
        <f t="shared" si="104"/>
        <v/>
      </c>
      <c r="G3272">
        <v>1</v>
      </c>
      <c r="H3272" s="2"/>
      <c r="I3272">
        <f>+ABS(SUMIF($A$4:$A$11183,A3272,$H$4:$H$11183)-IF(ISERROR(VLOOKUP(A3272,Seguimiento_Mar_2025!G$4:U$356,15,FALSE)),0,VLOOKUP(A3272,Seguimiento_Mar_2025!G$4:U$356,15,FALSE)))</f>
        <v>101</v>
      </c>
    </row>
    <row r="3273" spans="1:9" ht="30">
      <c r="A3273">
        <v>55030202</v>
      </c>
      <c r="B3273" s="1" t="str">
        <f>+IF(LEN(A3273)&gt;0,VLOOKUP(A3273,Seguimiento_Mar_2025!G$4:H$356,2,FALSE),"")</f>
        <v>Entidades territoriales con capadidades técnicas fortalecidas en gestión y proyectos</v>
      </c>
      <c r="C3273" s="1" t="str">
        <f>+IF(LEN(A3273)&gt;0,VLOOKUP(A3273,Seguimiento_Mar_2025!G$4:J$356,4,FALSE),"")</f>
        <v>Departamento Administrativo de Planeación</v>
      </c>
      <c r="D3273" t="s">
        <v>1319</v>
      </c>
      <c r="E3273" t="str">
        <f t="shared" si="103"/>
        <v>55030202Donmatías</v>
      </c>
      <c r="F3273" t="str">
        <f t="shared" si="104"/>
        <v/>
      </c>
      <c r="G3273">
        <v>1</v>
      </c>
      <c r="H3273" s="2"/>
      <c r="I3273">
        <f>+ABS(SUMIF($A$4:$A$11183,A3273,$H$4:$H$11183)-IF(ISERROR(VLOOKUP(A3273,Seguimiento_Mar_2025!G$4:U$356,15,FALSE)),0,VLOOKUP(A3273,Seguimiento_Mar_2025!G$4:U$356,15,FALSE)))</f>
        <v>101</v>
      </c>
    </row>
    <row r="3274" spans="1:9" ht="30">
      <c r="A3274">
        <v>55030202</v>
      </c>
      <c r="B3274" s="1" t="str">
        <f>+IF(LEN(A3274)&gt;0,VLOOKUP(A3274,Seguimiento_Mar_2025!G$4:H$356,2,FALSE),"")</f>
        <v>Entidades territoriales con capadidades técnicas fortalecidas en gestión y proyectos</v>
      </c>
      <c r="C3274" s="1" t="str">
        <f>+IF(LEN(A3274)&gt;0,VLOOKUP(A3274,Seguimiento_Mar_2025!G$4:J$356,4,FALSE),"")</f>
        <v>Departamento Administrativo de Planeación</v>
      </c>
      <c r="D3274" t="s">
        <v>1270</v>
      </c>
      <c r="E3274" t="str">
        <f t="shared" si="103"/>
        <v>55030202Ebéjico</v>
      </c>
      <c r="F3274" t="str">
        <f t="shared" si="104"/>
        <v/>
      </c>
      <c r="G3274">
        <v>1</v>
      </c>
      <c r="H3274" s="2"/>
      <c r="I3274">
        <f>+ABS(SUMIF($A$4:$A$11183,A3274,$H$4:$H$11183)-IF(ISERROR(VLOOKUP(A3274,Seguimiento_Mar_2025!G$4:U$356,15,FALSE)),0,VLOOKUP(A3274,Seguimiento_Mar_2025!G$4:U$356,15,FALSE)))</f>
        <v>101</v>
      </c>
    </row>
    <row r="3275" spans="1:9" ht="30">
      <c r="A3275">
        <v>55030202</v>
      </c>
      <c r="B3275" s="1" t="str">
        <f>+IF(LEN(A3275)&gt;0,VLOOKUP(A3275,Seguimiento_Mar_2025!G$4:H$356,2,FALSE),"")</f>
        <v>Entidades territoriales con capadidades técnicas fortalecidas en gestión y proyectos</v>
      </c>
      <c r="C3275" s="1" t="str">
        <f>+IF(LEN(A3275)&gt;0,VLOOKUP(A3275,Seguimiento_Mar_2025!G$4:J$356,4,FALSE),"")</f>
        <v>Departamento Administrativo de Planeación</v>
      </c>
      <c r="D3275" t="s">
        <v>1253</v>
      </c>
      <c r="E3275" t="str">
        <f t="shared" si="103"/>
        <v>55030202El Bagre</v>
      </c>
      <c r="F3275" t="str">
        <f t="shared" si="104"/>
        <v/>
      </c>
      <c r="G3275">
        <v>1</v>
      </c>
      <c r="H3275" s="2"/>
      <c r="I3275">
        <f>+ABS(SUMIF($A$4:$A$11183,A3275,$H$4:$H$11183)-IF(ISERROR(VLOOKUP(A3275,Seguimiento_Mar_2025!G$4:U$356,15,FALSE)),0,VLOOKUP(A3275,Seguimiento_Mar_2025!G$4:U$356,15,FALSE)))</f>
        <v>101</v>
      </c>
    </row>
    <row r="3276" spans="1:9" ht="30">
      <c r="A3276">
        <v>55030202</v>
      </c>
      <c r="B3276" s="1" t="str">
        <f>+IF(LEN(A3276)&gt;0,VLOOKUP(A3276,Seguimiento_Mar_2025!G$4:H$356,2,FALSE),"")</f>
        <v>Entidades territoriales con capadidades técnicas fortalecidas en gestión y proyectos</v>
      </c>
      <c r="C3276" s="1" t="str">
        <f>+IF(LEN(A3276)&gt;0,VLOOKUP(A3276,Seguimiento_Mar_2025!G$4:J$356,4,FALSE),"")</f>
        <v>Departamento Administrativo de Planeación</v>
      </c>
      <c r="D3276" t="s">
        <v>1320</v>
      </c>
      <c r="E3276" t="str">
        <f t="shared" si="103"/>
        <v>55030202El Carmen de Viboral</v>
      </c>
      <c r="F3276" t="str">
        <f t="shared" si="104"/>
        <v/>
      </c>
      <c r="G3276">
        <v>1</v>
      </c>
      <c r="H3276" s="2"/>
      <c r="I3276">
        <f>+ABS(SUMIF($A$4:$A$11183,A3276,$H$4:$H$11183)-IF(ISERROR(VLOOKUP(A3276,Seguimiento_Mar_2025!G$4:U$356,15,FALSE)),0,VLOOKUP(A3276,Seguimiento_Mar_2025!G$4:U$356,15,FALSE)))</f>
        <v>101</v>
      </c>
    </row>
    <row r="3277" spans="1:9" ht="30">
      <c r="A3277">
        <v>55030202</v>
      </c>
      <c r="B3277" s="1" t="str">
        <f>+IF(LEN(A3277)&gt;0,VLOOKUP(A3277,Seguimiento_Mar_2025!G$4:H$356,2,FALSE),"")</f>
        <v>Entidades territoriales con capadidades técnicas fortalecidas en gestión y proyectos</v>
      </c>
      <c r="C3277" s="1" t="str">
        <f>+IF(LEN(A3277)&gt;0,VLOOKUP(A3277,Seguimiento_Mar_2025!G$4:J$356,4,FALSE),"")</f>
        <v>Departamento Administrativo de Planeación</v>
      </c>
      <c r="D3277" t="s">
        <v>1244</v>
      </c>
      <c r="E3277" t="str">
        <f t="shared" si="103"/>
        <v>55030202El Peñol</v>
      </c>
      <c r="F3277" t="str">
        <f t="shared" si="104"/>
        <v/>
      </c>
      <c r="G3277">
        <v>1</v>
      </c>
      <c r="H3277" s="2"/>
      <c r="I3277">
        <f>+ABS(SUMIF($A$4:$A$11183,A3277,$H$4:$H$11183)-IF(ISERROR(VLOOKUP(A3277,Seguimiento_Mar_2025!G$4:U$356,15,FALSE)),0,VLOOKUP(A3277,Seguimiento_Mar_2025!G$4:U$356,15,FALSE)))</f>
        <v>101</v>
      </c>
    </row>
    <row r="3278" spans="1:9" ht="30">
      <c r="A3278">
        <v>55030202</v>
      </c>
      <c r="B3278" s="1" t="str">
        <f>+IF(LEN(A3278)&gt;0,VLOOKUP(A3278,Seguimiento_Mar_2025!G$4:H$356,2,FALSE),"")</f>
        <v>Entidades territoriales con capadidades técnicas fortalecidas en gestión y proyectos</v>
      </c>
      <c r="C3278" s="1" t="str">
        <f>+IF(LEN(A3278)&gt;0,VLOOKUP(A3278,Seguimiento_Mar_2025!G$4:J$356,4,FALSE),"")</f>
        <v>Departamento Administrativo de Planeación</v>
      </c>
      <c r="D3278" t="s">
        <v>1321</v>
      </c>
      <c r="E3278" t="str">
        <f t="shared" si="103"/>
        <v>55030202El Retiro</v>
      </c>
      <c r="F3278" t="str">
        <f t="shared" si="104"/>
        <v/>
      </c>
      <c r="G3278">
        <v>1</v>
      </c>
      <c r="H3278" s="2"/>
      <c r="I3278">
        <f>+ABS(SUMIF($A$4:$A$11183,A3278,$H$4:$H$11183)-IF(ISERROR(VLOOKUP(A3278,Seguimiento_Mar_2025!G$4:U$356,15,FALSE)),0,VLOOKUP(A3278,Seguimiento_Mar_2025!G$4:U$356,15,FALSE)))</f>
        <v>101</v>
      </c>
    </row>
    <row r="3279" spans="1:9" ht="30">
      <c r="A3279">
        <v>55030202</v>
      </c>
      <c r="B3279" s="1" t="str">
        <f>+IF(LEN(A3279)&gt;0,VLOOKUP(A3279,Seguimiento_Mar_2025!G$4:H$356,2,FALSE),"")</f>
        <v>Entidades territoriales con capadidades técnicas fortalecidas en gestión y proyectos</v>
      </c>
      <c r="C3279" s="1" t="str">
        <f>+IF(LEN(A3279)&gt;0,VLOOKUP(A3279,Seguimiento_Mar_2025!G$4:J$356,4,FALSE),"")</f>
        <v>Departamento Administrativo de Planeación</v>
      </c>
      <c r="D3279" t="s">
        <v>1235</v>
      </c>
      <c r="E3279" t="str">
        <f t="shared" si="103"/>
        <v>55030202El Santuario</v>
      </c>
      <c r="F3279" t="str">
        <f t="shared" si="104"/>
        <v/>
      </c>
      <c r="G3279">
        <v>1</v>
      </c>
      <c r="H3279" s="2"/>
      <c r="I3279">
        <f>+ABS(SUMIF($A$4:$A$11183,A3279,$H$4:$H$11183)-IF(ISERROR(VLOOKUP(A3279,Seguimiento_Mar_2025!G$4:U$356,15,FALSE)),0,VLOOKUP(A3279,Seguimiento_Mar_2025!G$4:U$356,15,FALSE)))</f>
        <v>101</v>
      </c>
    </row>
    <row r="3280" spans="1:9" ht="30">
      <c r="A3280">
        <v>55030202</v>
      </c>
      <c r="B3280" s="1" t="str">
        <f>+IF(LEN(A3280)&gt;0,VLOOKUP(A3280,Seguimiento_Mar_2025!G$4:H$356,2,FALSE),"")</f>
        <v>Entidades territoriales con capadidades técnicas fortalecidas en gestión y proyectos</v>
      </c>
      <c r="C3280" s="1" t="str">
        <f>+IF(LEN(A3280)&gt;0,VLOOKUP(A3280,Seguimiento_Mar_2025!G$4:J$356,4,FALSE),"")</f>
        <v>Departamento Administrativo de Planeación</v>
      </c>
      <c r="D3280" t="s">
        <v>1246</v>
      </c>
      <c r="E3280" t="str">
        <f t="shared" si="103"/>
        <v>55030202Entrerríos</v>
      </c>
      <c r="F3280" t="str">
        <f t="shared" si="104"/>
        <v/>
      </c>
      <c r="G3280">
        <v>1</v>
      </c>
      <c r="H3280" s="2"/>
      <c r="I3280">
        <f>+ABS(SUMIF($A$4:$A$11183,A3280,$H$4:$H$11183)-IF(ISERROR(VLOOKUP(A3280,Seguimiento_Mar_2025!G$4:U$356,15,FALSE)),0,VLOOKUP(A3280,Seguimiento_Mar_2025!G$4:U$356,15,FALSE)))</f>
        <v>101</v>
      </c>
    </row>
    <row r="3281" spans="1:9" ht="30">
      <c r="A3281">
        <v>55030202</v>
      </c>
      <c r="B3281" s="1" t="str">
        <f>+IF(LEN(A3281)&gt;0,VLOOKUP(A3281,Seguimiento_Mar_2025!G$4:H$356,2,FALSE),"")</f>
        <v>Entidades territoriales con capadidades técnicas fortalecidas en gestión y proyectos</v>
      </c>
      <c r="C3281" s="1" t="str">
        <f>+IF(LEN(A3281)&gt;0,VLOOKUP(A3281,Seguimiento_Mar_2025!G$4:J$356,4,FALSE),"")</f>
        <v>Departamento Administrativo de Planeación</v>
      </c>
      <c r="D3281" t="s">
        <v>1322</v>
      </c>
      <c r="E3281" t="str">
        <f t="shared" si="103"/>
        <v>55030202Envigado</v>
      </c>
      <c r="F3281" t="str">
        <f t="shared" si="104"/>
        <v/>
      </c>
      <c r="G3281">
        <v>1</v>
      </c>
      <c r="H3281" s="2"/>
      <c r="I3281">
        <f>+ABS(SUMIF($A$4:$A$11183,A3281,$H$4:$H$11183)-IF(ISERROR(VLOOKUP(A3281,Seguimiento_Mar_2025!G$4:U$356,15,FALSE)),0,VLOOKUP(A3281,Seguimiento_Mar_2025!G$4:U$356,15,FALSE)))</f>
        <v>101</v>
      </c>
    </row>
    <row r="3282" spans="1:9" ht="30">
      <c r="A3282">
        <v>55030202</v>
      </c>
      <c r="B3282" s="1" t="str">
        <f>+IF(LEN(A3282)&gt;0,VLOOKUP(A3282,Seguimiento_Mar_2025!G$4:H$356,2,FALSE),"")</f>
        <v>Entidades territoriales con capadidades técnicas fortalecidas en gestión y proyectos</v>
      </c>
      <c r="C3282" s="1" t="str">
        <f>+IF(LEN(A3282)&gt;0,VLOOKUP(A3282,Seguimiento_Mar_2025!G$4:J$356,4,FALSE),"")</f>
        <v>Departamento Administrativo de Planeación</v>
      </c>
      <c r="D3282" t="s">
        <v>1323</v>
      </c>
      <c r="E3282" t="str">
        <f t="shared" si="103"/>
        <v>55030202Fredonia</v>
      </c>
      <c r="F3282" t="str">
        <f t="shared" si="104"/>
        <v/>
      </c>
      <c r="G3282">
        <v>1</v>
      </c>
      <c r="H3282" s="2"/>
      <c r="I3282">
        <f>+ABS(SUMIF($A$4:$A$11183,A3282,$H$4:$H$11183)-IF(ISERROR(VLOOKUP(A3282,Seguimiento_Mar_2025!G$4:U$356,15,FALSE)),0,VLOOKUP(A3282,Seguimiento_Mar_2025!G$4:U$356,15,FALSE)))</f>
        <v>101</v>
      </c>
    </row>
    <row r="3283" spans="1:9" ht="30">
      <c r="A3283">
        <v>55030202</v>
      </c>
      <c r="B3283" s="1" t="str">
        <f>+IF(LEN(A3283)&gt;0,VLOOKUP(A3283,Seguimiento_Mar_2025!G$4:H$356,2,FALSE),"")</f>
        <v>Entidades territoriales con capadidades técnicas fortalecidas en gestión y proyectos</v>
      </c>
      <c r="C3283" s="1" t="str">
        <f>+IF(LEN(A3283)&gt;0,VLOOKUP(A3283,Seguimiento_Mar_2025!G$4:J$356,4,FALSE),"")</f>
        <v>Departamento Administrativo de Planeación</v>
      </c>
      <c r="D3283" t="s">
        <v>1324</v>
      </c>
      <c r="E3283" t="str">
        <f t="shared" si="103"/>
        <v>55030202Frontino</v>
      </c>
      <c r="F3283" t="str">
        <f t="shared" si="104"/>
        <v/>
      </c>
      <c r="G3283">
        <v>1</v>
      </c>
      <c r="H3283" s="2"/>
      <c r="I3283">
        <f>+ABS(SUMIF($A$4:$A$11183,A3283,$H$4:$H$11183)-IF(ISERROR(VLOOKUP(A3283,Seguimiento_Mar_2025!G$4:U$356,15,FALSE)),0,VLOOKUP(A3283,Seguimiento_Mar_2025!G$4:U$356,15,FALSE)))</f>
        <v>101</v>
      </c>
    </row>
    <row r="3284" spans="1:9" ht="30">
      <c r="A3284">
        <v>55030202</v>
      </c>
      <c r="B3284" s="1" t="str">
        <f>+IF(LEN(A3284)&gt;0,VLOOKUP(A3284,Seguimiento_Mar_2025!G$4:H$356,2,FALSE),"")</f>
        <v>Entidades territoriales con capadidades técnicas fortalecidas en gestión y proyectos</v>
      </c>
      <c r="C3284" s="1" t="str">
        <f>+IF(LEN(A3284)&gt;0,VLOOKUP(A3284,Seguimiento_Mar_2025!G$4:J$356,4,FALSE),"")</f>
        <v>Departamento Administrativo de Planeación</v>
      </c>
      <c r="D3284" t="s">
        <v>1325</v>
      </c>
      <c r="E3284" t="str">
        <f t="shared" si="103"/>
        <v>55030202Giraldo</v>
      </c>
      <c r="F3284" t="str">
        <f t="shared" si="104"/>
        <v/>
      </c>
      <c r="G3284">
        <v>1</v>
      </c>
      <c r="H3284" s="2"/>
      <c r="I3284">
        <f>+ABS(SUMIF($A$4:$A$11183,A3284,$H$4:$H$11183)-IF(ISERROR(VLOOKUP(A3284,Seguimiento_Mar_2025!G$4:U$356,15,FALSE)),0,VLOOKUP(A3284,Seguimiento_Mar_2025!G$4:U$356,15,FALSE)))</f>
        <v>101</v>
      </c>
    </row>
    <row r="3285" spans="1:9" ht="30">
      <c r="A3285">
        <v>55030202</v>
      </c>
      <c r="B3285" s="1" t="str">
        <f>+IF(LEN(A3285)&gt;0,VLOOKUP(A3285,Seguimiento_Mar_2025!G$4:H$356,2,FALSE),"")</f>
        <v>Entidades territoriales con capadidades técnicas fortalecidas en gestión y proyectos</v>
      </c>
      <c r="C3285" s="1" t="str">
        <f>+IF(LEN(A3285)&gt;0,VLOOKUP(A3285,Seguimiento_Mar_2025!G$4:J$356,4,FALSE),"")</f>
        <v>Departamento Administrativo de Planeación</v>
      </c>
      <c r="D3285" t="s">
        <v>1261</v>
      </c>
      <c r="E3285" t="str">
        <f t="shared" si="103"/>
        <v>55030202Girardota</v>
      </c>
      <c r="F3285" t="str">
        <f t="shared" si="104"/>
        <v/>
      </c>
      <c r="G3285">
        <v>1</v>
      </c>
      <c r="H3285" s="2"/>
      <c r="I3285">
        <f>+ABS(SUMIF($A$4:$A$11183,A3285,$H$4:$H$11183)-IF(ISERROR(VLOOKUP(A3285,Seguimiento_Mar_2025!G$4:U$356,15,FALSE)),0,VLOOKUP(A3285,Seguimiento_Mar_2025!G$4:U$356,15,FALSE)))</f>
        <v>101</v>
      </c>
    </row>
    <row r="3286" spans="1:9" ht="30">
      <c r="A3286">
        <v>55030202</v>
      </c>
      <c r="B3286" s="1" t="str">
        <f>+IF(LEN(A3286)&gt;0,VLOOKUP(A3286,Seguimiento_Mar_2025!G$4:H$356,2,FALSE),"")</f>
        <v>Entidades territoriales con capadidades técnicas fortalecidas en gestión y proyectos</v>
      </c>
      <c r="C3286" s="1" t="str">
        <f>+IF(LEN(A3286)&gt;0,VLOOKUP(A3286,Seguimiento_Mar_2025!G$4:J$356,4,FALSE),"")</f>
        <v>Departamento Administrativo de Planeación</v>
      </c>
      <c r="D3286" t="s">
        <v>1326</v>
      </c>
      <c r="E3286" t="str">
        <f t="shared" si="103"/>
        <v>55030202Gómez Plata</v>
      </c>
      <c r="F3286" t="str">
        <f t="shared" si="104"/>
        <v/>
      </c>
      <c r="G3286">
        <v>1</v>
      </c>
      <c r="H3286" s="2"/>
      <c r="I3286">
        <f>+ABS(SUMIF($A$4:$A$11183,A3286,$H$4:$H$11183)-IF(ISERROR(VLOOKUP(A3286,Seguimiento_Mar_2025!G$4:U$356,15,FALSE)),0,VLOOKUP(A3286,Seguimiento_Mar_2025!G$4:U$356,15,FALSE)))</f>
        <v>101</v>
      </c>
    </row>
    <row r="3287" spans="1:9" ht="30">
      <c r="A3287">
        <v>55030202</v>
      </c>
      <c r="B3287" s="1" t="str">
        <f>+IF(LEN(A3287)&gt;0,VLOOKUP(A3287,Seguimiento_Mar_2025!G$4:H$356,2,FALSE),"")</f>
        <v>Entidades territoriales con capadidades técnicas fortalecidas en gestión y proyectos</v>
      </c>
      <c r="C3287" s="1" t="str">
        <f>+IF(LEN(A3287)&gt;0,VLOOKUP(A3287,Seguimiento_Mar_2025!G$4:J$356,4,FALSE),"")</f>
        <v>Departamento Administrativo de Planeación</v>
      </c>
      <c r="D3287" t="s">
        <v>1234</v>
      </c>
      <c r="E3287" t="str">
        <f t="shared" si="103"/>
        <v>55030202Granada</v>
      </c>
      <c r="F3287" t="str">
        <f t="shared" si="104"/>
        <v/>
      </c>
      <c r="G3287">
        <v>1</v>
      </c>
      <c r="H3287" s="2"/>
      <c r="I3287">
        <f>+ABS(SUMIF($A$4:$A$11183,A3287,$H$4:$H$11183)-IF(ISERROR(VLOOKUP(A3287,Seguimiento_Mar_2025!G$4:U$356,15,FALSE)),0,VLOOKUP(A3287,Seguimiento_Mar_2025!G$4:U$356,15,FALSE)))</f>
        <v>101</v>
      </c>
    </row>
    <row r="3288" spans="1:9" ht="30">
      <c r="A3288">
        <v>55030202</v>
      </c>
      <c r="B3288" s="1" t="str">
        <f>+IF(LEN(A3288)&gt;0,VLOOKUP(A3288,Seguimiento_Mar_2025!G$4:H$356,2,FALSE),"")</f>
        <v>Entidades territoriales con capadidades técnicas fortalecidas en gestión y proyectos</v>
      </c>
      <c r="C3288" s="1" t="str">
        <f>+IF(LEN(A3288)&gt;0,VLOOKUP(A3288,Seguimiento_Mar_2025!G$4:J$356,4,FALSE),"")</f>
        <v>Departamento Administrativo de Planeación</v>
      </c>
      <c r="D3288" t="s">
        <v>1282</v>
      </c>
      <c r="E3288" t="str">
        <f t="shared" si="103"/>
        <v>55030202Guadalupe</v>
      </c>
      <c r="F3288" t="str">
        <f t="shared" si="104"/>
        <v/>
      </c>
      <c r="G3288">
        <v>1</v>
      </c>
      <c r="H3288" s="2"/>
      <c r="I3288">
        <f>+ABS(SUMIF($A$4:$A$11183,A3288,$H$4:$H$11183)-IF(ISERROR(VLOOKUP(A3288,Seguimiento_Mar_2025!G$4:U$356,15,FALSE)),0,VLOOKUP(A3288,Seguimiento_Mar_2025!G$4:U$356,15,FALSE)))</f>
        <v>101</v>
      </c>
    </row>
    <row r="3289" spans="1:9" ht="30">
      <c r="A3289">
        <v>55030202</v>
      </c>
      <c r="B3289" s="1" t="str">
        <f>+IF(LEN(A3289)&gt;0,VLOOKUP(A3289,Seguimiento_Mar_2025!G$4:H$356,2,FALSE),"")</f>
        <v>Entidades territoriales con capadidades técnicas fortalecidas en gestión y proyectos</v>
      </c>
      <c r="C3289" s="1" t="str">
        <f>+IF(LEN(A3289)&gt;0,VLOOKUP(A3289,Seguimiento_Mar_2025!G$4:J$356,4,FALSE),"")</f>
        <v>Departamento Administrativo de Planeación</v>
      </c>
      <c r="D3289" t="s">
        <v>1327</v>
      </c>
      <c r="E3289" t="str">
        <f t="shared" si="103"/>
        <v>55030202Guarne</v>
      </c>
      <c r="F3289" t="str">
        <f t="shared" si="104"/>
        <v/>
      </c>
      <c r="G3289">
        <v>1</v>
      </c>
      <c r="H3289" s="2"/>
      <c r="I3289">
        <f>+ABS(SUMIF($A$4:$A$11183,A3289,$H$4:$H$11183)-IF(ISERROR(VLOOKUP(A3289,Seguimiento_Mar_2025!G$4:U$356,15,FALSE)),0,VLOOKUP(A3289,Seguimiento_Mar_2025!G$4:U$356,15,FALSE)))</f>
        <v>101</v>
      </c>
    </row>
    <row r="3290" spans="1:9" ht="30">
      <c r="A3290">
        <v>55030202</v>
      </c>
      <c r="B3290" s="1" t="str">
        <f>+IF(LEN(A3290)&gt;0,VLOOKUP(A3290,Seguimiento_Mar_2025!G$4:H$356,2,FALSE),"")</f>
        <v>Entidades territoriales con capadidades técnicas fortalecidas en gestión y proyectos</v>
      </c>
      <c r="C3290" s="1" t="str">
        <f>+IF(LEN(A3290)&gt;0,VLOOKUP(A3290,Seguimiento_Mar_2025!G$4:J$356,4,FALSE),"")</f>
        <v>Departamento Administrativo de Planeación</v>
      </c>
      <c r="D3290" t="s">
        <v>1328</v>
      </c>
      <c r="E3290" t="str">
        <f t="shared" si="103"/>
        <v>55030202Guatapé</v>
      </c>
      <c r="F3290" t="str">
        <f t="shared" si="104"/>
        <v/>
      </c>
      <c r="G3290">
        <v>1</v>
      </c>
      <c r="H3290" s="2"/>
      <c r="I3290">
        <f>+ABS(SUMIF($A$4:$A$11183,A3290,$H$4:$H$11183)-IF(ISERROR(VLOOKUP(A3290,Seguimiento_Mar_2025!G$4:U$356,15,FALSE)),0,VLOOKUP(A3290,Seguimiento_Mar_2025!G$4:U$356,15,FALSE)))</f>
        <v>101</v>
      </c>
    </row>
    <row r="3291" spans="1:9" ht="30">
      <c r="A3291">
        <v>55030202</v>
      </c>
      <c r="B3291" s="1" t="str">
        <f>+IF(LEN(A3291)&gt;0,VLOOKUP(A3291,Seguimiento_Mar_2025!G$4:H$356,2,FALSE),"")</f>
        <v>Entidades territoriales con capadidades técnicas fortalecidas en gestión y proyectos</v>
      </c>
      <c r="C3291" s="1" t="str">
        <f>+IF(LEN(A3291)&gt;0,VLOOKUP(A3291,Seguimiento_Mar_2025!G$4:J$356,4,FALSE),"")</f>
        <v>Departamento Administrativo de Planeación</v>
      </c>
      <c r="D3291" t="s">
        <v>1293</v>
      </c>
      <c r="E3291" t="str">
        <f t="shared" si="103"/>
        <v>55030202Heliconia</v>
      </c>
      <c r="F3291" t="str">
        <f t="shared" si="104"/>
        <v/>
      </c>
      <c r="G3291">
        <v>1</v>
      </c>
      <c r="H3291" s="2"/>
      <c r="I3291">
        <f>+ABS(SUMIF($A$4:$A$11183,A3291,$H$4:$H$11183)-IF(ISERROR(VLOOKUP(A3291,Seguimiento_Mar_2025!G$4:U$356,15,FALSE)),0,VLOOKUP(A3291,Seguimiento_Mar_2025!G$4:U$356,15,FALSE)))</f>
        <v>101</v>
      </c>
    </row>
    <row r="3292" spans="1:9" ht="30">
      <c r="A3292">
        <v>55030202</v>
      </c>
      <c r="B3292" s="1" t="str">
        <f>+IF(LEN(A3292)&gt;0,VLOOKUP(A3292,Seguimiento_Mar_2025!G$4:H$356,2,FALSE),"")</f>
        <v>Entidades territoriales con capadidades técnicas fortalecidas en gestión y proyectos</v>
      </c>
      <c r="C3292" s="1" t="str">
        <f>+IF(LEN(A3292)&gt;0,VLOOKUP(A3292,Seguimiento_Mar_2025!G$4:J$356,4,FALSE),"")</f>
        <v>Departamento Administrativo de Planeación</v>
      </c>
      <c r="D3292" t="s">
        <v>1283</v>
      </c>
      <c r="E3292" t="str">
        <f t="shared" si="103"/>
        <v>55030202Hispania</v>
      </c>
      <c r="F3292" t="str">
        <f t="shared" si="104"/>
        <v/>
      </c>
      <c r="G3292">
        <v>1</v>
      </c>
      <c r="H3292" s="2"/>
      <c r="I3292">
        <f>+ABS(SUMIF($A$4:$A$11183,A3292,$H$4:$H$11183)-IF(ISERROR(VLOOKUP(A3292,Seguimiento_Mar_2025!G$4:U$356,15,FALSE)),0,VLOOKUP(A3292,Seguimiento_Mar_2025!G$4:U$356,15,FALSE)))</f>
        <v>101</v>
      </c>
    </row>
    <row r="3293" spans="1:9" ht="30">
      <c r="A3293">
        <v>55030202</v>
      </c>
      <c r="B3293" s="1" t="str">
        <f>+IF(LEN(A3293)&gt;0,VLOOKUP(A3293,Seguimiento_Mar_2025!G$4:H$356,2,FALSE),"")</f>
        <v>Entidades territoriales con capadidades técnicas fortalecidas en gestión y proyectos</v>
      </c>
      <c r="C3293" s="1" t="str">
        <f>+IF(LEN(A3293)&gt;0,VLOOKUP(A3293,Seguimiento_Mar_2025!G$4:J$356,4,FALSE),"")</f>
        <v>Departamento Administrativo de Planeación</v>
      </c>
      <c r="D3293" t="s">
        <v>1329</v>
      </c>
      <c r="E3293" t="str">
        <f t="shared" si="103"/>
        <v>55030202Itagüí</v>
      </c>
      <c r="F3293" t="str">
        <f t="shared" si="104"/>
        <v/>
      </c>
      <c r="G3293">
        <v>1</v>
      </c>
      <c r="H3293" s="2"/>
      <c r="I3293">
        <f>+ABS(SUMIF($A$4:$A$11183,A3293,$H$4:$H$11183)-IF(ISERROR(VLOOKUP(A3293,Seguimiento_Mar_2025!G$4:U$356,15,FALSE)),0,VLOOKUP(A3293,Seguimiento_Mar_2025!G$4:U$356,15,FALSE)))</f>
        <v>101</v>
      </c>
    </row>
    <row r="3294" spans="1:9" ht="30">
      <c r="A3294">
        <v>55030202</v>
      </c>
      <c r="B3294" s="1" t="str">
        <f>+IF(LEN(A3294)&gt;0,VLOOKUP(A3294,Seguimiento_Mar_2025!G$4:H$356,2,FALSE),"")</f>
        <v>Entidades territoriales con capadidades técnicas fortalecidas en gestión y proyectos</v>
      </c>
      <c r="C3294" s="1" t="str">
        <f>+IF(LEN(A3294)&gt;0,VLOOKUP(A3294,Seguimiento_Mar_2025!G$4:J$356,4,FALSE),"")</f>
        <v>Departamento Administrativo de Planeación</v>
      </c>
      <c r="D3294" t="s">
        <v>1238</v>
      </c>
      <c r="E3294" t="str">
        <f t="shared" si="103"/>
        <v>55030202Ituango</v>
      </c>
      <c r="F3294" t="str">
        <f t="shared" si="104"/>
        <v/>
      </c>
      <c r="G3294">
        <v>1</v>
      </c>
      <c r="H3294" s="2"/>
      <c r="I3294">
        <f>+ABS(SUMIF($A$4:$A$11183,A3294,$H$4:$H$11183)-IF(ISERROR(VLOOKUP(A3294,Seguimiento_Mar_2025!G$4:U$356,15,FALSE)),0,VLOOKUP(A3294,Seguimiento_Mar_2025!G$4:U$356,15,FALSE)))</f>
        <v>101</v>
      </c>
    </row>
    <row r="3295" spans="1:9" ht="30">
      <c r="A3295">
        <v>55030202</v>
      </c>
      <c r="B3295" s="1" t="str">
        <f>+IF(LEN(A3295)&gt;0,VLOOKUP(A3295,Seguimiento_Mar_2025!G$4:H$356,2,FALSE),"")</f>
        <v>Entidades territoriales con capadidades técnicas fortalecidas en gestión y proyectos</v>
      </c>
      <c r="C3295" s="1" t="str">
        <f>+IF(LEN(A3295)&gt;0,VLOOKUP(A3295,Seguimiento_Mar_2025!G$4:J$356,4,FALSE),"")</f>
        <v>Departamento Administrativo de Planeación</v>
      </c>
      <c r="D3295" t="s">
        <v>1330</v>
      </c>
      <c r="E3295" t="str">
        <f t="shared" si="103"/>
        <v>55030202Jardín</v>
      </c>
      <c r="F3295" t="str">
        <f t="shared" si="104"/>
        <v/>
      </c>
      <c r="G3295">
        <v>1</v>
      </c>
      <c r="H3295" s="2"/>
      <c r="I3295">
        <f>+ABS(SUMIF($A$4:$A$11183,A3295,$H$4:$H$11183)-IF(ISERROR(VLOOKUP(A3295,Seguimiento_Mar_2025!G$4:U$356,15,FALSE)),0,VLOOKUP(A3295,Seguimiento_Mar_2025!G$4:U$356,15,FALSE)))</f>
        <v>101</v>
      </c>
    </row>
    <row r="3296" spans="1:9" ht="30">
      <c r="A3296">
        <v>55030202</v>
      </c>
      <c r="B3296" s="1" t="str">
        <f>+IF(LEN(A3296)&gt;0,VLOOKUP(A3296,Seguimiento_Mar_2025!G$4:H$356,2,FALSE),"")</f>
        <v>Entidades territoriales con capadidades técnicas fortalecidas en gestión y proyectos</v>
      </c>
      <c r="C3296" s="1" t="str">
        <f>+IF(LEN(A3296)&gt;0,VLOOKUP(A3296,Seguimiento_Mar_2025!G$4:J$356,4,FALSE),"")</f>
        <v>Departamento Administrativo de Planeación</v>
      </c>
      <c r="D3296" t="s">
        <v>1237</v>
      </c>
      <c r="E3296" t="str">
        <f t="shared" si="103"/>
        <v>55030202Jericó</v>
      </c>
      <c r="F3296" t="str">
        <f t="shared" si="104"/>
        <v/>
      </c>
      <c r="G3296">
        <v>1</v>
      </c>
      <c r="H3296" s="2"/>
      <c r="I3296">
        <f>+ABS(SUMIF($A$4:$A$11183,A3296,$H$4:$H$11183)-IF(ISERROR(VLOOKUP(A3296,Seguimiento_Mar_2025!G$4:U$356,15,FALSE)),0,VLOOKUP(A3296,Seguimiento_Mar_2025!G$4:U$356,15,FALSE)))</f>
        <v>101</v>
      </c>
    </row>
    <row r="3297" spans="1:9" ht="30">
      <c r="A3297">
        <v>55030202</v>
      </c>
      <c r="B3297" s="1" t="str">
        <f>+IF(LEN(A3297)&gt;0,VLOOKUP(A3297,Seguimiento_Mar_2025!G$4:H$356,2,FALSE),"")</f>
        <v>Entidades territoriales con capadidades técnicas fortalecidas en gestión y proyectos</v>
      </c>
      <c r="C3297" s="1" t="str">
        <f>+IF(LEN(A3297)&gt;0,VLOOKUP(A3297,Seguimiento_Mar_2025!G$4:J$356,4,FALSE),"")</f>
        <v>Departamento Administrativo de Planeación</v>
      </c>
      <c r="D3297" t="s">
        <v>1331</v>
      </c>
      <c r="E3297" t="str">
        <f t="shared" si="103"/>
        <v>55030202La Ceja del Tambo</v>
      </c>
      <c r="F3297" t="str">
        <f t="shared" si="104"/>
        <v/>
      </c>
      <c r="G3297">
        <v>1</v>
      </c>
      <c r="H3297" s="2"/>
      <c r="I3297">
        <f>+ABS(SUMIF($A$4:$A$11183,A3297,$H$4:$H$11183)-IF(ISERROR(VLOOKUP(A3297,Seguimiento_Mar_2025!G$4:U$356,15,FALSE)),0,VLOOKUP(A3297,Seguimiento_Mar_2025!G$4:U$356,15,FALSE)))</f>
        <v>101</v>
      </c>
    </row>
    <row r="3298" spans="1:9" ht="30">
      <c r="A3298">
        <v>55030202</v>
      </c>
      <c r="B3298" s="1" t="str">
        <f>+IF(LEN(A3298)&gt;0,VLOOKUP(A3298,Seguimiento_Mar_2025!G$4:H$356,2,FALSE),"")</f>
        <v>Entidades territoriales con capadidades técnicas fortalecidas en gestión y proyectos</v>
      </c>
      <c r="C3298" s="1" t="str">
        <f>+IF(LEN(A3298)&gt;0,VLOOKUP(A3298,Seguimiento_Mar_2025!G$4:J$356,4,FALSE),"")</f>
        <v>Departamento Administrativo de Planeación</v>
      </c>
      <c r="D3298" t="s">
        <v>1332</v>
      </c>
      <c r="E3298" t="str">
        <f t="shared" si="103"/>
        <v>55030202La Estrella</v>
      </c>
      <c r="F3298" t="str">
        <f t="shared" si="104"/>
        <v/>
      </c>
      <c r="G3298">
        <v>1</v>
      </c>
      <c r="H3298" s="2"/>
      <c r="I3298">
        <f>+ABS(SUMIF($A$4:$A$11183,A3298,$H$4:$H$11183)-IF(ISERROR(VLOOKUP(A3298,Seguimiento_Mar_2025!G$4:U$356,15,FALSE)),0,VLOOKUP(A3298,Seguimiento_Mar_2025!G$4:U$356,15,FALSE)))</f>
        <v>101</v>
      </c>
    </row>
    <row r="3299" spans="1:9" ht="30">
      <c r="A3299">
        <v>55030202</v>
      </c>
      <c r="B3299" s="1" t="str">
        <f>+IF(LEN(A3299)&gt;0,VLOOKUP(A3299,Seguimiento_Mar_2025!G$4:H$356,2,FALSE),"")</f>
        <v>Entidades territoriales con capadidades técnicas fortalecidas en gestión y proyectos</v>
      </c>
      <c r="C3299" s="1" t="str">
        <f>+IF(LEN(A3299)&gt;0,VLOOKUP(A3299,Seguimiento_Mar_2025!G$4:J$356,4,FALSE),"")</f>
        <v>Departamento Administrativo de Planeación</v>
      </c>
      <c r="D3299" t="s">
        <v>1294</v>
      </c>
      <c r="E3299" t="str">
        <f t="shared" si="103"/>
        <v>55030202La Pintada</v>
      </c>
      <c r="F3299" t="str">
        <f t="shared" si="104"/>
        <v/>
      </c>
      <c r="G3299">
        <v>1</v>
      </c>
      <c r="H3299" s="2"/>
      <c r="I3299">
        <f>+ABS(SUMIF($A$4:$A$11183,A3299,$H$4:$H$11183)-IF(ISERROR(VLOOKUP(A3299,Seguimiento_Mar_2025!G$4:U$356,15,FALSE)),0,VLOOKUP(A3299,Seguimiento_Mar_2025!G$4:U$356,15,FALSE)))</f>
        <v>101</v>
      </c>
    </row>
    <row r="3300" spans="1:9" ht="30">
      <c r="A3300">
        <v>55030202</v>
      </c>
      <c r="B3300" s="1" t="str">
        <f>+IF(LEN(A3300)&gt;0,VLOOKUP(A3300,Seguimiento_Mar_2025!G$4:H$356,2,FALSE),"")</f>
        <v>Entidades territoriales con capadidades técnicas fortalecidas en gestión y proyectos</v>
      </c>
      <c r="C3300" s="1" t="str">
        <f>+IF(LEN(A3300)&gt;0,VLOOKUP(A3300,Seguimiento_Mar_2025!G$4:J$356,4,FALSE),"")</f>
        <v>Departamento Administrativo de Planeación</v>
      </c>
      <c r="D3300" t="s">
        <v>1333</v>
      </c>
      <c r="E3300" t="str">
        <f t="shared" si="103"/>
        <v>55030202La Unión</v>
      </c>
      <c r="F3300" t="str">
        <f t="shared" si="104"/>
        <v/>
      </c>
      <c r="G3300">
        <v>1</v>
      </c>
      <c r="H3300" s="2"/>
      <c r="I3300">
        <f>+ABS(SUMIF($A$4:$A$11183,A3300,$H$4:$H$11183)-IF(ISERROR(VLOOKUP(A3300,Seguimiento_Mar_2025!G$4:U$356,15,FALSE)),0,VLOOKUP(A3300,Seguimiento_Mar_2025!G$4:U$356,15,FALSE)))</f>
        <v>101</v>
      </c>
    </row>
    <row r="3301" spans="1:9" ht="30">
      <c r="A3301">
        <v>55030202</v>
      </c>
      <c r="B3301" s="1" t="str">
        <f>+IF(LEN(A3301)&gt;0,VLOOKUP(A3301,Seguimiento_Mar_2025!G$4:H$356,2,FALSE),"")</f>
        <v>Entidades territoriales con capadidades técnicas fortalecidas en gestión y proyectos</v>
      </c>
      <c r="C3301" s="1" t="str">
        <f>+IF(LEN(A3301)&gt;0,VLOOKUP(A3301,Seguimiento_Mar_2025!G$4:J$356,4,FALSE),"")</f>
        <v>Departamento Administrativo de Planeación</v>
      </c>
      <c r="D3301" t="s">
        <v>1240</v>
      </c>
      <c r="E3301" t="str">
        <f t="shared" si="103"/>
        <v>55030202Liborina</v>
      </c>
      <c r="F3301" t="str">
        <f t="shared" si="104"/>
        <v/>
      </c>
      <c r="G3301">
        <v>1</v>
      </c>
      <c r="H3301" s="2"/>
      <c r="I3301">
        <f>+ABS(SUMIF($A$4:$A$11183,A3301,$H$4:$H$11183)-IF(ISERROR(VLOOKUP(A3301,Seguimiento_Mar_2025!G$4:U$356,15,FALSE)),0,VLOOKUP(A3301,Seguimiento_Mar_2025!G$4:U$356,15,FALSE)))</f>
        <v>101</v>
      </c>
    </row>
    <row r="3302" spans="1:9" ht="30">
      <c r="A3302">
        <v>55030202</v>
      </c>
      <c r="B3302" s="1" t="str">
        <f>+IF(LEN(A3302)&gt;0,VLOOKUP(A3302,Seguimiento_Mar_2025!G$4:H$356,2,FALSE),"")</f>
        <v>Entidades territoriales con capadidades técnicas fortalecidas en gestión y proyectos</v>
      </c>
      <c r="C3302" s="1" t="str">
        <f>+IF(LEN(A3302)&gt;0,VLOOKUP(A3302,Seguimiento_Mar_2025!G$4:J$356,4,FALSE),"")</f>
        <v>Departamento Administrativo de Planeación</v>
      </c>
      <c r="D3302" t="s">
        <v>1275</v>
      </c>
      <c r="E3302" t="str">
        <f t="shared" si="103"/>
        <v>55030202Maceo</v>
      </c>
      <c r="F3302" t="str">
        <f t="shared" si="104"/>
        <v/>
      </c>
      <c r="G3302">
        <v>1</v>
      </c>
      <c r="H3302" s="2"/>
      <c r="I3302">
        <f>+ABS(SUMIF($A$4:$A$11183,A3302,$H$4:$H$11183)-IF(ISERROR(VLOOKUP(A3302,Seguimiento_Mar_2025!G$4:U$356,15,FALSE)),0,VLOOKUP(A3302,Seguimiento_Mar_2025!G$4:U$356,15,FALSE)))</f>
        <v>101</v>
      </c>
    </row>
    <row r="3303" spans="1:9" ht="30">
      <c r="A3303">
        <v>55030202</v>
      </c>
      <c r="B3303" s="1" t="str">
        <f>+IF(LEN(A3303)&gt;0,VLOOKUP(A3303,Seguimiento_Mar_2025!G$4:H$356,2,FALSE),"")</f>
        <v>Entidades territoriales con capadidades técnicas fortalecidas en gestión y proyectos</v>
      </c>
      <c r="C3303" s="1" t="str">
        <f>+IF(LEN(A3303)&gt;0,VLOOKUP(A3303,Seguimiento_Mar_2025!G$4:J$356,4,FALSE),"")</f>
        <v>Departamento Administrativo de Planeación</v>
      </c>
      <c r="D3303" t="s">
        <v>1334</v>
      </c>
      <c r="E3303" t="str">
        <f t="shared" si="103"/>
        <v>55030202Marinilla</v>
      </c>
      <c r="F3303" t="str">
        <f t="shared" si="104"/>
        <v/>
      </c>
      <c r="G3303">
        <v>1</v>
      </c>
      <c r="H3303" s="2"/>
      <c r="I3303">
        <f>+ABS(SUMIF($A$4:$A$11183,A3303,$H$4:$H$11183)-IF(ISERROR(VLOOKUP(A3303,Seguimiento_Mar_2025!G$4:U$356,15,FALSE)),0,VLOOKUP(A3303,Seguimiento_Mar_2025!G$4:U$356,15,FALSE)))</f>
        <v>101</v>
      </c>
    </row>
    <row r="3304" spans="1:9" ht="30">
      <c r="A3304">
        <v>55030202</v>
      </c>
      <c r="B3304" s="1" t="str">
        <f>+IF(LEN(A3304)&gt;0,VLOOKUP(A3304,Seguimiento_Mar_2025!G$4:H$356,2,FALSE),"")</f>
        <v>Entidades territoriales con capadidades técnicas fortalecidas en gestión y proyectos</v>
      </c>
      <c r="C3304" s="1" t="str">
        <f>+IF(LEN(A3304)&gt;0,VLOOKUP(A3304,Seguimiento_Mar_2025!G$4:J$356,4,FALSE),"")</f>
        <v>Departamento Administrativo de Planeación</v>
      </c>
      <c r="D3304" t="s">
        <v>1256</v>
      </c>
      <c r="E3304" t="str">
        <f t="shared" si="103"/>
        <v>55030202Medellín</v>
      </c>
      <c r="F3304" t="str">
        <f t="shared" si="104"/>
        <v/>
      </c>
      <c r="G3304">
        <v>1</v>
      </c>
      <c r="H3304" s="2"/>
      <c r="I3304">
        <f>+ABS(SUMIF($A$4:$A$11183,A3304,$H$4:$H$11183)-IF(ISERROR(VLOOKUP(A3304,Seguimiento_Mar_2025!G$4:U$356,15,FALSE)),0,VLOOKUP(A3304,Seguimiento_Mar_2025!G$4:U$356,15,FALSE)))</f>
        <v>101</v>
      </c>
    </row>
    <row r="3305" spans="1:9" ht="30">
      <c r="A3305">
        <v>55030202</v>
      </c>
      <c r="B3305" s="1" t="str">
        <f>+IF(LEN(A3305)&gt;0,VLOOKUP(A3305,Seguimiento_Mar_2025!G$4:H$356,2,FALSE),"")</f>
        <v>Entidades territoriales con capadidades técnicas fortalecidas en gestión y proyectos</v>
      </c>
      <c r="C3305" s="1" t="str">
        <f>+IF(LEN(A3305)&gt;0,VLOOKUP(A3305,Seguimiento_Mar_2025!G$4:J$356,4,FALSE),"")</f>
        <v>Departamento Administrativo de Planeación</v>
      </c>
      <c r="D3305" t="s">
        <v>1284</v>
      </c>
      <c r="E3305" t="str">
        <f t="shared" ref="E3305:E3368" si="105">+A3305&amp;D3305</f>
        <v>55030202Montebello</v>
      </c>
      <c r="F3305" t="str">
        <f t="shared" si="104"/>
        <v/>
      </c>
      <c r="G3305">
        <v>1</v>
      </c>
      <c r="H3305" s="2"/>
      <c r="I3305">
        <f>+ABS(SUMIF($A$4:$A$11183,A3305,$H$4:$H$11183)-IF(ISERROR(VLOOKUP(A3305,Seguimiento_Mar_2025!G$4:U$356,15,FALSE)),0,VLOOKUP(A3305,Seguimiento_Mar_2025!G$4:U$356,15,FALSE)))</f>
        <v>101</v>
      </c>
    </row>
    <row r="3306" spans="1:9" ht="30">
      <c r="A3306">
        <v>55030202</v>
      </c>
      <c r="B3306" s="1" t="str">
        <f>+IF(LEN(A3306)&gt;0,VLOOKUP(A3306,Seguimiento_Mar_2025!G$4:H$356,2,FALSE),"")</f>
        <v>Entidades territoriales con capadidades técnicas fortalecidas en gestión y proyectos</v>
      </c>
      <c r="C3306" s="1" t="str">
        <f>+IF(LEN(A3306)&gt;0,VLOOKUP(A3306,Seguimiento_Mar_2025!G$4:J$356,4,FALSE),"")</f>
        <v>Departamento Administrativo de Planeación</v>
      </c>
      <c r="D3306" t="s">
        <v>1243</v>
      </c>
      <c r="E3306" t="str">
        <f t="shared" si="105"/>
        <v>55030202Murindó</v>
      </c>
      <c r="F3306" t="str">
        <f t="shared" si="104"/>
        <v/>
      </c>
      <c r="G3306">
        <v>1</v>
      </c>
      <c r="H3306" s="2"/>
      <c r="I3306">
        <f>+ABS(SUMIF($A$4:$A$11183,A3306,$H$4:$H$11183)-IF(ISERROR(VLOOKUP(A3306,Seguimiento_Mar_2025!G$4:U$356,15,FALSE)),0,VLOOKUP(A3306,Seguimiento_Mar_2025!G$4:U$356,15,FALSE)))</f>
        <v>101</v>
      </c>
    </row>
    <row r="3307" spans="1:9" ht="30">
      <c r="A3307">
        <v>55030202</v>
      </c>
      <c r="B3307" s="1" t="str">
        <f>+IF(LEN(A3307)&gt;0,VLOOKUP(A3307,Seguimiento_Mar_2025!G$4:H$356,2,FALSE),"")</f>
        <v>Entidades territoriales con capadidades técnicas fortalecidas en gestión y proyectos</v>
      </c>
      <c r="C3307" s="1" t="str">
        <f>+IF(LEN(A3307)&gt;0,VLOOKUP(A3307,Seguimiento_Mar_2025!G$4:J$356,4,FALSE),"")</f>
        <v>Departamento Administrativo de Planeación</v>
      </c>
      <c r="D3307" t="s">
        <v>1285</v>
      </c>
      <c r="E3307" t="str">
        <f t="shared" si="105"/>
        <v>55030202Mutatá</v>
      </c>
      <c r="F3307" t="str">
        <f t="shared" si="104"/>
        <v/>
      </c>
      <c r="G3307">
        <v>1</v>
      </c>
      <c r="H3307" s="2"/>
      <c r="I3307">
        <f>+ABS(SUMIF($A$4:$A$11183,A3307,$H$4:$H$11183)-IF(ISERROR(VLOOKUP(A3307,Seguimiento_Mar_2025!G$4:U$356,15,FALSE)),0,VLOOKUP(A3307,Seguimiento_Mar_2025!G$4:U$356,15,FALSE)))</f>
        <v>101</v>
      </c>
    </row>
    <row r="3308" spans="1:9" ht="30">
      <c r="A3308">
        <v>55030202</v>
      </c>
      <c r="B3308" s="1" t="str">
        <f>+IF(LEN(A3308)&gt;0,VLOOKUP(A3308,Seguimiento_Mar_2025!G$4:H$356,2,FALSE),"")</f>
        <v>Entidades territoriales con capadidades técnicas fortalecidas en gestión y proyectos</v>
      </c>
      <c r="C3308" s="1" t="str">
        <f>+IF(LEN(A3308)&gt;0,VLOOKUP(A3308,Seguimiento_Mar_2025!G$4:J$356,4,FALSE),"")</f>
        <v>Departamento Administrativo de Planeación</v>
      </c>
      <c r="D3308" t="s">
        <v>1286</v>
      </c>
      <c r="E3308" t="str">
        <f t="shared" si="105"/>
        <v>55030202Nariño</v>
      </c>
      <c r="F3308" t="str">
        <f t="shared" si="104"/>
        <v/>
      </c>
      <c r="G3308">
        <v>1</v>
      </c>
      <c r="H3308" s="2"/>
      <c r="I3308">
        <f>+ABS(SUMIF($A$4:$A$11183,A3308,$H$4:$H$11183)-IF(ISERROR(VLOOKUP(A3308,Seguimiento_Mar_2025!G$4:U$356,15,FALSE)),0,VLOOKUP(A3308,Seguimiento_Mar_2025!G$4:U$356,15,FALSE)))</f>
        <v>101</v>
      </c>
    </row>
    <row r="3309" spans="1:9" ht="30">
      <c r="A3309">
        <v>55030202</v>
      </c>
      <c r="B3309" s="1" t="str">
        <f>+IF(LEN(A3309)&gt;0,VLOOKUP(A3309,Seguimiento_Mar_2025!G$4:H$356,2,FALSE),"")</f>
        <v>Entidades territoriales con capadidades técnicas fortalecidas en gestión y proyectos</v>
      </c>
      <c r="C3309" s="1" t="str">
        <f>+IF(LEN(A3309)&gt;0,VLOOKUP(A3309,Seguimiento_Mar_2025!G$4:J$356,4,FALSE),"")</f>
        <v>Departamento Administrativo de Planeación</v>
      </c>
      <c r="D3309" t="s">
        <v>1239</v>
      </c>
      <c r="E3309" t="str">
        <f t="shared" si="105"/>
        <v>55030202Nechí</v>
      </c>
      <c r="F3309" t="str">
        <f t="shared" si="104"/>
        <v/>
      </c>
      <c r="G3309">
        <v>1</v>
      </c>
      <c r="H3309" s="2"/>
      <c r="I3309">
        <f>+ABS(SUMIF($A$4:$A$11183,A3309,$H$4:$H$11183)-IF(ISERROR(VLOOKUP(A3309,Seguimiento_Mar_2025!G$4:U$356,15,FALSE)),0,VLOOKUP(A3309,Seguimiento_Mar_2025!G$4:U$356,15,FALSE)))</f>
        <v>101</v>
      </c>
    </row>
    <row r="3310" spans="1:9" ht="30">
      <c r="A3310">
        <v>55030202</v>
      </c>
      <c r="B3310" s="1" t="str">
        <f>+IF(LEN(A3310)&gt;0,VLOOKUP(A3310,Seguimiento_Mar_2025!G$4:H$356,2,FALSE),"")</f>
        <v>Entidades territoriales con capadidades técnicas fortalecidas en gestión y proyectos</v>
      </c>
      <c r="C3310" s="1" t="str">
        <f>+IF(LEN(A3310)&gt;0,VLOOKUP(A3310,Seguimiento_Mar_2025!G$4:J$356,4,FALSE),"")</f>
        <v>Departamento Administrativo de Planeación</v>
      </c>
      <c r="D3310" t="s">
        <v>1228</v>
      </c>
      <c r="E3310" t="str">
        <f t="shared" si="105"/>
        <v>55030202Necoclí</v>
      </c>
      <c r="F3310" t="str">
        <f t="shared" si="104"/>
        <v/>
      </c>
      <c r="G3310">
        <v>1</v>
      </c>
      <c r="H3310" s="2"/>
      <c r="I3310">
        <f>+ABS(SUMIF($A$4:$A$11183,A3310,$H$4:$H$11183)-IF(ISERROR(VLOOKUP(A3310,Seguimiento_Mar_2025!G$4:U$356,15,FALSE)),0,VLOOKUP(A3310,Seguimiento_Mar_2025!G$4:U$356,15,FALSE)))</f>
        <v>101</v>
      </c>
    </row>
    <row r="3311" spans="1:9" ht="30">
      <c r="A3311">
        <v>55030202</v>
      </c>
      <c r="B3311" s="1" t="str">
        <f>+IF(LEN(A3311)&gt;0,VLOOKUP(A3311,Seguimiento_Mar_2025!G$4:H$356,2,FALSE),"")</f>
        <v>Entidades territoriales con capadidades técnicas fortalecidas en gestión y proyectos</v>
      </c>
      <c r="C3311" s="1" t="str">
        <f>+IF(LEN(A3311)&gt;0,VLOOKUP(A3311,Seguimiento_Mar_2025!G$4:J$356,4,FALSE),"")</f>
        <v>Departamento Administrativo de Planeación</v>
      </c>
      <c r="D3311" t="s">
        <v>1274</v>
      </c>
      <c r="E3311" t="str">
        <f t="shared" si="105"/>
        <v>55030202Olaya</v>
      </c>
      <c r="F3311" t="str">
        <f t="shared" si="104"/>
        <v/>
      </c>
      <c r="G3311">
        <v>1</v>
      </c>
      <c r="H3311" s="2"/>
      <c r="I3311">
        <f>+ABS(SUMIF($A$4:$A$11183,A3311,$H$4:$H$11183)-IF(ISERROR(VLOOKUP(A3311,Seguimiento_Mar_2025!G$4:U$356,15,FALSE)),0,VLOOKUP(A3311,Seguimiento_Mar_2025!G$4:U$356,15,FALSE)))</f>
        <v>101</v>
      </c>
    </row>
    <row r="3312" spans="1:9" ht="30">
      <c r="A3312">
        <v>55030202</v>
      </c>
      <c r="B3312" s="1" t="str">
        <f>+IF(LEN(A3312)&gt;0,VLOOKUP(A3312,Seguimiento_Mar_2025!G$4:H$356,2,FALSE),"")</f>
        <v>Entidades territoriales con capadidades técnicas fortalecidas en gestión y proyectos</v>
      </c>
      <c r="C3312" s="1" t="str">
        <f>+IF(LEN(A3312)&gt;0,VLOOKUP(A3312,Seguimiento_Mar_2025!G$4:J$356,4,FALSE),"")</f>
        <v>Departamento Administrativo de Planeación</v>
      </c>
      <c r="D3312" t="s">
        <v>1335</v>
      </c>
      <c r="E3312" t="str">
        <f t="shared" si="105"/>
        <v>55030202Peque</v>
      </c>
      <c r="F3312" t="str">
        <f t="shared" si="104"/>
        <v/>
      </c>
      <c r="G3312">
        <v>1</v>
      </c>
      <c r="H3312" s="2"/>
      <c r="I3312">
        <f>+ABS(SUMIF($A$4:$A$11183,A3312,$H$4:$H$11183)-IF(ISERROR(VLOOKUP(A3312,Seguimiento_Mar_2025!G$4:U$356,15,FALSE)),0,VLOOKUP(A3312,Seguimiento_Mar_2025!G$4:U$356,15,FALSE)))</f>
        <v>101</v>
      </c>
    </row>
    <row r="3313" spans="1:9" ht="30">
      <c r="A3313">
        <v>55030202</v>
      </c>
      <c r="B3313" s="1" t="str">
        <f>+IF(LEN(A3313)&gt;0,VLOOKUP(A3313,Seguimiento_Mar_2025!G$4:H$356,2,FALSE),"")</f>
        <v>Entidades territoriales con capadidades técnicas fortalecidas en gestión y proyectos</v>
      </c>
      <c r="C3313" s="1" t="str">
        <f>+IF(LEN(A3313)&gt;0,VLOOKUP(A3313,Seguimiento_Mar_2025!G$4:J$356,4,FALSE),"")</f>
        <v>Departamento Administrativo de Planeación</v>
      </c>
      <c r="D3313" t="s">
        <v>1295</v>
      </c>
      <c r="E3313" t="str">
        <f t="shared" si="105"/>
        <v>55030202Pueblorrico</v>
      </c>
      <c r="F3313" t="str">
        <f t="shared" si="104"/>
        <v/>
      </c>
      <c r="G3313">
        <v>1</v>
      </c>
      <c r="H3313" s="2"/>
      <c r="I3313">
        <f>+ABS(SUMIF($A$4:$A$11183,A3313,$H$4:$H$11183)-IF(ISERROR(VLOOKUP(A3313,Seguimiento_Mar_2025!G$4:U$356,15,FALSE)),0,VLOOKUP(A3313,Seguimiento_Mar_2025!G$4:U$356,15,FALSE)))</f>
        <v>101</v>
      </c>
    </row>
    <row r="3314" spans="1:9" ht="30">
      <c r="A3314">
        <v>55030202</v>
      </c>
      <c r="B3314" s="1" t="str">
        <f>+IF(LEN(A3314)&gt;0,VLOOKUP(A3314,Seguimiento_Mar_2025!G$4:H$356,2,FALSE),"")</f>
        <v>Entidades territoriales con capadidades técnicas fortalecidas en gestión y proyectos</v>
      </c>
      <c r="C3314" s="1" t="str">
        <f>+IF(LEN(A3314)&gt;0,VLOOKUP(A3314,Seguimiento_Mar_2025!G$4:J$356,4,FALSE),"")</f>
        <v>Departamento Administrativo de Planeación</v>
      </c>
      <c r="D3314" t="s">
        <v>1260</v>
      </c>
      <c r="E3314" t="str">
        <f t="shared" si="105"/>
        <v>55030202Puerto Berrío</v>
      </c>
      <c r="F3314" t="str">
        <f t="shared" si="104"/>
        <v/>
      </c>
      <c r="G3314">
        <v>1</v>
      </c>
      <c r="H3314" s="2"/>
      <c r="I3314">
        <f>+ABS(SUMIF($A$4:$A$11183,A3314,$H$4:$H$11183)-IF(ISERROR(VLOOKUP(A3314,Seguimiento_Mar_2025!G$4:U$356,15,FALSE)),0,VLOOKUP(A3314,Seguimiento_Mar_2025!G$4:U$356,15,FALSE)))</f>
        <v>101</v>
      </c>
    </row>
    <row r="3315" spans="1:9" ht="30">
      <c r="A3315">
        <v>55030202</v>
      </c>
      <c r="B3315" s="1" t="str">
        <f>+IF(LEN(A3315)&gt;0,VLOOKUP(A3315,Seguimiento_Mar_2025!G$4:H$356,2,FALSE),"")</f>
        <v>Entidades territoriales con capadidades técnicas fortalecidas en gestión y proyectos</v>
      </c>
      <c r="C3315" s="1" t="str">
        <f>+IF(LEN(A3315)&gt;0,VLOOKUP(A3315,Seguimiento_Mar_2025!G$4:J$356,4,FALSE),"")</f>
        <v>Departamento Administrativo de Planeación</v>
      </c>
      <c r="D3315" t="s">
        <v>1287</v>
      </c>
      <c r="E3315" t="str">
        <f t="shared" si="105"/>
        <v>55030202Puerto Nare</v>
      </c>
      <c r="F3315" t="str">
        <f t="shared" si="104"/>
        <v/>
      </c>
      <c r="G3315">
        <v>1</v>
      </c>
      <c r="H3315" s="2"/>
      <c r="I3315">
        <f>+ABS(SUMIF($A$4:$A$11183,A3315,$H$4:$H$11183)-IF(ISERROR(VLOOKUP(A3315,Seguimiento_Mar_2025!G$4:U$356,15,FALSE)),0,VLOOKUP(A3315,Seguimiento_Mar_2025!G$4:U$356,15,FALSE)))</f>
        <v>101</v>
      </c>
    </row>
    <row r="3316" spans="1:9" ht="30">
      <c r="A3316">
        <v>55030202</v>
      </c>
      <c r="B3316" s="1" t="str">
        <f>+IF(LEN(A3316)&gt;0,VLOOKUP(A3316,Seguimiento_Mar_2025!G$4:H$356,2,FALSE),"")</f>
        <v>Entidades territoriales con capadidades técnicas fortalecidas en gestión y proyectos</v>
      </c>
      <c r="C3316" s="1" t="str">
        <f>+IF(LEN(A3316)&gt;0,VLOOKUP(A3316,Seguimiento_Mar_2025!G$4:J$356,4,FALSE),"")</f>
        <v>Departamento Administrativo de Planeación</v>
      </c>
      <c r="D3316" t="s">
        <v>1268</v>
      </c>
      <c r="E3316" t="str">
        <f t="shared" si="105"/>
        <v>55030202Puerto Triunfo</v>
      </c>
      <c r="F3316" t="str">
        <f t="shared" si="104"/>
        <v/>
      </c>
      <c r="G3316">
        <v>1</v>
      </c>
      <c r="H3316" s="2"/>
      <c r="I3316">
        <f>+ABS(SUMIF($A$4:$A$11183,A3316,$H$4:$H$11183)-IF(ISERROR(VLOOKUP(A3316,Seguimiento_Mar_2025!G$4:U$356,15,FALSE)),0,VLOOKUP(A3316,Seguimiento_Mar_2025!G$4:U$356,15,FALSE)))</f>
        <v>101</v>
      </c>
    </row>
    <row r="3317" spans="1:9" ht="30">
      <c r="A3317">
        <v>55030202</v>
      </c>
      <c r="B3317" s="1" t="str">
        <f>+IF(LEN(A3317)&gt;0,VLOOKUP(A3317,Seguimiento_Mar_2025!G$4:H$356,2,FALSE),"")</f>
        <v>Entidades territoriales con capadidades técnicas fortalecidas en gestión y proyectos</v>
      </c>
      <c r="C3317" s="1" t="str">
        <f>+IF(LEN(A3317)&gt;0,VLOOKUP(A3317,Seguimiento_Mar_2025!G$4:J$356,4,FALSE),"")</f>
        <v>Departamento Administrativo de Planeación</v>
      </c>
      <c r="D3317" t="s">
        <v>1336</v>
      </c>
      <c r="E3317" t="str">
        <f t="shared" si="105"/>
        <v>55030202Remedios</v>
      </c>
      <c r="F3317" t="str">
        <f t="shared" si="104"/>
        <v/>
      </c>
      <c r="G3317">
        <v>1</v>
      </c>
      <c r="H3317" s="2"/>
      <c r="I3317">
        <f>+ABS(SUMIF($A$4:$A$11183,A3317,$H$4:$H$11183)-IF(ISERROR(VLOOKUP(A3317,Seguimiento_Mar_2025!G$4:U$356,15,FALSE)),0,VLOOKUP(A3317,Seguimiento_Mar_2025!G$4:U$356,15,FALSE)))</f>
        <v>101</v>
      </c>
    </row>
    <row r="3318" spans="1:9" ht="30">
      <c r="A3318">
        <v>55030202</v>
      </c>
      <c r="B3318" s="1" t="str">
        <f>+IF(LEN(A3318)&gt;0,VLOOKUP(A3318,Seguimiento_Mar_2025!G$4:H$356,2,FALSE),"")</f>
        <v>Entidades territoriales con capadidades técnicas fortalecidas en gestión y proyectos</v>
      </c>
      <c r="C3318" s="1" t="str">
        <f>+IF(LEN(A3318)&gt;0,VLOOKUP(A3318,Seguimiento_Mar_2025!G$4:J$356,4,FALSE),"")</f>
        <v>Departamento Administrativo de Planeación</v>
      </c>
      <c r="D3318" t="s">
        <v>1337</v>
      </c>
      <c r="E3318" t="str">
        <f t="shared" si="105"/>
        <v>55030202Rionegro</v>
      </c>
      <c r="F3318" t="str">
        <f t="shared" si="104"/>
        <v/>
      </c>
      <c r="G3318">
        <v>1</v>
      </c>
      <c r="H3318" s="2"/>
      <c r="I3318">
        <f>+ABS(SUMIF($A$4:$A$11183,A3318,$H$4:$H$11183)-IF(ISERROR(VLOOKUP(A3318,Seguimiento_Mar_2025!G$4:U$356,15,FALSE)),0,VLOOKUP(A3318,Seguimiento_Mar_2025!G$4:U$356,15,FALSE)))</f>
        <v>101</v>
      </c>
    </row>
    <row r="3319" spans="1:9" ht="30">
      <c r="A3319">
        <v>55030202</v>
      </c>
      <c r="B3319" s="1" t="str">
        <f>+IF(LEN(A3319)&gt;0,VLOOKUP(A3319,Seguimiento_Mar_2025!G$4:H$356,2,FALSE),"")</f>
        <v>Entidades territoriales con capadidades técnicas fortalecidas en gestión y proyectos</v>
      </c>
      <c r="C3319" s="1" t="str">
        <f>+IF(LEN(A3319)&gt;0,VLOOKUP(A3319,Seguimiento_Mar_2025!G$4:J$356,4,FALSE),"")</f>
        <v>Departamento Administrativo de Planeación</v>
      </c>
      <c r="D3319" t="s">
        <v>1338</v>
      </c>
      <c r="E3319" t="str">
        <f t="shared" si="105"/>
        <v>55030202Sabanalarga</v>
      </c>
      <c r="F3319" t="str">
        <f t="shared" si="104"/>
        <v/>
      </c>
      <c r="G3319">
        <v>1</v>
      </c>
      <c r="H3319" s="2"/>
      <c r="I3319">
        <f>+ABS(SUMIF($A$4:$A$11183,A3319,$H$4:$H$11183)-IF(ISERROR(VLOOKUP(A3319,Seguimiento_Mar_2025!G$4:U$356,15,FALSE)),0,VLOOKUP(A3319,Seguimiento_Mar_2025!G$4:U$356,15,FALSE)))</f>
        <v>101</v>
      </c>
    </row>
    <row r="3320" spans="1:9" ht="30">
      <c r="A3320">
        <v>55030202</v>
      </c>
      <c r="B3320" s="1" t="str">
        <f>+IF(LEN(A3320)&gt;0,VLOOKUP(A3320,Seguimiento_Mar_2025!G$4:H$356,2,FALSE),"")</f>
        <v>Entidades territoriales con capadidades técnicas fortalecidas en gestión y proyectos</v>
      </c>
      <c r="C3320" s="1" t="str">
        <f>+IF(LEN(A3320)&gt;0,VLOOKUP(A3320,Seguimiento_Mar_2025!G$4:J$356,4,FALSE),"")</f>
        <v>Departamento Administrativo de Planeación</v>
      </c>
      <c r="D3320" t="s">
        <v>1339</v>
      </c>
      <c r="E3320" t="str">
        <f t="shared" si="105"/>
        <v>55030202Sabaneta</v>
      </c>
      <c r="F3320" t="str">
        <f t="shared" si="104"/>
        <v/>
      </c>
      <c r="G3320">
        <v>1</v>
      </c>
      <c r="H3320" s="2"/>
      <c r="I3320">
        <f>+ABS(SUMIF($A$4:$A$11183,A3320,$H$4:$H$11183)-IF(ISERROR(VLOOKUP(A3320,Seguimiento_Mar_2025!G$4:U$356,15,FALSE)),0,VLOOKUP(A3320,Seguimiento_Mar_2025!G$4:U$356,15,FALSE)))</f>
        <v>101</v>
      </c>
    </row>
    <row r="3321" spans="1:9" ht="30">
      <c r="A3321">
        <v>55030202</v>
      </c>
      <c r="B3321" s="1" t="str">
        <f>+IF(LEN(A3321)&gt;0,VLOOKUP(A3321,Seguimiento_Mar_2025!G$4:H$356,2,FALSE),"")</f>
        <v>Entidades territoriales con capadidades técnicas fortalecidas en gestión y proyectos</v>
      </c>
      <c r="C3321" s="1" t="str">
        <f>+IF(LEN(A3321)&gt;0,VLOOKUP(A3321,Seguimiento_Mar_2025!G$4:J$356,4,FALSE),"")</f>
        <v>Departamento Administrativo de Planeación</v>
      </c>
      <c r="D3321" t="s">
        <v>1300</v>
      </c>
      <c r="E3321" t="str">
        <f t="shared" si="105"/>
        <v>55030202Salgar</v>
      </c>
      <c r="F3321" t="str">
        <f t="shared" si="104"/>
        <v/>
      </c>
      <c r="G3321">
        <v>1</v>
      </c>
      <c r="H3321" s="2"/>
      <c r="I3321">
        <f>+ABS(SUMIF($A$4:$A$11183,A3321,$H$4:$H$11183)-IF(ISERROR(VLOOKUP(A3321,Seguimiento_Mar_2025!G$4:U$356,15,FALSE)),0,VLOOKUP(A3321,Seguimiento_Mar_2025!G$4:U$356,15,FALSE)))</f>
        <v>101</v>
      </c>
    </row>
    <row r="3322" spans="1:9" ht="30">
      <c r="A3322">
        <v>55030202</v>
      </c>
      <c r="B3322" s="1" t="str">
        <f>+IF(LEN(A3322)&gt;0,VLOOKUP(A3322,Seguimiento_Mar_2025!G$4:H$356,2,FALSE),"")</f>
        <v>Entidades territoriales con capadidades técnicas fortalecidas en gestión y proyectos</v>
      </c>
      <c r="C3322" s="1" t="str">
        <f>+IF(LEN(A3322)&gt;0,VLOOKUP(A3322,Seguimiento_Mar_2025!G$4:J$356,4,FALSE),"")</f>
        <v>Departamento Administrativo de Planeación</v>
      </c>
      <c r="D3322" t="s">
        <v>1340</v>
      </c>
      <c r="E3322" t="str">
        <f t="shared" si="105"/>
        <v>55030202San Andrés de Cuerquia</v>
      </c>
      <c r="F3322" t="str">
        <f t="shared" si="104"/>
        <v/>
      </c>
      <c r="G3322">
        <v>1</v>
      </c>
      <c r="H3322" s="2"/>
      <c r="I3322">
        <f>+ABS(SUMIF($A$4:$A$11183,A3322,$H$4:$H$11183)-IF(ISERROR(VLOOKUP(A3322,Seguimiento_Mar_2025!G$4:U$356,15,FALSE)),0,VLOOKUP(A3322,Seguimiento_Mar_2025!G$4:U$356,15,FALSE)))</f>
        <v>101</v>
      </c>
    </row>
    <row r="3323" spans="1:9" ht="30">
      <c r="A3323">
        <v>55030202</v>
      </c>
      <c r="B3323" s="1" t="str">
        <f>+IF(LEN(A3323)&gt;0,VLOOKUP(A3323,Seguimiento_Mar_2025!G$4:H$356,2,FALSE),"")</f>
        <v>Entidades territoriales con capadidades técnicas fortalecidas en gestión y proyectos</v>
      </c>
      <c r="C3323" s="1" t="str">
        <f>+IF(LEN(A3323)&gt;0,VLOOKUP(A3323,Seguimiento_Mar_2025!G$4:J$356,4,FALSE),"")</f>
        <v>Departamento Administrativo de Planeación</v>
      </c>
      <c r="D3323" t="s">
        <v>1242</v>
      </c>
      <c r="E3323" t="str">
        <f t="shared" si="105"/>
        <v>55030202San Carlos</v>
      </c>
      <c r="F3323" t="str">
        <f t="shared" si="104"/>
        <v/>
      </c>
      <c r="G3323">
        <v>1</v>
      </c>
      <c r="H3323" s="2"/>
      <c r="I3323">
        <f>+ABS(SUMIF($A$4:$A$11183,A3323,$H$4:$H$11183)-IF(ISERROR(VLOOKUP(A3323,Seguimiento_Mar_2025!G$4:U$356,15,FALSE)),0,VLOOKUP(A3323,Seguimiento_Mar_2025!G$4:U$356,15,FALSE)))</f>
        <v>101</v>
      </c>
    </row>
    <row r="3324" spans="1:9" ht="30">
      <c r="A3324">
        <v>55030202</v>
      </c>
      <c r="B3324" s="1" t="str">
        <f>+IF(LEN(A3324)&gt;0,VLOOKUP(A3324,Seguimiento_Mar_2025!G$4:H$356,2,FALSE),"")</f>
        <v>Entidades territoriales con capadidades técnicas fortalecidas en gestión y proyectos</v>
      </c>
      <c r="C3324" s="1" t="str">
        <f>+IF(LEN(A3324)&gt;0,VLOOKUP(A3324,Seguimiento_Mar_2025!G$4:J$356,4,FALSE),"")</f>
        <v>Departamento Administrativo de Planeación</v>
      </c>
      <c r="D3324" t="s">
        <v>1302</v>
      </c>
      <c r="E3324" t="str">
        <f t="shared" si="105"/>
        <v>55030202San Francisco</v>
      </c>
      <c r="F3324" t="str">
        <f t="shared" si="104"/>
        <v/>
      </c>
      <c r="G3324">
        <v>1</v>
      </c>
      <c r="H3324" s="2"/>
      <c r="I3324">
        <f>+ABS(SUMIF($A$4:$A$11183,A3324,$H$4:$H$11183)-IF(ISERROR(VLOOKUP(A3324,Seguimiento_Mar_2025!G$4:U$356,15,FALSE)),0,VLOOKUP(A3324,Seguimiento_Mar_2025!G$4:U$356,15,FALSE)))</f>
        <v>101</v>
      </c>
    </row>
    <row r="3325" spans="1:9" ht="30">
      <c r="A3325">
        <v>55030202</v>
      </c>
      <c r="B3325" s="1" t="str">
        <f>+IF(LEN(A3325)&gt;0,VLOOKUP(A3325,Seguimiento_Mar_2025!G$4:H$356,2,FALSE),"")</f>
        <v>Entidades territoriales con capadidades técnicas fortalecidas en gestión y proyectos</v>
      </c>
      <c r="C3325" s="1" t="str">
        <f>+IF(LEN(A3325)&gt;0,VLOOKUP(A3325,Seguimiento_Mar_2025!G$4:J$356,4,FALSE),"")</f>
        <v>Departamento Administrativo de Planeación</v>
      </c>
      <c r="D3325" t="s">
        <v>1236</v>
      </c>
      <c r="E3325" t="str">
        <f t="shared" si="105"/>
        <v>55030202San Jerónimo</v>
      </c>
      <c r="F3325" t="str">
        <f t="shared" si="104"/>
        <v/>
      </c>
      <c r="G3325">
        <v>1</v>
      </c>
      <c r="H3325" s="2"/>
      <c r="I3325">
        <f>+ABS(SUMIF($A$4:$A$11183,A3325,$H$4:$H$11183)-IF(ISERROR(VLOOKUP(A3325,Seguimiento_Mar_2025!G$4:U$356,15,FALSE)),0,VLOOKUP(A3325,Seguimiento_Mar_2025!G$4:U$356,15,FALSE)))</f>
        <v>101</v>
      </c>
    </row>
    <row r="3326" spans="1:9" ht="30">
      <c r="A3326">
        <v>55030202</v>
      </c>
      <c r="B3326" s="1" t="str">
        <f>+IF(LEN(A3326)&gt;0,VLOOKUP(A3326,Seguimiento_Mar_2025!G$4:H$356,2,FALSE),"")</f>
        <v>Entidades territoriales con capadidades técnicas fortalecidas en gestión y proyectos</v>
      </c>
      <c r="C3326" s="1" t="str">
        <f>+IF(LEN(A3326)&gt;0,VLOOKUP(A3326,Seguimiento_Mar_2025!G$4:J$356,4,FALSE),"")</f>
        <v>Departamento Administrativo de Planeación</v>
      </c>
      <c r="D3326" t="s">
        <v>1288</v>
      </c>
      <c r="E3326" t="str">
        <f t="shared" si="105"/>
        <v>55030202San José de la Montaña</v>
      </c>
      <c r="F3326" t="str">
        <f t="shared" si="104"/>
        <v/>
      </c>
      <c r="G3326">
        <v>1</v>
      </c>
      <c r="H3326" s="2"/>
      <c r="I3326">
        <f>+ABS(SUMIF($A$4:$A$11183,A3326,$H$4:$H$11183)-IF(ISERROR(VLOOKUP(A3326,Seguimiento_Mar_2025!G$4:U$356,15,FALSE)),0,VLOOKUP(A3326,Seguimiento_Mar_2025!G$4:U$356,15,FALSE)))</f>
        <v>101</v>
      </c>
    </row>
    <row r="3327" spans="1:9" ht="30">
      <c r="A3327">
        <v>55030202</v>
      </c>
      <c r="B3327" s="1" t="str">
        <f>+IF(LEN(A3327)&gt;0,VLOOKUP(A3327,Seguimiento_Mar_2025!G$4:H$356,2,FALSE),"")</f>
        <v>Entidades territoriales con capadidades técnicas fortalecidas en gestión y proyectos</v>
      </c>
      <c r="C3327" s="1" t="str">
        <f>+IF(LEN(A3327)&gt;0,VLOOKUP(A3327,Seguimiento_Mar_2025!G$4:J$356,4,FALSE),"")</f>
        <v>Departamento Administrativo de Planeación</v>
      </c>
      <c r="D3327" t="s">
        <v>1226</v>
      </c>
      <c r="E3327" t="str">
        <f t="shared" si="105"/>
        <v>55030202San Juan de Urabá</v>
      </c>
      <c r="F3327" t="str">
        <f t="shared" si="104"/>
        <v/>
      </c>
      <c r="G3327">
        <v>1</v>
      </c>
      <c r="H3327" s="2"/>
      <c r="I3327">
        <f>+ABS(SUMIF($A$4:$A$11183,A3327,$H$4:$H$11183)-IF(ISERROR(VLOOKUP(A3327,Seguimiento_Mar_2025!G$4:U$356,15,FALSE)),0,VLOOKUP(A3327,Seguimiento_Mar_2025!G$4:U$356,15,FALSE)))</f>
        <v>101</v>
      </c>
    </row>
    <row r="3328" spans="1:9" ht="30">
      <c r="A3328">
        <v>55030202</v>
      </c>
      <c r="B3328" s="1" t="str">
        <f>+IF(LEN(A3328)&gt;0,VLOOKUP(A3328,Seguimiento_Mar_2025!G$4:H$356,2,FALSE),"")</f>
        <v>Entidades territoriales con capadidades técnicas fortalecidas en gestión y proyectos</v>
      </c>
      <c r="C3328" s="1" t="str">
        <f>+IF(LEN(A3328)&gt;0,VLOOKUP(A3328,Seguimiento_Mar_2025!G$4:J$356,4,FALSE),"")</f>
        <v>Departamento Administrativo de Planeación</v>
      </c>
      <c r="D3328" t="s">
        <v>1298</v>
      </c>
      <c r="E3328" t="str">
        <f t="shared" si="105"/>
        <v>55030202San Luis</v>
      </c>
      <c r="F3328" t="str">
        <f t="shared" si="104"/>
        <v/>
      </c>
      <c r="G3328">
        <v>1</v>
      </c>
      <c r="H3328" s="2"/>
      <c r="I3328">
        <f>+ABS(SUMIF($A$4:$A$11183,A3328,$H$4:$H$11183)-IF(ISERROR(VLOOKUP(A3328,Seguimiento_Mar_2025!G$4:U$356,15,FALSE)),0,VLOOKUP(A3328,Seguimiento_Mar_2025!G$4:U$356,15,FALSE)))</f>
        <v>101</v>
      </c>
    </row>
    <row r="3329" spans="1:9" ht="30">
      <c r="A3329">
        <v>55030202</v>
      </c>
      <c r="B3329" s="1" t="str">
        <f>+IF(LEN(A3329)&gt;0,VLOOKUP(A3329,Seguimiento_Mar_2025!G$4:H$356,2,FALSE),"")</f>
        <v>Entidades territoriales con capadidades técnicas fortalecidas en gestión y proyectos</v>
      </c>
      <c r="C3329" s="1" t="str">
        <f>+IF(LEN(A3329)&gt;0,VLOOKUP(A3329,Seguimiento_Mar_2025!G$4:J$356,4,FALSE),"")</f>
        <v>Departamento Administrativo de Planeación</v>
      </c>
      <c r="D3329" t="s">
        <v>1341</v>
      </c>
      <c r="E3329" t="str">
        <f t="shared" si="105"/>
        <v>55030202San Pedro de los Milagros</v>
      </c>
      <c r="F3329" t="str">
        <f t="shared" si="104"/>
        <v/>
      </c>
      <c r="G3329">
        <v>1</v>
      </c>
      <c r="H3329" s="2"/>
      <c r="I3329">
        <f>+ABS(SUMIF($A$4:$A$11183,A3329,$H$4:$H$11183)-IF(ISERROR(VLOOKUP(A3329,Seguimiento_Mar_2025!G$4:U$356,15,FALSE)),0,VLOOKUP(A3329,Seguimiento_Mar_2025!G$4:U$356,15,FALSE)))</f>
        <v>101</v>
      </c>
    </row>
    <row r="3330" spans="1:9" ht="30">
      <c r="A3330">
        <v>55030202</v>
      </c>
      <c r="B3330" s="1" t="str">
        <f>+IF(LEN(A3330)&gt;0,VLOOKUP(A3330,Seguimiento_Mar_2025!G$4:H$356,2,FALSE),"")</f>
        <v>Entidades territoriales con capadidades técnicas fortalecidas en gestión y proyectos</v>
      </c>
      <c r="C3330" s="1" t="str">
        <f>+IF(LEN(A3330)&gt;0,VLOOKUP(A3330,Seguimiento_Mar_2025!G$4:J$356,4,FALSE),"")</f>
        <v>Departamento Administrativo de Planeación</v>
      </c>
      <c r="D3330" t="s">
        <v>1342</v>
      </c>
      <c r="E3330" t="str">
        <f t="shared" si="105"/>
        <v>55030202San Pedro de Urabá</v>
      </c>
      <c r="F3330" t="str">
        <f t="shared" si="104"/>
        <v/>
      </c>
      <c r="G3330">
        <v>1</v>
      </c>
      <c r="H3330" s="2"/>
      <c r="I3330">
        <f>+ABS(SUMIF($A$4:$A$11183,A3330,$H$4:$H$11183)-IF(ISERROR(VLOOKUP(A3330,Seguimiento_Mar_2025!G$4:U$356,15,FALSE)),0,VLOOKUP(A3330,Seguimiento_Mar_2025!G$4:U$356,15,FALSE)))</f>
        <v>101</v>
      </c>
    </row>
    <row r="3331" spans="1:9" ht="30">
      <c r="A3331">
        <v>55030202</v>
      </c>
      <c r="B3331" s="1" t="str">
        <f>+IF(LEN(A3331)&gt;0,VLOOKUP(A3331,Seguimiento_Mar_2025!G$4:H$356,2,FALSE),"")</f>
        <v>Entidades territoriales con capadidades técnicas fortalecidas en gestión y proyectos</v>
      </c>
      <c r="C3331" s="1" t="str">
        <f>+IF(LEN(A3331)&gt;0,VLOOKUP(A3331,Seguimiento_Mar_2025!G$4:J$356,4,FALSE),"")</f>
        <v>Departamento Administrativo de Planeación</v>
      </c>
      <c r="D3331" t="s">
        <v>1247</v>
      </c>
      <c r="E3331" t="str">
        <f t="shared" si="105"/>
        <v>55030202San Rafael</v>
      </c>
      <c r="F3331" t="str">
        <f t="shared" si="104"/>
        <v/>
      </c>
      <c r="G3331">
        <v>1</v>
      </c>
      <c r="H3331" s="2"/>
      <c r="I3331">
        <f>+ABS(SUMIF($A$4:$A$11183,A3331,$H$4:$H$11183)-IF(ISERROR(VLOOKUP(A3331,Seguimiento_Mar_2025!G$4:U$356,15,FALSE)),0,VLOOKUP(A3331,Seguimiento_Mar_2025!G$4:U$356,15,FALSE)))</f>
        <v>101</v>
      </c>
    </row>
    <row r="3332" spans="1:9" ht="30">
      <c r="A3332">
        <v>55030202</v>
      </c>
      <c r="B3332" s="1" t="str">
        <f>+IF(LEN(A3332)&gt;0,VLOOKUP(A3332,Seguimiento_Mar_2025!G$4:H$356,2,FALSE),"")</f>
        <v>Entidades territoriales con capadidades técnicas fortalecidas en gestión y proyectos</v>
      </c>
      <c r="C3332" s="1" t="str">
        <f>+IF(LEN(A3332)&gt;0,VLOOKUP(A3332,Seguimiento_Mar_2025!G$4:J$356,4,FALSE),"")</f>
        <v>Departamento Administrativo de Planeación</v>
      </c>
      <c r="D3332" t="s">
        <v>1296</v>
      </c>
      <c r="E3332" t="str">
        <f t="shared" si="105"/>
        <v>55030202San Roque</v>
      </c>
      <c r="F3332" t="str">
        <f t="shared" ref="F3332:F3395" si="106">+IF(IF(LEN(E3332)&gt;0,COUNTIF($E$4:$E$11183,E3332),"")=1,"",IF(LEN(E3332)&gt;0,COUNTIF($E$4:$E$11183,E3332),""))</f>
        <v/>
      </c>
      <c r="G3332">
        <v>1</v>
      </c>
      <c r="H3332" s="2"/>
      <c r="I3332">
        <f>+ABS(SUMIF($A$4:$A$11183,A3332,$H$4:$H$11183)-IF(ISERROR(VLOOKUP(A3332,Seguimiento_Mar_2025!G$4:U$356,15,FALSE)),0,VLOOKUP(A3332,Seguimiento_Mar_2025!G$4:U$356,15,FALSE)))</f>
        <v>101</v>
      </c>
    </row>
    <row r="3333" spans="1:9" ht="30">
      <c r="A3333">
        <v>55030202</v>
      </c>
      <c r="B3333" s="1" t="str">
        <f>+IF(LEN(A3333)&gt;0,VLOOKUP(A3333,Seguimiento_Mar_2025!G$4:H$356,2,FALSE),"")</f>
        <v>Entidades territoriales con capadidades técnicas fortalecidas en gestión y proyectos</v>
      </c>
      <c r="C3333" s="1" t="str">
        <f>+IF(LEN(A3333)&gt;0,VLOOKUP(A3333,Seguimiento_Mar_2025!G$4:J$356,4,FALSE),"")</f>
        <v>Departamento Administrativo de Planeación</v>
      </c>
      <c r="D3333" t="s">
        <v>1343</v>
      </c>
      <c r="E3333" t="str">
        <f t="shared" si="105"/>
        <v>55030202San Vicente Ferrer</v>
      </c>
      <c r="F3333" t="str">
        <f t="shared" si="106"/>
        <v/>
      </c>
      <c r="G3333">
        <v>1</v>
      </c>
      <c r="H3333" s="2"/>
      <c r="I3333">
        <f>+ABS(SUMIF($A$4:$A$11183,A3333,$H$4:$H$11183)-IF(ISERROR(VLOOKUP(A3333,Seguimiento_Mar_2025!G$4:U$356,15,FALSE)),0,VLOOKUP(A3333,Seguimiento_Mar_2025!G$4:U$356,15,FALSE)))</f>
        <v>101</v>
      </c>
    </row>
    <row r="3334" spans="1:9" ht="30">
      <c r="A3334">
        <v>55030202</v>
      </c>
      <c r="B3334" s="1" t="str">
        <f>+IF(LEN(A3334)&gt;0,VLOOKUP(A3334,Seguimiento_Mar_2025!G$4:H$356,2,FALSE),"")</f>
        <v>Entidades territoriales con capadidades técnicas fortalecidas en gestión y proyectos</v>
      </c>
      <c r="C3334" s="1" t="str">
        <f>+IF(LEN(A3334)&gt;0,VLOOKUP(A3334,Seguimiento_Mar_2025!G$4:J$356,4,FALSE),"")</f>
        <v>Departamento Administrativo de Planeación</v>
      </c>
      <c r="D3334" t="s">
        <v>1344</v>
      </c>
      <c r="E3334" t="str">
        <f t="shared" si="105"/>
        <v>55030202Santa Bárbara</v>
      </c>
      <c r="F3334" t="str">
        <f t="shared" si="106"/>
        <v/>
      </c>
      <c r="G3334">
        <v>1</v>
      </c>
      <c r="H3334" s="2"/>
      <c r="I3334">
        <f>+ABS(SUMIF($A$4:$A$11183,A3334,$H$4:$H$11183)-IF(ISERROR(VLOOKUP(A3334,Seguimiento_Mar_2025!G$4:U$356,15,FALSE)),0,VLOOKUP(A3334,Seguimiento_Mar_2025!G$4:U$356,15,FALSE)))</f>
        <v>101</v>
      </c>
    </row>
    <row r="3335" spans="1:9" ht="30">
      <c r="A3335">
        <v>55030202</v>
      </c>
      <c r="B3335" s="1" t="str">
        <f>+IF(LEN(A3335)&gt;0,VLOOKUP(A3335,Seguimiento_Mar_2025!G$4:H$356,2,FALSE),"")</f>
        <v>Entidades territoriales con capadidades técnicas fortalecidas en gestión y proyectos</v>
      </c>
      <c r="C3335" s="1" t="str">
        <f>+IF(LEN(A3335)&gt;0,VLOOKUP(A3335,Seguimiento_Mar_2025!G$4:J$356,4,FALSE),"")</f>
        <v>Departamento Administrativo de Planeación</v>
      </c>
      <c r="D3335" t="s">
        <v>1255</v>
      </c>
      <c r="E3335" t="str">
        <f t="shared" si="105"/>
        <v>55030202Santa Fe de Antioquia</v>
      </c>
      <c r="F3335" t="str">
        <f t="shared" si="106"/>
        <v/>
      </c>
      <c r="G3335">
        <v>1</v>
      </c>
      <c r="H3335" s="2"/>
      <c r="I3335">
        <f>+ABS(SUMIF($A$4:$A$11183,A3335,$H$4:$H$11183)-IF(ISERROR(VLOOKUP(A3335,Seguimiento_Mar_2025!G$4:U$356,15,FALSE)),0,VLOOKUP(A3335,Seguimiento_Mar_2025!G$4:U$356,15,FALSE)))</f>
        <v>101</v>
      </c>
    </row>
    <row r="3336" spans="1:9" ht="30">
      <c r="A3336">
        <v>55030202</v>
      </c>
      <c r="B3336" s="1" t="str">
        <f>+IF(LEN(A3336)&gt;0,VLOOKUP(A3336,Seguimiento_Mar_2025!G$4:H$356,2,FALSE),"")</f>
        <v>Entidades territoriales con capadidades técnicas fortalecidas en gestión y proyectos</v>
      </c>
      <c r="C3336" s="1" t="str">
        <f>+IF(LEN(A3336)&gt;0,VLOOKUP(A3336,Seguimiento_Mar_2025!G$4:J$356,4,FALSE),"")</f>
        <v>Departamento Administrativo de Planeación</v>
      </c>
      <c r="D3336" t="s">
        <v>1259</v>
      </c>
      <c r="E3336" t="str">
        <f t="shared" si="105"/>
        <v>55030202Santa Rosa de Osos</v>
      </c>
      <c r="F3336" t="str">
        <f t="shared" si="106"/>
        <v/>
      </c>
      <c r="G3336">
        <v>1</v>
      </c>
      <c r="H3336" s="2"/>
      <c r="I3336">
        <f>+ABS(SUMIF($A$4:$A$11183,A3336,$H$4:$H$11183)-IF(ISERROR(VLOOKUP(A3336,Seguimiento_Mar_2025!G$4:U$356,15,FALSE)),0,VLOOKUP(A3336,Seguimiento_Mar_2025!G$4:U$356,15,FALSE)))</f>
        <v>101</v>
      </c>
    </row>
    <row r="3337" spans="1:9" ht="30">
      <c r="A3337">
        <v>55030202</v>
      </c>
      <c r="B3337" s="1" t="str">
        <f>+IF(LEN(A3337)&gt;0,VLOOKUP(A3337,Seguimiento_Mar_2025!G$4:H$356,2,FALSE),"")</f>
        <v>Entidades territoriales con capadidades técnicas fortalecidas en gestión y proyectos</v>
      </c>
      <c r="C3337" s="1" t="str">
        <f>+IF(LEN(A3337)&gt;0,VLOOKUP(A3337,Seguimiento_Mar_2025!G$4:J$356,4,FALSE),"")</f>
        <v>Departamento Administrativo de Planeación</v>
      </c>
      <c r="D3337" t="s">
        <v>1297</v>
      </c>
      <c r="E3337" t="str">
        <f t="shared" si="105"/>
        <v>55030202Santo Domingo</v>
      </c>
      <c r="F3337" t="str">
        <f t="shared" si="106"/>
        <v/>
      </c>
      <c r="G3337">
        <v>1</v>
      </c>
      <c r="H3337" s="2"/>
      <c r="I3337">
        <f>+ABS(SUMIF($A$4:$A$11183,A3337,$H$4:$H$11183)-IF(ISERROR(VLOOKUP(A3337,Seguimiento_Mar_2025!G$4:U$356,15,FALSE)),0,VLOOKUP(A3337,Seguimiento_Mar_2025!G$4:U$356,15,FALSE)))</f>
        <v>101</v>
      </c>
    </row>
    <row r="3338" spans="1:9" ht="30">
      <c r="A3338">
        <v>55030202</v>
      </c>
      <c r="B3338" s="1" t="str">
        <f>+IF(LEN(A3338)&gt;0,VLOOKUP(A3338,Seguimiento_Mar_2025!G$4:H$356,2,FALSE),"")</f>
        <v>Entidades territoriales con capadidades técnicas fortalecidas en gestión y proyectos</v>
      </c>
      <c r="C3338" s="1" t="str">
        <f>+IF(LEN(A3338)&gt;0,VLOOKUP(A3338,Seguimiento_Mar_2025!G$4:J$356,4,FALSE),"")</f>
        <v>Departamento Administrativo de Planeación</v>
      </c>
      <c r="D3338" t="s">
        <v>1262</v>
      </c>
      <c r="E3338" t="str">
        <f t="shared" si="105"/>
        <v>55030202Segovia</v>
      </c>
      <c r="F3338" t="str">
        <f t="shared" si="106"/>
        <v/>
      </c>
      <c r="G3338">
        <v>1</v>
      </c>
      <c r="H3338" s="2"/>
      <c r="I3338">
        <f>+ABS(SUMIF($A$4:$A$11183,A3338,$H$4:$H$11183)-IF(ISERROR(VLOOKUP(A3338,Seguimiento_Mar_2025!G$4:U$356,15,FALSE)),0,VLOOKUP(A3338,Seguimiento_Mar_2025!G$4:U$356,15,FALSE)))</f>
        <v>101</v>
      </c>
    </row>
    <row r="3339" spans="1:9" ht="30">
      <c r="A3339">
        <v>55030202</v>
      </c>
      <c r="B3339" s="1" t="str">
        <f>+IF(LEN(A3339)&gt;0,VLOOKUP(A3339,Seguimiento_Mar_2025!G$4:H$356,2,FALSE),"")</f>
        <v>Entidades territoriales con capadidades técnicas fortalecidas en gestión y proyectos</v>
      </c>
      <c r="C3339" s="1" t="str">
        <f>+IF(LEN(A3339)&gt;0,VLOOKUP(A3339,Seguimiento_Mar_2025!G$4:J$356,4,FALSE),"")</f>
        <v>Departamento Administrativo de Planeación</v>
      </c>
      <c r="D3339" t="s">
        <v>1267</v>
      </c>
      <c r="E3339" t="str">
        <f t="shared" si="105"/>
        <v>55030202Sonsón</v>
      </c>
      <c r="F3339" t="str">
        <f t="shared" si="106"/>
        <v/>
      </c>
      <c r="G3339">
        <v>1</v>
      </c>
      <c r="H3339" s="2"/>
      <c r="I3339">
        <f>+ABS(SUMIF($A$4:$A$11183,A3339,$H$4:$H$11183)-IF(ISERROR(VLOOKUP(A3339,Seguimiento_Mar_2025!G$4:U$356,15,FALSE)),0,VLOOKUP(A3339,Seguimiento_Mar_2025!G$4:U$356,15,FALSE)))</f>
        <v>101</v>
      </c>
    </row>
    <row r="3340" spans="1:9" ht="30">
      <c r="A3340">
        <v>55030202</v>
      </c>
      <c r="B3340" s="1" t="str">
        <f>+IF(LEN(A3340)&gt;0,VLOOKUP(A3340,Seguimiento_Mar_2025!G$4:H$356,2,FALSE),"")</f>
        <v>Entidades territoriales con capadidades técnicas fortalecidas en gestión y proyectos</v>
      </c>
      <c r="C3340" s="1" t="str">
        <f>+IF(LEN(A3340)&gt;0,VLOOKUP(A3340,Seguimiento_Mar_2025!G$4:J$356,4,FALSE),"")</f>
        <v>Departamento Administrativo de Planeación</v>
      </c>
      <c r="D3340" t="s">
        <v>1345</v>
      </c>
      <c r="E3340" t="str">
        <f t="shared" si="105"/>
        <v>55030202Sopetrán</v>
      </c>
      <c r="F3340" t="str">
        <f t="shared" si="106"/>
        <v/>
      </c>
      <c r="G3340">
        <v>1</v>
      </c>
      <c r="H3340" s="2"/>
      <c r="I3340">
        <f>+ABS(SUMIF($A$4:$A$11183,A3340,$H$4:$H$11183)-IF(ISERROR(VLOOKUP(A3340,Seguimiento_Mar_2025!G$4:U$356,15,FALSE)),0,VLOOKUP(A3340,Seguimiento_Mar_2025!G$4:U$356,15,FALSE)))</f>
        <v>101</v>
      </c>
    </row>
    <row r="3341" spans="1:9" ht="30">
      <c r="A3341">
        <v>55030202</v>
      </c>
      <c r="B3341" s="1" t="str">
        <f>+IF(LEN(A3341)&gt;0,VLOOKUP(A3341,Seguimiento_Mar_2025!G$4:H$356,2,FALSE),"")</f>
        <v>Entidades territoriales con capadidades técnicas fortalecidas en gestión y proyectos</v>
      </c>
      <c r="C3341" s="1" t="str">
        <f>+IF(LEN(A3341)&gt;0,VLOOKUP(A3341,Seguimiento_Mar_2025!G$4:J$356,4,FALSE),"")</f>
        <v>Departamento Administrativo de Planeación</v>
      </c>
      <c r="D3341" t="s">
        <v>1346</v>
      </c>
      <c r="E3341" t="str">
        <f t="shared" si="105"/>
        <v>55030202Támesis</v>
      </c>
      <c r="F3341" t="str">
        <f t="shared" si="106"/>
        <v/>
      </c>
      <c r="G3341">
        <v>1</v>
      </c>
      <c r="H3341" s="2"/>
      <c r="I3341">
        <f>+ABS(SUMIF($A$4:$A$11183,A3341,$H$4:$H$11183)-IF(ISERROR(VLOOKUP(A3341,Seguimiento_Mar_2025!G$4:U$356,15,FALSE)),0,VLOOKUP(A3341,Seguimiento_Mar_2025!G$4:U$356,15,FALSE)))</f>
        <v>101</v>
      </c>
    </row>
    <row r="3342" spans="1:9" ht="30">
      <c r="A3342">
        <v>55030202</v>
      </c>
      <c r="B3342" s="1" t="str">
        <f>+IF(LEN(A3342)&gt;0,VLOOKUP(A3342,Seguimiento_Mar_2025!G$4:H$356,2,FALSE),"")</f>
        <v>Entidades territoriales con capadidades técnicas fortalecidas en gestión y proyectos</v>
      </c>
      <c r="C3342" s="1" t="str">
        <f>+IF(LEN(A3342)&gt;0,VLOOKUP(A3342,Seguimiento_Mar_2025!G$4:J$356,4,FALSE),"")</f>
        <v>Departamento Administrativo de Planeación</v>
      </c>
      <c r="D3342" t="s">
        <v>1263</v>
      </c>
      <c r="E3342" t="str">
        <f t="shared" si="105"/>
        <v>55030202Tarazá</v>
      </c>
      <c r="F3342" t="str">
        <f t="shared" si="106"/>
        <v/>
      </c>
      <c r="G3342">
        <v>1</v>
      </c>
      <c r="H3342" s="2"/>
      <c r="I3342">
        <f>+ABS(SUMIF($A$4:$A$11183,A3342,$H$4:$H$11183)-IF(ISERROR(VLOOKUP(A3342,Seguimiento_Mar_2025!G$4:U$356,15,FALSE)),0,VLOOKUP(A3342,Seguimiento_Mar_2025!G$4:U$356,15,FALSE)))</f>
        <v>101</v>
      </c>
    </row>
    <row r="3343" spans="1:9" ht="30">
      <c r="A3343">
        <v>55030202</v>
      </c>
      <c r="B3343" s="1" t="str">
        <f>+IF(LEN(A3343)&gt;0,VLOOKUP(A3343,Seguimiento_Mar_2025!G$4:H$356,2,FALSE),"")</f>
        <v>Entidades territoriales con capadidades técnicas fortalecidas en gestión y proyectos</v>
      </c>
      <c r="C3343" s="1" t="str">
        <f>+IF(LEN(A3343)&gt;0,VLOOKUP(A3343,Seguimiento_Mar_2025!G$4:J$356,4,FALSE),"")</f>
        <v>Departamento Administrativo de Planeación</v>
      </c>
      <c r="D3343" t="s">
        <v>1289</v>
      </c>
      <c r="E3343" t="str">
        <f t="shared" si="105"/>
        <v>55030202Tarso</v>
      </c>
      <c r="F3343" t="str">
        <f t="shared" si="106"/>
        <v/>
      </c>
      <c r="G3343">
        <v>1</v>
      </c>
      <c r="H3343" s="2"/>
      <c r="I3343">
        <f>+ABS(SUMIF($A$4:$A$11183,A3343,$H$4:$H$11183)-IF(ISERROR(VLOOKUP(A3343,Seguimiento_Mar_2025!G$4:U$356,15,FALSE)),0,VLOOKUP(A3343,Seguimiento_Mar_2025!G$4:U$356,15,FALSE)))</f>
        <v>101</v>
      </c>
    </row>
    <row r="3344" spans="1:9" ht="30">
      <c r="A3344">
        <v>55030202</v>
      </c>
      <c r="B3344" s="1" t="str">
        <f>+IF(LEN(A3344)&gt;0,VLOOKUP(A3344,Seguimiento_Mar_2025!G$4:H$356,2,FALSE),"")</f>
        <v>Entidades territoriales con capadidades técnicas fortalecidas en gestión y proyectos</v>
      </c>
      <c r="C3344" s="1" t="str">
        <f>+IF(LEN(A3344)&gt;0,VLOOKUP(A3344,Seguimiento_Mar_2025!G$4:J$356,4,FALSE),"")</f>
        <v>Departamento Administrativo de Planeación</v>
      </c>
      <c r="D3344" t="s">
        <v>1347</v>
      </c>
      <c r="E3344" t="str">
        <f t="shared" si="105"/>
        <v>55030202Titiribí</v>
      </c>
      <c r="F3344" t="str">
        <f t="shared" si="106"/>
        <v/>
      </c>
      <c r="G3344">
        <v>1</v>
      </c>
      <c r="H3344" s="2"/>
      <c r="I3344">
        <f>+ABS(SUMIF($A$4:$A$11183,A3344,$H$4:$H$11183)-IF(ISERROR(VLOOKUP(A3344,Seguimiento_Mar_2025!G$4:U$356,15,FALSE)),0,VLOOKUP(A3344,Seguimiento_Mar_2025!G$4:U$356,15,FALSE)))</f>
        <v>101</v>
      </c>
    </row>
    <row r="3345" spans="1:9" ht="30">
      <c r="A3345">
        <v>55030202</v>
      </c>
      <c r="B3345" s="1" t="str">
        <f>+IF(LEN(A3345)&gt;0,VLOOKUP(A3345,Seguimiento_Mar_2025!G$4:H$356,2,FALSE),"")</f>
        <v>Entidades territoriales con capadidades técnicas fortalecidas en gestión y proyectos</v>
      </c>
      <c r="C3345" s="1" t="str">
        <f>+IF(LEN(A3345)&gt;0,VLOOKUP(A3345,Seguimiento_Mar_2025!G$4:J$356,4,FALSE),"")</f>
        <v>Departamento Administrativo de Planeación</v>
      </c>
      <c r="D3345" t="s">
        <v>1348</v>
      </c>
      <c r="E3345" t="str">
        <f t="shared" si="105"/>
        <v>55030202Toledo</v>
      </c>
      <c r="F3345" t="str">
        <f t="shared" si="106"/>
        <v/>
      </c>
      <c r="G3345">
        <v>1</v>
      </c>
      <c r="H3345" s="2"/>
      <c r="I3345">
        <f>+ABS(SUMIF($A$4:$A$11183,A3345,$H$4:$H$11183)-IF(ISERROR(VLOOKUP(A3345,Seguimiento_Mar_2025!G$4:U$356,15,FALSE)),0,VLOOKUP(A3345,Seguimiento_Mar_2025!G$4:U$356,15,FALSE)))</f>
        <v>101</v>
      </c>
    </row>
    <row r="3346" spans="1:9" ht="30">
      <c r="A3346">
        <v>55030202</v>
      </c>
      <c r="B3346" s="1" t="str">
        <f>+IF(LEN(A3346)&gt;0,VLOOKUP(A3346,Seguimiento_Mar_2025!G$4:H$356,2,FALSE),"")</f>
        <v>Entidades territoriales con capadidades técnicas fortalecidas en gestión y proyectos</v>
      </c>
      <c r="C3346" s="1" t="str">
        <f>+IF(LEN(A3346)&gt;0,VLOOKUP(A3346,Seguimiento_Mar_2025!G$4:J$356,4,FALSE),"")</f>
        <v>Departamento Administrativo de Planeación</v>
      </c>
      <c r="D3346" t="s">
        <v>1227</v>
      </c>
      <c r="E3346" t="str">
        <f t="shared" si="105"/>
        <v>55030202Turbo</v>
      </c>
      <c r="F3346" t="str">
        <f t="shared" si="106"/>
        <v/>
      </c>
      <c r="G3346">
        <v>1</v>
      </c>
      <c r="H3346" s="2"/>
      <c r="I3346">
        <f>+ABS(SUMIF($A$4:$A$11183,A3346,$H$4:$H$11183)-IF(ISERROR(VLOOKUP(A3346,Seguimiento_Mar_2025!G$4:U$356,15,FALSE)),0,VLOOKUP(A3346,Seguimiento_Mar_2025!G$4:U$356,15,FALSE)))</f>
        <v>101</v>
      </c>
    </row>
    <row r="3347" spans="1:9" ht="30">
      <c r="A3347">
        <v>55030202</v>
      </c>
      <c r="B3347" s="1" t="str">
        <f>+IF(LEN(A3347)&gt;0,VLOOKUP(A3347,Seguimiento_Mar_2025!G$4:H$356,2,FALSE),"")</f>
        <v>Entidades territoriales con capadidades técnicas fortalecidas en gestión y proyectos</v>
      </c>
      <c r="C3347" s="1" t="str">
        <f>+IF(LEN(A3347)&gt;0,VLOOKUP(A3347,Seguimiento_Mar_2025!G$4:J$356,4,FALSE),"")</f>
        <v>Departamento Administrativo de Planeación</v>
      </c>
      <c r="D3347" t="s">
        <v>1290</v>
      </c>
      <c r="E3347" t="str">
        <f t="shared" si="105"/>
        <v>55030202Uramita</v>
      </c>
      <c r="F3347" t="str">
        <f t="shared" si="106"/>
        <v/>
      </c>
      <c r="G3347">
        <v>1</v>
      </c>
      <c r="H3347" s="2"/>
      <c r="I3347">
        <f>+ABS(SUMIF($A$4:$A$11183,A3347,$H$4:$H$11183)-IF(ISERROR(VLOOKUP(A3347,Seguimiento_Mar_2025!G$4:U$356,15,FALSE)),0,VLOOKUP(A3347,Seguimiento_Mar_2025!G$4:U$356,15,FALSE)))</f>
        <v>101</v>
      </c>
    </row>
    <row r="3348" spans="1:9" ht="30">
      <c r="A3348">
        <v>55030202</v>
      </c>
      <c r="B3348" s="1" t="str">
        <f>+IF(LEN(A3348)&gt;0,VLOOKUP(A3348,Seguimiento_Mar_2025!G$4:H$356,2,FALSE),"")</f>
        <v>Entidades territoriales con capadidades técnicas fortalecidas en gestión y proyectos</v>
      </c>
      <c r="C3348" s="1" t="str">
        <f>+IF(LEN(A3348)&gt;0,VLOOKUP(A3348,Seguimiento_Mar_2025!G$4:J$356,4,FALSE),"")</f>
        <v>Departamento Administrativo de Planeación</v>
      </c>
      <c r="D3348" t="s">
        <v>1252</v>
      </c>
      <c r="E3348" t="str">
        <f t="shared" si="105"/>
        <v>55030202Urrao</v>
      </c>
      <c r="F3348" t="str">
        <f t="shared" si="106"/>
        <v/>
      </c>
      <c r="G3348">
        <v>1</v>
      </c>
      <c r="H3348" s="2"/>
      <c r="I3348">
        <f>+ABS(SUMIF($A$4:$A$11183,A3348,$H$4:$H$11183)-IF(ISERROR(VLOOKUP(A3348,Seguimiento_Mar_2025!G$4:U$356,15,FALSE)),0,VLOOKUP(A3348,Seguimiento_Mar_2025!G$4:U$356,15,FALSE)))</f>
        <v>101</v>
      </c>
    </row>
    <row r="3349" spans="1:9" ht="30">
      <c r="A3349">
        <v>55030202</v>
      </c>
      <c r="B3349" s="1" t="str">
        <f>+IF(LEN(A3349)&gt;0,VLOOKUP(A3349,Seguimiento_Mar_2025!G$4:H$356,2,FALSE),"")</f>
        <v>Entidades territoriales con capadidades técnicas fortalecidas en gestión y proyectos</v>
      </c>
      <c r="C3349" s="1" t="str">
        <f>+IF(LEN(A3349)&gt;0,VLOOKUP(A3349,Seguimiento_Mar_2025!G$4:J$356,4,FALSE),"")</f>
        <v>Departamento Administrativo de Planeación</v>
      </c>
      <c r="D3349" t="s">
        <v>1349</v>
      </c>
      <c r="E3349" t="str">
        <f t="shared" si="105"/>
        <v>55030202Valdivia</v>
      </c>
      <c r="F3349" t="str">
        <f t="shared" si="106"/>
        <v/>
      </c>
      <c r="G3349">
        <v>1</v>
      </c>
      <c r="H3349" s="2"/>
      <c r="I3349">
        <f>+ABS(SUMIF($A$4:$A$11183,A3349,$H$4:$H$11183)-IF(ISERROR(VLOOKUP(A3349,Seguimiento_Mar_2025!G$4:U$356,15,FALSE)),0,VLOOKUP(A3349,Seguimiento_Mar_2025!G$4:U$356,15,FALSE)))</f>
        <v>101</v>
      </c>
    </row>
    <row r="3350" spans="1:9" ht="30">
      <c r="A3350">
        <v>55030202</v>
      </c>
      <c r="B3350" s="1" t="str">
        <f>+IF(LEN(A3350)&gt;0,VLOOKUP(A3350,Seguimiento_Mar_2025!G$4:H$356,2,FALSE),"")</f>
        <v>Entidades territoriales con capadidades técnicas fortalecidas en gestión y proyectos</v>
      </c>
      <c r="C3350" s="1" t="str">
        <f>+IF(LEN(A3350)&gt;0,VLOOKUP(A3350,Seguimiento_Mar_2025!G$4:J$356,4,FALSE),"")</f>
        <v>Departamento Administrativo de Planeación</v>
      </c>
      <c r="D3350" t="s">
        <v>1350</v>
      </c>
      <c r="E3350" t="str">
        <f t="shared" si="105"/>
        <v>55030202Valparaíso</v>
      </c>
      <c r="F3350" t="str">
        <f t="shared" si="106"/>
        <v/>
      </c>
      <c r="G3350">
        <v>1</v>
      </c>
      <c r="H3350" s="2"/>
      <c r="I3350">
        <f>+ABS(SUMIF($A$4:$A$11183,A3350,$H$4:$H$11183)-IF(ISERROR(VLOOKUP(A3350,Seguimiento_Mar_2025!G$4:U$356,15,FALSE)),0,VLOOKUP(A3350,Seguimiento_Mar_2025!G$4:U$356,15,FALSE)))</f>
        <v>101</v>
      </c>
    </row>
    <row r="3351" spans="1:9" ht="30">
      <c r="A3351">
        <v>55030202</v>
      </c>
      <c r="B3351" s="1" t="str">
        <f>+IF(LEN(A3351)&gt;0,VLOOKUP(A3351,Seguimiento_Mar_2025!G$4:H$356,2,FALSE),"")</f>
        <v>Entidades territoriales con capadidades técnicas fortalecidas en gestión y proyectos</v>
      </c>
      <c r="C3351" s="1" t="str">
        <f>+IF(LEN(A3351)&gt;0,VLOOKUP(A3351,Seguimiento_Mar_2025!G$4:J$356,4,FALSE),"")</f>
        <v>Departamento Administrativo de Planeación</v>
      </c>
      <c r="D3351" t="s">
        <v>1232</v>
      </c>
      <c r="E3351" t="str">
        <f t="shared" si="105"/>
        <v>55030202Vegachí</v>
      </c>
      <c r="F3351" t="str">
        <f t="shared" si="106"/>
        <v/>
      </c>
      <c r="G3351">
        <v>1</v>
      </c>
      <c r="H3351" s="2"/>
      <c r="I3351">
        <f>+ABS(SUMIF($A$4:$A$11183,A3351,$H$4:$H$11183)-IF(ISERROR(VLOOKUP(A3351,Seguimiento_Mar_2025!G$4:U$356,15,FALSE)),0,VLOOKUP(A3351,Seguimiento_Mar_2025!G$4:U$356,15,FALSE)))</f>
        <v>101</v>
      </c>
    </row>
    <row r="3352" spans="1:9" ht="30">
      <c r="A3352">
        <v>55030202</v>
      </c>
      <c r="B3352" s="1" t="str">
        <f>+IF(LEN(A3352)&gt;0,VLOOKUP(A3352,Seguimiento_Mar_2025!G$4:H$356,2,FALSE),"")</f>
        <v>Entidades territoriales con capadidades técnicas fortalecidas en gestión y proyectos</v>
      </c>
      <c r="C3352" s="1" t="str">
        <f>+IF(LEN(A3352)&gt;0,VLOOKUP(A3352,Seguimiento_Mar_2025!G$4:J$356,4,FALSE),"")</f>
        <v>Departamento Administrativo de Planeación</v>
      </c>
      <c r="D3352" t="s">
        <v>1351</v>
      </c>
      <c r="E3352" t="str">
        <f t="shared" si="105"/>
        <v>55030202Venecia</v>
      </c>
      <c r="F3352" t="str">
        <f t="shared" si="106"/>
        <v/>
      </c>
      <c r="G3352">
        <v>1</v>
      </c>
      <c r="H3352" s="2"/>
      <c r="I3352">
        <f>+ABS(SUMIF($A$4:$A$11183,A3352,$H$4:$H$11183)-IF(ISERROR(VLOOKUP(A3352,Seguimiento_Mar_2025!G$4:U$356,15,FALSE)),0,VLOOKUP(A3352,Seguimiento_Mar_2025!G$4:U$356,15,FALSE)))</f>
        <v>101</v>
      </c>
    </row>
    <row r="3353" spans="1:9" ht="30">
      <c r="A3353">
        <v>55030202</v>
      </c>
      <c r="B3353" s="1" t="str">
        <f>+IF(LEN(A3353)&gt;0,VLOOKUP(A3353,Seguimiento_Mar_2025!G$4:H$356,2,FALSE),"")</f>
        <v>Entidades territoriales con capadidades técnicas fortalecidas en gestión y proyectos</v>
      </c>
      <c r="C3353" s="1" t="str">
        <f>+IF(LEN(A3353)&gt;0,VLOOKUP(A3353,Seguimiento_Mar_2025!G$4:J$356,4,FALSE),"")</f>
        <v>Departamento Administrativo de Planeación</v>
      </c>
      <c r="D3353" t="s">
        <v>1291</v>
      </c>
      <c r="E3353" t="str">
        <f t="shared" si="105"/>
        <v>55030202Vigía del Fuerte</v>
      </c>
      <c r="F3353" t="str">
        <f t="shared" si="106"/>
        <v/>
      </c>
      <c r="G3353">
        <v>1</v>
      </c>
      <c r="H3353" s="2"/>
      <c r="I3353">
        <f>+ABS(SUMIF($A$4:$A$11183,A3353,$H$4:$H$11183)-IF(ISERROR(VLOOKUP(A3353,Seguimiento_Mar_2025!G$4:U$356,15,FALSE)),0,VLOOKUP(A3353,Seguimiento_Mar_2025!G$4:U$356,15,FALSE)))</f>
        <v>101</v>
      </c>
    </row>
    <row r="3354" spans="1:9" ht="30">
      <c r="A3354">
        <v>55030202</v>
      </c>
      <c r="B3354" s="1" t="str">
        <f>+IF(LEN(A3354)&gt;0,VLOOKUP(A3354,Seguimiento_Mar_2025!G$4:H$356,2,FALSE),"")</f>
        <v>Entidades territoriales con capadidades técnicas fortalecidas en gestión y proyectos</v>
      </c>
      <c r="C3354" s="1" t="str">
        <f>+IF(LEN(A3354)&gt;0,VLOOKUP(A3354,Seguimiento_Mar_2025!G$4:J$356,4,FALSE),"")</f>
        <v>Departamento Administrativo de Planeación</v>
      </c>
      <c r="D3354" t="s">
        <v>1352</v>
      </c>
      <c r="E3354" t="str">
        <f t="shared" si="105"/>
        <v>55030202Yalí</v>
      </c>
      <c r="F3354" t="str">
        <f t="shared" si="106"/>
        <v/>
      </c>
      <c r="G3354">
        <v>1</v>
      </c>
      <c r="H3354" s="2"/>
      <c r="I3354">
        <f>+ABS(SUMIF($A$4:$A$11183,A3354,$H$4:$H$11183)-IF(ISERROR(VLOOKUP(A3354,Seguimiento_Mar_2025!G$4:U$356,15,FALSE)),0,VLOOKUP(A3354,Seguimiento_Mar_2025!G$4:U$356,15,FALSE)))</f>
        <v>101</v>
      </c>
    </row>
    <row r="3355" spans="1:9" ht="30">
      <c r="A3355">
        <v>55030202</v>
      </c>
      <c r="B3355" s="1" t="str">
        <f>+IF(LEN(A3355)&gt;0,VLOOKUP(A3355,Seguimiento_Mar_2025!G$4:H$356,2,FALSE),"")</f>
        <v>Entidades territoriales con capadidades técnicas fortalecidas en gestión y proyectos</v>
      </c>
      <c r="C3355" s="1" t="str">
        <f>+IF(LEN(A3355)&gt;0,VLOOKUP(A3355,Seguimiento_Mar_2025!G$4:J$356,4,FALSE),"")</f>
        <v>Departamento Administrativo de Planeación</v>
      </c>
      <c r="D3355" t="s">
        <v>1353</v>
      </c>
      <c r="E3355" t="str">
        <f t="shared" si="105"/>
        <v>55030202Yarumal</v>
      </c>
      <c r="F3355" t="str">
        <f t="shared" si="106"/>
        <v/>
      </c>
      <c r="G3355">
        <v>1</v>
      </c>
      <c r="H3355" s="2"/>
      <c r="I3355">
        <f>+ABS(SUMIF($A$4:$A$11183,A3355,$H$4:$H$11183)-IF(ISERROR(VLOOKUP(A3355,Seguimiento_Mar_2025!G$4:U$356,15,FALSE)),0,VLOOKUP(A3355,Seguimiento_Mar_2025!G$4:U$356,15,FALSE)))</f>
        <v>101</v>
      </c>
    </row>
    <row r="3356" spans="1:9" ht="30">
      <c r="A3356">
        <v>55030202</v>
      </c>
      <c r="B3356" s="1" t="str">
        <f>+IF(LEN(A3356)&gt;0,VLOOKUP(A3356,Seguimiento_Mar_2025!G$4:H$356,2,FALSE),"")</f>
        <v>Entidades territoriales con capadidades técnicas fortalecidas en gestión y proyectos</v>
      </c>
      <c r="C3356" s="1" t="str">
        <f>+IF(LEN(A3356)&gt;0,VLOOKUP(A3356,Seguimiento_Mar_2025!G$4:J$356,4,FALSE),"")</f>
        <v>Departamento Administrativo de Planeación</v>
      </c>
      <c r="D3356" t="s">
        <v>1301</v>
      </c>
      <c r="E3356" t="str">
        <f t="shared" si="105"/>
        <v>55030202Yolombó</v>
      </c>
      <c r="F3356" t="str">
        <f t="shared" si="106"/>
        <v/>
      </c>
      <c r="G3356">
        <v>1</v>
      </c>
      <c r="H3356" s="2"/>
      <c r="I3356">
        <f>+ABS(SUMIF($A$4:$A$11183,A3356,$H$4:$H$11183)-IF(ISERROR(VLOOKUP(A3356,Seguimiento_Mar_2025!G$4:U$356,15,FALSE)),0,VLOOKUP(A3356,Seguimiento_Mar_2025!G$4:U$356,15,FALSE)))</f>
        <v>101</v>
      </c>
    </row>
    <row r="3357" spans="1:9" ht="30">
      <c r="A3357">
        <v>55030202</v>
      </c>
      <c r="B3357" s="1" t="str">
        <f>+IF(LEN(A3357)&gt;0,VLOOKUP(A3357,Seguimiento_Mar_2025!G$4:H$356,2,FALSE),"")</f>
        <v>Entidades territoriales con capadidades técnicas fortalecidas en gestión y proyectos</v>
      </c>
      <c r="C3357" s="1" t="str">
        <f>+IF(LEN(A3357)&gt;0,VLOOKUP(A3357,Seguimiento_Mar_2025!G$4:J$356,4,FALSE),"")</f>
        <v>Departamento Administrativo de Planeación</v>
      </c>
      <c r="D3357" t="s">
        <v>1354</v>
      </c>
      <c r="E3357" t="str">
        <f t="shared" si="105"/>
        <v>55030202Yondó</v>
      </c>
      <c r="F3357" t="str">
        <f t="shared" si="106"/>
        <v/>
      </c>
      <c r="G3357">
        <v>1</v>
      </c>
      <c r="H3357" s="2"/>
      <c r="I3357">
        <f>+ABS(SUMIF($A$4:$A$11183,A3357,$H$4:$H$11183)-IF(ISERROR(VLOOKUP(A3357,Seguimiento_Mar_2025!G$4:U$356,15,FALSE)),0,VLOOKUP(A3357,Seguimiento_Mar_2025!G$4:U$356,15,FALSE)))</f>
        <v>101</v>
      </c>
    </row>
    <row r="3358" spans="1:9" ht="30">
      <c r="A3358">
        <v>55030202</v>
      </c>
      <c r="B3358" s="1" t="str">
        <f>+IF(LEN(A3358)&gt;0,VLOOKUP(A3358,Seguimiento_Mar_2025!G$4:H$356,2,FALSE),"")</f>
        <v>Entidades territoriales con capadidades técnicas fortalecidas en gestión y proyectos</v>
      </c>
      <c r="C3358" s="1" t="str">
        <f>+IF(LEN(A3358)&gt;0,VLOOKUP(A3358,Seguimiento_Mar_2025!G$4:J$356,4,FALSE),"")</f>
        <v>Departamento Administrativo de Planeación</v>
      </c>
      <c r="D3358" t="s">
        <v>1233</v>
      </c>
      <c r="E3358" t="str">
        <f t="shared" si="105"/>
        <v>55030202Zaragoza</v>
      </c>
      <c r="F3358" t="str">
        <f t="shared" si="106"/>
        <v/>
      </c>
      <c r="G3358">
        <v>1</v>
      </c>
      <c r="H3358" s="2"/>
      <c r="I3358">
        <f>+ABS(SUMIF($A$4:$A$11183,A3358,$H$4:$H$11183)-IF(ISERROR(VLOOKUP(A3358,Seguimiento_Mar_2025!G$4:U$356,15,FALSE)),0,VLOOKUP(A3358,Seguimiento_Mar_2025!G$4:U$356,15,FALSE)))</f>
        <v>101</v>
      </c>
    </row>
    <row r="3359" spans="1:9" ht="30">
      <c r="A3359" t="s">
        <v>644</v>
      </c>
      <c r="B3359" s="1" t="str">
        <f>+IF(LEN(A3359)&gt;0,VLOOKUP(A3359,Seguimiento_Mar_2025!G$4:H$356,2,FALSE),"")</f>
        <v>Planes y estudios con orientaciones para el ordenamiento territorial departamental realizados</v>
      </c>
      <c r="C3359" s="1" t="str">
        <f>+IF(LEN(A3359)&gt;0,VLOOKUP(A3359,Seguimiento_Mar_2025!G$4:J$356,4,FALSE),"")</f>
        <v>Departamento Administrativo de Planeación</v>
      </c>
      <c r="D3359" t="s">
        <v>1366</v>
      </c>
      <c r="E3359" t="str">
        <f t="shared" si="105"/>
        <v>54020101[Subregión]-Oriente</v>
      </c>
      <c r="F3359" t="str">
        <f t="shared" si="106"/>
        <v/>
      </c>
      <c r="G3359">
        <v>1</v>
      </c>
      <c r="H3359" s="2"/>
      <c r="I3359">
        <f>+ABS(SUMIF($A$4:$A$11183,A3359,$H$4:$H$11183)-IF(ISERROR(VLOOKUP(A3359,Seguimiento_Mar_2025!G$4:U$356,15,FALSE)),0,VLOOKUP(A3359,Seguimiento_Mar_2025!G$4:U$356,15,FALSE)))</f>
        <v>3</v>
      </c>
    </row>
    <row r="3360" spans="1:9" ht="30">
      <c r="A3360" t="s">
        <v>644</v>
      </c>
      <c r="B3360" s="1" t="str">
        <f>+IF(LEN(A3360)&gt;0,VLOOKUP(A3360,Seguimiento_Mar_2025!G$4:H$356,2,FALSE),"")</f>
        <v>Planes y estudios con orientaciones para el ordenamiento territorial departamental realizados</v>
      </c>
      <c r="C3360" s="1" t="str">
        <f>+IF(LEN(A3360)&gt;0,VLOOKUP(A3360,Seguimiento_Mar_2025!G$4:J$356,4,FALSE),"")</f>
        <v>Departamento Administrativo de Planeación</v>
      </c>
      <c r="D3360" t="s">
        <v>1365</v>
      </c>
      <c r="E3360" t="str">
        <f t="shared" si="105"/>
        <v>54020101[Subregión]-Urabá</v>
      </c>
      <c r="F3360" t="str">
        <f t="shared" si="106"/>
        <v/>
      </c>
      <c r="G3360">
        <v>1</v>
      </c>
      <c r="H3360" s="2"/>
      <c r="I3360">
        <f>+ABS(SUMIF($A$4:$A$11183,A3360,$H$4:$H$11183)-IF(ISERROR(VLOOKUP(A3360,Seguimiento_Mar_2025!G$4:U$356,15,FALSE)),0,VLOOKUP(A3360,Seguimiento_Mar_2025!G$4:U$356,15,FALSE)))</f>
        <v>3</v>
      </c>
    </row>
    <row r="3361" spans="1:9" ht="30">
      <c r="A3361" t="s">
        <v>644</v>
      </c>
      <c r="B3361" s="1" t="str">
        <f>+IF(LEN(A3361)&gt;0,VLOOKUP(A3361,Seguimiento_Mar_2025!G$4:H$356,2,FALSE),"")</f>
        <v>Planes y estudios con orientaciones para el ordenamiento territorial departamental realizados</v>
      </c>
      <c r="C3361" s="1" t="str">
        <f>+IF(LEN(A3361)&gt;0,VLOOKUP(A3361,Seguimiento_Mar_2025!G$4:J$356,4,FALSE),"")</f>
        <v>Departamento Administrativo de Planeación</v>
      </c>
      <c r="D3361" t="s">
        <v>1229</v>
      </c>
      <c r="E3361" t="str">
        <f t="shared" si="105"/>
        <v>54020101.Departamento</v>
      </c>
      <c r="F3361" t="str">
        <f t="shared" si="106"/>
        <v/>
      </c>
      <c r="G3361">
        <v>1</v>
      </c>
      <c r="H3361" s="2"/>
      <c r="I3361">
        <f>+ABS(SUMIF($A$4:$A$11183,A3361,$H$4:$H$11183)-IF(ISERROR(VLOOKUP(A3361,Seguimiento_Mar_2025!G$4:U$356,15,FALSE)),0,VLOOKUP(A3361,Seguimiento_Mar_2025!G$4:U$356,15,FALSE)))</f>
        <v>3</v>
      </c>
    </row>
    <row r="3362" spans="1:9" ht="30">
      <c r="A3362" t="s">
        <v>1183</v>
      </c>
      <c r="B3362" s="1" t="str">
        <f>+IF(LEN(A3362)&gt;0,VLOOKUP(A3362,Seguimiento_Mar_2025!G$4:H$356,2,FALSE),"")</f>
        <v>Porcentaje de entidades, organismos y dependencias con al menos un instrumento de gestión o planificación actualizado</v>
      </c>
      <c r="C3362" s="1" t="str">
        <f>+IF(LEN(A3362)&gt;0,VLOOKUP(A3362,Seguimiento_Mar_2025!G$4:J$356,4,FALSE),"")</f>
        <v>Departamento Administrativo de Planeación</v>
      </c>
      <c r="D3362" t="s">
        <v>1271</v>
      </c>
      <c r="E3362" t="str">
        <f t="shared" si="105"/>
        <v>R-550301Abejorral</v>
      </c>
      <c r="F3362" t="str">
        <f t="shared" si="106"/>
        <v/>
      </c>
      <c r="G3362">
        <v>0.80200000000000005</v>
      </c>
      <c r="H3362" s="2"/>
      <c r="I3362">
        <f>+ABS(SUMIF($A$4:$A$11183,A3362,$H$4:$H$11183)-IF(ISERROR(VLOOKUP(A3362,Seguimiento_Mar_2025!G$4:U$356,15,FALSE)),0,VLOOKUP(A3362,Seguimiento_Mar_2025!G$4:U$356,15,FALSE)))</f>
        <v>62</v>
      </c>
    </row>
    <row r="3363" spans="1:9" ht="30">
      <c r="A3363" t="s">
        <v>1183</v>
      </c>
      <c r="B3363" s="1" t="str">
        <f>+IF(LEN(A3363)&gt;0,VLOOKUP(A3363,Seguimiento_Mar_2025!G$4:H$356,2,FALSE),"")</f>
        <v>Porcentaje de entidades, organismos y dependencias con al menos un instrumento de gestión o planificación actualizado</v>
      </c>
      <c r="C3363" s="1" t="str">
        <f>+IF(LEN(A3363)&gt;0,VLOOKUP(A3363,Seguimiento_Mar_2025!G$4:J$356,4,FALSE),"")</f>
        <v>Departamento Administrativo de Planeación</v>
      </c>
      <c r="D3363" t="s">
        <v>1304</v>
      </c>
      <c r="E3363" t="str">
        <f t="shared" si="105"/>
        <v>R-550301Alejandría</v>
      </c>
      <c r="F3363" t="str">
        <f t="shared" si="106"/>
        <v/>
      </c>
      <c r="G3363">
        <v>0.80200000000000005</v>
      </c>
      <c r="H3363" s="2"/>
      <c r="I3363">
        <f>+ABS(SUMIF($A$4:$A$11183,A3363,$H$4:$H$11183)-IF(ISERROR(VLOOKUP(A3363,Seguimiento_Mar_2025!G$4:U$356,15,FALSE)),0,VLOOKUP(A3363,Seguimiento_Mar_2025!G$4:U$356,15,FALSE)))</f>
        <v>62</v>
      </c>
    </row>
    <row r="3364" spans="1:9" ht="30">
      <c r="A3364" t="s">
        <v>1183</v>
      </c>
      <c r="B3364" s="1" t="str">
        <f>+IF(LEN(A3364)&gt;0,VLOOKUP(A3364,Seguimiento_Mar_2025!G$4:H$356,2,FALSE),"")</f>
        <v>Porcentaje de entidades, organismos y dependencias con al menos un instrumento de gestión o planificación actualizado</v>
      </c>
      <c r="C3364" s="1" t="str">
        <f>+IF(LEN(A3364)&gt;0,VLOOKUP(A3364,Seguimiento_Mar_2025!G$4:J$356,4,FALSE),"")</f>
        <v>Departamento Administrativo de Planeación</v>
      </c>
      <c r="D3364" t="s">
        <v>1305</v>
      </c>
      <c r="E3364" t="str">
        <f t="shared" si="105"/>
        <v>R-550301Amalfi</v>
      </c>
      <c r="F3364" t="str">
        <f t="shared" si="106"/>
        <v/>
      </c>
      <c r="G3364">
        <v>0.80200000000000005</v>
      </c>
      <c r="H3364" s="2"/>
      <c r="I3364">
        <f>+ABS(SUMIF($A$4:$A$11183,A3364,$H$4:$H$11183)-IF(ISERROR(VLOOKUP(A3364,Seguimiento_Mar_2025!G$4:U$356,15,FALSE)),0,VLOOKUP(A3364,Seguimiento_Mar_2025!G$4:U$356,15,FALSE)))</f>
        <v>62</v>
      </c>
    </row>
    <row r="3365" spans="1:9" ht="30">
      <c r="A3365" t="s">
        <v>1183</v>
      </c>
      <c r="B3365" s="1" t="str">
        <f>+IF(LEN(A3365)&gt;0,VLOOKUP(A3365,Seguimiento_Mar_2025!G$4:H$356,2,FALSE),"")</f>
        <v>Porcentaje de entidades, organismos y dependencias con al menos un instrumento de gestión o planificación actualizado</v>
      </c>
      <c r="C3365" s="1" t="str">
        <f>+IF(LEN(A3365)&gt;0,VLOOKUP(A3365,Seguimiento_Mar_2025!G$4:J$356,4,FALSE),"")</f>
        <v>Departamento Administrativo de Planeación</v>
      </c>
      <c r="D3365" t="s">
        <v>1241</v>
      </c>
      <c r="E3365" t="str">
        <f t="shared" si="105"/>
        <v>R-550301Andes</v>
      </c>
      <c r="F3365" t="str">
        <f t="shared" si="106"/>
        <v/>
      </c>
      <c r="G3365">
        <v>0.80200000000000005</v>
      </c>
      <c r="H3365" s="2"/>
      <c r="I3365">
        <f>+ABS(SUMIF($A$4:$A$11183,A3365,$H$4:$H$11183)-IF(ISERROR(VLOOKUP(A3365,Seguimiento_Mar_2025!G$4:U$356,15,FALSE)),0,VLOOKUP(A3365,Seguimiento_Mar_2025!G$4:U$356,15,FALSE)))</f>
        <v>62</v>
      </c>
    </row>
    <row r="3366" spans="1:9" ht="30">
      <c r="A3366" t="s">
        <v>1183</v>
      </c>
      <c r="B3366" s="1" t="str">
        <f>+IF(LEN(A3366)&gt;0,VLOOKUP(A3366,Seguimiento_Mar_2025!G$4:H$356,2,FALSE),"")</f>
        <v>Porcentaje de entidades, organismos y dependencias con al menos un instrumento de gestión o planificación actualizado</v>
      </c>
      <c r="C3366" s="1" t="str">
        <f>+IF(LEN(A3366)&gt;0,VLOOKUP(A3366,Seguimiento_Mar_2025!G$4:J$356,4,FALSE),"")</f>
        <v>Departamento Administrativo de Planeación</v>
      </c>
      <c r="D3366" t="s">
        <v>1278</v>
      </c>
      <c r="E3366" t="str">
        <f t="shared" si="105"/>
        <v>R-550301Angostura</v>
      </c>
      <c r="F3366" t="str">
        <f t="shared" si="106"/>
        <v/>
      </c>
      <c r="G3366">
        <v>0.80200000000000005</v>
      </c>
      <c r="H3366" s="2"/>
      <c r="I3366">
        <f>+ABS(SUMIF($A$4:$A$11183,A3366,$H$4:$H$11183)-IF(ISERROR(VLOOKUP(A3366,Seguimiento_Mar_2025!G$4:U$356,15,FALSE)),0,VLOOKUP(A3366,Seguimiento_Mar_2025!G$4:U$356,15,FALSE)))</f>
        <v>62</v>
      </c>
    </row>
    <row r="3367" spans="1:9" ht="30">
      <c r="A3367" t="s">
        <v>1183</v>
      </c>
      <c r="B3367" s="1" t="str">
        <f>+IF(LEN(A3367)&gt;0,VLOOKUP(A3367,Seguimiento_Mar_2025!G$4:H$356,2,FALSE),"")</f>
        <v>Porcentaje de entidades, organismos y dependencias con al menos un instrumento de gestión o planificación actualizado</v>
      </c>
      <c r="C3367" s="1" t="str">
        <f>+IF(LEN(A3367)&gt;0,VLOOKUP(A3367,Seguimiento_Mar_2025!G$4:J$356,4,FALSE),"")</f>
        <v>Departamento Administrativo de Planeación</v>
      </c>
      <c r="D3367" t="s">
        <v>1257</v>
      </c>
      <c r="E3367" t="str">
        <f t="shared" si="105"/>
        <v>R-550301Apartadó</v>
      </c>
      <c r="F3367" t="str">
        <f t="shared" si="106"/>
        <v/>
      </c>
      <c r="G3367">
        <v>0.80200000000000005</v>
      </c>
      <c r="H3367" s="2"/>
      <c r="I3367">
        <f>+ABS(SUMIF($A$4:$A$11183,A3367,$H$4:$H$11183)-IF(ISERROR(VLOOKUP(A3367,Seguimiento_Mar_2025!G$4:U$356,15,FALSE)),0,VLOOKUP(A3367,Seguimiento_Mar_2025!G$4:U$356,15,FALSE)))</f>
        <v>62</v>
      </c>
    </row>
    <row r="3368" spans="1:9" ht="30">
      <c r="A3368" t="s">
        <v>1183</v>
      </c>
      <c r="B3368" s="1" t="str">
        <f>+IF(LEN(A3368)&gt;0,VLOOKUP(A3368,Seguimiento_Mar_2025!G$4:H$356,2,FALSE),"")</f>
        <v>Porcentaje de entidades, organismos y dependencias con al menos un instrumento de gestión o planificación actualizado</v>
      </c>
      <c r="C3368" s="1" t="str">
        <f>+IF(LEN(A3368)&gt;0,VLOOKUP(A3368,Seguimiento_Mar_2025!G$4:J$356,4,FALSE),"")</f>
        <v>Departamento Administrativo de Planeación</v>
      </c>
      <c r="D3368" t="s">
        <v>1225</v>
      </c>
      <c r="E3368" t="str">
        <f t="shared" si="105"/>
        <v>R-550301Arboletes</v>
      </c>
      <c r="F3368" t="str">
        <f t="shared" si="106"/>
        <v/>
      </c>
      <c r="G3368">
        <v>0.80200000000000005</v>
      </c>
      <c r="H3368" s="2"/>
      <c r="I3368">
        <f>+ABS(SUMIF($A$4:$A$11183,A3368,$H$4:$H$11183)-IF(ISERROR(VLOOKUP(A3368,Seguimiento_Mar_2025!G$4:U$356,15,FALSE)),0,VLOOKUP(A3368,Seguimiento_Mar_2025!G$4:U$356,15,FALSE)))</f>
        <v>62</v>
      </c>
    </row>
    <row r="3369" spans="1:9" ht="30">
      <c r="A3369" t="s">
        <v>1183</v>
      </c>
      <c r="B3369" s="1" t="str">
        <f>+IF(LEN(A3369)&gt;0,VLOOKUP(A3369,Seguimiento_Mar_2025!G$4:H$356,2,FALSE),"")</f>
        <v>Porcentaje de entidades, organismos y dependencias con al menos un instrumento de gestión o planificación actualizado</v>
      </c>
      <c r="C3369" s="1" t="str">
        <f>+IF(LEN(A3369)&gt;0,VLOOKUP(A3369,Seguimiento_Mar_2025!G$4:J$356,4,FALSE),"")</f>
        <v>Departamento Administrativo de Planeación</v>
      </c>
      <c r="D3369" t="s">
        <v>1269</v>
      </c>
      <c r="E3369" t="str">
        <f t="shared" ref="E3369:E3432" si="107">+A3369&amp;D3369</f>
        <v>R-550301Armenia</v>
      </c>
      <c r="F3369" t="str">
        <f t="shared" si="106"/>
        <v/>
      </c>
      <c r="G3369">
        <v>0.80200000000000005</v>
      </c>
      <c r="H3369" s="2"/>
      <c r="I3369">
        <f>+ABS(SUMIF($A$4:$A$11183,A3369,$H$4:$H$11183)-IF(ISERROR(VLOOKUP(A3369,Seguimiento_Mar_2025!G$4:U$356,15,FALSE)),0,VLOOKUP(A3369,Seguimiento_Mar_2025!G$4:U$356,15,FALSE)))</f>
        <v>62</v>
      </c>
    </row>
    <row r="3370" spans="1:9" ht="30">
      <c r="A3370" t="s">
        <v>1183</v>
      </c>
      <c r="B3370" s="1" t="str">
        <f>+IF(LEN(A3370)&gt;0,VLOOKUP(A3370,Seguimiento_Mar_2025!G$4:H$356,2,FALSE),"")</f>
        <v>Porcentaje de entidades, organismos y dependencias con al menos un instrumento de gestión o planificación actualizado</v>
      </c>
      <c r="C3370" s="1" t="str">
        <f>+IF(LEN(A3370)&gt;0,VLOOKUP(A3370,Seguimiento_Mar_2025!G$4:J$356,4,FALSE),"")</f>
        <v>Departamento Administrativo de Planeación</v>
      </c>
      <c r="D3370" t="s">
        <v>1309</v>
      </c>
      <c r="E3370" t="str">
        <f t="shared" si="107"/>
        <v>R-550301Barbosa</v>
      </c>
      <c r="F3370" t="str">
        <f t="shared" si="106"/>
        <v/>
      </c>
      <c r="G3370">
        <v>0.80200000000000005</v>
      </c>
      <c r="H3370" s="2"/>
      <c r="I3370">
        <f>+ABS(SUMIF($A$4:$A$11183,A3370,$H$4:$H$11183)-IF(ISERROR(VLOOKUP(A3370,Seguimiento_Mar_2025!G$4:U$356,15,FALSE)),0,VLOOKUP(A3370,Seguimiento_Mar_2025!G$4:U$356,15,FALSE)))</f>
        <v>62</v>
      </c>
    </row>
    <row r="3371" spans="1:9" ht="30">
      <c r="A3371" t="s">
        <v>1183</v>
      </c>
      <c r="B3371" s="1" t="str">
        <f>+IF(LEN(A3371)&gt;0,VLOOKUP(A3371,Seguimiento_Mar_2025!G$4:H$356,2,FALSE),"")</f>
        <v>Porcentaje de entidades, organismos y dependencias con al menos un instrumento de gestión o planificación actualizado</v>
      </c>
      <c r="C3371" s="1" t="str">
        <f>+IF(LEN(A3371)&gt;0,VLOOKUP(A3371,Seguimiento_Mar_2025!G$4:J$356,4,FALSE),"")</f>
        <v>Departamento Administrativo de Planeación</v>
      </c>
      <c r="D3371" t="s">
        <v>1280</v>
      </c>
      <c r="E3371" t="str">
        <f t="shared" si="107"/>
        <v>R-550301Briceño</v>
      </c>
      <c r="F3371" t="str">
        <f t="shared" si="106"/>
        <v/>
      </c>
      <c r="G3371">
        <v>0.80200000000000005</v>
      </c>
      <c r="H3371" s="2"/>
      <c r="I3371">
        <f>+ABS(SUMIF($A$4:$A$11183,A3371,$H$4:$H$11183)-IF(ISERROR(VLOOKUP(A3371,Seguimiento_Mar_2025!G$4:U$356,15,FALSE)),0,VLOOKUP(A3371,Seguimiento_Mar_2025!G$4:U$356,15,FALSE)))</f>
        <v>62</v>
      </c>
    </row>
    <row r="3372" spans="1:9" ht="30">
      <c r="A3372" t="s">
        <v>1183</v>
      </c>
      <c r="B3372" s="1" t="str">
        <f>+IF(LEN(A3372)&gt;0,VLOOKUP(A3372,Seguimiento_Mar_2025!G$4:H$356,2,FALSE),"")</f>
        <v>Porcentaje de entidades, organismos y dependencias con al menos un instrumento de gestión o planificación actualizado</v>
      </c>
      <c r="C3372" s="1" t="str">
        <f>+IF(LEN(A3372)&gt;0,VLOOKUP(A3372,Seguimiento_Mar_2025!G$4:J$356,4,FALSE),"")</f>
        <v>Departamento Administrativo de Planeación</v>
      </c>
      <c r="D3372" t="s">
        <v>1312</v>
      </c>
      <c r="E3372" t="str">
        <f t="shared" si="107"/>
        <v>R-550301Buriticá</v>
      </c>
      <c r="F3372" t="str">
        <f t="shared" si="106"/>
        <v/>
      </c>
      <c r="G3372">
        <v>0.80200000000000005</v>
      </c>
      <c r="H3372" s="2"/>
      <c r="I3372">
        <f>+ABS(SUMIF($A$4:$A$11183,A3372,$H$4:$H$11183)-IF(ISERROR(VLOOKUP(A3372,Seguimiento_Mar_2025!G$4:U$356,15,FALSE)),0,VLOOKUP(A3372,Seguimiento_Mar_2025!G$4:U$356,15,FALSE)))</f>
        <v>62</v>
      </c>
    </row>
    <row r="3373" spans="1:9" ht="30">
      <c r="A3373" t="s">
        <v>1183</v>
      </c>
      <c r="B3373" s="1" t="str">
        <f>+IF(LEN(A3373)&gt;0,VLOOKUP(A3373,Seguimiento_Mar_2025!G$4:H$356,2,FALSE),"")</f>
        <v>Porcentaje de entidades, organismos y dependencias con al menos un instrumento de gestión o planificación actualizado</v>
      </c>
      <c r="C3373" s="1" t="str">
        <f>+IF(LEN(A3373)&gt;0,VLOOKUP(A3373,Seguimiento_Mar_2025!G$4:J$356,4,FALSE),"")</f>
        <v>Departamento Administrativo de Planeación</v>
      </c>
      <c r="D3373" t="s">
        <v>1313</v>
      </c>
      <c r="E3373" t="str">
        <f t="shared" si="107"/>
        <v>R-550301Caicedo</v>
      </c>
      <c r="F3373" t="str">
        <f t="shared" si="106"/>
        <v/>
      </c>
      <c r="G3373">
        <v>0.80200000000000005</v>
      </c>
      <c r="H3373" s="2"/>
      <c r="I3373">
        <f>+ABS(SUMIF($A$4:$A$11183,A3373,$H$4:$H$11183)-IF(ISERROR(VLOOKUP(A3373,Seguimiento_Mar_2025!G$4:U$356,15,FALSE)),0,VLOOKUP(A3373,Seguimiento_Mar_2025!G$4:U$356,15,FALSE)))</f>
        <v>62</v>
      </c>
    </row>
    <row r="3374" spans="1:9" ht="30">
      <c r="A3374" t="s">
        <v>1183</v>
      </c>
      <c r="B3374" s="1" t="str">
        <f>+IF(LEN(A3374)&gt;0,VLOOKUP(A3374,Seguimiento_Mar_2025!G$4:H$356,2,FALSE),"")</f>
        <v>Porcentaje de entidades, organismos y dependencias con al menos un instrumento de gestión o planificación actualizado</v>
      </c>
      <c r="C3374" s="1" t="str">
        <f>+IF(LEN(A3374)&gt;0,VLOOKUP(A3374,Seguimiento_Mar_2025!G$4:J$356,4,FALSE),"")</f>
        <v>Departamento Administrativo de Planeación</v>
      </c>
      <c r="D3374" t="s">
        <v>1273</v>
      </c>
      <c r="E3374" t="str">
        <f t="shared" si="107"/>
        <v>R-550301Caramanta</v>
      </c>
      <c r="F3374" t="str">
        <f t="shared" si="106"/>
        <v/>
      </c>
      <c r="G3374">
        <v>0.80200000000000005</v>
      </c>
      <c r="H3374" s="2"/>
      <c r="I3374">
        <f>+ABS(SUMIF($A$4:$A$11183,A3374,$H$4:$H$11183)-IF(ISERROR(VLOOKUP(A3374,Seguimiento_Mar_2025!G$4:U$356,15,FALSE)),0,VLOOKUP(A3374,Seguimiento_Mar_2025!G$4:U$356,15,FALSE)))</f>
        <v>62</v>
      </c>
    </row>
    <row r="3375" spans="1:9" ht="30">
      <c r="A3375" t="s">
        <v>1183</v>
      </c>
      <c r="B3375" s="1" t="str">
        <f>+IF(LEN(A3375)&gt;0,VLOOKUP(A3375,Seguimiento_Mar_2025!G$4:H$356,2,FALSE),"")</f>
        <v>Porcentaje de entidades, organismos y dependencias con al menos un instrumento de gestión o planificación actualizado</v>
      </c>
      <c r="C3375" s="1" t="str">
        <f>+IF(LEN(A3375)&gt;0,VLOOKUP(A3375,Seguimiento_Mar_2025!G$4:J$356,4,FALSE),"")</f>
        <v>Departamento Administrativo de Planeación</v>
      </c>
      <c r="D3375" t="s">
        <v>1266</v>
      </c>
      <c r="E3375" t="str">
        <f t="shared" si="107"/>
        <v>R-550301Carepa</v>
      </c>
      <c r="F3375" t="str">
        <f t="shared" si="106"/>
        <v/>
      </c>
      <c r="G3375">
        <v>0.80200000000000005</v>
      </c>
      <c r="H3375" s="2"/>
      <c r="I3375">
        <f>+ABS(SUMIF($A$4:$A$11183,A3375,$H$4:$H$11183)-IF(ISERROR(VLOOKUP(A3375,Seguimiento_Mar_2025!G$4:U$356,15,FALSE)),0,VLOOKUP(A3375,Seguimiento_Mar_2025!G$4:U$356,15,FALSE)))</f>
        <v>62</v>
      </c>
    </row>
    <row r="3376" spans="1:9" ht="30">
      <c r="A3376" t="s">
        <v>1183</v>
      </c>
      <c r="B3376" s="1" t="str">
        <f>+IF(LEN(A3376)&gt;0,VLOOKUP(A3376,Seguimiento_Mar_2025!G$4:H$356,2,FALSE),"")</f>
        <v>Porcentaje de entidades, organismos y dependencias con al menos un instrumento de gestión o planificación actualizado</v>
      </c>
      <c r="C3376" s="1" t="str">
        <f>+IF(LEN(A3376)&gt;0,VLOOKUP(A3376,Seguimiento_Mar_2025!G$4:J$356,4,FALSE),"")</f>
        <v>Departamento Administrativo de Planeación</v>
      </c>
      <c r="D3376" t="s">
        <v>1292</v>
      </c>
      <c r="E3376" t="str">
        <f t="shared" si="107"/>
        <v>R-550301Carolina del Príncipe</v>
      </c>
      <c r="F3376" t="str">
        <f t="shared" si="106"/>
        <v/>
      </c>
      <c r="G3376">
        <v>0.80200000000000005</v>
      </c>
      <c r="H3376" s="2"/>
      <c r="I3376">
        <f>+ABS(SUMIF($A$4:$A$11183,A3376,$H$4:$H$11183)-IF(ISERROR(VLOOKUP(A3376,Seguimiento_Mar_2025!G$4:U$356,15,FALSE)),0,VLOOKUP(A3376,Seguimiento_Mar_2025!G$4:U$356,15,FALSE)))</f>
        <v>62</v>
      </c>
    </row>
    <row r="3377" spans="1:9" ht="30">
      <c r="A3377" t="s">
        <v>1183</v>
      </c>
      <c r="B3377" s="1" t="str">
        <f>+IF(LEN(A3377)&gt;0,VLOOKUP(A3377,Seguimiento_Mar_2025!G$4:H$356,2,FALSE),"")</f>
        <v>Porcentaje de entidades, organismos y dependencias con al menos un instrumento de gestión o planificación actualizado</v>
      </c>
      <c r="C3377" s="1" t="str">
        <f>+IF(LEN(A3377)&gt;0,VLOOKUP(A3377,Seguimiento_Mar_2025!G$4:J$356,4,FALSE),"")</f>
        <v>Departamento Administrativo de Planeación</v>
      </c>
      <c r="D3377" t="s">
        <v>1265</v>
      </c>
      <c r="E3377" t="str">
        <f t="shared" si="107"/>
        <v>R-550301Caucasia</v>
      </c>
      <c r="F3377" t="str">
        <f t="shared" si="106"/>
        <v/>
      </c>
      <c r="G3377">
        <v>0.80200000000000005</v>
      </c>
      <c r="H3377" s="2"/>
      <c r="I3377">
        <f>+ABS(SUMIF($A$4:$A$11183,A3377,$H$4:$H$11183)-IF(ISERROR(VLOOKUP(A3377,Seguimiento_Mar_2025!G$4:U$356,15,FALSE)),0,VLOOKUP(A3377,Seguimiento_Mar_2025!G$4:U$356,15,FALSE)))</f>
        <v>62</v>
      </c>
    </row>
    <row r="3378" spans="1:9" ht="30">
      <c r="A3378" t="s">
        <v>1183</v>
      </c>
      <c r="B3378" s="1" t="str">
        <f>+IF(LEN(A3378)&gt;0,VLOOKUP(A3378,Seguimiento_Mar_2025!G$4:H$356,2,FALSE),"")</f>
        <v>Porcentaje de entidades, organismos y dependencias con al menos un instrumento de gestión o planificación actualizado</v>
      </c>
      <c r="C3378" s="1" t="str">
        <f>+IF(LEN(A3378)&gt;0,VLOOKUP(A3378,Seguimiento_Mar_2025!G$4:J$356,4,FALSE),"")</f>
        <v>Departamento Administrativo de Planeación</v>
      </c>
      <c r="D3378" t="s">
        <v>1258</v>
      </c>
      <c r="E3378" t="str">
        <f t="shared" si="107"/>
        <v>R-550301Chigorodó</v>
      </c>
      <c r="F3378" t="str">
        <f t="shared" si="106"/>
        <v/>
      </c>
      <c r="G3378">
        <v>0.80200000000000005</v>
      </c>
      <c r="H3378" s="2"/>
      <c r="I3378">
        <f>+ABS(SUMIF($A$4:$A$11183,A3378,$H$4:$H$11183)-IF(ISERROR(VLOOKUP(A3378,Seguimiento_Mar_2025!G$4:U$356,15,FALSE)),0,VLOOKUP(A3378,Seguimiento_Mar_2025!G$4:U$356,15,FALSE)))</f>
        <v>62</v>
      </c>
    </row>
    <row r="3379" spans="1:9" ht="30">
      <c r="A3379" t="s">
        <v>1183</v>
      </c>
      <c r="B3379" s="1" t="str">
        <f>+IF(LEN(A3379)&gt;0,VLOOKUP(A3379,Seguimiento_Mar_2025!G$4:H$356,2,FALSE),"")</f>
        <v>Porcentaje de entidades, organismos y dependencias con al menos un instrumento de gestión o planificación actualizado</v>
      </c>
      <c r="C3379" s="1" t="str">
        <f>+IF(LEN(A3379)&gt;0,VLOOKUP(A3379,Seguimiento_Mar_2025!G$4:J$356,4,FALSE),"")</f>
        <v>Departamento Administrativo de Planeación</v>
      </c>
      <c r="D3379" t="s">
        <v>1281</v>
      </c>
      <c r="E3379" t="str">
        <f t="shared" si="107"/>
        <v>R-550301Cisneros</v>
      </c>
      <c r="F3379" t="str">
        <f t="shared" si="106"/>
        <v/>
      </c>
      <c r="G3379">
        <v>0.80200000000000005</v>
      </c>
      <c r="H3379" s="2"/>
      <c r="I3379">
        <f>+ABS(SUMIF($A$4:$A$11183,A3379,$H$4:$H$11183)-IF(ISERROR(VLOOKUP(A3379,Seguimiento_Mar_2025!G$4:U$356,15,FALSE)),0,VLOOKUP(A3379,Seguimiento_Mar_2025!G$4:U$356,15,FALSE)))</f>
        <v>62</v>
      </c>
    </row>
    <row r="3380" spans="1:9" ht="30">
      <c r="A3380" t="s">
        <v>1183</v>
      </c>
      <c r="B3380" s="1" t="str">
        <f>+IF(LEN(A3380)&gt;0,VLOOKUP(A3380,Seguimiento_Mar_2025!G$4:H$356,2,FALSE),"")</f>
        <v>Porcentaje de entidades, organismos y dependencias con al menos un instrumento de gestión o planificación actualizado</v>
      </c>
      <c r="C3380" s="1" t="str">
        <f>+IF(LEN(A3380)&gt;0,VLOOKUP(A3380,Seguimiento_Mar_2025!G$4:J$356,4,FALSE),"")</f>
        <v>Departamento Administrativo de Planeación</v>
      </c>
      <c r="D3380" t="s">
        <v>1254</v>
      </c>
      <c r="E3380" t="str">
        <f t="shared" si="107"/>
        <v>R-550301Ciudad Bolívar</v>
      </c>
      <c r="F3380" t="str">
        <f t="shared" si="106"/>
        <v/>
      </c>
      <c r="G3380">
        <v>0.80200000000000005</v>
      </c>
      <c r="H3380" s="2"/>
      <c r="I3380">
        <f>+ABS(SUMIF($A$4:$A$11183,A3380,$H$4:$H$11183)-IF(ISERROR(VLOOKUP(A3380,Seguimiento_Mar_2025!G$4:U$356,15,FALSE)),0,VLOOKUP(A3380,Seguimiento_Mar_2025!G$4:U$356,15,FALSE)))</f>
        <v>62</v>
      </c>
    </row>
    <row r="3381" spans="1:9" ht="30">
      <c r="A3381" t="s">
        <v>1183</v>
      </c>
      <c r="B3381" s="1" t="str">
        <f>+IF(LEN(A3381)&gt;0,VLOOKUP(A3381,Seguimiento_Mar_2025!G$4:H$356,2,FALSE),"")</f>
        <v>Porcentaje de entidades, organismos y dependencias con al menos un instrumento de gestión o planificación actualizado</v>
      </c>
      <c r="C3381" s="1" t="str">
        <f>+IF(LEN(A3381)&gt;0,VLOOKUP(A3381,Seguimiento_Mar_2025!G$4:J$356,4,FALSE),"")</f>
        <v>Departamento Administrativo de Planeación</v>
      </c>
      <c r="D3381" t="s">
        <v>1317</v>
      </c>
      <c r="E3381" t="str">
        <f t="shared" si="107"/>
        <v>R-550301Cocorná</v>
      </c>
      <c r="F3381" t="str">
        <f t="shared" si="106"/>
        <v/>
      </c>
      <c r="G3381">
        <v>0.80200000000000005</v>
      </c>
      <c r="H3381" s="2"/>
      <c r="I3381">
        <f>+ABS(SUMIF($A$4:$A$11183,A3381,$H$4:$H$11183)-IF(ISERROR(VLOOKUP(A3381,Seguimiento_Mar_2025!G$4:U$356,15,FALSE)),0,VLOOKUP(A3381,Seguimiento_Mar_2025!G$4:U$356,15,FALSE)))</f>
        <v>62</v>
      </c>
    </row>
    <row r="3382" spans="1:9" ht="30">
      <c r="A3382" t="s">
        <v>1183</v>
      </c>
      <c r="B3382" s="1" t="str">
        <f>+IF(LEN(A3382)&gt;0,VLOOKUP(A3382,Seguimiento_Mar_2025!G$4:H$356,2,FALSE),"")</f>
        <v>Porcentaje de entidades, organismos y dependencias con al menos un instrumento de gestión o planificación actualizado</v>
      </c>
      <c r="C3382" s="1" t="str">
        <f>+IF(LEN(A3382)&gt;0,VLOOKUP(A3382,Seguimiento_Mar_2025!G$4:J$356,4,FALSE),"")</f>
        <v>Departamento Administrativo de Planeación</v>
      </c>
      <c r="D3382" t="s">
        <v>1318</v>
      </c>
      <c r="E3382" t="str">
        <f t="shared" si="107"/>
        <v>R-550301Concordia</v>
      </c>
      <c r="F3382" t="str">
        <f t="shared" si="106"/>
        <v/>
      </c>
      <c r="G3382">
        <v>0.80200000000000005</v>
      </c>
      <c r="H3382" s="2"/>
      <c r="I3382">
        <f>+ABS(SUMIF($A$4:$A$11183,A3382,$H$4:$H$11183)-IF(ISERROR(VLOOKUP(A3382,Seguimiento_Mar_2025!G$4:U$356,15,FALSE)),0,VLOOKUP(A3382,Seguimiento_Mar_2025!G$4:U$356,15,FALSE)))</f>
        <v>62</v>
      </c>
    </row>
    <row r="3383" spans="1:9" ht="30">
      <c r="A3383" t="s">
        <v>1183</v>
      </c>
      <c r="B3383" s="1" t="str">
        <f>+IF(LEN(A3383)&gt;0,VLOOKUP(A3383,Seguimiento_Mar_2025!G$4:H$356,2,FALSE),"")</f>
        <v>Porcentaje de entidades, organismos y dependencias con al menos un instrumento de gestión o planificación actualizado</v>
      </c>
      <c r="C3383" s="1" t="str">
        <f>+IF(LEN(A3383)&gt;0,VLOOKUP(A3383,Seguimiento_Mar_2025!G$4:J$356,4,FALSE),"")</f>
        <v>Departamento Administrativo de Planeación</v>
      </c>
      <c r="D3383" t="s">
        <v>1319</v>
      </c>
      <c r="E3383" t="str">
        <f t="shared" si="107"/>
        <v>R-550301Donmatías</v>
      </c>
      <c r="F3383" t="str">
        <f t="shared" si="106"/>
        <v/>
      </c>
      <c r="G3383">
        <v>0.80200000000000005</v>
      </c>
      <c r="H3383" s="2"/>
      <c r="I3383">
        <f>+ABS(SUMIF($A$4:$A$11183,A3383,$H$4:$H$11183)-IF(ISERROR(VLOOKUP(A3383,Seguimiento_Mar_2025!G$4:U$356,15,FALSE)),0,VLOOKUP(A3383,Seguimiento_Mar_2025!G$4:U$356,15,FALSE)))</f>
        <v>62</v>
      </c>
    </row>
    <row r="3384" spans="1:9" ht="30">
      <c r="A3384" t="s">
        <v>1183</v>
      </c>
      <c r="B3384" s="1" t="str">
        <f>+IF(LEN(A3384)&gt;0,VLOOKUP(A3384,Seguimiento_Mar_2025!G$4:H$356,2,FALSE),"")</f>
        <v>Porcentaje de entidades, organismos y dependencias con al menos un instrumento de gestión o planificación actualizado</v>
      </c>
      <c r="C3384" s="1" t="str">
        <f>+IF(LEN(A3384)&gt;0,VLOOKUP(A3384,Seguimiento_Mar_2025!G$4:J$356,4,FALSE),"")</f>
        <v>Departamento Administrativo de Planeación</v>
      </c>
      <c r="D3384" t="s">
        <v>1320</v>
      </c>
      <c r="E3384" t="str">
        <f t="shared" si="107"/>
        <v>R-550301El Carmen de Viboral</v>
      </c>
      <c r="F3384" t="str">
        <f t="shared" si="106"/>
        <v/>
      </c>
      <c r="G3384">
        <v>0.80200000000000005</v>
      </c>
      <c r="H3384" s="2"/>
      <c r="I3384">
        <f>+ABS(SUMIF($A$4:$A$11183,A3384,$H$4:$H$11183)-IF(ISERROR(VLOOKUP(A3384,Seguimiento_Mar_2025!G$4:U$356,15,FALSE)),0,VLOOKUP(A3384,Seguimiento_Mar_2025!G$4:U$356,15,FALSE)))</f>
        <v>62</v>
      </c>
    </row>
    <row r="3385" spans="1:9" ht="30">
      <c r="A3385" t="s">
        <v>1183</v>
      </c>
      <c r="B3385" s="1" t="str">
        <f>+IF(LEN(A3385)&gt;0,VLOOKUP(A3385,Seguimiento_Mar_2025!G$4:H$356,2,FALSE),"")</f>
        <v>Porcentaje de entidades, organismos y dependencias con al menos un instrumento de gestión o planificación actualizado</v>
      </c>
      <c r="C3385" s="1" t="str">
        <f>+IF(LEN(A3385)&gt;0,VLOOKUP(A3385,Seguimiento_Mar_2025!G$4:J$356,4,FALSE),"")</f>
        <v>Departamento Administrativo de Planeación</v>
      </c>
      <c r="D3385" t="s">
        <v>1244</v>
      </c>
      <c r="E3385" t="str">
        <f t="shared" si="107"/>
        <v>R-550301El Peñol</v>
      </c>
      <c r="F3385" t="str">
        <f t="shared" si="106"/>
        <v/>
      </c>
      <c r="G3385">
        <v>0.80200000000000005</v>
      </c>
      <c r="H3385" s="2"/>
      <c r="I3385">
        <f>+ABS(SUMIF($A$4:$A$11183,A3385,$H$4:$H$11183)-IF(ISERROR(VLOOKUP(A3385,Seguimiento_Mar_2025!G$4:U$356,15,FALSE)),0,VLOOKUP(A3385,Seguimiento_Mar_2025!G$4:U$356,15,FALSE)))</f>
        <v>62</v>
      </c>
    </row>
    <row r="3386" spans="1:9" ht="30">
      <c r="A3386" t="s">
        <v>1183</v>
      </c>
      <c r="B3386" s="1" t="str">
        <f>+IF(LEN(A3386)&gt;0,VLOOKUP(A3386,Seguimiento_Mar_2025!G$4:H$356,2,FALSE),"")</f>
        <v>Porcentaje de entidades, organismos y dependencias con al menos un instrumento de gestión o planificación actualizado</v>
      </c>
      <c r="C3386" s="1" t="str">
        <f>+IF(LEN(A3386)&gt;0,VLOOKUP(A3386,Seguimiento_Mar_2025!G$4:J$356,4,FALSE),"")</f>
        <v>Departamento Administrativo de Planeación</v>
      </c>
      <c r="D3386" t="s">
        <v>1321</v>
      </c>
      <c r="E3386" t="str">
        <f t="shared" si="107"/>
        <v>R-550301El Retiro</v>
      </c>
      <c r="F3386" t="str">
        <f t="shared" si="106"/>
        <v/>
      </c>
      <c r="G3386">
        <v>0.80200000000000005</v>
      </c>
      <c r="H3386" s="2"/>
      <c r="I3386">
        <f>+ABS(SUMIF($A$4:$A$11183,A3386,$H$4:$H$11183)-IF(ISERROR(VLOOKUP(A3386,Seguimiento_Mar_2025!G$4:U$356,15,FALSE)),0,VLOOKUP(A3386,Seguimiento_Mar_2025!G$4:U$356,15,FALSE)))</f>
        <v>62</v>
      </c>
    </row>
    <row r="3387" spans="1:9" ht="30">
      <c r="A3387" t="s">
        <v>1183</v>
      </c>
      <c r="B3387" s="1" t="str">
        <f>+IF(LEN(A3387)&gt;0,VLOOKUP(A3387,Seguimiento_Mar_2025!G$4:H$356,2,FALSE),"")</f>
        <v>Porcentaje de entidades, organismos y dependencias con al menos un instrumento de gestión o planificación actualizado</v>
      </c>
      <c r="C3387" s="1" t="str">
        <f>+IF(LEN(A3387)&gt;0,VLOOKUP(A3387,Seguimiento_Mar_2025!G$4:J$356,4,FALSE),"")</f>
        <v>Departamento Administrativo de Planeación</v>
      </c>
      <c r="D3387" t="s">
        <v>1235</v>
      </c>
      <c r="E3387" t="str">
        <f t="shared" si="107"/>
        <v>R-550301El Santuario</v>
      </c>
      <c r="F3387" t="str">
        <f t="shared" si="106"/>
        <v/>
      </c>
      <c r="G3387">
        <v>0.80200000000000005</v>
      </c>
      <c r="H3387" s="2"/>
      <c r="I3387">
        <f>+ABS(SUMIF($A$4:$A$11183,A3387,$H$4:$H$11183)-IF(ISERROR(VLOOKUP(A3387,Seguimiento_Mar_2025!G$4:U$356,15,FALSE)),0,VLOOKUP(A3387,Seguimiento_Mar_2025!G$4:U$356,15,FALSE)))</f>
        <v>62</v>
      </c>
    </row>
    <row r="3388" spans="1:9" ht="30">
      <c r="A3388" t="s">
        <v>1183</v>
      </c>
      <c r="B3388" s="1" t="str">
        <f>+IF(LEN(A3388)&gt;0,VLOOKUP(A3388,Seguimiento_Mar_2025!G$4:H$356,2,FALSE),"")</f>
        <v>Porcentaje de entidades, organismos y dependencias con al menos un instrumento de gestión o planificación actualizado</v>
      </c>
      <c r="C3388" s="1" t="str">
        <f>+IF(LEN(A3388)&gt;0,VLOOKUP(A3388,Seguimiento_Mar_2025!G$4:J$356,4,FALSE),"")</f>
        <v>Departamento Administrativo de Planeación</v>
      </c>
      <c r="D3388" t="s">
        <v>1246</v>
      </c>
      <c r="E3388" t="str">
        <f t="shared" si="107"/>
        <v>R-550301Entrerríos</v>
      </c>
      <c r="F3388" t="str">
        <f t="shared" si="106"/>
        <v/>
      </c>
      <c r="G3388">
        <v>0.80200000000000005</v>
      </c>
      <c r="H3388" s="2"/>
      <c r="I3388">
        <f>+ABS(SUMIF($A$4:$A$11183,A3388,$H$4:$H$11183)-IF(ISERROR(VLOOKUP(A3388,Seguimiento_Mar_2025!G$4:U$356,15,FALSE)),0,VLOOKUP(A3388,Seguimiento_Mar_2025!G$4:U$356,15,FALSE)))</f>
        <v>62</v>
      </c>
    </row>
    <row r="3389" spans="1:9" ht="30">
      <c r="A3389" t="s">
        <v>1183</v>
      </c>
      <c r="B3389" s="1" t="str">
        <f>+IF(LEN(A3389)&gt;0,VLOOKUP(A3389,Seguimiento_Mar_2025!G$4:H$356,2,FALSE),"")</f>
        <v>Porcentaje de entidades, organismos y dependencias con al menos un instrumento de gestión o planificación actualizado</v>
      </c>
      <c r="C3389" s="1" t="str">
        <f>+IF(LEN(A3389)&gt;0,VLOOKUP(A3389,Seguimiento_Mar_2025!G$4:J$356,4,FALSE),"")</f>
        <v>Departamento Administrativo de Planeación</v>
      </c>
      <c r="D3389" t="s">
        <v>1234</v>
      </c>
      <c r="E3389" t="str">
        <f t="shared" si="107"/>
        <v>R-550301Granada</v>
      </c>
      <c r="F3389" t="str">
        <f t="shared" si="106"/>
        <v/>
      </c>
      <c r="G3389">
        <v>0.80200000000000005</v>
      </c>
      <c r="H3389" s="2"/>
      <c r="I3389">
        <f>+ABS(SUMIF($A$4:$A$11183,A3389,$H$4:$H$11183)-IF(ISERROR(VLOOKUP(A3389,Seguimiento_Mar_2025!G$4:U$356,15,FALSE)),0,VLOOKUP(A3389,Seguimiento_Mar_2025!G$4:U$356,15,FALSE)))</f>
        <v>62</v>
      </c>
    </row>
    <row r="3390" spans="1:9" ht="30">
      <c r="A3390" t="s">
        <v>1183</v>
      </c>
      <c r="B3390" s="1" t="str">
        <f>+IF(LEN(A3390)&gt;0,VLOOKUP(A3390,Seguimiento_Mar_2025!G$4:H$356,2,FALSE),"")</f>
        <v>Porcentaje de entidades, organismos y dependencias con al menos un instrumento de gestión o planificación actualizado</v>
      </c>
      <c r="C3390" s="1" t="str">
        <f>+IF(LEN(A3390)&gt;0,VLOOKUP(A3390,Seguimiento_Mar_2025!G$4:J$356,4,FALSE),"")</f>
        <v>Departamento Administrativo de Planeación</v>
      </c>
      <c r="D3390" t="s">
        <v>1282</v>
      </c>
      <c r="E3390" t="str">
        <f t="shared" si="107"/>
        <v>R-550301Guadalupe</v>
      </c>
      <c r="F3390" t="str">
        <f t="shared" si="106"/>
        <v/>
      </c>
      <c r="G3390">
        <v>0.80200000000000005</v>
      </c>
      <c r="H3390" s="2"/>
      <c r="I3390">
        <f>+ABS(SUMIF($A$4:$A$11183,A3390,$H$4:$H$11183)-IF(ISERROR(VLOOKUP(A3390,Seguimiento_Mar_2025!G$4:U$356,15,FALSE)),0,VLOOKUP(A3390,Seguimiento_Mar_2025!G$4:U$356,15,FALSE)))</f>
        <v>62</v>
      </c>
    </row>
    <row r="3391" spans="1:9" ht="30">
      <c r="A3391" t="s">
        <v>1183</v>
      </c>
      <c r="B3391" s="1" t="str">
        <f>+IF(LEN(A3391)&gt;0,VLOOKUP(A3391,Seguimiento_Mar_2025!G$4:H$356,2,FALSE),"")</f>
        <v>Porcentaje de entidades, organismos y dependencias con al menos un instrumento de gestión o planificación actualizado</v>
      </c>
      <c r="C3391" s="1" t="str">
        <f>+IF(LEN(A3391)&gt;0,VLOOKUP(A3391,Seguimiento_Mar_2025!G$4:J$356,4,FALSE),"")</f>
        <v>Departamento Administrativo de Planeación</v>
      </c>
      <c r="D3391" t="s">
        <v>1327</v>
      </c>
      <c r="E3391" t="str">
        <f t="shared" si="107"/>
        <v>R-550301Guarne</v>
      </c>
      <c r="F3391" t="str">
        <f t="shared" si="106"/>
        <v/>
      </c>
      <c r="G3391">
        <v>0.80200000000000005</v>
      </c>
      <c r="H3391" s="2"/>
      <c r="I3391">
        <f>+ABS(SUMIF($A$4:$A$11183,A3391,$H$4:$H$11183)-IF(ISERROR(VLOOKUP(A3391,Seguimiento_Mar_2025!G$4:U$356,15,FALSE)),0,VLOOKUP(A3391,Seguimiento_Mar_2025!G$4:U$356,15,FALSE)))</f>
        <v>62</v>
      </c>
    </row>
    <row r="3392" spans="1:9" ht="30">
      <c r="A3392" t="s">
        <v>1183</v>
      </c>
      <c r="B3392" s="1" t="str">
        <f>+IF(LEN(A3392)&gt;0,VLOOKUP(A3392,Seguimiento_Mar_2025!G$4:H$356,2,FALSE),"")</f>
        <v>Porcentaje de entidades, organismos y dependencias con al menos un instrumento de gestión o planificación actualizado</v>
      </c>
      <c r="C3392" s="1" t="str">
        <f>+IF(LEN(A3392)&gt;0,VLOOKUP(A3392,Seguimiento_Mar_2025!G$4:J$356,4,FALSE),"")</f>
        <v>Departamento Administrativo de Planeación</v>
      </c>
      <c r="D3392" t="s">
        <v>1328</v>
      </c>
      <c r="E3392" t="str">
        <f t="shared" si="107"/>
        <v>R-550301Guatapé</v>
      </c>
      <c r="F3392" t="str">
        <f t="shared" si="106"/>
        <v/>
      </c>
      <c r="G3392">
        <v>0.80200000000000005</v>
      </c>
      <c r="H3392" s="2"/>
      <c r="I3392">
        <f>+ABS(SUMIF($A$4:$A$11183,A3392,$H$4:$H$11183)-IF(ISERROR(VLOOKUP(A3392,Seguimiento_Mar_2025!G$4:U$356,15,FALSE)),0,VLOOKUP(A3392,Seguimiento_Mar_2025!G$4:U$356,15,FALSE)))</f>
        <v>62</v>
      </c>
    </row>
    <row r="3393" spans="1:9" ht="30">
      <c r="A3393" t="s">
        <v>1183</v>
      </c>
      <c r="B3393" s="1" t="str">
        <f>+IF(LEN(A3393)&gt;0,VLOOKUP(A3393,Seguimiento_Mar_2025!G$4:H$356,2,FALSE),"")</f>
        <v>Porcentaje de entidades, organismos y dependencias con al menos un instrumento de gestión o planificación actualizado</v>
      </c>
      <c r="C3393" s="1" t="str">
        <f>+IF(LEN(A3393)&gt;0,VLOOKUP(A3393,Seguimiento_Mar_2025!G$4:J$356,4,FALSE),"")</f>
        <v>Departamento Administrativo de Planeación</v>
      </c>
      <c r="D3393" t="s">
        <v>1283</v>
      </c>
      <c r="E3393" t="str">
        <f t="shared" si="107"/>
        <v>R-550301Hispania</v>
      </c>
      <c r="F3393" t="str">
        <f t="shared" si="106"/>
        <v/>
      </c>
      <c r="G3393">
        <v>0.80200000000000005</v>
      </c>
      <c r="H3393" s="2"/>
      <c r="I3393">
        <f>+ABS(SUMIF($A$4:$A$11183,A3393,$H$4:$H$11183)-IF(ISERROR(VLOOKUP(A3393,Seguimiento_Mar_2025!G$4:U$356,15,FALSE)),0,VLOOKUP(A3393,Seguimiento_Mar_2025!G$4:U$356,15,FALSE)))</f>
        <v>62</v>
      </c>
    </row>
    <row r="3394" spans="1:9" ht="30">
      <c r="A3394" t="s">
        <v>1183</v>
      </c>
      <c r="B3394" s="1" t="str">
        <f>+IF(LEN(A3394)&gt;0,VLOOKUP(A3394,Seguimiento_Mar_2025!G$4:H$356,2,FALSE),"")</f>
        <v>Porcentaje de entidades, organismos y dependencias con al menos un instrumento de gestión o planificación actualizado</v>
      </c>
      <c r="C3394" s="1" t="str">
        <f>+IF(LEN(A3394)&gt;0,VLOOKUP(A3394,Seguimiento_Mar_2025!G$4:J$356,4,FALSE),"")</f>
        <v>Departamento Administrativo de Planeación</v>
      </c>
      <c r="D3394" t="s">
        <v>1329</v>
      </c>
      <c r="E3394" t="str">
        <f t="shared" si="107"/>
        <v>R-550301Itagüí</v>
      </c>
      <c r="F3394" t="str">
        <f t="shared" si="106"/>
        <v/>
      </c>
      <c r="G3394">
        <v>0.80200000000000005</v>
      </c>
      <c r="H3394" s="2"/>
      <c r="I3394">
        <f>+ABS(SUMIF($A$4:$A$11183,A3394,$H$4:$H$11183)-IF(ISERROR(VLOOKUP(A3394,Seguimiento_Mar_2025!G$4:U$356,15,FALSE)),0,VLOOKUP(A3394,Seguimiento_Mar_2025!G$4:U$356,15,FALSE)))</f>
        <v>62</v>
      </c>
    </row>
    <row r="3395" spans="1:9" ht="30">
      <c r="A3395" t="s">
        <v>1183</v>
      </c>
      <c r="B3395" s="1" t="str">
        <f>+IF(LEN(A3395)&gt;0,VLOOKUP(A3395,Seguimiento_Mar_2025!G$4:H$356,2,FALSE),"")</f>
        <v>Porcentaje de entidades, organismos y dependencias con al menos un instrumento de gestión o planificación actualizado</v>
      </c>
      <c r="C3395" s="1" t="str">
        <f>+IF(LEN(A3395)&gt;0,VLOOKUP(A3395,Seguimiento_Mar_2025!G$4:J$356,4,FALSE),"")</f>
        <v>Departamento Administrativo de Planeación</v>
      </c>
      <c r="D3395" t="s">
        <v>1330</v>
      </c>
      <c r="E3395" t="str">
        <f t="shared" si="107"/>
        <v>R-550301Jardín</v>
      </c>
      <c r="F3395" t="str">
        <f t="shared" si="106"/>
        <v/>
      </c>
      <c r="G3395">
        <v>0.80200000000000005</v>
      </c>
      <c r="H3395" s="2"/>
      <c r="I3395">
        <f>+ABS(SUMIF($A$4:$A$11183,A3395,$H$4:$H$11183)-IF(ISERROR(VLOOKUP(A3395,Seguimiento_Mar_2025!G$4:U$356,15,FALSE)),0,VLOOKUP(A3395,Seguimiento_Mar_2025!G$4:U$356,15,FALSE)))</f>
        <v>62</v>
      </c>
    </row>
    <row r="3396" spans="1:9" ht="30">
      <c r="A3396" t="s">
        <v>1183</v>
      </c>
      <c r="B3396" s="1" t="str">
        <f>+IF(LEN(A3396)&gt;0,VLOOKUP(A3396,Seguimiento_Mar_2025!G$4:H$356,2,FALSE),"")</f>
        <v>Porcentaje de entidades, organismos y dependencias con al menos un instrumento de gestión o planificación actualizado</v>
      </c>
      <c r="C3396" s="1" t="str">
        <f>+IF(LEN(A3396)&gt;0,VLOOKUP(A3396,Seguimiento_Mar_2025!G$4:J$356,4,FALSE),"")</f>
        <v>Departamento Administrativo de Planeación</v>
      </c>
      <c r="D3396" t="s">
        <v>1237</v>
      </c>
      <c r="E3396" t="str">
        <f t="shared" si="107"/>
        <v>R-550301Jericó</v>
      </c>
      <c r="F3396" t="str">
        <f t="shared" ref="F3396:F3459" si="108">+IF(IF(LEN(E3396)&gt;0,COUNTIF($E$4:$E$11183,E3396),"")=1,"",IF(LEN(E3396)&gt;0,COUNTIF($E$4:$E$11183,E3396),""))</f>
        <v/>
      </c>
      <c r="G3396">
        <v>0.80200000000000005</v>
      </c>
      <c r="H3396" s="2"/>
      <c r="I3396">
        <f>+ABS(SUMIF($A$4:$A$11183,A3396,$H$4:$H$11183)-IF(ISERROR(VLOOKUP(A3396,Seguimiento_Mar_2025!G$4:U$356,15,FALSE)),0,VLOOKUP(A3396,Seguimiento_Mar_2025!G$4:U$356,15,FALSE)))</f>
        <v>62</v>
      </c>
    </row>
    <row r="3397" spans="1:9" ht="30">
      <c r="A3397" t="s">
        <v>1183</v>
      </c>
      <c r="B3397" s="1" t="str">
        <f>+IF(LEN(A3397)&gt;0,VLOOKUP(A3397,Seguimiento_Mar_2025!G$4:H$356,2,FALSE),"")</f>
        <v>Porcentaje de entidades, organismos y dependencias con al menos un instrumento de gestión o planificación actualizado</v>
      </c>
      <c r="C3397" s="1" t="str">
        <f>+IF(LEN(A3397)&gt;0,VLOOKUP(A3397,Seguimiento_Mar_2025!G$4:J$356,4,FALSE),"")</f>
        <v>Departamento Administrativo de Planeación</v>
      </c>
      <c r="D3397" t="s">
        <v>1331</v>
      </c>
      <c r="E3397" t="str">
        <f t="shared" si="107"/>
        <v>R-550301La Ceja del Tambo</v>
      </c>
      <c r="F3397" t="str">
        <f t="shared" si="108"/>
        <v/>
      </c>
      <c r="G3397">
        <v>0.80200000000000005</v>
      </c>
      <c r="H3397" s="2"/>
      <c r="I3397">
        <f>+ABS(SUMIF($A$4:$A$11183,A3397,$H$4:$H$11183)-IF(ISERROR(VLOOKUP(A3397,Seguimiento_Mar_2025!G$4:U$356,15,FALSE)),0,VLOOKUP(A3397,Seguimiento_Mar_2025!G$4:U$356,15,FALSE)))</f>
        <v>62</v>
      </c>
    </row>
    <row r="3398" spans="1:9" ht="30">
      <c r="A3398" t="s">
        <v>1183</v>
      </c>
      <c r="B3398" s="1" t="str">
        <f>+IF(LEN(A3398)&gt;0,VLOOKUP(A3398,Seguimiento_Mar_2025!G$4:H$356,2,FALSE),"")</f>
        <v>Porcentaje de entidades, organismos y dependencias con al menos un instrumento de gestión o planificación actualizado</v>
      </c>
      <c r="C3398" s="1" t="str">
        <f>+IF(LEN(A3398)&gt;0,VLOOKUP(A3398,Seguimiento_Mar_2025!G$4:J$356,4,FALSE),"")</f>
        <v>Departamento Administrativo de Planeación</v>
      </c>
      <c r="D3398" t="s">
        <v>1332</v>
      </c>
      <c r="E3398" t="str">
        <f t="shared" si="107"/>
        <v>R-550301La Estrella</v>
      </c>
      <c r="F3398" t="str">
        <f t="shared" si="108"/>
        <v/>
      </c>
      <c r="G3398">
        <v>0.80200000000000005</v>
      </c>
      <c r="H3398" s="2"/>
      <c r="I3398">
        <f>+ABS(SUMIF($A$4:$A$11183,A3398,$H$4:$H$11183)-IF(ISERROR(VLOOKUP(A3398,Seguimiento_Mar_2025!G$4:U$356,15,FALSE)),0,VLOOKUP(A3398,Seguimiento_Mar_2025!G$4:U$356,15,FALSE)))</f>
        <v>62</v>
      </c>
    </row>
    <row r="3399" spans="1:9" ht="30">
      <c r="A3399" t="s">
        <v>1183</v>
      </c>
      <c r="B3399" s="1" t="str">
        <f>+IF(LEN(A3399)&gt;0,VLOOKUP(A3399,Seguimiento_Mar_2025!G$4:H$356,2,FALSE),"")</f>
        <v>Porcentaje de entidades, organismos y dependencias con al menos un instrumento de gestión o planificación actualizado</v>
      </c>
      <c r="C3399" s="1" t="str">
        <f>+IF(LEN(A3399)&gt;0,VLOOKUP(A3399,Seguimiento_Mar_2025!G$4:J$356,4,FALSE),"")</f>
        <v>Departamento Administrativo de Planeación</v>
      </c>
      <c r="D3399" t="s">
        <v>1294</v>
      </c>
      <c r="E3399" t="str">
        <f t="shared" si="107"/>
        <v>R-550301La Pintada</v>
      </c>
      <c r="F3399" t="str">
        <f t="shared" si="108"/>
        <v/>
      </c>
      <c r="G3399">
        <v>0.80200000000000005</v>
      </c>
      <c r="H3399" s="2"/>
      <c r="I3399">
        <f>+ABS(SUMIF($A$4:$A$11183,A3399,$H$4:$H$11183)-IF(ISERROR(VLOOKUP(A3399,Seguimiento_Mar_2025!G$4:U$356,15,FALSE)),0,VLOOKUP(A3399,Seguimiento_Mar_2025!G$4:U$356,15,FALSE)))</f>
        <v>62</v>
      </c>
    </row>
    <row r="3400" spans="1:9" ht="30">
      <c r="A3400" t="s">
        <v>1183</v>
      </c>
      <c r="B3400" s="1" t="str">
        <f>+IF(LEN(A3400)&gt;0,VLOOKUP(A3400,Seguimiento_Mar_2025!G$4:H$356,2,FALSE),"")</f>
        <v>Porcentaje de entidades, organismos y dependencias con al menos un instrumento de gestión o planificación actualizado</v>
      </c>
      <c r="C3400" s="1" t="str">
        <f>+IF(LEN(A3400)&gt;0,VLOOKUP(A3400,Seguimiento_Mar_2025!G$4:J$356,4,FALSE),"")</f>
        <v>Departamento Administrativo de Planeación</v>
      </c>
      <c r="D3400" t="s">
        <v>1333</v>
      </c>
      <c r="E3400" t="str">
        <f t="shared" si="107"/>
        <v>R-550301La Unión</v>
      </c>
      <c r="F3400" t="str">
        <f t="shared" si="108"/>
        <v/>
      </c>
      <c r="G3400">
        <v>0.80200000000000005</v>
      </c>
      <c r="H3400" s="2"/>
      <c r="I3400">
        <f>+ABS(SUMIF($A$4:$A$11183,A3400,$H$4:$H$11183)-IF(ISERROR(VLOOKUP(A3400,Seguimiento_Mar_2025!G$4:U$356,15,FALSE)),0,VLOOKUP(A3400,Seguimiento_Mar_2025!G$4:U$356,15,FALSE)))</f>
        <v>62</v>
      </c>
    </row>
    <row r="3401" spans="1:9" ht="30">
      <c r="A3401" t="s">
        <v>1183</v>
      </c>
      <c r="B3401" s="1" t="str">
        <f>+IF(LEN(A3401)&gt;0,VLOOKUP(A3401,Seguimiento_Mar_2025!G$4:H$356,2,FALSE),"")</f>
        <v>Porcentaje de entidades, organismos y dependencias con al menos un instrumento de gestión o planificación actualizado</v>
      </c>
      <c r="C3401" s="1" t="str">
        <f>+IF(LEN(A3401)&gt;0,VLOOKUP(A3401,Seguimiento_Mar_2025!G$4:J$356,4,FALSE),"")</f>
        <v>Departamento Administrativo de Planeación</v>
      </c>
      <c r="D3401" t="s">
        <v>1240</v>
      </c>
      <c r="E3401" t="str">
        <f t="shared" si="107"/>
        <v>R-550301Liborina</v>
      </c>
      <c r="F3401" t="str">
        <f t="shared" si="108"/>
        <v/>
      </c>
      <c r="G3401">
        <v>0.80200000000000005</v>
      </c>
      <c r="H3401" s="2"/>
      <c r="I3401">
        <f>+ABS(SUMIF($A$4:$A$11183,A3401,$H$4:$H$11183)-IF(ISERROR(VLOOKUP(A3401,Seguimiento_Mar_2025!G$4:U$356,15,FALSE)),0,VLOOKUP(A3401,Seguimiento_Mar_2025!G$4:U$356,15,FALSE)))</f>
        <v>62</v>
      </c>
    </row>
    <row r="3402" spans="1:9" ht="30">
      <c r="A3402" t="s">
        <v>1183</v>
      </c>
      <c r="B3402" s="1" t="str">
        <f>+IF(LEN(A3402)&gt;0,VLOOKUP(A3402,Seguimiento_Mar_2025!G$4:H$356,2,FALSE),"")</f>
        <v>Porcentaje de entidades, organismos y dependencias con al menos un instrumento de gestión o planificación actualizado</v>
      </c>
      <c r="C3402" s="1" t="str">
        <f>+IF(LEN(A3402)&gt;0,VLOOKUP(A3402,Seguimiento_Mar_2025!G$4:J$356,4,FALSE),"")</f>
        <v>Departamento Administrativo de Planeación</v>
      </c>
      <c r="D3402" t="s">
        <v>1334</v>
      </c>
      <c r="E3402" t="str">
        <f t="shared" si="107"/>
        <v>R-550301Marinilla</v>
      </c>
      <c r="F3402" t="str">
        <f t="shared" si="108"/>
        <v/>
      </c>
      <c r="G3402">
        <v>0.80200000000000005</v>
      </c>
      <c r="H3402" s="2"/>
      <c r="I3402">
        <f>+ABS(SUMIF($A$4:$A$11183,A3402,$H$4:$H$11183)-IF(ISERROR(VLOOKUP(A3402,Seguimiento_Mar_2025!G$4:U$356,15,FALSE)),0,VLOOKUP(A3402,Seguimiento_Mar_2025!G$4:U$356,15,FALSE)))</f>
        <v>62</v>
      </c>
    </row>
    <row r="3403" spans="1:9" ht="30">
      <c r="A3403" t="s">
        <v>1183</v>
      </c>
      <c r="B3403" s="1" t="str">
        <f>+IF(LEN(A3403)&gt;0,VLOOKUP(A3403,Seguimiento_Mar_2025!G$4:H$356,2,FALSE),"")</f>
        <v>Porcentaje de entidades, organismos y dependencias con al menos un instrumento de gestión o planificación actualizado</v>
      </c>
      <c r="C3403" s="1" t="str">
        <f>+IF(LEN(A3403)&gt;0,VLOOKUP(A3403,Seguimiento_Mar_2025!G$4:J$356,4,FALSE),"")</f>
        <v>Departamento Administrativo de Planeación</v>
      </c>
      <c r="D3403" t="s">
        <v>1256</v>
      </c>
      <c r="E3403" t="str">
        <f t="shared" si="107"/>
        <v>R-550301Medellín</v>
      </c>
      <c r="F3403" t="str">
        <f t="shared" si="108"/>
        <v/>
      </c>
      <c r="G3403">
        <v>0.80200000000000005</v>
      </c>
      <c r="H3403" s="2"/>
      <c r="I3403">
        <f>+ABS(SUMIF($A$4:$A$11183,A3403,$H$4:$H$11183)-IF(ISERROR(VLOOKUP(A3403,Seguimiento_Mar_2025!G$4:U$356,15,FALSE)),0,VLOOKUP(A3403,Seguimiento_Mar_2025!G$4:U$356,15,FALSE)))</f>
        <v>62</v>
      </c>
    </row>
    <row r="3404" spans="1:9" ht="30">
      <c r="A3404" t="s">
        <v>1183</v>
      </c>
      <c r="B3404" s="1" t="str">
        <f>+IF(LEN(A3404)&gt;0,VLOOKUP(A3404,Seguimiento_Mar_2025!G$4:H$356,2,FALSE),"")</f>
        <v>Porcentaje de entidades, organismos y dependencias con al menos un instrumento de gestión o planificación actualizado</v>
      </c>
      <c r="C3404" s="1" t="str">
        <f>+IF(LEN(A3404)&gt;0,VLOOKUP(A3404,Seguimiento_Mar_2025!G$4:J$356,4,FALSE),"")</f>
        <v>Departamento Administrativo de Planeación</v>
      </c>
      <c r="D3404" t="s">
        <v>1284</v>
      </c>
      <c r="E3404" t="str">
        <f t="shared" si="107"/>
        <v>R-550301Montebello</v>
      </c>
      <c r="F3404" t="str">
        <f t="shared" si="108"/>
        <v/>
      </c>
      <c r="G3404">
        <v>0.80200000000000005</v>
      </c>
      <c r="H3404" s="2"/>
      <c r="I3404">
        <f>+ABS(SUMIF($A$4:$A$11183,A3404,$H$4:$H$11183)-IF(ISERROR(VLOOKUP(A3404,Seguimiento_Mar_2025!G$4:U$356,15,FALSE)),0,VLOOKUP(A3404,Seguimiento_Mar_2025!G$4:U$356,15,FALSE)))</f>
        <v>62</v>
      </c>
    </row>
    <row r="3405" spans="1:9" ht="30">
      <c r="A3405" t="s">
        <v>1183</v>
      </c>
      <c r="B3405" s="1" t="str">
        <f>+IF(LEN(A3405)&gt;0,VLOOKUP(A3405,Seguimiento_Mar_2025!G$4:H$356,2,FALSE),"")</f>
        <v>Porcentaje de entidades, organismos y dependencias con al menos un instrumento de gestión o planificación actualizado</v>
      </c>
      <c r="C3405" s="1" t="str">
        <f>+IF(LEN(A3405)&gt;0,VLOOKUP(A3405,Seguimiento_Mar_2025!G$4:J$356,4,FALSE),"")</f>
        <v>Departamento Administrativo de Planeación</v>
      </c>
      <c r="D3405" t="s">
        <v>1286</v>
      </c>
      <c r="E3405" t="str">
        <f t="shared" si="107"/>
        <v>R-550301Nariño</v>
      </c>
      <c r="F3405" t="str">
        <f t="shared" si="108"/>
        <v/>
      </c>
      <c r="G3405">
        <v>0.80200000000000005</v>
      </c>
      <c r="H3405" s="2"/>
      <c r="I3405">
        <f>+ABS(SUMIF($A$4:$A$11183,A3405,$H$4:$H$11183)-IF(ISERROR(VLOOKUP(A3405,Seguimiento_Mar_2025!G$4:U$356,15,FALSE)),0,VLOOKUP(A3405,Seguimiento_Mar_2025!G$4:U$356,15,FALSE)))</f>
        <v>62</v>
      </c>
    </row>
    <row r="3406" spans="1:9" ht="30">
      <c r="A3406" t="s">
        <v>1183</v>
      </c>
      <c r="B3406" s="1" t="str">
        <f>+IF(LEN(A3406)&gt;0,VLOOKUP(A3406,Seguimiento_Mar_2025!G$4:H$356,2,FALSE),"")</f>
        <v>Porcentaje de entidades, organismos y dependencias con al menos un instrumento de gestión o planificación actualizado</v>
      </c>
      <c r="C3406" s="1" t="str">
        <f>+IF(LEN(A3406)&gt;0,VLOOKUP(A3406,Seguimiento_Mar_2025!G$4:J$356,4,FALSE),"")</f>
        <v>Departamento Administrativo de Planeación</v>
      </c>
      <c r="D3406" t="s">
        <v>1228</v>
      </c>
      <c r="E3406" t="str">
        <f t="shared" si="107"/>
        <v>R-550301Necoclí</v>
      </c>
      <c r="F3406" t="str">
        <f t="shared" si="108"/>
        <v/>
      </c>
      <c r="G3406">
        <v>0.80200000000000005</v>
      </c>
      <c r="H3406" s="2"/>
      <c r="I3406">
        <f>+ABS(SUMIF($A$4:$A$11183,A3406,$H$4:$H$11183)-IF(ISERROR(VLOOKUP(A3406,Seguimiento_Mar_2025!G$4:U$356,15,FALSE)),0,VLOOKUP(A3406,Seguimiento_Mar_2025!G$4:U$356,15,FALSE)))</f>
        <v>62</v>
      </c>
    </row>
    <row r="3407" spans="1:9" ht="30">
      <c r="A3407" t="s">
        <v>1183</v>
      </c>
      <c r="B3407" s="1" t="str">
        <f>+IF(LEN(A3407)&gt;0,VLOOKUP(A3407,Seguimiento_Mar_2025!G$4:H$356,2,FALSE),"")</f>
        <v>Porcentaje de entidades, organismos y dependencias con al menos un instrumento de gestión o planificación actualizado</v>
      </c>
      <c r="C3407" s="1" t="str">
        <f>+IF(LEN(A3407)&gt;0,VLOOKUP(A3407,Seguimiento_Mar_2025!G$4:J$356,4,FALSE),"")</f>
        <v>Departamento Administrativo de Planeación</v>
      </c>
      <c r="D3407" t="s">
        <v>1274</v>
      </c>
      <c r="E3407" t="str">
        <f t="shared" si="107"/>
        <v>R-550301Olaya</v>
      </c>
      <c r="F3407" t="str">
        <f t="shared" si="108"/>
        <v/>
      </c>
      <c r="G3407">
        <v>0.80200000000000005</v>
      </c>
      <c r="H3407" s="2"/>
      <c r="I3407">
        <f>+ABS(SUMIF($A$4:$A$11183,A3407,$H$4:$H$11183)-IF(ISERROR(VLOOKUP(A3407,Seguimiento_Mar_2025!G$4:U$356,15,FALSE)),0,VLOOKUP(A3407,Seguimiento_Mar_2025!G$4:U$356,15,FALSE)))</f>
        <v>62</v>
      </c>
    </row>
    <row r="3408" spans="1:9" ht="30">
      <c r="A3408" t="s">
        <v>1183</v>
      </c>
      <c r="B3408" s="1" t="str">
        <f>+IF(LEN(A3408)&gt;0,VLOOKUP(A3408,Seguimiento_Mar_2025!G$4:H$356,2,FALSE),"")</f>
        <v>Porcentaje de entidades, organismos y dependencias con al menos un instrumento de gestión o planificación actualizado</v>
      </c>
      <c r="C3408" s="1" t="str">
        <f>+IF(LEN(A3408)&gt;0,VLOOKUP(A3408,Seguimiento_Mar_2025!G$4:J$356,4,FALSE),"")</f>
        <v>Departamento Administrativo de Planeación</v>
      </c>
      <c r="D3408" t="s">
        <v>1335</v>
      </c>
      <c r="E3408" t="str">
        <f t="shared" si="107"/>
        <v>R-550301Peque</v>
      </c>
      <c r="F3408" t="str">
        <f t="shared" si="108"/>
        <v/>
      </c>
      <c r="G3408">
        <v>0.80200000000000005</v>
      </c>
      <c r="H3408" s="2"/>
      <c r="I3408">
        <f>+ABS(SUMIF($A$4:$A$11183,A3408,$H$4:$H$11183)-IF(ISERROR(VLOOKUP(A3408,Seguimiento_Mar_2025!G$4:U$356,15,FALSE)),0,VLOOKUP(A3408,Seguimiento_Mar_2025!G$4:U$356,15,FALSE)))</f>
        <v>62</v>
      </c>
    </row>
    <row r="3409" spans="1:9" ht="30">
      <c r="A3409" t="s">
        <v>1183</v>
      </c>
      <c r="B3409" s="1" t="str">
        <f>+IF(LEN(A3409)&gt;0,VLOOKUP(A3409,Seguimiento_Mar_2025!G$4:H$356,2,FALSE),"")</f>
        <v>Porcentaje de entidades, organismos y dependencias con al menos un instrumento de gestión o planificación actualizado</v>
      </c>
      <c r="C3409" s="1" t="str">
        <f>+IF(LEN(A3409)&gt;0,VLOOKUP(A3409,Seguimiento_Mar_2025!G$4:J$356,4,FALSE),"")</f>
        <v>Departamento Administrativo de Planeación</v>
      </c>
      <c r="D3409" t="s">
        <v>1260</v>
      </c>
      <c r="E3409" t="str">
        <f t="shared" si="107"/>
        <v>R-550301Puerto Berrío</v>
      </c>
      <c r="F3409" t="str">
        <f t="shared" si="108"/>
        <v/>
      </c>
      <c r="G3409">
        <v>0.80200000000000005</v>
      </c>
      <c r="H3409" s="2"/>
      <c r="I3409">
        <f>+ABS(SUMIF($A$4:$A$11183,A3409,$H$4:$H$11183)-IF(ISERROR(VLOOKUP(A3409,Seguimiento_Mar_2025!G$4:U$356,15,FALSE)),0,VLOOKUP(A3409,Seguimiento_Mar_2025!G$4:U$356,15,FALSE)))</f>
        <v>62</v>
      </c>
    </row>
    <row r="3410" spans="1:9" ht="30">
      <c r="A3410" t="s">
        <v>1183</v>
      </c>
      <c r="B3410" s="1" t="str">
        <f>+IF(LEN(A3410)&gt;0,VLOOKUP(A3410,Seguimiento_Mar_2025!G$4:H$356,2,FALSE),"")</f>
        <v>Porcentaje de entidades, organismos y dependencias con al menos un instrumento de gestión o planificación actualizado</v>
      </c>
      <c r="C3410" s="1" t="str">
        <f>+IF(LEN(A3410)&gt;0,VLOOKUP(A3410,Seguimiento_Mar_2025!G$4:J$356,4,FALSE),"")</f>
        <v>Departamento Administrativo de Planeación</v>
      </c>
      <c r="D3410" t="s">
        <v>1287</v>
      </c>
      <c r="E3410" t="str">
        <f t="shared" si="107"/>
        <v>R-550301Puerto Nare</v>
      </c>
      <c r="F3410" t="str">
        <f t="shared" si="108"/>
        <v/>
      </c>
      <c r="G3410">
        <v>0.80200000000000005</v>
      </c>
      <c r="H3410" s="2"/>
      <c r="I3410">
        <f>+ABS(SUMIF($A$4:$A$11183,A3410,$H$4:$H$11183)-IF(ISERROR(VLOOKUP(A3410,Seguimiento_Mar_2025!G$4:U$356,15,FALSE)),0,VLOOKUP(A3410,Seguimiento_Mar_2025!G$4:U$356,15,FALSE)))</f>
        <v>62</v>
      </c>
    </row>
    <row r="3411" spans="1:9" ht="30">
      <c r="A3411" t="s">
        <v>1183</v>
      </c>
      <c r="B3411" s="1" t="str">
        <f>+IF(LEN(A3411)&gt;0,VLOOKUP(A3411,Seguimiento_Mar_2025!G$4:H$356,2,FALSE),"")</f>
        <v>Porcentaje de entidades, organismos y dependencias con al menos un instrumento de gestión o planificación actualizado</v>
      </c>
      <c r="C3411" s="1" t="str">
        <f>+IF(LEN(A3411)&gt;0,VLOOKUP(A3411,Seguimiento_Mar_2025!G$4:J$356,4,FALSE),"")</f>
        <v>Departamento Administrativo de Planeación</v>
      </c>
      <c r="D3411" t="s">
        <v>1268</v>
      </c>
      <c r="E3411" t="str">
        <f t="shared" si="107"/>
        <v>R-550301Puerto Triunfo</v>
      </c>
      <c r="F3411" t="str">
        <f t="shared" si="108"/>
        <v/>
      </c>
      <c r="G3411">
        <v>0.80200000000000005</v>
      </c>
      <c r="H3411" s="2"/>
      <c r="I3411">
        <f>+ABS(SUMIF($A$4:$A$11183,A3411,$H$4:$H$11183)-IF(ISERROR(VLOOKUP(A3411,Seguimiento_Mar_2025!G$4:U$356,15,FALSE)),0,VLOOKUP(A3411,Seguimiento_Mar_2025!G$4:U$356,15,FALSE)))</f>
        <v>62</v>
      </c>
    </row>
    <row r="3412" spans="1:9" ht="30">
      <c r="A3412" t="s">
        <v>1183</v>
      </c>
      <c r="B3412" s="1" t="str">
        <f>+IF(LEN(A3412)&gt;0,VLOOKUP(A3412,Seguimiento_Mar_2025!G$4:H$356,2,FALSE),"")</f>
        <v>Porcentaje de entidades, organismos y dependencias con al menos un instrumento de gestión o planificación actualizado</v>
      </c>
      <c r="C3412" s="1" t="str">
        <f>+IF(LEN(A3412)&gt;0,VLOOKUP(A3412,Seguimiento_Mar_2025!G$4:J$356,4,FALSE),"")</f>
        <v>Departamento Administrativo de Planeación</v>
      </c>
      <c r="D3412" t="s">
        <v>1336</v>
      </c>
      <c r="E3412" t="str">
        <f t="shared" si="107"/>
        <v>R-550301Remedios</v>
      </c>
      <c r="F3412" t="str">
        <f t="shared" si="108"/>
        <v/>
      </c>
      <c r="G3412">
        <v>0.80200000000000005</v>
      </c>
      <c r="H3412" s="2"/>
      <c r="I3412">
        <f>+ABS(SUMIF($A$4:$A$11183,A3412,$H$4:$H$11183)-IF(ISERROR(VLOOKUP(A3412,Seguimiento_Mar_2025!G$4:U$356,15,FALSE)),0,VLOOKUP(A3412,Seguimiento_Mar_2025!G$4:U$356,15,FALSE)))</f>
        <v>62</v>
      </c>
    </row>
    <row r="3413" spans="1:9" ht="30">
      <c r="A3413" t="s">
        <v>1183</v>
      </c>
      <c r="B3413" s="1" t="str">
        <f>+IF(LEN(A3413)&gt;0,VLOOKUP(A3413,Seguimiento_Mar_2025!G$4:H$356,2,FALSE),"")</f>
        <v>Porcentaje de entidades, organismos y dependencias con al menos un instrumento de gestión o planificación actualizado</v>
      </c>
      <c r="C3413" s="1" t="str">
        <f>+IF(LEN(A3413)&gt;0,VLOOKUP(A3413,Seguimiento_Mar_2025!G$4:J$356,4,FALSE),"")</f>
        <v>Departamento Administrativo de Planeación</v>
      </c>
      <c r="D3413" t="s">
        <v>1337</v>
      </c>
      <c r="E3413" t="str">
        <f t="shared" si="107"/>
        <v>R-550301Rionegro</v>
      </c>
      <c r="F3413" t="str">
        <f t="shared" si="108"/>
        <v/>
      </c>
      <c r="G3413">
        <v>0.80200000000000005</v>
      </c>
      <c r="H3413" s="2"/>
      <c r="I3413">
        <f>+ABS(SUMIF($A$4:$A$11183,A3413,$H$4:$H$11183)-IF(ISERROR(VLOOKUP(A3413,Seguimiento_Mar_2025!G$4:U$356,15,FALSE)),0,VLOOKUP(A3413,Seguimiento_Mar_2025!G$4:U$356,15,FALSE)))</f>
        <v>62</v>
      </c>
    </row>
    <row r="3414" spans="1:9" ht="30">
      <c r="A3414" t="s">
        <v>1183</v>
      </c>
      <c r="B3414" s="1" t="str">
        <f>+IF(LEN(A3414)&gt;0,VLOOKUP(A3414,Seguimiento_Mar_2025!G$4:H$356,2,FALSE),"")</f>
        <v>Porcentaje de entidades, organismos y dependencias con al menos un instrumento de gestión o planificación actualizado</v>
      </c>
      <c r="C3414" s="1" t="str">
        <f>+IF(LEN(A3414)&gt;0,VLOOKUP(A3414,Seguimiento_Mar_2025!G$4:J$356,4,FALSE),"")</f>
        <v>Departamento Administrativo de Planeación</v>
      </c>
      <c r="D3414" t="s">
        <v>1338</v>
      </c>
      <c r="E3414" t="str">
        <f t="shared" si="107"/>
        <v>R-550301Sabanalarga</v>
      </c>
      <c r="F3414" t="str">
        <f t="shared" si="108"/>
        <v/>
      </c>
      <c r="G3414">
        <v>0.80200000000000005</v>
      </c>
      <c r="H3414" s="2"/>
      <c r="I3414">
        <f>+ABS(SUMIF($A$4:$A$11183,A3414,$H$4:$H$11183)-IF(ISERROR(VLOOKUP(A3414,Seguimiento_Mar_2025!G$4:U$356,15,FALSE)),0,VLOOKUP(A3414,Seguimiento_Mar_2025!G$4:U$356,15,FALSE)))</f>
        <v>62</v>
      </c>
    </row>
    <row r="3415" spans="1:9" ht="30">
      <c r="A3415" t="s">
        <v>1183</v>
      </c>
      <c r="B3415" s="1" t="str">
        <f>+IF(LEN(A3415)&gt;0,VLOOKUP(A3415,Seguimiento_Mar_2025!G$4:H$356,2,FALSE),"")</f>
        <v>Porcentaje de entidades, organismos y dependencias con al menos un instrumento de gestión o planificación actualizado</v>
      </c>
      <c r="C3415" s="1" t="str">
        <f>+IF(LEN(A3415)&gt;0,VLOOKUP(A3415,Seguimiento_Mar_2025!G$4:J$356,4,FALSE),"")</f>
        <v>Departamento Administrativo de Planeación</v>
      </c>
      <c r="D3415" t="s">
        <v>1300</v>
      </c>
      <c r="E3415" t="str">
        <f t="shared" si="107"/>
        <v>R-550301Salgar</v>
      </c>
      <c r="F3415" t="str">
        <f t="shared" si="108"/>
        <v/>
      </c>
      <c r="G3415">
        <v>0.80200000000000005</v>
      </c>
      <c r="H3415" s="2"/>
      <c r="I3415">
        <f>+ABS(SUMIF($A$4:$A$11183,A3415,$H$4:$H$11183)-IF(ISERROR(VLOOKUP(A3415,Seguimiento_Mar_2025!G$4:U$356,15,FALSE)),0,VLOOKUP(A3415,Seguimiento_Mar_2025!G$4:U$356,15,FALSE)))</f>
        <v>62</v>
      </c>
    </row>
    <row r="3416" spans="1:9" ht="30">
      <c r="A3416" t="s">
        <v>1183</v>
      </c>
      <c r="B3416" s="1" t="str">
        <f>+IF(LEN(A3416)&gt;0,VLOOKUP(A3416,Seguimiento_Mar_2025!G$4:H$356,2,FALSE),"")</f>
        <v>Porcentaje de entidades, organismos y dependencias con al menos un instrumento de gestión o planificación actualizado</v>
      </c>
      <c r="C3416" s="1" t="str">
        <f>+IF(LEN(A3416)&gt;0,VLOOKUP(A3416,Seguimiento_Mar_2025!G$4:J$356,4,FALSE),"")</f>
        <v>Departamento Administrativo de Planeación</v>
      </c>
      <c r="D3416" t="s">
        <v>1340</v>
      </c>
      <c r="E3416" t="str">
        <f t="shared" si="107"/>
        <v>R-550301San Andrés de Cuerquia</v>
      </c>
      <c r="F3416" t="str">
        <f t="shared" si="108"/>
        <v/>
      </c>
      <c r="G3416">
        <v>0.80200000000000005</v>
      </c>
      <c r="H3416" s="2"/>
      <c r="I3416">
        <f>+ABS(SUMIF($A$4:$A$11183,A3416,$H$4:$H$11183)-IF(ISERROR(VLOOKUP(A3416,Seguimiento_Mar_2025!G$4:U$356,15,FALSE)),0,VLOOKUP(A3416,Seguimiento_Mar_2025!G$4:U$356,15,FALSE)))</f>
        <v>62</v>
      </c>
    </row>
    <row r="3417" spans="1:9" ht="30">
      <c r="A3417" t="s">
        <v>1183</v>
      </c>
      <c r="B3417" s="1" t="str">
        <f>+IF(LEN(A3417)&gt;0,VLOOKUP(A3417,Seguimiento_Mar_2025!G$4:H$356,2,FALSE),"")</f>
        <v>Porcentaje de entidades, organismos y dependencias con al menos un instrumento de gestión o planificación actualizado</v>
      </c>
      <c r="C3417" s="1" t="str">
        <f>+IF(LEN(A3417)&gt;0,VLOOKUP(A3417,Seguimiento_Mar_2025!G$4:J$356,4,FALSE),"")</f>
        <v>Departamento Administrativo de Planeación</v>
      </c>
      <c r="D3417" t="s">
        <v>1242</v>
      </c>
      <c r="E3417" t="str">
        <f t="shared" si="107"/>
        <v>R-550301San Carlos</v>
      </c>
      <c r="F3417" t="str">
        <f t="shared" si="108"/>
        <v/>
      </c>
      <c r="G3417">
        <v>0.80200000000000005</v>
      </c>
      <c r="H3417" s="2"/>
      <c r="I3417">
        <f>+ABS(SUMIF($A$4:$A$11183,A3417,$H$4:$H$11183)-IF(ISERROR(VLOOKUP(A3417,Seguimiento_Mar_2025!G$4:U$356,15,FALSE)),0,VLOOKUP(A3417,Seguimiento_Mar_2025!G$4:U$356,15,FALSE)))</f>
        <v>62</v>
      </c>
    </row>
    <row r="3418" spans="1:9" ht="30">
      <c r="A3418" t="s">
        <v>1183</v>
      </c>
      <c r="B3418" s="1" t="str">
        <f>+IF(LEN(A3418)&gt;0,VLOOKUP(A3418,Seguimiento_Mar_2025!G$4:H$356,2,FALSE),"")</f>
        <v>Porcentaje de entidades, organismos y dependencias con al menos un instrumento de gestión o planificación actualizado</v>
      </c>
      <c r="C3418" s="1" t="str">
        <f>+IF(LEN(A3418)&gt;0,VLOOKUP(A3418,Seguimiento_Mar_2025!G$4:J$356,4,FALSE),"")</f>
        <v>Departamento Administrativo de Planeación</v>
      </c>
      <c r="D3418" t="s">
        <v>1302</v>
      </c>
      <c r="E3418" t="str">
        <f t="shared" si="107"/>
        <v>R-550301San Francisco</v>
      </c>
      <c r="F3418" t="str">
        <f t="shared" si="108"/>
        <v/>
      </c>
      <c r="G3418">
        <v>0.80200000000000005</v>
      </c>
      <c r="H3418" s="2"/>
      <c r="I3418">
        <f>+ABS(SUMIF($A$4:$A$11183,A3418,$H$4:$H$11183)-IF(ISERROR(VLOOKUP(A3418,Seguimiento_Mar_2025!G$4:U$356,15,FALSE)),0,VLOOKUP(A3418,Seguimiento_Mar_2025!G$4:U$356,15,FALSE)))</f>
        <v>62</v>
      </c>
    </row>
    <row r="3419" spans="1:9" ht="30">
      <c r="A3419" t="s">
        <v>1183</v>
      </c>
      <c r="B3419" s="1" t="str">
        <f>+IF(LEN(A3419)&gt;0,VLOOKUP(A3419,Seguimiento_Mar_2025!G$4:H$356,2,FALSE),"")</f>
        <v>Porcentaje de entidades, organismos y dependencias con al menos un instrumento de gestión o planificación actualizado</v>
      </c>
      <c r="C3419" s="1" t="str">
        <f>+IF(LEN(A3419)&gt;0,VLOOKUP(A3419,Seguimiento_Mar_2025!G$4:J$356,4,FALSE),"")</f>
        <v>Departamento Administrativo de Planeación</v>
      </c>
      <c r="D3419" t="s">
        <v>1236</v>
      </c>
      <c r="E3419" t="str">
        <f t="shared" si="107"/>
        <v>R-550301San Jerónimo</v>
      </c>
      <c r="F3419" t="str">
        <f t="shared" si="108"/>
        <v/>
      </c>
      <c r="G3419">
        <v>0.80200000000000005</v>
      </c>
      <c r="H3419" s="2"/>
      <c r="I3419">
        <f>+ABS(SUMIF($A$4:$A$11183,A3419,$H$4:$H$11183)-IF(ISERROR(VLOOKUP(A3419,Seguimiento_Mar_2025!G$4:U$356,15,FALSE)),0,VLOOKUP(A3419,Seguimiento_Mar_2025!G$4:U$356,15,FALSE)))</f>
        <v>62</v>
      </c>
    </row>
    <row r="3420" spans="1:9" ht="30">
      <c r="A3420" t="s">
        <v>1183</v>
      </c>
      <c r="B3420" s="1" t="str">
        <f>+IF(LEN(A3420)&gt;0,VLOOKUP(A3420,Seguimiento_Mar_2025!G$4:H$356,2,FALSE),"")</f>
        <v>Porcentaje de entidades, organismos y dependencias con al menos un instrumento de gestión o planificación actualizado</v>
      </c>
      <c r="C3420" s="1" t="str">
        <f>+IF(LEN(A3420)&gt;0,VLOOKUP(A3420,Seguimiento_Mar_2025!G$4:J$356,4,FALSE),"")</f>
        <v>Departamento Administrativo de Planeación</v>
      </c>
      <c r="D3420" t="s">
        <v>1298</v>
      </c>
      <c r="E3420" t="str">
        <f t="shared" si="107"/>
        <v>R-550301San Luis</v>
      </c>
      <c r="F3420" t="str">
        <f t="shared" si="108"/>
        <v/>
      </c>
      <c r="G3420">
        <v>0.80200000000000005</v>
      </c>
      <c r="H3420" s="2"/>
      <c r="I3420">
        <f>+ABS(SUMIF($A$4:$A$11183,A3420,$H$4:$H$11183)-IF(ISERROR(VLOOKUP(A3420,Seguimiento_Mar_2025!G$4:U$356,15,FALSE)),0,VLOOKUP(A3420,Seguimiento_Mar_2025!G$4:U$356,15,FALSE)))</f>
        <v>62</v>
      </c>
    </row>
    <row r="3421" spans="1:9" ht="30">
      <c r="A3421" t="s">
        <v>1183</v>
      </c>
      <c r="B3421" s="1" t="str">
        <f>+IF(LEN(A3421)&gt;0,VLOOKUP(A3421,Seguimiento_Mar_2025!G$4:H$356,2,FALSE),"")</f>
        <v>Porcentaje de entidades, organismos y dependencias con al menos un instrumento de gestión o planificación actualizado</v>
      </c>
      <c r="C3421" s="1" t="str">
        <f>+IF(LEN(A3421)&gt;0,VLOOKUP(A3421,Seguimiento_Mar_2025!G$4:J$356,4,FALSE),"")</f>
        <v>Departamento Administrativo de Planeación</v>
      </c>
      <c r="D3421" t="s">
        <v>1342</v>
      </c>
      <c r="E3421" t="str">
        <f t="shared" si="107"/>
        <v>R-550301San Pedro de Urabá</v>
      </c>
      <c r="F3421" t="str">
        <f t="shared" si="108"/>
        <v/>
      </c>
      <c r="G3421">
        <v>0.80200000000000005</v>
      </c>
      <c r="H3421" s="2"/>
      <c r="I3421">
        <f>+ABS(SUMIF($A$4:$A$11183,A3421,$H$4:$H$11183)-IF(ISERROR(VLOOKUP(A3421,Seguimiento_Mar_2025!G$4:U$356,15,FALSE)),0,VLOOKUP(A3421,Seguimiento_Mar_2025!G$4:U$356,15,FALSE)))</f>
        <v>62</v>
      </c>
    </row>
    <row r="3422" spans="1:9" ht="30">
      <c r="A3422" t="s">
        <v>1183</v>
      </c>
      <c r="B3422" s="1" t="str">
        <f>+IF(LEN(A3422)&gt;0,VLOOKUP(A3422,Seguimiento_Mar_2025!G$4:H$356,2,FALSE),"")</f>
        <v>Porcentaje de entidades, organismos y dependencias con al menos un instrumento de gestión o planificación actualizado</v>
      </c>
      <c r="C3422" s="1" t="str">
        <f>+IF(LEN(A3422)&gt;0,VLOOKUP(A3422,Seguimiento_Mar_2025!G$4:J$356,4,FALSE),"")</f>
        <v>Departamento Administrativo de Planeación</v>
      </c>
      <c r="D3422" t="s">
        <v>1247</v>
      </c>
      <c r="E3422" t="str">
        <f t="shared" si="107"/>
        <v>R-550301San Rafael</v>
      </c>
      <c r="F3422" t="str">
        <f t="shared" si="108"/>
        <v/>
      </c>
      <c r="G3422">
        <v>0.80200000000000005</v>
      </c>
      <c r="H3422" s="2"/>
      <c r="I3422">
        <f>+ABS(SUMIF($A$4:$A$11183,A3422,$H$4:$H$11183)-IF(ISERROR(VLOOKUP(A3422,Seguimiento_Mar_2025!G$4:U$356,15,FALSE)),0,VLOOKUP(A3422,Seguimiento_Mar_2025!G$4:U$356,15,FALSE)))</f>
        <v>62</v>
      </c>
    </row>
    <row r="3423" spans="1:9" ht="30">
      <c r="A3423" t="s">
        <v>1183</v>
      </c>
      <c r="B3423" s="1" t="str">
        <f>+IF(LEN(A3423)&gt;0,VLOOKUP(A3423,Seguimiento_Mar_2025!G$4:H$356,2,FALSE),"")</f>
        <v>Porcentaje de entidades, organismos y dependencias con al menos un instrumento de gestión o planificación actualizado</v>
      </c>
      <c r="C3423" s="1" t="str">
        <f>+IF(LEN(A3423)&gt;0,VLOOKUP(A3423,Seguimiento_Mar_2025!G$4:J$356,4,FALSE),"")</f>
        <v>Departamento Administrativo de Planeación</v>
      </c>
      <c r="D3423" t="s">
        <v>1296</v>
      </c>
      <c r="E3423" t="str">
        <f t="shared" si="107"/>
        <v>R-550301San Roque</v>
      </c>
      <c r="F3423" t="str">
        <f t="shared" si="108"/>
        <v/>
      </c>
      <c r="G3423">
        <v>0.80200000000000005</v>
      </c>
      <c r="H3423" s="2"/>
      <c r="I3423">
        <f>+ABS(SUMIF($A$4:$A$11183,A3423,$H$4:$H$11183)-IF(ISERROR(VLOOKUP(A3423,Seguimiento_Mar_2025!G$4:U$356,15,FALSE)),0,VLOOKUP(A3423,Seguimiento_Mar_2025!G$4:U$356,15,FALSE)))</f>
        <v>62</v>
      </c>
    </row>
    <row r="3424" spans="1:9" ht="30">
      <c r="A3424" t="s">
        <v>1183</v>
      </c>
      <c r="B3424" s="1" t="str">
        <f>+IF(LEN(A3424)&gt;0,VLOOKUP(A3424,Seguimiento_Mar_2025!G$4:H$356,2,FALSE),"")</f>
        <v>Porcentaje de entidades, organismos y dependencias con al menos un instrumento de gestión o planificación actualizado</v>
      </c>
      <c r="C3424" s="1" t="str">
        <f>+IF(LEN(A3424)&gt;0,VLOOKUP(A3424,Seguimiento_Mar_2025!G$4:J$356,4,FALSE),"")</f>
        <v>Departamento Administrativo de Planeación</v>
      </c>
      <c r="D3424" t="s">
        <v>1343</v>
      </c>
      <c r="E3424" t="str">
        <f t="shared" si="107"/>
        <v>R-550301San Vicente Ferrer</v>
      </c>
      <c r="F3424" t="str">
        <f t="shared" si="108"/>
        <v/>
      </c>
      <c r="G3424">
        <v>0.80200000000000005</v>
      </c>
      <c r="H3424" s="2"/>
      <c r="I3424">
        <f>+ABS(SUMIF($A$4:$A$11183,A3424,$H$4:$H$11183)-IF(ISERROR(VLOOKUP(A3424,Seguimiento_Mar_2025!G$4:U$356,15,FALSE)),0,VLOOKUP(A3424,Seguimiento_Mar_2025!G$4:U$356,15,FALSE)))</f>
        <v>62</v>
      </c>
    </row>
    <row r="3425" spans="1:9" ht="30">
      <c r="A3425" t="s">
        <v>1183</v>
      </c>
      <c r="B3425" s="1" t="str">
        <f>+IF(LEN(A3425)&gt;0,VLOOKUP(A3425,Seguimiento_Mar_2025!G$4:H$356,2,FALSE),"")</f>
        <v>Porcentaje de entidades, organismos y dependencias con al menos un instrumento de gestión o planificación actualizado</v>
      </c>
      <c r="C3425" s="1" t="str">
        <f>+IF(LEN(A3425)&gt;0,VLOOKUP(A3425,Seguimiento_Mar_2025!G$4:J$356,4,FALSE),"")</f>
        <v>Departamento Administrativo de Planeación</v>
      </c>
      <c r="D3425" t="s">
        <v>1344</v>
      </c>
      <c r="E3425" t="str">
        <f t="shared" si="107"/>
        <v>R-550301Santa Bárbara</v>
      </c>
      <c r="F3425" t="str">
        <f t="shared" si="108"/>
        <v/>
      </c>
      <c r="G3425">
        <v>0.80200000000000005</v>
      </c>
      <c r="H3425" s="2"/>
      <c r="I3425">
        <f>+ABS(SUMIF($A$4:$A$11183,A3425,$H$4:$H$11183)-IF(ISERROR(VLOOKUP(A3425,Seguimiento_Mar_2025!G$4:U$356,15,FALSE)),0,VLOOKUP(A3425,Seguimiento_Mar_2025!G$4:U$356,15,FALSE)))</f>
        <v>62</v>
      </c>
    </row>
    <row r="3426" spans="1:9" ht="30">
      <c r="A3426" t="s">
        <v>1183</v>
      </c>
      <c r="B3426" s="1" t="str">
        <f>+IF(LEN(A3426)&gt;0,VLOOKUP(A3426,Seguimiento_Mar_2025!G$4:H$356,2,FALSE),"")</f>
        <v>Porcentaje de entidades, organismos y dependencias con al menos un instrumento de gestión o planificación actualizado</v>
      </c>
      <c r="C3426" s="1" t="str">
        <f>+IF(LEN(A3426)&gt;0,VLOOKUP(A3426,Seguimiento_Mar_2025!G$4:J$356,4,FALSE),"")</f>
        <v>Departamento Administrativo de Planeación</v>
      </c>
      <c r="D3426" t="s">
        <v>1255</v>
      </c>
      <c r="E3426" t="str">
        <f t="shared" si="107"/>
        <v>R-550301Santa Fe de Antioquia</v>
      </c>
      <c r="F3426" t="str">
        <f t="shared" si="108"/>
        <v/>
      </c>
      <c r="G3426">
        <v>0.80200000000000005</v>
      </c>
      <c r="H3426" s="2"/>
      <c r="I3426">
        <f>+ABS(SUMIF($A$4:$A$11183,A3426,$H$4:$H$11183)-IF(ISERROR(VLOOKUP(A3426,Seguimiento_Mar_2025!G$4:U$356,15,FALSE)),0,VLOOKUP(A3426,Seguimiento_Mar_2025!G$4:U$356,15,FALSE)))</f>
        <v>62</v>
      </c>
    </row>
    <row r="3427" spans="1:9" ht="30">
      <c r="A3427" t="s">
        <v>1183</v>
      </c>
      <c r="B3427" s="1" t="str">
        <f>+IF(LEN(A3427)&gt;0,VLOOKUP(A3427,Seguimiento_Mar_2025!G$4:H$356,2,FALSE),"")</f>
        <v>Porcentaje de entidades, organismos y dependencias con al menos un instrumento de gestión o planificación actualizado</v>
      </c>
      <c r="C3427" s="1" t="str">
        <f>+IF(LEN(A3427)&gt;0,VLOOKUP(A3427,Seguimiento_Mar_2025!G$4:J$356,4,FALSE),"")</f>
        <v>Departamento Administrativo de Planeación</v>
      </c>
      <c r="D3427" t="s">
        <v>1297</v>
      </c>
      <c r="E3427" t="str">
        <f t="shared" si="107"/>
        <v>R-550301Santo Domingo</v>
      </c>
      <c r="F3427" t="str">
        <f t="shared" si="108"/>
        <v/>
      </c>
      <c r="G3427">
        <v>0.80200000000000005</v>
      </c>
      <c r="H3427" s="2"/>
      <c r="I3427">
        <f>+ABS(SUMIF($A$4:$A$11183,A3427,$H$4:$H$11183)-IF(ISERROR(VLOOKUP(A3427,Seguimiento_Mar_2025!G$4:U$356,15,FALSE)),0,VLOOKUP(A3427,Seguimiento_Mar_2025!G$4:U$356,15,FALSE)))</f>
        <v>62</v>
      </c>
    </row>
    <row r="3428" spans="1:9" ht="30">
      <c r="A3428" t="s">
        <v>1183</v>
      </c>
      <c r="B3428" s="1" t="str">
        <f>+IF(LEN(A3428)&gt;0,VLOOKUP(A3428,Seguimiento_Mar_2025!G$4:H$356,2,FALSE),"")</f>
        <v>Porcentaje de entidades, organismos y dependencias con al menos un instrumento de gestión o planificación actualizado</v>
      </c>
      <c r="C3428" s="1" t="str">
        <f>+IF(LEN(A3428)&gt;0,VLOOKUP(A3428,Seguimiento_Mar_2025!G$4:J$356,4,FALSE),"")</f>
        <v>Departamento Administrativo de Planeación</v>
      </c>
      <c r="D3428" t="s">
        <v>1263</v>
      </c>
      <c r="E3428" t="str">
        <f t="shared" si="107"/>
        <v>R-550301Tarazá</v>
      </c>
      <c r="F3428" t="str">
        <f t="shared" si="108"/>
        <v/>
      </c>
      <c r="G3428">
        <v>0.80200000000000005</v>
      </c>
      <c r="H3428" s="2"/>
      <c r="I3428">
        <f>+ABS(SUMIF($A$4:$A$11183,A3428,$H$4:$H$11183)-IF(ISERROR(VLOOKUP(A3428,Seguimiento_Mar_2025!G$4:U$356,15,FALSE)),0,VLOOKUP(A3428,Seguimiento_Mar_2025!G$4:U$356,15,FALSE)))</f>
        <v>62</v>
      </c>
    </row>
    <row r="3429" spans="1:9" ht="30">
      <c r="A3429" t="s">
        <v>1183</v>
      </c>
      <c r="B3429" s="1" t="str">
        <f>+IF(LEN(A3429)&gt;0,VLOOKUP(A3429,Seguimiento_Mar_2025!G$4:H$356,2,FALSE),"")</f>
        <v>Porcentaje de entidades, organismos y dependencias con al menos un instrumento de gestión o planificación actualizado</v>
      </c>
      <c r="C3429" s="1" t="str">
        <f>+IF(LEN(A3429)&gt;0,VLOOKUP(A3429,Seguimiento_Mar_2025!G$4:J$356,4,FALSE),"")</f>
        <v>Departamento Administrativo de Planeación</v>
      </c>
      <c r="D3429" t="s">
        <v>1289</v>
      </c>
      <c r="E3429" t="str">
        <f t="shared" si="107"/>
        <v>R-550301Tarso</v>
      </c>
      <c r="F3429" t="str">
        <f t="shared" si="108"/>
        <v/>
      </c>
      <c r="G3429">
        <v>0.80200000000000005</v>
      </c>
      <c r="H3429" s="2"/>
      <c r="I3429">
        <f>+ABS(SUMIF($A$4:$A$11183,A3429,$H$4:$H$11183)-IF(ISERROR(VLOOKUP(A3429,Seguimiento_Mar_2025!G$4:U$356,15,FALSE)),0,VLOOKUP(A3429,Seguimiento_Mar_2025!G$4:U$356,15,FALSE)))</f>
        <v>62</v>
      </c>
    </row>
    <row r="3430" spans="1:9" ht="30">
      <c r="A3430" t="s">
        <v>1183</v>
      </c>
      <c r="B3430" s="1" t="str">
        <f>+IF(LEN(A3430)&gt;0,VLOOKUP(A3430,Seguimiento_Mar_2025!G$4:H$356,2,FALSE),"")</f>
        <v>Porcentaje de entidades, organismos y dependencias con al menos un instrumento de gestión o planificación actualizado</v>
      </c>
      <c r="C3430" s="1" t="str">
        <f>+IF(LEN(A3430)&gt;0,VLOOKUP(A3430,Seguimiento_Mar_2025!G$4:J$356,4,FALSE),"")</f>
        <v>Departamento Administrativo de Planeación</v>
      </c>
      <c r="D3430" t="s">
        <v>1347</v>
      </c>
      <c r="E3430" t="str">
        <f t="shared" si="107"/>
        <v>R-550301Titiribí</v>
      </c>
      <c r="F3430" t="str">
        <f t="shared" si="108"/>
        <v/>
      </c>
      <c r="G3430">
        <v>0.80200000000000005</v>
      </c>
      <c r="H3430" s="2"/>
      <c r="I3430">
        <f>+ABS(SUMIF($A$4:$A$11183,A3430,$H$4:$H$11183)-IF(ISERROR(VLOOKUP(A3430,Seguimiento_Mar_2025!G$4:U$356,15,FALSE)),0,VLOOKUP(A3430,Seguimiento_Mar_2025!G$4:U$356,15,FALSE)))</f>
        <v>62</v>
      </c>
    </row>
    <row r="3431" spans="1:9" ht="30">
      <c r="A3431" t="s">
        <v>1183</v>
      </c>
      <c r="B3431" s="1" t="str">
        <f>+IF(LEN(A3431)&gt;0,VLOOKUP(A3431,Seguimiento_Mar_2025!G$4:H$356,2,FALSE),"")</f>
        <v>Porcentaje de entidades, organismos y dependencias con al menos un instrumento de gestión o planificación actualizado</v>
      </c>
      <c r="C3431" s="1" t="str">
        <f>+IF(LEN(A3431)&gt;0,VLOOKUP(A3431,Seguimiento_Mar_2025!G$4:J$356,4,FALSE),"")</f>
        <v>Departamento Administrativo de Planeación</v>
      </c>
      <c r="D3431" t="s">
        <v>1348</v>
      </c>
      <c r="E3431" t="str">
        <f t="shared" si="107"/>
        <v>R-550301Toledo</v>
      </c>
      <c r="F3431" t="str">
        <f t="shared" si="108"/>
        <v/>
      </c>
      <c r="G3431">
        <v>0.80200000000000005</v>
      </c>
      <c r="H3431" s="2"/>
      <c r="I3431">
        <f>+ABS(SUMIF($A$4:$A$11183,A3431,$H$4:$H$11183)-IF(ISERROR(VLOOKUP(A3431,Seguimiento_Mar_2025!G$4:U$356,15,FALSE)),0,VLOOKUP(A3431,Seguimiento_Mar_2025!G$4:U$356,15,FALSE)))</f>
        <v>62</v>
      </c>
    </row>
    <row r="3432" spans="1:9" ht="30">
      <c r="A3432" t="s">
        <v>1183</v>
      </c>
      <c r="B3432" s="1" t="str">
        <f>+IF(LEN(A3432)&gt;0,VLOOKUP(A3432,Seguimiento_Mar_2025!G$4:H$356,2,FALSE),"")</f>
        <v>Porcentaje de entidades, organismos y dependencias con al menos un instrumento de gestión o planificación actualizado</v>
      </c>
      <c r="C3432" s="1" t="str">
        <f>+IF(LEN(A3432)&gt;0,VLOOKUP(A3432,Seguimiento_Mar_2025!G$4:J$356,4,FALSE),"")</f>
        <v>Departamento Administrativo de Planeación</v>
      </c>
      <c r="D3432" t="s">
        <v>1350</v>
      </c>
      <c r="E3432" t="str">
        <f t="shared" si="107"/>
        <v>R-550301Valparaíso</v>
      </c>
      <c r="F3432" t="str">
        <f t="shared" si="108"/>
        <v/>
      </c>
      <c r="G3432">
        <v>0.80200000000000005</v>
      </c>
      <c r="H3432" s="2"/>
      <c r="I3432">
        <f>+ABS(SUMIF($A$4:$A$11183,A3432,$H$4:$H$11183)-IF(ISERROR(VLOOKUP(A3432,Seguimiento_Mar_2025!G$4:U$356,15,FALSE)),0,VLOOKUP(A3432,Seguimiento_Mar_2025!G$4:U$356,15,FALSE)))</f>
        <v>62</v>
      </c>
    </row>
    <row r="3433" spans="1:9" ht="30">
      <c r="A3433" t="s">
        <v>1183</v>
      </c>
      <c r="B3433" s="1" t="str">
        <f>+IF(LEN(A3433)&gt;0,VLOOKUP(A3433,Seguimiento_Mar_2025!G$4:H$356,2,FALSE),"")</f>
        <v>Porcentaje de entidades, organismos y dependencias con al menos un instrumento de gestión o planificación actualizado</v>
      </c>
      <c r="C3433" s="1" t="str">
        <f>+IF(LEN(A3433)&gt;0,VLOOKUP(A3433,Seguimiento_Mar_2025!G$4:J$356,4,FALSE),"")</f>
        <v>Departamento Administrativo de Planeación</v>
      </c>
      <c r="D3433" t="s">
        <v>1232</v>
      </c>
      <c r="E3433" t="str">
        <f t="shared" ref="E3433:E3496" si="109">+A3433&amp;D3433</f>
        <v>R-550301Vegachí</v>
      </c>
      <c r="F3433" t="str">
        <f t="shared" si="108"/>
        <v/>
      </c>
      <c r="G3433">
        <v>0.80200000000000005</v>
      </c>
      <c r="H3433" s="2"/>
      <c r="I3433">
        <f>+ABS(SUMIF($A$4:$A$11183,A3433,$H$4:$H$11183)-IF(ISERROR(VLOOKUP(A3433,Seguimiento_Mar_2025!G$4:U$356,15,FALSE)),0,VLOOKUP(A3433,Seguimiento_Mar_2025!G$4:U$356,15,FALSE)))</f>
        <v>62</v>
      </c>
    </row>
    <row r="3434" spans="1:9" ht="30">
      <c r="A3434" t="s">
        <v>1183</v>
      </c>
      <c r="B3434" s="1" t="str">
        <f>+IF(LEN(A3434)&gt;0,VLOOKUP(A3434,Seguimiento_Mar_2025!G$4:H$356,2,FALSE),"")</f>
        <v>Porcentaje de entidades, organismos y dependencias con al menos un instrumento de gestión o planificación actualizado</v>
      </c>
      <c r="C3434" s="1" t="str">
        <f>+IF(LEN(A3434)&gt;0,VLOOKUP(A3434,Seguimiento_Mar_2025!G$4:J$356,4,FALSE),"")</f>
        <v>Departamento Administrativo de Planeación</v>
      </c>
      <c r="D3434" t="s">
        <v>1352</v>
      </c>
      <c r="E3434" t="str">
        <f t="shared" si="109"/>
        <v>R-550301Yalí</v>
      </c>
      <c r="F3434" t="str">
        <f t="shared" si="108"/>
        <v/>
      </c>
      <c r="G3434">
        <v>0.80200000000000005</v>
      </c>
      <c r="H3434" s="2"/>
      <c r="I3434">
        <f>+ABS(SUMIF($A$4:$A$11183,A3434,$H$4:$H$11183)-IF(ISERROR(VLOOKUP(A3434,Seguimiento_Mar_2025!G$4:U$356,15,FALSE)),0,VLOOKUP(A3434,Seguimiento_Mar_2025!G$4:U$356,15,FALSE)))</f>
        <v>62</v>
      </c>
    </row>
    <row r="3435" spans="1:9" ht="30">
      <c r="A3435" t="s">
        <v>1183</v>
      </c>
      <c r="B3435" s="1" t="str">
        <f>+IF(LEN(A3435)&gt;0,VLOOKUP(A3435,Seguimiento_Mar_2025!G$4:H$356,2,FALSE),"")</f>
        <v>Porcentaje de entidades, organismos y dependencias con al menos un instrumento de gestión o planificación actualizado</v>
      </c>
      <c r="C3435" s="1" t="str">
        <f>+IF(LEN(A3435)&gt;0,VLOOKUP(A3435,Seguimiento_Mar_2025!G$4:J$356,4,FALSE),"")</f>
        <v>Departamento Administrativo de Planeación</v>
      </c>
      <c r="D3435" t="s">
        <v>1353</v>
      </c>
      <c r="E3435" t="str">
        <f t="shared" si="109"/>
        <v>R-550301Yarumal</v>
      </c>
      <c r="F3435" t="str">
        <f t="shared" si="108"/>
        <v/>
      </c>
      <c r="G3435">
        <v>0.80200000000000005</v>
      </c>
      <c r="H3435" s="2"/>
      <c r="I3435">
        <f>+ABS(SUMIF($A$4:$A$11183,A3435,$H$4:$H$11183)-IF(ISERROR(VLOOKUP(A3435,Seguimiento_Mar_2025!G$4:U$356,15,FALSE)),0,VLOOKUP(A3435,Seguimiento_Mar_2025!G$4:U$356,15,FALSE)))</f>
        <v>62</v>
      </c>
    </row>
    <row r="3436" spans="1:9" ht="30">
      <c r="A3436" t="s">
        <v>1183</v>
      </c>
      <c r="B3436" s="1" t="str">
        <f>+IF(LEN(A3436)&gt;0,VLOOKUP(A3436,Seguimiento_Mar_2025!G$4:H$356,2,FALSE),"")</f>
        <v>Porcentaje de entidades, organismos y dependencias con al menos un instrumento de gestión o planificación actualizado</v>
      </c>
      <c r="C3436" s="1" t="str">
        <f>+IF(LEN(A3436)&gt;0,VLOOKUP(A3436,Seguimiento_Mar_2025!G$4:J$356,4,FALSE),"")</f>
        <v>Departamento Administrativo de Planeación</v>
      </c>
      <c r="D3436" t="s">
        <v>1301</v>
      </c>
      <c r="E3436" t="str">
        <f t="shared" si="109"/>
        <v>R-550301Yolombó</v>
      </c>
      <c r="F3436" t="str">
        <f t="shared" si="108"/>
        <v/>
      </c>
      <c r="G3436">
        <v>0.80200000000000005</v>
      </c>
      <c r="H3436" s="2"/>
      <c r="I3436">
        <f>+ABS(SUMIF($A$4:$A$11183,A3436,$H$4:$H$11183)-IF(ISERROR(VLOOKUP(A3436,Seguimiento_Mar_2025!G$4:U$356,15,FALSE)),0,VLOOKUP(A3436,Seguimiento_Mar_2025!G$4:U$356,15,FALSE)))</f>
        <v>62</v>
      </c>
    </row>
    <row r="3437" spans="1:9" ht="30">
      <c r="A3437" t="s">
        <v>1183</v>
      </c>
      <c r="B3437" s="1" t="str">
        <f>+IF(LEN(A3437)&gt;0,VLOOKUP(A3437,Seguimiento_Mar_2025!G$4:H$356,2,FALSE),"")</f>
        <v>Porcentaje de entidades, organismos y dependencias con al menos un instrumento de gestión o planificación actualizado</v>
      </c>
      <c r="C3437" s="1" t="str">
        <f>+IF(LEN(A3437)&gt;0,VLOOKUP(A3437,Seguimiento_Mar_2025!G$4:J$356,4,FALSE),"")</f>
        <v>Departamento Administrativo de Planeación</v>
      </c>
      <c r="D3437" t="s">
        <v>1354</v>
      </c>
      <c r="E3437" t="str">
        <f t="shared" si="109"/>
        <v>R-550301Yondó</v>
      </c>
      <c r="F3437" t="str">
        <f t="shared" si="108"/>
        <v/>
      </c>
      <c r="G3437">
        <v>0.80200000000000005</v>
      </c>
      <c r="H3437" s="2"/>
      <c r="I3437">
        <f>+ABS(SUMIF($A$4:$A$11183,A3437,$H$4:$H$11183)-IF(ISERROR(VLOOKUP(A3437,Seguimiento_Mar_2025!G$4:U$356,15,FALSE)),0,VLOOKUP(A3437,Seguimiento_Mar_2025!G$4:U$356,15,FALSE)))</f>
        <v>62</v>
      </c>
    </row>
    <row r="3438" spans="1:9" ht="30">
      <c r="A3438" t="s">
        <v>787</v>
      </c>
      <c r="B3438" s="1" t="str">
        <f>+IF(LEN(A3438)&gt;0,VLOOKUP(A3438,Seguimiento_Mar_2025!G$4:H$356,2,FALSE),"")</f>
        <v>Entidades territoriales asistidas técnicamente en catastro y estatutos tributarios</v>
      </c>
      <c r="C3438" s="1" t="str">
        <f>+IF(LEN(A3438)&gt;0,VLOOKUP(A3438,Seguimiento_Mar_2025!G$4:J$356,4,FALSE),"")</f>
        <v>Departamento Administrativo de Planeación</v>
      </c>
      <c r="D3438" t="s">
        <v>1271</v>
      </c>
      <c r="E3438" t="str">
        <f t="shared" si="109"/>
        <v>55030101Abejorral</v>
      </c>
      <c r="F3438" t="str">
        <f t="shared" si="108"/>
        <v/>
      </c>
      <c r="G3438">
        <v>1</v>
      </c>
      <c r="H3438" s="2"/>
      <c r="I3438">
        <f>+ABS(SUMIF($A$4:$A$11183,A3438,$H$4:$H$11183)-IF(ISERROR(VLOOKUP(A3438,Seguimiento_Mar_2025!G$4:U$356,15,FALSE)),0,VLOOKUP(A3438,Seguimiento_Mar_2025!G$4:U$356,15,FALSE)))</f>
        <v>89</v>
      </c>
    </row>
    <row r="3439" spans="1:9" ht="30">
      <c r="A3439" t="s">
        <v>787</v>
      </c>
      <c r="B3439" s="1" t="str">
        <f>+IF(LEN(A3439)&gt;0,VLOOKUP(A3439,Seguimiento_Mar_2025!G$4:H$356,2,FALSE),"")</f>
        <v>Entidades territoriales asistidas técnicamente en catastro y estatutos tributarios</v>
      </c>
      <c r="C3439" s="1" t="str">
        <f>+IF(LEN(A3439)&gt;0,VLOOKUP(A3439,Seguimiento_Mar_2025!G$4:J$356,4,FALSE),"")</f>
        <v>Departamento Administrativo de Planeación</v>
      </c>
      <c r="D3439" t="s">
        <v>1230</v>
      </c>
      <c r="E3439" t="str">
        <f t="shared" si="109"/>
        <v>55030101Amagá</v>
      </c>
      <c r="F3439" t="str">
        <f t="shared" si="108"/>
        <v/>
      </c>
      <c r="G3439">
        <v>1</v>
      </c>
      <c r="H3439" s="2"/>
      <c r="I3439">
        <f>+ABS(SUMIF($A$4:$A$11183,A3439,$H$4:$H$11183)-IF(ISERROR(VLOOKUP(A3439,Seguimiento_Mar_2025!G$4:U$356,15,FALSE)),0,VLOOKUP(A3439,Seguimiento_Mar_2025!G$4:U$356,15,FALSE)))</f>
        <v>89</v>
      </c>
    </row>
    <row r="3440" spans="1:9" ht="30">
      <c r="A3440" t="s">
        <v>787</v>
      </c>
      <c r="B3440" s="1" t="str">
        <f>+IF(LEN(A3440)&gt;0,VLOOKUP(A3440,Seguimiento_Mar_2025!G$4:H$356,2,FALSE),"")</f>
        <v>Entidades territoriales asistidas técnicamente en catastro y estatutos tributarios</v>
      </c>
      <c r="C3440" s="1" t="str">
        <f>+IF(LEN(A3440)&gt;0,VLOOKUP(A3440,Seguimiento_Mar_2025!G$4:J$356,4,FALSE),"")</f>
        <v>Departamento Administrativo de Planeación</v>
      </c>
      <c r="D3440" t="s">
        <v>1305</v>
      </c>
      <c r="E3440" t="str">
        <f t="shared" si="109"/>
        <v>55030101Amalfi</v>
      </c>
      <c r="F3440" t="str">
        <f t="shared" si="108"/>
        <v/>
      </c>
      <c r="G3440">
        <v>1</v>
      </c>
      <c r="H3440" s="2"/>
      <c r="I3440">
        <f>+ABS(SUMIF($A$4:$A$11183,A3440,$H$4:$H$11183)-IF(ISERROR(VLOOKUP(A3440,Seguimiento_Mar_2025!G$4:U$356,15,FALSE)),0,VLOOKUP(A3440,Seguimiento_Mar_2025!G$4:U$356,15,FALSE)))</f>
        <v>89</v>
      </c>
    </row>
    <row r="3441" spans="1:9" ht="30">
      <c r="A3441" t="s">
        <v>787</v>
      </c>
      <c r="B3441" s="1" t="str">
        <f>+IF(LEN(A3441)&gt;0,VLOOKUP(A3441,Seguimiento_Mar_2025!G$4:H$356,2,FALSE),"")</f>
        <v>Entidades territoriales asistidas técnicamente en catastro y estatutos tributarios</v>
      </c>
      <c r="C3441" s="1" t="str">
        <f>+IF(LEN(A3441)&gt;0,VLOOKUP(A3441,Seguimiento_Mar_2025!G$4:J$356,4,FALSE),"")</f>
        <v>Departamento Administrativo de Planeación</v>
      </c>
      <c r="D3441" t="s">
        <v>1257</v>
      </c>
      <c r="E3441" t="str">
        <f t="shared" si="109"/>
        <v>55030101Apartadó</v>
      </c>
      <c r="F3441" t="str">
        <f t="shared" si="108"/>
        <v/>
      </c>
      <c r="G3441">
        <v>1</v>
      </c>
      <c r="H3441" s="2"/>
      <c r="I3441">
        <f>+ABS(SUMIF($A$4:$A$11183,A3441,$H$4:$H$11183)-IF(ISERROR(VLOOKUP(A3441,Seguimiento_Mar_2025!G$4:U$356,15,FALSE)),0,VLOOKUP(A3441,Seguimiento_Mar_2025!G$4:U$356,15,FALSE)))</f>
        <v>89</v>
      </c>
    </row>
    <row r="3442" spans="1:9" ht="30">
      <c r="A3442" t="s">
        <v>787</v>
      </c>
      <c r="B3442" s="1" t="str">
        <f>+IF(LEN(A3442)&gt;0,VLOOKUP(A3442,Seguimiento_Mar_2025!G$4:H$356,2,FALSE),"")</f>
        <v>Entidades territoriales asistidas técnicamente en catastro y estatutos tributarios</v>
      </c>
      <c r="C3442" s="1" t="str">
        <f>+IF(LEN(A3442)&gt;0,VLOOKUP(A3442,Seguimiento_Mar_2025!G$4:J$356,4,FALSE),"")</f>
        <v>Departamento Administrativo de Planeación</v>
      </c>
      <c r="D3442" t="s">
        <v>1225</v>
      </c>
      <c r="E3442" t="str">
        <f t="shared" si="109"/>
        <v>55030101Arboletes</v>
      </c>
      <c r="F3442" t="str">
        <f t="shared" si="108"/>
        <v/>
      </c>
      <c r="G3442">
        <v>1</v>
      </c>
      <c r="H3442" s="2"/>
      <c r="I3442">
        <f>+ABS(SUMIF($A$4:$A$11183,A3442,$H$4:$H$11183)-IF(ISERROR(VLOOKUP(A3442,Seguimiento_Mar_2025!G$4:U$356,15,FALSE)),0,VLOOKUP(A3442,Seguimiento_Mar_2025!G$4:U$356,15,FALSE)))</f>
        <v>89</v>
      </c>
    </row>
    <row r="3443" spans="1:9" ht="30">
      <c r="A3443" t="s">
        <v>787</v>
      </c>
      <c r="B3443" s="1" t="str">
        <f>+IF(LEN(A3443)&gt;0,VLOOKUP(A3443,Seguimiento_Mar_2025!G$4:H$356,2,FALSE),"")</f>
        <v>Entidades territoriales asistidas técnicamente en catastro y estatutos tributarios</v>
      </c>
      <c r="C3443" s="1" t="str">
        <f>+IF(LEN(A3443)&gt;0,VLOOKUP(A3443,Seguimiento_Mar_2025!G$4:J$356,4,FALSE),"")</f>
        <v>Departamento Administrativo de Planeación</v>
      </c>
      <c r="D3443" t="s">
        <v>1311</v>
      </c>
      <c r="E3443" t="str">
        <f t="shared" si="109"/>
        <v>55030101Betania</v>
      </c>
      <c r="F3443" t="str">
        <f t="shared" si="108"/>
        <v/>
      </c>
      <c r="G3443">
        <v>1</v>
      </c>
      <c r="H3443" s="2"/>
      <c r="I3443">
        <f>+ABS(SUMIF($A$4:$A$11183,A3443,$H$4:$H$11183)-IF(ISERROR(VLOOKUP(A3443,Seguimiento_Mar_2025!G$4:U$356,15,FALSE)),0,VLOOKUP(A3443,Seguimiento_Mar_2025!G$4:U$356,15,FALSE)))</f>
        <v>89</v>
      </c>
    </row>
    <row r="3444" spans="1:9" ht="30">
      <c r="A3444" t="s">
        <v>787</v>
      </c>
      <c r="B3444" s="1" t="str">
        <f>+IF(LEN(A3444)&gt;0,VLOOKUP(A3444,Seguimiento_Mar_2025!G$4:H$356,2,FALSE),"")</f>
        <v>Entidades territoriales asistidas técnicamente en catastro y estatutos tributarios</v>
      </c>
      <c r="C3444" s="1" t="str">
        <f>+IF(LEN(A3444)&gt;0,VLOOKUP(A3444,Seguimiento_Mar_2025!G$4:J$356,4,FALSE),"")</f>
        <v>Departamento Administrativo de Planeación</v>
      </c>
      <c r="D3444" t="s">
        <v>1266</v>
      </c>
      <c r="E3444" t="str">
        <f t="shared" si="109"/>
        <v>55030101Carepa</v>
      </c>
      <c r="F3444" t="str">
        <f t="shared" si="108"/>
        <v/>
      </c>
      <c r="G3444">
        <v>1</v>
      </c>
      <c r="H3444" s="2"/>
      <c r="I3444">
        <f>+ABS(SUMIF($A$4:$A$11183,A3444,$H$4:$H$11183)-IF(ISERROR(VLOOKUP(A3444,Seguimiento_Mar_2025!G$4:U$356,15,FALSE)),0,VLOOKUP(A3444,Seguimiento_Mar_2025!G$4:U$356,15,FALSE)))</f>
        <v>89</v>
      </c>
    </row>
    <row r="3445" spans="1:9" ht="30">
      <c r="A3445" t="s">
        <v>787</v>
      </c>
      <c r="B3445" s="1" t="str">
        <f>+IF(LEN(A3445)&gt;0,VLOOKUP(A3445,Seguimiento_Mar_2025!G$4:H$356,2,FALSE),"")</f>
        <v>Entidades territoriales asistidas técnicamente en catastro y estatutos tributarios</v>
      </c>
      <c r="C3445" s="1" t="str">
        <f>+IF(LEN(A3445)&gt;0,VLOOKUP(A3445,Seguimiento_Mar_2025!G$4:J$356,4,FALSE),"")</f>
        <v>Departamento Administrativo de Planeación</v>
      </c>
      <c r="D3445" t="s">
        <v>1265</v>
      </c>
      <c r="E3445" t="str">
        <f t="shared" si="109"/>
        <v>55030101Caucasia</v>
      </c>
      <c r="F3445" t="str">
        <f t="shared" si="108"/>
        <v/>
      </c>
      <c r="G3445">
        <v>1</v>
      </c>
      <c r="H3445" s="2"/>
      <c r="I3445">
        <f>+ABS(SUMIF($A$4:$A$11183,A3445,$H$4:$H$11183)-IF(ISERROR(VLOOKUP(A3445,Seguimiento_Mar_2025!G$4:U$356,15,FALSE)),0,VLOOKUP(A3445,Seguimiento_Mar_2025!G$4:U$356,15,FALSE)))</f>
        <v>89</v>
      </c>
    </row>
    <row r="3446" spans="1:9" ht="30">
      <c r="A3446" t="s">
        <v>787</v>
      </c>
      <c r="B3446" s="1" t="str">
        <f>+IF(LEN(A3446)&gt;0,VLOOKUP(A3446,Seguimiento_Mar_2025!G$4:H$356,2,FALSE),"")</f>
        <v>Entidades territoriales asistidas técnicamente en catastro y estatutos tributarios</v>
      </c>
      <c r="C3446" s="1" t="str">
        <f>+IF(LEN(A3446)&gt;0,VLOOKUP(A3446,Seguimiento_Mar_2025!G$4:J$356,4,FALSE),"")</f>
        <v>Departamento Administrativo de Planeación</v>
      </c>
      <c r="D3446" t="s">
        <v>1258</v>
      </c>
      <c r="E3446" t="str">
        <f t="shared" si="109"/>
        <v>55030101Chigorodó</v>
      </c>
      <c r="F3446" t="str">
        <f t="shared" si="108"/>
        <v/>
      </c>
      <c r="G3446">
        <v>1</v>
      </c>
      <c r="H3446" s="2"/>
      <c r="I3446">
        <f>+ABS(SUMIF($A$4:$A$11183,A3446,$H$4:$H$11183)-IF(ISERROR(VLOOKUP(A3446,Seguimiento_Mar_2025!G$4:U$356,15,FALSE)),0,VLOOKUP(A3446,Seguimiento_Mar_2025!G$4:U$356,15,FALSE)))</f>
        <v>89</v>
      </c>
    </row>
    <row r="3447" spans="1:9" ht="30">
      <c r="A3447" t="s">
        <v>787</v>
      </c>
      <c r="B3447" s="1" t="str">
        <f>+IF(LEN(A3447)&gt;0,VLOOKUP(A3447,Seguimiento_Mar_2025!G$4:H$356,2,FALSE),"")</f>
        <v>Entidades territoriales asistidas técnicamente en catastro y estatutos tributarios</v>
      </c>
      <c r="C3447" s="1" t="str">
        <f>+IF(LEN(A3447)&gt;0,VLOOKUP(A3447,Seguimiento_Mar_2025!G$4:J$356,4,FALSE),"")</f>
        <v>Departamento Administrativo de Planeación</v>
      </c>
      <c r="D3447" t="s">
        <v>1281</v>
      </c>
      <c r="E3447" t="str">
        <f t="shared" si="109"/>
        <v>55030101Cisneros</v>
      </c>
      <c r="F3447" t="str">
        <f t="shared" si="108"/>
        <v/>
      </c>
      <c r="G3447">
        <v>1</v>
      </c>
      <c r="H3447" s="2"/>
      <c r="I3447">
        <f>+ABS(SUMIF($A$4:$A$11183,A3447,$H$4:$H$11183)-IF(ISERROR(VLOOKUP(A3447,Seguimiento_Mar_2025!G$4:U$356,15,FALSE)),0,VLOOKUP(A3447,Seguimiento_Mar_2025!G$4:U$356,15,FALSE)))</f>
        <v>89</v>
      </c>
    </row>
    <row r="3448" spans="1:9" ht="30">
      <c r="A3448" t="s">
        <v>787</v>
      </c>
      <c r="B3448" s="1" t="str">
        <f>+IF(LEN(A3448)&gt;0,VLOOKUP(A3448,Seguimiento_Mar_2025!G$4:H$356,2,FALSE),"")</f>
        <v>Entidades territoriales asistidas técnicamente en catastro y estatutos tributarios</v>
      </c>
      <c r="C3448" s="1" t="str">
        <f>+IF(LEN(A3448)&gt;0,VLOOKUP(A3448,Seguimiento_Mar_2025!G$4:J$356,4,FALSE),"")</f>
        <v>Departamento Administrativo de Planeación</v>
      </c>
      <c r="D3448" t="s">
        <v>1254</v>
      </c>
      <c r="E3448" t="str">
        <f t="shared" si="109"/>
        <v>55030101Ciudad Bolívar</v>
      </c>
      <c r="F3448" t="str">
        <f t="shared" si="108"/>
        <v/>
      </c>
      <c r="G3448">
        <v>1</v>
      </c>
      <c r="H3448" s="2"/>
      <c r="I3448">
        <f>+ABS(SUMIF($A$4:$A$11183,A3448,$H$4:$H$11183)-IF(ISERROR(VLOOKUP(A3448,Seguimiento_Mar_2025!G$4:U$356,15,FALSE)),0,VLOOKUP(A3448,Seguimiento_Mar_2025!G$4:U$356,15,FALSE)))</f>
        <v>89</v>
      </c>
    </row>
    <row r="3449" spans="1:9" ht="30">
      <c r="A3449" t="s">
        <v>787</v>
      </c>
      <c r="B3449" s="1" t="str">
        <f>+IF(LEN(A3449)&gt;0,VLOOKUP(A3449,Seguimiento_Mar_2025!G$4:H$356,2,FALSE),"")</f>
        <v>Entidades territoriales asistidas técnicamente en catastro y estatutos tributarios</v>
      </c>
      <c r="C3449" s="1" t="str">
        <f>+IF(LEN(A3449)&gt;0,VLOOKUP(A3449,Seguimiento_Mar_2025!G$4:J$356,4,FALSE),"")</f>
        <v>Departamento Administrativo de Planeación</v>
      </c>
      <c r="D3449" t="s">
        <v>1317</v>
      </c>
      <c r="E3449" t="str">
        <f t="shared" si="109"/>
        <v>55030101Cocorná</v>
      </c>
      <c r="F3449" t="str">
        <f t="shared" si="108"/>
        <v/>
      </c>
      <c r="G3449">
        <v>1</v>
      </c>
      <c r="H3449" s="2"/>
      <c r="I3449">
        <f>+ABS(SUMIF($A$4:$A$11183,A3449,$H$4:$H$11183)-IF(ISERROR(VLOOKUP(A3449,Seguimiento_Mar_2025!G$4:U$356,15,FALSE)),0,VLOOKUP(A3449,Seguimiento_Mar_2025!G$4:U$356,15,FALSE)))</f>
        <v>89</v>
      </c>
    </row>
    <row r="3450" spans="1:9" ht="30">
      <c r="A3450" t="s">
        <v>787</v>
      </c>
      <c r="B3450" s="1" t="str">
        <f>+IF(LEN(A3450)&gt;0,VLOOKUP(A3450,Seguimiento_Mar_2025!G$4:H$356,2,FALSE),"")</f>
        <v>Entidades territoriales asistidas técnicamente en catastro y estatutos tributarios</v>
      </c>
      <c r="C3450" s="1" t="str">
        <f>+IF(LEN(A3450)&gt;0,VLOOKUP(A3450,Seguimiento_Mar_2025!G$4:J$356,4,FALSE),"")</f>
        <v>Departamento Administrativo de Planeación</v>
      </c>
      <c r="D3450" t="s">
        <v>1319</v>
      </c>
      <c r="E3450" t="str">
        <f t="shared" si="109"/>
        <v>55030101Donmatías</v>
      </c>
      <c r="F3450" t="str">
        <f t="shared" si="108"/>
        <v/>
      </c>
      <c r="G3450">
        <v>1</v>
      </c>
      <c r="H3450" s="2"/>
      <c r="I3450">
        <f>+ABS(SUMIF($A$4:$A$11183,A3450,$H$4:$H$11183)-IF(ISERROR(VLOOKUP(A3450,Seguimiento_Mar_2025!G$4:U$356,15,FALSE)),0,VLOOKUP(A3450,Seguimiento_Mar_2025!G$4:U$356,15,FALSE)))</f>
        <v>89</v>
      </c>
    </row>
    <row r="3451" spans="1:9" ht="30">
      <c r="A3451" t="s">
        <v>787</v>
      </c>
      <c r="B3451" s="1" t="str">
        <f>+IF(LEN(A3451)&gt;0,VLOOKUP(A3451,Seguimiento_Mar_2025!G$4:H$356,2,FALSE),"")</f>
        <v>Entidades territoriales asistidas técnicamente en catastro y estatutos tributarios</v>
      </c>
      <c r="C3451" s="1" t="str">
        <f>+IF(LEN(A3451)&gt;0,VLOOKUP(A3451,Seguimiento_Mar_2025!G$4:J$356,4,FALSE),"")</f>
        <v>Departamento Administrativo de Planeación</v>
      </c>
      <c r="D3451" t="s">
        <v>1235</v>
      </c>
      <c r="E3451" t="str">
        <f t="shared" si="109"/>
        <v>55030101El Santuario</v>
      </c>
      <c r="F3451" t="str">
        <f t="shared" si="108"/>
        <v/>
      </c>
      <c r="G3451">
        <v>1</v>
      </c>
      <c r="H3451" s="2"/>
      <c r="I3451">
        <f>+ABS(SUMIF($A$4:$A$11183,A3451,$H$4:$H$11183)-IF(ISERROR(VLOOKUP(A3451,Seguimiento_Mar_2025!G$4:U$356,15,FALSE)),0,VLOOKUP(A3451,Seguimiento_Mar_2025!G$4:U$356,15,FALSE)))</f>
        <v>89</v>
      </c>
    </row>
    <row r="3452" spans="1:9" ht="30">
      <c r="A3452" t="s">
        <v>787</v>
      </c>
      <c r="B3452" s="1" t="str">
        <f>+IF(LEN(A3452)&gt;0,VLOOKUP(A3452,Seguimiento_Mar_2025!G$4:H$356,2,FALSE),"")</f>
        <v>Entidades territoriales asistidas técnicamente en catastro y estatutos tributarios</v>
      </c>
      <c r="C3452" s="1" t="str">
        <f>+IF(LEN(A3452)&gt;0,VLOOKUP(A3452,Seguimiento_Mar_2025!G$4:J$356,4,FALSE),"")</f>
        <v>Departamento Administrativo de Planeación</v>
      </c>
      <c r="D3452" t="s">
        <v>1246</v>
      </c>
      <c r="E3452" t="str">
        <f t="shared" si="109"/>
        <v>55030101Entrerríos</v>
      </c>
      <c r="F3452" t="str">
        <f t="shared" si="108"/>
        <v/>
      </c>
      <c r="G3452">
        <v>1</v>
      </c>
      <c r="H3452" s="2"/>
      <c r="I3452">
        <f>+ABS(SUMIF($A$4:$A$11183,A3452,$H$4:$H$11183)-IF(ISERROR(VLOOKUP(A3452,Seguimiento_Mar_2025!G$4:U$356,15,FALSE)),0,VLOOKUP(A3452,Seguimiento_Mar_2025!G$4:U$356,15,FALSE)))</f>
        <v>89</v>
      </c>
    </row>
    <row r="3453" spans="1:9" ht="30">
      <c r="A3453" t="s">
        <v>787</v>
      </c>
      <c r="B3453" s="1" t="str">
        <f>+IF(LEN(A3453)&gt;0,VLOOKUP(A3453,Seguimiento_Mar_2025!G$4:H$356,2,FALSE),"")</f>
        <v>Entidades territoriales asistidas técnicamente en catastro y estatutos tributarios</v>
      </c>
      <c r="C3453" s="1" t="str">
        <f>+IF(LEN(A3453)&gt;0,VLOOKUP(A3453,Seguimiento_Mar_2025!G$4:J$356,4,FALSE),"")</f>
        <v>Departamento Administrativo de Planeación</v>
      </c>
      <c r="D3453" t="s">
        <v>1327</v>
      </c>
      <c r="E3453" t="str">
        <f t="shared" si="109"/>
        <v>55030101Guarne</v>
      </c>
      <c r="F3453" t="str">
        <f t="shared" si="108"/>
        <v/>
      </c>
      <c r="G3453">
        <v>1</v>
      </c>
      <c r="H3453" s="2"/>
      <c r="I3453">
        <f>+ABS(SUMIF($A$4:$A$11183,A3453,$H$4:$H$11183)-IF(ISERROR(VLOOKUP(A3453,Seguimiento_Mar_2025!G$4:U$356,15,FALSE)),0,VLOOKUP(A3453,Seguimiento_Mar_2025!G$4:U$356,15,FALSE)))</f>
        <v>89</v>
      </c>
    </row>
    <row r="3454" spans="1:9" ht="30">
      <c r="A3454" t="s">
        <v>787</v>
      </c>
      <c r="B3454" s="1" t="str">
        <f>+IF(LEN(A3454)&gt;0,VLOOKUP(A3454,Seguimiento_Mar_2025!G$4:H$356,2,FALSE),"")</f>
        <v>Entidades territoriales asistidas técnicamente en catastro y estatutos tributarios</v>
      </c>
      <c r="C3454" s="1" t="str">
        <f>+IF(LEN(A3454)&gt;0,VLOOKUP(A3454,Seguimiento_Mar_2025!G$4:J$356,4,FALSE),"")</f>
        <v>Departamento Administrativo de Planeación</v>
      </c>
      <c r="D3454" t="s">
        <v>1328</v>
      </c>
      <c r="E3454" t="str">
        <f t="shared" si="109"/>
        <v>55030101Guatapé</v>
      </c>
      <c r="F3454" t="str">
        <f t="shared" si="108"/>
        <v/>
      </c>
      <c r="G3454">
        <v>1</v>
      </c>
      <c r="H3454" s="2"/>
      <c r="I3454">
        <f>+ABS(SUMIF($A$4:$A$11183,A3454,$H$4:$H$11183)-IF(ISERROR(VLOOKUP(A3454,Seguimiento_Mar_2025!G$4:U$356,15,FALSE)),0,VLOOKUP(A3454,Seguimiento_Mar_2025!G$4:U$356,15,FALSE)))</f>
        <v>89</v>
      </c>
    </row>
    <row r="3455" spans="1:9" ht="30">
      <c r="A3455" t="s">
        <v>787</v>
      </c>
      <c r="B3455" s="1" t="str">
        <f>+IF(LEN(A3455)&gt;0,VLOOKUP(A3455,Seguimiento_Mar_2025!G$4:H$356,2,FALSE),"")</f>
        <v>Entidades territoriales asistidas técnicamente en catastro y estatutos tributarios</v>
      </c>
      <c r="C3455" s="1" t="str">
        <f>+IF(LEN(A3455)&gt;0,VLOOKUP(A3455,Seguimiento_Mar_2025!G$4:J$356,4,FALSE),"")</f>
        <v>Departamento Administrativo de Planeación</v>
      </c>
      <c r="D3455" t="s">
        <v>1237</v>
      </c>
      <c r="E3455" t="str">
        <f t="shared" si="109"/>
        <v>55030101Jericó</v>
      </c>
      <c r="F3455" t="str">
        <f t="shared" si="108"/>
        <v/>
      </c>
      <c r="G3455">
        <v>1</v>
      </c>
      <c r="H3455" s="2"/>
      <c r="I3455">
        <f>+ABS(SUMIF($A$4:$A$11183,A3455,$H$4:$H$11183)-IF(ISERROR(VLOOKUP(A3455,Seguimiento_Mar_2025!G$4:U$356,15,FALSE)),0,VLOOKUP(A3455,Seguimiento_Mar_2025!G$4:U$356,15,FALSE)))</f>
        <v>89</v>
      </c>
    </row>
    <row r="3456" spans="1:9" ht="30">
      <c r="A3456" t="s">
        <v>787</v>
      </c>
      <c r="B3456" s="1" t="str">
        <f>+IF(LEN(A3456)&gt;0,VLOOKUP(A3456,Seguimiento_Mar_2025!G$4:H$356,2,FALSE),"")</f>
        <v>Entidades territoriales asistidas técnicamente en catastro y estatutos tributarios</v>
      </c>
      <c r="C3456" s="1" t="str">
        <f>+IF(LEN(A3456)&gt;0,VLOOKUP(A3456,Seguimiento_Mar_2025!G$4:J$356,4,FALSE),"")</f>
        <v>Departamento Administrativo de Planeación</v>
      </c>
      <c r="D3456" t="s">
        <v>1331</v>
      </c>
      <c r="E3456" t="str">
        <f t="shared" si="109"/>
        <v>55030101La Ceja del Tambo</v>
      </c>
      <c r="F3456" t="str">
        <f t="shared" si="108"/>
        <v/>
      </c>
      <c r="G3456">
        <v>1</v>
      </c>
      <c r="H3456" s="2"/>
      <c r="I3456">
        <f>+ABS(SUMIF($A$4:$A$11183,A3456,$H$4:$H$11183)-IF(ISERROR(VLOOKUP(A3456,Seguimiento_Mar_2025!G$4:U$356,15,FALSE)),0,VLOOKUP(A3456,Seguimiento_Mar_2025!G$4:U$356,15,FALSE)))</f>
        <v>89</v>
      </c>
    </row>
    <row r="3457" spans="1:9" ht="30">
      <c r="A3457" t="s">
        <v>787</v>
      </c>
      <c r="B3457" s="1" t="str">
        <f>+IF(LEN(A3457)&gt;0,VLOOKUP(A3457,Seguimiento_Mar_2025!G$4:H$356,2,FALSE),"")</f>
        <v>Entidades territoriales asistidas técnicamente en catastro y estatutos tributarios</v>
      </c>
      <c r="C3457" s="1" t="str">
        <f>+IF(LEN(A3457)&gt;0,VLOOKUP(A3457,Seguimiento_Mar_2025!G$4:J$356,4,FALSE),"")</f>
        <v>Departamento Administrativo de Planeación</v>
      </c>
      <c r="D3457" t="s">
        <v>1294</v>
      </c>
      <c r="E3457" t="str">
        <f t="shared" si="109"/>
        <v>55030101La Pintada</v>
      </c>
      <c r="F3457" t="str">
        <f t="shared" si="108"/>
        <v/>
      </c>
      <c r="G3457">
        <v>1</v>
      </c>
      <c r="H3457" s="2"/>
      <c r="I3457">
        <f>+ABS(SUMIF($A$4:$A$11183,A3457,$H$4:$H$11183)-IF(ISERROR(VLOOKUP(A3457,Seguimiento_Mar_2025!G$4:U$356,15,FALSE)),0,VLOOKUP(A3457,Seguimiento_Mar_2025!G$4:U$356,15,FALSE)))</f>
        <v>89</v>
      </c>
    </row>
    <row r="3458" spans="1:9" ht="30">
      <c r="A3458" t="s">
        <v>787</v>
      </c>
      <c r="B3458" s="1" t="str">
        <f>+IF(LEN(A3458)&gt;0,VLOOKUP(A3458,Seguimiento_Mar_2025!G$4:H$356,2,FALSE),"")</f>
        <v>Entidades territoriales asistidas técnicamente en catastro y estatutos tributarios</v>
      </c>
      <c r="C3458" s="1" t="str">
        <f>+IF(LEN(A3458)&gt;0,VLOOKUP(A3458,Seguimiento_Mar_2025!G$4:J$356,4,FALSE),"")</f>
        <v>Departamento Administrativo de Planeación</v>
      </c>
      <c r="D3458" t="s">
        <v>1333</v>
      </c>
      <c r="E3458" t="str">
        <f t="shared" si="109"/>
        <v>55030101La Unión</v>
      </c>
      <c r="F3458" t="str">
        <f t="shared" si="108"/>
        <v/>
      </c>
      <c r="G3458">
        <v>1</v>
      </c>
      <c r="H3458" s="2"/>
      <c r="I3458">
        <f>+ABS(SUMIF($A$4:$A$11183,A3458,$H$4:$H$11183)-IF(ISERROR(VLOOKUP(A3458,Seguimiento_Mar_2025!G$4:U$356,15,FALSE)),0,VLOOKUP(A3458,Seguimiento_Mar_2025!G$4:U$356,15,FALSE)))</f>
        <v>89</v>
      </c>
    </row>
    <row r="3459" spans="1:9" ht="30">
      <c r="A3459" t="s">
        <v>787</v>
      </c>
      <c r="B3459" s="1" t="str">
        <f>+IF(LEN(A3459)&gt;0,VLOOKUP(A3459,Seguimiento_Mar_2025!G$4:H$356,2,FALSE),"")</f>
        <v>Entidades territoriales asistidas técnicamente en catastro y estatutos tributarios</v>
      </c>
      <c r="C3459" s="1" t="str">
        <f>+IF(LEN(A3459)&gt;0,VLOOKUP(A3459,Seguimiento_Mar_2025!G$4:J$356,4,FALSE),"")</f>
        <v>Departamento Administrativo de Planeación</v>
      </c>
      <c r="D3459" t="s">
        <v>1228</v>
      </c>
      <c r="E3459" t="str">
        <f t="shared" si="109"/>
        <v>55030101Necoclí</v>
      </c>
      <c r="F3459" t="str">
        <f t="shared" si="108"/>
        <v/>
      </c>
      <c r="G3459">
        <v>1</v>
      </c>
      <c r="H3459" s="2"/>
      <c r="I3459">
        <f>+ABS(SUMIF($A$4:$A$11183,A3459,$H$4:$H$11183)-IF(ISERROR(VLOOKUP(A3459,Seguimiento_Mar_2025!G$4:U$356,15,FALSE)),0,VLOOKUP(A3459,Seguimiento_Mar_2025!G$4:U$356,15,FALSE)))</f>
        <v>89</v>
      </c>
    </row>
    <row r="3460" spans="1:9" ht="30">
      <c r="A3460" t="s">
        <v>787</v>
      </c>
      <c r="B3460" s="1" t="str">
        <f>+IF(LEN(A3460)&gt;0,VLOOKUP(A3460,Seguimiento_Mar_2025!G$4:H$356,2,FALSE),"")</f>
        <v>Entidades territoriales asistidas técnicamente en catastro y estatutos tributarios</v>
      </c>
      <c r="C3460" s="1" t="str">
        <f>+IF(LEN(A3460)&gt;0,VLOOKUP(A3460,Seguimiento_Mar_2025!G$4:J$356,4,FALSE),"")</f>
        <v>Departamento Administrativo de Planeación</v>
      </c>
      <c r="D3460" t="s">
        <v>1274</v>
      </c>
      <c r="E3460" t="str">
        <f t="shared" si="109"/>
        <v>55030101Olaya</v>
      </c>
      <c r="F3460" t="str">
        <f t="shared" ref="F3460:F3523" si="110">+IF(IF(LEN(E3460)&gt;0,COUNTIF($E$4:$E$11183,E3460),"")=1,"",IF(LEN(E3460)&gt;0,COUNTIF($E$4:$E$11183,E3460),""))</f>
        <v/>
      </c>
      <c r="G3460">
        <v>1</v>
      </c>
      <c r="H3460" s="2"/>
      <c r="I3460">
        <f>+ABS(SUMIF($A$4:$A$11183,A3460,$H$4:$H$11183)-IF(ISERROR(VLOOKUP(A3460,Seguimiento_Mar_2025!G$4:U$356,15,FALSE)),0,VLOOKUP(A3460,Seguimiento_Mar_2025!G$4:U$356,15,FALSE)))</f>
        <v>89</v>
      </c>
    </row>
    <row r="3461" spans="1:9" ht="30">
      <c r="A3461" t="s">
        <v>787</v>
      </c>
      <c r="B3461" s="1" t="str">
        <f>+IF(LEN(A3461)&gt;0,VLOOKUP(A3461,Seguimiento_Mar_2025!G$4:H$356,2,FALSE),"")</f>
        <v>Entidades territoriales asistidas técnicamente en catastro y estatutos tributarios</v>
      </c>
      <c r="C3461" s="1" t="str">
        <f>+IF(LEN(A3461)&gt;0,VLOOKUP(A3461,Seguimiento_Mar_2025!G$4:J$356,4,FALSE),"")</f>
        <v>Departamento Administrativo de Planeación</v>
      </c>
      <c r="D3461" t="s">
        <v>1260</v>
      </c>
      <c r="E3461" t="str">
        <f t="shared" si="109"/>
        <v>55030101Puerto Berrío</v>
      </c>
      <c r="F3461" t="str">
        <f t="shared" si="110"/>
        <v/>
      </c>
      <c r="G3461">
        <v>1</v>
      </c>
      <c r="H3461" s="2"/>
      <c r="I3461">
        <f>+ABS(SUMIF($A$4:$A$11183,A3461,$H$4:$H$11183)-IF(ISERROR(VLOOKUP(A3461,Seguimiento_Mar_2025!G$4:U$356,15,FALSE)),0,VLOOKUP(A3461,Seguimiento_Mar_2025!G$4:U$356,15,FALSE)))</f>
        <v>89</v>
      </c>
    </row>
    <row r="3462" spans="1:9" ht="30">
      <c r="A3462" t="s">
        <v>787</v>
      </c>
      <c r="B3462" s="1" t="str">
        <f>+IF(LEN(A3462)&gt;0,VLOOKUP(A3462,Seguimiento_Mar_2025!G$4:H$356,2,FALSE),"")</f>
        <v>Entidades territoriales asistidas técnicamente en catastro y estatutos tributarios</v>
      </c>
      <c r="C3462" s="1" t="str">
        <f>+IF(LEN(A3462)&gt;0,VLOOKUP(A3462,Seguimiento_Mar_2025!G$4:J$356,4,FALSE),"")</f>
        <v>Departamento Administrativo de Planeación</v>
      </c>
      <c r="D3462" t="s">
        <v>1268</v>
      </c>
      <c r="E3462" t="str">
        <f t="shared" si="109"/>
        <v>55030101Puerto Triunfo</v>
      </c>
      <c r="F3462" t="str">
        <f t="shared" si="110"/>
        <v/>
      </c>
      <c r="G3462">
        <v>1</v>
      </c>
      <c r="H3462" s="2"/>
      <c r="I3462">
        <f>+ABS(SUMIF($A$4:$A$11183,A3462,$H$4:$H$11183)-IF(ISERROR(VLOOKUP(A3462,Seguimiento_Mar_2025!G$4:U$356,15,FALSE)),0,VLOOKUP(A3462,Seguimiento_Mar_2025!G$4:U$356,15,FALSE)))</f>
        <v>89</v>
      </c>
    </row>
    <row r="3463" spans="1:9" ht="30">
      <c r="A3463" t="s">
        <v>787</v>
      </c>
      <c r="B3463" s="1" t="str">
        <f>+IF(LEN(A3463)&gt;0,VLOOKUP(A3463,Seguimiento_Mar_2025!G$4:H$356,2,FALSE),"")</f>
        <v>Entidades territoriales asistidas técnicamente en catastro y estatutos tributarios</v>
      </c>
      <c r="C3463" s="1" t="str">
        <f>+IF(LEN(A3463)&gt;0,VLOOKUP(A3463,Seguimiento_Mar_2025!G$4:J$356,4,FALSE),"")</f>
        <v>Departamento Administrativo de Planeación</v>
      </c>
      <c r="D3463" t="s">
        <v>1242</v>
      </c>
      <c r="E3463" t="str">
        <f t="shared" si="109"/>
        <v>55030101San Carlos</v>
      </c>
      <c r="F3463" t="str">
        <f t="shared" si="110"/>
        <v/>
      </c>
      <c r="G3463">
        <v>1</v>
      </c>
      <c r="H3463" s="2"/>
      <c r="I3463">
        <f>+ABS(SUMIF($A$4:$A$11183,A3463,$H$4:$H$11183)-IF(ISERROR(VLOOKUP(A3463,Seguimiento_Mar_2025!G$4:U$356,15,FALSE)),0,VLOOKUP(A3463,Seguimiento_Mar_2025!G$4:U$356,15,FALSE)))</f>
        <v>89</v>
      </c>
    </row>
    <row r="3464" spans="1:9" ht="30">
      <c r="A3464" t="s">
        <v>787</v>
      </c>
      <c r="B3464" s="1" t="str">
        <f>+IF(LEN(A3464)&gt;0,VLOOKUP(A3464,Seguimiento_Mar_2025!G$4:H$356,2,FALSE),"")</f>
        <v>Entidades territoriales asistidas técnicamente en catastro y estatutos tributarios</v>
      </c>
      <c r="C3464" s="1" t="str">
        <f>+IF(LEN(A3464)&gt;0,VLOOKUP(A3464,Seguimiento_Mar_2025!G$4:J$356,4,FALSE),"")</f>
        <v>Departamento Administrativo de Planeación</v>
      </c>
      <c r="D3464" t="s">
        <v>1226</v>
      </c>
      <c r="E3464" t="str">
        <f t="shared" si="109"/>
        <v>55030101San Juan de Urabá</v>
      </c>
      <c r="F3464" t="str">
        <f t="shared" si="110"/>
        <v/>
      </c>
      <c r="G3464">
        <v>1</v>
      </c>
      <c r="H3464" s="2"/>
      <c r="I3464">
        <f>+ABS(SUMIF($A$4:$A$11183,A3464,$H$4:$H$11183)-IF(ISERROR(VLOOKUP(A3464,Seguimiento_Mar_2025!G$4:U$356,15,FALSE)),0,VLOOKUP(A3464,Seguimiento_Mar_2025!G$4:U$356,15,FALSE)))</f>
        <v>89</v>
      </c>
    </row>
    <row r="3465" spans="1:9" ht="30">
      <c r="A3465" t="s">
        <v>787</v>
      </c>
      <c r="B3465" s="1" t="str">
        <f>+IF(LEN(A3465)&gt;0,VLOOKUP(A3465,Seguimiento_Mar_2025!G$4:H$356,2,FALSE),"")</f>
        <v>Entidades territoriales asistidas técnicamente en catastro y estatutos tributarios</v>
      </c>
      <c r="C3465" s="1" t="str">
        <f>+IF(LEN(A3465)&gt;0,VLOOKUP(A3465,Seguimiento_Mar_2025!G$4:J$356,4,FALSE),"")</f>
        <v>Departamento Administrativo de Planeación</v>
      </c>
      <c r="D3465" t="s">
        <v>1341</v>
      </c>
      <c r="E3465" t="str">
        <f t="shared" si="109"/>
        <v>55030101San Pedro de los Milagros</v>
      </c>
      <c r="F3465" t="str">
        <f t="shared" si="110"/>
        <v/>
      </c>
      <c r="G3465">
        <v>1</v>
      </c>
      <c r="H3465" s="2"/>
      <c r="I3465">
        <f>+ABS(SUMIF($A$4:$A$11183,A3465,$H$4:$H$11183)-IF(ISERROR(VLOOKUP(A3465,Seguimiento_Mar_2025!G$4:U$356,15,FALSE)),0,VLOOKUP(A3465,Seguimiento_Mar_2025!G$4:U$356,15,FALSE)))</f>
        <v>89</v>
      </c>
    </row>
    <row r="3466" spans="1:9" ht="30">
      <c r="A3466" t="s">
        <v>787</v>
      </c>
      <c r="B3466" s="1" t="str">
        <f>+IF(LEN(A3466)&gt;0,VLOOKUP(A3466,Seguimiento_Mar_2025!G$4:H$356,2,FALSE),"")</f>
        <v>Entidades territoriales asistidas técnicamente en catastro y estatutos tributarios</v>
      </c>
      <c r="C3466" s="1" t="str">
        <f>+IF(LEN(A3466)&gt;0,VLOOKUP(A3466,Seguimiento_Mar_2025!G$4:J$356,4,FALSE),"")</f>
        <v>Departamento Administrativo de Planeación</v>
      </c>
      <c r="D3466" t="s">
        <v>1342</v>
      </c>
      <c r="E3466" t="str">
        <f t="shared" si="109"/>
        <v>55030101San Pedro de Urabá</v>
      </c>
      <c r="F3466" t="str">
        <f t="shared" si="110"/>
        <v/>
      </c>
      <c r="G3466">
        <v>1</v>
      </c>
      <c r="H3466" s="2"/>
      <c r="I3466">
        <f>+ABS(SUMIF($A$4:$A$11183,A3466,$H$4:$H$11183)-IF(ISERROR(VLOOKUP(A3466,Seguimiento_Mar_2025!G$4:U$356,15,FALSE)),0,VLOOKUP(A3466,Seguimiento_Mar_2025!G$4:U$356,15,FALSE)))</f>
        <v>89</v>
      </c>
    </row>
    <row r="3467" spans="1:9" ht="30">
      <c r="A3467" t="s">
        <v>787</v>
      </c>
      <c r="B3467" s="1" t="str">
        <f>+IF(LEN(A3467)&gt;0,VLOOKUP(A3467,Seguimiento_Mar_2025!G$4:H$356,2,FALSE),"")</f>
        <v>Entidades territoriales asistidas técnicamente en catastro y estatutos tributarios</v>
      </c>
      <c r="C3467" s="1" t="str">
        <f>+IF(LEN(A3467)&gt;0,VLOOKUP(A3467,Seguimiento_Mar_2025!G$4:J$356,4,FALSE),"")</f>
        <v>Departamento Administrativo de Planeación</v>
      </c>
      <c r="D3467" t="s">
        <v>1247</v>
      </c>
      <c r="E3467" t="str">
        <f t="shared" si="109"/>
        <v>55030101San Rafael</v>
      </c>
      <c r="F3467" t="str">
        <f t="shared" si="110"/>
        <v/>
      </c>
      <c r="G3467">
        <v>1</v>
      </c>
      <c r="H3467" s="2"/>
      <c r="I3467">
        <f>+ABS(SUMIF($A$4:$A$11183,A3467,$H$4:$H$11183)-IF(ISERROR(VLOOKUP(A3467,Seguimiento_Mar_2025!G$4:U$356,15,FALSE)),0,VLOOKUP(A3467,Seguimiento_Mar_2025!G$4:U$356,15,FALSE)))</f>
        <v>89</v>
      </c>
    </row>
    <row r="3468" spans="1:9" ht="30">
      <c r="A3468" t="s">
        <v>787</v>
      </c>
      <c r="B3468" s="1" t="str">
        <f>+IF(LEN(A3468)&gt;0,VLOOKUP(A3468,Seguimiento_Mar_2025!G$4:H$356,2,FALSE),"")</f>
        <v>Entidades territoriales asistidas técnicamente en catastro y estatutos tributarios</v>
      </c>
      <c r="C3468" s="1" t="str">
        <f>+IF(LEN(A3468)&gt;0,VLOOKUP(A3468,Seguimiento_Mar_2025!G$4:J$356,4,FALSE),"")</f>
        <v>Departamento Administrativo de Planeación</v>
      </c>
      <c r="D3468" t="s">
        <v>1255</v>
      </c>
      <c r="E3468" t="str">
        <f t="shared" si="109"/>
        <v>55030101Santa Fe de Antioquia</v>
      </c>
      <c r="F3468" t="str">
        <f t="shared" si="110"/>
        <v/>
      </c>
      <c r="G3468">
        <v>1</v>
      </c>
      <c r="H3468" s="2"/>
      <c r="I3468">
        <f>+ABS(SUMIF($A$4:$A$11183,A3468,$H$4:$H$11183)-IF(ISERROR(VLOOKUP(A3468,Seguimiento_Mar_2025!G$4:U$356,15,FALSE)),0,VLOOKUP(A3468,Seguimiento_Mar_2025!G$4:U$356,15,FALSE)))</f>
        <v>89</v>
      </c>
    </row>
    <row r="3469" spans="1:9" ht="30">
      <c r="A3469" t="s">
        <v>787</v>
      </c>
      <c r="B3469" s="1" t="str">
        <f>+IF(LEN(A3469)&gt;0,VLOOKUP(A3469,Seguimiento_Mar_2025!G$4:H$356,2,FALSE),"")</f>
        <v>Entidades territoriales asistidas técnicamente en catastro y estatutos tributarios</v>
      </c>
      <c r="C3469" s="1" t="str">
        <f>+IF(LEN(A3469)&gt;0,VLOOKUP(A3469,Seguimiento_Mar_2025!G$4:J$356,4,FALSE),"")</f>
        <v>Departamento Administrativo de Planeación</v>
      </c>
      <c r="D3469" t="s">
        <v>1259</v>
      </c>
      <c r="E3469" t="str">
        <f t="shared" si="109"/>
        <v>55030101Santa Rosa de Osos</v>
      </c>
      <c r="F3469" t="str">
        <f t="shared" si="110"/>
        <v/>
      </c>
      <c r="G3469">
        <v>1</v>
      </c>
      <c r="H3469" s="2"/>
      <c r="I3469">
        <f>+ABS(SUMIF($A$4:$A$11183,A3469,$H$4:$H$11183)-IF(ISERROR(VLOOKUP(A3469,Seguimiento_Mar_2025!G$4:U$356,15,FALSE)),0,VLOOKUP(A3469,Seguimiento_Mar_2025!G$4:U$356,15,FALSE)))</f>
        <v>89</v>
      </c>
    </row>
    <row r="3470" spans="1:9" ht="30">
      <c r="A3470" t="s">
        <v>787</v>
      </c>
      <c r="B3470" s="1" t="str">
        <f>+IF(LEN(A3470)&gt;0,VLOOKUP(A3470,Seguimiento_Mar_2025!G$4:H$356,2,FALSE),"")</f>
        <v>Entidades territoriales asistidas técnicamente en catastro y estatutos tributarios</v>
      </c>
      <c r="C3470" s="1" t="str">
        <f>+IF(LEN(A3470)&gt;0,VLOOKUP(A3470,Seguimiento_Mar_2025!G$4:J$356,4,FALSE),"")</f>
        <v>Departamento Administrativo de Planeación</v>
      </c>
      <c r="D3470" t="s">
        <v>1267</v>
      </c>
      <c r="E3470" t="str">
        <f t="shared" si="109"/>
        <v>55030101Sonsón</v>
      </c>
      <c r="F3470" t="str">
        <f t="shared" si="110"/>
        <v/>
      </c>
      <c r="G3470">
        <v>1</v>
      </c>
      <c r="H3470" s="2"/>
      <c r="I3470">
        <f>+ABS(SUMIF($A$4:$A$11183,A3470,$H$4:$H$11183)-IF(ISERROR(VLOOKUP(A3470,Seguimiento_Mar_2025!G$4:U$356,15,FALSE)),0,VLOOKUP(A3470,Seguimiento_Mar_2025!G$4:U$356,15,FALSE)))</f>
        <v>89</v>
      </c>
    </row>
    <row r="3471" spans="1:9" ht="30">
      <c r="A3471" t="s">
        <v>787</v>
      </c>
      <c r="B3471" s="1" t="str">
        <f>+IF(LEN(A3471)&gt;0,VLOOKUP(A3471,Seguimiento_Mar_2025!G$4:H$356,2,FALSE),"")</f>
        <v>Entidades territoriales asistidas técnicamente en catastro y estatutos tributarios</v>
      </c>
      <c r="C3471" s="1" t="str">
        <f>+IF(LEN(A3471)&gt;0,VLOOKUP(A3471,Seguimiento_Mar_2025!G$4:J$356,4,FALSE),"")</f>
        <v>Departamento Administrativo de Planeación</v>
      </c>
      <c r="D3471" t="s">
        <v>1345</v>
      </c>
      <c r="E3471" t="str">
        <f t="shared" si="109"/>
        <v>55030101Sopetrán</v>
      </c>
      <c r="F3471" t="str">
        <f t="shared" si="110"/>
        <v/>
      </c>
      <c r="G3471">
        <v>1</v>
      </c>
      <c r="H3471" s="2"/>
      <c r="I3471">
        <f>+ABS(SUMIF($A$4:$A$11183,A3471,$H$4:$H$11183)-IF(ISERROR(VLOOKUP(A3471,Seguimiento_Mar_2025!G$4:U$356,15,FALSE)),0,VLOOKUP(A3471,Seguimiento_Mar_2025!G$4:U$356,15,FALSE)))</f>
        <v>89</v>
      </c>
    </row>
    <row r="3472" spans="1:9" ht="30">
      <c r="A3472" t="s">
        <v>787</v>
      </c>
      <c r="B3472" s="1" t="str">
        <f>+IF(LEN(A3472)&gt;0,VLOOKUP(A3472,Seguimiento_Mar_2025!G$4:H$356,2,FALSE),"")</f>
        <v>Entidades territoriales asistidas técnicamente en catastro y estatutos tributarios</v>
      </c>
      <c r="C3472" s="1" t="str">
        <f>+IF(LEN(A3472)&gt;0,VLOOKUP(A3472,Seguimiento_Mar_2025!G$4:J$356,4,FALSE),"")</f>
        <v>Departamento Administrativo de Planeación</v>
      </c>
      <c r="D3472" t="s">
        <v>1252</v>
      </c>
      <c r="E3472" t="str">
        <f t="shared" si="109"/>
        <v>55030101Urrao</v>
      </c>
      <c r="F3472" t="str">
        <f t="shared" si="110"/>
        <v/>
      </c>
      <c r="G3472">
        <v>1</v>
      </c>
      <c r="H3472" s="2"/>
      <c r="I3472">
        <f>+ABS(SUMIF($A$4:$A$11183,A3472,$H$4:$H$11183)-IF(ISERROR(VLOOKUP(A3472,Seguimiento_Mar_2025!G$4:U$356,15,FALSE)),0,VLOOKUP(A3472,Seguimiento_Mar_2025!G$4:U$356,15,FALSE)))</f>
        <v>89</v>
      </c>
    </row>
    <row r="3473" spans="1:9" ht="30">
      <c r="A3473" t="s">
        <v>787</v>
      </c>
      <c r="B3473" s="1" t="str">
        <f>+IF(LEN(A3473)&gt;0,VLOOKUP(A3473,Seguimiento_Mar_2025!G$4:H$356,2,FALSE),"")</f>
        <v>Entidades territoriales asistidas técnicamente en catastro y estatutos tributarios</v>
      </c>
      <c r="C3473" s="1" t="str">
        <f>+IF(LEN(A3473)&gt;0,VLOOKUP(A3473,Seguimiento_Mar_2025!G$4:J$356,4,FALSE),"")</f>
        <v>Departamento Administrativo de Planeación</v>
      </c>
      <c r="D3473" t="s">
        <v>1351</v>
      </c>
      <c r="E3473" t="str">
        <f t="shared" si="109"/>
        <v>55030101Venecia</v>
      </c>
      <c r="F3473" t="str">
        <f t="shared" si="110"/>
        <v/>
      </c>
      <c r="G3473">
        <v>1</v>
      </c>
      <c r="H3473" s="2"/>
      <c r="I3473">
        <f>+ABS(SUMIF($A$4:$A$11183,A3473,$H$4:$H$11183)-IF(ISERROR(VLOOKUP(A3473,Seguimiento_Mar_2025!G$4:U$356,15,FALSE)),0,VLOOKUP(A3473,Seguimiento_Mar_2025!G$4:U$356,15,FALSE)))</f>
        <v>89</v>
      </c>
    </row>
    <row r="3474" spans="1:9" ht="30">
      <c r="A3474" t="s">
        <v>787</v>
      </c>
      <c r="B3474" s="1" t="str">
        <f>+IF(LEN(A3474)&gt;0,VLOOKUP(A3474,Seguimiento_Mar_2025!G$4:H$356,2,FALSE),"")</f>
        <v>Entidades territoriales asistidas técnicamente en catastro y estatutos tributarios</v>
      </c>
      <c r="C3474" s="1" t="str">
        <f>+IF(LEN(A3474)&gt;0,VLOOKUP(A3474,Seguimiento_Mar_2025!G$4:J$356,4,FALSE),"")</f>
        <v>Departamento Administrativo de Planeación</v>
      </c>
      <c r="D3474" t="s">
        <v>1353</v>
      </c>
      <c r="E3474" t="str">
        <f t="shared" si="109"/>
        <v>55030101Yarumal</v>
      </c>
      <c r="F3474" t="str">
        <f t="shared" si="110"/>
        <v/>
      </c>
      <c r="G3474">
        <v>1</v>
      </c>
      <c r="H3474" s="2"/>
      <c r="I3474">
        <f>+ABS(SUMIF($A$4:$A$11183,A3474,$H$4:$H$11183)-IF(ISERROR(VLOOKUP(A3474,Seguimiento_Mar_2025!G$4:U$356,15,FALSE)),0,VLOOKUP(A3474,Seguimiento_Mar_2025!G$4:U$356,15,FALSE)))</f>
        <v>89</v>
      </c>
    </row>
    <row r="3475" spans="1:9" ht="30">
      <c r="A3475" t="s">
        <v>787</v>
      </c>
      <c r="B3475" s="1" t="str">
        <f>+IF(LEN(A3475)&gt;0,VLOOKUP(A3475,Seguimiento_Mar_2025!G$4:H$356,2,FALSE),"")</f>
        <v>Entidades territoriales asistidas técnicamente en catastro y estatutos tributarios</v>
      </c>
      <c r="C3475" s="1" t="str">
        <f>+IF(LEN(A3475)&gt;0,VLOOKUP(A3475,Seguimiento_Mar_2025!G$4:J$356,4,FALSE),"")</f>
        <v>Departamento Administrativo de Planeación</v>
      </c>
      <c r="D3475" t="s">
        <v>1253</v>
      </c>
      <c r="E3475" t="str">
        <f t="shared" si="109"/>
        <v>55030101El Bagre</v>
      </c>
      <c r="F3475" t="str">
        <f t="shared" si="110"/>
        <v/>
      </c>
      <c r="G3475">
        <v>1</v>
      </c>
      <c r="H3475" s="2"/>
      <c r="I3475">
        <f>+ABS(SUMIF($A$4:$A$11183,A3475,$H$4:$H$11183)-IF(ISERROR(VLOOKUP(A3475,Seguimiento_Mar_2025!G$4:U$356,15,FALSE)),0,VLOOKUP(A3475,Seguimiento_Mar_2025!G$4:U$356,15,FALSE)))</f>
        <v>89</v>
      </c>
    </row>
    <row r="3476" spans="1:9" ht="30">
      <c r="A3476" t="s">
        <v>787</v>
      </c>
      <c r="B3476" s="1" t="str">
        <f>+IF(LEN(A3476)&gt;0,VLOOKUP(A3476,Seguimiento_Mar_2025!G$4:H$356,2,FALSE),"")</f>
        <v>Entidades territoriales asistidas técnicamente en catastro y estatutos tributarios</v>
      </c>
      <c r="C3476" s="1" t="str">
        <f>+IF(LEN(A3476)&gt;0,VLOOKUP(A3476,Seguimiento_Mar_2025!G$4:J$356,4,FALSE),"")</f>
        <v>Departamento Administrativo de Planeación</v>
      </c>
      <c r="D3476" t="s">
        <v>1239</v>
      </c>
      <c r="E3476" t="str">
        <f t="shared" si="109"/>
        <v>55030101Nechí</v>
      </c>
      <c r="F3476" t="str">
        <f t="shared" si="110"/>
        <v/>
      </c>
      <c r="G3476">
        <v>1</v>
      </c>
      <c r="H3476" s="2"/>
      <c r="I3476">
        <f>+ABS(SUMIF($A$4:$A$11183,A3476,$H$4:$H$11183)-IF(ISERROR(VLOOKUP(A3476,Seguimiento_Mar_2025!G$4:U$356,15,FALSE)),0,VLOOKUP(A3476,Seguimiento_Mar_2025!G$4:U$356,15,FALSE)))</f>
        <v>89</v>
      </c>
    </row>
    <row r="3477" spans="1:9" ht="30">
      <c r="A3477" t="s">
        <v>787</v>
      </c>
      <c r="B3477" s="1" t="str">
        <f>+IF(LEN(A3477)&gt;0,VLOOKUP(A3477,Seguimiento_Mar_2025!G$4:H$356,2,FALSE),"")</f>
        <v>Entidades territoriales asistidas técnicamente en catastro y estatutos tributarios</v>
      </c>
      <c r="C3477" s="1" t="str">
        <f>+IF(LEN(A3477)&gt;0,VLOOKUP(A3477,Seguimiento_Mar_2025!G$4:J$356,4,FALSE),"")</f>
        <v>Departamento Administrativo de Planeación</v>
      </c>
      <c r="D3477" t="s">
        <v>1263</v>
      </c>
      <c r="E3477" t="str">
        <f t="shared" si="109"/>
        <v>55030101Tarazá</v>
      </c>
      <c r="F3477" t="str">
        <f t="shared" si="110"/>
        <v/>
      </c>
      <c r="G3477">
        <v>1</v>
      </c>
      <c r="H3477" s="2"/>
      <c r="I3477">
        <f>+ABS(SUMIF($A$4:$A$11183,A3477,$H$4:$H$11183)-IF(ISERROR(VLOOKUP(A3477,Seguimiento_Mar_2025!G$4:U$356,15,FALSE)),0,VLOOKUP(A3477,Seguimiento_Mar_2025!G$4:U$356,15,FALSE)))</f>
        <v>89</v>
      </c>
    </row>
    <row r="3478" spans="1:9" ht="30">
      <c r="A3478" t="s">
        <v>787</v>
      </c>
      <c r="B3478" s="1" t="str">
        <f>+IF(LEN(A3478)&gt;0,VLOOKUP(A3478,Seguimiento_Mar_2025!G$4:H$356,2,FALSE),"")</f>
        <v>Entidades territoriales asistidas técnicamente en catastro y estatutos tributarios</v>
      </c>
      <c r="C3478" s="1" t="str">
        <f>+IF(LEN(A3478)&gt;0,VLOOKUP(A3478,Seguimiento_Mar_2025!G$4:J$356,4,FALSE),"")</f>
        <v>Departamento Administrativo de Planeación</v>
      </c>
      <c r="D3478" t="s">
        <v>1233</v>
      </c>
      <c r="E3478" t="str">
        <f t="shared" si="109"/>
        <v>55030101Zaragoza</v>
      </c>
      <c r="F3478" t="str">
        <f t="shared" si="110"/>
        <v/>
      </c>
      <c r="G3478">
        <v>1</v>
      </c>
      <c r="H3478" s="2"/>
      <c r="I3478">
        <f>+ABS(SUMIF($A$4:$A$11183,A3478,$H$4:$H$11183)-IF(ISERROR(VLOOKUP(A3478,Seguimiento_Mar_2025!G$4:U$356,15,FALSE)),0,VLOOKUP(A3478,Seguimiento_Mar_2025!G$4:U$356,15,FALSE)))</f>
        <v>89</v>
      </c>
    </row>
    <row r="3479" spans="1:9" ht="30">
      <c r="A3479" t="s">
        <v>787</v>
      </c>
      <c r="B3479" s="1" t="str">
        <f>+IF(LEN(A3479)&gt;0,VLOOKUP(A3479,Seguimiento_Mar_2025!G$4:H$356,2,FALSE),"")</f>
        <v>Entidades territoriales asistidas técnicamente en catastro y estatutos tributarios</v>
      </c>
      <c r="C3479" s="1" t="str">
        <f>+IF(LEN(A3479)&gt;0,VLOOKUP(A3479,Seguimiento_Mar_2025!G$4:J$356,4,FALSE),"")</f>
        <v>Departamento Administrativo de Planeación</v>
      </c>
      <c r="D3479" t="s">
        <v>1275</v>
      </c>
      <c r="E3479" t="str">
        <f t="shared" si="109"/>
        <v>55030101Maceo</v>
      </c>
      <c r="F3479" t="str">
        <f t="shared" si="110"/>
        <v/>
      </c>
      <c r="G3479">
        <v>1</v>
      </c>
      <c r="H3479" s="2"/>
      <c r="I3479">
        <f>+ABS(SUMIF($A$4:$A$11183,A3479,$H$4:$H$11183)-IF(ISERROR(VLOOKUP(A3479,Seguimiento_Mar_2025!G$4:U$356,15,FALSE)),0,VLOOKUP(A3479,Seguimiento_Mar_2025!G$4:U$356,15,FALSE)))</f>
        <v>89</v>
      </c>
    </row>
    <row r="3480" spans="1:9" ht="30">
      <c r="A3480" t="s">
        <v>787</v>
      </c>
      <c r="B3480" s="1" t="str">
        <f>+IF(LEN(A3480)&gt;0,VLOOKUP(A3480,Seguimiento_Mar_2025!G$4:H$356,2,FALSE),"")</f>
        <v>Entidades territoriales asistidas técnicamente en catastro y estatutos tributarios</v>
      </c>
      <c r="C3480" s="1" t="str">
        <f>+IF(LEN(A3480)&gt;0,VLOOKUP(A3480,Seguimiento_Mar_2025!G$4:J$356,4,FALSE),"")</f>
        <v>Departamento Administrativo de Planeación</v>
      </c>
      <c r="D3480" t="s">
        <v>1287</v>
      </c>
      <c r="E3480" t="str">
        <f t="shared" si="109"/>
        <v>55030101Puerto Nare</v>
      </c>
      <c r="F3480" t="str">
        <f t="shared" si="110"/>
        <v/>
      </c>
      <c r="G3480">
        <v>1</v>
      </c>
      <c r="H3480" s="2"/>
      <c r="I3480">
        <f>+ABS(SUMIF($A$4:$A$11183,A3480,$H$4:$H$11183)-IF(ISERROR(VLOOKUP(A3480,Seguimiento_Mar_2025!G$4:U$356,15,FALSE)),0,VLOOKUP(A3480,Seguimiento_Mar_2025!G$4:U$356,15,FALSE)))</f>
        <v>89</v>
      </c>
    </row>
    <row r="3481" spans="1:9" ht="30">
      <c r="A3481" t="s">
        <v>787</v>
      </c>
      <c r="B3481" s="1" t="str">
        <f>+IF(LEN(A3481)&gt;0,VLOOKUP(A3481,Seguimiento_Mar_2025!G$4:H$356,2,FALSE),"")</f>
        <v>Entidades territoriales asistidas técnicamente en catastro y estatutos tributarios</v>
      </c>
      <c r="C3481" s="1" t="str">
        <f>+IF(LEN(A3481)&gt;0,VLOOKUP(A3481,Seguimiento_Mar_2025!G$4:J$356,4,FALSE),"")</f>
        <v>Departamento Administrativo de Planeación</v>
      </c>
      <c r="D3481" t="s">
        <v>1354</v>
      </c>
      <c r="E3481" t="str">
        <f t="shared" si="109"/>
        <v>55030101Yondó</v>
      </c>
      <c r="F3481" t="str">
        <f t="shared" si="110"/>
        <v/>
      </c>
      <c r="G3481">
        <v>1</v>
      </c>
      <c r="H3481" s="2"/>
      <c r="I3481">
        <f>+ABS(SUMIF($A$4:$A$11183,A3481,$H$4:$H$11183)-IF(ISERROR(VLOOKUP(A3481,Seguimiento_Mar_2025!G$4:U$356,15,FALSE)),0,VLOOKUP(A3481,Seguimiento_Mar_2025!G$4:U$356,15,FALSE)))</f>
        <v>89</v>
      </c>
    </row>
    <row r="3482" spans="1:9" ht="30">
      <c r="A3482" t="s">
        <v>787</v>
      </c>
      <c r="B3482" s="1" t="str">
        <f>+IF(LEN(A3482)&gt;0,VLOOKUP(A3482,Seguimiento_Mar_2025!G$4:H$356,2,FALSE),"")</f>
        <v>Entidades territoriales asistidas técnicamente en catastro y estatutos tributarios</v>
      </c>
      <c r="C3482" s="1" t="str">
        <f>+IF(LEN(A3482)&gt;0,VLOOKUP(A3482,Seguimiento_Mar_2025!G$4:J$356,4,FALSE),"")</f>
        <v>Departamento Administrativo de Planeación</v>
      </c>
      <c r="D3482" t="s">
        <v>1306</v>
      </c>
      <c r="E3482" t="str">
        <f t="shared" si="109"/>
        <v>55030101Anorí</v>
      </c>
      <c r="F3482" t="str">
        <f t="shared" si="110"/>
        <v/>
      </c>
      <c r="G3482">
        <v>1</v>
      </c>
      <c r="H3482" s="2"/>
      <c r="I3482">
        <f>+ABS(SUMIF($A$4:$A$11183,A3482,$H$4:$H$11183)-IF(ISERROR(VLOOKUP(A3482,Seguimiento_Mar_2025!G$4:U$356,15,FALSE)),0,VLOOKUP(A3482,Seguimiento_Mar_2025!G$4:U$356,15,FALSE)))</f>
        <v>89</v>
      </c>
    </row>
    <row r="3483" spans="1:9" ht="30">
      <c r="A3483" t="s">
        <v>787</v>
      </c>
      <c r="B3483" s="1" t="str">
        <f>+IF(LEN(A3483)&gt;0,VLOOKUP(A3483,Seguimiento_Mar_2025!G$4:H$356,2,FALSE),"")</f>
        <v>Entidades territoriales asistidas técnicamente en catastro y estatutos tributarios</v>
      </c>
      <c r="C3483" s="1" t="str">
        <f>+IF(LEN(A3483)&gt;0,VLOOKUP(A3483,Seguimiento_Mar_2025!G$4:J$356,4,FALSE),"")</f>
        <v>Departamento Administrativo de Planeación</v>
      </c>
      <c r="D3483" t="s">
        <v>1296</v>
      </c>
      <c r="E3483" t="str">
        <f t="shared" si="109"/>
        <v>55030101San Roque</v>
      </c>
      <c r="F3483" t="str">
        <f t="shared" si="110"/>
        <v/>
      </c>
      <c r="G3483">
        <v>1</v>
      </c>
      <c r="H3483" s="2"/>
      <c r="I3483">
        <f>+ABS(SUMIF($A$4:$A$11183,A3483,$H$4:$H$11183)-IF(ISERROR(VLOOKUP(A3483,Seguimiento_Mar_2025!G$4:U$356,15,FALSE)),0,VLOOKUP(A3483,Seguimiento_Mar_2025!G$4:U$356,15,FALSE)))</f>
        <v>89</v>
      </c>
    </row>
    <row r="3484" spans="1:9" ht="30">
      <c r="A3484" t="s">
        <v>787</v>
      </c>
      <c r="B3484" s="1" t="str">
        <f>+IF(LEN(A3484)&gt;0,VLOOKUP(A3484,Seguimiento_Mar_2025!G$4:H$356,2,FALSE),"")</f>
        <v>Entidades territoriales asistidas técnicamente en catastro y estatutos tributarios</v>
      </c>
      <c r="C3484" s="1" t="str">
        <f>+IF(LEN(A3484)&gt;0,VLOOKUP(A3484,Seguimiento_Mar_2025!G$4:J$356,4,FALSE),"")</f>
        <v>Departamento Administrativo de Planeación</v>
      </c>
      <c r="D3484" t="s">
        <v>1297</v>
      </c>
      <c r="E3484" t="str">
        <f t="shared" si="109"/>
        <v>55030101Santo Domingo</v>
      </c>
      <c r="F3484" t="str">
        <f t="shared" si="110"/>
        <v/>
      </c>
      <c r="G3484">
        <v>1</v>
      </c>
      <c r="H3484" s="2"/>
      <c r="I3484">
        <f>+ABS(SUMIF($A$4:$A$11183,A3484,$H$4:$H$11183)-IF(ISERROR(VLOOKUP(A3484,Seguimiento_Mar_2025!G$4:U$356,15,FALSE)),0,VLOOKUP(A3484,Seguimiento_Mar_2025!G$4:U$356,15,FALSE)))</f>
        <v>89</v>
      </c>
    </row>
    <row r="3485" spans="1:9" ht="30">
      <c r="A3485" t="s">
        <v>787</v>
      </c>
      <c r="B3485" s="1" t="str">
        <f>+IF(LEN(A3485)&gt;0,VLOOKUP(A3485,Seguimiento_Mar_2025!G$4:H$356,2,FALSE),"")</f>
        <v>Entidades territoriales asistidas técnicamente en catastro y estatutos tributarios</v>
      </c>
      <c r="C3485" s="1" t="str">
        <f>+IF(LEN(A3485)&gt;0,VLOOKUP(A3485,Seguimiento_Mar_2025!G$4:J$356,4,FALSE),"")</f>
        <v>Departamento Administrativo de Planeación</v>
      </c>
      <c r="D3485" t="s">
        <v>1232</v>
      </c>
      <c r="E3485" t="str">
        <f t="shared" si="109"/>
        <v>55030101Vegachí</v>
      </c>
      <c r="F3485" t="str">
        <f t="shared" si="110"/>
        <v/>
      </c>
      <c r="G3485">
        <v>1</v>
      </c>
      <c r="H3485" s="2"/>
      <c r="I3485">
        <f>+ABS(SUMIF($A$4:$A$11183,A3485,$H$4:$H$11183)-IF(ISERROR(VLOOKUP(A3485,Seguimiento_Mar_2025!G$4:U$356,15,FALSE)),0,VLOOKUP(A3485,Seguimiento_Mar_2025!G$4:U$356,15,FALSE)))</f>
        <v>89</v>
      </c>
    </row>
    <row r="3486" spans="1:9" ht="30">
      <c r="A3486" t="s">
        <v>787</v>
      </c>
      <c r="B3486" s="1" t="str">
        <f>+IF(LEN(A3486)&gt;0,VLOOKUP(A3486,Seguimiento_Mar_2025!G$4:H$356,2,FALSE),"")</f>
        <v>Entidades territoriales asistidas técnicamente en catastro y estatutos tributarios</v>
      </c>
      <c r="C3486" s="1" t="str">
        <f>+IF(LEN(A3486)&gt;0,VLOOKUP(A3486,Seguimiento_Mar_2025!G$4:J$356,4,FALSE),"")</f>
        <v>Departamento Administrativo de Planeación</v>
      </c>
      <c r="D3486" t="s">
        <v>1301</v>
      </c>
      <c r="E3486" t="str">
        <f t="shared" si="109"/>
        <v>55030101Yolombó</v>
      </c>
      <c r="F3486" t="str">
        <f t="shared" si="110"/>
        <v/>
      </c>
      <c r="G3486">
        <v>1</v>
      </c>
      <c r="H3486" s="2"/>
      <c r="I3486">
        <f>+ABS(SUMIF($A$4:$A$11183,A3486,$H$4:$H$11183)-IF(ISERROR(VLOOKUP(A3486,Seguimiento_Mar_2025!G$4:U$356,15,FALSE)),0,VLOOKUP(A3486,Seguimiento_Mar_2025!G$4:U$356,15,FALSE)))</f>
        <v>89</v>
      </c>
    </row>
    <row r="3487" spans="1:9" ht="30">
      <c r="A3487" t="s">
        <v>787</v>
      </c>
      <c r="B3487" s="1" t="str">
        <f>+IF(LEN(A3487)&gt;0,VLOOKUP(A3487,Seguimiento_Mar_2025!G$4:H$356,2,FALSE),"")</f>
        <v>Entidades territoriales asistidas técnicamente en catastro y estatutos tributarios</v>
      </c>
      <c r="C3487" s="1" t="str">
        <f>+IF(LEN(A3487)&gt;0,VLOOKUP(A3487,Seguimiento_Mar_2025!G$4:J$356,4,FALSE),"")</f>
        <v>Departamento Administrativo de Planeación</v>
      </c>
      <c r="D3487" t="s">
        <v>1278</v>
      </c>
      <c r="E3487" t="str">
        <f t="shared" si="109"/>
        <v>55030101Angostura</v>
      </c>
      <c r="F3487" t="str">
        <f t="shared" si="110"/>
        <v/>
      </c>
      <c r="G3487">
        <v>1</v>
      </c>
      <c r="H3487" s="2"/>
      <c r="I3487">
        <f>+ABS(SUMIF($A$4:$A$11183,A3487,$H$4:$H$11183)-IF(ISERROR(VLOOKUP(A3487,Seguimiento_Mar_2025!G$4:U$356,15,FALSE)),0,VLOOKUP(A3487,Seguimiento_Mar_2025!G$4:U$356,15,FALSE)))</f>
        <v>89</v>
      </c>
    </row>
    <row r="3488" spans="1:9" ht="30">
      <c r="A3488" t="s">
        <v>787</v>
      </c>
      <c r="B3488" s="1" t="str">
        <f>+IF(LEN(A3488)&gt;0,VLOOKUP(A3488,Seguimiento_Mar_2025!G$4:H$356,2,FALSE),"")</f>
        <v>Entidades territoriales asistidas técnicamente en catastro y estatutos tributarios</v>
      </c>
      <c r="C3488" s="1" t="str">
        <f>+IF(LEN(A3488)&gt;0,VLOOKUP(A3488,Seguimiento_Mar_2025!G$4:J$356,4,FALSE),"")</f>
        <v>Departamento Administrativo de Planeación</v>
      </c>
      <c r="D3488" t="s">
        <v>1279</v>
      </c>
      <c r="E3488" t="str">
        <f t="shared" si="109"/>
        <v>55030101Belmira</v>
      </c>
      <c r="F3488" t="str">
        <f t="shared" si="110"/>
        <v/>
      </c>
      <c r="G3488">
        <v>1</v>
      </c>
      <c r="H3488" s="2"/>
      <c r="I3488">
        <f>+ABS(SUMIF($A$4:$A$11183,A3488,$H$4:$H$11183)-IF(ISERROR(VLOOKUP(A3488,Seguimiento_Mar_2025!G$4:U$356,15,FALSE)),0,VLOOKUP(A3488,Seguimiento_Mar_2025!G$4:U$356,15,FALSE)))</f>
        <v>89</v>
      </c>
    </row>
    <row r="3489" spans="1:9" ht="30">
      <c r="A3489" t="s">
        <v>787</v>
      </c>
      <c r="B3489" s="1" t="str">
        <f>+IF(LEN(A3489)&gt;0,VLOOKUP(A3489,Seguimiento_Mar_2025!G$4:H$356,2,FALSE),"")</f>
        <v>Entidades territoriales asistidas técnicamente en catastro y estatutos tributarios</v>
      </c>
      <c r="C3489" s="1" t="str">
        <f>+IF(LEN(A3489)&gt;0,VLOOKUP(A3489,Seguimiento_Mar_2025!G$4:J$356,4,FALSE),"")</f>
        <v>Departamento Administrativo de Planeación</v>
      </c>
      <c r="D3489" t="s">
        <v>1280</v>
      </c>
      <c r="E3489" t="str">
        <f t="shared" si="109"/>
        <v>55030101Briceño</v>
      </c>
      <c r="F3489" t="str">
        <f t="shared" si="110"/>
        <v/>
      </c>
      <c r="G3489">
        <v>1</v>
      </c>
      <c r="H3489" s="2"/>
      <c r="I3489">
        <f>+ABS(SUMIF($A$4:$A$11183,A3489,$H$4:$H$11183)-IF(ISERROR(VLOOKUP(A3489,Seguimiento_Mar_2025!G$4:U$356,15,FALSE)),0,VLOOKUP(A3489,Seguimiento_Mar_2025!G$4:U$356,15,FALSE)))</f>
        <v>89</v>
      </c>
    </row>
    <row r="3490" spans="1:9" ht="30">
      <c r="A3490" t="s">
        <v>787</v>
      </c>
      <c r="B3490" s="1" t="str">
        <f>+IF(LEN(A3490)&gt;0,VLOOKUP(A3490,Seguimiento_Mar_2025!G$4:H$356,2,FALSE),"")</f>
        <v>Entidades territoriales asistidas técnicamente en catastro y estatutos tributarios</v>
      </c>
      <c r="C3490" s="1" t="str">
        <f>+IF(LEN(A3490)&gt;0,VLOOKUP(A3490,Seguimiento_Mar_2025!G$4:J$356,4,FALSE),"")</f>
        <v>Departamento Administrativo de Planeación</v>
      </c>
      <c r="D3490" t="s">
        <v>1315</v>
      </c>
      <c r="E3490" t="str">
        <f t="shared" si="109"/>
        <v>55030101Campamento</v>
      </c>
      <c r="F3490" t="str">
        <f t="shared" si="110"/>
        <v/>
      </c>
      <c r="G3490">
        <v>1</v>
      </c>
      <c r="H3490" s="2"/>
      <c r="I3490">
        <f>+ABS(SUMIF($A$4:$A$11183,A3490,$H$4:$H$11183)-IF(ISERROR(VLOOKUP(A3490,Seguimiento_Mar_2025!G$4:U$356,15,FALSE)),0,VLOOKUP(A3490,Seguimiento_Mar_2025!G$4:U$356,15,FALSE)))</f>
        <v>89</v>
      </c>
    </row>
    <row r="3491" spans="1:9" ht="30">
      <c r="A3491" t="s">
        <v>787</v>
      </c>
      <c r="B3491" s="1" t="str">
        <f>+IF(LEN(A3491)&gt;0,VLOOKUP(A3491,Seguimiento_Mar_2025!G$4:H$356,2,FALSE),"")</f>
        <v>Entidades territoriales asistidas técnicamente en catastro y estatutos tributarios</v>
      </c>
      <c r="C3491" s="1" t="str">
        <f>+IF(LEN(A3491)&gt;0,VLOOKUP(A3491,Seguimiento_Mar_2025!G$4:J$356,4,FALSE),"")</f>
        <v>Departamento Administrativo de Planeación</v>
      </c>
      <c r="D3491" t="s">
        <v>1292</v>
      </c>
      <c r="E3491" t="str">
        <f t="shared" si="109"/>
        <v>55030101Carolina del Príncipe</v>
      </c>
      <c r="F3491" t="str">
        <f t="shared" si="110"/>
        <v/>
      </c>
      <c r="G3491">
        <v>1</v>
      </c>
      <c r="H3491" s="2"/>
      <c r="I3491">
        <f>+ABS(SUMIF($A$4:$A$11183,A3491,$H$4:$H$11183)-IF(ISERROR(VLOOKUP(A3491,Seguimiento_Mar_2025!G$4:U$356,15,FALSE)),0,VLOOKUP(A3491,Seguimiento_Mar_2025!G$4:U$356,15,FALSE)))</f>
        <v>89</v>
      </c>
    </row>
    <row r="3492" spans="1:9" ht="30">
      <c r="A3492" t="s">
        <v>787</v>
      </c>
      <c r="B3492" s="1" t="str">
        <f>+IF(LEN(A3492)&gt;0,VLOOKUP(A3492,Seguimiento_Mar_2025!G$4:H$356,2,FALSE),"")</f>
        <v>Entidades territoriales asistidas técnicamente en catastro y estatutos tributarios</v>
      </c>
      <c r="C3492" s="1" t="str">
        <f>+IF(LEN(A3492)&gt;0,VLOOKUP(A3492,Seguimiento_Mar_2025!G$4:J$356,4,FALSE),"")</f>
        <v>Departamento Administrativo de Planeación</v>
      </c>
      <c r="D3492" t="s">
        <v>1326</v>
      </c>
      <c r="E3492" t="str">
        <f t="shared" si="109"/>
        <v>55030101Gómez Plata</v>
      </c>
      <c r="F3492" t="str">
        <f t="shared" si="110"/>
        <v/>
      </c>
      <c r="G3492">
        <v>1</v>
      </c>
      <c r="H3492" s="2"/>
      <c r="I3492">
        <f>+ABS(SUMIF($A$4:$A$11183,A3492,$H$4:$H$11183)-IF(ISERROR(VLOOKUP(A3492,Seguimiento_Mar_2025!G$4:U$356,15,FALSE)),0,VLOOKUP(A3492,Seguimiento_Mar_2025!G$4:U$356,15,FALSE)))</f>
        <v>89</v>
      </c>
    </row>
    <row r="3493" spans="1:9" ht="30">
      <c r="A3493" t="s">
        <v>787</v>
      </c>
      <c r="B3493" s="1" t="str">
        <f>+IF(LEN(A3493)&gt;0,VLOOKUP(A3493,Seguimiento_Mar_2025!G$4:H$356,2,FALSE),"")</f>
        <v>Entidades territoriales asistidas técnicamente en catastro y estatutos tributarios</v>
      </c>
      <c r="C3493" s="1" t="str">
        <f>+IF(LEN(A3493)&gt;0,VLOOKUP(A3493,Seguimiento_Mar_2025!G$4:J$356,4,FALSE),"")</f>
        <v>Departamento Administrativo de Planeación</v>
      </c>
      <c r="D3493" t="s">
        <v>1282</v>
      </c>
      <c r="E3493" t="str">
        <f t="shared" si="109"/>
        <v>55030101Guadalupe</v>
      </c>
      <c r="F3493" t="str">
        <f t="shared" si="110"/>
        <v/>
      </c>
      <c r="G3493">
        <v>1</v>
      </c>
      <c r="H3493" s="2"/>
      <c r="I3493">
        <f>+ABS(SUMIF($A$4:$A$11183,A3493,$H$4:$H$11183)-IF(ISERROR(VLOOKUP(A3493,Seguimiento_Mar_2025!G$4:U$356,15,FALSE)),0,VLOOKUP(A3493,Seguimiento_Mar_2025!G$4:U$356,15,FALSE)))</f>
        <v>89</v>
      </c>
    </row>
    <row r="3494" spans="1:9" ht="30">
      <c r="A3494" t="s">
        <v>787</v>
      </c>
      <c r="B3494" s="1" t="str">
        <f>+IF(LEN(A3494)&gt;0,VLOOKUP(A3494,Seguimiento_Mar_2025!G$4:H$356,2,FALSE),"")</f>
        <v>Entidades territoriales asistidas técnicamente en catastro y estatutos tributarios</v>
      </c>
      <c r="C3494" s="1" t="str">
        <f>+IF(LEN(A3494)&gt;0,VLOOKUP(A3494,Seguimiento_Mar_2025!G$4:J$356,4,FALSE),"")</f>
        <v>Departamento Administrativo de Planeación</v>
      </c>
      <c r="D3494" t="s">
        <v>1238</v>
      </c>
      <c r="E3494" t="str">
        <f t="shared" si="109"/>
        <v>55030101Ituango</v>
      </c>
      <c r="F3494" t="str">
        <f t="shared" si="110"/>
        <v/>
      </c>
      <c r="G3494">
        <v>1</v>
      </c>
      <c r="H3494" s="2"/>
      <c r="I3494">
        <f>+ABS(SUMIF($A$4:$A$11183,A3494,$H$4:$H$11183)-IF(ISERROR(VLOOKUP(A3494,Seguimiento_Mar_2025!G$4:U$356,15,FALSE)),0,VLOOKUP(A3494,Seguimiento_Mar_2025!G$4:U$356,15,FALSE)))</f>
        <v>89</v>
      </c>
    </row>
    <row r="3495" spans="1:9" ht="30">
      <c r="A3495" t="s">
        <v>787</v>
      </c>
      <c r="B3495" s="1" t="str">
        <f>+IF(LEN(A3495)&gt;0,VLOOKUP(A3495,Seguimiento_Mar_2025!G$4:H$356,2,FALSE),"")</f>
        <v>Entidades territoriales asistidas técnicamente en catastro y estatutos tributarios</v>
      </c>
      <c r="C3495" s="1" t="str">
        <f>+IF(LEN(A3495)&gt;0,VLOOKUP(A3495,Seguimiento_Mar_2025!G$4:J$356,4,FALSE),"")</f>
        <v>Departamento Administrativo de Planeación</v>
      </c>
      <c r="D3495" t="s">
        <v>1340</v>
      </c>
      <c r="E3495" t="str">
        <f t="shared" si="109"/>
        <v>55030101San Andrés de Cuerquia</v>
      </c>
      <c r="F3495" t="str">
        <f t="shared" si="110"/>
        <v/>
      </c>
      <c r="G3495">
        <v>1</v>
      </c>
      <c r="H3495" s="2"/>
      <c r="I3495">
        <f>+ABS(SUMIF($A$4:$A$11183,A3495,$H$4:$H$11183)-IF(ISERROR(VLOOKUP(A3495,Seguimiento_Mar_2025!G$4:U$356,15,FALSE)),0,VLOOKUP(A3495,Seguimiento_Mar_2025!G$4:U$356,15,FALSE)))</f>
        <v>89</v>
      </c>
    </row>
    <row r="3496" spans="1:9" ht="30">
      <c r="A3496" t="s">
        <v>787</v>
      </c>
      <c r="B3496" s="1" t="str">
        <f>+IF(LEN(A3496)&gt;0,VLOOKUP(A3496,Seguimiento_Mar_2025!G$4:H$356,2,FALSE),"")</f>
        <v>Entidades territoriales asistidas técnicamente en catastro y estatutos tributarios</v>
      </c>
      <c r="C3496" s="1" t="str">
        <f>+IF(LEN(A3496)&gt;0,VLOOKUP(A3496,Seguimiento_Mar_2025!G$4:J$356,4,FALSE),"")</f>
        <v>Departamento Administrativo de Planeación</v>
      </c>
      <c r="D3496" t="s">
        <v>1288</v>
      </c>
      <c r="E3496" t="str">
        <f t="shared" si="109"/>
        <v>55030101San José de la Montaña</v>
      </c>
      <c r="F3496" t="str">
        <f t="shared" si="110"/>
        <v/>
      </c>
      <c r="G3496">
        <v>1</v>
      </c>
      <c r="H3496" s="2"/>
      <c r="I3496">
        <f>+ABS(SUMIF($A$4:$A$11183,A3496,$H$4:$H$11183)-IF(ISERROR(VLOOKUP(A3496,Seguimiento_Mar_2025!G$4:U$356,15,FALSE)),0,VLOOKUP(A3496,Seguimiento_Mar_2025!G$4:U$356,15,FALSE)))</f>
        <v>89</v>
      </c>
    </row>
    <row r="3497" spans="1:9" ht="30">
      <c r="A3497" t="s">
        <v>787</v>
      </c>
      <c r="B3497" s="1" t="str">
        <f>+IF(LEN(A3497)&gt;0,VLOOKUP(A3497,Seguimiento_Mar_2025!G$4:H$356,2,FALSE),"")</f>
        <v>Entidades territoriales asistidas técnicamente en catastro y estatutos tributarios</v>
      </c>
      <c r="C3497" s="1" t="str">
        <f>+IF(LEN(A3497)&gt;0,VLOOKUP(A3497,Seguimiento_Mar_2025!G$4:J$356,4,FALSE),"")</f>
        <v>Departamento Administrativo de Planeación</v>
      </c>
      <c r="D3497" t="s">
        <v>1348</v>
      </c>
      <c r="E3497" t="str">
        <f t="shared" ref="E3497:E3560" si="111">+A3497&amp;D3497</f>
        <v>55030101Toledo</v>
      </c>
      <c r="F3497" t="str">
        <f t="shared" si="110"/>
        <v/>
      </c>
      <c r="G3497">
        <v>1</v>
      </c>
      <c r="H3497" s="2"/>
      <c r="I3497">
        <f>+ABS(SUMIF($A$4:$A$11183,A3497,$H$4:$H$11183)-IF(ISERROR(VLOOKUP(A3497,Seguimiento_Mar_2025!G$4:U$356,15,FALSE)),0,VLOOKUP(A3497,Seguimiento_Mar_2025!G$4:U$356,15,FALSE)))</f>
        <v>89</v>
      </c>
    </row>
    <row r="3498" spans="1:9" ht="30">
      <c r="A3498" t="s">
        <v>787</v>
      </c>
      <c r="B3498" s="1" t="str">
        <f>+IF(LEN(A3498)&gt;0,VLOOKUP(A3498,Seguimiento_Mar_2025!G$4:H$356,2,FALSE),"")</f>
        <v>Entidades territoriales asistidas técnicamente en catastro y estatutos tributarios</v>
      </c>
      <c r="C3498" s="1" t="str">
        <f>+IF(LEN(A3498)&gt;0,VLOOKUP(A3498,Seguimiento_Mar_2025!G$4:J$356,4,FALSE),"")</f>
        <v>Departamento Administrativo de Planeación</v>
      </c>
      <c r="D3498" t="s">
        <v>1349</v>
      </c>
      <c r="E3498" t="str">
        <f t="shared" si="111"/>
        <v>55030101Valdivia</v>
      </c>
      <c r="F3498" t="str">
        <f t="shared" si="110"/>
        <v/>
      </c>
      <c r="G3498">
        <v>1</v>
      </c>
      <c r="H3498" s="2"/>
      <c r="I3498">
        <f>+ABS(SUMIF($A$4:$A$11183,A3498,$H$4:$H$11183)-IF(ISERROR(VLOOKUP(A3498,Seguimiento_Mar_2025!G$4:U$356,15,FALSE)),0,VLOOKUP(A3498,Seguimiento_Mar_2025!G$4:U$356,15,FALSE)))</f>
        <v>89</v>
      </c>
    </row>
    <row r="3499" spans="1:9" ht="30">
      <c r="A3499" t="s">
        <v>787</v>
      </c>
      <c r="B3499" s="1" t="str">
        <f>+IF(LEN(A3499)&gt;0,VLOOKUP(A3499,Seguimiento_Mar_2025!G$4:H$356,2,FALSE),"")</f>
        <v>Entidades territoriales asistidas técnicamente en catastro y estatutos tributarios</v>
      </c>
      <c r="C3499" s="1" t="str">
        <f>+IF(LEN(A3499)&gt;0,VLOOKUP(A3499,Seguimiento_Mar_2025!G$4:J$356,4,FALSE),"")</f>
        <v>Departamento Administrativo de Planeación</v>
      </c>
      <c r="D3499" t="s">
        <v>1303</v>
      </c>
      <c r="E3499" t="str">
        <f t="shared" si="111"/>
        <v>55030101Abriaquí</v>
      </c>
      <c r="F3499" t="str">
        <f t="shared" si="110"/>
        <v/>
      </c>
      <c r="G3499">
        <v>1</v>
      </c>
      <c r="H3499" s="2"/>
      <c r="I3499">
        <f>+ABS(SUMIF($A$4:$A$11183,A3499,$H$4:$H$11183)-IF(ISERROR(VLOOKUP(A3499,Seguimiento_Mar_2025!G$4:U$356,15,FALSE)),0,VLOOKUP(A3499,Seguimiento_Mar_2025!G$4:U$356,15,FALSE)))</f>
        <v>89</v>
      </c>
    </row>
    <row r="3500" spans="1:9" ht="30">
      <c r="A3500" t="s">
        <v>787</v>
      </c>
      <c r="B3500" s="1" t="str">
        <f>+IF(LEN(A3500)&gt;0,VLOOKUP(A3500,Seguimiento_Mar_2025!G$4:H$356,2,FALSE),"")</f>
        <v>Entidades territoriales asistidas técnicamente en catastro y estatutos tributarios</v>
      </c>
      <c r="C3500" s="1" t="str">
        <f>+IF(LEN(A3500)&gt;0,VLOOKUP(A3500,Seguimiento_Mar_2025!G$4:J$356,4,FALSE),"")</f>
        <v>Departamento Administrativo de Planeación</v>
      </c>
      <c r="D3500" t="s">
        <v>1307</v>
      </c>
      <c r="E3500" t="str">
        <f t="shared" si="111"/>
        <v>55030101Anzá</v>
      </c>
      <c r="F3500" t="str">
        <f t="shared" si="110"/>
        <v/>
      </c>
      <c r="G3500">
        <v>1</v>
      </c>
      <c r="H3500" s="2"/>
      <c r="I3500">
        <f>+ABS(SUMIF($A$4:$A$11183,A3500,$H$4:$H$11183)-IF(ISERROR(VLOOKUP(A3500,Seguimiento_Mar_2025!G$4:U$356,15,FALSE)),0,VLOOKUP(A3500,Seguimiento_Mar_2025!G$4:U$356,15,FALSE)))</f>
        <v>89</v>
      </c>
    </row>
    <row r="3501" spans="1:9" ht="30">
      <c r="A3501" t="s">
        <v>787</v>
      </c>
      <c r="B3501" s="1" t="str">
        <f>+IF(LEN(A3501)&gt;0,VLOOKUP(A3501,Seguimiento_Mar_2025!G$4:H$356,2,FALSE),"")</f>
        <v>Entidades territoriales asistidas técnicamente en catastro y estatutos tributarios</v>
      </c>
      <c r="C3501" s="1" t="str">
        <f>+IF(LEN(A3501)&gt;0,VLOOKUP(A3501,Seguimiento_Mar_2025!G$4:J$356,4,FALSE),"")</f>
        <v>Departamento Administrativo de Planeación</v>
      </c>
      <c r="D3501" t="s">
        <v>1313</v>
      </c>
      <c r="E3501" t="str">
        <f t="shared" si="111"/>
        <v>55030101Caicedo</v>
      </c>
      <c r="F3501" t="str">
        <f t="shared" si="110"/>
        <v/>
      </c>
      <c r="G3501">
        <v>1</v>
      </c>
      <c r="H3501" s="2"/>
      <c r="I3501">
        <f>+ABS(SUMIF($A$4:$A$11183,A3501,$H$4:$H$11183)-IF(ISERROR(VLOOKUP(A3501,Seguimiento_Mar_2025!G$4:U$356,15,FALSE)),0,VLOOKUP(A3501,Seguimiento_Mar_2025!G$4:U$356,15,FALSE)))</f>
        <v>89</v>
      </c>
    </row>
    <row r="3502" spans="1:9" ht="30">
      <c r="A3502" t="s">
        <v>787</v>
      </c>
      <c r="B3502" s="1" t="str">
        <f>+IF(LEN(A3502)&gt;0,VLOOKUP(A3502,Seguimiento_Mar_2025!G$4:H$356,2,FALSE),"")</f>
        <v>Entidades territoriales asistidas técnicamente en catastro y estatutos tributarios</v>
      </c>
      <c r="C3502" s="1" t="str">
        <f>+IF(LEN(A3502)&gt;0,VLOOKUP(A3502,Seguimiento_Mar_2025!G$4:J$356,4,FALSE),"")</f>
        <v>Departamento Administrativo de Planeación</v>
      </c>
      <c r="D3502" t="s">
        <v>1316</v>
      </c>
      <c r="E3502" t="str">
        <f t="shared" si="111"/>
        <v>55030101Cañasgordas</v>
      </c>
      <c r="F3502" t="str">
        <f t="shared" si="110"/>
        <v/>
      </c>
      <c r="G3502">
        <v>1</v>
      </c>
      <c r="H3502" s="2"/>
      <c r="I3502">
        <f>+ABS(SUMIF($A$4:$A$11183,A3502,$H$4:$H$11183)-IF(ISERROR(VLOOKUP(A3502,Seguimiento_Mar_2025!G$4:U$356,15,FALSE)),0,VLOOKUP(A3502,Seguimiento_Mar_2025!G$4:U$356,15,FALSE)))</f>
        <v>89</v>
      </c>
    </row>
    <row r="3503" spans="1:9" ht="30">
      <c r="A3503" t="s">
        <v>787</v>
      </c>
      <c r="B3503" s="1" t="str">
        <f>+IF(LEN(A3503)&gt;0,VLOOKUP(A3503,Seguimiento_Mar_2025!G$4:H$356,2,FALSE),"")</f>
        <v>Entidades territoriales asistidas técnicamente en catastro y estatutos tributarios</v>
      </c>
      <c r="C3503" s="1" t="str">
        <f>+IF(LEN(A3503)&gt;0,VLOOKUP(A3503,Seguimiento_Mar_2025!G$4:J$356,4,FALSE),"")</f>
        <v>Departamento Administrativo de Planeación</v>
      </c>
      <c r="D3503" t="s">
        <v>1270</v>
      </c>
      <c r="E3503" t="str">
        <f t="shared" si="111"/>
        <v>55030101Ebéjico</v>
      </c>
      <c r="F3503" t="str">
        <f t="shared" si="110"/>
        <v/>
      </c>
      <c r="G3503">
        <v>1</v>
      </c>
      <c r="H3503" s="2"/>
      <c r="I3503">
        <f>+ABS(SUMIF($A$4:$A$11183,A3503,$H$4:$H$11183)-IF(ISERROR(VLOOKUP(A3503,Seguimiento_Mar_2025!G$4:U$356,15,FALSE)),0,VLOOKUP(A3503,Seguimiento_Mar_2025!G$4:U$356,15,FALSE)))</f>
        <v>89</v>
      </c>
    </row>
    <row r="3504" spans="1:9" ht="30">
      <c r="A3504" t="s">
        <v>787</v>
      </c>
      <c r="B3504" s="1" t="str">
        <f>+IF(LEN(A3504)&gt;0,VLOOKUP(A3504,Seguimiento_Mar_2025!G$4:H$356,2,FALSE),"")</f>
        <v>Entidades territoriales asistidas técnicamente en catastro y estatutos tributarios</v>
      </c>
      <c r="C3504" s="1" t="str">
        <f>+IF(LEN(A3504)&gt;0,VLOOKUP(A3504,Seguimiento_Mar_2025!G$4:J$356,4,FALSE),"")</f>
        <v>Departamento Administrativo de Planeación</v>
      </c>
      <c r="D3504" t="s">
        <v>1325</v>
      </c>
      <c r="E3504" t="str">
        <f t="shared" si="111"/>
        <v>55030101Giraldo</v>
      </c>
      <c r="F3504" t="str">
        <f t="shared" si="110"/>
        <v/>
      </c>
      <c r="G3504">
        <v>1</v>
      </c>
      <c r="H3504" s="2"/>
      <c r="I3504">
        <f>+ABS(SUMIF($A$4:$A$11183,A3504,$H$4:$H$11183)-IF(ISERROR(VLOOKUP(A3504,Seguimiento_Mar_2025!G$4:U$356,15,FALSE)),0,VLOOKUP(A3504,Seguimiento_Mar_2025!G$4:U$356,15,FALSE)))</f>
        <v>89</v>
      </c>
    </row>
    <row r="3505" spans="1:9" ht="30">
      <c r="A3505" t="s">
        <v>787</v>
      </c>
      <c r="B3505" s="1" t="str">
        <f>+IF(LEN(A3505)&gt;0,VLOOKUP(A3505,Seguimiento_Mar_2025!G$4:H$356,2,FALSE),"")</f>
        <v>Entidades territoriales asistidas técnicamente en catastro y estatutos tributarios</v>
      </c>
      <c r="C3505" s="1" t="str">
        <f>+IF(LEN(A3505)&gt;0,VLOOKUP(A3505,Seguimiento_Mar_2025!G$4:J$356,4,FALSE),"")</f>
        <v>Departamento Administrativo de Planeación</v>
      </c>
      <c r="D3505" t="s">
        <v>1293</v>
      </c>
      <c r="E3505" t="str">
        <f t="shared" si="111"/>
        <v>55030101Heliconia</v>
      </c>
      <c r="F3505" t="str">
        <f t="shared" si="110"/>
        <v/>
      </c>
      <c r="G3505">
        <v>1</v>
      </c>
      <c r="H3505" s="2"/>
      <c r="I3505">
        <f>+ABS(SUMIF($A$4:$A$11183,A3505,$H$4:$H$11183)-IF(ISERROR(VLOOKUP(A3505,Seguimiento_Mar_2025!G$4:U$356,15,FALSE)),0,VLOOKUP(A3505,Seguimiento_Mar_2025!G$4:U$356,15,FALSE)))</f>
        <v>89</v>
      </c>
    </row>
    <row r="3506" spans="1:9" ht="30">
      <c r="A3506" t="s">
        <v>787</v>
      </c>
      <c r="B3506" s="1" t="str">
        <f>+IF(LEN(A3506)&gt;0,VLOOKUP(A3506,Seguimiento_Mar_2025!G$4:H$356,2,FALSE),"")</f>
        <v>Entidades territoriales asistidas técnicamente en catastro y estatutos tributarios</v>
      </c>
      <c r="C3506" s="1" t="str">
        <f>+IF(LEN(A3506)&gt;0,VLOOKUP(A3506,Seguimiento_Mar_2025!G$4:J$356,4,FALSE),"")</f>
        <v>Departamento Administrativo de Planeación</v>
      </c>
      <c r="D3506" t="s">
        <v>1335</v>
      </c>
      <c r="E3506" t="str">
        <f t="shared" si="111"/>
        <v>55030101Peque</v>
      </c>
      <c r="F3506" t="str">
        <f t="shared" si="110"/>
        <v/>
      </c>
      <c r="G3506">
        <v>1</v>
      </c>
      <c r="H3506" s="2"/>
      <c r="I3506">
        <f>+ABS(SUMIF($A$4:$A$11183,A3506,$H$4:$H$11183)-IF(ISERROR(VLOOKUP(A3506,Seguimiento_Mar_2025!G$4:U$356,15,FALSE)),0,VLOOKUP(A3506,Seguimiento_Mar_2025!G$4:U$356,15,FALSE)))</f>
        <v>89</v>
      </c>
    </row>
    <row r="3507" spans="1:9" ht="30">
      <c r="A3507" t="s">
        <v>787</v>
      </c>
      <c r="B3507" s="1" t="str">
        <f>+IF(LEN(A3507)&gt;0,VLOOKUP(A3507,Seguimiento_Mar_2025!G$4:H$356,2,FALSE),"")</f>
        <v>Entidades territoriales asistidas técnicamente en catastro y estatutos tributarios</v>
      </c>
      <c r="C3507" s="1" t="str">
        <f>+IF(LEN(A3507)&gt;0,VLOOKUP(A3507,Seguimiento_Mar_2025!G$4:J$356,4,FALSE),"")</f>
        <v>Departamento Administrativo de Planeación</v>
      </c>
      <c r="D3507" t="s">
        <v>1338</v>
      </c>
      <c r="E3507" t="str">
        <f t="shared" si="111"/>
        <v>55030101Sabanalarga</v>
      </c>
      <c r="F3507" t="str">
        <f t="shared" si="110"/>
        <v/>
      </c>
      <c r="G3507">
        <v>1</v>
      </c>
      <c r="H3507" s="2"/>
      <c r="I3507">
        <f>+ABS(SUMIF($A$4:$A$11183,A3507,$H$4:$H$11183)-IF(ISERROR(VLOOKUP(A3507,Seguimiento_Mar_2025!G$4:U$356,15,FALSE)),0,VLOOKUP(A3507,Seguimiento_Mar_2025!G$4:U$356,15,FALSE)))</f>
        <v>89</v>
      </c>
    </row>
    <row r="3508" spans="1:9" ht="30">
      <c r="A3508" t="s">
        <v>787</v>
      </c>
      <c r="B3508" s="1" t="str">
        <f>+IF(LEN(A3508)&gt;0,VLOOKUP(A3508,Seguimiento_Mar_2025!G$4:H$356,2,FALSE),"")</f>
        <v>Entidades territoriales asistidas técnicamente en catastro y estatutos tributarios</v>
      </c>
      <c r="C3508" s="1" t="str">
        <f>+IF(LEN(A3508)&gt;0,VLOOKUP(A3508,Seguimiento_Mar_2025!G$4:J$356,4,FALSE),"")</f>
        <v>Departamento Administrativo de Planeación</v>
      </c>
      <c r="D3508" t="s">
        <v>1290</v>
      </c>
      <c r="E3508" t="str">
        <f t="shared" si="111"/>
        <v>55030101Uramita</v>
      </c>
      <c r="F3508" t="str">
        <f t="shared" si="110"/>
        <v/>
      </c>
      <c r="G3508">
        <v>1</v>
      </c>
      <c r="H3508" s="2"/>
      <c r="I3508">
        <f>+ABS(SUMIF($A$4:$A$11183,A3508,$H$4:$H$11183)-IF(ISERROR(VLOOKUP(A3508,Seguimiento_Mar_2025!G$4:U$356,15,FALSE)),0,VLOOKUP(A3508,Seguimiento_Mar_2025!G$4:U$356,15,FALSE)))</f>
        <v>89</v>
      </c>
    </row>
    <row r="3509" spans="1:9" ht="30">
      <c r="A3509" t="s">
        <v>787</v>
      </c>
      <c r="B3509" s="1" t="str">
        <f>+IF(LEN(A3509)&gt;0,VLOOKUP(A3509,Seguimiento_Mar_2025!G$4:H$356,2,FALSE),"")</f>
        <v>Entidades territoriales asistidas técnicamente en catastro y estatutos tributarios</v>
      </c>
      <c r="C3509" s="1" t="str">
        <f>+IF(LEN(A3509)&gt;0,VLOOKUP(A3509,Seguimiento_Mar_2025!G$4:J$356,4,FALSE),"")</f>
        <v>Departamento Administrativo de Planeación</v>
      </c>
      <c r="D3509" t="s">
        <v>1304</v>
      </c>
      <c r="E3509" t="str">
        <f t="shared" si="111"/>
        <v>55030101Alejandría</v>
      </c>
      <c r="F3509" t="str">
        <f t="shared" si="110"/>
        <v/>
      </c>
      <c r="G3509">
        <v>1</v>
      </c>
      <c r="H3509" s="2"/>
      <c r="I3509">
        <f>+ABS(SUMIF($A$4:$A$11183,A3509,$H$4:$H$11183)-IF(ISERROR(VLOOKUP(A3509,Seguimiento_Mar_2025!G$4:U$356,15,FALSE)),0,VLOOKUP(A3509,Seguimiento_Mar_2025!G$4:U$356,15,FALSE)))</f>
        <v>89</v>
      </c>
    </row>
    <row r="3510" spans="1:9" ht="30">
      <c r="A3510" t="s">
        <v>787</v>
      </c>
      <c r="B3510" s="1" t="str">
        <f>+IF(LEN(A3510)&gt;0,VLOOKUP(A3510,Seguimiento_Mar_2025!G$4:H$356,2,FALSE),"")</f>
        <v>Entidades territoriales asistidas técnicamente en catastro y estatutos tributarios</v>
      </c>
      <c r="C3510" s="1" t="str">
        <f>+IF(LEN(A3510)&gt;0,VLOOKUP(A3510,Seguimiento_Mar_2025!G$4:J$356,4,FALSE),"")</f>
        <v>Departamento Administrativo de Planeación</v>
      </c>
      <c r="D3510" t="s">
        <v>1308</v>
      </c>
      <c r="E3510" t="str">
        <f t="shared" si="111"/>
        <v>55030101Argelia</v>
      </c>
      <c r="F3510" t="str">
        <f t="shared" si="110"/>
        <v/>
      </c>
      <c r="G3510">
        <v>1</v>
      </c>
      <c r="H3510" s="2"/>
      <c r="I3510">
        <f>+ABS(SUMIF($A$4:$A$11183,A3510,$H$4:$H$11183)-IF(ISERROR(VLOOKUP(A3510,Seguimiento_Mar_2025!G$4:U$356,15,FALSE)),0,VLOOKUP(A3510,Seguimiento_Mar_2025!G$4:U$356,15,FALSE)))</f>
        <v>89</v>
      </c>
    </row>
    <row r="3511" spans="1:9" ht="30">
      <c r="A3511" t="s">
        <v>787</v>
      </c>
      <c r="B3511" s="1" t="str">
        <f>+IF(LEN(A3511)&gt;0,VLOOKUP(A3511,Seguimiento_Mar_2025!G$4:H$356,2,FALSE),"")</f>
        <v>Entidades territoriales asistidas técnicamente en catastro y estatutos tributarios</v>
      </c>
      <c r="C3511" s="1" t="str">
        <f>+IF(LEN(A3511)&gt;0,VLOOKUP(A3511,Seguimiento_Mar_2025!G$4:J$356,4,FALSE),"")</f>
        <v>Departamento Administrativo de Planeación</v>
      </c>
      <c r="D3511" t="s">
        <v>1276</v>
      </c>
      <c r="E3511" t="str">
        <f t="shared" si="111"/>
        <v>55030101Concepción</v>
      </c>
      <c r="F3511" t="str">
        <f t="shared" si="110"/>
        <v/>
      </c>
      <c r="G3511">
        <v>1</v>
      </c>
      <c r="H3511" s="2"/>
      <c r="I3511">
        <f>+ABS(SUMIF($A$4:$A$11183,A3511,$H$4:$H$11183)-IF(ISERROR(VLOOKUP(A3511,Seguimiento_Mar_2025!G$4:U$356,15,FALSE)),0,VLOOKUP(A3511,Seguimiento_Mar_2025!G$4:U$356,15,FALSE)))</f>
        <v>89</v>
      </c>
    </row>
    <row r="3512" spans="1:9" ht="30">
      <c r="A3512" t="s">
        <v>787</v>
      </c>
      <c r="B3512" s="1" t="str">
        <f>+IF(LEN(A3512)&gt;0,VLOOKUP(A3512,Seguimiento_Mar_2025!G$4:H$356,2,FALSE),"")</f>
        <v>Entidades territoriales asistidas técnicamente en catastro y estatutos tributarios</v>
      </c>
      <c r="C3512" s="1" t="str">
        <f>+IF(LEN(A3512)&gt;0,VLOOKUP(A3512,Seguimiento_Mar_2025!G$4:J$356,4,FALSE),"")</f>
        <v>Departamento Administrativo de Planeación</v>
      </c>
      <c r="D3512" t="s">
        <v>1320</v>
      </c>
      <c r="E3512" t="str">
        <f t="shared" si="111"/>
        <v>55030101El Carmen de Viboral</v>
      </c>
      <c r="F3512" t="str">
        <f t="shared" si="110"/>
        <v/>
      </c>
      <c r="G3512">
        <v>1</v>
      </c>
      <c r="H3512" s="2"/>
      <c r="I3512">
        <f>+ABS(SUMIF($A$4:$A$11183,A3512,$H$4:$H$11183)-IF(ISERROR(VLOOKUP(A3512,Seguimiento_Mar_2025!G$4:U$356,15,FALSE)),0,VLOOKUP(A3512,Seguimiento_Mar_2025!G$4:U$356,15,FALSE)))</f>
        <v>89</v>
      </c>
    </row>
    <row r="3513" spans="1:9" ht="30">
      <c r="A3513" t="s">
        <v>787</v>
      </c>
      <c r="B3513" s="1" t="str">
        <f>+IF(LEN(A3513)&gt;0,VLOOKUP(A3513,Seguimiento_Mar_2025!G$4:H$356,2,FALSE),"")</f>
        <v>Entidades territoriales asistidas técnicamente en catastro y estatutos tributarios</v>
      </c>
      <c r="C3513" s="1" t="str">
        <f>+IF(LEN(A3513)&gt;0,VLOOKUP(A3513,Seguimiento_Mar_2025!G$4:J$356,4,FALSE),"")</f>
        <v>Departamento Administrativo de Planeación</v>
      </c>
      <c r="D3513" t="s">
        <v>1302</v>
      </c>
      <c r="E3513" t="str">
        <f t="shared" si="111"/>
        <v>55030101San Francisco</v>
      </c>
      <c r="F3513" t="str">
        <f t="shared" si="110"/>
        <v/>
      </c>
      <c r="G3513">
        <v>1</v>
      </c>
      <c r="H3513" s="2"/>
      <c r="I3513">
        <f>+ABS(SUMIF($A$4:$A$11183,A3513,$H$4:$H$11183)-IF(ISERROR(VLOOKUP(A3513,Seguimiento_Mar_2025!G$4:U$356,15,FALSE)),0,VLOOKUP(A3513,Seguimiento_Mar_2025!G$4:U$356,15,FALSE)))</f>
        <v>89</v>
      </c>
    </row>
    <row r="3514" spans="1:9" ht="30">
      <c r="A3514" t="s">
        <v>787</v>
      </c>
      <c r="B3514" s="1" t="str">
        <f>+IF(LEN(A3514)&gt;0,VLOOKUP(A3514,Seguimiento_Mar_2025!G$4:H$356,2,FALSE),"")</f>
        <v>Entidades territoriales asistidas técnicamente en catastro y estatutos tributarios</v>
      </c>
      <c r="C3514" s="1" t="str">
        <f>+IF(LEN(A3514)&gt;0,VLOOKUP(A3514,Seguimiento_Mar_2025!G$4:J$356,4,FALSE),"")</f>
        <v>Departamento Administrativo de Planeación</v>
      </c>
      <c r="D3514" t="s">
        <v>1277</v>
      </c>
      <c r="E3514" t="str">
        <f t="shared" si="111"/>
        <v>55030101Angelópolis</v>
      </c>
      <c r="F3514" t="str">
        <f t="shared" si="110"/>
        <v/>
      </c>
      <c r="G3514">
        <v>1</v>
      </c>
      <c r="H3514" s="2"/>
      <c r="I3514">
        <f>+ABS(SUMIF($A$4:$A$11183,A3514,$H$4:$H$11183)-IF(ISERROR(VLOOKUP(A3514,Seguimiento_Mar_2025!G$4:U$356,15,FALSE)),0,VLOOKUP(A3514,Seguimiento_Mar_2025!G$4:U$356,15,FALSE)))</f>
        <v>89</v>
      </c>
    </row>
    <row r="3515" spans="1:9" ht="30">
      <c r="A3515" t="s">
        <v>787</v>
      </c>
      <c r="B3515" s="1" t="str">
        <f>+IF(LEN(A3515)&gt;0,VLOOKUP(A3515,Seguimiento_Mar_2025!G$4:H$356,2,FALSE),"")</f>
        <v>Entidades territoriales asistidas técnicamente en catastro y estatutos tributarios</v>
      </c>
      <c r="C3515" s="1" t="str">
        <f>+IF(LEN(A3515)&gt;0,VLOOKUP(A3515,Seguimiento_Mar_2025!G$4:J$356,4,FALSE),"")</f>
        <v>Departamento Administrativo de Planeación</v>
      </c>
      <c r="D3515" t="s">
        <v>1272</v>
      </c>
      <c r="E3515" t="str">
        <f t="shared" si="111"/>
        <v>55030101Betulia</v>
      </c>
      <c r="F3515" t="str">
        <f t="shared" si="110"/>
        <v/>
      </c>
      <c r="G3515">
        <v>1</v>
      </c>
      <c r="H3515" s="2"/>
      <c r="I3515">
        <f>+ABS(SUMIF($A$4:$A$11183,A3515,$H$4:$H$11183)-IF(ISERROR(VLOOKUP(A3515,Seguimiento_Mar_2025!G$4:U$356,15,FALSE)),0,VLOOKUP(A3515,Seguimiento_Mar_2025!G$4:U$356,15,FALSE)))</f>
        <v>89</v>
      </c>
    </row>
    <row r="3516" spans="1:9" ht="30">
      <c r="A3516" t="s">
        <v>787</v>
      </c>
      <c r="B3516" s="1" t="str">
        <f>+IF(LEN(A3516)&gt;0,VLOOKUP(A3516,Seguimiento_Mar_2025!G$4:H$356,2,FALSE),"")</f>
        <v>Entidades territoriales asistidas técnicamente en catastro y estatutos tributarios</v>
      </c>
      <c r="C3516" s="1" t="str">
        <f>+IF(LEN(A3516)&gt;0,VLOOKUP(A3516,Seguimiento_Mar_2025!G$4:J$356,4,FALSE),"")</f>
        <v>Departamento Administrativo de Planeación</v>
      </c>
      <c r="D3516" t="s">
        <v>1273</v>
      </c>
      <c r="E3516" t="str">
        <f t="shared" si="111"/>
        <v>55030101Caramanta</v>
      </c>
      <c r="F3516" t="str">
        <f t="shared" si="110"/>
        <v/>
      </c>
      <c r="G3516">
        <v>1</v>
      </c>
      <c r="H3516" s="2"/>
      <c r="I3516">
        <f>+ABS(SUMIF($A$4:$A$11183,A3516,$H$4:$H$11183)-IF(ISERROR(VLOOKUP(A3516,Seguimiento_Mar_2025!G$4:U$356,15,FALSE)),0,VLOOKUP(A3516,Seguimiento_Mar_2025!G$4:U$356,15,FALSE)))</f>
        <v>89</v>
      </c>
    </row>
    <row r="3517" spans="1:9" ht="30">
      <c r="A3517" t="s">
        <v>787</v>
      </c>
      <c r="B3517" s="1" t="str">
        <f>+IF(LEN(A3517)&gt;0,VLOOKUP(A3517,Seguimiento_Mar_2025!G$4:H$356,2,FALSE),"")</f>
        <v>Entidades territoriales asistidas técnicamente en catastro y estatutos tributarios</v>
      </c>
      <c r="C3517" s="1" t="str">
        <f>+IF(LEN(A3517)&gt;0,VLOOKUP(A3517,Seguimiento_Mar_2025!G$4:J$356,4,FALSE),"")</f>
        <v>Departamento Administrativo de Planeación</v>
      </c>
      <c r="D3517" t="s">
        <v>1318</v>
      </c>
      <c r="E3517" t="str">
        <f t="shared" si="111"/>
        <v>55030101Concordia</v>
      </c>
      <c r="F3517" t="str">
        <f t="shared" si="110"/>
        <v/>
      </c>
      <c r="G3517">
        <v>1</v>
      </c>
      <c r="H3517" s="2"/>
      <c r="I3517">
        <f>+ABS(SUMIF($A$4:$A$11183,A3517,$H$4:$H$11183)-IF(ISERROR(VLOOKUP(A3517,Seguimiento_Mar_2025!G$4:U$356,15,FALSE)),0,VLOOKUP(A3517,Seguimiento_Mar_2025!G$4:U$356,15,FALSE)))</f>
        <v>89</v>
      </c>
    </row>
    <row r="3518" spans="1:9" ht="30">
      <c r="A3518" t="s">
        <v>787</v>
      </c>
      <c r="B3518" s="1" t="str">
        <f>+IF(LEN(A3518)&gt;0,VLOOKUP(A3518,Seguimiento_Mar_2025!G$4:H$356,2,FALSE),"")</f>
        <v>Entidades territoriales asistidas técnicamente en catastro y estatutos tributarios</v>
      </c>
      <c r="C3518" s="1" t="str">
        <f>+IF(LEN(A3518)&gt;0,VLOOKUP(A3518,Seguimiento_Mar_2025!G$4:J$356,4,FALSE),"")</f>
        <v>Departamento Administrativo de Planeación</v>
      </c>
      <c r="D3518" t="s">
        <v>1283</v>
      </c>
      <c r="E3518" t="str">
        <f t="shared" si="111"/>
        <v>55030101Hispania</v>
      </c>
      <c r="F3518" t="str">
        <f t="shared" si="110"/>
        <v/>
      </c>
      <c r="G3518">
        <v>1</v>
      </c>
      <c r="H3518" s="2"/>
      <c r="I3518">
        <f>+ABS(SUMIF($A$4:$A$11183,A3518,$H$4:$H$11183)-IF(ISERROR(VLOOKUP(A3518,Seguimiento_Mar_2025!G$4:U$356,15,FALSE)),0,VLOOKUP(A3518,Seguimiento_Mar_2025!G$4:U$356,15,FALSE)))</f>
        <v>89</v>
      </c>
    </row>
    <row r="3519" spans="1:9" ht="30">
      <c r="A3519" t="s">
        <v>787</v>
      </c>
      <c r="B3519" s="1" t="str">
        <f>+IF(LEN(A3519)&gt;0,VLOOKUP(A3519,Seguimiento_Mar_2025!G$4:H$356,2,FALSE),"")</f>
        <v>Entidades territoriales asistidas técnicamente en catastro y estatutos tributarios</v>
      </c>
      <c r="C3519" s="1" t="str">
        <f>+IF(LEN(A3519)&gt;0,VLOOKUP(A3519,Seguimiento_Mar_2025!G$4:J$356,4,FALSE),"")</f>
        <v>Departamento Administrativo de Planeación</v>
      </c>
      <c r="D3519" t="s">
        <v>1295</v>
      </c>
      <c r="E3519" t="str">
        <f t="shared" si="111"/>
        <v>55030101Pueblorrico</v>
      </c>
      <c r="F3519" t="str">
        <f t="shared" si="110"/>
        <v/>
      </c>
      <c r="G3519">
        <v>1</v>
      </c>
      <c r="H3519" s="2"/>
      <c r="I3519">
        <f>+ABS(SUMIF($A$4:$A$11183,A3519,$H$4:$H$11183)-IF(ISERROR(VLOOKUP(A3519,Seguimiento_Mar_2025!G$4:U$356,15,FALSE)),0,VLOOKUP(A3519,Seguimiento_Mar_2025!G$4:U$356,15,FALSE)))</f>
        <v>89</v>
      </c>
    </row>
    <row r="3520" spans="1:9" ht="30">
      <c r="A3520" t="s">
        <v>787</v>
      </c>
      <c r="B3520" s="1" t="str">
        <f>+IF(LEN(A3520)&gt;0,VLOOKUP(A3520,Seguimiento_Mar_2025!G$4:H$356,2,FALSE),"")</f>
        <v>Entidades territoriales asistidas técnicamente en catastro y estatutos tributarios</v>
      </c>
      <c r="C3520" s="1" t="str">
        <f>+IF(LEN(A3520)&gt;0,VLOOKUP(A3520,Seguimiento_Mar_2025!G$4:J$356,4,FALSE),"")</f>
        <v>Departamento Administrativo de Planeación</v>
      </c>
      <c r="D3520" t="s">
        <v>1300</v>
      </c>
      <c r="E3520" t="str">
        <f t="shared" si="111"/>
        <v>55030101Salgar</v>
      </c>
      <c r="F3520" t="str">
        <f t="shared" si="110"/>
        <v/>
      </c>
      <c r="G3520">
        <v>1</v>
      </c>
      <c r="H3520" s="2"/>
      <c r="I3520">
        <f>+ABS(SUMIF($A$4:$A$11183,A3520,$H$4:$H$11183)-IF(ISERROR(VLOOKUP(A3520,Seguimiento_Mar_2025!G$4:U$356,15,FALSE)),0,VLOOKUP(A3520,Seguimiento_Mar_2025!G$4:U$356,15,FALSE)))</f>
        <v>89</v>
      </c>
    </row>
    <row r="3521" spans="1:9" ht="30">
      <c r="A3521" t="s">
        <v>787</v>
      </c>
      <c r="B3521" s="1" t="str">
        <f>+IF(LEN(A3521)&gt;0,VLOOKUP(A3521,Seguimiento_Mar_2025!G$4:H$356,2,FALSE),"")</f>
        <v>Entidades territoriales asistidas técnicamente en catastro y estatutos tributarios</v>
      </c>
      <c r="C3521" s="1" t="str">
        <f>+IF(LEN(A3521)&gt;0,VLOOKUP(A3521,Seguimiento_Mar_2025!G$4:J$356,4,FALSE),"")</f>
        <v>Departamento Administrativo de Planeación</v>
      </c>
      <c r="D3521" t="s">
        <v>1347</v>
      </c>
      <c r="E3521" t="str">
        <f t="shared" si="111"/>
        <v>55030101Titiribí</v>
      </c>
      <c r="F3521" t="str">
        <f t="shared" si="110"/>
        <v/>
      </c>
      <c r="G3521">
        <v>1</v>
      </c>
      <c r="H3521" s="2"/>
      <c r="I3521">
        <f>+ABS(SUMIF($A$4:$A$11183,A3521,$H$4:$H$11183)-IF(ISERROR(VLOOKUP(A3521,Seguimiento_Mar_2025!G$4:U$356,15,FALSE)),0,VLOOKUP(A3521,Seguimiento_Mar_2025!G$4:U$356,15,FALSE)))</f>
        <v>89</v>
      </c>
    </row>
    <row r="3522" spans="1:9" ht="30">
      <c r="A3522" t="s">
        <v>787</v>
      </c>
      <c r="B3522" s="1" t="str">
        <f>+IF(LEN(A3522)&gt;0,VLOOKUP(A3522,Seguimiento_Mar_2025!G$4:H$356,2,FALSE),"")</f>
        <v>Entidades territoriales asistidas técnicamente en catastro y estatutos tributarios</v>
      </c>
      <c r="C3522" s="1" t="str">
        <f>+IF(LEN(A3522)&gt;0,VLOOKUP(A3522,Seguimiento_Mar_2025!G$4:J$356,4,FALSE),"")</f>
        <v>Departamento Administrativo de Planeación</v>
      </c>
      <c r="D3522" t="s">
        <v>1243</v>
      </c>
      <c r="E3522" t="str">
        <f t="shared" si="111"/>
        <v>55030101Murindó</v>
      </c>
      <c r="F3522" t="str">
        <f t="shared" si="110"/>
        <v/>
      </c>
      <c r="G3522">
        <v>1</v>
      </c>
      <c r="H3522" s="2"/>
      <c r="I3522">
        <f>+ABS(SUMIF($A$4:$A$11183,A3522,$H$4:$H$11183)-IF(ISERROR(VLOOKUP(A3522,Seguimiento_Mar_2025!G$4:U$356,15,FALSE)),0,VLOOKUP(A3522,Seguimiento_Mar_2025!G$4:U$356,15,FALSE)))</f>
        <v>89</v>
      </c>
    </row>
    <row r="3523" spans="1:9" ht="30">
      <c r="A3523" t="s">
        <v>787</v>
      </c>
      <c r="B3523" s="1" t="str">
        <f>+IF(LEN(A3523)&gt;0,VLOOKUP(A3523,Seguimiento_Mar_2025!G$4:H$356,2,FALSE),"")</f>
        <v>Entidades territoriales asistidas técnicamente en catastro y estatutos tributarios</v>
      </c>
      <c r="C3523" s="1" t="str">
        <f>+IF(LEN(A3523)&gt;0,VLOOKUP(A3523,Seguimiento_Mar_2025!G$4:J$356,4,FALSE),"")</f>
        <v>Departamento Administrativo de Planeación</v>
      </c>
      <c r="D3523" t="s">
        <v>1227</v>
      </c>
      <c r="E3523" t="str">
        <f t="shared" si="111"/>
        <v>55030101Turbo</v>
      </c>
      <c r="F3523" t="str">
        <f t="shared" si="110"/>
        <v/>
      </c>
      <c r="G3523">
        <v>1</v>
      </c>
      <c r="H3523" s="2"/>
      <c r="I3523">
        <f>+ABS(SUMIF($A$4:$A$11183,A3523,$H$4:$H$11183)-IF(ISERROR(VLOOKUP(A3523,Seguimiento_Mar_2025!G$4:U$356,15,FALSE)),0,VLOOKUP(A3523,Seguimiento_Mar_2025!G$4:U$356,15,FALSE)))</f>
        <v>89</v>
      </c>
    </row>
    <row r="3524" spans="1:9" ht="30">
      <c r="A3524" t="s">
        <v>787</v>
      </c>
      <c r="B3524" s="1" t="str">
        <f>+IF(LEN(A3524)&gt;0,VLOOKUP(A3524,Seguimiento_Mar_2025!G$4:H$356,2,FALSE),"")</f>
        <v>Entidades territoriales asistidas técnicamente en catastro y estatutos tributarios</v>
      </c>
      <c r="C3524" s="1" t="str">
        <f>+IF(LEN(A3524)&gt;0,VLOOKUP(A3524,Seguimiento_Mar_2025!G$4:J$356,4,FALSE),"")</f>
        <v>Departamento Administrativo de Planeación</v>
      </c>
      <c r="D3524" t="s">
        <v>1285</v>
      </c>
      <c r="E3524" t="str">
        <f t="shared" si="111"/>
        <v>55030101Mutatá</v>
      </c>
      <c r="F3524" t="str">
        <f t="shared" ref="F3524:F3587" si="112">+IF(IF(LEN(E3524)&gt;0,COUNTIF($E$4:$E$11183,E3524),"")=1,"",IF(LEN(E3524)&gt;0,COUNTIF($E$4:$E$11183,E3524),""))</f>
        <v/>
      </c>
      <c r="G3524">
        <v>1</v>
      </c>
      <c r="H3524" s="2"/>
      <c r="I3524">
        <f>+ABS(SUMIF($A$4:$A$11183,A3524,$H$4:$H$11183)-IF(ISERROR(VLOOKUP(A3524,Seguimiento_Mar_2025!G$4:U$356,15,FALSE)),0,VLOOKUP(A3524,Seguimiento_Mar_2025!G$4:U$356,15,FALSE)))</f>
        <v>89</v>
      </c>
    </row>
    <row r="3525" spans="1:9" ht="30">
      <c r="A3525" t="s">
        <v>787</v>
      </c>
      <c r="B3525" s="1" t="str">
        <f>+IF(LEN(A3525)&gt;0,VLOOKUP(A3525,Seguimiento_Mar_2025!G$4:H$356,2,FALSE),"")</f>
        <v>Entidades territoriales asistidas técnicamente en catastro y estatutos tributarios</v>
      </c>
      <c r="C3525" s="1" t="str">
        <f>+IF(LEN(A3525)&gt;0,VLOOKUP(A3525,Seguimiento_Mar_2025!G$4:J$356,4,FALSE),"")</f>
        <v>Departamento Administrativo de Planeación</v>
      </c>
      <c r="D3525" t="s">
        <v>1314</v>
      </c>
      <c r="E3525" t="str">
        <f t="shared" si="111"/>
        <v>55030101Caldas</v>
      </c>
      <c r="F3525" t="str">
        <f t="shared" si="112"/>
        <v/>
      </c>
      <c r="G3525">
        <v>1</v>
      </c>
      <c r="H3525" s="2"/>
      <c r="I3525">
        <f>+ABS(SUMIF($A$4:$A$11183,A3525,$H$4:$H$11183)-IF(ISERROR(VLOOKUP(A3525,Seguimiento_Mar_2025!G$4:U$356,15,FALSE)),0,VLOOKUP(A3525,Seguimiento_Mar_2025!G$4:U$356,15,FALSE)))</f>
        <v>89</v>
      </c>
    </row>
    <row r="3526" spans="1:9" ht="30">
      <c r="A3526" t="s">
        <v>787</v>
      </c>
      <c r="B3526" s="1" t="str">
        <f>+IF(LEN(A3526)&gt;0,VLOOKUP(A3526,Seguimiento_Mar_2025!G$4:H$356,2,FALSE),"")</f>
        <v>Entidades territoriales asistidas técnicamente en catastro y estatutos tributarios</v>
      </c>
      <c r="C3526" s="1" t="str">
        <f>+IF(LEN(A3526)&gt;0,VLOOKUP(A3526,Seguimiento_Mar_2025!G$4:J$356,4,FALSE),"")</f>
        <v>Departamento Administrativo de Planeación</v>
      </c>
      <c r="D3526" t="s">
        <v>1329</v>
      </c>
      <c r="E3526" t="str">
        <f t="shared" si="111"/>
        <v>55030101Itagüí</v>
      </c>
      <c r="F3526" t="str">
        <f t="shared" si="112"/>
        <v/>
      </c>
      <c r="G3526">
        <v>1</v>
      </c>
      <c r="H3526" s="2"/>
      <c r="I3526">
        <f>+ABS(SUMIF($A$4:$A$11183,A3526,$H$4:$H$11183)-IF(ISERROR(VLOOKUP(A3526,Seguimiento_Mar_2025!G$4:U$356,15,FALSE)),0,VLOOKUP(A3526,Seguimiento_Mar_2025!G$4:U$356,15,FALSE)))</f>
        <v>89</v>
      </c>
    </row>
    <row r="3527" spans="1:9" ht="30">
      <c r="A3527" t="s">
        <v>789</v>
      </c>
      <c r="B3527" s="1" t="str">
        <f>+IF(LEN(A3527)&gt;0,VLOOKUP(A3527,Seguimiento_Mar_2025!G$4:H$356,2,FALSE),"")</f>
        <v>Área geográfica actualizada catastralmente con enfoque multipropósito</v>
      </c>
      <c r="C3527" s="1" t="str">
        <f>+IF(LEN(A3527)&gt;0,VLOOKUP(A3527,Seguimiento_Mar_2025!G$4:J$356,4,FALSE),"")</f>
        <v>Departamento Administrativo de Planeación</v>
      </c>
      <c r="D3527" t="s">
        <v>1271</v>
      </c>
      <c r="E3527" t="str">
        <f t="shared" si="111"/>
        <v>55030102Abejorral</v>
      </c>
      <c r="F3527" t="str">
        <f t="shared" si="112"/>
        <v/>
      </c>
      <c r="G3527">
        <v>95</v>
      </c>
      <c r="H3527" s="2"/>
      <c r="I3527">
        <f>+ABS(SUMIF($A$4:$A$11183,A3527,$H$4:$H$11183)-IF(ISERROR(VLOOKUP(A3527,Seguimiento_Mar_2025!G$4:U$356,15,FALSE)),0,VLOOKUP(A3527,Seguimiento_Mar_2025!G$4:U$356,15,FALSE)))</f>
        <v>0</v>
      </c>
    </row>
    <row r="3528" spans="1:9" ht="30">
      <c r="A3528" t="s">
        <v>789</v>
      </c>
      <c r="B3528" s="1" t="str">
        <f>+IF(LEN(A3528)&gt;0,VLOOKUP(A3528,Seguimiento_Mar_2025!G$4:H$356,2,FALSE),"")</f>
        <v>Área geográfica actualizada catastralmente con enfoque multipropósito</v>
      </c>
      <c r="C3528" s="1" t="str">
        <f>+IF(LEN(A3528)&gt;0,VLOOKUP(A3528,Seguimiento_Mar_2025!G$4:J$356,4,FALSE),"")</f>
        <v>Departamento Administrativo de Planeación</v>
      </c>
      <c r="D3528" t="s">
        <v>1230</v>
      </c>
      <c r="E3528" t="str">
        <f t="shared" si="111"/>
        <v>55030102Amagá</v>
      </c>
      <c r="F3528" t="str">
        <f t="shared" si="112"/>
        <v/>
      </c>
      <c r="G3528">
        <v>204</v>
      </c>
      <c r="H3528" s="2"/>
      <c r="I3528">
        <f>+ABS(SUMIF($A$4:$A$11183,A3528,$H$4:$H$11183)-IF(ISERROR(VLOOKUP(A3528,Seguimiento_Mar_2025!G$4:U$356,15,FALSE)),0,VLOOKUP(A3528,Seguimiento_Mar_2025!G$4:U$356,15,FALSE)))</f>
        <v>0</v>
      </c>
    </row>
    <row r="3529" spans="1:9" ht="30">
      <c r="A3529" t="s">
        <v>789</v>
      </c>
      <c r="B3529" s="1" t="str">
        <f>+IF(LEN(A3529)&gt;0,VLOOKUP(A3529,Seguimiento_Mar_2025!G$4:H$356,2,FALSE),"")</f>
        <v>Área geográfica actualizada catastralmente con enfoque multipropósito</v>
      </c>
      <c r="C3529" s="1" t="str">
        <f>+IF(LEN(A3529)&gt;0,VLOOKUP(A3529,Seguimiento_Mar_2025!G$4:J$356,4,FALSE),"")</f>
        <v>Departamento Administrativo de Planeación</v>
      </c>
      <c r="D3529" t="s">
        <v>1305</v>
      </c>
      <c r="E3529" t="str">
        <f t="shared" si="111"/>
        <v>55030102Amalfi</v>
      </c>
      <c r="F3529" t="str">
        <f t="shared" si="112"/>
        <v/>
      </c>
      <c r="G3529">
        <v>161</v>
      </c>
      <c r="H3529" s="2"/>
      <c r="I3529">
        <f>+ABS(SUMIF($A$4:$A$11183,A3529,$H$4:$H$11183)-IF(ISERROR(VLOOKUP(A3529,Seguimiento_Mar_2025!G$4:U$356,15,FALSE)),0,VLOOKUP(A3529,Seguimiento_Mar_2025!G$4:U$356,15,FALSE)))</f>
        <v>0</v>
      </c>
    </row>
    <row r="3530" spans="1:9" ht="30">
      <c r="A3530" t="s">
        <v>789</v>
      </c>
      <c r="B3530" s="1" t="str">
        <f>+IF(LEN(A3530)&gt;0,VLOOKUP(A3530,Seguimiento_Mar_2025!G$4:H$356,2,FALSE),"")</f>
        <v>Área geográfica actualizada catastralmente con enfoque multipropósito</v>
      </c>
      <c r="C3530" s="1" t="str">
        <f>+IF(LEN(A3530)&gt;0,VLOOKUP(A3530,Seguimiento_Mar_2025!G$4:J$356,4,FALSE),"")</f>
        <v>Departamento Administrativo de Planeación</v>
      </c>
      <c r="D3530" t="s">
        <v>1311</v>
      </c>
      <c r="E3530" t="str">
        <f t="shared" si="111"/>
        <v>55030102Betania</v>
      </c>
      <c r="F3530" t="str">
        <f t="shared" si="112"/>
        <v/>
      </c>
      <c r="G3530">
        <v>28</v>
      </c>
      <c r="H3530" s="2"/>
      <c r="I3530">
        <f>+ABS(SUMIF($A$4:$A$11183,A3530,$H$4:$H$11183)-IF(ISERROR(VLOOKUP(A3530,Seguimiento_Mar_2025!G$4:U$356,15,FALSE)),0,VLOOKUP(A3530,Seguimiento_Mar_2025!G$4:U$356,15,FALSE)))</f>
        <v>0</v>
      </c>
    </row>
    <row r="3531" spans="1:9" ht="30">
      <c r="A3531" t="s">
        <v>789</v>
      </c>
      <c r="B3531" s="1" t="str">
        <f>+IF(LEN(A3531)&gt;0,VLOOKUP(A3531,Seguimiento_Mar_2025!G$4:H$356,2,FALSE),"")</f>
        <v>Área geográfica actualizada catastralmente con enfoque multipropósito</v>
      </c>
      <c r="C3531" s="1" t="str">
        <f>+IF(LEN(A3531)&gt;0,VLOOKUP(A3531,Seguimiento_Mar_2025!G$4:J$356,4,FALSE),"")</f>
        <v>Departamento Administrativo de Planeación</v>
      </c>
      <c r="D3531" t="s">
        <v>1266</v>
      </c>
      <c r="E3531" t="str">
        <f t="shared" si="111"/>
        <v>55030102Carepa</v>
      </c>
      <c r="F3531" t="str">
        <f t="shared" si="112"/>
        <v/>
      </c>
      <c r="G3531">
        <v>250</v>
      </c>
      <c r="H3531" s="2"/>
      <c r="I3531">
        <f>+ABS(SUMIF($A$4:$A$11183,A3531,$H$4:$H$11183)-IF(ISERROR(VLOOKUP(A3531,Seguimiento_Mar_2025!G$4:U$356,15,FALSE)),0,VLOOKUP(A3531,Seguimiento_Mar_2025!G$4:U$356,15,FALSE)))</f>
        <v>0</v>
      </c>
    </row>
    <row r="3532" spans="1:9" ht="30">
      <c r="A3532" t="s">
        <v>789</v>
      </c>
      <c r="B3532" s="1" t="str">
        <f>+IF(LEN(A3532)&gt;0,VLOOKUP(A3532,Seguimiento_Mar_2025!G$4:H$356,2,FALSE),"")</f>
        <v>Área geográfica actualizada catastralmente con enfoque multipropósito</v>
      </c>
      <c r="C3532" s="1" t="str">
        <f>+IF(LEN(A3532)&gt;0,VLOOKUP(A3532,Seguimiento_Mar_2025!G$4:J$356,4,FALSE),"")</f>
        <v>Departamento Administrativo de Planeación</v>
      </c>
      <c r="D3532" t="s">
        <v>1403</v>
      </c>
      <c r="E3532" t="str">
        <f t="shared" si="111"/>
        <v>55030102Cocorna</v>
      </c>
      <c r="F3532" t="str">
        <f t="shared" si="112"/>
        <v/>
      </c>
      <c r="G3532">
        <v>78</v>
      </c>
      <c r="H3532" s="2"/>
      <c r="I3532">
        <f>+ABS(SUMIF($A$4:$A$11183,A3532,$H$4:$H$11183)-IF(ISERROR(VLOOKUP(A3532,Seguimiento_Mar_2025!G$4:U$356,15,FALSE)),0,VLOOKUP(A3532,Seguimiento_Mar_2025!G$4:U$356,15,FALSE)))</f>
        <v>0</v>
      </c>
    </row>
    <row r="3533" spans="1:9" ht="30">
      <c r="A3533" t="s">
        <v>789</v>
      </c>
      <c r="B3533" s="1" t="str">
        <f>+IF(LEN(A3533)&gt;0,VLOOKUP(A3533,Seguimiento_Mar_2025!G$4:H$356,2,FALSE),"")</f>
        <v>Área geográfica actualizada catastralmente con enfoque multipropósito</v>
      </c>
      <c r="C3533" s="1" t="str">
        <f>+IF(LEN(A3533)&gt;0,VLOOKUP(A3533,Seguimiento_Mar_2025!G$4:J$356,4,FALSE),"")</f>
        <v>Departamento Administrativo de Planeación</v>
      </c>
      <c r="D3533" t="s">
        <v>1405</v>
      </c>
      <c r="E3533" t="str">
        <f t="shared" si="111"/>
        <v>55030102Guatape</v>
      </c>
      <c r="F3533" t="str">
        <f t="shared" si="112"/>
        <v/>
      </c>
      <c r="G3533">
        <v>7894</v>
      </c>
      <c r="H3533" s="2"/>
      <c r="I3533">
        <f>+ABS(SUMIF($A$4:$A$11183,A3533,$H$4:$H$11183)-IF(ISERROR(VLOOKUP(A3533,Seguimiento_Mar_2025!G$4:U$356,15,FALSE)),0,VLOOKUP(A3533,Seguimiento_Mar_2025!G$4:U$356,15,FALSE)))</f>
        <v>0</v>
      </c>
    </row>
    <row r="3534" spans="1:9" ht="30">
      <c r="A3534" t="s">
        <v>789</v>
      </c>
      <c r="B3534" s="1" t="str">
        <f>+IF(LEN(A3534)&gt;0,VLOOKUP(A3534,Seguimiento_Mar_2025!G$4:H$356,2,FALSE),"")</f>
        <v>Área geográfica actualizada catastralmente con enfoque multipropósito</v>
      </c>
      <c r="C3534" s="1" t="str">
        <f>+IF(LEN(A3534)&gt;0,VLOOKUP(A3534,Seguimiento_Mar_2025!G$4:J$356,4,FALSE),"")</f>
        <v>Departamento Administrativo de Planeación</v>
      </c>
      <c r="D3534" t="s">
        <v>1294</v>
      </c>
      <c r="E3534" t="str">
        <f t="shared" si="111"/>
        <v>55030102La Pintada</v>
      </c>
      <c r="F3534" t="str">
        <f t="shared" si="112"/>
        <v/>
      </c>
      <c r="G3534">
        <v>5253</v>
      </c>
      <c r="H3534" s="2"/>
      <c r="I3534">
        <f>+ABS(SUMIF($A$4:$A$11183,A3534,$H$4:$H$11183)-IF(ISERROR(VLOOKUP(A3534,Seguimiento_Mar_2025!G$4:U$356,15,FALSE)),0,VLOOKUP(A3534,Seguimiento_Mar_2025!G$4:U$356,15,FALSE)))</f>
        <v>0</v>
      </c>
    </row>
    <row r="3535" spans="1:9" ht="30">
      <c r="A3535" t="s">
        <v>789</v>
      </c>
      <c r="B3535" s="1" t="str">
        <f>+IF(LEN(A3535)&gt;0,VLOOKUP(A3535,Seguimiento_Mar_2025!G$4:H$356,2,FALSE),"")</f>
        <v>Área geográfica actualizada catastralmente con enfoque multipropósito</v>
      </c>
      <c r="C3535" s="1" t="str">
        <f>+IF(LEN(A3535)&gt;0,VLOOKUP(A3535,Seguimiento_Mar_2025!G$4:J$356,4,FALSE),"")</f>
        <v>Departamento Administrativo de Planeación</v>
      </c>
      <c r="D3535" t="s">
        <v>1406</v>
      </c>
      <c r="E3535" t="str">
        <f t="shared" si="111"/>
        <v>55030102La Union</v>
      </c>
      <c r="F3535" t="str">
        <f t="shared" si="112"/>
        <v/>
      </c>
      <c r="G3535">
        <v>173</v>
      </c>
      <c r="H3535" s="2"/>
      <c r="I3535">
        <f>+ABS(SUMIF($A$4:$A$11183,A3535,$H$4:$H$11183)-IF(ISERROR(VLOOKUP(A3535,Seguimiento_Mar_2025!G$4:U$356,15,FALSE)),0,VLOOKUP(A3535,Seguimiento_Mar_2025!G$4:U$356,15,FALSE)))</f>
        <v>0</v>
      </c>
    </row>
    <row r="3536" spans="1:9" ht="30">
      <c r="A3536" t="s">
        <v>789</v>
      </c>
      <c r="B3536" s="1" t="str">
        <f>+IF(LEN(A3536)&gt;0,VLOOKUP(A3536,Seguimiento_Mar_2025!G$4:H$356,2,FALSE),"")</f>
        <v>Área geográfica actualizada catastralmente con enfoque multipropósito</v>
      </c>
      <c r="C3536" s="1" t="str">
        <f>+IF(LEN(A3536)&gt;0,VLOOKUP(A3536,Seguimiento_Mar_2025!G$4:J$356,4,FALSE),"")</f>
        <v>Departamento Administrativo de Planeación</v>
      </c>
      <c r="D3536" t="s">
        <v>1274</v>
      </c>
      <c r="E3536" t="str">
        <f t="shared" si="111"/>
        <v>55030102Olaya</v>
      </c>
      <c r="F3536" t="str">
        <f t="shared" si="112"/>
        <v/>
      </c>
      <c r="G3536">
        <v>27</v>
      </c>
      <c r="H3536" s="2"/>
      <c r="I3536">
        <f>+ABS(SUMIF($A$4:$A$11183,A3536,$H$4:$H$11183)-IF(ISERROR(VLOOKUP(A3536,Seguimiento_Mar_2025!G$4:U$356,15,FALSE)),0,VLOOKUP(A3536,Seguimiento_Mar_2025!G$4:U$356,15,FALSE)))</f>
        <v>0</v>
      </c>
    </row>
    <row r="3537" spans="1:9" ht="30">
      <c r="A3537" t="s">
        <v>789</v>
      </c>
      <c r="B3537" s="1" t="str">
        <f>+IF(LEN(A3537)&gt;0,VLOOKUP(A3537,Seguimiento_Mar_2025!G$4:H$356,2,FALSE),"")</f>
        <v>Área geográfica actualizada catastralmente con enfoque multipropósito</v>
      </c>
      <c r="C3537" s="1" t="str">
        <f>+IF(LEN(A3537)&gt;0,VLOOKUP(A3537,Seguimiento_Mar_2025!G$4:J$356,4,FALSE),"")</f>
        <v>Departamento Administrativo de Planeación</v>
      </c>
      <c r="D3537" t="s">
        <v>1268</v>
      </c>
      <c r="E3537" t="str">
        <f t="shared" si="111"/>
        <v>55030102Puerto Triunfo</v>
      </c>
      <c r="F3537" t="str">
        <f t="shared" si="112"/>
        <v/>
      </c>
      <c r="G3537">
        <v>145</v>
      </c>
      <c r="H3537" s="2"/>
      <c r="I3537">
        <f>+ABS(SUMIF($A$4:$A$11183,A3537,$H$4:$H$11183)-IF(ISERROR(VLOOKUP(A3537,Seguimiento_Mar_2025!G$4:U$356,15,FALSE)),0,VLOOKUP(A3537,Seguimiento_Mar_2025!G$4:U$356,15,FALSE)))</f>
        <v>0</v>
      </c>
    </row>
    <row r="3538" spans="1:9" ht="30">
      <c r="A3538" t="s">
        <v>789</v>
      </c>
      <c r="B3538" s="1" t="str">
        <f>+IF(LEN(A3538)&gt;0,VLOOKUP(A3538,Seguimiento_Mar_2025!G$4:H$356,2,FALSE),"")</f>
        <v>Área geográfica actualizada catastralmente con enfoque multipropósito</v>
      </c>
      <c r="C3538" s="1" t="str">
        <f>+IF(LEN(A3538)&gt;0,VLOOKUP(A3538,Seguimiento_Mar_2025!G$4:J$356,4,FALSE),"")</f>
        <v>Departamento Administrativo de Planeación</v>
      </c>
      <c r="D3538" t="s">
        <v>1242</v>
      </c>
      <c r="E3538" t="str">
        <f t="shared" si="111"/>
        <v>55030102San Carlos</v>
      </c>
      <c r="F3538" t="str">
        <f t="shared" si="112"/>
        <v/>
      </c>
      <c r="G3538">
        <v>266</v>
      </c>
      <c r="H3538" s="2"/>
      <c r="I3538">
        <f>+ABS(SUMIF($A$4:$A$11183,A3538,$H$4:$H$11183)-IF(ISERROR(VLOOKUP(A3538,Seguimiento_Mar_2025!G$4:U$356,15,FALSE)),0,VLOOKUP(A3538,Seguimiento_Mar_2025!G$4:U$356,15,FALSE)))</f>
        <v>0</v>
      </c>
    </row>
    <row r="3539" spans="1:9" ht="30">
      <c r="A3539" t="s">
        <v>789</v>
      </c>
      <c r="B3539" s="1" t="str">
        <f>+IF(LEN(A3539)&gt;0,VLOOKUP(A3539,Seguimiento_Mar_2025!G$4:H$356,2,FALSE),"")</f>
        <v>Área geográfica actualizada catastralmente con enfoque multipropósito</v>
      </c>
      <c r="C3539" s="1" t="str">
        <f>+IF(LEN(A3539)&gt;0,VLOOKUP(A3539,Seguimiento_Mar_2025!G$4:J$356,4,FALSE),"")</f>
        <v>Departamento Administrativo de Planeación</v>
      </c>
      <c r="D3539" t="s">
        <v>1247</v>
      </c>
      <c r="E3539" t="str">
        <f t="shared" si="111"/>
        <v>55030102San Rafael</v>
      </c>
      <c r="F3539" t="str">
        <f t="shared" si="112"/>
        <v/>
      </c>
      <c r="G3539">
        <v>117</v>
      </c>
      <c r="H3539" s="2"/>
      <c r="I3539">
        <f>+ABS(SUMIF($A$4:$A$11183,A3539,$H$4:$H$11183)-IF(ISERROR(VLOOKUP(A3539,Seguimiento_Mar_2025!G$4:U$356,15,FALSE)),0,VLOOKUP(A3539,Seguimiento_Mar_2025!G$4:U$356,15,FALSE)))</f>
        <v>0</v>
      </c>
    </row>
    <row r="3540" spans="1:9" ht="30">
      <c r="A3540" t="s">
        <v>789</v>
      </c>
      <c r="B3540" s="1" t="str">
        <f>+IF(LEN(A3540)&gt;0,VLOOKUP(A3540,Seguimiento_Mar_2025!G$4:H$356,2,FALSE),"")</f>
        <v>Área geográfica actualizada catastralmente con enfoque multipropósito</v>
      </c>
      <c r="C3540" s="1" t="str">
        <f>+IF(LEN(A3540)&gt;0,VLOOKUP(A3540,Seguimiento_Mar_2025!G$4:J$356,4,FALSE),"")</f>
        <v>Departamento Administrativo de Planeación</v>
      </c>
      <c r="D3540" t="s">
        <v>1252</v>
      </c>
      <c r="E3540" t="str">
        <f t="shared" si="111"/>
        <v>55030102Urrao</v>
      </c>
      <c r="F3540" t="str">
        <f t="shared" si="112"/>
        <v/>
      </c>
      <c r="G3540">
        <v>131335</v>
      </c>
      <c r="H3540" s="2"/>
      <c r="I3540">
        <f>+ABS(SUMIF($A$4:$A$11183,A3540,$H$4:$H$11183)-IF(ISERROR(VLOOKUP(A3540,Seguimiento_Mar_2025!G$4:U$356,15,FALSE)),0,VLOOKUP(A3540,Seguimiento_Mar_2025!G$4:U$356,15,FALSE)))</f>
        <v>0</v>
      </c>
    </row>
    <row r="3541" spans="1:9" ht="30">
      <c r="A3541" t="s">
        <v>789</v>
      </c>
      <c r="B3541" s="1" t="str">
        <f>+IF(LEN(A3541)&gt;0,VLOOKUP(A3541,Seguimiento_Mar_2025!G$4:H$356,2,FALSE),"")</f>
        <v>Área geográfica actualizada catastralmente con enfoque multipropósito</v>
      </c>
      <c r="C3541" s="1" t="str">
        <f>+IF(LEN(A3541)&gt;0,VLOOKUP(A3541,Seguimiento_Mar_2025!G$4:J$356,4,FALSE),"")</f>
        <v>Departamento Administrativo de Planeación</v>
      </c>
      <c r="D3541" t="s">
        <v>1253</v>
      </c>
      <c r="E3541" t="str">
        <f t="shared" si="111"/>
        <v>55030102El Bagre</v>
      </c>
      <c r="F3541" t="str">
        <f t="shared" si="112"/>
        <v/>
      </c>
      <c r="G3541">
        <v>156357</v>
      </c>
      <c r="H3541" s="2"/>
      <c r="I3541">
        <f>+ABS(SUMIF($A$4:$A$11183,A3541,$H$4:$H$11183)-IF(ISERROR(VLOOKUP(A3541,Seguimiento_Mar_2025!G$4:U$356,15,FALSE)),0,VLOOKUP(A3541,Seguimiento_Mar_2025!G$4:U$356,15,FALSE)))</f>
        <v>0</v>
      </c>
    </row>
    <row r="3542" spans="1:9" ht="30">
      <c r="A3542" t="s">
        <v>789</v>
      </c>
      <c r="B3542" s="1" t="str">
        <f>+IF(LEN(A3542)&gt;0,VLOOKUP(A3542,Seguimiento_Mar_2025!G$4:H$356,2,FALSE),"")</f>
        <v>Área geográfica actualizada catastralmente con enfoque multipropósito</v>
      </c>
      <c r="C3542" s="1" t="str">
        <f>+IF(LEN(A3542)&gt;0,VLOOKUP(A3542,Seguimiento_Mar_2025!G$4:J$356,4,FALSE),"")</f>
        <v>Departamento Administrativo de Planeación</v>
      </c>
      <c r="D3542" t="s">
        <v>1239</v>
      </c>
      <c r="E3542" t="str">
        <f t="shared" si="111"/>
        <v>55030102Nechí</v>
      </c>
      <c r="F3542" t="str">
        <f t="shared" si="112"/>
        <v/>
      </c>
      <c r="G3542">
        <v>93541</v>
      </c>
      <c r="H3542" s="2"/>
      <c r="I3542">
        <f>+ABS(SUMIF($A$4:$A$11183,A3542,$H$4:$H$11183)-IF(ISERROR(VLOOKUP(A3542,Seguimiento_Mar_2025!G$4:U$356,15,FALSE)),0,VLOOKUP(A3542,Seguimiento_Mar_2025!G$4:U$356,15,FALSE)))</f>
        <v>0</v>
      </c>
    </row>
    <row r="3543" spans="1:9" ht="30">
      <c r="A3543" t="s">
        <v>789</v>
      </c>
      <c r="B3543" s="1" t="str">
        <f>+IF(LEN(A3543)&gt;0,VLOOKUP(A3543,Seguimiento_Mar_2025!G$4:H$356,2,FALSE),"")</f>
        <v>Área geográfica actualizada catastralmente con enfoque multipropósito</v>
      </c>
      <c r="C3543" s="1" t="str">
        <f>+IF(LEN(A3543)&gt;0,VLOOKUP(A3543,Seguimiento_Mar_2025!G$4:J$356,4,FALSE),"")</f>
        <v>Departamento Administrativo de Planeación</v>
      </c>
      <c r="D3543" t="s">
        <v>1263</v>
      </c>
      <c r="E3543" t="str">
        <f t="shared" si="111"/>
        <v>55030102Tarazá</v>
      </c>
      <c r="F3543" t="str">
        <f t="shared" si="112"/>
        <v/>
      </c>
      <c r="G3543">
        <v>112099</v>
      </c>
      <c r="H3543" s="2"/>
      <c r="I3543">
        <f>+ABS(SUMIF($A$4:$A$11183,A3543,$H$4:$H$11183)-IF(ISERROR(VLOOKUP(A3543,Seguimiento_Mar_2025!G$4:U$356,15,FALSE)),0,VLOOKUP(A3543,Seguimiento_Mar_2025!G$4:U$356,15,FALSE)))</f>
        <v>0</v>
      </c>
    </row>
    <row r="3544" spans="1:9" ht="30">
      <c r="A3544" t="s">
        <v>789</v>
      </c>
      <c r="B3544" s="1" t="str">
        <f>+IF(LEN(A3544)&gt;0,VLOOKUP(A3544,Seguimiento_Mar_2025!G$4:H$356,2,FALSE),"")</f>
        <v>Área geográfica actualizada catastralmente con enfoque multipropósito</v>
      </c>
      <c r="C3544" s="1" t="str">
        <f>+IF(LEN(A3544)&gt;0,VLOOKUP(A3544,Seguimiento_Mar_2025!G$4:J$356,4,FALSE),"")</f>
        <v>Departamento Administrativo de Planeación</v>
      </c>
      <c r="D3544" t="s">
        <v>1233</v>
      </c>
      <c r="E3544" t="str">
        <f t="shared" si="111"/>
        <v>55030102Zaragoza</v>
      </c>
      <c r="F3544" t="str">
        <f t="shared" si="112"/>
        <v/>
      </c>
      <c r="G3544">
        <v>100517</v>
      </c>
      <c r="H3544" s="2"/>
      <c r="I3544">
        <f>+ABS(SUMIF($A$4:$A$11183,A3544,$H$4:$H$11183)-IF(ISERROR(VLOOKUP(A3544,Seguimiento_Mar_2025!G$4:U$356,15,FALSE)),0,VLOOKUP(A3544,Seguimiento_Mar_2025!G$4:U$356,15,FALSE)))</f>
        <v>0</v>
      </c>
    </row>
    <row r="3545" spans="1:9" ht="30">
      <c r="A3545" t="s">
        <v>789</v>
      </c>
      <c r="B3545" s="1" t="str">
        <f>+IF(LEN(A3545)&gt;0,VLOOKUP(A3545,Seguimiento_Mar_2025!G$4:H$356,2,FALSE),"")</f>
        <v>Área geográfica actualizada catastralmente con enfoque multipropósito</v>
      </c>
      <c r="C3545" s="1" t="str">
        <f>+IF(LEN(A3545)&gt;0,VLOOKUP(A3545,Seguimiento_Mar_2025!G$4:J$356,4,FALSE),"")</f>
        <v>Departamento Administrativo de Planeación</v>
      </c>
      <c r="D3545" t="s">
        <v>1275</v>
      </c>
      <c r="E3545" t="str">
        <f t="shared" si="111"/>
        <v>55030102Maceo</v>
      </c>
      <c r="F3545" t="str">
        <f t="shared" si="112"/>
        <v/>
      </c>
      <c r="G3545">
        <v>45397</v>
      </c>
      <c r="H3545" s="2"/>
      <c r="I3545">
        <f>+ABS(SUMIF($A$4:$A$11183,A3545,$H$4:$H$11183)-IF(ISERROR(VLOOKUP(A3545,Seguimiento_Mar_2025!G$4:U$356,15,FALSE)),0,VLOOKUP(A3545,Seguimiento_Mar_2025!G$4:U$356,15,FALSE)))</f>
        <v>0</v>
      </c>
    </row>
    <row r="3546" spans="1:9" ht="30">
      <c r="A3546" t="s">
        <v>789</v>
      </c>
      <c r="B3546" s="1" t="str">
        <f>+IF(LEN(A3546)&gt;0,VLOOKUP(A3546,Seguimiento_Mar_2025!G$4:H$356,2,FALSE),"")</f>
        <v>Área geográfica actualizada catastralmente con enfoque multipropósito</v>
      </c>
      <c r="C3546" s="1" t="str">
        <f>+IF(LEN(A3546)&gt;0,VLOOKUP(A3546,Seguimiento_Mar_2025!G$4:J$356,4,FALSE),"")</f>
        <v>Departamento Administrativo de Planeación</v>
      </c>
      <c r="D3546" t="s">
        <v>1287</v>
      </c>
      <c r="E3546" t="str">
        <f t="shared" si="111"/>
        <v>55030102Puerto Nare</v>
      </c>
      <c r="F3546" t="str">
        <f t="shared" si="112"/>
        <v/>
      </c>
      <c r="G3546">
        <v>55119</v>
      </c>
      <c r="H3546" s="2"/>
      <c r="I3546">
        <f>+ABS(SUMIF($A$4:$A$11183,A3546,$H$4:$H$11183)-IF(ISERROR(VLOOKUP(A3546,Seguimiento_Mar_2025!G$4:U$356,15,FALSE)),0,VLOOKUP(A3546,Seguimiento_Mar_2025!G$4:U$356,15,FALSE)))</f>
        <v>0</v>
      </c>
    </row>
    <row r="3547" spans="1:9" ht="30">
      <c r="A3547" t="s">
        <v>789</v>
      </c>
      <c r="B3547" s="1" t="str">
        <f>+IF(LEN(A3547)&gt;0,VLOOKUP(A3547,Seguimiento_Mar_2025!G$4:H$356,2,FALSE),"")</f>
        <v>Área geográfica actualizada catastralmente con enfoque multipropósito</v>
      </c>
      <c r="C3547" s="1" t="str">
        <f>+IF(LEN(A3547)&gt;0,VLOOKUP(A3547,Seguimiento_Mar_2025!G$4:J$356,4,FALSE),"")</f>
        <v>Departamento Administrativo de Planeación</v>
      </c>
      <c r="D3547" t="s">
        <v>1354</v>
      </c>
      <c r="E3547" t="str">
        <f t="shared" si="111"/>
        <v>55030102Yondó</v>
      </c>
      <c r="F3547" t="str">
        <f t="shared" si="112"/>
        <v/>
      </c>
      <c r="G3547">
        <v>178648</v>
      </c>
      <c r="H3547" s="2"/>
      <c r="I3547">
        <f>+ABS(SUMIF($A$4:$A$11183,A3547,$H$4:$H$11183)-IF(ISERROR(VLOOKUP(A3547,Seguimiento_Mar_2025!G$4:U$356,15,FALSE)),0,VLOOKUP(A3547,Seguimiento_Mar_2025!G$4:U$356,15,FALSE)))</f>
        <v>0</v>
      </c>
    </row>
    <row r="3548" spans="1:9" ht="30">
      <c r="A3548" t="s">
        <v>789</v>
      </c>
      <c r="B3548" s="1" t="str">
        <f>+IF(LEN(A3548)&gt;0,VLOOKUP(A3548,Seguimiento_Mar_2025!G$4:H$356,2,FALSE),"")</f>
        <v>Área geográfica actualizada catastralmente con enfoque multipropósito</v>
      </c>
      <c r="C3548" s="1" t="str">
        <f>+IF(LEN(A3548)&gt;0,VLOOKUP(A3548,Seguimiento_Mar_2025!G$4:J$356,4,FALSE),"")</f>
        <v>Departamento Administrativo de Planeación</v>
      </c>
      <c r="D3548" t="s">
        <v>1306</v>
      </c>
      <c r="E3548" t="str">
        <f t="shared" si="111"/>
        <v>55030102Anorí</v>
      </c>
      <c r="F3548" t="str">
        <f t="shared" si="112"/>
        <v/>
      </c>
      <c r="G3548">
        <v>140121</v>
      </c>
      <c r="H3548" s="2"/>
      <c r="I3548">
        <f>+ABS(SUMIF($A$4:$A$11183,A3548,$H$4:$H$11183)-IF(ISERROR(VLOOKUP(A3548,Seguimiento_Mar_2025!G$4:U$356,15,FALSE)),0,VLOOKUP(A3548,Seguimiento_Mar_2025!G$4:U$356,15,FALSE)))</f>
        <v>0</v>
      </c>
    </row>
    <row r="3549" spans="1:9" ht="30">
      <c r="A3549" t="s">
        <v>789</v>
      </c>
      <c r="B3549" s="1" t="str">
        <f>+IF(LEN(A3549)&gt;0,VLOOKUP(A3549,Seguimiento_Mar_2025!G$4:H$356,2,FALSE),"")</f>
        <v>Área geográfica actualizada catastralmente con enfoque multipropósito</v>
      </c>
      <c r="C3549" s="1" t="str">
        <f>+IF(LEN(A3549)&gt;0,VLOOKUP(A3549,Seguimiento_Mar_2025!G$4:J$356,4,FALSE),"")</f>
        <v>Departamento Administrativo de Planeación</v>
      </c>
      <c r="D3549" t="s">
        <v>1281</v>
      </c>
      <c r="E3549" t="str">
        <f t="shared" si="111"/>
        <v>55030102Cisneros</v>
      </c>
      <c r="F3549" t="str">
        <f t="shared" si="112"/>
        <v/>
      </c>
      <c r="G3549">
        <v>4595</v>
      </c>
      <c r="H3549" s="2"/>
      <c r="I3549">
        <f>+ABS(SUMIF($A$4:$A$11183,A3549,$H$4:$H$11183)-IF(ISERROR(VLOOKUP(A3549,Seguimiento_Mar_2025!G$4:U$356,15,FALSE)),0,VLOOKUP(A3549,Seguimiento_Mar_2025!G$4:U$356,15,FALSE)))</f>
        <v>0</v>
      </c>
    </row>
    <row r="3550" spans="1:9" ht="30">
      <c r="A3550" t="s">
        <v>789</v>
      </c>
      <c r="B3550" s="1" t="str">
        <f>+IF(LEN(A3550)&gt;0,VLOOKUP(A3550,Seguimiento_Mar_2025!G$4:H$356,2,FALSE),"")</f>
        <v>Área geográfica actualizada catastralmente con enfoque multipropósito</v>
      </c>
      <c r="C3550" s="1" t="str">
        <f>+IF(LEN(A3550)&gt;0,VLOOKUP(A3550,Seguimiento_Mar_2025!G$4:J$356,4,FALSE),"")</f>
        <v>Departamento Administrativo de Planeación</v>
      </c>
      <c r="D3550" t="s">
        <v>1296</v>
      </c>
      <c r="E3550" t="str">
        <f t="shared" si="111"/>
        <v>55030102San Roque</v>
      </c>
      <c r="F3550" t="str">
        <f t="shared" si="112"/>
        <v/>
      </c>
      <c r="G3550">
        <v>40416</v>
      </c>
      <c r="H3550" s="2"/>
      <c r="I3550">
        <f>+ABS(SUMIF($A$4:$A$11183,A3550,$H$4:$H$11183)-IF(ISERROR(VLOOKUP(A3550,Seguimiento_Mar_2025!G$4:U$356,15,FALSE)),0,VLOOKUP(A3550,Seguimiento_Mar_2025!G$4:U$356,15,FALSE)))</f>
        <v>0</v>
      </c>
    </row>
    <row r="3551" spans="1:9" ht="30">
      <c r="A3551" t="s">
        <v>789</v>
      </c>
      <c r="B3551" s="1" t="str">
        <f>+IF(LEN(A3551)&gt;0,VLOOKUP(A3551,Seguimiento_Mar_2025!G$4:H$356,2,FALSE),"")</f>
        <v>Área geográfica actualizada catastralmente con enfoque multipropósito</v>
      </c>
      <c r="C3551" s="1" t="str">
        <f>+IF(LEN(A3551)&gt;0,VLOOKUP(A3551,Seguimiento_Mar_2025!G$4:J$356,4,FALSE),"")</f>
        <v>Departamento Administrativo de Planeación</v>
      </c>
      <c r="D3551" t="s">
        <v>1297</v>
      </c>
      <c r="E3551" t="str">
        <f t="shared" si="111"/>
        <v>55030102Santo Domingo</v>
      </c>
      <c r="F3551" t="str">
        <f t="shared" si="112"/>
        <v/>
      </c>
      <c r="G3551">
        <v>27571</v>
      </c>
      <c r="H3551" s="2"/>
      <c r="I3551">
        <f>+ABS(SUMIF($A$4:$A$11183,A3551,$H$4:$H$11183)-IF(ISERROR(VLOOKUP(A3551,Seguimiento_Mar_2025!G$4:U$356,15,FALSE)),0,VLOOKUP(A3551,Seguimiento_Mar_2025!G$4:U$356,15,FALSE)))</f>
        <v>0</v>
      </c>
    </row>
    <row r="3552" spans="1:9" ht="30">
      <c r="A3552" t="s">
        <v>789</v>
      </c>
      <c r="B3552" s="1" t="str">
        <f>+IF(LEN(A3552)&gt;0,VLOOKUP(A3552,Seguimiento_Mar_2025!G$4:H$356,2,FALSE),"")</f>
        <v>Área geográfica actualizada catastralmente con enfoque multipropósito</v>
      </c>
      <c r="C3552" s="1" t="str">
        <f>+IF(LEN(A3552)&gt;0,VLOOKUP(A3552,Seguimiento_Mar_2025!G$4:J$356,4,FALSE),"")</f>
        <v>Departamento Administrativo de Planeación</v>
      </c>
      <c r="D3552" t="s">
        <v>1414</v>
      </c>
      <c r="E3552" t="str">
        <f t="shared" si="111"/>
        <v>55030102Vegachi</v>
      </c>
      <c r="F3552" t="str">
        <f t="shared" si="112"/>
        <v/>
      </c>
      <c r="G3552">
        <v>53731</v>
      </c>
      <c r="H3552" s="2"/>
      <c r="I3552">
        <f>+ABS(SUMIF($A$4:$A$11183,A3552,$H$4:$H$11183)-IF(ISERROR(VLOOKUP(A3552,Seguimiento_Mar_2025!G$4:U$356,15,FALSE)),0,VLOOKUP(A3552,Seguimiento_Mar_2025!G$4:U$356,15,FALSE)))</f>
        <v>0</v>
      </c>
    </row>
    <row r="3553" spans="1:9" ht="30">
      <c r="A3553" t="s">
        <v>789</v>
      </c>
      <c r="B3553" s="1" t="str">
        <f>+IF(LEN(A3553)&gt;0,VLOOKUP(A3553,Seguimiento_Mar_2025!G$4:H$356,2,FALSE),"")</f>
        <v>Área geográfica actualizada catastralmente con enfoque multipropósito</v>
      </c>
      <c r="C3553" s="1" t="str">
        <f>+IF(LEN(A3553)&gt;0,VLOOKUP(A3553,Seguimiento_Mar_2025!G$4:J$356,4,FALSE),"")</f>
        <v>Departamento Administrativo de Planeación</v>
      </c>
      <c r="D3553" t="s">
        <v>1515</v>
      </c>
      <c r="E3553" t="str">
        <f t="shared" si="111"/>
        <v>55030102Yolombo</v>
      </c>
      <c r="F3553" t="str">
        <f t="shared" si="112"/>
        <v/>
      </c>
      <c r="G3553">
        <v>91389</v>
      </c>
      <c r="H3553" s="2"/>
      <c r="I3553">
        <f>+ABS(SUMIF($A$4:$A$11183,A3553,$H$4:$H$11183)-IF(ISERROR(VLOOKUP(A3553,Seguimiento_Mar_2025!G$4:U$356,15,FALSE)),0,VLOOKUP(A3553,Seguimiento_Mar_2025!G$4:U$356,15,FALSE)))</f>
        <v>0</v>
      </c>
    </row>
    <row r="3554" spans="1:9" ht="30">
      <c r="A3554" t="s">
        <v>789</v>
      </c>
      <c r="B3554" s="1" t="str">
        <f>+IF(LEN(A3554)&gt;0,VLOOKUP(A3554,Seguimiento_Mar_2025!G$4:H$356,2,FALSE),"")</f>
        <v>Área geográfica actualizada catastralmente con enfoque multipropósito</v>
      </c>
      <c r="C3554" s="1" t="str">
        <f>+IF(LEN(A3554)&gt;0,VLOOKUP(A3554,Seguimiento_Mar_2025!G$4:J$356,4,FALSE),"")</f>
        <v>Departamento Administrativo de Planeación</v>
      </c>
      <c r="D3554" t="s">
        <v>1278</v>
      </c>
      <c r="E3554" t="str">
        <f t="shared" si="111"/>
        <v>55030102Angostura</v>
      </c>
      <c r="F3554" t="str">
        <f t="shared" si="112"/>
        <v/>
      </c>
      <c r="G3554">
        <v>33761</v>
      </c>
      <c r="H3554" s="2"/>
      <c r="I3554">
        <f>+ABS(SUMIF($A$4:$A$11183,A3554,$H$4:$H$11183)-IF(ISERROR(VLOOKUP(A3554,Seguimiento_Mar_2025!G$4:U$356,15,FALSE)),0,VLOOKUP(A3554,Seguimiento_Mar_2025!G$4:U$356,15,FALSE)))</f>
        <v>0</v>
      </c>
    </row>
    <row r="3555" spans="1:9" ht="30">
      <c r="A3555" t="s">
        <v>789</v>
      </c>
      <c r="B3555" s="1" t="str">
        <f>+IF(LEN(A3555)&gt;0,VLOOKUP(A3555,Seguimiento_Mar_2025!G$4:H$356,2,FALSE),"")</f>
        <v>Área geográfica actualizada catastralmente con enfoque multipropósito</v>
      </c>
      <c r="C3555" s="1" t="str">
        <f>+IF(LEN(A3555)&gt;0,VLOOKUP(A3555,Seguimiento_Mar_2025!G$4:J$356,4,FALSE),"")</f>
        <v>Departamento Administrativo de Planeación</v>
      </c>
      <c r="D3555" t="s">
        <v>1279</v>
      </c>
      <c r="E3555" t="str">
        <f t="shared" si="111"/>
        <v>55030102Belmira</v>
      </c>
      <c r="F3555" t="str">
        <f t="shared" si="112"/>
        <v/>
      </c>
      <c r="G3555">
        <v>28250</v>
      </c>
      <c r="H3555" s="2"/>
      <c r="I3555">
        <f>+ABS(SUMIF($A$4:$A$11183,A3555,$H$4:$H$11183)-IF(ISERROR(VLOOKUP(A3555,Seguimiento_Mar_2025!G$4:U$356,15,FALSE)),0,VLOOKUP(A3555,Seguimiento_Mar_2025!G$4:U$356,15,FALSE)))</f>
        <v>0</v>
      </c>
    </row>
    <row r="3556" spans="1:9" ht="30">
      <c r="A3556" t="s">
        <v>789</v>
      </c>
      <c r="B3556" s="1" t="str">
        <f>+IF(LEN(A3556)&gt;0,VLOOKUP(A3556,Seguimiento_Mar_2025!G$4:H$356,2,FALSE),"")</f>
        <v>Área geográfica actualizada catastralmente con enfoque multipropósito</v>
      </c>
      <c r="C3556" s="1" t="str">
        <f>+IF(LEN(A3556)&gt;0,VLOOKUP(A3556,Seguimiento_Mar_2025!G$4:J$356,4,FALSE),"")</f>
        <v>Departamento Administrativo de Planeación</v>
      </c>
      <c r="D3556" t="s">
        <v>1280</v>
      </c>
      <c r="E3556" t="str">
        <f t="shared" si="111"/>
        <v>55030102Briceño</v>
      </c>
      <c r="F3556" t="str">
        <f t="shared" si="112"/>
        <v/>
      </c>
      <c r="G3556">
        <v>36454</v>
      </c>
      <c r="H3556" s="2"/>
      <c r="I3556">
        <f>+ABS(SUMIF($A$4:$A$11183,A3556,$H$4:$H$11183)-IF(ISERROR(VLOOKUP(A3556,Seguimiento_Mar_2025!G$4:U$356,15,FALSE)),0,VLOOKUP(A3556,Seguimiento_Mar_2025!G$4:U$356,15,FALSE)))</f>
        <v>0</v>
      </c>
    </row>
    <row r="3557" spans="1:9" ht="30">
      <c r="A3557" t="s">
        <v>789</v>
      </c>
      <c r="B3557" s="1" t="str">
        <f>+IF(LEN(A3557)&gt;0,VLOOKUP(A3557,Seguimiento_Mar_2025!G$4:H$356,2,FALSE),"")</f>
        <v>Área geográfica actualizada catastralmente con enfoque multipropósito</v>
      </c>
      <c r="C3557" s="1" t="str">
        <f>+IF(LEN(A3557)&gt;0,VLOOKUP(A3557,Seguimiento_Mar_2025!G$4:J$356,4,FALSE),"")</f>
        <v>Departamento Administrativo de Planeación</v>
      </c>
      <c r="D3557" t="s">
        <v>1315</v>
      </c>
      <c r="E3557" t="str">
        <f t="shared" si="111"/>
        <v>55030102Campamento</v>
      </c>
      <c r="F3557" t="str">
        <f t="shared" si="112"/>
        <v/>
      </c>
      <c r="G3557">
        <v>22972</v>
      </c>
      <c r="H3557" s="2"/>
      <c r="I3557">
        <f>+ABS(SUMIF($A$4:$A$11183,A3557,$H$4:$H$11183)-IF(ISERROR(VLOOKUP(A3557,Seguimiento_Mar_2025!G$4:U$356,15,FALSE)),0,VLOOKUP(A3557,Seguimiento_Mar_2025!G$4:U$356,15,FALSE)))</f>
        <v>0</v>
      </c>
    </row>
    <row r="3558" spans="1:9" ht="30">
      <c r="A3558" t="s">
        <v>789</v>
      </c>
      <c r="B3558" s="1" t="str">
        <f>+IF(LEN(A3558)&gt;0,VLOOKUP(A3558,Seguimiento_Mar_2025!G$4:H$356,2,FALSE),"")</f>
        <v>Área geográfica actualizada catastralmente con enfoque multipropósito</v>
      </c>
      <c r="C3558" s="1" t="str">
        <f>+IF(LEN(A3558)&gt;0,VLOOKUP(A3558,Seguimiento_Mar_2025!G$4:J$356,4,FALSE),"")</f>
        <v>Departamento Administrativo de Planeación</v>
      </c>
      <c r="D3558" t="s">
        <v>1400</v>
      </c>
      <c r="E3558" t="str">
        <f t="shared" si="111"/>
        <v>55030102Carolina</v>
      </c>
      <c r="F3558" t="str">
        <f t="shared" si="112"/>
        <v/>
      </c>
      <c r="G3558">
        <v>15190</v>
      </c>
      <c r="H3558" s="2"/>
      <c r="I3558">
        <f>+ABS(SUMIF($A$4:$A$11183,A3558,$H$4:$H$11183)-IF(ISERROR(VLOOKUP(A3558,Seguimiento_Mar_2025!G$4:U$356,15,FALSE)),0,VLOOKUP(A3558,Seguimiento_Mar_2025!G$4:U$356,15,FALSE)))</f>
        <v>0</v>
      </c>
    </row>
    <row r="3559" spans="1:9" ht="30">
      <c r="A3559" t="s">
        <v>789</v>
      </c>
      <c r="B3559" s="1" t="str">
        <f>+IF(LEN(A3559)&gt;0,VLOOKUP(A3559,Seguimiento_Mar_2025!G$4:H$356,2,FALSE),"")</f>
        <v>Área geográfica actualizada catastralmente con enfoque multipropósito</v>
      </c>
      <c r="C3559" s="1" t="str">
        <f>+IF(LEN(A3559)&gt;0,VLOOKUP(A3559,Seguimiento_Mar_2025!G$4:J$356,4,FALSE),"")</f>
        <v>Departamento Administrativo de Planeación</v>
      </c>
      <c r="D3559" t="s">
        <v>1326</v>
      </c>
      <c r="E3559" t="str">
        <f t="shared" si="111"/>
        <v>55030102Gómez Plata</v>
      </c>
      <c r="F3559" t="str">
        <f t="shared" si="112"/>
        <v/>
      </c>
      <c r="G3559">
        <v>32778</v>
      </c>
      <c r="H3559" s="2"/>
      <c r="I3559">
        <f>+ABS(SUMIF($A$4:$A$11183,A3559,$H$4:$H$11183)-IF(ISERROR(VLOOKUP(A3559,Seguimiento_Mar_2025!G$4:U$356,15,FALSE)),0,VLOOKUP(A3559,Seguimiento_Mar_2025!G$4:U$356,15,FALSE)))</f>
        <v>0</v>
      </c>
    </row>
    <row r="3560" spans="1:9" ht="30">
      <c r="A3560" t="s">
        <v>789</v>
      </c>
      <c r="B3560" s="1" t="str">
        <f>+IF(LEN(A3560)&gt;0,VLOOKUP(A3560,Seguimiento_Mar_2025!G$4:H$356,2,FALSE),"")</f>
        <v>Área geográfica actualizada catastralmente con enfoque multipropósito</v>
      </c>
      <c r="C3560" s="1" t="str">
        <f>+IF(LEN(A3560)&gt;0,VLOOKUP(A3560,Seguimiento_Mar_2025!G$4:J$356,4,FALSE),"")</f>
        <v>Departamento Administrativo de Planeación</v>
      </c>
      <c r="D3560" t="s">
        <v>1282</v>
      </c>
      <c r="E3560" t="str">
        <f t="shared" si="111"/>
        <v>55030102Guadalupe</v>
      </c>
      <c r="F3560" t="str">
        <f t="shared" si="112"/>
        <v/>
      </c>
      <c r="G3560">
        <v>11508</v>
      </c>
      <c r="H3560" s="2"/>
      <c r="I3560">
        <f>+ABS(SUMIF($A$4:$A$11183,A3560,$H$4:$H$11183)-IF(ISERROR(VLOOKUP(A3560,Seguimiento_Mar_2025!G$4:U$356,15,FALSE)),0,VLOOKUP(A3560,Seguimiento_Mar_2025!G$4:U$356,15,FALSE)))</f>
        <v>0</v>
      </c>
    </row>
    <row r="3561" spans="1:9" ht="30">
      <c r="A3561" t="s">
        <v>789</v>
      </c>
      <c r="B3561" s="1" t="str">
        <f>+IF(LEN(A3561)&gt;0,VLOOKUP(A3561,Seguimiento_Mar_2025!G$4:H$356,2,FALSE),"")</f>
        <v>Área geográfica actualizada catastralmente con enfoque multipropósito</v>
      </c>
      <c r="C3561" s="1" t="str">
        <f>+IF(LEN(A3561)&gt;0,VLOOKUP(A3561,Seguimiento_Mar_2025!G$4:J$356,4,FALSE),"")</f>
        <v>Departamento Administrativo de Planeación</v>
      </c>
      <c r="D3561" t="s">
        <v>1238</v>
      </c>
      <c r="E3561" t="str">
        <f t="shared" ref="E3561:E3624" si="113">+A3561&amp;D3561</f>
        <v>55030102Ituango</v>
      </c>
      <c r="F3561" t="str">
        <f t="shared" si="112"/>
        <v/>
      </c>
      <c r="G3561">
        <v>461453</v>
      </c>
      <c r="H3561" s="2"/>
      <c r="I3561">
        <f>+ABS(SUMIF($A$4:$A$11183,A3561,$H$4:$H$11183)-IF(ISERROR(VLOOKUP(A3561,Seguimiento_Mar_2025!G$4:U$356,15,FALSE)),0,VLOOKUP(A3561,Seguimiento_Mar_2025!G$4:U$356,15,FALSE)))</f>
        <v>0</v>
      </c>
    </row>
    <row r="3562" spans="1:9" ht="30">
      <c r="A3562" t="s">
        <v>789</v>
      </c>
      <c r="B3562" s="1" t="str">
        <f>+IF(LEN(A3562)&gt;0,VLOOKUP(A3562,Seguimiento_Mar_2025!G$4:H$356,2,FALSE),"")</f>
        <v>Área geográfica actualizada catastralmente con enfoque multipropósito</v>
      </c>
      <c r="C3562" s="1" t="str">
        <f>+IF(LEN(A3562)&gt;0,VLOOKUP(A3562,Seguimiento_Mar_2025!G$4:J$356,4,FALSE),"")</f>
        <v>Departamento Administrativo de Planeación</v>
      </c>
      <c r="D3562" t="s">
        <v>1409</v>
      </c>
      <c r="E3562" t="str">
        <f t="shared" si="113"/>
        <v>55030102San Andres De Cuerquia</v>
      </c>
      <c r="F3562" t="str">
        <f t="shared" si="112"/>
        <v/>
      </c>
      <c r="G3562">
        <v>20415</v>
      </c>
      <c r="H3562" s="2"/>
      <c r="I3562">
        <f>+ABS(SUMIF($A$4:$A$11183,A3562,$H$4:$H$11183)-IF(ISERROR(VLOOKUP(A3562,Seguimiento_Mar_2025!G$4:U$356,15,FALSE)),0,VLOOKUP(A3562,Seguimiento_Mar_2025!G$4:U$356,15,FALSE)))</f>
        <v>0</v>
      </c>
    </row>
    <row r="3563" spans="1:9" ht="30">
      <c r="A3563" t="s">
        <v>789</v>
      </c>
      <c r="B3563" s="1" t="str">
        <f>+IF(LEN(A3563)&gt;0,VLOOKUP(A3563,Seguimiento_Mar_2025!G$4:H$356,2,FALSE),"")</f>
        <v>Área geográfica actualizada catastralmente con enfoque multipropósito</v>
      </c>
      <c r="C3563" s="1" t="str">
        <f>+IF(LEN(A3563)&gt;0,VLOOKUP(A3563,Seguimiento_Mar_2025!G$4:J$356,4,FALSE),"")</f>
        <v>Departamento Administrativo de Planeación</v>
      </c>
      <c r="D3563" t="s">
        <v>1561</v>
      </c>
      <c r="E3563" t="str">
        <f t="shared" si="113"/>
        <v>55030102San Jose De La Montana</v>
      </c>
      <c r="F3563" t="str">
        <f t="shared" si="112"/>
        <v/>
      </c>
      <c r="G3563">
        <v>13753</v>
      </c>
      <c r="H3563" s="2"/>
      <c r="I3563">
        <f>+ABS(SUMIF($A$4:$A$11183,A3563,$H$4:$H$11183)-IF(ISERROR(VLOOKUP(A3563,Seguimiento_Mar_2025!G$4:U$356,15,FALSE)),0,VLOOKUP(A3563,Seguimiento_Mar_2025!G$4:U$356,15,FALSE)))</f>
        <v>0</v>
      </c>
    </row>
    <row r="3564" spans="1:9" ht="30">
      <c r="A3564" t="s">
        <v>789</v>
      </c>
      <c r="B3564" s="1" t="str">
        <f>+IF(LEN(A3564)&gt;0,VLOOKUP(A3564,Seguimiento_Mar_2025!G$4:H$356,2,FALSE),"")</f>
        <v>Área geográfica actualizada catastralmente con enfoque multipropósito</v>
      </c>
      <c r="C3564" s="1" t="str">
        <f>+IF(LEN(A3564)&gt;0,VLOOKUP(A3564,Seguimiento_Mar_2025!G$4:J$356,4,FALSE),"")</f>
        <v>Departamento Administrativo de Planeación</v>
      </c>
      <c r="D3564" t="s">
        <v>1348</v>
      </c>
      <c r="E3564" t="str">
        <f t="shared" si="113"/>
        <v>55030102Toledo</v>
      </c>
      <c r="F3564" t="str">
        <f t="shared" si="112"/>
        <v/>
      </c>
      <c r="G3564">
        <v>13287</v>
      </c>
      <c r="H3564" s="2"/>
      <c r="I3564">
        <f>+ABS(SUMIF($A$4:$A$11183,A3564,$H$4:$H$11183)-IF(ISERROR(VLOOKUP(A3564,Seguimiento_Mar_2025!G$4:U$356,15,FALSE)),0,VLOOKUP(A3564,Seguimiento_Mar_2025!G$4:U$356,15,FALSE)))</f>
        <v>0</v>
      </c>
    </row>
    <row r="3565" spans="1:9" ht="30">
      <c r="A3565" t="s">
        <v>789</v>
      </c>
      <c r="B3565" s="1" t="str">
        <f>+IF(LEN(A3565)&gt;0,VLOOKUP(A3565,Seguimiento_Mar_2025!G$4:H$356,2,FALSE),"")</f>
        <v>Área geográfica actualizada catastralmente con enfoque multipropósito</v>
      </c>
      <c r="C3565" s="1" t="str">
        <f>+IF(LEN(A3565)&gt;0,VLOOKUP(A3565,Seguimiento_Mar_2025!G$4:J$356,4,FALSE),"")</f>
        <v>Departamento Administrativo de Planeación</v>
      </c>
      <c r="D3565" t="s">
        <v>1349</v>
      </c>
      <c r="E3565" t="str">
        <f t="shared" si="113"/>
        <v>55030102Valdivia</v>
      </c>
      <c r="F3565" t="str">
        <f t="shared" si="112"/>
        <v/>
      </c>
      <c r="G3565">
        <v>57668</v>
      </c>
      <c r="H3565" s="2"/>
      <c r="I3565">
        <f>+ABS(SUMIF($A$4:$A$11183,A3565,$H$4:$H$11183)-IF(ISERROR(VLOOKUP(A3565,Seguimiento_Mar_2025!G$4:U$356,15,FALSE)),0,VLOOKUP(A3565,Seguimiento_Mar_2025!G$4:U$356,15,FALSE)))</f>
        <v>0</v>
      </c>
    </row>
    <row r="3566" spans="1:9" ht="30">
      <c r="A3566" t="s">
        <v>789</v>
      </c>
      <c r="B3566" s="1" t="str">
        <f>+IF(LEN(A3566)&gt;0,VLOOKUP(A3566,Seguimiento_Mar_2025!G$4:H$356,2,FALSE),"")</f>
        <v>Área geográfica actualizada catastralmente con enfoque multipropósito</v>
      </c>
      <c r="C3566" s="1" t="str">
        <f>+IF(LEN(A3566)&gt;0,VLOOKUP(A3566,Seguimiento_Mar_2025!G$4:J$356,4,FALSE),"")</f>
        <v>Departamento Administrativo de Planeación</v>
      </c>
      <c r="D3566" t="s">
        <v>1416</v>
      </c>
      <c r="E3566" t="str">
        <f t="shared" si="113"/>
        <v>55030102Abriaqui</v>
      </c>
      <c r="F3566" t="str">
        <f t="shared" si="112"/>
        <v/>
      </c>
      <c r="G3566">
        <v>29598</v>
      </c>
      <c r="H3566" s="2"/>
      <c r="I3566">
        <f>+ABS(SUMIF($A$4:$A$11183,A3566,$H$4:$H$11183)-IF(ISERROR(VLOOKUP(A3566,Seguimiento_Mar_2025!G$4:U$356,15,FALSE)),0,VLOOKUP(A3566,Seguimiento_Mar_2025!G$4:U$356,15,FALSE)))</f>
        <v>0</v>
      </c>
    </row>
    <row r="3567" spans="1:9" ht="30">
      <c r="A3567" t="s">
        <v>789</v>
      </c>
      <c r="B3567" s="1" t="str">
        <f>+IF(LEN(A3567)&gt;0,VLOOKUP(A3567,Seguimiento_Mar_2025!G$4:H$356,2,FALSE),"")</f>
        <v>Área geográfica actualizada catastralmente con enfoque multipropósito</v>
      </c>
      <c r="C3567" s="1" t="str">
        <f>+IF(LEN(A3567)&gt;0,VLOOKUP(A3567,Seguimiento_Mar_2025!G$4:J$356,4,FALSE),"")</f>
        <v>Departamento Administrativo de Planeación</v>
      </c>
      <c r="D3567" t="s">
        <v>1307</v>
      </c>
      <c r="E3567" t="str">
        <f t="shared" si="113"/>
        <v>55030102Anzá</v>
      </c>
      <c r="F3567" t="str">
        <f t="shared" si="112"/>
        <v/>
      </c>
      <c r="G3567">
        <v>25128</v>
      </c>
      <c r="H3567" s="2"/>
      <c r="I3567">
        <f>+ABS(SUMIF($A$4:$A$11183,A3567,$H$4:$H$11183)-IF(ISERROR(VLOOKUP(A3567,Seguimiento_Mar_2025!G$4:U$356,15,FALSE)),0,VLOOKUP(A3567,Seguimiento_Mar_2025!G$4:U$356,15,FALSE)))</f>
        <v>0</v>
      </c>
    </row>
    <row r="3568" spans="1:9" ht="30">
      <c r="A3568" t="s">
        <v>789</v>
      </c>
      <c r="B3568" s="1" t="str">
        <f>+IF(LEN(A3568)&gt;0,VLOOKUP(A3568,Seguimiento_Mar_2025!G$4:H$356,2,FALSE),"")</f>
        <v>Área geográfica actualizada catastralmente con enfoque multipropósito</v>
      </c>
      <c r="C3568" s="1" t="str">
        <f>+IF(LEN(A3568)&gt;0,VLOOKUP(A3568,Seguimiento_Mar_2025!G$4:J$356,4,FALSE),"")</f>
        <v>Departamento Administrativo de Planeación</v>
      </c>
      <c r="D3568" t="s">
        <v>1269</v>
      </c>
      <c r="E3568" t="str">
        <f t="shared" si="113"/>
        <v>55030102Armenia</v>
      </c>
      <c r="F3568" t="str">
        <f t="shared" si="112"/>
        <v/>
      </c>
      <c r="G3568">
        <v>10724</v>
      </c>
      <c r="H3568" s="2"/>
      <c r="I3568">
        <f>+ABS(SUMIF($A$4:$A$11183,A3568,$H$4:$H$11183)-IF(ISERROR(VLOOKUP(A3568,Seguimiento_Mar_2025!G$4:U$356,15,FALSE)),0,VLOOKUP(A3568,Seguimiento_Mar_2025!G$4:U$356,15,FALSE)))</f>
        <v>0</v>
      </c>
    </row>
    <row r="3569" spans="1:9" ht="30">
      <c r="A3569" t="s">
        <v>789</v>
      </c>
      <c r="B3569" s="1" t="str">
        <f>+IF(LEN(A3569)&gt;0,VLOOKUP(A3569,Seguimiento_Mar_2025!G$4:H$356,2,FALSE),"")</f>
        <v>Área geográfica actualizada catastralmente con enfoque multipropósito</v>
      </c>
      <c r="C3569" s="1" t="str">
        <f>+IF(LEN(A3569)&gt;0,VLOOKUP(A3569,Seguimiento_Mar_2025!G$4:J$356,4,FALSE),"")</f>
        <v>Departamento Administrativo de Planeación</v>
      </c>
      <c r="D3569" t="s">
        <v>1313</v>
      </c>
      <c r="E3569" t="str">
        <f t="shared" si="113"/>
        <v>55030102Caicedo</v>
      </c>
      <c r="F3569" t="str">
        <f t="shared" si="112"/>
        <v/>
      </c>
      <c r="G3569">
        <v>20118</v>
      </c>
      <c r="H3569" s="2"/>
      <c r="I3569">
        <f>+ABS(SUMIF($A$4:$A$11183,A3569,$H$4:$H$11183)-IF(ISERROR(VLOOKUP(A3569,Seguimiento_Mar_2025!G$4:U$356,15,FALSE)),0,VLOOKUP(A3569,Seguimiento_Mar_2025!G$4:U$356,15,FALSE)))</f>
        <v>0</v>
      </c>
    </row>
    <row r="3570" spans="1:9" ht="30">
      <c r="A3570" t="s">
        <v>789</v>
      </c>
      <c r="B3570" s="1" t="str">
        <f>+IF(LEN(A3570)&gt;0,VLOOKUP(A3570,Seguimiento_Mar_2025!G$4:H$356,2,FALSE),"")</f>
        <v>Área geográfica actualizada catastralmente con enfoque multipropósito</v>
      </c>
      <c r="C3570" s="1" t="str">
        <f>+IF(LEN(A3570)&gt;0,VLOOKUP(A3570,Seguimiento_Mar_2025!G$4:J$356,4,FALSE),"")</f>
        <v>Departamento Administrativo de Planeación</v>
      </c>
      <c r="D3570" t="s">
        <v>1316</v>
      </c>
      <c r="E3570" t="str">
        <f t="shared" si="113"/>
        <v>55030102Cañasgordas</v>
      </c>
      <c r="F3570" t="str">
        <f t="shared" si="112"/>
        <v/>
      </c>
      <c r="G3570">
        <v>36403</v>
      </c>
      <c r="H3570" s="2"/>
      <c r="I3570">
        <f>+ABS(SUMIF($A$4:$A$11183,A3570,$H$4:$H$11183)-IF(ISERROR(VLOOKUP(A3570,Seguimiento_Mar_2025!G$4:U$356,15,FALSE)),0,VLOOKUP(A3570,Seguimiento_Mar_2025!G$4:U$356,15,FALSE)))</f>
        <v>0</v>
      </c>
    </row>
    <row r="3571" spans="1:9" ht="30">
      <c r="A3571" t="s">
        <v>789</v>
      </c>
      <c r="B3571" s="1" t="str">
        <f>+IF(LEN(A3571)&gt;0,VLOOKUP(A3571,Seguimiento_Mar_2025!G$4:H$356,2,FALSE),"")</f>
        <v>Área geográfica actualizada catastralmente con enfoque multipropósito</v>
      </c>
      <c r="C3571" s="1" t="str">
        <f>+IF(LEN(A3571)&gt;0,VLOOKUP(A3571,Seguimiento_Mar_2025!G$4:J$356,4,FALSE),"")</f>
        <v>Departamento Administrativo de Planeación</v>
      </c>
      <c r="D3571" t="s">
        <v>1270</v>
      </c>
      <c r="E3571" t="str">
        <f t="shared" si="113"/>
        <v>55030102Ebéjico</v>
      </c>
      <c r="F3571" t="str">
        <f t="shared" si="112"/>
        <v/>
      </c>
      <c r="G3571">
        <v>23516</v>
      </c>
      <c r="H3571" s="2"/>
      <c r="I3571">
        <f>+ABS(SUMIF($A$4:$A$11183,A3571,$H$4:$H$11183)-IF(ISERROR(VLOOKUP(A3571,Seguimiento_Mar_2025!G$4:U$356,15,FALSE)),0,VLOOKUP(A3571,Seguimiento_Mar_2025!G$4:U$356,15,FALSE)))</f>
        <v>0</v>
      </c>
    </row>
    <row r="3572" spans="1:9" ht="30">
      <c r="A3572" t="s">
        <v>789</v>
      </c>
      <c r="B3572" s="1" t="str">
        <f>+IF(LEN(A3572)&gt;0,VLOOKUP(A3572,Seguimiento_Mar_2025!G$4:H$356,2,FALSE),"")</f>
        <v>Área geográfica actualizada catastralmente con enfoque multipropósito</v>
      </c>
      <c r="C3572" s="1" t="str">
        <f>+IF(LEN(A3572)&gt;0,VLOOKUP(A3572,Seguimiento_Mar_2025!G$4:J$356,4,FALSE),"")</f>
        <v>Departamento Administrativo de Planeación</v>
      </c>
      <c r="D3572" t="s">
        <v>1325</v>
      </c>
      <c r="E3572" t="str">
        <f t="shared" si="113"/>
        <v>55030102Giraldo</v>
      </c>
      <c r="F3572" t="str">
        <f t="shared" si="112"/>
        <v/>
      </c>
      <c r="G3572">
        <v>9196</v>
      </c>
      <c r="H3572" s="2"/>
      <c r="I3572">
        <f>+ABS(SUMIF($A$4:$A$11183,A3572,$H$4:$H$11183)-IF(ISERROR(VLOOKUP(A3572,Seguimiento_Mar_2025!G$4:U$356,15,FALSE)),0,VLOOKUP(A3572,Seguimiento_Mar_2025!G$4:U$356,15,FALSE)))</f>
        <v>0</v>
      </c>
    </row>
    <row r="3573" spans="1:9" ht="30">
      <c r="A3573" t="s">
        <v>789</v>
      </c>
      <c r="B3573" s="1" t="str">
        <f>+IF(LEN(A3573)&gt;0,VLOOKUP(A3573,Seguimiento_Mar_2025!G$4:H$356,2,FALSE),"")</f>
        <v>Área geográfica actualizada catastralmente con enfoque multipropósito</v>
      </c>
      <c r="C3573" s="1" t="str">
        <f>+IF(LEN(A3573)&gt;0,VLOOKUP(A3573,Seguimiento_Mar_2025!G$4:J$356,4,FALSE),"")</f>
        <v>Departamento Administrativo de Planeación</v>
      </c>
      <c r="D3573" t="s">
        <v>1293</v>
      </c>
      <c r="E3573" t="str">
        <f t="shared" si="113"/>
        <v>55030102Heliconia</v>
      </c>
      <c r="F3573" t="str">
        <f t="shared" si="112"/>
        <v/>
      </c>
      <c r="G3573">
        <v>11760</v>
      </c>
      <c r="H3573" s="2"/>
      <c r="I3573">
        <f>+ABS(SUMIF($A$4:$A$11183,A3573,$H$4:$H$11183)-IF(ISERROR(VLOOKUP(A3573,Seguimiento_Mar_2025!G$4:U$356,15,FALSE)),0,VLOOKUP(A3573,Seguimiento_Mar_2025!G$4:U$356,15,FALSE)))</f>
        <v>0</v>
      </c>
    </row>
    <row r="3574" spans="1:9" ht="30">
      <c r="A3574" t="s">
        <v>789</v>
      </c>
      <c r="B3574" s="1" t="str">
        <f>+IF(LEN(A3574)&gt;0,VLOOKUP(A3574,Seguimiento_Mar_2025!G$4:H$356,2,FALSE),"")</f>
        <v>Área geográfica actualizada catastralmente con enfoque multipropósito</v>
      </c>
      <c r="C3574" s="1" t="str">
        <f>+IF(LEN(A3574)&gt;0,VLOOKUP(A3574,Seguimiento_Mar_2025!G$4:J$356,4,FALSE),"")</f>
        <v>Departamento Administrativo de Planeación</v>
      </c>
      <c r="D3574" t="s">
        <v>1335</v>
      </c>
      <c r="E3574" t="str">
        <f t="shared" si="113"/>
        <v>55030102Peque</v>
      </c>
      <c r="F3574" t="str">
        <f t="shared" si="112"/>
        <v/>
      </c>
      <c r="G3574">
        <v>43232</v>
      </c>
      <c r="H3574" s="2"/>
      <c r="I3574">
        <f>+ABS(SUMIF($A$4:$A$11183,A3574,$H$4:$H$11183)-IF(ISERROR(VLOOKUP(A3574,Seguimiento_Mar_2025!G$4:U$356,15,FALSE)),0,VLOOKUP(A3574,Seguimiento_Mar_2025!G$4:U$356,15,FALSE)))</f>
        <v>0</v>
      </c>
    </row>
    <row r="3575" spans="1:9" ht="30">
      <c r="A3575" t="s">
        <v>789</v>
      </c>
      <c r="B3575" s="1" t="str">
        <f>+IF(LEN(A3575)&gt;0,VLOOKUP(A3575,Seguimiento_Mar_2025!G$4:H$356,2,FALSE),"")</f>
        <v>Área geográfica actualizada catastralmente con enfoque multipropósito</v>
      </c>
      <c r="C3575" s="1" t="str">
        <f>+IF(LEN(A3575)&gt;0,VLOOKUP(A3575,Seguimiento_Mar_2025!G$4:J$356,4,FALSE),"")</f>
        <v>Departamento Administrativo de Planeación</v>
      </c>
      <c r="D3575" t="s">
        <v>1338</v>
      </c>
      <c r="E3575" t="str">
        <f t="shared" si="113"/>
        <v>55030102Sabanalarga</v>
      </c>
      <c r="F3575" t="str">
        <f t="shared" si="112"/>
        <v/>
      </c>
      <c r="G3575">
        <v>26392</v>
      </c>
      <c r="H3575" s="2"/>
      <c r="I3575">
        <f>+ABS(SUMIF($A$4:$A$11183,A3575,$H$4:$H$11183)-IF(ISERROR(VLOOKUP(A3575,Seguimiento_Mar_2025!G$4:U$356,15,FALSE)),0,VLOOKUP(A3575,Seguimiento_Mar_2025!G$4:U$356,15,FALSE)))</f>
        <v>0</v>
      </c>
    </row>
    <row r="3576" spans="1:9" ht="30">
      <c r="A3576" t="s">
        <v>789</v>
      </c>
      <c r="B3576" s="1" t="str">
        <f>+IF(LEN(A3576)&gt;0,VLOOKUP(A3576,Seguimiento_Mar_2025!G$4:H$356,2,FALSE),"")</f>
        <v>Área geográfica actualizada catastralmente con enfoque multipropósito</v>
      </c>
      <c r="C3576" s="1" t="str">
        <f>+IF(LEN(A3576)&gt;0,VLOOKUP(A3576,Seguimiento_Mar_2025!G$4:J$356,4,FALSE),"")</f>
        <v>Departamento Administrativo de Planeación</v>
      </c>
      <c r="D3576" t="s">
        <v>1290</v>
      </c>
      <c r="E3576" t="str">
        <f t="shared" si="113"/>
        <v>55030102Uramita</v>
      </c>
      <c r="F3576" t="str">
        <f t="shared" si="112"/>
        <v/>
      </c>
      <c r="G3576">
        <v>25955</v>
      </c>
      <c r="H3576" s="2"/>
      <c r="I3576">
        <f>+ABS(SUMIF($A$4:$A$11183,A3576,$H$4:$H$11183)-IF(ISERROR(VLOOKUP(A3576,Seguimiento_Mar_2025!G$4:U$356,15,FALSE)),0,VLOOKUP(A3576,Seguimiento_Mar_2025!G$4:U$356,15,FALSE)))</f>
        <v>0</v>
      </c>
    </row>
    <row r="3577" spans="1:9" ht="30">
      <c r="A3577" t="s">
        <v>789</v>
      </c>
      <c r="B3577" s="1" t="str">
        <f>+IF(LEN(A3577)&gt;0,VLOOKUP(A3577,Seguimiento_Mar_2025!G$4:H$356,2,FALSE),"")</f>
        <v>Área geográfica actualizada catastralmente con enfoque multipropósito</v>
      </c>
      <c r="C3577" s="1" t="str">
        <f>+IF(LEN(A3577)&gt;0,VLOOKUP(A3577,Seguimiento_Mar_2025!G$4:J$356,4,FALSE),"")</f>
        <v>Departamento Administrativo de Planeación</v>
      </c>
      <c r="D3577" t="s">
        <v>1417</v>
      </c>
      <c r="E3577" t="str">
        <f t="shared" si="113"/>
        <v>55030102Alejandria</v>
      </c>
      <c r="F3577" t="str">
        <f t="shared" si="112"/>
        <v/>
      </c>
      <c r="G3577">
        <v>13088</v>
      </c>
      <c r="H3577" s="2"/>
      <c r="I3577">
        <f>+ABS(SUMIF($A$4:$A$11183,A3577,$H$4:$H$11183)-IF(ISERROR(VLOOKUP(A3577,Seguimiento_Mar_2025!G$4:U$356,15,FALSE)),0,VLOOKUP(A3577,Seguimiento_Mar_2025!G$4:U$356,15,FALSE)))</f>
        <v>0</v>
      </c>
    </row>
    <row r="3578" spans="1:9" ht="30">
      <c r="A3578" t="s">
        <v>789</v>
      </c>
      <c r="B3578" s="1" t="str">
        <f>+IF(LEN(A3578)&gt;0,VLOOKUP(A3578,Seguimiento_Mar_2025!G$4:H$356,2,FALSE),"")</f>
        <v>Área geográfica actualizada catastralmente con enfoque multipropósito</v>
      </c>
      <c r="C3578" s="1" t="str">
        <f>+IF(LEN(A3578)&gt;0,VLOOKUP(A3578,Seguimiento_Mar_2025!G$4:J$356,4,FALSE),"")</f>
        <v>Departamento Administrativo de Planeación</v>
      </c>
      <c r="D3578" t="s">
        <v>1308</v>
      </c>
      <c r="E3578" t="str">
        <f t="shared" si="113"/>
        <v>55030102Argelia</v>
      </c>
      <c r="F3578" t="str">
        <f t="shared" si="112"/>
        <v/>
      </c>
      <c r="G3578">
        <v>25744</v>
      </c>
      <c r="H3578" s="2"/>
      <c r="I3578">
        <f>+ABS(SUMIF($A$4:$A$11183,A3578,$H$4:$H$11183)-IF(ISERROR(VLOOKUP(A3578,Seguimiento_Mar_2025!G$4:U$356,15,FALSE)),0,VLOOKUP(A3578,Seguimiento_Mar_2025!G$4:U$356,15,FALSE)))</f>
        <v>0</v>
      </c>
    </row>
    <row r="3579" spans="1:9" ht="30">
      <c r="A3579" t="s">
        <v>789</v>
      </c>
      <c r="B3579" s="1" t="str">
        <f>+IF(LEN(A3579)&gt;0,VLOOKUP(A3579,Seguimiento_Mar_2025!G$4:H$356,2,FALSE),"")</f>
        <v>Área geográfica actualizada catastralmente con enfoque multipropósito</v>
      </c>
      <c r="C3579" s="1" t="str">
        <f>+IF(LEN(A3579)&gt;0,VLOOKUP(A3579,Seguimiento_Mar_2025!G$4:J$356,4,FALSE),"")</f>
        <v>Departamento Administrativo de Planeación</v>
      </c>
      <c r="D3579" t="s">
        <v>1421</v>
      </c>
      <c r="E3579" t="str">
        <f t="shared" si="113"/>
        <v>55030102Concepcion</v>
      </c>
      <c r="F3579" t="str">
        <f t="shared" si="112"/>
        <v/>
      </c>
      <c r="G3579">
        <v>19665</v>
      </c>
      <c r="H3579" s="2"/>
      <c r="I3579">
        <f>+ABS(SUMIF($A$4:$A$11183,A3579,$H$4:$H$11183)-IF(ISERROR(VLOOKUP(A3579,Seguimiento_Mar_2025!G$4:U$356,15,FALSE)),0,VLOOKUP(A3579,Seguimiento_Mar_2025!G$4:U$356,15,FALSE)))</f>
        <v>0</v>
      </c>
    </row>
    <row r="3580" spans="1:9" ht="30">
      <c r="A3580" t="s">
        <v>789</v>
      </c>
      <c r="B3580" s="1" t="str">
        <f>+IF(LEN(A3580)&gt;0,VLOOKUP(A3580,Seguimiento_Mar_2025!G$4:H$356,2,FALSE),"")</f>
        <v>Área geográfica actualizada catastralmente con enfoque multipropósito</v>
      </c>
      <c r="C3580" s="1" t="str">
        <f>+IF(LEN(A3580)&gt;0,VLOOKUP(A3580,Seguimiento_Mar_2025!G$4:J$356,4,FALSE),"")</f>
        <v>Departamento Administrativo de Planeación</v>
      </c>
      <c r="D3580" t="s">
        <v>1562</v>
      </c>
      <c r="E3580" t="str">
        <f t="shared" si="113"/>
        <v>55030102El Carmen De Vivorál</v>
      </c>
      <c r="F3580" t="str">
        <f t="shared" si="112"/>
        <v/>
      </c>
      <c r="G3580">
        <v>45556.884400000003</v>
      </c>
      <c r="H3580" s="2"/>
      <c r="I3580">
        <f>+ABS(SUMIF($A$4:$A$11183,A3580,$H$4:$H$11183)-IF(ISERROR(VLOOKUP(A3580,Seguimiento_Mar_2025!G$4:U$356,15,FALSE)),0,VLOOKUP(A3580,Seguimiento_Mar_2025!G$4:U$356,15,FALSE)))</f>
        <v>0</v>
      </c>
    </row>
    <row r="3581" spans="1:9" ht="30">
      <c r="A3581" t="s">
        <v>789</v>
      </c>
      <c r="B3581" s="1" t="str">
        <f>+IF(LEN(A3581)&gt;0,VLOOKUP(A3581,Seguimiento_Mar_2025!G$4:H$356,2,FALSE),"")</f>
        <v>Área geográfica actualizada catastralmente con enfoque multipropósito</v>
      </c>
      <c r="C3581" s="1" t="str">
        <f>+IF(LEN(A3581)&gt;0,VLOOKUP(A3581,Seguimiento_Mar_2025!G$4:J$356,4,FALSE),"")</f>
        <v>Departamento Administrativo de Planeación</v>
      </c>
      <c r="D3581" t="s">
        <v>1302</v>
      </c>
      <c r="E3581" t="str">
        <f t="shared" si="113"/>
        <v>55030102San Francisco</v>
      </c>
      <c r="F3581" t="str">
        <f t="shared" si="112"/>
        <v/>
      </c>
      <c r="G3581">
        <v>38791</v>
      </c>
      <c r="H3581" s="2"/>
      <c r="I3581">
        <f>+ABS(SUMIF($A$4:$A$11183,A3581,$H$4:$H$11183)-IF(ISERROR(VLOOKUP(A3581,Seguimiento_Mar_2025!G$4:U$356,15,FALSE)),0,VLOOKUP(A3581,Seguimiento_Mar_2025!G$4:U$356,15,FALSE)))</f>
        <v>0</v>
      </c>
    </row>
    <row r="3582" spans="1:9" ht="30">
      <c r="A3582" t="s">
        <v>789</v>
      </c>
      <c r="B3582" s="1" t="str">
        <f>+IF(LEN(A3582)&gt;0,VLOOKUP(A3582,Seguimiento_Mar_2025!G$4:H$356,2,FALSE),"")</f>
        <v>Área geográfica actualizada catastralmente con enfoque multipropósito</v>
      </c>
      <c r="C3582" s="1" t="str">
        <f>+IF(LEN(A3582)&gt;0,VLOOKUP(A3582,Seguimiento_Mar_2025!G$4:J$356,4,FALSE),"")</f>
        <v>Departamento Administrativo de Planeación</v>
      </c>
      <c r="D3582" t="s">
        <v>1277</v>
      </c>
      <c r="E3582" t="str">
        <f t="shared" si="113"/>
        <v>55030102Angelópolis</v>
      </c>
      <c r="F3582" t="str">
        <f t="shared" si="112"/>
        <v/>
      </c>
      <c r="G3582">
        <v>9200</v>
      </c>
      <c r="H3582" s="2"/>
      <c r="I3582">
        <f>+ABS(SUMIF($A$4:$A$11183,A3582,$H$4:$H$11183)-IF(ISERROR(VLOOKUP(A3582,Seguimiento_Mar_2025!G$4:U$356,15,FALSE)),0,VLOOKUP(A3582,Seguimiento_Mar_2025!G$4:U$356,15,FALSE)))</f>
        <v>0</v>
      </c>
    </row>
    <row r="3583" spans="1:9" ht="30">
      <c r="A3583" t="s">
        <v>789</v>
      </c>
      <c r="B3583" s="1" t="str">
        <f>+IF(LEN(A3583)&gt;0,VLOOKUP(A3583,Seguimiento_Mar_2025!G$4:H$356,2,FALSE),"")</f>
        <v>Área geográfica actualizada catastralmente con enfoque multipropósito</v>
      </c>
      <c r="C3583" s="1" t="str">
        <f>+IF(LEN(A3583)&gt;0,VLOOKUP(A3583,Seguimiento_Mar_2025!G$4:J$356,4,FALSE),"")</f>
        <v>Departamento Administrativo de Planeación</v>
      </c>
      <c r="D3583" t="s">
        <v>1272</v>
      </c>
      <c r="E3583" t="str">
        <f t="shared" si="113"/>
        <v>55030102Betulia</v>
      </c>
      <c r="F3583" t="str">
        <f t="shared" si="112"/>
        <v/>
      </c>
      <c r="G3583">
        <v>25816</v>
      </c>
      <c r="H3583" s="2"/>
      <c r="I3583">
        <f>+ABS(SUMIF($A$4:$A$11183,A3583,$H$4:$H$11183)-IF(ISERROR(VLOOKUP(A3583,Seguimiento_Mar_2025!G$4:U$356,15,FALSE)),0,VLOOKUP(A3583,Seguimiento_Mar_2025!G$4:U$356,15,FALSE)))</f>
        <v>0</v>
      </c>
    </row>
    <row r="3584" spans="1:9" ht="30">
      <c r="A3584" t="s">
        <v>789</v>
      </c>
      <c r="B3584" s="1" t="str">
        <f>+IF(LEN(A3584)&gt;0,VLOOKUP(A3584,Seguimiento_Mar_2025!G$4:H$356,2,FALSE),"")</f>
        <v>Área geográfica actualizada catastralmente con enfoque multipropósito</v>
      </c>
      <c r="C3584" s="1" t="str">
        <f>+IF(LEN(A3584)&gt;0,VLOOKUP(A3584,Seguimiento_Mar_2025!G$4:J$356,4,FALSE),"")</f>
        <v>Departamento Administrativo de Planeación</v>
      </c>
      <c r="D3584" t="s">
        <v>1273</v>
      </c>
      <c r="E3584" t="str">
        <f t="shared" si="113"/>
        <v>55030102Caramanta</v>
      </c>
      <c r="F3584" t="str">
        <f t="shared" si="112"/>
        <v/>
      </c>
      <c r="G3584">
        <v>9211</v>
      </c>
      <c r="H3584" s="2"/>
      <c r="I3584">
        <f>+ABS(SUMIF($A$4:$A$11183,A3584,$H$4:$H$11183)-IF(ISERROR(VLOOKUP(A3584,Seguimiento_Mar_2025!G$4:U$356,15,FALSE)),0,VLOOKUP(A3584,Seguimiento_Mar_2025!G$4:U$356,15,FALSE)))</f>
        <v>0</v>
      </c>
    </row>
    <row r="3585" spans="1:9" ht="30">
      <c r="A3585" t="s">
        <v>789</v>
      </c>
      <c r="B3585" s="1" t="str">
        <f>+IF(LEN(A3585)&gt;0,VLOOKUP(A3585,Seguimiento_Mar_2025!G$4:H$356,2,FALSE),"")</f>
        <v>Área geográfica actualizada catastralmente con enfoque multipropósito</v>
      </c>
      <c r="C3585" s="1" t="str">
        <f>+IF(LEN(A3585)&gt;0,VLOOKUP(A3585,Seguimiento_Mar_2025!G$4:J$356,4,FALSE),"")</f>
        <v>Departamento Administrativo de Planeación</v>
      </c>
      <c r="D3585" t="s">
        <v>1318</v>
      </c>
      <c r="E3585" t="str">
        <f t="shared" si="113"/>
        <v>55030102Concordia</v>
      </c>
      <c r="F3585" t="str">
        <f t="shared" si="112"/>
        <v/>
      </c>
      <c r="G3585">
        <v>23897</v>
      </c>
      <c r="H3585" s="2"/>
      <c r="I3585">
        <f>+ABS(SUMIF($A$4:$A$11183,A3585,$H$4:$H$11183)-IF(ISERROR(VLOOKUP(A3585,Seguimiento_Mar_2025!G$4:U$356,15,FALSE)),0,VLOOKUP(A3585,Seguimiento_Mar_2025!G$4:U$356,15,FALSE)))</f>
        <v>0</v>
      </c>
    </row>
    <row r="3586" spans="1:9" ht="30">
      <c r="A3586" t="s">
        <v>789</v>
      </c>
      <c r="B3586" s="1" t="str">
        <f>+IF(LEN(A3586)&gt;0,VLOOKUP(A3586,Seguimiento_Mar_2025!G$4:H$356,2,FALSE),"")</f>
        <v>Área geográfica actualizada catastralmente con enfoque multipropósito</v>
      </c>
      <c r="C3586" s="1" t="str">
        <f>+IF(LEN(A3586)&gt;0,VLOOKUP(A3586,Seguimiento_Mar_2025!G$4:J$356,4,FALSE),"")</f>
        <v>Departamento Administrativo de Planeación</v>
      </c>
      <c r="D3586" t="s">
        <v>1283</v>
      </c>
      <c r="E3586" t="str">
        <f t="shared" si="113"/>
        <v>55030102Hispania</v>
      </c>
      <c r="F3586" t="str">
        <f t="shared" si="112"/>
        <v/>
      </c>
      <c r="G3586">
        <v>5747</v>
      </c>
      <c r="H3586" s="2"/>
      <c r="I3586">
        <f>+ABS(SUMIF($A$4:$A$11183,A3586,$H$4:$H$11183)-IF(ISERROR(VLOOKUP(A3586,Seguimiento_Mar_2025!G$4:U$356,15,FALSE)),0,VLOOKUP(A3586,Seguimiento_Mar_2025!G$4:U$356,15,FALSE)))</f>
        <v>0</v>
      </c>
    </row>
    <row r="3587" spans="1:9" ht="30">
      <c r="A3587" t="s">
        <v>789</v>
      </c>
      <c r="B3587" s="1" t="str">
        <f>+IF(LEN(A3587)&gt;0,VLOOKUP(A3587,Seguimiento_Mar_2025!G$4:H$356,2,FALSE),"")</f>
        <v>Área geográfica actualizada catastralmente con enfoque multipropósito</v>
      </c>
      <c r="C3587" s="1" t="str">
        <f>+IF(LEN(A3587)&gt;0,VLOOKUP(A3587,Seguimiento_Mar_2025!G$4:J$356,4,FALSE),"")</f>
        <v>Departamento Administrativo de Planeación</v>
      </c>
      <c r="D3587" t="s">
        <v>1295</v>
      </c>
      <c r="E3587" t="str">
        <f t="shared" si="113"/>
        <v>55030102Pueblorrico</v>
      </c>
      <c r="F3587" t="str">
        <f t="shared" si="112"/>
        <v/>
      </c>
      <c r="G3587">
        <v>7459</v>
      </c>
      <c r="H3587" s="2"/>
      <c r="I3587">
        <f>+ABS(SUMIF($A$4:$A$11183,A3587,$H$4:$H$11183)-IF(ISERROR(VLOOKUP(A3587,Seguimiento_Mar_2025!G$4:U$356,15,FALSE)),0,VLOOKUP(A3587,Seguimiento_Mar_2025!G$4:U$356,15,FALSE)))</f>
        <v>0</v>
      </c>
    </row>
    <row r="3588" spans="1:9" ht="30">
      <c r="A3588" t="s">
        <v>789</v>
      </c>
      <c r="B3588" s="1" t="str">
        <f>+IF(LEN(A3588)&gt;0,VLOOKUP(A3588,Seguimiento_Mar_2025!G$4:H$356,2,FALSE),"")</f>
        <v>Área geográfica actualizada catastralmente con enfoque multipropósito</v>
      </c>
      <c r="C3588" s="1" t="str">
        <f>+IF(LEN(A3588)&gt;0,VLOOKUP(A3588,Seguimiento_Mar_2025!G$4:J$356,4,FALSE),"")</f>
        <v>Departamento Administrativo de Planeación</v>
      </c>
      <c r="D3588" t="s">
        <v>1300</v>
      </c>
      <c r="E3588" t="str">
        <f t="shared" si="113"/>
        <v>55030102Salgar</v>
      </c>
      <c r="F3588" t="str">
        <f t="shared" ref="F3588:F3651" si="114">+IF(IF(LEN(E3588)&gt;0,COUNTIF($E$4:$E$11183,E3588),"")=1,"",IF(LEN(E3588)&gt;0,COUNTIF($E$4:$E$11183,E3588),""))</f>
        <v/>
      </c>
      <c r="G3588">
        <v>28588</v>
      </c>
      <c r="H3588" s="2"/>
      <c r="I3588">
        <f>+ABS(SUMIF($A$4:$A$11183,A3588,$H$4:$H$11183)-IF(ISERROR(VLOOKUP(A3588,Seguimiento_Mar_2025!G$4:U$356,15,FALSE)),0,VLOOKUP(A3588,Seguimiento_Mar_2025!G$4:U$356,15,FALSE)))</f>
        <v>0</v>
      </c>
    </row>
    <row r="3589" spans="1:9" ht="30">
      <c r="A3589" t="s">
        <v>789</v>
      </c>
      <c r="B3589" s="1" t="str">
        <f>+IF(LEN(A3589)&gt;0,VLOOKUP(A3589,Seguimiento_Mar_2025!G$4:H$356,2,FALSE),"")</f>
        <v>Área geográfica actualizada catastralmente con enfoque multipropósito</v>
      </c>
      <c r="C3589" s="1" t="str">
        <f>+IF(LEN(A3589)&gt;0,VLOOKUP(A3589,Seguimiento_Mar_2025!G$4:J$356,4,FALSE),"")</f>
        <v>Departamento Administrativo de Planeación</v>
      </c>
      <c r="D3589" t="s">
        <v>1423</v>
      </c>
      <c r="E3589" t="str">
        <f t="shared" si="113"/>
        <v>55030102Titiribi</v>
      </c>
      <c r="F3589" t="str">
        <f t="shared" si="114"/>
        <v/>
      </c>
      <c r="G3589">
        <v>13819</v>
      </c>
      <c r="H3589" s="2"/>
      <c r="I3589">
        <f>+ABS(SUMIF($A$4:$A$11183,A3589,$H$4:$H$11183)-IF(ISERROR(VLOOKUP(A3589,Seguimiento_Mar_2025!G$4:U$356,15,FALSE)),0,VLOOKUP(A3589,Seguimiento_Mar_2025!G$4:U$356,15,FALSE)))</f>
        <v>0</v>
      </c>
    </row>
    <row r="3590" spans="1:9" ht="30">
      <c r="A3590" t="s">
        <v>789</v>
      </c>
      <c r="B3590" s="1" t="str">
        <f>+IF(LEN(A3590)&gt;0,VLOOKUP(A3590,Seguimiento_Mar_2025!G$4:H$356,2,FALSE),"")</f>
        <v>Área geográfica actualizada catastralmente con enfoque multipropósito</v>
      </c>
      <c r="C3590" s="1" t="str">
        <f>+IF(LEN(A3590)&gt;0,VLOOKUP(A3590,Seguimiento_Mar_2025!G$4:J$356,4,FALSE),"")</f>
        <v>Departamento Administrativo de Planeación</v>
      </c>
      <c r="D3590" t="s">
        <v>1227</v>
      </c>
      <c r="E3590" t="str">
        <f t="shared" si="113"/>
        <v>55030102Turbo</v>
      </c>
      <c r="F3590" t="str">
        <f t="shared" si="114"/>
        <v/>
      </c>
      <c r="G3590">
        <v>274965</v>
      </c>
      <c r="H3590" s="2"/>
      <c r="I3590">
        <f>+ABS(SUMIF($A$4:$A$11183,A3590,$H$4:$H$11183)-IF(ISERROR(VLOOKUP(A3590,Seguimiento_Mar_2025!G$4:U$356,15,FALSE)),0,VLOOKUP(A3590,Seguimiento_Mar_2025!G$4:U$356,15,FALSE)))</f>
        <v>0</v>
      </c>
    </row>
    <row r="3591" spans="1:9" ht="30">
      <c r="A3591" t="s">
        <v>789</v>
      </c>
      <c r="B3591" s="1" t="str">
        <f>+IF(LEN(A3591)&gt;0,VLOOKUP(A3591,Seguimiento_Mar_2025!G$4:H$356,2,FALSE),"")</f>
        <v>Área geográfica actualizada catastralmente con enfoque multipropósito</v>
      </c>
      <c r="C3591" s="1" t="str">
        <f>+IF(LEN(A3591)&gt;0,VLOOKUP(A3591,Seguimiento_Mar_2025!G$4:J$356,4,FALSE),"")</f>
        <v>Departamento Administrativo de Planeación</v>
      </c>
      <c r="D3591" t="s">
        <v>1285</v>
      </c>
      <c r="E3591" t="str">
        <f t="shared" si="113"/>
        <v>55030102Mutatá</v>
      </c>
      <c r="F3591" t="str">
        <f t="shared" si="114"/>
        <v/>
      </c>
      <c r="G3591">
        <v>100177</v>
      </c>
      <c r="H3591" s="2"/>
      <c r="I3591">
        <f>+ABS(SUMIF($A$4:$A$11183,A3591,$H$4:$H$11183)-IF(ISERROR(VLOOKUP(A3591,Seguimiento_Mar_2025!G$4:U$356,15,FALSE)),0,VLOOKUP(A3591,Seguimiento_Mar_2025!G$4:U$356,15,FALSE)))</f>
        <v>0</v>
      </c>
    </row>
    <row r="3592" spans="1:9" ht="30">
      <c r="A3592" t="s">
        <v>789</v>
      </c>
      <c r="B3592" s="1" t="str">
        <f>+IF(LEN(A3592)&gt;0,VLOOKUP(A3592,Seguimiento_Mar_2025!G$4:H$356,2,FALSE),"")</f>
        <v>Área geográfica actualizada catastralmente con enfoque multipropósito</v>
      </c>
      <c r="C3592" s="1" t="str">
        <f>+IF(LEN(A3592)&gt;0,VLOOKUP(A3592,Seguimiento_Mar_2025!G$4:J$356,4,FALSE),"")</f>
        <v>Departamento Administrativo de Planeación</v>
      </c>
      <c r="D3592" t="s">
        <v>1314</v>
      </c>
      <c r="E3592" t="str">
        <f t="shared" si="113"/>
        <v>55030102Caldas</v>
      </c>
      <c r="F3592" t="str">
        <f t="shared" si="114"/>
        <v/>
      </c>
      <c r="G3592">
        <v>13107</v>
      </c>
      <c r="H3592" s="2"/>
      <c r="I3592">
        <f>+ABS(SUMIF($A$4:$A$11183,A3592,$H$4:$H$11183)-IF(ISERROR(VLOOKUP(A3592,Seguimiento_Mar_2025!G$4:U$356,15,FALSE)),0,VLOOKUP(A3592,Seguimiento_Mar_2025!G$4:U$356,15,FALSE)))</f>
        <v>0</v>
      </c>
    </row>
    <row r="3593" spans="1:9" ht="30">
      <c r="A3593" t="s">
        <v>791</v>
      </c>
      <c r="B3593" s="1" t="str">
        <f>+IF(LEN(A3593)&gt;0,VLOOKUP(A3593,Seguimiento_Mar_2025!G$4:H$356,2,FALSE),"")</f>
        <v>Trámites de conservación catastral realizados</v>
      </c>
      <c r="C3593" s="1" t="str">
        <f>+IF(LEN(A3593)&gt;0,VLOOKUP(A3593,Seguimiento_Mar_2025!G$4:J$356,4,FALSE),"")</f>
        <v>Departamento Administrativo de Planeación</v>
      </c>
      <c r="D3593" t="s">
        <v>1271</v>
      </c>
      <c r="E3593" t="str">
        <f t="shared" si="113"/>
        <v>55030103Abejorral</v>
      </c>
      <c r="F3593" t="str">
        <f t="shared" si="114"/>
        <v/>
      </c>
      <c r="G3593">
        <v>654</v>
      </c>
      <c r="H3593" s="2">
        <v>292</v>
      </c>
      <c r="I3593">
        <f>+ABS(SUMIF($A$4:$A$11183,A3593,$H$4:$H$11183)-IF(ISERROR(VLOOKUP(A3593,Seguimiento_Mar_2025!G$4:U$356,15,FALSE)),0,VLOOKUP(A3593,Seguimiento_Mar_2025!G$4:U$356,15,FALSE)))</f>
        <v>0</v>
      </c>
    </row>
    <row r="3594" spans="1:9" ht="30">
      <c r="A3594" t="s">
        <v>791</v>
      </c>
      <c r="B3594" s="1" t="str">
        <f>+IF(LEN(A3594)&gt;0,VLOOKUP(A3594,Seguimiento_Mar_2025!G$4:H$356,2,FALSE),"")</f>
        <v>Trámites de conservación catastral realizados</v>
      </c>
      <c r="C3594" s="1" t="str">
        <f>+IF(LEN(A3594)&gt;0,VLOOKUP(A3594,Seguimiento_Mar_2025!G$4:J$356,4,FALSE),"")</f>
        <v>Departamento Administrativo de Planeación</v>
      </c>
      <c r="D3594" t="s">
        <v>1303</v>
      </c>
      <c r="E3594" t="str">
        <f t="shared" si="113"/>
        <v>55030103Abriaquí</v>
      </c>
      <c r="F3594" t="str">
        <f t="shared" si="114"/>
        <v/>
      </c>
      <c r="G3594">
        <v>115</v>
      </c>
      <c r="H3594" s="2">
        <v>15</v>
      </c>
      <c r="I3594">
        <f>+ABS(SUMIF($A$4:$A$11183,A3594,$H$4:$H$11183)-IF(ISERROR(VLOOKUP(A3594,Seguimiento_Mar_2025!G$4:U$356,15,FALSE)),0,VLOOKUP(A3594,Seguimiento_Mar_2025!G$4:U$356,15,FALSE)))</f>
        <v>0</v>
      </c>
    </row>
    <row r="3595" spans="1:9" ht="30">
      <c r="A3595" t="s">
        <v>791</v>
      </c>
      <c r="B3595" s="1" t="str">
        <f>+IF(LEN(A3595)&gt;0,VLOOKUP(A3595,Seguimiento_Mar_2025!G$4:H$356,2,FALSE),"")</f>
        <v>Trámites de conservación catastral realizados</v>
      </c>
      <c r="C3595" s="1" t="str">
        <f>+IF(LEN(A3595)&gt;0,VLOOKUP(A3595,Seguimiento_Mar_2025!G$4:J$356,4,FALSE),"")</f>
        <v>Departamento Administrativo de Planeación</v>
      </c>
      <c r="D3595" t="s">
        <v>1304</v>
      </c>
      <c r="E3595" t="str">
        <f t="shared" si="113"/>
        <v>55030103Alejandría</v>
      </c>
      <c r="F3595" t="str">
        <f t="shared" si="114"/>
        <v/>
      </c>
      <c r="G3595">
        <v>49</v>
      </c>
      <c r="H3595" s="2">
        <v>10</v>
      </c>
      <c r="I3595">
        <f>+ABS(SUMIF($A$4:$A$11183,A3595,$H$4:$H$11183)-IF(ISERROR(VLOOKUP(A3595,Seguimiento_Mar_2025!G$4:U$356,15,FALSE)),0,VLOOKUP(A3595,Seguimiento_Mar_2025!G$4:U$356,15,FALSE)))</f>
        <v>0</v>
      </c>
    </row>
    <row r="3596" spans="1:9" ht="30">
      <c r="A3596" t="s">
        <v>791</v>
      </c>
      <c r="B3596" s="1" t="str">
        <f>+IF(LEN(A3596)&gt;0,VLOOKUP(A3596,Seguimiento_Mar_2025!G$4:H$356,2,FALSE),"")</f>
        <v>Trámites de conservación catastral realizados</v>
      </c>
      <c r="C3596" s="1" t="str">
        <f>+IF(LEN(A3596)&gt;0,VLOOKUP(A3596,Seguimiento_Mar_2025!G$4:J$356,4,FALSE),"")</f>
        <v>Departamento Administrativo de Planeación</v>
      </c>
      <c r="D3596" t="s">
        <v>1230</v>
      </c>
      <c r="E3596" t="str">
        <f t="shared" si="113"/>
        <v>55030103Amagá</v>
      </c>
      <c r="F3596" t="str">
        <f t="shared" si="114"/>
        <v/>
      </c>
      <c r="G3596">
        <v>751</v>
      </c>
      <c r="H3596" s="2">
        <v>170</v>
      </c>
      <c r="I3596">
        <f>+ABS(SUMIF($A$4:$A$11183,A3596,$H$4:$H$11183)-IF(ISERROR(VLOOKUP(A3596,Seguimiento_Mar_2025!G$4:U$356,15,FALSE)),0,VLOOKUP(A3596,Seguimiento_Mar_2025!G$4:U$356,15,FALSE)))</f>
        <v>0</v>
      </c>
    </row>
    <row r="3597" spans="1:9" ht="30">
      <c r="A3597" t="s">
        <v>791</v>
      </c>
      <c r="B3597" s="1" t="str">
        <f>+IF(LEN(A3597)&gt;0,VLOOKUP(A3597,Seguimiento_Mar_2025!G$4:H$356,2,FALSE),"")</f>
        <v>Trámites de conservación catastral realizados</v>
      </c>
      <c r="C3597" s="1" t="str">
        <f>+IF(LEN(A3597)&gt;0,VLOOKUP(A3597,Seguimiento_Mar_2025!G$4:J$356,4,FALSE),"")</f>
        <v>Departamento Administrativo de Planeación</v>
      </c>
      <c r="D3597" t="s">
        <v>1305</v>
      </c>
      <c r="E3597" t="str">
        <f t="shared" si="113"/>
        <v>55030103Amalfi</v>
      </c>
      <c r="F3597" t="str">
        <f t="shared" si="114"/>
        <v/>
      </c>
      <c r="G3597">
        <v>1004</v>
      </c>
      <c r="H3597" s="2">
        <v>343</v>
      </c>
      <c r="I3597">
        <f>+ABS(SUMIF($A$4:$A$11183,A3597,$H$4:$H$11183)-IF(ISERROR(VLOOKUP(A3597,Seguimiento_Mar_2025!G$4:U$356,15,FALSE)),0,VLOOKUP(A3597,Seguimiento_Mar_2025!G$4:U$356,15,FALSE)))</f>
        <v>0</v>
      </c>
    </row>
    <row r="3598" spans="1:9" ht="30">
      <c r="A3598" t="s">
        <v>791</v>
      </c>
      <c r="B3598" s="1" t="str">
        <f>+IF(LEN(A3598)&gt;0,VLOOKUP(A3598,Seguimiento_Mar_2025!G$4:H$356,2,FALSE),"")</f>
        <v>Trámites de conservación catastral realizados</v>
      </c>
      <c r="C3598" s="1" t="str">
        <f>+IF(LEN(A3598)&gt;0,VLOOKUP(A3598,Seguimiento_Mar_2025!G$4:J$356,4,FALSE),"")</f>
        <v>Departamento Administrativo de Planeación</v>
      </c>
      <c r="D3598" t="s">
        <v>1241</v>
      </c>
      <c r="E3598" t="str">
        <f t="shared" si="113"/>
        <v>55030103Andes</v>
      </c>
      <c r="F3598" t="str">
        <f t="shared" si="114"/>
        <v/>
      </c>
      <c r="G3598">
        <v>1564</v>
      </c>
      <c r="H3598" s="2">
        <v>344</v>
      </c>
      <c r="I3598">
        <f>+ABS(SUMIF($A$4:$A$11183,A3598,$H$4:$H$11183)-IF(ISERROR(VLOOKUP(A3598,Seguimiento_Mar_2025!G$4:U$356,15,FALSE)),0,VLOOKUP(A3598,Seguimiento_Mar_2025!G$4:U$356,15,FALSE)))</f>
        <v>0</v>
      </c>
    </row>
    <row r="3599" spans="1:9" ht="30">
      <c r="A3599" t="s">
        <v>791</v>
      </c>
      <c r="B3599" s="1" t="str">
        <f>+IF(LEN(A3599)&gt;0,VLOOKUP(A3599,Seguimiento_Mar_2025!G$4:H$356,2,FALSE),"")</f>
        <v>Trámites de conservación catastral realizados</v>
      </c>
      <c r="C3599" s="1" t="str">
        <f>+IF(LEN(A3599)&gt;0,VLOOKUP(A3599,Seguimiento_Mar_2025!G$4:J$356,4,FALSE),"")</f>
        <v>Departamento Administrativo de Planeación</v>
      </c>
      <c r="D3599" t="s">
        <v>1277</v>
      </c>
      <c r="E3599" t="str">
        <f t="shared" si="113"/>
        <v>55030103Angelópolis</v>
      </c>
      <c r="F3599" t="str">
        <f t="shared" si="114"/>
        <v/>
      </c>
      <c r="G3599">
        <v>108</v>
      </c>
      <c r="H3599" s="2">
        <v>11</v>
      </c>
      <c r="I3599">
        <f>+ABS(SUMIF($A$4:$A$11183,A3599,$H$4:$H$11183)-IF(ISERROR(VLOOKUP(A3599,Seguimiento_Mar_2025!G$4:U$356,15,FALSE)),0,VLOOKUP(A3599,Seguimiento_Mar_2025!G$4:U$356,15,FALSE)))</f>
        <v>0</v>
      </c>
    </row>
    <row r="3600" spans="1:9" ht="30">
      <c r="A3600" t="s">
        <v>791</v>
      </c>
      <c r="B3600" s="1" t="str">
        <f>+IF(LEN(A3600)&gt;0,VLOOKUP(A3600,Seguimiento_Mar_2025!G$4:H$356,2,FALSE),"")</f>
        <v>Trámites de conservación catastral realizados</v>
      </c>
      <c r="C3600" s="1" t="str">
        <f>+IF(LEN(A3600)&gt;0,VLOOKUP(A3600,Seguimiento_Mar_2025!G$4:J$356,4,FALSE),"")</f>
        <v>Departamento Administrativo de Planeación</v>
      </c>
      <c r="D3600" t="s">
        <v>1278</v>
      </c>
      <c r="E3600" t="str">
        <f t="shared" si="113"/>
        <v>55030103Angostura</v>
      </c>
      <c r="F3600" t="str">
        <f t="shared" si="114"/>
        <v/>
      </c>
      <c r="G3600">
        <v>321</v>
      </c>
      <c r="H3600" s="2">
        <v>126</v>
      </c>
      <c r="I3600">
        <f>+ABS(SUMIF($A$4:$A$11183,A3600,$H$4:$H$11183)-IF(ISERROR(VLOOKUP(A3600,Seguimiento_Mar_2025!G$4:U$356,15,FALSE)),0,VLOOKUP(A3600,Seguimiento_Mar_2025!G$4:U$356,15,FALSE)))</f>
        <v>0</v>
      </c>
    </row>
    <row r="3601" spans="1:9" ht="30">
      <c r="A3601" t="s">
        <v>791</v>
      </c>
      <c r="B3601" s="1" t="str">
        <f>+IF(LEN(A3601)&gt;0,VLOOKUP(A3601,Seguimiento_Mar_2025!G$4:H$356,2,FALSE),"")</f>
        <v>Trámites de conservación catastral realizados</v>
      </c>
      <c r="C3601" s="1" t="str">
        <f>+IF(LEN(A3601)&gt;0,VLOOKUP(A3601,Seguimiento_Mar_2025!G$4:J$356,4,FALSE),"")</f>
        <v>Departamento Administrativo de Planeación</v>
      </c>
      <c r="D3601" t="s">
        <v>1306</v>
      </c>
      <c r="E3601" t="str">
        <f t="shared" si="113"/>
        <v>55030103Anorí</v>
      </c>
      <c r="F3601" t="str">
        <f t="shared" si="114"/>
        <v/>
      </c>
      <c r="G3601">
        <v>400</v>
      </c>
      <c r="H3601" s="2">
        <v>111</v>
      </c>
      <c r="I3601">
        <f>+ABS(SUMIF($A$4:$A$11183,A3601,$H$4:$H$11183)-IF(ISERROR(VLOOKUP(A3601,Seguimiento_Mar_2025!G$4:U$356,15,FALSE)),0,VLOOKUP(A3601,Seguimiento_Mar_2025!G$4:U$356,15,FALSE)))</f>
        <v>0</v>
      </c>
    </row>
    <row r="3602" spans="1:9" ht="30">
      <c r="A3602" t="s">
        <v>791</v>
      </c>
      <c r="B3602" s="1" t="str">
        <f>+IF(LEN(A3602)&gt;0,VLOOKUP(A3602,Seguimiento_Mar_2025!G$4:H$356,2,FALSE),"")</f>
        <v>Trámites de conservación catastral realizados</v>
      </c>
      <c r="C3602" s="1" t="str">
        <f>+IF(LEN(A3602)&gt;0,VLOOKUP(A3602,Seguimiento_Mar_2025!G$4:J$356,4,FALSE),"")</f>
        <v>Departamento Administrativo de Planeación</v>
      </c>
      <c r="D3602" t="s">
        <v>1229</v>
      </c>
      <c r="E3602" t="str">
        <f t="shared" si="113"/>
        <v>55030103.Departamento</v>
      </c>
      <c r="F3602" t="str">
        <f t="shared" si="114"/>
        <v/>
      </c>
      <c r="G3602">
        <v>15</v>
      </c>
      <c r="H3602" s="2">
        <v>3</v>
      </c>
      <c r="I3602">
        <f>+ABS(SUMIF($A$4:$A$11183,A3602,$H$4:$H$11183)-IF(ISERROR(VLOOKUP(A3602,Seguimiento_Mar_2025!G$4:U$356,15,FALSE)),0,VLOOKUP(A3602,Seguimiento_Mar_2025!G$4:U$356,15,FALSE)))</f>
        <v>0</v>
      </c>
    </row>
    <row r="3603" spans="1:9" ht="30">
      <c r="A3603" t="s">
        <v>791</v>
      </c>
      <c r="B3603" s="1" t="str">
        <f>+IF(LEN(A3603)&gt;0,VLOOKUP(A3603,Seguimiento_Mar_2025!G$4:H$356,2,FALSE),"")</f>
        <v>Trámites de conservación catastral realizados</v>
      </c>
      <c r="C3603" s="1" t="str">
        <f>+IF(LEN(A3603)&gt;0,VLOOKUP(A3603,Seguimiento_Mar_2025!G$4:J$356,4,FALSE),"")</f>
        <v>Departamento Administrativo de Planeación</v>
      </c>
      <c r="D3603" t="s">
        <v>1307</v>
      </c>
      <c r="E3603" t="str">
        <f t="shared" si="113"/>
        <v>55030103Anzá</v>
      </c>
      <c r="F3603" t="str">
        <f t="shared" si="114"/>
        <v/>
      </c>
      <c r="G3603">
        <v>136</v>
      </c>
      <c r="H3603" s="2">
        <v>33</v>
      </c>
      <c r="I3603">
        <f>+ABS(SUMIF($A$4:$A$11183,A3603,$H$4:$H$11183)-IF(ISERROR(VLOOKUP(A3603,Seguimiento_Mar_2025!G$4:U$356,15,FALSE)),0,VLOOKUP(A3603,Seguimiento_Mar_2025!G$4:U$356,15,FALSE)))</f>
        <v>0</v>
      </c>
    </row>
    <row r="3604" spans="1:9" ht="30">
      <c r="A3604" t="s">
        <v>791</v>
      </c>
      <c r="B3604" s="1" t="str">
        <f>+IF(LEN(A3604)&gt;0,VLOOKUP(A3604,Seguimiento_Mar_2025!G$4:H$356,2,FALSE),"")</f>
        <v>Trámites de conservación catastral realizados</v>
      </c>
      <c r="C3604" s="1" t="str">
        <f>+IF(LEN(A3604)&gt;0,VLOOKUP(A3604,Seguimiento_Mar_2025!G$4:J$356,4,FALSE),"")</f>
        <v>Departamento Administrativo de Planeación</v>
      </c>
      <c r="D3604" t="s">
        <v>1257</v>
      </c>
      <c r="E3604" t="str">
        <f t="shared" si="113"/>
        <v>55030103Apartadó</v>
      </c>
      <c r="F3604" t="str">
        <f t="shared" si="114"/>
        <v/>
      </c>
      <c r="G3604">
        <v>1648</v>
      </c>
      <c r="H3604" s="2">
        <v>418</v>
      </c>
      <c r="I3604">
        <f>+ABS(SUMIF($A$4:$A$11183,A3604,$H$4:$H$11183)-IF(ISERROR(VLOOKUP(A3604,Seguimiento_Mar_2025!G$4:U$356,15,FALSE)),0,VLOOKUP(A3604,Seguimiento_Mar_2025!G$4:U$356,15,FALSE)))</f>
        <v>0</v>
      </c>
    </row>
    <row r="3605" spans="1:9" ht="30">
      <c r="A3605" t="s">
        <v>791</v>
      </c>
      <c r="B3605" s="1" t="str">
        <f>+IF(LEN(A3605)&gt;0,VLOOKUP(A3605,Seguimiento_Mar_2025!G$4:H$356,2,FALSE),"")</f>
        <v>Trámites de conservación catastral realizados</v>
      </c>
      <c r="C3605" s="1" t="str">
        <f>+IF(LEN(A3605)&gt;0,VLOOKUP(A3605,Seguimiento_Mar_2025!G$4:J$356,4,FALSE),"")</f>
        <v>Departamento Administrativo de Planeación</v>
      </c>
      <c r="D3605" t="s">
        <v>1225</v>
      </c>
      <c r="E3605" t="str">
        <f t="shared" si="113"/>
        <v>55030103Arboletes</v>
      </c>
      <c r="F3605" t="str">
        <f t="shared" si="114"/>
        <v/>
      </c>
      <c r="G3605">
        <v>1244</v>
      </c>
      <c r="H3605" s="2">
        <v>189</v>
      </c>
      <c r="I3605">
        <f>+ABS(SUMIF($A$4:$A$11183,A3605,$H$4:$H$11183)-IF(ISERROR(VLOOKUP(A3605,Seguimiento_Mar_2025!G$4:U$356,15,FALSE)),0,VLOOKUP(A3605,Seguimiento_Mar_2025!G$4:U$356,15,FALSE)))</f>
        <v>0</v>
      </c>
    </row>
    <row r="3606" spans="1:9" ht="30">
      <c r="A3606" t="s">
        <v>791</v>
      </c>
      <c r="B3606" s="1" t="str">
        <f>+IF(LEN(A3606)&gt;0,VLOOKUP(A3606,Seguimiento_Mar_2025!G$4:H$356,2,FALSE),"")</f>
        <v>Trámites de conservación catastral realizados</v>
      </c>
      <c r="C3606" s="1" t="str">
        <f>+IF(LEN(A3606)&gt;0,VLOOKUP(A3606,Seguimiento_Mar_2025!G$4:J$356,4,FALSE),"")</f>
        <v>Departamento Administrativo de Planeación</v>
      </c>
      <c r="D3606" t="s">
        <v>1308</v>
      </c>
      <c r="E3606" t="str">
        <f t="shared" si="113"/>
        <v>55030103Argelia</v>
      </c>
      <c r="F3606" t="str">
        <f t="shared" si="114"/>
        <v/>
      </c>
      <c r="G3606">
        <v>182</v>
      </c>
      <c r="H3606" s="2">
        <v>80</v>
      </c>
      <c r="I3606">
        <f>+ABS(SUMIF($A$4:$A$11183,A3606,$H$4:$H$11183)-IF(ISERROR(VLOOKUP(A3606,Seguimiento_Mar_2025!G$4:U$356,15,FALSE)),0,VLOOKUP(A3606,Seguimiento_Mar_2025!G$4:U$356,15,FALSE)))</f>
        <v>0</v>
      </c>
    </row>
    <row r="3607" spans="1:9" ht="30">
      <c r="A3607" t="s">
        <v>791</v>
      </c>
      <c r="B3607" s="1" t="str">
        <f>+IF(LEN(A3607)&gt;0,VLOOKUP(A3607,Seguimiento_Mar_2025!G$4:H$356,2,FALSE),"")</f>
        <v>Trámites de conservación catastral realizados</v>
      </c>
      <c r="C3607" s="1" t="str">
        <f>+IF(LEN(A3607)&gt;0,VLOOKUP(A3607,Seguimiento_Mar_2025!G$4:J$356,4,FALSE),"")</f>
        <v>Departamento Administrativo de Planeación</v>
      </c>
      <c r="D3607" t="s">
        <v>1269</v>
      </c>
      <c r="E3607" t="str">
        <f t="shared" si="113"/>
        <v>55030103Armenia</v>
      </c>
      <c r="F3607" t="str">
        <f t="shared" si="114"/>
        <v/>
      </c>
      <c r="G3607">
        <v>70</v>
      </c>
      <c r="H3607" s="2">
        <v>19</v>
      </c>
      <c r="I3607">
        <f>+ABS(SUMIF($A$4:$A$11183,A3607,$H$4:$H$11183)-IF(ISERROR(VLOOKUP(A3607,Seguimiento_Mar_2025!G$4:U$356,15,FALSE)),0,VLOOKUP(A3607,Seguimiento_Mar_2025!G$4:U$356,15,FALSE)))</f>
        <v>0</v>
      </c>
    </row>
    <row r="3608" spans="1:9" ht="30">
      <c r="A3608" t="s">
        <v>791</v>
      </c>
      <c r="B3608" s="1" t="str">
        <f>+IF(LEN(A3608)&gt;0,VLOOKUP(A3608,Seguimiento_Mar_2025!G$4:H$356,2,FALSE),"")</f>
        <v>Trámites de conservación catastral realizados</v>
      </c>
      <c r="C3608" s="1" t="str">
        <f>+IF(LEN(A3608)&gt;0,VLOOKUP(A3608,Seguimiento_Mar_2025!G$4:J$356,4,FALSE),"")</f>
        <v>Departamento Administrativo de Planeación</v>
      </c>
      <c r="D3608" t="s">
        <v>1279</v>
      </c>
      <c r="E3608" t="str">
        <f t="shared" si="113"/>
        <v>55030103Belmira</v>
      </c>
      <c r="F3608" t="str">
        <f t="shared" si="114"/>
        <v/>
      </c>
      <c r="G3608">
        <v>171</v>
      </c>
      <c r="H3608" s="2">
        <v>103</v>
      </c>
      <c r="I3608">
        <f>+ABS(SUMIF($A$4:$A$11183,A3608,$H$4:$H$11183)-IF(ISERROR(VLOOKUP(A3608,Seguimiento_Mar_2025!G$4:U$356,15,FALSE)),0,VLOOKUP(A3608,Seguimiento_Mar_2025!G$4:U$356,15,FALSE)))</f>
        <v>0</v>
      </c>
    </row>
    <row r="3609" spans="1:9" ht="30">
      <c r="A3609" t="s">
        <v>791</v>
      </c>
      <c r="B3609" s="1" t="str">
        <f>+IF(LEN(A3609)&gt;0,VLOOKUP(A3609,Seguimiento_Mar_2025!G$4:H$356,2,FALSE),"")</f>
        <v>Trámites de conservación catastral realizados</v>
      </c>
      <c r="C3609" s="1" t="str">
        <f>+IF(LEN(A3609)&gt;0,VLOOKUP(A3609,Seguimiento_Mar_2025!G$4:J$356,4,FALSE),"")</f>
        <v>Departamento Administrativo de Planeación</v>
      </c>
      <c r="D3609" t="s">
        <v>1311</v>
      </c>
      <c r="E3609" t="str">
        <f t="shared" si="113"/>
        <v>55030103Betania</v>
      </c>
      <c r="F3609" t="str">
        <f t="shared" si="114"/>
        <v/>
      </c>
      <c r="G3609">
        <v>197</v>
      </c>
      <c r="H3609" s="2">
        <v>135</v>
      </c>
      <c r="I3609">
        <f>+ABS(SUMIF($A$4:$A$11183,A3609,$H$4:$H$11183)-IF(ISERROR(VLOOKUP(A3609,Seguimiento_Mar_2025!G$4:U$356,15,FALSE)),0,VLOOKUP(A3609,Seguimiento_Mar_2025!G$4:U$356,15,FALSE)))</f>
        <v>0</v>
      </c>
    </row>
    <row r="3610" spans="1:9" ht="30">
      <c r="A3610" t="s">
        <v>791</v>
      </c>
      <c r="B3610" s="1" t="str">
        <f>+IF(LEN(A3610)&gt;0,VLOOKUP(A3610,Seguimiento_Mar_2025!G$4:H$356,2,FALSE),"")</f>
        <v>Trámites de conservación catastral realizados</v>
      </c>
      <c r="C3610" s="1" t="str">
        <f>+IF(LEN(A3610)&gt;0,VLOOKUP(A3610,Seguimiento_Mar_2025!G$4:J$356,4,FALSE),"")</f>
        <v>Departamento Administrativo de Planeación</v>
      </c>
      <c r="D3610" t="s">
        <v>1272</v>
      </c>
      <c r="E3610" t="str">
        <f t="shared" si="113"/>
        <v>55030103Betulia</v>
      </c>
      <c r="F3610" t="str">
        <f t="shared" si="114"/>
        <v/>
      </c>
      <c r="G3610">
        <v>492</v>
      </c>
      <c r="H3610" s="2">
        <v>102</v>
      </c>
      <c r="I3610">
        <f>+ABS(SUMIF($A$4:$A$11183,A3610,$H$4:$H$11183)-IF(ISERROR(VLOOKUP(A3610,Seguimiento_Mar_2025!G$4:U$356,15,FALSE)),0,VLOOKUP(A3610,Seguimiento_Mar_2025!G$4:U$356,15,FALSE)))</f>
        <v>0</v>
      </c>
    </row>
    <row r="3611" spans="1:9" ht="30">
      <c r="A3611" t="s">
        <v>791</v>
      </c>
      <c r="B3611" s="1" t="str">
        <f>+IF(LEN(A3611)&gt;0,VLOOKUP(A3611,Seguimiento_Mar_2025!G$4:H$356,2,FALSE),"")</f>
        <v>Trámites de conservación catastral realizados</v>
      </c>
      <c r="C3611" s="1" t="str">
        <f>+IF(LEN(A3611)&gt;0,VLOOKUP(A3611,Seguimiento_Mar_2025!G$4:J$356,4,FALSE),"")</f>
        <v>Departamento Administrativo de Planeación</v>
      </c>
      <c r="D3611" t="s">
        <v>1280</v>
      </c>
      <c r="E3611" t="str">
        <f t="shared" si="113"/>
        <v>55030103Briceño</v>
      </c>
      <c r="F3611" t="str">
        <f t="shared" si="114"/>
        <v/>
      </c>
      <c r="G3611">
        <v>290</v>
      </c>
      <c r="H3611" s="2">
        <v>66</v>
      </c>
      <c r="I3611">
        <f>+ABS(SUMIF($A$4:$A$11183,A3611,$H$4:$H$11183)-IF(ISERROR(VLOOKUP(A3611,Seguimiento_Mar_2025!G$4:U$356,15,FALSE)),0,VLOOKUP(A3611,Seguimiento_Mar_2025!G$4:U$356,15,FALSE)))</f>
        <v>0</v>
      </c>
    </row>
    <row r="3612" spans="1:9" ht="30">
      <c r="A3612" t="s">
        <v>791</v>
      </c>
      <c r="B3612" s="1" t="str">
        <f>+IF(LEN(A3612)&gt;0,VLOOKUP(A3612,Seguimiento_Mar_2025!G$4:H$356,2,FALSE),"")</f>
        <v>Trámites de conservación catastral realizados</v>
      </c>
      <c r="C3612" s="1" t="str">
        <f>+IF(LEN(A3612)&gt;0,VLOOKUP(A3612,Seguimiento_Mar_2025!G$4:J$356,4,FALSE),"")</f>
        <v>Departamento Administrativo de Planeación</v>
      </c>
      <c r="D3612" t="s">
        <v>1312</v>
      </c>
      <c r="E3612" t="str">
        <f t="shared" si="113"/>
        <v>55030103Buriticá</v>
      </c>
      <c r="F3612" t="str">
        <f t="shared" si="114"/>
        <v/>
      </c>
      <c r="G3612">
        <v>67</v>
      </c>
      <c r="H3612" s="2">
        <v>19</v>
      </c>
      <c r="I3612">
        <f>+ABS(SUMIF($A$4:$A$11183,A3612,$H$4:$H$11183)-IF(ISERROR(VLOOKUP(A3612,Seguimiento_Mar_2025!G$4:U$356,15,FALSE)),0,VLOOKUP(A3612,Seguimiento_Mar_2025!G$4:U$356,15,FALSE)))</f>
        <v>0</v>
      </c>
    </row>
    <row r="3613" spans="1:9" ht="30">
      <c r="A3613" t="s">
        <v>791</v>
      </c>
      <c r="B3613" s="1" t="str">
        <f>+IF(LEN(A3613)&gt;0,VLOOKUP(A3613,Seguimiento_Mar_2025!G$4:H$356,2,FALSE),"")</f>
        <v>Trámites de conservación catastral realizados</v>
      </c>
      <c r="C3613" s="1" t="str">
        <f>+IF(LEN(A3613)&gt;0,VLOOKUP(A3613,Seguimiento_Mar_2025!G$4:J$356,4,FALSE),"")</f>
        <v>Departamento Administrativo de Planeación</v>
      </c>
      <c r="D3613" t="s">
        <v>1264</v>
      </c>
      <c r="E3613" t="str">
        <f t="shared" si="113"/>
        <v>55030103Cáceres</v>
      </c>
      <c r="F3613" t="str">
        <f t="shared" si="114"/>
        <v/>
      </c>
      <c r="G3613">
        <v>578</v>
      </c>
      <c r="H3613" s="2">
        <v>116</v>
      </c>
      <c r="I3613">
        <f>+ABS(SUMIF($A$4:$A$11183,A3613,$H$4:$H$11183)-IF(ISERROR(VLOOKUP(A3613,Seguimiento_Mar_2025!G$4:U$356,15,FALSE)),0,VLOOKUP(A3613,Seguimiento_Mar_2025!G$4:U$356,15,FALSE)))</f>
        <v>0</v>
      </c>
    </row>
    <row r="3614" spans="1:9" ht="30">
      <c r="A3614" t="s">
        <v>791</v>
      </c>
      <c r="B3614" s="1" t="str">
        <f>+IF(LEN(A3614)&gt;0,VLOOKUP(A3614,Seguimiento_Mar_2025!G$4:H$356,2,FALSE),"")</f>
        <v>Trámites de conservación catastral realizados</v>
      </c>
      <c r="C3614" s="1" t="str">
        <f>+IF(LEN(A3614)&gt;0,VLOOKUP(A3614,Seguimiento_Mar_2025!G$4:J$356,4,FALSE),"")</f>
        <v>Departamento Administrativo de Planeación</v>
      </c>
      <c r="D3614" t="s">
        <v>1313</v>
      </c>
      <c r="E3614" t="str">
        <f t="shared" si="113"/>
        <v>55030103Caicedo</v>
      </c>
      <c r="F3614" t="str">
        <f t="shared" si="114"/>
        <v/>
      </c>
      <c r="G3614">
        <v>214</v>
      </c>
      <c r="H3614" s="2">
        <v>31</v>
      </c>
      <c r="I3614">
        <f>+ABS(SUMIF($A$4:$A$11183,A3614,$H$4:$H$11183)-IF(ISERROR(VLOOKUP(A3614,Seguimiento_Mar_2025!G$4:U$356,15,FALSE)),0,VLOOKUP(A3614,Seguimiento_Mar_2025!G$4:U$356,15,FALSE)))</f>
        <v>0</v>
      </c>
    </row>
    <row r="3615" spans="1:9" ht="30">
      <c r="A3615" t="s">
        <v>791</v>
      </c>
      <c r="B3615" s="1" t="str">
        <f>+IF(LEN(A3615)&gt;0,VLOOKUP(A3615,Seguimiento_Mar_2025!G$4:H$356,2,FALSE),"")</f>
        <v>Trámites de conservación catastral realizados</v>
      </c>
      <c r="C3615" s="1" t="str">
        <f>+IF(LEN(A3615)&gt;0,VLOOKUP(A3615,Seguimiento_Mar_2025!G$4:J$356,4,FALSE),"")</f>
        <v>Departamento Administrativo de Planeación</v>
      </c>
      <c r="D3615" t="s">
        <v>1314</v>
      </c>
      <c r="E3615" t="str">
        <f t="shared" si="113"/>
        <v>55030103Caldas</v>
      </c>
      <c r="F3615" t="str">
        <f t="shared" si="114"/>
        <v/>
      </c>
      <c r="G3615">
        <v>2206</v>
      </c>
      <c r="H3615" s="2">
        <v>895</v>
      </c>
      <c r="I3615">
        <f>+ABS(SUMIF($A$4:$A$11183,A3615,$H$4:$H$11183)-IF(ISERROR(VLOOKUP(A3615,Seguimiento_Mar_2025!G$4:U$356,15,FALSE)),0,VLOOKUP(A3615,Seguimiento_Mar_2025!G$4:U$356,15,FALSE)))</f>
        <v>0</v>
      </c>
    </row>
    <row r="3616" spans="1:9" ht="30">
      <c r="A3616" t="s">
        <v>791</v>
      </c>
      <c r="B3616" s="1" t="str">
        <f>+IF(LEN(A3616)&gt;0,VLOOKUP(A3616,Seguimiento_Mar_2025!G$4:H$356,2,FALSE),"")</f>
        <v>Trámites de conservación catastral realizados</v>
      </c>
      <c r="C3616" s="1" t="str">
        <f>+IF(LEN(A3616)&gt;0,VLOOKUP(A3616,Seguimiento_Mar_2025!G$4:J$356,4,FALSE),"")</f>
        <v>Departamento Administrativo de Planeación</v>
      </c>
      <c r="D3616" t="s">
        <v>1315</v>
      </c>
      <c r="E3616" t="str">
        <f t="shared" si="113"/>
        <v>55030103Campamento</v>
      </c>
      <c r="F3616" t="str">
        <f t="shared" si="114"/>
        <v/>
      </c>
      <c r="G3616">
        <v>151</v>
      </c>
      <c r="H3616" s="2">
        <v>54</v>
      </c>
      <c r="I3616">
        <f>+ABS(SUMIF($A$4:$A$11183,A3616,$H$4:$H$11183)-IF(ISERROR(VLOOKUP(A3616,Seguimiento_Mar_2025!G$4:U$356,15,FALSE)),0,VLOOKUP(A3616,Seguimiento_Mar_2025!G$4:U$356,15,FALSE)))</f>
        <v>0</v>
      </c>
    </row>
    <row r="3617" spans="1:9" ht="30">
      <c r="A3617" t="s">
        <v>791</v>
      </c>
      <c r="B3617" s="1" t="str">
        <f>+IF(LEN(A3617)&gt;0,VLOOKUP(A3617,Seguimiento_Mar_2025!G$4:H$356,2,FALSE),"")</f>
        <v>Trámites de conservación catastral realizados</v>
      </c>
      <c r="C3617" s="1" t="str">
        <f>+IF(LEN(A3617)&gt;0,VLOOKUP(A3617,Seguimiento_Mar_2025!G$4:J$356,4,FALSE),"")</f>
        <v>Departamento Administrativo de Planeación</v>
      </c>
      <c r="D3617" t="s">
        <v>1316</v>
      </c>
      <c r="E3617" t="str">
        <f t="shared" si="113"/>
        <v>55030103Cañasgordas</v>
      </c>
      <c r="F3617" t="str">
        <f t="shared" si="114"/>
        <v/>
      </c>
      <c r="G3617">
        <v>440</v>
      </c>
      <c r="H3617" s="2">
        <v>120</v>
      </c>
      <c r="I3617">
        <f>+ABS(SUMIF($A$4:$A$11183,A3617,$H$4:$H$11183)-IF(ISERROR(VLOOKUP(A3617,Seguimiento_Mar_2025!G$4:U$356,15,FALSE)),0,VLOOKUP(A3617,Seguimiento_Mar_2025!G$4:U$356,15,FALSE)))</f>
        <v>0</v>
      </c>
    </row>
    <row r="3618" spans="1:9" ht="30">
      <c r="A3618" t="s">
        <v>791</v>
      </c>
      <c r="B3618" s="1" t="str">
        <f>+IF(LEN(A3618)&gt;0,VLOOKUP(A3618,Seguimiento_Mar_2025!G$4:H$356,2,FALSE),"")</f>
        <v>Trámites de conservación catastral realizados</v>
      </c>
      <c r="C3618" s="1" t="str">
        <f>+IF(LEN(A3618)&gt;0,VLOOKUP(A3618,Seguimiento_Mar_2025!G$4:J$356,4,FALSE),"")</f>
        <v>Departamento Administrativo de Planeación</v>
      </c>
      <c r="D3618" t="s">
        <v>1299</v>
      </c>
      <c r="E3618" t="str">
        <f t="shared" si="113"/>
        <v>55030103Caracolí</v>
      </c>
      <c r="F3618" t="str">
        <f t="shared" si="114"/>
        <v/>
      </c>
      <c r="G3618">
        <v>184</v>
      </c>
      <c r="H3618" s="2">
        <v>44</v>
      </c>
      <c r="I3618">
        <f>+ABS(SUMIF($A$4:$A$11183,A3618,$H$4:$H$11183)-IF(ISERROR(VLOOKUP(A3618,Seguimiento_Mar_2025!G$4:U$356,15,FALSE)),0,VLOOKUP(A3618,Seguimiento_Mar_2025!G$4:U$356,15,FALSE)))</f>
        <v>0</v>
      </c>
    </row>
    <row r="3619" spans="1:9" ht="30">
      <c r="A3619" t="s">
        <v>791</v>
      </c>
      <c r="B3619" s="1" t="str">
        <f>+IF(LEN(A3619)&gt;0,VLOOKUP(A3619,Seguimiento_Mar_2025!G$4:H$356,2,FALSE),"")</f>
        <v>Trámites de conservación catastral realizados</v>
      </c>
      <c r="C3619" s="1" t="str">
        <f>+IF(LEN(A3619)&gt;0,VLOOKUP(A3619,Seguimiento_Mar_2025!G$4:J$356,4,FALSE),"")</f>
        <v>Departamento Administrativo de Planeación</v>
      </c>
      <c r="D3619" t="s">
        <v>1273</v>
      </c>
      <c r="E3619" t="str">
        <f t="shared" si="113"/>
        <v>55030103Caramanta</v>
      </c>
      <c r="F3619" t="str">
        <f t="shared" si="114"/>
        <v/>
      </c>
      <c r="G3619">
        <v>297</v>
      </c>
      <c r="H3619" s="2">
        <v>110</v>
      </c>
      <c r="I3619">
        <f>+ABS(SUMIF($A$4:$A$11183,A3619,$H$4:$H$11183)-IF(ISERROR(VLOOKUP(A3619,Seguimiento_Mar_2025!G$4:U$356,15,FALSE)),0,VLOOKUP(A3619,Seguimiento_Mar_2025!G$4:U$356,15,FALSE)))</f>
        <v>0</v>
      </c>
    </row>
    <row r="3620" spans="1:9" ht="30">
      <c r="A3620" t="s">
        <v>791</v>
      </c>
      <c r="B3620" s="1" t="str">
        <f>+IF(LEN(A3620)&gt;0,VLOOKUP(A3620,Seguimiento_Mar_2025!G$4:H$356,2,FALSE),"")</f>
        <v>Trámites de conservación catastral realizados</v>
      </c>
      <c r="C3620" s="1" t="str">
        <f>+IF(LEN(A3620)&gt;0,VLOOKUP(A3620,Seguimiento_Mar_2025!G$4:J$356,4,FALSE),"")</f>
        <v>Departamento Administrativo de Planeación</v>
      </c>
      <c r="D3620" t="s">
        <v>1266</v>
      </c>
      <c r="E3620" t="str">
        <f t="shared" si="113"/>
        <v>55030103Carepa</v>
      </c>
      <c r="F3620" t="str">
        <f t="shared" si="114"/>
        <v/>
      </c>
      <c r="G3620">
        <v>956</v>
      </c>
      <c r="H3620" s="2">
        <v>123</v>
      </c>
      <c r="I3620">
        <f>+ABS(SUMIF($A$4:$A$11183,A3620,$H$4:$H$11183)-IF(ISERROR(VLOOKUP(A3620,Seguimiento_Mar_2025!G$4:U$356,15,FALSE)),0,VLOOKUP(A3620,Seguimiento_Mar_2025!G$4:U$356,15,FALSE)))</f>
        <v>0</v>
      </c>
    </row>
    <row r="3621" spans="1:9" ht="30">
      <c r="A3621" t="s">
        <v>791</v>
      </c>
      <c r="B3621" s="1" t="str">
        <f>+IF(LEN(A3621)&gt;0,VLOOKUP(A3621,Seguimiento_Mar_2025!G$4:H$356,2,FALSE),"")</f>
        <v>Trámites de conservación catastral realizados</v>
      </c>
      <c r="C3621" s="1" t="str">
        <f>+IF(LEN(A3621)&gt;0,VLOOKUP(A3621,Seguimiento_Mar_2025!G$4:J$356,4,FALSE),"")</f>
        <v>Departamento Administrativo de Planeación</v>
      </c>
      <c r="D3621" t="s">
        <v>1516</v>
      </c>
      <c r="E3621" t="str">
        <f t="shared" si="113"/>
        <v>55030103Carolina Del Principe</v>
      </c>
      <c r="F3621" t="str">
        <f t="shared" si="114"/>
        <v/>
      </c>
      <c r="G3621">
        <v>221</v>
      </c>
      <c r="H3621" s="2">
        <v>68</v>
      </c>
      <c r="I3621">
        <f>+ABS(SUMIF($A$4:$A$11183,A3621,$H$4:$H$11183)-IF(ISERROR(VLOOKUP(A3621,Seguimiento_Mar_2025!G$4:U$356,15,FALSE)),0,VLOOKUP(A3621,Seguimiento_Mar_2025!G$4:U$356,15,FALSE)))</f>
        <v>0</v>
      </c>
    </row>
    <row r="3622" spans="1:9" ht="30">
      <c r="A3622" t="s">
        <v>791</v>
      </c>
      <c r="B3622" s="1" t="str">
        <f>+IF(LEN(A3622)&gt;0,VLOOKUP(A3622,Seguimiento_Mar_2025!G$4:H$356,2,FALSE),"")</f>
        <v>Trámites de conservación catastral realizados</v>
      </c>
      <c r="C3622" s="1" t="str">
        <f>+IF(LEN(A3622)&gt;0,VLOOKUP(A3622,Seguimiento_Mar_2025!G$4:J$356,4,FALSE),"")</f>
        <v>Departamento Administrativo de Planeación</v>
      </c>
      <c r="D3622" t="s">
        <v>1265</v>
      </c>
      <c r="E3622" t="str">
        <f t="shared" si="113"/>
        <v>55030103Caucasia</v>
      </c>
      <c r="F3622" t="str">
        <f t="shared" si="114"/>
        <v/>
      </c>
      <c r="G3622">
        <v>1450</v>
      </c>
      <c r="H3622" s="2">
        <v>524</v>
      </c>
      <c r="I3622">
        <f>+ABS(SUMIF($A$4:$A$11183,A3622,$H$4:$H$11183)-IF(ISERROR(VLOOKUP(A3622,Seguimiento_Mar_2025!G$4:U$356,15,FALSE)),0,VLOOKUP(A3622,Seguimiento_Mar_2025!G$4:U$356,15,FALSE)))</f>
        <v>0</v>
      </c>
    </row>
    <row r="3623" spans="1:9" ht="30">
      <c r="A3623" t="s">
        <v>791</v>
      </c>
      <c r="B3623" s="1" t="str">
        <f>+IF(LEN(A3623)&gt;0,VLOOKUP(A3623,Seguimiento_Mar_2025!G$4:H$356,2,FALSE),"")</f>
        <v>Trámites de conservación catastral realizados</v>
      </c>
      <c r="C3623" s="1" t="str">
        <f>+IF(LEN(A3623)&gt;0,VLOOKUP(A3623,Seguimiento_Mar_2025!G$4:J$356,4,FALSE),"")</f>
        <v>Departamento Administrativo de Planeación</v>
      </c>
      <c r="D3623" t="s">
        <v>1258</v>
      </c>
      <c r="E3623" t="str">
        <f t="shared" si="113"/>
        <v>55030103Chigorodó</v>
      </c>
      <c r="F3623" t="str">
        <f t="shared" si="114"/>
        <v/>
      </c>
      <c r="G3623">
        <v>819</v>
      </c>
      <c r="H3623" s="2">
        <v>177</v>
      </c>
      <c r="I3623">
        <f>+ABS(SUMIF($A$4:$A$11183,A3623,$H$4:$H$11183)-IF(ISERROR(VLOOKUP(A3623,Seguimiento_Mar_2025!G$4:U$356,15,FALSE)),0,VLOOKUP(A3623,Seguimiento_Mar_2025!G$4:U$356,15,FALSE)))</f>
        <v>0</v>
      </c>
    </row>
    <row r="3624" spans="1:9" ht="30">
      <c r="A3624" t="s">
        <v>791</v>
      </c>
      <c r="B3624" s="1" t="str">
        <f>+IF(LEN(A3624)&gt;0,VLOOKUP(A3624,Seguimiento_Mar_2025!G$4:H$356,2,FALSE),"")</f>
        <v>Trámites de conservación catastral realizados</v>
      </c>
      <c r="C3624" s="1" t="str">
        <f>+IF(LEN(A3624)&gt;0,VLOOKUP(A3624,Seguimiento_Mar_2025!G$4:J$356,4,FALSE),"")</f>
        <v>Departamento Administrativo de Planeación</v>
      </c>
      <c r="D3624" t="s">
        <v>1281</v>
      </c>
      <c r="E3624" t="str">
        <f t="shared" si="113"/>
        <v>55030103Cisneros</v>
      </c>
      <c r="F3624" t="str">
        <f t="shared" si="114"/>
        <v/>
      </c>
      <c r="G3624">
        <v>272</v>
      </c>
      <c r="H3624" s="2">
        <v>82</v>
      </c>
      <c r="I3624">
        <f>+ABS(SUMIF($A$4:$A$11183,A3624,$H$4:$H$11183)-IF(ISERROR(VLOOKUP(A3624,Seguimiento_Mar_2025!G$4:U$356,15,FALSE)),0,VLOOKUP(A3624,Seguimiento_Mar_2025!G$4:U$356,15,FALSE)))</f>
        <v>0</v>
      </c>
    </row>
    <row r="3625" spans="1:9" ht="30">
      <c r="A3625" t="s">
        <v>791</v>
      </c>
      <c r="B3625" s="1" t="str">
        <f>+IF(LEN(A3625)&gt;0,VLOOKUP(A3625,Seguimiento_Mar_2025!G$4:H$356,2,FALSE),"")</f>
        <v>Trámites de conservación catastral realizados</v>
      </c>
      <c r="C3625" s="1" t="str">
        <f>+IF(LEN(A3625)&gt;0,VLOOKUP(A3625,Seguimiento_Mar_2025!G$4:J$356,4,FALSE),"")</f>
        <v>Departamento Administrativo de Planeación</v>
      </c>
      <c r="D3625" t="s">
        <v>1254</v>
      </c>
      <c r="E3625" t="str">
        <f t="shared" ref="E3625:E3688" si="115">+A3625&amp;D3625</f>
        <v>55030103Ciudad Bolívar</v>
      </c>
      <c r="F3625" t="str">
        <f t="shared" si="114"/>
        <v/>
      </c>
      <c r="G3625">
        <v>617</v>
      </c>
      <c r="H3625" s="2">
        <v>371</v>
      </c>
      <c r="I3625">
        <f>+ABS(SUMIF($A$4:$A$11183,A3625,$H$4:$H$11183)-IF(ISERROR(VLOOKUP(A3625,Seguimiento_Mar_2025!G$4:U$356,15,FALSE)),0,VLOOKUP(A3625,Seguimiento_Mar_2025!G$4:U$356,15,FALSE)))</f>
        <v>0</v>
      </c>
    </row>
    <row r="3626" spans="1:9" ht="30">
      <c r="A3626" t="s">
        <v>791</v>
      </c>
      <c r="B3626" s="1" t="str">
        <f>+IF(LEN(A3626)&gt;0,VLOOKUP(A3626,Seguimiento_Mar_2025!G$4:H$356,2,FALSE),"")</f>
        <v>Trámites de conservación catastral realizados</v>
      </c>
      <c r="C3626" s="1" t="str">
        <f>+IF(LEN(A3626)&gt;0,VLOOKUP(A3626,Seguimiento_Mar_2025!G$4:J$356,4,FALSE),"")</f>
        <v>Departamento Administrativo de Planeación</v>
      </c>
      <c r="D3626" t="s">
        <v>1317</v>
      </c>
      <c r="E3626" t="str">
        <f t="shared" si="115"/>
        <v>55030103Cocorná</v>
      </c>
      <c r="F3626" t="str">
        <f t="shared" si="114"/>
        <v/>
      </c>
      <c r="G3626">
        <v>733</v>
      </c>
      <c r="H3626" s="2">
        <v>153</v>
      </c>
      <c r="I3626">
        <f>+ABS(SUMIF($A$4:$A$11183,A3626,$H$4:$H$11183)-IF(ISERROR(VLOOKUP(A3626,Seguimiento_Mar_2025!G$4:U$356,15,FALSE)),0,VLOOKUP(A3626,Seguimiento_Mar_2025!G$4:U$356,15,FALSE)))</f>
        <v>0</v>
      </c>
    </row>
    <row r="3627" spans="1:9" ht="30">
      <c r="A3627" t="s">
        <v>791</v>
      </c>
      <c r="B3627" s="1" t="str">
        <f>+IF(LEN(A3627)&gt;0,VLOOKUP(A3627,Seguimiento_Mar_2025!G$4:H$356,2,FALSE),"")</f>
        <v>Trámites de conservación catastral realizados</v>
      </c>
      <c r="C3627" s="1" t="str">
        <f>+IF(LEN(A3627)&gt;0,VLOOKUP(A3627,Seguimiento_Mar_2025!G$4:J$356,4,FALSE),"")</f>
        <v>Departamento Administrativo de Planeación</v>
      </c>
      <c r="D3627" t="s">
        <v>1276</v>
      </c>
      <c r="E3627" t="str">
        <f t="shared" si="115"/>
        <v>55030103Concepción</v>
      </c>
      <c r="F3627" t="str">
        <f t="shared" si="114"/>
        <v/>
      </c>
      <c r="G3627">
        <v>371</v>
      </c>
      <c r="H3627" s="2">
        <v>90</v>
      </c>
      <c r="I3627">
        <f>+ABS(SUMIF($A$4:$A$11183,A3627,$H$4:$H$11183)-IF(ISERROR(VLOOKUP(A3627,Seguimiento_Mar_2025!G$4:U$356,15,FALSE)),0,VLOOKUP(A3627,Seguimiento_Mar_2025!G$4:U$356,15,FALSE)))</f>
        <v>0</v>
      </c>
    </row>
    <row r="3628" spans="1:9" ht="30">
      <c r="A3628" t="s">
        <v>791</v>
      </c>
      <c r="B3628" s="1" t="str">
        <f>+IF(LEN(A3628)&gt;0,VLOOKUP(A3628,Seguimiento_Mar_2025!G$4:H$356,2,FALSE),"")</f>
        <v>Trámites de conservación catastral realizados</v>
      </c>
      <c r="C3628" s="1" t="str">
        <f>+IF(LEN(A3628)&gt;0,VLOOKUP(A3628,Seguimiento_Mar_2025!G$4:J$356,4,FALSE),"")</f>
        <v>Departamento Administrativo de Planeación</v>
      </c>
      <c r="D3628" t="s">
        <v>1318</v>
      </c>
      <c r="E3628" t="str">
        <f t="shared" si="115"/>
        <v>55030103Concordia</v>
      </c>
      <c r="F3628" t="str">
        <f t="shared" si="114"/>
        <v/>
      </c>
      <c r="G3628">
        <v>479</v>
      </c>
      <c r="H3628" s="2">
        <v>104</v>
      </c>
      <c r="I3628">
        <f>+ABS(SUMIF($A$4:$A$11183,A3628,$H$4:$H$11183)-IF(ISERROR(VLOOKUP(A3628,Seguimiento_Mar_2025!G$4:U$356,15,FALSE)),0,VLOOKUP(A3628,Seguimiento_Mar_2025!G$4:U$356,15,FALSE)))</f>
        <v>0</v>
      </c>
    </row>
    <row r="3629" spans="1:9" ht="30">
      <c r="A3629" t="s">
        <v>791</v>
      </c>
      <c r="B3629" s="1" t="str">
        <f>+IF(LEN(A3629)&gt;0,VLOOKUP(A3629,Seguimiento_Mar_2025!G$4:H$356,2,FALSE),"")</f>
        <v>Trámites de conservación catastral realizados</v>
      </c>
      <c r="C3629" s="1" t="str">
        <f>+IF(LEN(A3629)&gt;0,VLOOKUP(A3629,Seguimiento_Mar_2025!G$4:J$356,4,FALSE),"")</f>
        <v>Departamento Administrativo de Planeación</v>
      </c>
      <c r="D3629" t="s">
        <v>1231</v>
      </c>
      <c r="E3629" t="str">
        <f t="shared" si="115"/>
        <v>55030103Dabeiba</v>
      </c>
      <c r="F3629" t="str">
        <f t="shared" si="114"/>
        <v/>
      </c>
      <c r="G3629">
        <v>276</v>
      </c>
      <c r="H3629" s="2">
        <v>87</v>
      </c>
      <c r="I3629">
        <f>+ABS(SUMIF($A$4:$A$11183,A3629,$H$4:$H$11183)-IF(ISERROR(VLOOKUP(A3629,Seguimiento_Mar_2025!G$4:U$356,15,FALSE)),0,VLOOKUP(A3629,Seguimiento_Mar_2025!G$4:U$356,15,FALSE)))</f>
        <v>0</v>
      </c>
    </row>
    <row r="3630" spans="1:9" ht="30">
      <c r="A3630" t="s">
        <v>791</v>
      </c>
      <c r="B3630" s="1" t="str">
        <f>+IF(LEN(A3630)&gt;0,VLOOKUP(A3630,Seguimiento_Mar_2025!G$4:H$356,2,FALSE),"")</f>
        <v>Trámites de conservación catastral realizados</v>
      </c>
      <c r="C3630" s="1" t="str">
        <f>+IF(LEN(A3630)&gt;0,VLOOKUP(A3630,Seguimiento_Mar_2025!G$4:J$356,4,FALSE),"")</f>
        <v>Departamento Administrativo de Planeación</v>
      </c>
      <c r="D3630" t="s">
        <v>1371</v>
      </c>
      <c r="E3630" t="str">
        <f t="shared" si="115"/>
        <v>55030103DonMatías</v>
      </c>
      <c r="F3630" t="str">
        <f t="shared" si="114"/>
        <v/>
      </c>
      <c r="G3630">
        <v>744</v>
      </c>
      <c r="H3630" s="2">
        <v>372</v>
      </c>
      <c r="I3630">
        <f>+ABS(SUMIF($A$4:$A$11183,A3630,$H$4:$H$11183)-IF(ISERROR(VLOOKUP(A3630,Seguimiento_Mar_2025!G$4:U$356,15,FALSE)),0,VLOOKUP(A3630,Seguimiento_Mar_2025!G$4:U$356,15,FALSE)))</f>
        <v>0</v>
      </c>
    </row>
    <row r="3631" spans="1:9" ht="30">
      <c r="A3631" t="s">
        <v>791</v>
      </c>
      <c r="B3631" s="1" t="str">
        <f>+IF(LEN(A3631)&gt;0,VLOOKUP(A3631,Seguimiento_Mar_2025!G$4:H$356,2,FALSE),"")</f>
        <v>Trámites de conservación catastral realizados</v>
      </c>
      <c r="C3631" s="1" t="str">
        <f>+IF(LEN(A3631)&gt;0,VLOOKUP(A3631,Seguimiento_Mar_2025!G$4:J$356,4,FALSE),"")</f>
        <v>Departamento Administrativo de Planeación</v>
      </c>
      <c r="D3631" t="s">
        <v>1270</v>
      </c>
      <c r="E3631" t="str">
        <f t="shared" si="115"/>
        <v>55030103Ebéjico</v>
      </c>
      <c r="F3631" t="str">
        <f t="shared" si="114"/>
        <v/>
      </c>
      <c r="G3631">
        <v>489</v>
      </c>
      <c r="H3631" s="2">
        <v>205</v>
      </c>
      <c r="I3631">
        <f>+ABS(SUMIF($A$4:$A$11183,A3631,$H$4:$H$11183)-IF(ISERROR(VLOOKUP(A3631,Seguimiento_Mar_2025!G$4:U$356,15,FALSE)),0,VLOOKUP(A3631,Seguimiento_Mar_2025!G$4:U$356,15,FALSE)))</f>
        <v>0</v>
      </c>
    </row>
    <row r="3632" spans="1:9" ht="30">
      <c r="A3632" t="s">
        <v>791</v>
      </c>
      <c r="B3632" s="1" t="str">
        <f>+IF(LEN(A3632)&gt;0,VLOOKUP(A3632,Seguimiento_Mar_2025!G$4:H$356,2,FALSE),"")</f>
        <v>Trámites de conservación catastral realizados</v>
      </c>
      <c r="C3632" s="1" t="str">
        <f>+IF(LEN(A3632)&gt;0,VLOOKUP(A3632,Seguimiento_Mar_2025!G$4:J$356,4,FALSE),"")</f>
        <v>Departamento Administrativo de Planeación</v>
      </c>
      <c r="D3632" t="s">
        <v>1253</v>
      </c>
      <c r="E3632" t="str">
        <f t="shared" si="115"/>
        <v>55030103El Bagre</v>
      </c>
      <c r="F3632" t="str">
        <f t="shared" si="114"/>
        <v/>
      </c>
      <c r="G3632">
        <v>514</v>
      </c>
      <c r="H3632" s="2">
        <v>114</v>
      </c>
      <c r="I3632">
        <f>+ABS(SUMIF($A$4:$A$11183,A3632,$H$4:$H$11183)-IF(ISERROR(VLOOKUP(A3632,Seguimiento_Mar_2025!G$4:U$356,15,FALSE)),0,VLOOKUP(A3632,Seguimiento_Mar_2025!G$4:U$356,15,FALSE)))</f>
        <v>0</v>
      </c>
    </row>
    <row r="3633" spans="1:9" ht="30">
      <c r="A3633" t="s">
        <v>791</v>
      </c>
      <c r="B3633" s="1" t="str">
        <f>+IF(LEN(A3633)&gt;0,VLOOKUP(A3633,Seguimiento_Mar_2025!G$4:H$356,2,FALSE),"")</f>
        <v>Trámites de conservación catastral realizados</v>
      </c>
      <c r="C3633" s="1" t="str">
        <f>+IF(LEN(A3633)&gt;0,VLOOKUP(A3633,Seguimiento_Mar_2025!G$4:J$356,4,FALSE),"")</f>
        <v>Departamento Administrativo de Planeación</v>
      </c>
      <c r="D3633" t="s">
        <v>1563</v>
      </c>
      <c r="E3633" t="str">
        <f t="shared" si="115"/>
        <v>55030103El CaRMEN DE VIBORAL</v>
      </c>
      <c r="F3633" t="str">
        <f t="shared" si="114"/>
        <v/>
      </c>
      <c r="G3633">
        <v>1369</v>
      </c>
      <c r="H3633" s="2">
        <v>1145</v>
      </c>
      <c r="I3633">
        <f>+ABS(SUMIF($A$4:$A$11183,A3633,$H$4:$H$11183)-IF(ISERROR(VLOOKUP(A3633,Seguimiento_Mar_2025!G$4:U$356,15,FALSE)),0,VLOOKUP(A3633,Seguimiento_Mar_2025!G$4:U$356,15,FALSE)))</f>
        <v>0</v>
      </c>
    </row>
    <row r="3634" spans="1:9" ht="30">
      <c r="A3634" t="s">
        <v>791</v>
      </c>
      <c r="B3634" s="1" t="str">
        <f>+IF(LEN(A3634)&gt;0,VLOOKUP(A3634,Seguimiento_Mar_2025!G$4:H$356,2,FALSE),"")</f>
        <v>Trámites de conservación catastral realizados</v>
      </c>
      <c r="C3634" s="1" t="str">
        <f>+IF(LEN(A3634)&gt;0,VLOOKUP(A3634,Seguimiento_Mar_2025!G$4:J$356,4,FALSE),"")</f>
        <v>Departamento Administrativo de Planeación</v>
      </c>
      <c r="D3634" t="s">
        <v>1244</v>
      </c>
      <c r="E3634" t="str">
        <f t="shared" si="115"/>
        <v>55030103El Peñol</v>
      </c>
      <c r="F3634" t="str">
        <f t="shared" si="114"/>
        <v/>
      </c>
      <c r="G3634">
        <v>922</v>
      </c>
      <c r="H3634" s="2">
        <v>610</v>
      </c>
      <c r="I3634">
        <f>+ABS(SUMIF($A$4:$A$11183,A3634,$H$4:$H$11183)-IF(ISERROR(VLOOKUP(A3634,Seguimiento_Mar_2025!G$4:U$356,15,FALSE)),0,VLOOKUP(A3634,Seguimiento_Mar_2025!G$4:U$356,15,FALSE)))</f>
        <v>0</v>
      </c>
    </row>
    <row r="3635" spans="1:9" ht="30">
      <c r="A3635" t="s">
        <v>791</v>
      </c>
      <c r="B3635" s="1" t="str">
        <f>+IF(LEN(A3635)&gt;0,VLOOKUP(A3635,Seguimiento_Mar_2025!G$4:H$356,2,FALSE),"")</f>
        <v>Trámites de conservación catastral realizados</v>
      </c>
      <c r="C3635" s="1" t="str">
        <f>+IF(LEN(A3635)&gt;0,VLOOKUP(A3635,Seguimiento_Mar_2025!G$4:J$356,4,FALSE),"")</f>
        <v>Departamento Administrativo de Planeación</v>
      </c>
      <c r="D3635" t="s">
        <v>1235</v>
      </c>
      <c r="E3635" t="str">
        <f t="shared" si="115"/>
        <v>55030103El Santuario</v>
      </c>
      <c r="F3635" t="str">
        <f t="shared" si="114"/>
        <v/>
      </c>
      <c r="G3635">
        <v>1572</v>
      </c>
      <c r="H3635" s="2">
        <v>484</v>
      </c>
      <c r="I3635">
        <f>+ABS(SUMIF($A$4:$A$11183,A3635,$H$4:$H$11183)-IF(ISERROR(VLOOKUP(A3635,Seguimiento_Mar_2025!G$4:U$356,15,FALSE)),0,VLOOKUP(A3635,Seguimiento_Mar_2025!G$4:U$356,15,FALSE)))</f>
        <v>0</v>
      </c>
    </row>
    <row r="3636" spans="1:9" ht="30">
      <c r="A3636" t="s">
        <v>791</v>
      </c>
      <c r="B3636" s="1" t="str">
        <f>+IF(LEN(A3636)&gt;0,VLOOKUP(A3636,Seguimiento_Mar_2025!G$4:H$356,2,FALSE),"")</f>
        <v>Trámites de conservación catastral realizados</v>
      </c>
      <c r="C3636" s="1" t="str">
        <f>+IF(LEN(A3636)&gt;0,VLOOKUP(A3636,Seguimiento_Mar_2025!G$4:J$356,4,FALSE),"")</f>
        <v>Departamento Administrativo de Planeación</v>
      </c>
      <c r="D3636" t="s">
        <v>1404</v>
      </c>
      <c r="E3636" t="str">
        <f t="shared" si="115"/>
        <v>55030103Entrerrios</v>
      </c>
      <c r="F3636" t="str">
        <f t="shared" si="114"/>
        <v/>
      </c>
      <c r="G3636">
        <v>450</v>
      </c>
      <c r="H3636" s="2">
        <v>132</v>
      </c>
      <c r="I3636">
        <f>+ABS(SUMIF($A$4:$A$11183,A3636,$H$4:$H$11183)-IF(ISERROR(VLOOKUP(A3636,Seguimiento_Mar_2025!G$4:U$356,15,FALSE)),0,VLOOKUP(A3636,Seguimiento_Mar_2025!G$4:U$356,15,FALSE)))</f>
        <v>0</v>
      </c>
    </row>
    <row r="3637" spans="1:9" ht="30">
      <c r="A3637" t="s">
        <v>791</v>
      </c>
      <c r="B3637" s="1" t="str">
        <f>+IF(LEN(A3637)&gt;0,VLOOKUP(A3637,Seguimiento_Mar_2025!G$4:H$356,2,FALSE),"")</f>
        <v>Trámites de conservación catastral realizados</v>
      </c>
      <c r="C3637" s="1" t="str">
        <f>+IF(LEN(A3637)&gt;0,VLOOKUP(A3637,Seguimiento_Mar_2025!G$4:J$356,4,FALSE),"")</f>
        <v>Departamento Administrativo de Planeación</v>
      </c>
      <c r="D3637" t="s">
        <v>1323</v>
      </c>
      <c r="E3637" t="str">
        <f t="shared" si="115"/>
        <v>55030103Fredonia</v>
      </c>
      <c r="F3637" t="str">
        <f t="shared" si="114"/>
        <v/>
      </c>
      <c r="G3637">
        <v>1144</v>
      </c>
      <c r="H3637" s="2">
        <v>229</v>
      </c>
      <c r="I3637">
        <f>+ABS(SUMIF($A$4:$A$11183,A3637,$H$4:$H$11183)-IF(ISERROR(VLOOKUP(A3637,Seguimiento_Mar_2025!G$4:U$356,15,FALSE)),0,VLOOKUP(A3637,Seguimiento_Mar_2025!G$4:U$356,15,FALSE)))</f>
        <v>0</v>
      </c>
    </row>
    <row r="3638" spans="1:9" ht="30">
      <c r="A3638" t="s">
        <v>791</v>
      </c>
      <c r="B3638" s="1" t="str">
        <f>+IF(LEN(A3638)&gt;0,VLOOKUP(A3638,Seguimiento_Mar_2025!G$4:H$356,2,FALSE),"")</f>
        <v>Trámites de conservación catastral realizados</v>
      </c>
      <c r="C3638" s="1" t="str">
        <f>+IF(LEN(A3638)&gt;0,VLOOKUP(A3638,Seguimiento_Mar_2025!G$4:J$356,4,FALSE),"")</f>
        <v>Departamento Administrativo de Planeación</v>
      </c>
      <c r="D3638" t="s">
        <v>1324</v>
      </c>
      <c r="E3638" t="str">
        <f t="shared" si="115"/>
        <v>55030103Frontino</v>
      </c>
      <c r="F3638" t="str">
        <f t="shared" si="114"/>
        <v/>
      </c>
      <c r="G3638">
        <v>472</v>
      </c>
      <c r="H3638" s="2">
        <v>129</v>
      </c>
      <c r="I3638">
        <f>+ABS(SUMIF($A$4:$A$11183,A3638,$H$4:$H$11183)-IF(ISERROR(VLOOKUP(A3638,Seguimiento_Mar_2025!G$4:U$356,15,FALSE)),0,VLOOKUP(A3638,Seguimiento_Mar_2025!G$4:U$356,15,FALSE)))</f>
        <v>0</v>
      </c>
    </row>
    <row r="3639" spans="1:9" ht="30">
      <c r="A3639" t="s">
        <v>791</v>
      </c>
      <c r="B3639" s="1" t="str">
        <f>+IF(LEN(A3639)&gt;0,VLOOKUP(A3639,Seguimiento_Mar_2025!G$4:H$356,2,FALSE),"")</f>
        <v>Trámites de conservación catastral realizados</v>
      </c>
      <c r="C3639" s="1" t="str">
        <f>+IF(LEN(A3639)&gt;0,VLOOKUP(A3639,Seguimiento_Mar_2025!G$4:J$356,4,FALSE),"")</f>
        <v>Departamento Administrativo de Planeación</v>
      </c>
      <c r="D3639" t="s">
        <v>1325</v>
      </c>
      <c r="E3639" t="str">
        <f t="shared" si="115"/>
        <v>55030103Giraldo</v>
      </c>
      <c r="F3639" t="str">
        <f t="shared" si="114"/>
        <v/>
      </c>
      <c r="G3639">
        <v>146</v>
      </c>
      <c r="H3639" s="2">
        <v>28</v>
      </c>
      <c r="I3639">
        <f>+ABS(SUMIF($A$4:$A$11183,A3639,$H$4:$H$11183)-IF(ISERROR(VLOOKUP(A3639,Seguimiento_Mar_2025!G$4:U$356,15,FALSE)),0,VLOOKUP(A3639,Seguimiento_Mar_2025!G$4:U$356,15,FALSE)))</f>
        <v>0</v>
      </c>
    </row>
    <row r="3640" spans="1:9" ht="30">
      <c r="A3640" t="s">
        <v>791</v>
      </c>
      <c r="B3640" s="1" t="str">
        <f>+IF(LEN(A3640)&gt;0,VLOOKUP(A3640,Seguimiento_Mar_2025!G$4:H$356,2,FALSE),"")</f>
        <v>Trámites de conservación catastral realizados</v>
      </c>
      <c r="C3640" s="1" t="str">
        <f>+IF(LEN(A3640)&gt;0,VLOOKUP(A3640,Seguimiento_Mar_2025!G$4:J$356,4,FALSE),"")</f>
        <v>Departamento Administrativo de Planeación</v>
      </c>
      <c r="D3640" t="s">
        <v>1326</v>
      </c>
      <c r="E3640" t="str">
        <f t="shared" si="115"/>
        <v>55030103Gómez Plata</v>
      </c>
      <c r="F3640" t="str">
        <f t="shared" si="114"/>
        <v/>
      </c>
      <c r="G3640">
        <v>380</v>
      </c>
      <c r="H3640" s="2">
        <v>239</v>
      </c>
      <c r="I3640">
        <f>+ABS(SUMIF($A$4:$A$11183,A3640,$H$4:$H$11183)-IF(ISERROR(VLOOKUP(A3640,Seguimiento_Mar_2025!G$4:U$356,15,FALSE)),0,VLOOKUP(A3640,Seguimiento_Mar_2025!G$4:U$356,15,FALSE)))</f>
        <v>0</v>
      </c>
    </row>
    <row r="3641" spans="1:9" ht="30">
      <c r="A3641" t="s">
        <v>791</v>
      </c>
      <c r="B3641" s="1" t="str">
        <f>+IF(LEN(A3641)&gt;0,VLOOKUP(A3641,Seguimiento_Mar_2025!G$4:H$356,2,FALSE),"")</f>
        <v>Trámites de conservación catastral realizados</v>
      </c>
      <c r="C3641" s="1" t="str">
        <f>+IF(LEN(A3641)&gt;0,VLOOKUP(A3641,Seguimiento_Mar_2025!G$4:J$356,4,FALSE),"")</f>
        <v>Departamento Administrativo de Planeación</v>
      </c>
      <c r="D3641" t="s">
        <v>1234</v>
      </c>
      <c r="E3641" t="str">
        <f t="shared" si="115"/>
        <v>55030103Granada</v>
      </c>
      <c r="F3641" t="str">
        <f t="shared" si="114"/>
        <v/>
      </c>
      <c r="G3641">
        <v>552</v>
      </c>
      <c r="H3641" s="2">
        <v>83</v>
      </c>
      <c r="I3641">
        <f>+ABS(SUMIF($A$4:$A$11183,A3641,$H$4:$H$11183)-IF(ISERROR(VLOOKUP(A3641,Seguimiento_Mar_2025!G$4:U$356,15,FALSE)),0,VLOOKUP(A3641,Seguimiento_Mar_2025!G$4:U$356,15,FALSE)))</f>
        <v>0</v>
      </c>
    </row>
    <row r="3642" spans="1:9" ht="30">
      <c r="A3642" t="s">
        <v>791</v>
      </c>
      <c r="B3642" s="1" t="str">
        <f>+IF(LEN(A3642)&gt;0,VLOOKUP(A3642,Seguimiento_Mar_2025!G$4:H$356,2,FALSE),"")</f>
        <v>Trámites de conservación catastral realizados</v>
      </c>
      <c r="C3642" s="1" t="str">
        <f>+IF(LEN(A3642)&gt;0,VLOOKUP(A3642,Seguimiento_Mar_2025!G$4:J$356,4,FALSE),"")</f>
        <v>Departamento Administrativo de Planeación</v>
      </c>
      <c r="D3642" t="s">
        <v>1282</v>
      </c>
      <c r="E3642" t="str">
        <f t="shared" si="115"/>
        <v>55030103Guadalupe</v>
      </c>
      <c r="F3642" t="str">
        <f t="shared" si="114"/>
        <v/>
      </c>
      <c r="G3642">
        <v>61</v>
      </c>
      <c r="H3642" s="2">
        <v>7</v>
      </c>
      <c r="I3642">
        <f>+ABS(SUMIF($A$4:$A$11183,A3642,$H$4:$H$11183)-IF(ISERROR(VLOOKUP(A3642,Seguimiento_Mar_2025!G$4:U$356,15,FALSE)),0,VLOOKUP(A3642,Seguimiento_Mar_2025!G$4:U$356,15,FALSE)))</f>
        <v>0</v>
      </c>
    </row>
    <row r="3643" spans="1:9" ht="30">
      <c r="A3643" t="s">
        <v>791</v>
      </c>
      <c r="B3643" s="1" t="str">
        <f>+IF(LEN(A3643)&gt;0,VLOOKUP(A3643,Seguimiento_Mar_2025!G$4:H$356,2,FALSE),"")</f>
        <v>Trámites de conservación catastral realizados</v>
      </c>
      <c r="C3643" s="1" t="str">
        <f>+IF(LEN(A3643)&gt;0,VLOOKUP(A3643,Seguimiento_Mar_2025!G$4:J$356,4,FALSE),"")</f>
        <v>Departamento Administrativo de Planeación</v>
      </c>
      <c r="D3643" t="s">
        <v>1327</v>
      </c>
      <c r="E3643" t="str">
        <f t="shared" si="115"/>
        <v>55030103Guarne</v>
      </c>
      <c r="F3643" t="str">
        <f t="shared" si="114"/>
        <v/>
      </c>
      <c r="G3643">
        <v>2991</v>
      </c>
      <c r="H3643" s="2">
        <v>627</v>
      </c>
      <c r="I3643">
        <f>+ABS(SUMIF($A$4:$A$11183,A3643,$H$4:$H$11183)-IF(ISERROR(VLOOKUP(A3643,Seguimiento_Mar_2025!G$4:U$356,15,FALSE)),0,VLOOKUP(A3643,Seguimiento_Mar_2025!G$4:U$356,15,FALSE)))</f>
        <v>0</v>
      </c>
    </row>
    <row r="3644" spans="1:9" ht="30">
      <c r="A3644" t="s">
        <v>791</v>
      </c>
      <c r="B3644" s="1" t="str">
        <f>+IF(LEN(A3644)&gt;0,VLOOKUP(A3644,Seguimiento_Mar_2025!G$4:H$356,2,FALSE),"")</f>
        <v>Trámites de conservación catastral realizados</v>
      </c>
      <c r="C3644" s="1" t="str">
        <f>+IF(LEN(A3644)&gt;0,VLOOKUP(A3644,Seguimiento_Mar_2025!G$4:J$356,4,FALSE),"")</f>
        <v>Departamento Administrativo de Planeación</v>
      </c>
      <c r="D3644" t="s">
        <v>1328</v>
      </c>
      <c r="E3644" t="str">
        <f t="shared" si="115"/>
        <v>55030103Guatapé</v>
      </c>
      <c r="F3644" t="str">
        <f t="shared" si="114"/>
        <v/>
      </c>
      <c r="G3644">
        <v>715</v>
      </c>
      <c r="H3644" s="2">
        <v>12</v>
      </c>
      <c r="I3644">
        <f>+ABS(SUMIF($A$4:$A$11183,A3644,$H$4:$H$11183)-IF(ISERROR(VLOOKUP(A3644,Seguimiento_Mar_2025!G$4:U$356,15,FALSE)),0,VLOOKUP(A3644,Seguimiento_Mar_2025!G$4:U$356,15,FALSE)))</f>
        <v>0</v>
      </c>
    </row>
    <row r="3645" spans="1:9" ht="30">
      <c r="A3645" t="s">
        <v>791</v>
      </c>
      <c r="B3645" s="1" t="str">
        <f>+IF(LEN(A3645)&gt;0,VLOOKUP(A3645,Seguimiento_Mar_2025!G$4:H$356,2,FALSE),"")</f>
        <v>Trámites de conservación catastral realizados</v>
      </c>
      <c r="C3645" s="1" t="str">
        <f>+IF(LEN(A3645)&gt;0,VLOOKUP(A3645,Seguimiento_Mar_2025!G$4:J$356,4,FALSE),"")</f>
        <v>Departamento Administrativo de Planeación</v>
      </c>
      <c r="D3645" t="s">
        <v>1293</v>
      </c>
      <c r="E3645" t="str">
        <f t="shared" si="115"/>
        <v>55030103Heliconia</v>
      </c>
      <c r="F3645" t="str">
        <f t="shared" si="114"/>
        <v/>
      </c>
      <c r="G3645">
        <v>107</v>
      </c>
      <c r="H3645" s="2">
        <v>39</v>
      </c>
      <c r="I3645">
        <f>+ABS(SUMIF($A$4:$A$11183,A3645,$H$4:$H$11183)-IF(ISERROR(VLOOKUP(A3645,Seguimiento_Mar_2025!G$4:U$356,15,FALSE)),0,VLOOKUP(A3645,Seguimiento_Mar_2025!G$4:U$356,15,FALSE)))</f>
        <v>0</v>
      </c>
    </row>
    <row r="3646" spans="1:9" ht="30">
      <c r="A3646" t="s">
        <v>791</v>
      </c>
      <c r="B3646" s="1" t="str">
        <f>+IF(LEN(A3646)&gt;0,VLOOKUP(A3646,Seguimiento_Mar_2025!G$4:H$356,2,FALSE),"")</f>
        <v>Trámites de conservación catastral realizados</v>
      </c>
      <c r="C3646" s="1" t="str">
        <f>+IF(LEN(A3646)&gt;0,VLOOKUP(A3646,Seguimiento_Mar_2025!G$4:J$356,4,FALSE),"")</f>
        <v>Departamento Administrativo de Planeación</v>
      </c>
      <c r="D3646" t="s">
        <v>1283</v>
      </c>
      <c r="E3646" t="str">
        <f t="shared" si="115"/>
        <v>55030103Hispania</v>
      </c>
      <c r="F3646" t="str">
        <f t="shared" si="114"/>
        <v/>
      </c>
      <c r="G3646">
        <v>300</v>
      </c>
      <c r="H3646" s="2">
        <v>4</v>
      </c>
      <c r="I3646">
        <f>+ABS(SUMIF($A$4:$A$11183,A3646,$H$4:$H$11183)-IF(ISERROR(VLOOKUP(A3646,Seguimiento_Mar_2025!G$4:U$356,15,FALSE)),0,VLOOKUP(A3646,Seguimiento_Mar_2025!G$4:U$356,15,FALSE)))</f>
        <v>0</v>
      </c>
    </row>
    <row r="3647" spans="1:9" ht="30">
      <c r="A3647" t="s">
        <v>791</v>
      </c>
      <c r="B3647" s="1" t="str">
        <f>+IF(LEN(A3647)&gt;0,VLOOKUP(A3647,Seguimiento_Mar_2025!G$4:H$356,2,FALSE),"")</f>
        <v>Trámites de conservación catastral realizados</v>
      </c>
      <c r="C3647" s="1" t="str">
        <f>+IF(LEN(A3647)&gt;0,VLOOKUP(A3647,Seguimiento_Mar_2025!G$4:J$356,4,FALSE),"")</f>
        <v>Departamento Administrativo de Planeación</v>
      </c>
      <c r="D3647" t="s">
        <v>1329</v>
      </c>
      <c r="E3647" t="str">
        <f t="shared" si="115"/>
        <v>55030103Itagüí</v>
      </c>
      <c r="F3647" t="str">
        <f t="shared" si="114"/>
        <v/>
      </c>
      <c r="G3647">
        <v>9144</v>
      </c>
      <c r="H3647" s="2">
        <v>2526</v>
      </c>
      <c r="I3647">
        <f>+ABS(SUMIF($A$4:$A$11183,A3647,$H$4:$H$11183)-IF(ISERROR(VLOOKUP(A3647,Seguimiento_Mar_2025!G$4:U$356,15,FALSE)),0,VLOOKUP(A3647,Seguimiento_Mar_2025!G$4:U$356,15,FALSE)))</f>
        <v>0</v>
      </c>
    </row>
    <row r="3648" spans="1:9" ht="30">
      <c r="A3648" t="s">
        <v>791</v>
      </c>
      <c r="B3648" s="1" t="str">
        <f>+IF(LEN(A3648)&gt;0,VLOOKUP(A3648,Seguimiento_Mar_2025!G$4:H$356,2,FALSE),"")</f>
        <v>Trámites de conservación catastral realizados</v>
      </c>
      <c r="C3648" s="1" t="str">
        <f>+IF(LEN(A3648)&gt;0,VLOOKUP(A3648,Seguimiento_Mar_2025!G$4:J$356,4,FALSE),"")</f>
        <v>Departamento Administrativo de Planeación</v>
      </c>
      <c r="D3648" t="s">
        <v>1238</v>
      </c>
      <c r="E3648" t="str">
        <f t="shared" si="115"/>
        <v>55030103Ituango</v>
      </c>
      <c r="F3648" t="str">
        <f t="shared" si="114"/>
        <v/>
      </c>
      <c r="G3648">
        <v>308</v>
      </c>
      <c r="H3648" s="2">
        <v>37</v>
      </c>
      <c r="I3648">
        <f>+ABS(SUMIF($A$4:$A$11183,A3648,$H$4:$H$11183)-IF(ISERROR(VLOOKUP(A3648,Seguimiento_Mar_2025!G$4:U$356,15,FALSE)),0,VLOOKUP(A3648,Seguimiento_Mar_2025!G$4:U$356,15,FALSE)))</f>
        <v>0</v>
      </c>
    </row>
    <row r="3649" spans="1:9" ht="30">
      <c r="A3649" t="s">
        <v>791</v>
      </c>
      <c r="B3649" s="1" t="str">
        <f>+IF(LEN(A3649)&gt;0,VLOOKUP(A3649,Seguimiento_Mar_2025!G$4:H$356,2,FALSE),"")</f>
        <v>Trámites de conservación catastral realizados</v>
      </c>
      <c r="C3649" s="1" t="str">
        <f>+IF(LEN(A3649)&gt;0,VLOOKUP(A3649,Seguimiento_Mar_2025!G$4:J$356,4,FALSE),"")</f>
        <v>Departamento Administrativo de Planeación</v>
      </c>
      <c r="D3649" t="s">
        <v>1330</v>
      </c>
      <c r="E3649" t="str">
        <f t="shared" si="115"/>
        <v>55030103Jardín</v>
      </c>
      <c r="F3649" t="str">
        <f t="shared" si="114"/>
        <v/>
      </c>
      <c r="G3649">
        <v>900</v>
      </c>
      <c r="H3649" s="2">
        <v>229</v>
      </c>
      <c r="I3649">
        <f>+ABS(SUMIF($A$4:$A$11183,A3649,$H$4:$H$11183)-IF(ISERROR(VLOOKUP(A3649,Seguimiento_Mar_2025!G$4:U$356,15,FALSE)),0,VLOOKUP(A3649,Seguimiento_Mar_2025!G$4:U$356,15,FALSE)))</f>
        <v>0</v>
      </c>
    </row>
    <row r="3650" spans="1:9" ht="30">
      <c r="A3650" t="s">
        <v>791</v>
      </c>
      <c r="B3650" s="1" t="str">
        <f>+IF(LEN(A3650)&gt;0,VLOOKUP(A3650,Seguimiento_Mar_2025!G$4:H$356,2,FALSE),"")</f>
        <v>Trámites de conservación catastral realizados</v>
      </c>
      <c r="C3650" s="1" t="str">
        <f>+IF(LEN(A3650)&gt;0,VLOOKUP(A3650,Seguimiento_Mar_2025!G$4:J$356,4,FALSE),"")</f>
        <v>Departamento Administrativo de Planeación</v>
      </c>
      <c r="D3650" t="s">
        <v>1237</v>
      </c>
      <c r="E3650" t="str">
        <f t="shared" si="115"/>
        <v>55030103Jericó</v>
      </c>
      <c r="F3650" t="str">
        <f t="shared" si="114"/>
        <v/>
      </c>
      <c r="G3650">
        <v>485</v>
      </c>
      <c r="H3650" s="2">
        <v>154</v>
      </c>
      <c r="I3650">
        <f>+ABS(SUMIF($A$4:$A$11183,A3650,$H$4:$H$11183)-IF(ISERROR(VLOOKUP(A3650,Seguimiento_Mar_2025!G$4:U$356,15,FALSE)),0,VLOOKUP(A3650,Seguimiento_Mar_2025!G$4:U$356,15,FALSE)))</f>
        <v>0</v>
      </c>
    </row>
    <row r="3651" spans="1:9" ht="30">
      <c r="A3651" t="s">
        <v>791</v>
      </c>
      <c r="B3651" s="1" t="str">
        <f>+IF(LEN(A3651)&gt;0,VLOOKUP(A3651,Seguimiento_Mar_2025!G$4:H$356,2,FALSE),"")</f>
        <v>Trámites de conservación catastral realizados</v>
      </c>
      <c r="C3651" s="1" t="str">
        <f>+IF(LEN(A3651)&gt;0,VLOOKUP(A3651,Seguimiento_Mar_2025!G$4:J$356,4,FALSE),"")</f>
        <v>Departamento Administrativo de Planeación</v>
      </c>
      <c r="D3651" t="s">
        <v>1356</v>
      </c>
      <c r="E3651" t="str">
        <f t="shared" si="115"/>
        <v>55030103La Ceja</v>
      </c>
      <c r="F3651" t="str">
        <f t="shared" si="114"/>
        <v/>
      </c>
      <c r="G3651">
        <v>4409</v>
      </c>
      <c r="H3651" s="2">
        <v>999</v>
      </c>
      <c r="I3651">
        <f>+ABS(SUMIF($A$4:$A$11183,A3651,$H$4:$H$11183)-IF(ISERROR(VLOOKUP(A3651,Seguimiento_Mar_2025!G$4:U$356,15,FALSE)),0,VLOOKUP(A3651,Seguimiento_Mar_2025!G$4:U$356,15,FALSE)))</f>
        <v>0</v>
      </c>
    </row>
    <row r="3652" spans="1:9" ht="30">
      <c r="A3652" t="s">
        <v>791</v>
      </c>
      <c r="B3652" s="1" t="str">
        <f>+IF(LEN(A3652)&gt;0,VLOOKUP(A3652,Seguimiento_Mar_2025!G$4:H$356,2,FALSE),"")</f>
        <v>Trámites de conservación catastral realizados</v>
      </c>
      <c r="C3652" s="1" t="str">
        <f>+IF(LEN(A3652)&gt;0,VLOOKUP(A3652,Seguimiento_Mar_2025!G$4:J$356,4,FALSE),"")</f>
        <v>Departamento Administrativo de Planeación</v>
      </c>
      <c r="D3652" t="s">
        <v>1294</v>
      </c>
      <c r="E3652" t="str">
        <f t="shared" si="115"/>
        <v>55030103La Pintada</v>
      </c>
      <c r="F3652" t="str">
        <f t="shared" ref="F3652:F3715" si="116">+IF(IF(LEN(E3652)&gt;0,COUNTIF($E$4:$E$11183,E3652),"")=1,"",IF(LEN(E3652)&gt;0,COUNTIF($E$4:$E$11183,E3652),""))</f>
        <v/>
      </c>
      <c r="G3652">
        <v>130</v>
      </c>
      <c r="H3652" s="2">
        <v>0</v>
      </c>
      <c r="I3652">
        <f>+ABS(SUMIF($A$4:$A$11183,A3652,$H$4:$H$11183)-IF(ISERROR(VLOOKUP(A3652,Seguimiento_Mar_2025!G$4:U$356,15,FALSE)),0,VLOOKUP(A3652,Seguimiento_Mar_2025!G$4:U$356,15,FALSE)))</f>
        <v>0</v>
      </c>
    </row>
    <row r="3653" spans="1:9" ht="30">
      <c r="A3653" t="s">
        <v>791</v>
      </c>
      <c r="B3653" s="1" t="str">
        <f>+IF(LEN(A3653)&gt;0,VLOOKUP(A3653,Seguimiento_Mar_2025!G$4:H$356,2,FALSE),"")</f>
        <v>Trámites de conservación catastral realizados</v>
      </c>
      <c r="C3653" s="1" t="str">
        <f>+IF(LEN(A3653)&gt;0,VLOOKUP(A3653,Seguimiento_Mar_2025!G$4:J$356,4,FALSE),"")</f>
        <v>Departamento Administrativo de Planeación</v>
      </c>
      <c r="D3653" t="s">
        <v>1333</v>
      </c>
      <c r="E3653" t="str">
        <f t="shared" si="115"/>
        <v>55030103La Unión</v>
      </c>
      <c r="F3653" t="str">
        <f t="shared" si="116"/>
        <v/>
      </c>
      <c r="G3653">
        <v>636</v>
      </c>
      <c r="H3653" s="2">
        <v>101</v>
      </c>
      <c r="I3653">
        <f>+ABS(SUMIF($A$4:$A$11183,A3653,$H$4:$H$11183)-IF(ISERROR(VLOOKUP(A3653,Seguimiento_Mar_2025!G$4:U$356,15,FALSE)),0,VLOOKUP(A3653,Seguimiento_Mar_2025!G$4:U$356,15,FALSE)))</f>
        <v>0</v>
      </c>
    </row>
    <row r="3654" spans="1:9" ht="30">
      <c r="A3654" t="s">
        <v>791</v>
      </c>
      <c r="B3654" s="1" t="str">
        <f>+IF(LEN(A3654)&gt;0,VLOOKUP(A3654,Seguimiento_Mar_2025!G$4:H$356,2,FALSE),"")</f>
        <v>Trámites de conservación catastral realizados</v>
      </c>
      <c r="C3654" s="1" t="str">
        <f>+IF(LEN(A3654)&gt;0,VLOOKUP(A3654,Seguimiento_Mar_2025!G$4:J$356,4,FALSE),"")</f>
        <v>Departamento Administrativo de Planeación</v>
      </c>
      <c r="D3654" t="s">
        <v>1240</v>
      </c>
      <c r="E3654" t="str">
        <f t="shared" si="115"/>
        <v>55030103Liborina</v>
      </c>
      <c r="F3654" t="str">
        <f t="shared" si="116"/>
        <v/>
      </c>
      <c r="G3654">
        <v>281</v>
      </c>
      <c r="H3654" s="2">
        <v>109</v>
      </c>
      <c r="I3654">
        <f>+ABS(SUMIF($A$4:$A$11183,A3654,$H$4:$H$11183)-IF(ISERROR(VLOOKUP(A3654,Seguimiento_Mar_2025!G$4:U$356,15,FALSE)),0,VLOOKUP(A3654,Seguimiento_Mar_2025!G$4:U$356,15,FALSE)))</f>
        <v>0</v>
      </c>
    </row>
    <row r="3655" spans="1:9" ht="30">
      <c r="A3655" t="s">
        <v>791</v>
      </c>
      <c r="B3655" s="1" t="str">
        <f>+IF(LEN(A3655)&gt;0,VLOOKUP(A3655,Seguimiento_Mar_2025!G$4:H$356,2,FALSE),"")</f>
        <v>Trámites de conservación catastral realizados</v>
      </c>
      <c r="C3655" s="1" t="str">
        <f>+IF(LEN(A3655)&gt;0,VLOOKUP(A3655,Seguimiento_Mar_2025!G$4:J$356,4,FALSE),"")</f>
        <v>Departamento Administrativo de Planeación</v>
      </c>
      <c r="D3655" t="s">
        <v>1275</v>
      </c>
      <c r="E3655" t="str">
        <f t="shared" si="115"/>
        <v>55030103Maceo</v>
      </c>
      <c r="F3655" t="str">
        <f t="shared" si="116"/>
        <v/>
      </c>
      <c r="G3655">
        <v>463</v>
      </c>
      <c r="H3655" s="2">
        <v>84</v>
      </c>
      <c r="I3655">
        <f>+ABS(SUMIF($A$4:$A$11183,A3655,$H$4:$H$11183)-IF(ISERROR(VLOOKUP(A3655,Seguimiento_Mar_2025!G$4:U$356,15,FALSE)),0,VLOOKUP(A3655,Seguimiento_Mar_2025!G$4:U$356,15,FALSE)))</f>
        <v>0</v>
      </c>
    </row>
    <row r="3656" spans="1:9" ht="30">
      <c r="A3656" t="s">
        <v>791</v>
      </c>
      <c r="B3656" s="1" t="str">
        <f>+IF(LEN(A3656)&gt;0,VLOOKUP(A3656,Seguimiento_Mar_2025!G$4:H$356,2,FALSE),"")</f>
        <v>Trámites de conservación catastral realizados</v>
      </c>
      <c r="C3656" s="1" t="str">
        <f>+IF(LEN(A3656)&gt;0,VLOOKUP(A3656,Seguimiento_Mar_2025!G$4:J$356,4,FALSE),"")</f>
        <v>Departamento Administrativo de Planeación</v>
      </c>
      <c r="D3656" t="s">
        <v>1284</v>
      </c>
      <c r="E3656" t="str">
        <f t="shared" si="115"/>
        <v>55030103Montebello</v>
      </c>
      <c r="F3656" t="str">
        <f t="shared" si="116"/>
        <v/>
      </c>
      <c r="G3656">
        <v>425</v>
      </c>
      <c r="H3656" s="2">
        <v>94</v>
      </c>
      <c r="I3656">
        <f>+ABS(SUMIF($A$4:$A$11183,A3656,$H$4:$H$11183)-IF(ISERROR(VLOOKUP(A3656,Seguimiento_Mar_2025!G$4:U$356,15,FALSE)),0,VLOOKUP(A3656,Seguimiento_Mar_2025!G$4:U$356,15,FALSE)))</f>
        <v>0</v>
      </c>
    </row>
    <row r="3657" spans="1:9" ht="30">
      <c r="A3657" t="s">
        <v>791</v>
      </c>
      <c r="B3657" s="1" t="str">
        <f>+IF(LEN(A3657)&gt;0,VLOOKUP(A3657,Seguimiento_Mar_2025!G$4:H$356,2,FALSE),"")</f>
        <v>Trámites de conservación catastral realizados</v>
      </c>
      <c r="C3657" s="1" t="str">
        <f>+IF(LEN(A3657)&gt;0,VLOOKUP(A3657,Seguimiento_Mar_2025!G$4:J$356,4,FALSE),"")</f>
        <v>Departamento Administrativo de Planeación</v>
      </c>
      <c r="D3657" t="s">
        <v>1285</v>
      </c>
      <c r="E3657" t="str">
        <f t="shared" si="115"/>
        <v>55030103Mutatá</v>
      </c>
      <c r="F3657" t="str">
        <f t="shared" si="116"/>
        <v/>
      </c>
      <c r="G3657">
        <v>238</v>
      </c>
      <c r="H3657" s="2">
        <v>67</v>
      </c>
      <c r="I3657">
        <f>+ABS(SUMIF($A$4:$A$11183,A3657,$H$4:$H$11183)-IF(ISERROR(VLOOKUP(A3657,Seguimiento_Mar_2025!G$4:U$356,15,FALSE)),0,VLOOKUP(A3657,Seguimiento_Mar_2025!G$4:U$356,15,FALSE)))</f>
        <v>0</v>
      </c>
    </row>
    <row r="3658" spans="1:9" ht="30">
      <c r="A3658" t="s">
        <v>791</v>
      </c>
      <c r="B3658" s="1" t="str">
        <f>+IF(LEN(A3658)&gt;0,VLOOKUP(A3658,Seguimiento_Mar_2025!G$4:H$356,2,FALSE),"")</f>
        <v>Trámites de conservación catastral realizados</v>
      </c>
      <c r="C3658" s="1" t="str">
        <f>+IF(LEN(A3658)&gt;0,VLOOKUP(A3658,Seguimiento_Mar_2025!G$4:J$356,4,FALSE),"")</f>
        <v>Departamento Administrativo de Planeación</v>
      </c>
      <c r="D3658" t="s">
        <v>1286</v>
      </c>
      <c r="E3658" t="str">
        <f t="shared" si="115"/>
        <v>55030103Nariño</v>
      </c>
      <c r="F3658" t="str">
        <f t="shared" si="116"/>
        <v/>
      </c>
      <c r="G3658">
        <v>329</v>
      </c>
      <c r="H3658" s="2">
        <v>109</v>
      </c>
      <c r="I3658">
        <f>+ABS(SUMIF($A$4:$A$11183,A3658,$H$4:$H$11183)-IF(ISERROR(VLOOKUP(A3658,Seguimiento_Mar_2025!G$4:U$356,15,FALSE)),0,VLOOKUP(A3658,Seguimiento_Mar_2025!G$4:U$356,15,FALSE)))</f>
        <v>0</v>
      </c>
    </row>
    <row r="3659" spans="1:9" ht="30">
      <c r="A3659" t="s">
        <v>791</v>
      </c>
      <c r="B3659" s="1" t="str">
        <f>+IF(LEN(A3659)&gt;0,VLOOKUP(A3659,Seguimiento_Mar_2025!G$4:H$356,2,FALSE),"")</f>
        <v>Trámites de conservación catastral realizados</v>
      </c>
      <c r="C3659" s="1" t="str">
        <f>+IF(LEN(A3659)&gt;0,VLOOKUP(A3659,Seguimiento_Mar_2025!G$4:J$356,4,FALSE),"")</f>
        <v>Departamento Administrativo de Planeación</v>
      </c>
      <c r="D3659" t="s">
        <v>1239</v>
      </c>
      <c r="E3659" t="str">
        <f t="shared" si="115"/>
        <v>55030103Nechí</v>
      </c>
      <c r="F3659" t="str">
        <f t="shared" si="116"/>
        <v/>
      </c>
      <c r="G3659">
        <v>109</v>
      </c>
      <c r="H3659" s="2">
        <v>15</v>
      </c>
      <c r="I3659">
        <f>+ABS(SUMIF($A$4:$A$11183,A3659,$H$4:$H$11183)-IF(ISERROR(VLOOKUP(A3659,Seguimiento_Mar_2025!G$4:U$356,15,FALSE)),0,VLOOKUP(A3659,Seguimiento_Mar_2025!G$4:U$356,15,FALSE)))</f>
        <v>0</v>
      </c>
    </row>
    <row r="3660" spans="1:9" ht="30">
      <c r="A3660" t="s">
        <v>791</v>
      </c>
      <c r="B3660" s="1" t="str">
        <f>+IF(LEN(A3660)&gt;0,VLOOKUP(A3660,Seguimiento_Mar_2025!G$4:H$356,2,FALSE),"")</f>
        <v>Trámites de conservación catastral realizados</v>
      </c>
      <c r="C3660" s="1" t="str">
        <f>+IF(LEN(A3660)&gt;0,VLOOKUP(A3660,Seguimiento_Mar_2025!G$4:J$356,4,FALSE),"")</f>
        <v>Departamento Administrativo de Planeación</v>
      </c>
      <c r="D3660" t="s">
        <v>1228</v>
      </c>
      <c r="E3660" t="str">
        <f t="shared" si="115"/>
        <v>55030103Necoclí</v>
      </c>
      <c r="F3660" t="str">
        <f t="shared" si="116"/>
        <v/>
      </c>
      <c r="G3660">
        <v>1294</v>
      </c>
      <c r="H3660" s="2">
        <v>140</v>
      </c>
      <c r="I3660">
        <f>+ABS(SUMIF($A$4:$A$11183,A3660,$H$4:$H$11183)-IF(ISERROR(VLOOKUP(A3660,Seguimiento_Mar_2025!G$4:U$356,15,FALSE)),0,VLOOKUP(A3660,Seguimiento_Mar_2025!G$4:U$356,15,FALSE)))</f>
        <v>0</v>
      </c>
    </row>
    <row r="3661" spans="1:9" ht="30">
      <c r="A3661" t="s">
        <v>791</v>
      </c>
      <c r="B3661" s="1" t="str">
        <f>+IF(LEN(A3661)&gt;0,VLOOKUP(A3661,Seguimiento_Mar_2025!G$4:H$356,2,FALSE),"")</f>
        <v>Trámites de conservación catastral realizados</v>
      </c>
      <c r="C3661" s="1" t="str">
        <f>+IF(LEN(A3661)&gt;0,VLOOKUP(A3661,Seguimiento_Mar_2025!G$4:J$356,4,FALSE),"")</f>
        <v>Departamento Administrativo de Planeación</v>
      </c>
      <c r="D3661" t="s">
        <v>1274</v>
      </c>
      <c r="E3661" t="str">
        <f t="shared" si="115"/>
        <v>55030103Olaya</v>
      </c>
      <c r="F3661" t="str">
        <f t="shared" si="116"/>
        <v/>
      </c>
      <c r="G3661">
        <v>118</v>
      </c>
      <c r="H3661" s="2">
        <v>35</v>
      </c>
      <c r="I3661">
        <f>+ABS(SUMIF($A$4:$A$11183,A3661,$H$4:$H$11183)-IF(ISERROR(VLOOKUP(A3661,Seguimiento_Mar_2025!G$4:U$356,15,FALSE)),0,VLOOKUP(A3661,Seguimiento_Mar_2025!G$4:U$356,15,FALSE)))</f>
        <v>0</v>
      </c>
    </row>
    <row r="3662" spans="1:9" ht="30">
      <c r="A3662" t="s">
        <v>791</v>
      </c>
      <c r="B3662" s="1" t="str">
        <f>+IF(LEN(A3662)&gt;0,VLOOKUP(A3662,Seguimiento_Mar_2025!G$4:H$356,2,FALSE),"")</f>
        <v>Trámites de conservación catastral realizados</v>
      </c>
      <c r="C3662" s="1" t="str">
        <f>+IF(LEN(A3662)&gt;0,VLOOKUP(A3662,Seguimiento_Mar_2025!G$4:J$356,4,FALSE),"")</f>
        <v>Departamento Administrativo de Planeación</v>
      </c>
      <c r="D3662" t="s">
        <v>1335</v>
      </c>
      <c r="E3662" t="str">
        <f t="shared" si="115"/>
        <v>55030103Peque</v>
      </c>
      <c r="F3662" t="str">
        <f t="shared" si="116"/>
        <v/>
      </c>
      <c r="G3662">
        <v>321</v>
      </c>
      <c r="H3662" s="2">
        <v>93</v>
      </c>
      <c r="I3662">
        <f>+ABS(SUMIF($A$4:$A$11183,A3662,$H$4:$H$11183)-IF(ISERROR(VLOOKUP(A3662,Seguimiento_Mar_2025!G$4:U$356,15,FALSE)),0,VLOOKUP(A3662,Seguimiento_Mar_2025!G$4:U$356,15,FALSE)))</f>
        <v>0</v>
      </c>
    </row>
    <row r="3663" spans="1:9" ht="30">
      <c r="A3663" t="s">
        <v>791</v>
      </c>
      <c r="B3663" s="1" t="str">
        <f>+IF(LEN(A3663)&gt;0,VLOOKUP(A3663,Seguimiento_Mar_2025!G$4:H$356,2,FALSE),"")</f>
        <v>Trámites de conservación catastral realizados</v>
      </c>
      <c r="C3663" s="1" t="str">
        <f>+IF(LEN(A3663)&gt;0,VLOOKUP(A3663,Seguimiento_Mar_2025!G$4:J$356,4,FALSE),"")</f>
        <v>Departamento Administrativo de Planeación</v>
      </c>
      <c r="D3663" t="s">
        <v>1295</v>
      </c>
      <c r="E3663" t="str">
        <f t="shared" si="115"/>
        <v>55030103Pueblorrico</v>
      </c>
      <c r="F3663" t="str">
        <f t="shared" si="116"/>
        <v/>
      </c>
      <c r="G3663">
        <v>376</v>
      </c>
      <c r="H3663" s="2">
        <v>57</v>
      </c>
      <c r="I3663">
        <f>+ABS(SUMIF($A$4:$A$11183,A3663,$H$4:$H$11183)-IF(ISERROR(VLOOKUP(A3663,Seguimiento_Mar_2025!G$4:U$356,15,FALSE)),0,VLOOKUP(A3663,Seguimiento_Mar_2025!G$4:U$356,15,FALSE)))</f>
        <v>0</v>
      </c>
    </row>
    <row r="3664" spans="1:9" ht="30">
      <c r="A3664" t="s">
        <v>791</v>
      </c>
      <c r="B3664" s="1" t="str">
        <f>+IF(LEN(A3664)&gt;0,VLOOKUP(A3664,Seguimiento_Mar_2025!G$4:H$356,2,FALSE),"")</f>
        <v>Trámites de conservación catastral realizados</v>
      </c>
      <c r="C3664" s="1" t="str">
        <f>+IF(LEN(A3664)&gt;0,VLOOKUP(A3664,Seguimiento_Mar_2025!G$4:J$356,4,FALSE),"")</f>
        <v>Departamento Administrativo de Planeación</v>
      </c>
      <c r="D3664" t="s">
        <v>1408</v>
      </c>
      <c r="E3664" t="str">
        <f t="shared" si="115"/>
        <v>55030103Puerto Berrio</v>
      </c>
      <c r="F3664" t="str">
        <f t="shared" si="116"/>
        <v/>
      </c>
      <c r="G3664">
        <v>1085</v>
      </c>
      <c r="H3664" s="2">
        <v>167</v>
      </c>
      <c r="I3664">
        <f>+ABS(SUMIF($A$4:$A$11183,A3664,$H$4:$H$11183)-IF(ISERROR(VLOOKUP(A3664,Seguimiento_Mar_2025!G$4:U$356,15,FALSE)),0,VLOOKUP(A3664,Seguimiento_Mar_2025!G$4:U$356,15,FALSE)))</f>
        <v>0</v>
      </c>
    </row>
    <row r="3665" spans="1:9" ht="30">
      <c r="A3665" t="s">
        <v>791</v>
      </c>
      <c r="B3665" s="1" t="str">
        <f>+IF(LEN(A3665)&gt;0,VLOOKUP(A3665,Seguimiento_Mar_2025!G$4:H$356,2,FALSE),"")</f>
        <v>Trámites de conservación catastral realizados</v>
      </c>
      <c r="C3665" s="1" t="str">
        <f>+IF(LEN(A3665)&gt;0,VLOOKUP(A3665,Seguimiento_Mar_2025!G$4:J$356,4,FALSE),"")</f>
        <v>Departamento Administrativo de Planeación</v>
      </c>
      <c r="D3665" t="s">
        <v>1287</v>
      </c>
      <c r="E3665" t="str">
        <f t="shared" si="115"/>
        <v>55030103Puerto Nare</v>
      </c>
      <c r="F3665" t="str">
        <f t="shared" si="116"/>
        <v/>
      </c>
      <c r="G3665">
        <v>289</v>
      </c>
      <c r="H3665" s="2">
        <v>93</v>
      </c>
      <c r="I3665">
        <f>+ABS(SUMIF($A$4:$A$11183,A3665,$H$4:$H$11183)-IF(ISERROR(VLOOKUP(A3665,Seguimiento_Mar_2025!G$4:U$356,15,FALSE)),0,VLOOKUP(A3665,Seguimiento_Mar_2025!G$4:U$356,15,FALSE)))</f>
        <v>0</v>
      </c>
    </row>
    <row r="3666" spans="1:9" ht="30">
      <c r="A3666" t="s">
        <v>791</v>
      </c>
      <c r="B3666" s="1" t="str">
        <f>+IF(LEN(A3666)&gt;0,VLOOKUP(A3666,Seguimiento_Mar_2025!G$4:H$356,2,FALSE),"")</f>
        <v>Trámites de conservación catastral realizados</v>
      </c>
      <c r="C3666" s="1" t="str">
        <f>+IF(LEN(A3666)&gt;0,VLOOKUP(A3666,Seguimiento_Mar_2025!G$4:J$356,4,FALSE),"")</f>
        <v>Departamento Administrativo de Planeación</v>
      </c>
      <c r="D3666" t="s">
        <v>1268</v>
      </c>
      <c r="E3666" t="str">
        <f t="shared" si="115"/>
        <v>55030103Puerto Triunfo</v>
      </c>
      <c r="F3666" t="str">
        <f t="shared" si="116"/>
        <v/>
      </c>
      <c r="G3666">
        <v>461</v>
      </c>
      <c r="H3666" s="2">
        <v>11</v>
      </c>
      <c r="I3666">
        <f>+ABS(SUMIF($A$4:$A$11183,A3666,$H$4:$H$11183)-IF(ISERROR(VLOOKUP(A3666,Seguimiento_Mar_2025!G$4:U$356,15,FALSE)),0,VLOOKUP(A3666,Seguimiento_Mar_2025!G$4:U$356,15,FALSE)))</f>
        <v>0</v>
      </c>
    </row>
    <row r="3667" spans="1:9" ht="30">
      <c r="A3667" t="s">
        <v>791</v>
      </c>
      <c r="B3667" s="1" t="str">
        <f>+IF(LEN(A3667)&gt;0,VLOOKUP(A3667,Seguimiento_Mar_2025!G$4:H$356,2,FALSE),"")</f>
        <v>Trámites de conservación catastral realizados</v>
      </c>
      <c r="C3667" s="1" t="str">
        <f>+IF(LEN(A3667)&gt;0,VLOOKUP(A3667,Seguimiento_Mar_2025!G$4:J$356,4,FALSE),"")</f>
        <v>Departamento Administrativo de Planeación</v>
      </c>
      <c r="D3667" t="s">
        <v>1336</v>
      </c>
      <c r="E3667" t="str">
        <f t="shared" si="115"/>
        <v>55030103Remedios</v>
      </c>
      <c r="F3667" t="str">
        <f t="shared" si="116"/>
        <v/>
      </c>
      <c r="G3667">
        <v>512</v>
      </c>
      <c r="H3667" s="2">
        <v>197</v>
      </c>
      <c r="I3667">
        <f>+ABS(SUMIF($A$4:$A$11183,A3667,$H$4:$H$11183)-IF(ISERROR(VLOOKUP(A3667,Seguimiento_Mar_2025!G$4:U$356,15,FALSE)),0,VLOOKUP(A3667,Seguimiento_Mar_2025!G$4:U$356,15,FALSE)))</f>
        <v>0</v>
      </c>
    </row>
    <row r="3668" spans="1:9" ht="30">
      <c r="A3668" t="s">
        <v>791</v>
      </c>
      <c r="B3668" s="1" t="str">
        <f>+IF(LEN(A3668)&gt;0,VLOOKUP(A3668,Seguimiento_Mar_2025!G$4:H$356,2,FALSE),"")</f>
        <v>Trámites de conservación catastral realizados</v>
      </c>
      <c r="C3668" s="1" t="str">
        <f>+IF(LEN(A3668)&gt;0,VLOOKUP(A3668,Seguimiento_Mar_2025!G$4:J$356,4,FALSE),"")</f>
        <v>Departamento Administrativo de Planeación</v>
      </c>
      <c r="D3668" t="s">
        <v>1338</v>
      </c>
      <c r="E3668" t="str">
        <f t="shared" si="115"/>
        <v>55030103Sabanalarga</v>
      </c>
      <c r="F3668" t="str">
        <f t="shared" si="116"/>
        <v/>
      </c>
      <c r="G3668">
        <v>252</v>
      </c>
      <c r="H3668" s="2">
        <v>65</v>
      </c>
      <c r="I3668">
        <f>+ABS(SUMIF($A$4:$A$11183,A3668,$H$4:$H$11183)-IF(ISERROR(VLOOKUP(A3668,Seguimiento_Mar_2025!G$4:U$356,15,FALSE)),0,VLOOKUP(A3668,Seguimiento_Mar_2025!G$4:U$356,15,FALSE)))</f>
        <v>0</v>
      </c>
    </row>
    <row r="3669" spans="1:9" ht="30">
      <c r="A3669" t="s">
        <v>791</v>
      </c>
      <c r="B3669" s="1" t="str">
        <f>+IF(LEN(A3669)&gt;0,VLOOKUP(A3669,Seguimiento_Mar_2025!G$4:H$356,2,FALSE),"")</f>
        <v>Trámites de conservación catastral realizados</v>
      </c>
      <c r="C3669" s="1" t="str">
        <f>+IF(LEN(A3669)&gt;0,VLOOKUP(A3669,Seguimiento_Mar_2025!G$4:J$356,4,FALSE),"")</f>
        <v>Departamento Administrativo de Planeación</v>
      </c>
      <c r="D3669" t="s">
        <v>1300</v>
      </c>
      <c r="E3669" t="str">
        <f t="shared" si="115"/>
        <v>55030103Salgar</v>
      </c>
      <c r="F3669" t="str">
        <f t="shared" si="116"/>
        <v/>
      </c>
      <c r="G3669">
        <v>485</v>
      </c>
      <c r="H3669" s="2">
        <v>117</v>
      </c>
      <c r="I3669">
        <f>+ABS(SUMIF($A$4:$A$11183,A3669,$H$4:$H$11183)-IF(ISERROR(VLOOKUP(A3669,Seguimiento_Mar_2025!G$4:U$356,15,FALSE)),0,VLOOKUP(A3669,Seguimiento_Mar_2025!G$4:U$356,15,FALSE)))</f>
        <v>0</v>
      </c>
    </row>
    <row r="3670" spans="1:9" ht="30">
      <c r="A3670" t="s">
        <v>791</v>
      </c>
      <c r="B3670" s="1" t="str">
        <f>+IF(LEN(A3670)&gt;0,VLOOKUP(A3670,Seguimiento_Mar_2025!G$4:H$356,2,FALSE),"")</f>
        <v>Trámites de conservación catastral realizados</v>
      </c>
      <c r="C3670" s="1" t="str">
        <f>+IF(LEN(A3670)&gt;0,VLOOKUP(A3670,Seguimiento_Mar_2025!G$4:J$356,4,FALSE),"")</f>
        <v>Departamento Administrativo de Planeación</v>
      </c>
      <c r="D3670" t="s">
        <v>1409</v>
      </c>
      <c r="E3670" t="str">
        <f t="shared" si="115"/>
        <v>55030103San Andres De Cuerquia</v>
      </c>
      <c r="F3670" t="str">
        <f t="shared" si="116"/>
        <v/>
      </c>
      <c r="G3670">
        <v>163</v>
      </c>
      <c r="H3670" s="2">
        <v>107</v>
      </c>
      <c r="I3670">
        <f>+ABS(SUMIF($A$4:$A$11183,A3670,$H$4:$H$11183)-IF(ISERROR(VLOOKUP(A3670,Seguimiento_Mar_2025!G$4:U$356,15,FALSE)),0,VLOOKUP(A3670,Seguimiento_Mar_2025!G$4:U$356,15,FALSE)))</f>
        <v>0</v>
      </c>
    </row>
    <row r="3671" spans="1:9" ht="30">
      <c r="A3671" t="s">
        <v>791</v>
      </c>
      <c r="B3671" s="1" t="str">
        <f>+IF(LEN(A3671)&gt;0,VLOOKUP(A3671,Seguimiento_Mar_2025!G$4:H$356,2,FALSE),"")</f>
        <v>Trámites de conservación catastral realizados</v>
      </c>
      <c r="C3671" s="1" t="str">
        <f>+IF(LEN(A3671)&gt;0,VLOOKUP(A3671,Seguimiento_Mar_2025!G$4:J$356,4,FALSE),"")</f>
        <v>Departamento Administrativo de Planeación</v>
      </c>
      <c r="D3671" t="s">
        <v>1242</v>
      </c>
      <c r="E3671" t="str">
        <f t="shared" si="115"/>
        <v>55030103San Carlos</v>
      </c>
      <c r="F3671" t="str">
        <f t="shared" si="116"/>
        <v/>
      </c>
      <c r="G3671">
        <v>710</v>
      </c>
      <c r="H3671" s="2">
        <v>57</v>
      </c>
      <c r="I3671">
        <f>+ABS(SUMIF($A$4:$A$11183,A3671,$H$4:$H$11183)-IF(ISERROR(VLOOKUP(A3671,Seguimiento_Mar_2025!G$4:U$356,15,FALSE)),0,VLOOKUP(A3671,Seguimiento_Mar_2025!G$4:U$356,15,FALSE)))</f>
        <v>0</v>
      </c>
    </row>
    <row r="3672" spans="1:9" ht="30">
      <c r="A3672" t="s">
        <v>791</v>
      </c>
      <c r="B3672" s="1" t="str">
        <f>+IF(LEN(A3672)&gt;0,VLOOKUP(A3672,Seguimiento_Mar_2025!G$4:H$356,2,FALSE),"")</f>
        <v>Trámites de conservación catastral realizados</v>
      </c>
      <c r="C3672" s="1" t="str">
        <f>+IF(LEN(A3672)&gt;0,VLOOKUP(A3672,Seguimiento_Mar_2025!G$4:J$356,4,FALSE),"")</f>
        <v>Departamento Administrativo de Planeación</v>
      </c>
      <c r="D3672" t="s">
        <v>1302</v>
      </c>
      <c r="E3672" t="str">
        <f t="shared" si="115"/>
        <v>55030103San Francisco</v>
      </c>
      <c r="F3672" t="str">
        <f t="shared" si="116"/>
        <v/>
      </c>
      <c r="G3672">
        <v>370</v>
      </c>
      <c r="H3672" s="2">
        <v>77</v>
      </c>
      <c r="I3672">
        <f>+ABS(SUMIF($A$4:$A$11183,A3672,$H$4:$H$11183)-IF(ISERROR(VLOOKUP(A3672,Seguimiento_Mar_2025!G$4:U$356,15,FALSE)),0,VLOOKUP(A3672,Seguimiento_Mar_2025!G$4:U$356,15,FALSE)))</f>
        <v>0</v>
      </c>
    </row>
    <row r="3673" spans="1:9" ht="30">
      <c r="A3673" t="s">
        <v>791</v>
      </c>
      <c r="B3673" s="1" t="str">
        <f>+IF(LEN(A3673)&gt;0,VLOOKUP(A3673,Seguimiento_Mar_2025!G$4:H$356,2,FALSE),"")</f>
        <v>Trámites de conservación catastral realizados</v>
      </c>
      <c r="C3673" s="1" t="str">
        <f>+IF(LEN(A3673)&gt;0,VLOOKUP(A3673,Seguimiento_Mar_2025!G$4:J$356,4,FALSE),"")</f>
        <v>Departamento Administrativo de Planeación</v>
      </c>
      <c r="D3673" t="s">
        <v>1419</v>
      </c>
      <c r="E3673" t="str">
        <f t="shared" si="115"/>
        <v>55030103San Jeronimo</v>
      </c>
      <c r="F3673" t="str">
        <f t="shared" si="116"/>
        <v/>
      </c>
      <c r="G3673">
        <v>865</v>
      </c>
      <c r="H3673" s="2">
        <v>338</v>
      </c>
      <c r="I3673">
        <f>+ABS(SUMIF($A$4:$A$11183,A3673,$H$4:$H$11183)-IF(ISERROR(VLOOKUP(A3673,Seguimiento_Mar_2025!G$4:U$356,15,FALSE)),0,VLOOKUP(A3673,Seguimiento_Mar_2025!G$4:U$356,15,FALSE)))</f>
        <v>0</v>
      </c>
    </row>
    <row r="3674" spans="1:9" ht="30">
      <c r="A3674" t="s">
        <v>791</v>
      </c>
      <c r="B3674" s="1" t="str">
        <f>+IF(LEN(A3674)&gt;0,VLOOKUP(A3674,Seguimiento_Mar_2025!G$4:H$356,2,FALSE),"")</f>
        <v>Trámites de conservación catastral realizados</v>
      </c>
      <c r="C3674" s="1" t="str">
        <f>+IF(LEN(A3674)&gt;0,VLOOKUP(A3674,Seguimiento_Mar_2025!G$4:J$356,4,FALSE),"")</f>
        <v>Departamento Administrativo de Planeación</v>
      </c>
      <c r="D3674" t="s">
        <v>1358</v>
      </c>
      <c r="E3674" t="str">
        <f t="shared" si="115"/>
        <v>55030103San José De La Montaña</v>
      </c>
      <c r="F3674" t="str">
        <f t="shared" si="116"/>
        <v/>
      </c>
      <c r="G3674">
        <v>134</v>
      </c>
      <c r="H3674" s="2">
        <v>31</v>
      </c>
      <c r="I3674">
        <f>+ABS(SUMIF($A$4:$A$11183,A3674,$H$4:$H$11183)-IF(ISERROR(VLOOKUP(A3674,Seguimiento_Mar_2025!G$4:U$356,15,FALSE)),0,VLOOKUP(A3674,Seguimiento_Mar_2025!G$4:U$356,15,FALSE)))</f>
        <v>0</v>
      </c>
    </row>
    <row r="3675" spans="1:9" ht="30">
      <c r="A3675" t="s">
        <v>791</v>
      </c>
      <c r="B3675" s="1" t="str">
        <f>+IF(LEN(A3675)&gt;0,VLOOKUP(A3675,Seguimiento_Mar_2025!G$4:H$356,2,FALSE),"")</f>
        <v>Trámites de conservación catastral realizados</v>
      </c>
      <c r="C3675" s="1" t="str">
        <f>+IF(LEN(A3675)&gt;0,VLOOKUP(A3675,Seguimiento_Mar_2025!G$4:J$356,4,FALSE),"")</f>
        <v>Departamento Administrativo de Planeación</v>
      </c>
      <c r="D3675" t="s">
        <v>1359</v>
      </c>
      <c r="E3675" t="str">
        <f t="shared" si="115"/>
        <v>55030103San Juan De Urabá</v>
      </c>
      <c r="F3675" t="str">
        <f t="shared" si="116"/>
        <v/>
      </c>
      <c r="G3675">
        <v>198</v>
      </c>
      <c r="H3675" s="2">
        <v>43</v>
      </c>
      <c r="I3675">
        <f>+ABS(SUMIF($A$4:$A$11183,A3675,$H$4:$H$11183)-IF(ISERROR(VLOOKUP(A3675,Seguimiento_Mar_2025!G$4:U$356,15,FALSE)),0,VLOOKUP(A3675,Seguimiento_Mar_2025!G$4:U$356,15,FALSE)))</f>
        <v>0</v>
      </c>
    </row>
    <row r="3676" spans="1:9" ht="30">
      <c r="A3676" t="s">
        <v>791</v>
      </c>
      <c r="B3676" s="1" t="str">
        <f>+IF(LEN(A3676)&gt;0,VLOOKUP(A3676,Seguimiento_Mar_2025!G$4:H$356,2,FALSE),"")</f>
        <v>Trámites de conservación catastral realizados</v>
      </c>
      <c r="C3676" s="1" t="str">
        <f>+IF(LEN(A3676)&gt;0,VLOOKUP(A3676,Seguimiento_Mar_2025!G$4:J$356,4,FALSE),"")</f>
        <v>Departamento Administrativo de Planeación</v>
      </c>
      <c r="D3676" t="s">
        <v>1298</v>
      </c>
      <c r="E3676" t="str">
        <f t="shared" si="115"/>
        <v>55030103San Luis</v>
      </c>
      <c r="F3676" t="str">
        <f t="shared" si="116"/>
        <v/>
      </c>
      <c r="G3676">
        <v>1728</v>
      </c>
      <c r="H3676" s="2">
        <v>243</v>
      </c>
      <c r="I3676">
        <f>+ABS(SUMIF($A$4:$A$11183,A3676,$H$4:$H$11183)-IF(ISERROR(VLOOKUP(A3676,Seguimiento_Mar_2025!G$4:U$356,15,FALSE)),0,VLOOKUP(A3676,Seguimiento_Mar_2025!G$4:U$356,15,FALSE)))</f>
        <v>0</v>
      </c>
    </row>
    <row r="3677" spans="1:9" ht="30">
      <c r="A3677" t="s">
        <v>791</v>
      </c>
      <c r="B3677" s="1" t="str">
        <f>+IF(LEN(A3677)&gt;0,VLOOKUP(A3677,Seguimiento_Mar_2025!G$4:H$356,2,FALSE),"")</f>
        <v>Trámites de conservación catastral realizados</v>
      </c>
      <c r="C3677" s="1" t="str">
        <f>+IF(LEN(A3677)&gt;0,VLOOKUP(A3677,Seguimiento_Mar_2025!G$4:J$356,4,FALSE),"")</f>
        <v>Departamento Administrativo de Planeación</v>
      </c>
      <c r="D3677" t="s">
        <v>1341</v>
      </c>
      <c r="E3677" t="str">
        <f t="shared" si="115"/>
        <v>55030103San Pedro de los Milagros</v>
      </c>
      <c r="F3677" t="str">
        <f t="shared" si="116"/>
        <v/>
      </c>
      <c r="G3677">
        <v>288</v>
      </c>
      <c r="H3677" s="2">
        <v>37</v>
      </c>
      <c r="I3677">
        <f>+ABS(SUMIF($A$4:$A$11183,A3677,$H$4:$H$11183)-IF(ISERROR(VLOOKUP(A3677,Seguimiento_Mar_2025!G$4:U$356,15,FALSE)),0,VLOOKUP(A3677,Seguimiento_Mar_2025!G$4:U$356,15,FALSE)))</f>
        <v>0</v>
      </c>
    </row>
    <row r="3678" spans="1:9" ht="30">
      <c r="A3678" t="s">
        <v>791</v>
      </c>
      <c r="B3678" s="1" t="str">
        <f>+IF(LEN(A3678)&gt;0,VLOOKUP(A3678,Seguimiento_Mar_2025!G$4:H$356,2,FALSE),"")</f>
        <v>Trámites de conservación catastral realizados</v>
      </c>
      <c r="C3678" s="1" t="str">
        <f>+IF(LEN(A3678)&gt;0,VLOOKUP(A3678,Seguimiento_Mar_2025!G$4:J$356,4,FALSE),"")</f>
        <v>Departamento Administrativo de Planeación</v>
      </c>
      <c r="D3678" t="s">
        <v>1411</v>
      </c>
      <c r="E3678" t="str">
        <f t="shared" si="115"/>
        <v>55030103San Pedro De Urabá</v>
      </c>
      <c r="F3678" t="str">
        <f t="shared" si="116"/>
        <v/>
      </c>
      <c r="G3678">
        <v>468</v>
      </c>
      <c r="H3678" s="2">
        <v>94</v>
      </c>
      <c r="I3678">
        <f>+ABS(SUMIF($A$4:$A$11183,A3678,$H$4:$H$11183)-IF(ISERROR(VLOOKUP(A3678,Seguimiento_Mar_2025!G$4:U$356,15,FALSE)),0,VLOOKUP(A3678,Seguimiento_Mar_2025!G$4:U$356,15,FALSE)))</f>
        <v>0</v>
      </c>
    </row>
    <row r="3679" spans="1:9" ht="30">
      <c r="A3679" t="s">
        <v>791</v>
      </c>
      <c r="B3679" s="1" t="str">
        <f>+IF(LEN(A3679)&gt;0,VLOOKUP(A3679,Seguimiento_Mar_2025!G$4:H$356,2,FALSE),"")</f>
        <v>Trámites de conservación catastral realizados</v>
      </c>
      <c r="C3679" s="1" t="str">
        <f>+IF(LEN(A3679)&gt;0,VLOOKUP(A3679,Seguimiento_Mar_2025!G$4:J$356,4,FALSE),"")</f>
        <v>Departamento Administrativo de Planeación</v>
      </c>
      <c r="D3679" t="s">
        <v>1247</v>
      </c>
      <c r="E3679" t="str">
        <f t="shared" si="115"/>
        <v>55030103San Rafael</v>
      </c>
      <c r="F3679" t="str">
        <f t="shared" si="116"/>
        <v/>
      </c>
      <c r="G3679">
        <v>730</v>
      </c>
      <c r="H3679" s="2">
        <v>19</v>
      </c>
      <c r="I3679">
        <f>+ABS(SUMIF($A$4:$A$11183,A3679,$H$4:$H$11183)-IF(ISERROR(VLOOKUP(A3679,Seguimiento_Mar_2025!G$4:U$356,15,FALSE)),0,VLOOKUP(A3679,Seguimiento_Mar_2025!G$4:U$356,15,FALSE)))</f>
        <v>0</v>
      </c>
    </row>
    <row r="3680" spans="1:9" ht="30">
      <c r="A3680" t="s">
        <v>791</v>
      </c>
      <c r="B3680" s="1" t="str">
        <f>+IF(LEN(A3680)&gt;0,VLOOKUP(A3680,Seguimiento_Mar_2025!G$4:H$356,2,FALSE),"")</f>
        <v>Trámites de conservación catastral realizados</v>
      </c>
      <c r="C3680" s="1" t="str">
        <f>+IF(LEN(A3680)&gt;0,VLOOKUP(A3680,Seguimiento_Mar_2025!G$4:J$356,4,FALSE),"")</f>
        <v>Departamento Administrativo de Planeación</v>
      </c>
      <c r="D3680" t="s">
        <v>1296</v>
      </c>
      <c r="E3680" t="str">
        <f t="shared" si="115"/>
        <v>55030103San Roque</v>
      </c>
      <c r="F3680" t="str">
        <f t="shared" si="116"/>
        <v/>
      </c>
      <c r="G3680">
        <v>783</v>
      </c>
      <c r="H3680" s="2">
        <v>163</v>
      </c>
      <c r="I3680">
        <f>+ABS(SUMIF($A$4:$A$11183,A3680,$H$4:$H$11183)-IF(ISERROR(VLOOKUP(A3680,Seguimiento_Mar_2025!G$4:U$356,15,FALSE)),0,VLOOKUP(A3680,Seguimiento_Mar_2025!G$4:U$356,15,FALSE)))</f>
        <v>0</v>
      </c>
    </row>
    <row r="3681" spans="1:9" ht="30">
      <c r="A3681" t="s">
        <v>791</v>
      </c>
      <c r="B3681" s="1" t="str">
        <f>+IF(LEN(A3681)&gt;0,VLOOKUP(A3681,Seguimiento_Mar_2025!G$4:H$356,2,FALSE),"")</f>
        <v>Trámites de conservación catastral realizados</v>
      </c>
      <c r="C3681" s="1" t="str">
        <f>+IF(LEN(A3681)&gt;0,VLOOKUP(A3681,Seguimiento_Mar_2025!G$4:J$356,4,FALSE),"")</f>
        <v>Departamento Administrativo de Planeación</v>
      </c>
      <c r="D3681" t="s">
        <v>1344</v>
      </c>
      <c r="E3681" t="str">
        <f t="shared" si="115"/>
        <v>55030103Santa Bárbara</v>
      </c>
      <c r="F3681" t="str">
        <f t="shared" si="116"/>
        <v/>
      </c>
      <c r="G3681">
        <v>1006</v>
      </c>
      <c r="H3681" s="2">
        <v>163</v>
      </c>
      <c r="I3681">
        <f>+ABS(SUMIF($A$4:$A$11183,A3681,$H$4:$H$11183)-IF(ISERROR(VLOOKUP(A3681,Seguimiento_Mar_2025!G$4:U$356,15,FALSE)),0,VLOOKUP(A3681,Seguimiento_Mar_2025!G$4:U$356,15,FALSE)))</f>
        <v>0</v>
      </c>
    </row>
    <row r="3682" spans="1:9" ht="30">
      <c r="A3682" t="s">
        <v>791</v>
      </c>
      <c r="B3682" s="1" t="str">
        <f>+IF(LEN(A3682)&gt;0,VLOOKUP(A3682,Seguimiento_Mar_2025!G$4:H$356,2,FALSE),"")</f>
        <v>Trámites de conservación catastral realizados</v>
      </c>
      <c r="C3682" s="1" t="str">
        <f>+IF(LEN(A3682)&gt;0,VLOOKUP(A3682,Seguimiento_Mar_2025!G$4:J$356,4,FALSE),"")</f>
        <v>Departamento Administrativo de Planeación</v>
      </c>
      <c r="D3682" t="s">
        <v>1361</v>
      </c>
      <c r="E3682" t="str">
        <f t="shared" si="115"/>
        <v>55030103Santa Fe De Antioquia</v>
      </c>
      <c r="F3682" t="str">
        <f t="shared" si="116"/>
        <v/>
      </c>
      <c r="G3682">
        <v>1438</v>
      </c>
      <c r="H3682" s="2">
        <v>246</v>
      </c>
      <c r="I3682">
        <f>+ABS(SUMIF($A$4:$A$11183,A3682,$H$4:$H$11183)-IF(ISERROR(VLOOKUP(A3682,Seguimiento_Mar_2025!G$4:U$356,15,FALSE)),0,VLOOKUP(A3682,Seguimiento_Mar_2025!G$4:U$356,15,FALSE)))</f>
        <v>0</v>
      </c>
    </row>
    <row r="3683" spans="1:9" ht="30">
      <c r="A3683" t="s">
        <v>791</v>
      </c>
      <c r="B3683" s="1" t="str">
        <f>+IF(LEN(A3683)&gt;0,VLOOKUP(A3683,Seguimiento_Mar_2025!G$4:H$356,2,FALSE),"")</f>
        <v>Trámites de conservación catastral realizados</v>
      </c>
      <c r="C3683" s="1" t="str">
        <f>+IF(LEN(A3683)&gt;0,VLOOKUP(A3683,Seguimiento_Mar_2025!G$4:J$356,4,FALSE),"")</f>
        <v>Departamento Administrativo de Planeación</v>
      </c>
      <c r="D3683" t="s">
        <v>1362</v>
      </c>
      <c r="E3683" t="str">
        <f t="shared" si="115"/>
        <v>55030103Santa Rosa De Osos</v>
      </c>
      <c r="F3683" t="str">
        <f t="shared" si="116"/>
        <v/>
      </c>
      <c r="G3683">
        <v>1462</v>
      </c>
      <c r="H3683" s="2">
        <v>264</v>
      </c>
      <c r="I3683">
        <f>+ABS(SUMIF($A$4:$A$11183,A3683,$H$4:$H$11183)-IF(ISERROR(VLOOKUP(A3683,Seguimiento_Mar_2025!G$4:U$356,15,FALSE)),0,VLOOKUP(A3683,Seguimiento_Mar_2025!G$4:U$356,15,FALSE)))</f>
        <v>0</v>
      </c>
    </row>
    <row r="3684" spans="1:9" ht="30">
      <c r="A3684" t="s">
        <v>791</v>
      </c>
      <c r="B3684" s="1" t="str">
        <f>+IF(LEN(A3684)&gt;0,VLOOKUP(A3684,Seguimiento_Mar_2025!G$4:H$356,2,FALSE),"")</f>
        <v>Trámites de conservación catastral realizados</v>
      </c>
      <c r="C3684" s="1" t="str">
        <f>+IF(LEN(A3684)&gt;0,VLOOKUP(A3684,Seguimiento_Mar_2025!G$4:J$356,4,FALSE),"")</f>
        <v>Departamento Administrativo de Planeación</v>
      </c>
      <c r="D3684" t="s">
        <v>1297</v>
      </c>
      <c r="E3684" t="str">
        <f t="shared" si="115"/>
        <v>55030103Santo Domingo</v>
      </c>
      <c r="F3684" t="str">
        <f t="shared" si="116"/>
        <v/>
      </c>
      <c r="G3684">
        <v>598</v>
      </c>
      <c r="H3684" s="2">
        <v>207</v>
      </c>
      <c r="I3684">
        <f>+ABS(SUMIF($A$4:$A$11183,A3684,$H$4:$H$11183)-IF(ISERROR(VLOOKUP(A3684,Seguimiento_Mar_2025!G$4:U$356,15,FALSE)),0,VLOOKUP(A3684,Seguimiento_Mar_2025!G$4:U$356,15,FALSE)))</f>
        <v>0</v>
      </c>
    </row>
    <row r="3685" spans="1:9" ht="30">
      <c r="A3685" t="s">
        <v>791</v>
      </c>
      <c r="B3685" s="1" t="str">
        <f>+IF(LEN(A3685)&gt;0,VLOOKUP(A3685,Seguimiento_Mar_2025!G$4:H$356,2,FALSE),"")</f>
        <v>Trámites de conservación catastral realizados</v>
      </c>
      <c r="C3685" s="1" t="str">
        <f>+IF(LEN(A3685)&gt;0,VLOOKUP(A3685,Seguimiento_Mar_2025!G$4:J$356,4,FALSE),"")</f>
        <v>Departamento Administrativo de Planeación</v>
      </c>
      <c r="D3685" t="s">
        <v>1262</v>
      </c>
      <c r="E3685" t="str">
        <f t="shared" si="115"/>
        <v>55030103Segovia</v>
      </c>
      <c r="F3685" t="str">
        <f t="shared" si="116"/>
        <v/>
      </c>
      <c r="G3685">
        <v>745</v>
      </c>
      <c r="H3685" s="2">
        <v>250</v>
      </c>
      <c r="I3685">
        <f>+ABS(SUMIF($A$4:$A$11183,A3685,$H$4:$H$11183)-IF(ISERROR(VLOOKUP(A3685,Seguimiento_Mar_2025!G$4:U$356,15,FALSE)),0,VLOOKUP(A3685,Seguimiento_Mar_2025!G$4:U$356,15,FALSE)))</f>
        <v>0</v>
      </c>
    </row>
    <row r="3686" spans="1:9" ht="30">
      <c r="A3686" t="s">
        <v>791</v>
      </c>
      <c r="B3686" s="1" t="str">
        <f>+IF(LEN(A3686)&gt;0,VLOOKUP(A3686,Seguimiento_Mar_2025!G$4:H$356,2,FALSE),"")</f>
        <v>Trámites de conservación catastral realizados</v>
      </c>
      <c r="C3686" s="1" t="str">
        <f>+IF(LEN(A3686)&gt;0,VLOOKUP(A3686,Seguimiento_Mar_2025!G$4:J$356,4,FALSE),"")</f>
        <v>Departamento Administrativo de Planeación</v>
      </c>
      <c r="D3686" t="s">
        <v>1267</v>
      </c>
      <c r="E3686" t="str">
        <f t="shared" si="115"/>
        <v>55030103Sonsón</v>
      </c>
      <c r="F3686" t="str">
        <f t="shared" si="116"/>
        <v/>
      </c>
      <c r="G3686">
        <v>1507</v>
      </c>
      <c r="H3686" s="2">
        <v>316</v>
      </c>
      <c r="I3686">
        <f>+ABS(SUMIF($A$4:$A$11183,A3686,$H$4:$H$11183)-IF(ISERROR(VLOOKUP(A3686,Seguimiento_Mar_2025!G$4:U$356,15,FALSE)),0,VLOOKUP(A3686,Seguimiento_Mar_2025!G$4:U$356,15,FALSE)))</f>
        <v>0</v>
      </c>
    </row>
    <row r="3687" spans="1:9" ht="30">
      <c r="A3687" t="s">
        <v>791</v>
      </c>
      <c r="B3687" s="1" t="str">
        <f>+IF(LEN(A3687)&gt;0,VLOOKUP(A3687,Seguimiento_Mar_2025!G$4:H$356,2,FALSE),"")</f>
        <v>Trámites de conservación catastral realizados</v>
      </c>
      <c r="C3687" s="1" t="str">
        <f>+IF(LEN(A3687)&gt;0,VLOOKUP(A3687,Seguimiento_Mar_2025!G$4:J$356,4,FALSE),"")</f>
        <v>Departamento Administrativo de Planeación</v>
      </c>
      <c r="D3687" t="s">
        <v>1345</v>
      </c>
      <c r="E3687" t="str">
        <f t="shared" si="115"/>
        <v>55030103Sopetrán</v>
      </c>
      <c r="F3687" t="str">
        <f t="shared" si="116"/>
        <v/>
      </c>
      <c r="G3687">
        <v>1302</v>
      </c>
      <c r="H3687" s="2">
        <v>448</v>
      </c>
      <c r="I3687">
        <f>+ABS(SUMIF($A$4:$A$11183,A3687,$H$4:$H$11183)-IF(ISERROR(VLOOKUP(A3687,Seguimiento_Mar_2025!G$4:U$356,15,FALSE)),0,VLOOKUP(A3687,Seguimiento_Mar_2025!G$4:U$356,15,FALSE)))</f>
        <v>0</v>
      </c>
    </row>
    <row r="3688" spans="1:9" ht="30">
      <c r="A3688" t="s">
        <v>791</v>
      </c>
      <c r="B3688" s="1" t="str">
        <f>+IF(LEN(A3688)&gt;0,VLOOKUP(A3688,Seguimiento_Mar_2025!G$4:H$356,2,FALSE),"")</f>
        <v>Trámites de conservación catastral realizados</v>
      </c>
      <c r="C3688" s="1" t="str">
        <f>+IF(LEN(A3688)&gt;0,VLOOKUP(A3688,Seguimiento_Mar_2025!G$4:J$356,4,FALSE),"")</f>
        <v>Departamento Administrativo de Planeación</v>
      </c>
      <c r="D3688" t="s">
        <v>1346</v>
      </c>
      <c r="E3688" t="str">
        <f t="shared" si="115"/>
        <v>55030103Támesis</v>
      </c>
      <c r="F3688" t="str">
        <f t="shared" si="116"/>
        <v/>
      </c>
      <c r="G3688">
        <v>929</v>
      </c>
      <c r="H3688" s="2">
        <v>203</v>
      </c>
      <c r="I3688">
        <f>+ABS(SUMIF($A$4:$A$11183,A3688,$H$4:$H$11183)-IF(ISERROR(VLOOKUP(A3688,Seguimiento_Mar_2025!G$4:U$356,15,FALSE)),0,VLOOKUP(A3688,Seguimiento_Mar_2025!G$4:U$356,15,FALSE)))</f>
        <v>0</v>
      </c>
    </row>
    <row r="3689" spans="1:9" ht="30">
      <c r="A3689" t="s">
        <v>791</v>
      </c>
      <c r="B3689" s="1" t="str">
        <f>+IF(LEN(A3689)&gt;0,VLOOKUP(A3689,Seguimiento_Mar_2025!G$4:H$356,2,FALSE),"")</f>
        <v>Trámites de conservación catastral realizados</v>
      </c>
      <c r="C3689" s="1" t="str">
        <f>+IF(LEN(A3689)&gt;0,VLOOKUP(A3689,Seguimiento_Mar_2025!G$4:J$356,4,FALSE),"")</f>
        <v>Departamento Administrativo de Planeación</v>
      </c>
      <c r="D3689" t="s">
        <v>1263</v>
      </c>
      <c r="E3689" t="str">
        <f t="shared" ref="E3689:E3752" si="117">+A3689&amp;D3689</f>
        <v>55030103Tarazá</v>
      </c>
      <c r="F3689" t="str">
        <f t="shared" si="116"/>
        <v/>
      </c>
      <c r="G3689">
        <v>403</v>
      </c>
      <c r="H3689" s="2">
        <v>75</v>
      </c>
      <c r="I3689">
        <f>+ABS(SUMIF($A$4:$A$11183,A3689,$H$4:$H$11183)-IF(ISERROR(VLOOKUP(A3689,Seguimiento_Mar_2025!G$4:U$356,15,FALSE)),0,VLOOKUP(A3689,Seguimiento_Mar_2025!G$4:U$356,15,FALSE)))</f>
        <v>0</v>
      </c>
    </row>
    <row r="3690" spans="1:9" ht="30">
      <c r="A3690" t="s">
        <v>791</v>
      </c>
      <c r="B3690" s="1" t="str">
        <f>+IF(LEN(A3690)&gt;0,VLOOKUP(A3690,Seguimiento_Mar_2025!G$4:H$356,2,FALSE),"")</f>
        <v>Trámites de conservación catastral realizados</v>
      </c>
      <c r="C3690" s="1" t="str">
        <f>+IF(LEN(A3690)&gt;0,VLOOKUP(A3690,Seguimiento_Mar_2025!G$4:J$356,4,FALSE),"")</f>
        <v>Departamento Administrativo de Planeación</v>
      </c>
      <c r="D3690" t="s">
        <v>1289</v>
      </c>
      <c r="E3690" t="str">
        <f t="shared" si="117"/>
        <v>55030103Tarso</v>
      </c>
      <c r="F3690" t="str">
        <f t="shared" si="116"/>
        <v/>
      </c>
      <c r="G3690">
        <v>53</v>
      </c>
      <c r="H3690" s="2">
        <v>33</v>
      </c>
      <c r="I3690">
        <f>+ABS(SUMIF($A$4:$A$11183,A3690,$H$4:$H$11183)-IF(ISERROR(VLOOKUP(A3690,Seguimiento_Mar_2025!G$4:U$356,15,FALSE)),0,VLOOKUP(A3690,Seguimiento_Mar_2025!G$4:U$356,15,FALSE)))</f>
        <v>0</v>
      </c>
    </row>
    <row r="3691" spans="1:9" ht="30">
      <c r="A3691" t="s">
        <v>791</v>
      </c>
      <c r="B3691" s="1" t="str">
        <f>+IF(LEN(A3691)&gt;0,VLOOKUP(A3691,Seguimiento_Mar_2025!G$4:H$356,2,FALSE),"")</f>
        <v>Trámites de conservación catastral realizados</v>
      </c>
      <c r="C3691" s="1" t="str">
        <f>+IF(LEN(A3691)&gt;0,VLOOKUP(A3691,Seguimiento_Mar_2025!G$4:J$356,4,FALSE),"")</f>
        <v>Departamento Administrativo de Planeación</v>
      </c>
      <c r="D3691" t="s">
        <v>1347</v>
      </c>
      <c r="E3691" t="str">
        <f t="shared" si="117"/>
        <v>55030103Titiribí</v>
      </c>
      <c r="F3691" t="str">
        <f t="shared" si="116"/>
        <v/>
      </c>
      <c r="G3691">
        <v>327</v>
      </c>
      <c r="H3691" s="2">
        <v>96</v>
      </c>
      <c r="I3691">
        <f>+ABS(SUMIF($A$4:$A$11183,A3691,$H$4:$H$11183)-IF(ISERROR(VLOOKUP(A3691,Seguimiento_Mar_2025!G$4:U$356,15,FALSE)),0,VLOOKUP(A3691,Seguimiento_Mar_2025!G$4:U$356,15,FALSE)))</f>
        <v>0</v>
      </c>
    </row>
    <row r="3692" spans="1:9" ht="30">
      <c r="A3692" t="s">
        <v>791</v>
      </c>
      <c r="B3692" s="1" t="str">
        <f>+IF(LEN(A3692)&gt;0,VLOOKUP(A3692,Seguimiento_Mar_2025!G$4:H$356,2,FALSE),"")</f>
        <v>Trámites de conservación catastral realizados</v>
      </c>
      <c r="C3692" s="1" t="str">
        <f>+IF(LEN(A3692)&gt;0,VLOOKUP(A3692,Seguimiento_Mar_2025!G$4:J$356,4,FALSE),"")</f>
        <v>Departamento Administrativo de Planeación</v>
      </c>
      <c r="D3692" t="s">
        <v>1348</v>
      </c>
      <c r="E3692" t="str">
        <f t="shared" si="117"/>
        <v>55030103Toledo</v>
      </c>
      <c r="F3692" t="str">
        <f t="shared" si="116"/>
        <v/>
      </c>
      <c r="G3692">
        <v>184</v>
      </c>
      <c r="H3692" s="2">
        <v>44</v>
      </c>
      <c r="I3692">
        <f>+ABS(SUMIF($A$4:$A$11183,A3692,$H$4:$H$11183)-IF(ISERROR(VLOOKUP(A3692,Seguimiento_Mar_2025!G$4:U$356,15,FALSE)),0,VLOOKUP(A3692,Seguimiento_Mar_2025!G$4:U$356,15,FALSE)))</f>
        <v>0</v>
      </c>
    </row>
    <row r="3693" spans="1:9" ht="30">
      <c r="A3693" t="s">
        <v>791</v>
      </c>
      <c r="B3693" s="1" t="str">
        <f>+IF(LEN(A3693)&gt;0,VLOOKUP(A3693,Seguimiento_Mar_2025!G$4:H$356,2,FALSE),"")</f>
        <v>Trámites de conservación catastral realizados</v>
      </c>
      <c r="C3693" s="1" t="str">
        <f>+IF(LEN(A3693)&gt;0,VLOOKUP(A3693,Seguimiento_Mar_2025!G$4:J$356,4,FALSE),"")</f>
        <v>Departamento Administrativo de Planeación</v>
      </c>
      <c r="D3693" t="s">
        <v>1227</v>
      </c>
      <c r="E3693" t="str">
        <f t="shared" si="117"/>
        <v>55030103Turbo</v>
      </c>
      <c r="F3693" t="str">
        <f t="shared" si="116"/>
        <v/>
      </c>
      <c r="G3693">
        <v>3140</v>
      </c>
      <c r="H3693" s="2">
        <v>531</v>
      </c>
      <c r="I3693">
        <f>+ABS(SUMIF($A$4:$A$11183,A3693,$H$4:$H$11183)-IF(ISERROR(VLOOKUP(A3693,Seguimiento_Mar_2025!G$4:U$356,15,FALSE)),0,VLOOKUP(A3693,Seguimiento_Mar_2025!G$4:U$356,15,FALSE)))</f>
        <v>0</v>
      </c>
    </row>
    <row r="3694" spans="1:9" ht="30">
      <c r="A3694" t="s">
        <v>791</v>
      </c>
      <c r="B3694" s="1" t="str">
        <f>+IF(LEN(A3694)&gt;0,VLOOKUP(A3694,Seguimiento_Mar_2025!G$4:H$356,2,FALSE),"")</f>
        <v>Trámites de conservación catastral realizados</v>
      </c>
      <c r="C3694" s="1" t="str">
        <f>+IF(LEN(A3694)&gt;0,VLOOKUP(A3694,Seguimiento_Mar_2025!G$4:J$356,4,FALSE),"")</f>
        <v>Departamento Administrativo de Planeación</v>
      </c>
      <c r="D3694" t="s">
        <v>1290</v>
      </c>
      <c r="E3694" t="str">
        <f t="shared" si="117"/>
        <v>55030103Uramita</v>
      </c>
      <c r="F3694" t="str">
        <f t="shared" si="116"/>
        <v/>
      </c>
      <c r="G3694">
        <v>195</v>
      </c>
      <c r="H3694" s="2">
        <v>59</v>
      </c>
      <c r="I3694">
        <f>+ABS(SUMIF($A$4:$A$11183,A3694,$H$4:$H$11183)-IF(ISERROR(VLOOKUP(A3694,Seguimiento_Mar_2025!G$4:U$356,15,FALSE)),0,VLOOKUP(A3694,Seguimiento_Mar_2025!G$4:U$356,15,FALSE)))</f>
        <v>0</v>
      </c>
    </row>
    <row r="3695" spans="1:9" ht="30">
      <c r="A3695" t="s">
        <v>791</v>
      </c>
      <c r="B3695" s="1" t="str">
        <f>+IF(LEN(A3695)&gt;0,VLOOKUP(A3695,Seguimiento_Mar_2025!G$4:H$356,2,FALSE),"")</f>
        <v>Trámites de conservación catastral realizados</v>
      </c>
      <c r="C3695" s="1" t="str">
        <f>+IF(LEN(A3695)&gt;0,VLOOKUP(A3695,Seguimiento_Mar_2025!G$4:J$356,4,FALSE),"")</f>
        <v>Departamento Administrativo de Planeación</v>
      </c>
      <c r="D3695" t="s">
        <v>1252</v>
      </c>
      <c r="E3695" t="str">
        <f t="shared" si="117"/>
        <v>55030103Urrao</v>
      </c>
      <c r="F3695" t="str">
        <f t="shared" si="116"/>
        <v/>
      </c>
      <c r="G3695">
        <v>1225</v>
      </c>
      <c r="H3695" s="2">
        <v>369</v>
      </c>
      <c r="I3695">
        <f>+ABS(SUMIF($A$4:$A$11183,A3695,$H$4:$H$11183)-IF(ISERROR(VLOOKUP(A3695,Seguimiento_Mar_2025!G$4:U$356,15,FALSE)),0,VLOOKUP(A3695,Seguimiento_Mar_2025!G$4:U$356,15,FALSE)))</f>
        <v>0</v>
      </c>
    </row>
    <row r="3696" spans="1:9" ht="30">
      <c r="A3696" t="s">
        <v>791</v>
      </c>
      <c r="B3696" s="1" t="str">
        <f>+IF(LEN(A3696)&gt;0,VLOOKUP(A3696,Seguimiento_Mar_2025!G$4:H$356,2,FALSE),"")</f>
        <v>Trámites de conservación catastral realizados</v>
      </c>
      <c r="C3696" s="1" t="str">
        <f>+IF(LEN(A3696)&gt;0,VLOOKUP(A3696,Seguimiento_Mar_2025!G$4:J$356,4,FALSE),"")</f>
        <v>Departamento Administrativo de Planeación</v>
      </c>
      <c r="D3696" t="s">
        <v>1349</v>
      </c>
      <c r="E3696" t="str">
        <f t="shared" si="117"/>
        <v>55030103Valdivia</v>
      </c>
      <c r="F3696" t="str">
        <f t="shared" si="116"/>
        <v/>
      </c>
      <c r="G3696">
        <v>113</v>
      </c>
      <c r="H3696" s="2">
        <v>25</v>
      </c>
      <c r="I3696">
        <f>+ABS(SUMIF($A$4:$A$11183,A3696,$H$4:$H$11183)-IF(ISERROR(VLOOKUP(A3696,Seguimiento_Mar_2025!G$4:U$356,15,FALSE)),0,VLOOKUP(A3696,Seguimiento_Mar_2025!G$4:U$356,15,FALSE)))</f>
        <v>0</v>
      </c>
    </row>
    <row r="3697" spans="1:9" ht="30">
      <c r="A3697" t="s">
        <v>791</v>
      </c>
      <c r="B3697" s="1" t="str">
        <f>+IF(LEN(A3697)&gt;0,VLOOKUP(A3697,Seguimiento_Mar_2025!G$4:H$356,2,FALSE),"")</f>
        <v>Trámites de conservación catastral realizados</v>
      </c>
      <c r="C3697" s="1" t="str">
        <f>+IF(LEN(A3697)&gt;0,VLOOKUP(A3697,Seguimiento_Mar_2025!G$4:J$356,4,FALSE),"")</f>
        <v>Departamento Administrativo de Planeación</v>
      </c>
      <c r="D3697" t="s">
        <v>1350</v>
      </c>
      <c r="E3697" t="str">
        <f t="shared" si="117"/>
        <v>55030103Valparaíso</v>
      </c>
      <c r="F3697" t="str">
        <f t="shared" si="116"/>
        <v/>
      </c>
      <c r="G3697">
        <v>201</v>
      </c>
      <c r="H3697" s="2">
        <v>45</v>
      </c>
      <c r="I3697">
        <f>+ABS(SUMIF($A$4:$A$11183,A3697,$H$4:$H$11183)-IF(ISERROR(VLOOKUP(A3697,Seguimiento_Mar_2025!G$4:U$356,15,FALSE)),0,VLOOKUP(A3697,Seguimiento_Mar_2025!G$4:U$356,15,FALSE)))</f>
        <v>0</v>
      </c>
    </row>
    <row r="3698" spans="1:9" ht="30">
      <c r="A3698" t="s">
        <v>791</v>
      </c>
      <c r="B3698" s="1" t="str">
        <f>+IF(LEN(A3698)&gt;0,VLOOKUP(A3698,Seguimiento_Mar_2025!G$4:H$356,2,FALSE),"")</f>
        <v>Trámites de conservación catastral realizados</v>
      </c>
      <c r="C3698" s="1" t="str">
        <f>+IF(LEN(A3698)&gt;0,VLOOKUP(A3698,Seguimiento_Mar_2025!G$4:J$356,4,FALSE),"")</f>
        <v>Departamento Administrativo de Planeación</v>
      </c>
      <c r="D3698" t="s">
        <v>1232</v>
      </c>
      <c r="E3698" t="str">
        <f t="shared" si="117"/>
        <v>55030103Vegachí</v>
      </c>
      <c r="F3698" t="str">
        <f t="shared" si="116"/>
        <v/>
      </c>
      <c r="G3698">
        <v>318</v>
      </c>
      <c r="H3698" s="2">
        <v>108</v>
      </c>
      <c r="I3698">
        <f>+ABS(SUMIF($A$4:$A$11183,A3698,$H$4:$H$11183)-IF(ISERROR(VLOOKUP(A3698,Seguimiento_Mar_2025!G$4:U$356,15,FALSE)),0,VLOOKUP(A3698,Seguimiento_Mar_2025!G$4:U$356,15,FALSE)))</f>
        <v>0</v>
      </c>
    </row>
    <row r="3699" spans="1:9" ht="30">
      <c r="A3699" t="s">
        <v>791</v>
      </c>
      <c r="B3699" s="1" t="str">
        <f>+IF(LEN(A3699)&gt;0,VLOOKUP(A3699,Seguimiento_Mar_2025!G$4:H$356,2,FALSE),"")</f>
        <v>Trámites de conservación catastral realizados</v>
      </c>
      <c r="C3699" s="1" t="str">
        <f>+IF(LEN(A3699)&gt;0,VLOOKUP(A3699,Seguimiento_Mar_2025!G$4:J$356,4,FALSE),"")</f>
        <v>Departamento Administrativo de Planeación</v>
      </c>
      <c r="D3699" t="s">
        <v>1351</v>
      </c>
      <c r="E3699" t="str">
        <f t="shared" si="117"/>
        <v>55030103Venecia</v>
      </c>
      <c r="F3699" t="str">
        <f t="shared" si="116"/>
        <v/>
      </c>
      <c r="G3699">
        <v>415</v>
      </c>
      <c r="H3699" s="2">
        <v>170</v>
      </c>
      <c r="I3699">
        <f>+ABS(SUMIF($A$4:$A$11183,A3699,$H$4:$H$11183)-IF(ISERROR(VLOOKUP(A3699,Seguimiento_Mar_2025!G$4:U$356,15,FALSE)),0,VLOOKUP(A3699,Seguimiento_Mar_2025!G$4:U$356,15,FALSE)))</f>
        <v>0</v>
      </c>
    </row>
    <row r="3700" spans="1:9" ht="30">
      <c r="A3700" t="s">
        <v>791</v>
      </c>
      <c r="B3700" s="1" t="str">
        <f>+IF(LEN(A3700)&gt;0,VLOOKUP(A3700,Seguimiento_Mar_2025!G$4:H$356,2,FALSE),"")</f>
        <v>Trámites de conservación catastral realizados</v>
      </c>
      <c r="C3700" s="1" t="str">
        <f>+IF(LEN(A3700)&gt;0,VLOOKUP(A3700,Seguimiento_Mar_2025!G$4:J$356,4,FALSE),"")</f>
        <v>Departamento Administrativo de Planeación</v>
      </c>
      <c r="D3700" t="s">
        <v>1415</v>
      </c>
      <c r="E3700" t="str">
        <f t="shared" si="117"/>
        <v>55030103Vigía Del Fuerte</v>
      </c>
      <c r="F3700" t="str">
        <f t="shared" si="116"/>
        <v/>
      </c>
      <c r="G3700">
        <v>52</v>
      </c>
      <c r="H3700" s="2">
        <v>27</v>
      </c>
      <c r="I3700">
        <f>+ABS(SUMIF($A$4:$A$11183,A3700,$H$4:$H$11183)-IF(ISERROR(VLOOKUP(A3700,Seguimiento_Mar_2025!G$4:U$356,15,FALSE)),0,VLOOKUP(A3700,Seguimiento_Mar_2025!G$4:U$356,15,FALSE)))</f>
        <v>0</v>
      </c>
    </row>
    <row r="3701" spans="1:9" ht="30">
      <c r="A3701" t="s">
        <v>791</v>
      </c>
      <c r="B3701" s="1" t="str">
        <f>+IF(LEN(A3701)&gt;0,VLOOKUP(A3701,Seguimiento_Mar_2025!G$4:H$356,2,FALSE),"")</f>
        <v>Trámites de conservación catastral realizados</v>
      </c>
      <c r="C3701" s="1" t="str">
        <f>+IF(LEN(A3701)&gt;0,VLOOKUP(A3701,Seguimiento_Mar_2025!G$4:J$356,4,FALSE),"")</f>
        <v>Departamento Administrativo de Planeación</v>
      </c>
      <c r="D3701" t="s">
        <v>1352</v>
      </c>
      <c r="E3701" t="str">
        <f t="shared" si="117"/>
        <v>55030103Yalí</v>
      </c>
      <c r="F3701" t="str">
        <f t="shared" si="116"/>
        <v/>
      </c>
      <c r="G3701">
        <v>131</v>
      </c>
      <c r="H3701" s="2">
        <v>28</v>
      </c>
      <c r="I3701">
        <f>+ABS(SUMIF($A$4:$A$11183,A3701,$H$4:$H$11183)-IF(ISERROR(VLOOKUP(A3701,Seguimiento_Mar_2025!G$4:U$356,15,FALSE)),0,VLOOKUP(A3701,Seguimiento_Mar_2025!G$4:U$356,15,FALSE)))</f>
        <v>0</v>
      </c>
    </row>
    <row r="3702" spans="1:9" ht="30">
      <c r="A3702" t="s">
        <v>791</v>
      </c>
      <c r="B3702" s="1" t="str">
        <f>+IF(LEN(A3702)&gt;0,VLOOKUP(A3702,Seguimiento_Mar_2025!G$4:H$356,2,FALSE),"")</f>
        <v>Trámites de conservación catastral realizados</v>
      </c>
      <c r="C3702" s="1" t="str">
        <f>+IF(LEN(A3702)&gt;0,VLOOKUP(A3702,Seguimiento_Mar_2025!G$4:J$356,4,FALSE),"")</f>
        <v>Departamento Administrativo de Planeación</v>
      </c>
      <c r="D3702" t="s">
        <v>1353</v>
      </c>
      <c r="E3702" t="str">
        <f t="shared" si="117"/>
        <v>55030103Yarumal</v>
      </c>
      <c r="F3702" t="str">
        <f t="shared" si="116"/>
        <v/>
      </c>
      <c r="G3702">
        <v>1617</v>
      </c>
      <c r="H3702" s="2">
        <v>370</v>
      </c>
      <c r="I3702">
        <f>+ABS(SUMIF($A$4:$A$11183,A3702,$H$4:$H$11183)-IF(ISERROR(VLOOKUP(A3702,Seguimiento_Mar_2025!G$4:U$356,15,FALSE)),0,VLOOKUP(A3702,Seguimiento_Mar_2025!G$4:U$356,15,FALSE)))</f>
        <v>0</v>
      </c>
    </row>
    <row r="3703" spans="1:9" ht="30">
      <c r="A3703" t="s">
        <v>791</v>
      </c>
      <c r="B3703" s="1" t="str">
        <f>+IF(LEN(A3703)&gt;0,VLOOKUP(A3703,Seguimiento_Mar_2025!G$4:H$356,2,FALSE),"")</f>
        <v>Trámites de conservación catastral realizados</v>
      </c>
      <c r="C3703" s="1" t="str">
        <f>+IF(LEN(A3703)&gt;0,VLOOKUP(A3703,Seguimiento_Mar_2025!G$4:J$356,4,FALSE),"")</f>
        <v>Departamento Administrativo de Planeación</v>
      </c>
      <c r="D3703" t="s">
        <v>1301</v>
      </c>
      <c r="E3703" t="str">
        <f t="shared" si="117"/>
        <v>55030103Yolombó</v>
      </c>
      <c r="F3703" t="str">
        <f t="shared" si="116"/>
        <v/>
      </c>
      <c r="G3703">
        <v>562</v>
      </c>
      <c r="H3703" s="2">
        <v>118</v>
      </c>
      <c r="I3703">
        <f>+ABS(SUMIF($A$4:$A$11183,A3703,$H$4:$H$11183)-IF(ISERROR(VLOOKUP(A3703,Seguimiento_Mar_2025!G$4:U$356,15,FALSE)),0,VLOOKUP(A3703,Seguimiento_Mar_2025!G$4:U$356,15,FALSE)))</f>
        <v>0</v>
      </c>
    </row>
    <row r="3704" spans="1:9" ht="30">
      <c r="A3704" t="s">
        <v>791</v>
      </c>
      <c r="B3704" s="1" t="str">
        <f>+IF(LEN(A3704)&gt;0,VLOOKUP(A3704,Seguimiento_Mar_2025!G$4:H$356,2,FALSE),"")</f>
        <v>Trámites de conservación catastral realizados</v>
      </c>
      <c r="C3704" s="1" t="str">
        <f>+IF(LEN(A3704)&gt;0,VLOOKUP(A3704,Seguimiento_Mar_2025!G$4:J$356,4,FALSE),"")</f>
        <v>Departamento Administrativo de Planeación</v>
      </c>
      <c r="D3704" t="s">
        <v>1354</v>
      </c>
      <c r="E3704" t="str">
        <f t="shared" si="117"/>
        <v>55030103Yondó</v>
      </c>
      <c r="F3704" t="str">
        <f t="shared" si="116"/>
        <v/>
      </c>
      <c r="G3704">
        <v>1034</v>
      </c>
      <c r="H3704" s="2">
        <v>127</v>
      </c>
      <c r="I3704">
        <f>+ABS(SUMIF($A$4:$A$11183,A3704,$H$4:$H$11183)-IF(ISERROR(VLOOKUP(A3704,Seguimiento_Mar_2025!G$4:U$356,15,FALSE)),0,VLOOKUP(A3704,Seguimiento_Mar_2025!G$4:U$356,15,FALSE)))</f>
        <v>0</v>
      </c>
    </row>
    <row r="3705" spans="1:9" ht="30">
      <c r="A3705" t="s">
        <v>791</v>
      </c>
      <c r="B3705" s="1" t="str">
        <f>+IF(LEN(A3705)&gt;0,VLOOKUP(A3705,Seguimiento_Mar_2025!G$4:H$356,2,FALSE),"")</f>
        <v>Trámites de conservación catastral realizados</v>
      </c>
      <c r="C3705" s="1" t="str">
        <f>+IF(LEN(A3705)&gt;0,VLOOKUP(A3705,Seguimiento_Mar_2025!G$4:J$356,4,FALSE),"")</f>
        <v>Departamento Administrativo de Planeación</v>
      </c>
      <c r="D3705" t="s">
        <v>1233</v>
      </c>
      <c r="E3705" t="str">
        <f t="shared" si="117"/>
        <v>55030103Zaragoza</v>
      </c>
      <c r="F3705" t="str">
        <f t="shared" si="116"/>
        <v/>
      </c>
      <c r="G3705">
        <v>176</v>
      </c>
      <c r="H3705" s="2">
        <v>38</v>
      </c>
      <c r="I3705">
        <f>+ABS(SUMIF($A$4:$A$11183,A3705,$H$4:$H$11183)-IF(ISERROR(VLOOKUP(A3705,Seguimiento_Mar_2025!G$4:U$356,15,FALSE)),0,VLOOKUP(A3705,Seguimiento_Mar_2025!G$4:U$356,15,FALSE)))</f>
        <v>0</v>
      </c>
    </row>
    <row r="3706" spans="1:9" ht="30">
      <c r="A3706" t="s">
        <v>791</v>
      </c>
      <c r="B3706" s="1" t="str">
        <f>+IF(LEN(A3706)&gt;0,VLOOKUP(A3706,Seguimiento_Mar_2025!G$4:H$356,2,FALSE),"")</f>
        <v>Trámites de conservación catastral realizados</v>
      </c>
      <c r="C3706" s="1" t="str">
        <f>+IF(LEN(A3706)&gt;0,VLOOKUP(A3706,Seguimiento_Mar_2025!G$4:J$356,4,FALSE),"")</f>
        <v>Departamento Administrativo de Planeación</v>
      </c>
      <c r="D3706" t="s">
        <v>1243</v>
      </c>
      <c r="E3706" t="str">
        <f t="shared" si="117"/>
        <v>55030103Murindó</v>
      </c>
      <c r="F3706" t="str">
        <f t="shared" si="116"/>
        <v/>
      </c>
      <c r="G3706">
        <v>2</v>
      </c>
      <c r="H3706" s="2">
        <v>1</v>
      </c>
      <c r="I3706">
        <f>+ABS(SUMIF($A$4:$A$11183,A3706,$H$4:$H$11183)-IF(ISERROR(VLOOKUP(A3706,Seguimiento_Mar_2025!G$4:U$356,15,FALSE)),0,VLOOKUP(A3706,Seguimiento_Mar_2025!G$4:U$356,15,FALSE)))</f>
        <v>0</v>
      </c>
    </row>
    <row r="3707" spans="1:9" ht="30">
      <c r="A3707" t="s">
        <v>698</v>
      </c>
      <c r="B3707" s="1" t="str">
        <f>+IF(LEN(A3707)&gt;0,VLOOKUP(A3707,Seguimiento_Mar_2025!G$4:H$356,2,FALSE),"")</f>
        <v xml:space="preserve">Viviendas nuevas en las zonas urbanas y rurales gestionadas </v>
      </c>
      <c r="C3707" s="1" t="str">
        <f>+IF(LEN(A3707)&gt;0,VLOOKUP(A3707,Seguimiento_Mar_2025!G$4:J$356,4,FALSE),"")</f>
        <v>Empresa de Vivienda de Antioquia - VIVA</v>
      </c>
      <c r="D3707" t="s">
        <v>1271</v>
      </c>
      <c r="E3707" t="str">
        <f t="shared" si="117"/>
        <v>54030101Abejorral</v>
      </c>
      <c r="F3707" t="str">
        <f t="shared" si="116"/>
        <v/>
      </c>
      <c r="G3707">
        <v>28</v>
      </c>
      <c r="H3707" s="2"/>
      <c r="I3707">
        <f>+ABS(SUMIF($A$4:$A$11183,A3707,$H$4:$H$11183)-IF(ISERROR(VLOOKUP(A3707,Seguimiento_Mar_2025!G$4:U$356,15,FALSE)),0,VLOOKUP(A3707,Seguimiento_Mar_2025!G$4:U$356,15,FALSE)))</f>
        <v>0</v>
      </c>
    </row>
    <row r="3708" spans="1:9" ht="30">
      <c r="A3708" t="s">
        <v>698</v>
      </c>
      <c r="B3708" s="1" t="str">
        <f>+IF(LEN(A3708)&gt;0,VLOOKUP(A3708,Seguimiento_Mar_2025!G$4:H$356,2,FALSE),"")</f>
        <v xml:space="preserve">Viviendas nuevas en las zonas urbanas y rurales gestionadas </v>
      </c>
      <c r="C3708" s="1" t="str">
        <f>+IF(LEN(A3708)&gt;0,VLOOKUP(A3708,Seguimiento_Mar_2025!G$4:J$356,4,FALSE),"")</f>
        <v>Empresa de Vivienda de Antioquia - VIVA</v>
      </c>
      <c r="D3708" t="s">
        <v>1304</v>
      </c>
      <c r="E3708" t="str">
        <f t="shared" si="117"/>
        <v>54030101Alejandría</v>
      </c>
      <c r="F3708" t="str">
        <f t="shared" si="116"/>
        <v/>
      </c>
      <c r="G3708">
        <v>48</v>
      </c>
      <c r="H3708" s="2"/>
      <c r="I3708">
        <f>+ABS(SUMIF($A$4:$A$11183,A3708,$H$4:$H$11183)-IF(ISERROR(VLOOKUP(A3708,Seguimiento_Mar_2025!G$4:U$356,15,FALSE)),0,VLOOKUP(A3708,Seguimiento_Mar_2025!G$4:U$356,15,FALSE)))</f>
        <v>0</v>
      </c>
    </row>
    <row r="3709" spans="1:9" ht="30">
      <c r="A3709" t="s">
        <v>698</v>
      </c>
      <c r="B3709" s="1" t="str">
        <f>+IF(LEN(A3709)&gt;0,VLOOKUP(A3709,Seguimiento_Mar_2025!G$4:H$356,2,FALSE),"")</f>
        <v xml:space="preserve">Viviendas nuevas en las zonas urbanas y rurales gestionadas </v>
      </c>
      <c r="C3709" s="1" t="str">
        <f>+IF(LEN(A3709)&gt;0,VLOOKUP(A3709,Seguimiento_Mar_2025!G$4:J$356,4,FALSE),"")</f>
        <v>Empresa de Vivienda de Antioquia - VIVA</v>
      </c>
      <c r="D3709" t="s">
        <v>1309</v>
      </c>
      <c r="E3709" t="str">
        <f t="shared" si="117"/>
        <v>54030101Barbosa</v>
      </c>
      <c r="F3709" t="str">
        <f t="shared" si="116"/>
        <v/>
      </c>
      <c r="G3709">
        <v>130</v>
      </c>
      <c r="H3709" s="2"/>
      <c r="I3709">
        <f>+ABS(SUMIF($A$4:$A$11183,A3709,$H$4:$H$11183)-IF(ISERROR(VLOOKUP(A3709,Seguimiento_Mar_2025!G$4:U$356,15,FALSE)),0,VLOOKUP(A3709,Seguimiento_Mar_2025!G$4:U$356,15,FALSE)))</f>
        <v>0</v>
      </c>
    </row>
    <row r="3710" spans="1:9" ht="30">
      <c r="A3710" t="s">
        <v>698</v>
      </c>
      <c r="B3710" s="1" t="str">
        <f>+IF(LEN(A3710)&gt;0,VLOOKUP(A3710,Seguimiento_Mar_2025!G$4:H$356,2,FALSE),"")</f>
        <v xml:space="preserve">Viviendas nuevas en las zonas urbanas y rurales gestionadas </v>
      </c>
      <c r="C3710" s="1" t="str">
        <f>+IF(LEN(A3710)&gt;0,VLOOKUP(A3710,Seguimiento_Mar_2025!G$4:J$356,4,FALSE),"")</f>
        <v>Empresa de Vivienda de Antioquia - VIVA</v>
      </c>
      <c r="D3710" t="s">
        <v>1313</v>
      </c>
      <c r="E3710" t="str">
        <f t="shared" si="117"/>
        <v>54030101Caicedo</v>
      </c>
      <c r="F3710" t="str">
        <f t="shared" si="116"/>
        <v/>
      </c>
      <c r="G3710">
        <v>38</v>
      </c>
      <c r="H3710" s="2"/>
      <c r="I3710">
        <f>+ABS(SUMIF($A$4:$A$11183,A3710,$H$4:$H$11183)-IF(ISERROR(VLOOKUP(A3710,Seguimiento_Mar_2025!G$4:U$356,15,FALSE)),0,VLOOKUP(A3710,Seguimiento_Mar_2025!G$4:U$356,15,FALSE)))</f>
        <v>0</v>
      </c>
    </row>
    <row r="3711" spans="1:9" ht="30">
      <c r="A3711" t="s">
        <v>698</v>
      </c>
      <c r="B3711" s="1" t="str">
        <f>+IF(LEN(A3711)&gt;0,VLOOKUP(A3711,Seguimiento_Mar_2025!G$4:H$356,2,FALSE),"")</f>
        <v xml:space="preserve">Viviendas nuevas en las zonas urbanas y rurales gestionadas </v>
      </c>
      <c r="C3711" s="1" t="str">
        <f>+IF(LEN(A3711)&gt;0,VLOOKUP(A3711,Seguimiento_Mar_2025!G$4:J$356,4,FALSE),"")</f>
        <v>Empresa de Vivienda de Antioquia - VIVA</v>
      </c>
      <c r="D3711" t="s">
        <v>1564</v>
      </c>
      <c r="E3711" t="str">
        <f t="shared" si="117"/>
        <v>54030101Carolina del Principe</v>
      </c>
      <c r="F3711" t="str">
        <f t="shared" si="116"/>
        <v/>
      </c>
      <c r="G3711">
        <v>72</v>
      </c>
      <c r="H3711" s="2"/>
      <c r="I3711">
        <f>+ABS(SUMIF($A$4:$A$11183,A3711,$H$4:$H$11183)-IF(ISERROR(VLOOKUP(A3711,Seguimiento_Mar_2025!G$4:U$356,15,FALSE)),0,VLOOKUP(A3711,Seguimiento_Mar_2025!G$4:U$356,15,FALSE)))</f>
        <v>0</v>
      </c>
    </row>
    <row r="3712" spans="1:9" ht="30">
      <c r="A3712" t="s">
        <v>698</v>
      </c>
      <c r="B3712" s="1" t="str">
        <f>+IF(LEN(A3712)&gt;0,VLOOKUP(A3712,Seguimiento_Mar_2025!G$4:H$356,2,FALSE),"")</f>
        <v xml:space="preserve">Viviendas nuevas en las zonas urbanas y rurales gestionadas </v>
      </c>
      <c r="C3712" s="1" t="str">
        <f>+IF(LEN(A3712)&gt;0,VLOOKUP(A3712,Seguimiento_Mar_2025!G$4:J$356,4,FALSE),"")</f>
        <v>Empresa de Vivienda de Antioquia - VIVA</v>
      </c>
      <c r="D3712" t="s">
        <v>1258</v>
      </c>
      <c r="E3712" t="str">
        <f t="shared" si="117"/>
        <v>54030101Chigorodó</v>
      </c>
      <c r="F3712" t="str">
        <f t="shared" si="116"/>
        <v/>
      </c>
      <c r="G3712">
        <v>507</v>
      </c>
      <c r="H3712" s="2"/>
      <c r="I3712">
        <f>+ABS(SUMIF($A$4:$A$11183,A3712,$H$4:$H$11183)-IF(ISERROR(VLOOKUP(A3712,Seguimiento_Mar_2025!G$4:U$356,15,FALSE)),0,VLOOKUP(A3712,Seguimiento_Mar_2025!G$4:U$356,15,FALSE)))</f>
        <v>0</v>
      </c>
    </row>
    <row r="3713" spans="1:9" ht="30">
      <c r="A3713" t="s">
        <v>698</v>
      </c>
      <c r="B3713" s="1" t="str">
        <f>+IF(LEN(A3713)&gt;0,VLOOKUP(A3713,Seguimiento_Mar_2025!G$4:H$356,2,FALSE),"")</f>
        <v xml:space="preserve">Viviendas nuevas en las zonas urbanas y rurales gestionadas </v>
      </c>
      <c r="C3713" s="1" t="str">
        <f>+IF(LEN(A3713)&gt;0,VLOOKUP(A3713,Seguimiento_Mar_2025!G$4:J$356,4,FALSE),"")</f>
        <v>Empresa de Vivienda de Antioquia - VIVA</v>
      </c>
      <c r="D3713" t="s">
        <v>1254</v>
      </c>
      <c r="E3713" t="str">
        <f t="shared" si="117"/>
        <v>54030101Ciudad Bolívar</v>
      </c>
      <c r="F3713" t="str">
        <f t="shared" si="116"/>
        <v/>
      </c>
      <c r="G3713">
        <v>12</v>
      </c>
      <c r="H3713" s="2"/>
      <c r="I3713">
        <f>+ABS(SUMIF($A$4:$A$11183,A3713,$H$4:$H$11183)-IF(ISERROR(VLOOKUP(A3713,Seguimiento_Mar_2025!G$4:U$356,15,FALSE)),0,VLOOKUP(A3713,Seguimiento_Mar_2025!G$4:U$356,15,FALSE)))</f>
        <v>0</v>
      </c>
    </row>
    <row r="3714" spans="1:9" ht="30">
      <c r="A3714" t="s">
        <v>698</v>
      </c>
      <c r="B3714" s="1" t="str">
        <f>+IF(LEN(A3714)&gt;0,VLOOKUP(A3714,Seguimiento_Mar_2025!G$4:H$356,2,FALSE),"")</f>
        <v xml:space="preserve">Viviendas nuevas en las zonas urbanas y rurales gestionadas </v>
      </c>
      <c r="C3714" s="1" t="str">
        <f>+IF(LEN(A3714)&gt;0,VLOOKUP(A3714,Seguimiento_Mar_2025!G$4:J$356,4,FALSE),"")</f>
        <v>Empresa de Vivienda de Antioquia - VIVA</v>
      </c>
      <c r="D3714" t="s">
        <v>1276</v>
      </c>
      <c r="E3714" t="str">
        <f t="shared" si="117"/>
        <v>54030101Concepción</v>
      </c>
      <c r="F3714" t="str">
        <f t="shared" si="116"/>
        <v/>
      </c>
      <c r="G3714">
        <v>2</v>
      </c>
      <c r="H3714" s="2"/>
      <c r="I3714">
        <f>+ABS(SUMIF($A$4:$A$11183,A3714,$H$4:$H$11183)-IF(ISERROR(VLOOKUP(A3714,Seguimiento_Mar_2025!G$4:U$356,15,FALSE)),0,VLOOKUP(A3714,Seguimiento_Mar_2025!G$4:U$356,15,FALSE)))</f>
        <v>0</v>
      </c>
    </row>
    <row r="3715" spans="1:9" ht="30">
      <c r="A3715" t="s">
        <v>698</v>
      </c>
      <c r="B3715" s="1" t="str">
        <f>+IF(LEN(A3715)&gt;0,VLOOKUP(A3715,Seguimiento_Mar_2025!G$4:H$356,2,FALSE),"")</f>
        <v xml:space="preserve">Viviendas nuevas en las zonas urbanas y rurales gestionadas </v>
      </c>
      <c r="C3715" s="1" t="str">
        <f>+IF(LEN(A3715)&gt;0,VLOOKUP(A3715,Seguimiento_Mar_2025!G$4:J$356,4,FALSE),"")</f>
        <v>Empresa de Vivienda de Antioquia - VIVA</v>
      </c>
      <c r="D3715" t="s">
        <v>1318</v>
      </c>
      <c r="E3715" t="str">
        <f t="shared" si="117"/>
        <v>54030101Concordia</v>
      </c>
      <c r="F3715" t="str">
        <f t="shared" si="116"/>
        <v/>
      </c>
      <c r="G3715">
        <v>182</v>
      </c>
      <c r="H3715" s="2"/>
      <c r="I3715">
        <f>+ABS(SUMIF($A$4:$A$11183,A3715,$H$4:$H$11183)-IF(ISERROR(VLOOKUP(A3715,Seguimiento_Mar_2025!G$4:U$356,15,FALSE)),0,VLOOKUP(A3715,Seguimiento_Mar_2025!G$4:U$356,15,FALSE)))</f>
        <v>0</v>
      </c>
    </row>
    <row r="3716" spans="1:9" ht="30">
      <c r="A3716" t="s">
        <v>698</v>
      </c>
      <c r="B3716" s="1" t="str">
        <f>+IF(LEN(A3716)&gt;0,VLOOKUP(A3716,Seguimiento_Mar_2025!G$4:H$356,2,FALSE),"")</f>
        <v xml:space="preserve">Viviendas nuevas en las zonas urbanas y rurales gestionadas </v>
      </c>
      <c r="C3716" s="1" t="str">
        <f>+IF(LEN(A3716)&gt;0,VLOOKUP(A3716,Seguimiento_Mar_2025!G$4:J$356,4,FALSE),"")</f>
        <v>Empresa de Vivienda de Antioquia - VIVA</v>
      </c>
      <c r="D3716" t="s">
        <v>1245</v>
      </c>
      <c r="E3716" t="str">
        <f t="shared" si="117"/>
        <v>54030101Copacabana</v>
      </c>
      <c r="F3716" t="str">
        <f t="shared" ref="F3716:F3779" si="118">+IF(IF(LEN(E3716)&gt;0,COUNTIF($E$4:$E$11183,E3716),"")=1,"",IF(LEN(E3716)&gt;0,COUNTIF($E$4:$E$11183,E3716),""))</f>
        <v/>
      </c>
      <c r="G3716">
        <v>69</v>
      </c>
      <c r="H3716" s="2">
        <v>2</v>
      </c>
      <c r="I3716">
        <f>+ABS(SUMIF($A$4:$A$11183,A3716,$H$4:$H$11183)-IF(ISERROR(VLOOKUP(A3716,Seguimiento_Mar_2025!G$4:U$356,15,FALSE)),0,VLOOKUP(A3716,Seguimiento_Mar_2025!G$4:U$356,15,FALSE)))</f>
        <v>0</v>
      </c>
    </row>
    <row r="3717" spans="1:9" ht="30">
      <c r="A3717" t="s">
        <v>698</v>
      </c>
      <c r="B3717" s="1" t="str">
        <f>+IF(LEN(A3717)&gt;0,VLOOKUP(A3717,Seguimiento_Mar_2025!G$4:H$356,2,FALSE),"")</f>
        <v xml:space="preserve">Viviendas nuevas en las zonas urbanas y rurales gestionadas </v>
      </c>
      <c r="C3717" s="1" t="str">
        <f>+IF(LEN(A3717)&gt;0,VLOOKUP(A3717,Seguimiento_Mar_2025!G$4:J$356,4,FALSE),"")</f>
        <v>Empresa de Vivienda de Antioquia - VIVA</v>
      </c>
      <c r="D3717" t="s">
        <v>1319</v>
      </c>
      <c r="E3717" t="str">
        <f t="shared" si="117"/>
        <v>54030101Donmatías</v>
      </c>
      <c r="F3717" t="str">
        <f t="shared" si="118"/>
        <v/>
      </c>
      <c r="G3717">
        <v>125</v>
      </c>
      <c r="H3717" s="2"/>
      <c r="I3717">
        <f>+ABS(SUMIF($A$4:$A$11183,A3717,$H$4:$H$11183)-IF(ISERROR(VLOOKUP(A3717,Seguimiento_Mar_2025!G$4:U$356,15,FALSE)),0,VLOOKUP(A3717,Seguimiento_Mar_2025!G$4:U$356,15,FALSE)))</f>
        <v>0</v>
      </c>
    </row>
    <row r="3718" spans="1:9" ht="30">
      <c r="A3718" t="s">
        <v>698</v>
      </c>
      <c r="B3718" s="1" t="str">
        <f>+IF(LEN(A3718)&gt;0,VLOOKUP(A3718,Seguimiento_Mar_2025!G$4:H$356,2,FALSE),"")</f>
        <v xml:space="preserve">Viviendas nuevas en las zonas urbanas y rurales gestionadas </v>
      </c>
      <c r="C3718" s="1" t="str">
        <f>+IF(LEN(A3718)&gt;0,VLOOKUP(A3718,Seguimiento_Mar_2025!G$4:J$356,4,FALSE),"")</f>
        <v>Empresa de Vivienda de Antioquia - VIVA</v>
      </c>
      <c r="D3718" t="s">
        <v>1244</v>
      </c>
      <c r="E3718" t="str">
        <f t="shared" si="117"/>
        <v>54030101El Peñol</v>
      </c>
      <c r="F3718" t="str">
        <f t="shared" si="118"/>
        <v/>
      </c>
      <c r="G3718">
        <v>4</v>
      </c>
      <c r="H3718" s="2"/>
      <c r="I3718">
        <f>+ABS(SUMIF($A$4:$A$11183,A3718,$H$4:$H$11183)-IF(ISERROR(VLOOKUP(A3718,Seguimiento_Mar_2025!G$4:U$356,15,FALSE)),0,VLOOKUP(A3718,Seguimiento_Mar_2025!G$4:U$356,15,FALSE)))</f>
        <v>0</v>
      </c>
    </row>
    <row r="3719" spans="1:9" ht="30">
      <c r="A3719" t="s">
        <v>698</v>
      </c>
      <c r="B3719" s="1" t="str">
        <f>+IF(LEN(A3719)&gt;0,VLOOKUP(A3719,Seguimiento_Mar_2025!G$4:H$356,2,FALSE),"")</f>
        <v xml:space="preserve">Viviendas nuevas en las zonas urbanas y rurales gestionadas </v>
      </c>
      <c r="C3719" s="1" t="str">
        <f>+IF(LEN(A3719)&gt;0,VLOOKUP(A3719,Seguimiento_Mar_2025!G$4:J$356,4,FALSE),"")</f>
        <v>Empresa de Vivienda de Antioquia - VIVA</v>
      </c>
      <c r="D3719" t="s">
        <v>1246</v>
      </c>
      <c r="E3719" t="str">
        <f t="shared" si="117"/>
        <v>54030101Entrerríos</v>
      </c>
      <c r="F3719" t="str">
        <f t="shared" si="118"/>
        <v/>
      </c>
      <c r="G3719">
        <v>108</v>
      </c>
      <c r="H3719" s="2"/>
      <c r="I3719">
        <f>+ABS(SUMIF($A$4:$A$11183,A3719,$H$4:$H$11183)-IF(ISERROR(VLOOKUP(A3719,Seguimiento_Mar_2025!G$4:U$356,15,FALSE)),0,VLOOKUP(A3719,Seguimiento_Mar_2025!G$4:U$356,15,FALSE)))</f>
        <v>0</v>
      </c>
    </row>
    <row r="3720" spans="1:9" ht="30">
      <c r="A3720" t="s">
        <v>698</v>
      </c>
      <c r="B3720" s="1" t="str">
        <f>+IF(LEN(A3720)&gt;0,VLOOKUP(A3720,Seguimiento_Mar_2025!G$4:H$356,2,FALSE),"")</f>
        <v xml:space="preserve">Viviendas nuevas en las zonas urbanas y rurales gestionadas </v>
      </c>
      <c r="C3720" s="1" t="str">
        <f>+IF(LEN(A3720)&gt;0,VLOOKUP(A3720,Seguimiento_Mar_2025!G$4:J$356,4,FALSE),"")</f>
        <v>Empresa de Vivienda de Antioquia - VIVA</v>
      </c>
      <c r="D3720" t="s">
        <v>1234</v>
      </c>
      <c r="E3720" t="str">
        <f t="shared" si="117"/>
        <v>54030101Granada</v>
      </c>
      <c r="F3720" t="str">
        <f t="shared" si="118"/>
        <v/>
      </c>
      <c r="G3720">
        <v>6</v>
      </c>
      <c r="H3720" s="2"/>
      <c r="I3720">
        <f>+ABS(SUMIF($A$4:$A$11183,A3720,$H$4:$H$11183)-IF(ISERROR(VLOOKUP(A3720,Seguimiento_Mar_2025!G$4:U$356,15,FALSE)),0,VLOOKUP(A3720,Seguimiento_Mar_2025!G$4:U$356,15,FALSE)))</f>
        <v>0</v>
      </c>
    </row>
    <row r="3721" spans="1:9" ht="30">
      <c r="A3721" t="s">
        <v>698</v>
      </c>
      <c r="B3721" s="1" t="str">
        <f>+IF(LEN(A3721)&gt;0,VLOOKUP(A3721,Seguimiento_Mar_2025!G$4:H$356,2,FALSE),"")</f>
        <v xml:space="preserve">Viviendas nuevas en las zonas urbanas y rurales gestionadas </v>
      </c>
      <c r="C3721" s="1" t="str">
        <f>+IF(LEN(A3721)&gt;0,VLOOKUP(A3721,Seguimiento_Mar_2025!G$4:J$356,4,FALSE),"")</f>
        <v>Empresa de Vivienda de Antioquia - VIVA</v>
      </c>
      <c r="D3721" t="s">
        <v>1330</v>
      </c>
      <c r="E3721" t="str">
        <f t="shared" si="117"/>
        <v>54030101Jardín</v>
      </c>
      <c r="F3721" t="str">
        <f t="shared" si="118"/>
        <v/>
      </c>
      <c r="G3721">
        <v>42</v>
      </c>
      <c r="H3721" s="2"/>
      <c r="I3721">
        <f>+ABS(SUMIF($A$4:$A$11183,A3721,$H$4:$H$11183)-IF(ISERROR(VLOOKUP(A3721,Seguimiento_Mar_2025!G$4:U$356,15,FALSE)),0,VLOOKUP(A3721,Seguimiento_Mar_2025!G$4:U$356,15,FALSE)))</f>
        <v>0</v>
      </c>
    </row>
    <row r="3722" spans="1:9" ht="30">
      <c r="A3722" t="s">
        <v>698</v>
      </c>
      <c r="B3722" s="1" t="str">
        <f>+IF(LEN(A3722)&gt;0,VLOOKUP(A3722,Seguimiento_Mar_2025!G$4:H$356,2,FALSE),"")</f>
        <v xml:space="preserve">Viviendas nuevas en las zonas urbanas y rurales gestionadas </v>
      </c>
      <c r="C3722" s="1" t="str">
        <f>+IF(LEN(A3722)&gt;0,VLOOKUP(A3722,Seguimiento_Mar_2025!G$4:J$356,4,FALSE),"")</f>
        <v>Empresa de Vivienda de Antioquia - VIVA</v>
      </c>
      <c r="D3722" t="s">
        <v>1237</v>
      </c>
      <c r="E3722" t="str">
        <f t="shared" si="117"/>
        <v>54030101Jericó</v>
      </c>
      <c r="F3722" t="str">
        <f t="shared" si="118"/>
        <v/>
      </c>
      <c r="G3722">
        <v>126</v>
      </c>
      <c r="H3722" s="2"/>
      <c r="I3722">
        <f>+ABS(SUMIF($A$4:$A$11183,A3722,$H$4:$H$11183)-IF(ISERROR(VLOOKUP(A3722,Seguimiento_Mar_2025!G$4:U$356,15,FALSE)),0,VLOOKUP(A3722,Seguimiento_Mar_2025!G$4:U$356,15,FALSE)))</f>
        <v>0</v>
      </c>
    </row>
    <row r="3723" spans="1:9" ht="30">
      <c r="A3723" t="s">
        <v>698</v>
      </c>
      <c r="B3723" s="1" t="str">
        <f>+IF(LEN(A3723)&gt;0,VLOOKUP(A3723,Seguimiento_Mar_2025!G$4:H$356,2,FALSE),"")</f>
        <v xml:space="preserve">Viviendas nuevas en las zonas urbanas y rurales gestionadas </v>
      </c>
      <c r="C3723" s="1" t="str">
        <f>+IF(LEN(A3723)&gt;0,VLOOKUP(A3723,Seguimiento_Mar_2025!G$4:J$356,4,FALSE),"")</f>
        <v>Empresa de Vivienda de Antioquia - VIVA</v>
      </c>
      <c r="D3723" t="s">
        <v>1356</v>
      </c>
      <c r="E3723" t="str">
        <f t="shared" si="117"/>
        <v>54030101La Ceja</v>
      </c>
      <c r="F3723" t="str">
        <f t="shared" si="118"/>
        <v/>
      </c>
      <c r="G3723">
        <v>253</v>
      </c>
      <c r="H3723" s="2">
        <v>10</v>
      </c>
      <c r="I3723">
        <f>+ABS(SUMIF($A$4:$A$11183,A3723,$H$4:$H$11183)-IF(ISERROR(VLOOKUP(A3723,Seguimiento_Mar_2025!G$4:U$356,15,FALSE)),0,VLOOKUP(A3723,Seguimiento_Mar_2025!G$4:U$356,15,FALSE)))</f>
        <v>0</v>
      </c>
    </row>
    <row r="3724" spans="1:9" ht="30">
      <c r="A3724" t="s">
        <v>698</v>
      </c>
      <c r="B3724" s="1" t="str">
        <f>+IF(LEN(A3724)&gt;0,VLOOKUP(A3724,Seguimiento_Mar_2025!G$4:H$356,2,FALSE),"")</f>
        <v xml:space="preserve">Viviendas nuevas en las zonas urbanas y rurales gestionadas </v>
      </c>
      <c r="C3724" s="1" t="str">
        <f>+IF(LEN(A3724)&gt;0,VLOOKUP(A3724,Seguimiento_Mar_2025!G$4:J$356,4,FALSE),"")</f>
        <v>Empresa de Vivienda de Antioquia - VIVA</v>
      </c>
      <c r="D3724" t="s">
        <v>1333</v>
      </c>
      <c r="E3724" t="str">
        <f t="shared" si="117"/>
        <v>54030101La Unión</v>
      </c>
      <c r="F3724" t="str">
        <f t="shared" si="118"/>
        <v/>
      </c>
      <c r="G3724">
        <v>276</v>
      </c>
      <c r="H3724" s="2">
        <v>45</v>
      </c>
      <c r="I3724">
        <f>+ABS(SUMIF($A$4:$A$11183,A3724,$H$4:$H$11183)-IF(ISERROR(VLOOKUP(A3724,Seguimiento_Mar_2025!G$4:U$356,15,FALSE)),0,VLOOKUP(A3724,Seguimiento_Mar_2025!G$4:U$356,15,FALSE)))</f>
        <v>0</v>
      </c>
    </row>
    <row r="3725" spans="1:9" ht="30">
      <c r="A3725" t="s">
        <v>698</v>
      </c>
      <c r="B3725" s="1" t="str">
        <f>+IF(LEN(A3725)&gt;0,VLOOKUP(A3725,Seguimiento_Mar_2025!G$4:H$356,2,FALSE),"")</f>
        <v xml:space="preserve">Viviendas nuevas en las zonas urbanas y rurales gestionadas </v>
      </c>
      <c r="C3725" s="1" t="str">
        <f>+IF(LEN(A3725)&gt;0,VLOOKUP(A3725,Seguimiento_Mar_2025!G$4:J$356,4,FALSE),"")</f>
        <v>Empresa de Vivienda de Antioquia - VIVA</v>
      </c>
      <c r="D3725" t="s">
        <v>1275</v>
      </c>
      <c r="E3725" t="str">
        <f t="shared" si="117"/>
        <v>54030101Maceo</v>
      </c>
      <c r="F3725" t="str">
        <f t="shared" si="118"/>
        <v/>
      </c>
      <c r="G3725">
        <v>36</v>
      </c>
      <c r="H3725" s="2"/>
      <c r="I3725">
        <f>+ABS(SUMIF($A$4:$A$11183,A3725,$H$4:$H$11183)-IF(ISERROR(VLOOKUP(A3725,Seguimiento_Mar_2025!G$4:U$356,15,FALSE)),0,VLOOKUP(A3725,Seguimiento_Mar_2025!G$4:U$356,15,FALSE)))</f>
        <v>0</v>
      </c>
    </row>
    <row r="3726" spans="1:9" ht="30">
      <c r="A3726" t="s">
        <v>698</v>
      </c>
      <c r="B3726" s="1" t="str">
        <f>+IF(LEN(A3726)&gt;0,VLOOKUP(A3726,Seguimiento_Mar_2025!G$4:H$356,2,FALSE),"")</f>
        <v xml:space="preserve">Viviendas nuevas en las zonas urbanas y rurales gestionadas </v>
      </c>
      <c r="C3726" s="1" t="str">
        <f>+IF(LEN(A3726)&gt;0,VLOOKUP(A3726,Seguimiento_Mar_2025!G$4:J$356,4,FALSE),"")</f>
        <v>Empresa de Vivienda de Antioquia - VIVA</v>
      </c>
      <c r="D3726" t="s">
        <v>1334</v>
      </c>
      <c r="E3726" t="str">
        <f t="shared" si="117"/>
        <v>54030101Marinilla</v>
      </c>
      <c r="F3726" t="str">
        <f t="shared" si="118"/>
        <v/>
      </c>
      <c r="G3726">
        <v>16</v>
      </c>
      <c r="H3726" s="2">
        <v>44</v>
      </c>
      <c r="I3726">
        <f>+ABS(SUMIF($A$4:$A$11183,A3726,$H$4:$H$11183)-IF(ISERROR(VLOOKUP(A3726,Seguimiento_Mar_2025!G$4:U$356,15,FALSE)),0,VLOOKUP(A3726,Seguimiento_Mar_2025!G$4:U$356,15,FALSE)))</f>
        <v>0</v>
      </c>
    </row>
    <row r="3727" spans="1:9" ht="30">
      <c r="A3727" t="s">
        <v>698</v>
      </c>
      <c r="B3727" s="1" t="str">
        <f>+IF(LEN(A3727)&gt;0,VLOOKUP(A3727,Seguimiento_Mar_2025!G$4:H$356,2,FALSE),"")</f>
        <v xml:space="preserve">Viviendas nuevas en las zonas urbanas y rurales gestionadas </v>
      </c>
      <c r="C3727" s="1" t="str">
        <f>+IF(LEN(A3727)&gt;0,VLOOKUP(A3727,Seguimiento_Mar_2025!G$4:J$356,4,FALSE),"")</f>
        <v>Empresa de Vivienda de Antioquia - VIVA</v>
      </c>
      <c r="D3727" t="s">
        <v>1286</v>
      </c>
      <c r="E3727" t="str">
        <f t="shared" si="117"/>
        <v>54030101Nariño</v>
      </c>
      <c r="F3727" t="str">
        <f t="shared" si="118"/>
        <v/>
      </c>
      <c r="G3727">
        <v>5</v>
      </c>
      <c r="H3727" s="2"/>
      <c r="I3727">
        <f>+ABS(SUMIF($A$4:$A$11183,A3727,$H$4:$H$11183)-IF(ISERROR(VLOOKUP(A3727,Seguimiento_Mar_2025!G$4:U$356,15,FALSE)),0,VLOOKUP(A3727,Seguimiento_Mar_2025!G$4:U$356,15,FALSE)))</f>
        <v>0</v>
      </c>
    </row>
    <row r="3728" spans="1:9" ht="30">
      <c r="A3728" t="s">
        <v>698</v>
      </c>
      <c r="B3728" s="1" t="str">
        <f>+IF(LEN(A3728)&gt;0,VLOOKUP(A3728,Seguimiento_Mar_2025!G$4:H$356,2,FALSE),"")</f>
        <v xml:space="preserve">Viviendas nuevas en las zonas urbanas y rurales gestionadas </v>
      </c>
      <c r="C3728" s="1" t="str">
        <f>+IF(LEN(A3728)&gt;0,VLOOKUP(A3728,Seguimiento_Mar_2025!G$4:J$356,4,FALSE),"")</f>
        <v>Empresa de Vivienda de Antioquia - VIVA</v>
      </c>
      <c r="D3728" t="s">
        <v>1335</v>
      </c>
      <c r="E3728" t="str">
        <f t="shared" si="117"/>
        <v>54030101Peque</v>
      </c>
      <c r="F3728" t="str">
        <f t="shared" si="118"/>
        <v/>
      </c>
      <c r="G3728">
        <v>74</v>
      </c>
      <c r="H3728" s="2"/>
      <c r="I3728">
        <f>+ABS(SUMIF($A$4:$A$11183,A3728,$H$4:$H$11183)-IF(ISERROR(VLOOKUP(A3728,Seguimiento_Mar_2025!G$4:U$356,15,FALSE)),0,VLOOKUP(A3728,Seguimiento_Mar_2025!G$4:U$356,15,FALSE)))</f>
        <v>0</v>
      </c>
    </row>
    <row r="3729" spans="1:9" ht="30">
      <c r="A3729" t="s">
        <v>698</v>
      </c>
      <c r="B3729" s="1" t="str">
        <f>+IF(LEN(A3729)&gt;0,VLOOKUP(A3729,Seguimiento_Mar_2025!G$4:H$356,2,FALSE),"")</f>
        <v xml:space="preserve">Viviendas nuevas en las zonas urbanas y rurales gestionadas </v>
      </c>
      <c r="C3729" s="1" t="str">
        <f>+IF(LEN(A3729)&gt;0,VLOOKUP(A3729,Seguimiento_Mar_2025!G$4:J$356,4,FALSE),"")</f>
        <v>Empresa de Vivienda de Antioquia - VIVA</v>
      </c>
      <c r="D3729" t="s">
        <v>1260</v>
      </c>
      <c r="E3729" t="str">
        <f t="shared" si="117"/>
        <v>54030101Puerto Berrío</v>
      </c>
      <c r="F3729" t="str">
        <f t="shared" si="118"/>
        <v/>
      </c>
      <c r="G3729">
        <v>48</v>
      </c>
      <c r="H3729" s="2"/>
      <c r="I3729">
        <f>+ABS(SUMIF($A$4:$A$11183,A3729,$H$4:$H$11183)-IF(ISERROR(VLOOKUP(A3729,Seguimiento_Mar_2025!G$4:U$356,15,FALSE)),0,VLOOKUP(A3729,Seguimiento_Mar_2025!G$4:U$356,15,FALSE)))</f>
        <v>0</v>
      </c>
    </row>
    <row r="3730" spans="1:9" ht="30">
      <c r="A3730" t="s">
        <v>698</v>
      </c>
      <c r="B3730" s="1" t="str">
        <f>+IF(LEN(A3730)&gt;0,VLOOKUP(A3730,Seguimiento_Mar_2025!G$4:H$356,2,FALSE),"")</f>
        <v xml:space="preserve">Viviendas nuevas en las zonas urbanas y rurales gestionadas </v>
      </c>
      <c r="C3730" s="1" t="str">
        <f>+IF(LEN(A3730)&gt;0,VLOOKUP(A3730,Seguimiento_Mar_2025!G$4:J$356,4,FALSE),"")</f>
        <v>Empresa de Vivienda de Antioquia - VIVA</v>
      </c>
      <c r="D3730" t="s">
        <v>1287</v>
      </c>
      <c r="E3730" t="str">
        <f t="shared" si="117"/>
        <v>54030101Puerto Nare</v>
      </c>
      <c r="F3730" t="str">
        <f t="shared" si="118"/>
        <v/>
      </c>
      <c r="G3730">
        <v>43</v>
      </c>
      <c r="H3730" s="2"/>
      <c r="I3730">
        <f>+ABS(SUMIF($A$4:$A$11183,A3730,$H$4:$H$11183)-IF(ISERROR(VLOOKUP(A3730,Seguimiento_Mar_2025!G$4:U$356,15,FALSE)),0,VLOOKUP(A3730,Seguimiento_Mar_2025!G$4:U$356,15,FALSE)))</f>
        <v>0</v>
      </c>
    </row>
    <row r="3731" spans="1:9" ht="30">
      <c r="A3731" t="s">
        <v>698</v>
      </c>
      <c r="B3731" s="1" t="str">
        <f>+IF(LEN(A3731)&gt;0,VLOOKUP(A3731,Seguimiento_Mar_2025!G$4:H$356,2,FALSE),"")</f>
        <v xml:space="preserve">Viviendas nuevas en las zonas urbanas y rurales gestionadas </v>
      </c>
      <c r="C3731" s="1" t="str">
        <f>+IF(LEN(A3731)&gt;0,VLOOKUP(A3731,Seguimiento_Mar_2025!G$4:J$356,4,FALSE),"")</f>
        <v>Empresa de Vivienda de Antioquia - VIVA</v>
      </c>
      <c r="D3731" t="s">
        <v>1300</v>
      </c>
      <c r="E3731" t="str">
        <f t="shared" si="117"/>
        <v>54030101Salgar</v>
      </c>
      <c r="F3731" t="str">
        <f t="shared" si="118"/>
        <v/>
      </c>
      <c r="G3731">
        <v>56</v>
      </c>
      <c r="H3731" s="2"/>
      <c r="I3731">
        <f>+ABS(SUMIF($A$4:$A$11183,A3731,$H$4:$H$11183)-IF(ISERROR(VLOOKUP(A3731,Seguimiento_Mar_2025!G$4:U$356,15,FALSE)),0,VLOOKUP(A3731,Seguimiento_Mar_2025!G$4:U$356,15,FALSE)))</f>
        <v>0</v>
      </c>
    </row>
    <row r="3732" spans="1:9" ht="30">
      <c r="A3732" t="s">
        <v>698</v>
      </c>
      <c r="B3732" s="1" t="str">
        <f>+IF(LEN(A3732)&gt;0,VLOOKUP(A3732,Seguimiento_Mar_2025!G$4:H$356,2,FALSE),"")</f>
        <v xml:space="preserve">Viviendas nuevas en las zonas urbanas y rurales gestionadas </v>
      </c>
      <c r="C3732" s="1" t="str">
        <f>+IF(LEN(A3732)&gt;0,VLOOKUP(A3732,Seguimiento_Mar_2025!G$4:J$356,4,FALSE),"")</f>
        <v>Empresa de Vivienda de Antioquia - VIVA</v>
      </c>
      <c r="D3732" t="s">
        <v>1565</v>
      </c>
      <c r="E3732" t="str">
        <f t="shared" si="117"/>
        <v>54030101San Andres de Cuerquia</v>
      </c>
      <c r="F3732" t="str">
        <f t="shared" si="118"/>
        <v/>
      </c>
      <c r="G3732">
        <v>94</v>
      </c>
      <c r="H3732" s="2"/>
      <c r="I3732">
        <f>+ABS(SUMIF($A$4:$A$11183,A3732,$H$4:$H$11183)-IF(ISERROR(VLOOKUP(A3732,Seguimiento_Mar_2025!G$4:U$356,15,FALSE)),0,VLOOKUP(A3732,Seguimiento_Mar_2025!G$4:U$356,15,FALSE)))</f>
        <v>0</v>
      </c>
    </row>
    <row r="3733" spans="1:9" ht="30">
      <c r="A3733" t="s">
        <v>698</v>
      </c>
      <c r="B3733" s="1" t="str">
        <f>+IF(LEN(A3733)&gt;0,VLOOKUP(A3733,Seguimiento_Mar_2025!G$4:H$356,2,FALSE),"")</f>
        <v xml:space="preserve">Viviendas nuevas en las zonas urbanas y rurales gestionadas </v>
      </c>
      <c r="C3733" s="1" t="str">
        <f>+IF(LEN(A3733)&gt;0,VLOOKUP(A3733,Seguimiento_Mar_2025!G$4:J$356,4,FALSE),"")</f>
        <v>Empresa de Vivienda de Antioquia - VIVA</v>
      </c>
      <c r="D3733" t="s">
        <v>1242</v>
      </c>
      <c r="E3733" t="str">
        <f t="shared" si="117"/>
        <v>54030101San Carlos</v>
      </c>
      <c r="F3733" t="str">
        <f t="shared" si="118"/>
        <v/>
      </c>
      <c r="G3733">
        <v>1</v>
      </c>
      <c r="H3733" s="2"/>
      <c r="I3733">
        <f>+ABS(SUMIF($A$4:$A$11183,A3733,$H$4:$H$11183)-IF(ISERROR(VLOOKUP(A3733,Seguimiento_Mar_2025!G$4:U$356,15,FALSE)),0,VLOOKUP(A3733,Seguimiento_Mar_2025!G$4:U$356,15,FALSE)))</f>
        <v>0</v>
      </c>
    </row>
    <row r="3734" spans="1:9" ht="30">
      <c r="A3734" t="s">
        <v>698</v>
      </c>
      <c r="B3734" s="1" t="str">
        <f>+IF(LEN(A3734)&gt;0,VLOOKUP(A3734,Seguimiento_Mar_2025!G$4:H$356,2,FALSE),"")</f>
        <v xml:space="preserve">Viviendas nuevas en las zonas urbanas y rurales gestionadas </v>
      </c>
      <c r="C3734" s="1" t="str">
        <f>+IF(LEN(A3734)&gt;0,VLOOKUP(A3734,Seguimiento_Mar_2025!G$4:J$356,4,FALSE),"")</f>
        <v>Empresa de Vivienda de Antioquia - VIVA</v>
      </c>
      <c r="D3734" t="s">
        <v>1302</v>
      </c>
      <c r="E3734" t="str">
        <f t="shared" si="117"/>
        <v>54030101San Francisco</v>
      </c>
      <c r="F3734" t="str">
        <f t="shared" si="118"/>
        <v/>
      </c>
      <c r="G3734">
        <v>22</v>
      </c>
      <c r="H3734" s="2"/>
      <c r="I3734">
        <f>+ABS(SUMIF($A$4:$A$11183,A3734,$H$4:$H$11183)-IF(ISERROR(VLOOKUP(A3734,Seguimiento_Mar_2025!G$4:U$356,15,FALSE)),0,VLOOKUP(A3734,Seguimiento_Mar_2025!G$4:U$356,15,FALSE)))</f>
        <v>0</v>
      </c>
    </row>
    <row r="3735" spans="1:9" ht="30">
      <c r="A3735" t="s">
        <v>698</v>
      </c>
      <c r="B3735" s="1" t="str">
        <f>+IF(LEN(A3735)&gt;0,VLOOKUP(A3735,Seguimiento_Mar_2025!G$4:H$356,2,FALSE),"")</f>
        <v xml:space="preserve">Viviendas nuevas en las zonas urbanas y rurales gestionadas </v>
      </c>
      <c r="C3735" s="1" t="str">
        <f>+IF(LEN(A3735)&gt;0,VLOOKUP(A3735,Seguimiento_Mar_2025!G$4:J$356,4,FALSE),"")</f>
        <v>Empresa de Vivienda de Antioquia - VIVA</v>
      </c>
      <c r="D3735" t="s">
        <v>1298</v>
      </c>
      <c r="E3735" t="str">
        <f t="shared" si="117"/>
        <v>54030101San Luis</v>
      </c>
      <c r="F3735" t="str">
        <f t="shared" si="118"/>
        <v/>
      </c>
      <c r="G3735">
        <v>92</v>
      </c>
      <c r="H3735" s="2"/>
      <c r="I3735">
        <f>+ABS(SUMIF($A$4:$A$11183,A3735,$H$4:$H$11183)-IF(ISERROR(VLOOKUP(A3735,Seguimiento_Mar_2025!G$4:U$356,15,FALSE)),0,VLOOKUP(A3735,Seguimiento_Mar_2025!G$4:U$356,15,FALSE)))</f>
        <v>0</v>
      </c>
    </row>
    <row r="3736" spans="1:9" ht="30">
      <c r="A3736" t="s">
        <v>698</v>
      </c>
      <c r="B3736" s="1" t="str">
        <f>+IF(LEN(A3736)&gt;0,VLOOKUP(A3736,Seguimiento_Mar_2025!G$4:H$356,2,FALSE),"")</f>
        <v xml:space="preserve">Viviendas nuevas en las zonas urbanas y rurales gestionadas </v>
      </c>
      <c r="C3736" s="1" t="str">
        <f>+IF(LEN(A3736)&gt;0,VLOOKUP(A3736,Seguimiento_Mar_2025!G$4:J$356,4,FALSE),"")</f>
        <v>Empresa de Vivienda de Antioquia - VIVA</v>
      </c>
      <c r="D3736" t="s">
        <v>1267</v>
      </c>
      <c r="E3736" t="str">
        <f t="shared" si="117"/>
        <v>54030101Sonsón</v>
      </c>
      <c r="F3736" t="str">
        <f t="shared" si="118"/>
        <v/>
      </c>
      <c r="G3736">
        <v>8</v>
      </c>
      <c r="H3736" s="2"/>
      <c r="I3736">
        <f>+ABS(SUMIF($A$4:$A$11183,A3736,$H$4:$H$11183)-IF(ISERROR(VLOOKUP(A3736,Seguimiento_Mar_2025!G$4:U$356,15,FALSE)),0,VLOOKUP(A3736,Seguimiento_Mar_2025!G$4:U$356,15,FALSE)))</f>
        <v>0</v>
      </c>
    </row>
    <row r="3737" spans="1:9" ht="30">
      <c r="A3737" t="s">
        <v>698</v>
      </c>
      <c r="B3737" s="1" t="str">
        <f>+IF(LEN(A3737)&gt;0,VLOOKUP(A3737,Seguimiento_Mar_2025!G$4:H$356,2,FALSE),"")</f>
        <v xml:space="preserve">Viviendas nuevas en las zonas urbanas y rurales gestionadas </v>
      </c>
      <c r="C3737" s="1" t="str">
        <f>+IF(LEN(A3737)&gt;0,VLOOKUP(A3737,Seguimiento_Mar_2025!G$4:J$356,4,FALSE),"")</f>
        <v>Empresa de Vivienda de Antioquia - VIVA</v>
      </c>
      <c r="D3737" t="s">
        <v>1289</v>
      </c>
      <c r="E3737" t="str">
        <f t="shared" si="117"/>
        <v>54030101Tarso</v>
      </c>
      <c r="F3737" t="str">
        <f t="shared" si="118"/>
        <v/>
      </c>
      <c r="G3737">
        <v>30</v>
      </c>
      <c r="H3737" s="2"/>
      <c r="I3737">
        <f>+ABS(SUMIF($A$4:$A$11183,A3737,$H$4:$H$11183)-IF(ISERROR(VLOOKUP(A3737,Seguimiento_Mar_2025!G$4:U$356,15,FALSE)),0,VLOOKUP(A3737,Seguimiento_Mar_2025!G$4:U$356,15,FALSE)))</f>
        <v>0</v>
      </c>
    </row>
    <row r="3738" spans="1:9" ht="30">
      <c r="A3738" t="s">
        <v>698</v>
      </c>
      <c r="B3738" s="1" t="str">
        <f>+IF(LEN(A3738)&gt;0,VLOOKUP(A3738,Seguimiento_Mar_2025!G$4:H$356,2,FALSE),"")</f>
        <v xml:space="preserve">Viviendas nuevas en las zonas urbanas y rurales gestionadas </v>
      </c>
      <c r="C3738" s="1" t="str">
        <f>+IF(LEN(A3738)&gt;0,VLOOKUP(A3738,Seguimiento_Mar_2025!G$4:J$356,4,FALSE),"")</f>
        <v>Empresa de Vivienda de Antioquia - VIVA</v>
      </c>
      <c r="D3738" t="s">
        <v>1348</v>
      </c>
      <c r="E3738" t="str">
        <f t="shared" si="117"/>
        <v>54030101Toledo</v>
      </c>
      <c r="F3738" t="str">
        <f t="shared" si="118"/>
        <v/>
      </c>
      <c r="G3738">
        <v>80</v>
      </c>
      <c r="H3738" s="2"/>
      <c r="I3738">
        <f>+ABS(SUMIF($A$4:$A$11183,A3738,$H$4:$H$11183)-IF(ISERROR(VLOOKUP(A3738,Seguimiento_Mar_2025!G$4:U$356,15,FALSE)),0,VLOOKUP(A3738,Seguimiento_Mar_2025!G$4:U$356,15,FALSE)))</f>
        <v>0</v>
      </c>
    </row>
    <row r="3739" spans="1:9" ht="30">
      <c r="A3739" t="s">
        <v>698</v>
      </c>
      <c r="B3739" s="1" t="str">
        <f>+IF(LEN(A3739)&gt;0,VLOOKUP(A3739,Seguimiento_Mar_2025!G$4:H$356,2,FALSE),"")</f>
        <v xml:space="preserve">Viviendas nuevas en las zonas urbanas y rurales gestionadas </v>
      </c>
      <c r="C3739" s="1" t="str">
        <f>+IF(LEN(A3739)&gt;0,VLOOKUP(A3739,Seguimiento_Mar_2025!G$4:J$356,4,FALSE),"")</f>
        <v>Empresa de Vivienda de Antioquia - VIVA</v>
      </c>
      <c r="D3739" t="s">
        <v>1265</v>
      </c>
      <c r="E3739" t="str">
        <f t="shared" si="117"/>
        <v>54030101Caucasia</v>
      </c>
      <c r="F3739" t="str">
        <f t="shared" si="118"/>
        <v/>
      </c>
      <c r="G3739">
        <v>10</v>
      </c>
      <c r="H3739" s="2">
        <v>4</v>
      </c>
      <c r="I3739">
        <f>+ABS(SUMIF($A$4:$A$11183,A3739,$H$4:$H$11183)-IF(ISERROR(VLOOKUP(A3739,Seguimiento_Mar_2025!G$4:U$356,15,FALSE)),0,VLOOKUP(A3739,Seguimiento_Mar_2025!G$4:U$356,15,FALSE)))</f>
        <v>0</v>
      </c>
    </row>
    <row r="3740" spans="1:9" ht="30">
      <c r="A3740" t="s">
        <v>698</v>
      </c>
      <c r="B3740" s="1" t="str">
        <f>+IF(LEN(A3740)&gt;0,VLOOKUP(A3740,Seguimiento_Mar_2025!G$4:H$356,2,FALSE),"")</f>
        <v xml:space="preserve">Viviendas nuevas en las zonas urbanas y rurales gestionadas </v>
      </c>
      <c r="C3740" s="1" t="str">
        <f>+IF(LEN(A3740)&gt;0,VLOOKUP(A3740,Seguimiento_Mar_2025!G$4:J$356,4,FALSE),"")</f>
        <v>Empresa de Vivienda de Antioquia - VIVA</v>
      </c>
      <c r="D3740" t="s">
        <v>1515</v>
      </c>
      <c r="E3740" t="str">
        <f t="shared" si="117"/>
        <v>54030101Yolombo</v>
      </c>
      <c r="F3740" t="str">
        <f t="shared" si="118"/>
        <v/>
      </c>
      <c r="G3740">
        <v>13</v>
      </c>
      <c r="H3740" s="2">
        <v>12</v>
      </c>
      <c r="I3740">
        <f>+ABS(SUMIF($A$4:$A$11183,A3740,$H$4:$H$11183)-IF(ISERROR(VLOOKUP(A3740,Seguimiento_Mar_2025!G$4:U$356,15,FALSE)),0,VLOOKUP(A3740,Seguimiento_Mar_2025!G$4:U$356,15,FALSE)))</f>
        <v>0</v>
      </c>
    </row>
    <row r="3741" spans="1:9" ht="30">
      <c r="A3741" t="s">
        <v>698</v>
      </c>
      <c r="B3741" s="1" t="str">
        <f>+IF(LEN(A3741)&gt;0,VLOOKUP(A3741,Seguimiento_Mar_2025!G$4:H$356,2,FALSE),"")</f>
        <v xml:space="preserve">Viviendas nuevas en las zonas urbanas y rurales gestionadas </v>
      </c>
      <c r="C3741" s="1" t="str">
        <f>+IF(LEN(A3741)&gt;0,VLOOKUP(A3741,Seguimiento_Mar_2025!G$4:J$356,4,FALSE),"")</f>
        <v>Empresa de Vivienda de Antioquia - VIVA</v>
      </c>
      <c r="D3741" t="s">
        <v>1341</v>
      </c>
      <c r="E3741" t="str">
        <f t="shared" si="117"/>
        <v>54030101San Pedro de los Milagros</v>
      </c>
      <c r="F3741" t="str">
        <f t="shared" si="118"/>
        <v/>
      </c>
      <c r="G3741">
        <v>23</v>
      </c>
      <c r="H3741" s="2">
        <v>7</v>
      </c>
      <c r="I3741">
        <f>+ABS(SUMIF($A$4:$A$11183,A3741,$H$4:$H$11183)-IF(ISERROR(VLOOKUP(A3741,Seguimiento_Mar_2025!G$4:U$356,15,FALSE)),0,VLOOKUP(A3741,Seguimiento_Mar_2025!G$4:U$356,15,FALSE)))</f>
        <v>0</v>
      </c>
    </row>
    <row r="3742" spans="1:9" ht="30">
      <c r="A3742" t="s">
        <v>698</v>
      </c>
      <c r="B3742" s="1" t="str">
        <f>+IF(LEN(A3742)&gt;0,VLOOKUP(A3742,Seguimiento_Mar_2025!G$4:H$356,2,FALSE),"")</f>
        <v xml:space="preserve">Viviendas nuevas en las zonas urbanas y rurales gestionadas </v>
      </c>
      <c r="C3742" s="1" t="str">
        <f>+IF(LEN(A3742)&gt;0,VLOOKUP(A3742,Seguimiento_Mar_2025!G$4:J$356,4,FALSE),"")</f>
        <v>Empresa de Vivienda de Antioquia - VIVA</v>
      </c>
      <c r="D3742" t="s">
        <v>1353</v>
      </c>
      <c r="E3742" t="str">
        <f t="shared" si="117"/>
        <v>54030101Yarumal</v>
      </c>
      <c r="F3742" t="str">
        <f t="shared" si="118"/>
        <v/>
      </c>
      <c r="G3742">
        <v>11</v>
      </c>
      <c r="H3742" s="2">
        <v>1</v>
      </c>
      <c r="I3742">
        <f>+ABS(SUMIF($A$4:$A$11183,A3742,$H$4:$H$11183)-IF(ISERROR(VLOOKUP(A3742,Seguimiento_Mar_2025!G$4:U$356,15,FALSE)),0,VLOOKUP(A3742,Seguimiento_Mar_2025!G$4:U$356,15,FALSE)))</f>
        <v>0</v>
      </c>
    </row>
    <row r="3743" spans="1:9" ht="30">
      <c r="A3743" t="s">
        <v>698</v>
      </c>
      <c r="B3743" s="1" t="str">
        <f>+IF(LEN(A3743)&gt;0,VLOOKUP(A3743,Seguimiento_Mar_2025!G$4:H$356,2,FALSE),"")</f>
        <v xml:space="preserve">Viviendas nuevas en las zonas urbanas y rurales gestionadas </v>
      </c>
      <c r="C3743" s="1" t="str">
        <f>+IF(LEN(A3743)&gt;0,VLOOKUP(A3743,Seguimiento_Mar_2025!G$4:J$356,4,FALSE),"")</f>
        <v>Empresa de Vivienda de Antioquia - VIVA</v>
      </c>
      <c r="D3743" t="s">
        <v>1345</v>
      </c>
      <c r="E3743" t="str">
        <f t="shared" si="117"/>
        <v>54030101Sopetrán</v>
      </c>
      <c r="F3743" t="str">
        <f t="shared" si="118"/>
        <v/>
      </c>
      <c r="G3743">
        <v>15</v>
      </c>
      <c r="H3743" s="2"/>
      <c r="I3743">
        <f>+ABS(SUMIF($A$4:$A$11183,A3743,$H$4:$H$11183)-IF(ISERROR(VLOOKUP(A3743,Seguimiento_Mar_2025!G$4:U$356,15,FALSE)),0,VLOOKUP(A3743,Seguimiento_Mar_2025!G$4:U$356,15,FALSE)))</f>
        <v>0</v>
      </c>
    </row>
    <row r="3744" spans="1:9" ht="30">
      <c r="A3744" t="s">
        <v>698</v>
      </c>
      <c r="B3744" s="1" t="str">
        <f>+IF(LEN(A3744)&gt;0,VLOOKUP(A3744,Seguimiento_Mar_2025!G$4:H$356,2,FALSE),"")</f>
        <v xml:space="preserve">Viviendas nuevas en las zonas urbanas y rurales gestionadas </v>
      </c>
      <c r="C3744" s="1" t="str">
        <f>+IF(LEN(A3744)&gt;0,VLOOKUP(A3744,Seguimiento_Mar_2025!G$4:J$356,4,FALSE),"")</f>
        <v>Empresa de Vivienda de Antioquia - VIVA</v>
      </c>
      <c r="D3744" t="s">
        <v>1317</v>
      </c>
      <c r="E3744" t="str">
        <f t="shared" si="117"/>
        <v>54030101Cocorná</v>
      </c>
      <c r="F3744" t="str">
        <f t="shared" si="118"/>
        <v/>
      </c>
      <c r="G3744">
        <v>21</v>
      </c>
      <c r="H3744" s="2">
        <v>2</v>
      </c>
      <c r="I3744">
        <f>+ABS(SUMIF($A$4:$A$11183,A3744,$H$4:$H$11183)-IF(ISERROR(VLOOKUP(A3744,Seguimiento_Mar_2025!G$4:U$356,15,FALSE)),0,VLOOKUP(A3744,Seguimiento_Mar_2025!G$4:U$356,15,FALSE)))</f>
        <v>0</v>
      </c>
    </row>
    <row r="3745" spans="1:9" ht="30">
      <c r="A3745" t="s">
        <v>698</v>
      </c>
      <c r="B3745" s="1" t="str">
        <f>+IF(LEN(A3745)&gt;0,VLOOKUP(A3745,Seguimiento_Mar_2025!G$4:H$356,2,FALSE),"")</f>
        <v xml:space="preserve">Viviendas nuevas en las zonas urbanas y rurales gestionadas </v>
      </c>
      <c r="C3745" s="1" t="str">
        <f>+IF(LEN(A3745)&gt;0,VLOOKUP(A3745,Seguimiento_Mar_2025!G$4:J$356,4,FALSE),"")</f>
        <v>Empresa de Vivienda de Antioquia - VIVA</v>
      </c>
      <c r="D3745" t="s">
        <v>1566</v>
      </c>
      <c r="E3745" t="str">
        <f t="shared" si="117"/>
        <v xml:space="preserve">54030101El Carmen De Viboral </v>
      </c>
      <c r="F3745" t="str">
        <f t="shared" si="118"/>
        <v/>
      </c>
      <c r="G3745">
        <v>48</v>
      </c>
      <c r="H3745" s="2">
        <v>3</v>
      </c>
      <c r="I3745">
        <f>+ABS(SUMIF($A$4:$A$11183,A3745,$H$4:$H$11183)-IF(ISERROR(VLOOKUP(A3745,Seguimiento_Mar_2025!G$4:U$356,15,FALSE)),0,VLOOKUP(A3745,Seguimiento_Mar_2025!G$4:U$356,15,FALSE)))</f>
        <v>0</v>
      </c>
    </row>
    <row r="3746" spans="1:9" ht="30">
      <c r="A3746" t="s">
        <v>698</v>
      </c>
      <c r="B3746" s="1" t="str">
        <f>+IF(LEN(A3746)&gt;0,VLOOKUP(A3746,Seguimiento_Mar_2025!G$4:H$356,2,FALSE),"")</f>
        <v xml:space="preserve">Viviendas nuevas en las zonas urbanas y rurales gestionadas </v>
      </c>
      <c r="C3746" s="1" t="str">
        <f>+IF(LEN(A3746)&gt;0,VLOOKUP(A3746,Seguimiento_Mar_2025!G$4:J$356,4,FALSE),"")</f>
        <v>Empresa de Vivienda de Antioquia - VIVA</v>
      </c>
      <c r="D3746" t="s">
        <v>1235</v>
      </c>
      <c r="E3746" t="str">
        <f t="shared" si="117"/>
        <v>54030101El Santuario</v>
      </c>
      <c r="F3746" t="str">
        <f t="shared" si="118"/>
        <v/>
      </c>
      <c r="G3746">
        <v>10</v>
      </c>
      <c r="H3746" s="2">
        <v>1</v>
      </c>
      <c r="I3746">
        <f>+ABS(SUMIF($A$4:$A$11183,A3746,$H$4:$H$11183)-IF(ISERROR(VLOOKUP(A3746,Seguimiento_Mar_2025!G$4:U$356,15,FALSE)),0,VLOOKUP(A3746,Seguimiento_Mar_2025!G$4:U$356,15,FALSE)))</f>
        <v>0</v>
      </c>
    </row>
    <row r="3747" spans="1:9" ht="30">
      <c r="A3747" t="s">
        <v>698</v>
      </c>
      <c r="B3747" s="1" t="str">
        <f>+IF(LEN(A3747)&gt;0,VLOOKUP(A3747,Seguimiento_Mar_2025!G$4:H$356,2,FALSE),"")</f>
        <v xml:space="preserve">Viviendas nuevas en las zonas urbanas y rurales gestionadas </v>
      </c>
      <c r="C3747" s="1" t="str">
        <f>+IF(LEN(A3747)&gt;0,VLOOKUP(A3747,Seguimiento_Mar_2025!G$4:J$356,4,FALSE),"")</f>
        <v>Empresa de Vivienda de Antioquia - VIVA</v>
      </c>
      <c r="D3747" t="s">
        <v>1328</v>
      </c>
      <c r="E3747" t="str">
        <f t="shared" si="117"/>
        <v>54030101Guatapé</v>
      </c>
      <c r="F3747" t="str">
        <f t="shared" si="118"/>
        <v/>
      </c>
      <c r="G3747">
        <v>22</v>
      </c>
      <c r="H3747" s="2"/>
      <c r="I3747">
        <f>+ABS(SUMIF($A$4:$A$11183,A3747,$H$4:$H$11183)-IF(ISERROR(VLOOKUP(A3747,Seguimiento_Mar_2025!G$4:U$356,15,FALSE)),0,VLOOKUP(A3747,Seguimiento_Mar_2025!G$4:U$356,15,FALSE)))</f>
        <v>0</v>
      </c>
    </row>
    <row r="3748" spans="1:9" ht="30">
      <c r="A3748" t="s">
        <v>698</v>
      </c>
      <c r="B3748" s="1" t="str">
        <f>+IF(LEN(A3748)&gt;0,VLOOKUP(A3748,Seguimiento_Mar_2025!G$4:H$356,2,FALSE),"")</f>
        <v xml:space="preserve">Viviendas nuevas en las zonas urbanas y rurales gestionadas </v>
      </c>
      <c r="C3748" s="1" t="str">
        <f>+IF(LEN(A3748)&gt;0,VLOOKUP(A3748,Seguimiento_Mar_2025!G$4:J$356,4,FALSE),"")</f>
        <v>Empresa de Vivienda de Antioquia - VIVA</v>
      </c>
      <c r="D3748" t="s">
        <v>1337</v>
      </c>
      <c r="E3748" t="str">
        <f t="shared" si="117"/>
        <v>54030101Rionegro</v>
      </c>
      <c r="F3748" t="str">
        <f t="shared" si="118"/>
        <v/>
      </c>
      <c r="G3748">
        <v>91</v>
      </c>
      <c r="H3748" s="2">
        <v>11</v>
      </c>
      <c r="I3748">
        <f>+ABS(SUMIF($A$4:$A$11183,A3748,$H$4:$H$11183)-IF(ISERROR(VLOOKUP(A3748,Seguimiento_Mar_2025!G$4:U$356,15,FALSE)),0,VLOOKUP(A3748,Seguimiento_Mar_2025!G$4:U$356,15,FALSE)))</f>
        <v>0</v>
      </c>
    </row>
    <row r="3749" spans="1:9" ht="30">
      <c r="A3749" t="s">
        <v>698</v>
      </c>
      <c r="B3749" s="1" t="str">
        <f>+IF(LEN(A3749)&gt;0,VLOOKUP(A3749,Seguimiento_Mar_2025!G$4:H$356,2,FALSE),"")</f>
        <v xml:space="preserve">Viviendas nuevas en las zonas urbanas y rurales gestionadas </v>
      </c>
      <c r="C3749" s="1" t="str">
        <f>+IF(LEN(A3749)&gt;0,VLOOKUP(A3749,Seguimiento_Mar_2025!G$4:J$356,4,FALSE),"")</f>
        <v>Empresa de Vivienda de Antioquia - VIVA</v>
      </c>
      <c r="D3749" t="s">
        <v>1346</v>
      </c>
      <c r="E3749" t="str">
        <f t="shared" si="117"/>
        <v>54030101Támesis</v>
      </c>
      <c r="F3749" t="str">
        <f t="shared" si="118"/>
        <v/>
      </c>
      <c r="G3749">
        <v>28</v>
      </c>
      <c r="H3749" s="2"/>
      <c r="I3749">
        <f>+ABS(SUMIF($A$4:$A$11183,A3749,$H$4:$H$11183)-IF(ISERROR(VLOOKUP(A3749,Seguimiento_Mar_2025!G$4:U$356,15,FALSE)),0,VLOOKUP(A3749,Seguimiento_Mar_2025!G$4:U$356,15,FALSE)))</f>
        <v>0</v>
      </c>
    </row>
    <row r="3750" spans="1:9" ht="30">
      <c r="A3750" t="s">
        <v>698</v>
      </c>
      <c r="B3750" s="1" t="str">
        <f>+IF(LEN(A3750)&gt;0,VLOOKUP(A3750,Seguimiento_Mar_2025!G$4:H$356,2,FALSE),"")</f>
        <v xml:space="preserve">Viviendas nuevas en las zonas urbanas y rurales gestionadas </v>
      </c>
      <c r="C3750" s="1" t="str">
        <f>+IF(LEN(A3750)&gt;0,VLOOKUP(A3750,Seguimiento_Mar_2025!G$4:J$356,4,FALSE),"")</f>
        <v>Empresa de Vivienda de Antioquia - VIVA</v>
      </c>
      <c r="D3750" t="s">
        <v>1372</v>
      </c>
      <c r="E3750" t="str">
        <f t="shared" si="117"/>
        <v>54030101Apartado</v>
      </c>
      <c r="F3750" t="str">
        <f t="shared" si="118"/>
        <v/>
      </c>
      <c r="G3750">
        <v>25</v>
      </c>
      <c r="H3750" s="2">
        <v>8</v>
      </c>
      <c r="I3750">
        <f>+ABS(SUMIF($A$4:$A$11183,A3750,$H$4:$H$11183)-IF(ISERROR(VLOOKUP(A3750,Seguimiento_Mar_2025!G$4:U$356,15,FALSE)),0,VLOOKUP(A3750,Seguimiento_Mar_2025!G$4:U$356,15,FALSE)))</f>
        <v>0</v>
      </c>
    </row>
    <row r="3751" spans="1:9" ht="30">
      <c r="A3751" t="s">
        <v>698</v>
      </c>
      <c r="B3751" s="1" t="str">
        <f>+IF(LEN(A3751)&gt;0,VLOOKUP(A3751,Seguimiento_Mar_2025!G$4:H$356,2,FALSE),"")</f>
        <v xml:space="preserve">Viviendas nuevas en las zonas urbanas y rurales gestionadas </v>
      </c>
      <c r="C3751" s="1" t="str">
        <f>+IF(LEN(A3751)&gt;0,VLOOKUP(A3751,Seguimiento_Mar_2025!G$4:J$356,4,FALSE),"")</f>
        <v>Empresa de Vivienda de Antioquia - VIVA</v>
      </c>
      <c r="D3751" t="s">
        <v>1266</v>
      </c>
      <c r="E3751" t="str">
        <f t="shared" si="117"/>
        <v>54030101Carepa</v>
      </c>
      <c r="F3751" t="str">
        <f t="shared" si="118"/>
        <v/>
      </c>
      <c r="G3751">
        <v>30</v>
      </c>
      <c r="H3751" s="2">
        <v>14</v>
      </c>
      <c r="I3751">
        <f>+ABS(SUMIF($A$4:$A$11183,A3751,$H$4:$H$11183)-IF(ISERROR(VLOOKUP(A3751,Seguimiento_Mar_2025!G$4:U$356,15,FALSE)),0,VLOOKUP(A3751,Seguimiento_Mar_2025!G$4:U$356,15,FALSE)))</f>
        <v>0</v>
      </c>
    </row>
    <row r="3752" spans="1:9" ht="30">
      <c r="A3752" t="s">
        <v>698</v>
      </c>
      <c r="B3752" s="1" t="str">
        <f>+IF(LEN(A3752)&gt;0,VLOOKUP(A3752,Seguimiento_Mar_2025!G$4:H$356,2,FALSE),"")</f>
        <v xml:space="preserve">Viviendas nuevas en las zonas urbanas y rurales gestionadas </v>
      </c>
      <c r="C3752" s="1" t="str">
        <f>+IF(LEN(A3752)&gt;0,VLOOKUP(A3752,Seguimiento_Mar_2025!G$4:J$356,4,FALSE),"")</f>
        <v>Empresa de Vivienda de Antioquia - VIVA</v>
      </c>
      <c r="D3752" t="s">
        <v>1227</v>
      </c>
      <c r="E3752" t="str">
        <f t="shared" si="117"/>
        <v>54030101Turbo</v>
      </c>
      <c r="F3752" t="str">
        <f t="shared" si="118"/>
        <v/>
      </c>
      <c r="G3752">
        <v>22</v>
      </c>
      <c r="H3752" s="2">
        <v>3</v>
      </c>
      <c r="I3752">
        <f>+ABS(SUMIF($A$4:$A$11183,A3752,$H$4:$H$11183)-IF(ISERROR(VLOOKUP(A3752,Seguimiento_Mar_2025!G$4:U$356,15,FALSE)),0,VLOOKUP(A3752,Seguimiento_Mar_2025!G$4:U$356,15,FALSE)))</f>
        <v>0</v>
      </c>
    </row>
    <row r="3753" spans="1:9" ht="30">
      <c r="A3753" t="s">
        <v>698</v>
      </c>
      <c r="B3753" s="1" t="str">
        <f>+IF(LEN(A3753)&gt;0,VLOOKUP(A3753,Seguimiento_Mar_2025!G$4:H$356,2,FALSE),"")</f>
        <v xml:space="preserve">Viviendas nuevas en las zonas urbanas y rurales gestionadas </v>
      </c>
      <c r="C3753" s="1" t="str">
        <f>+IF(LEN(A3753)&gt;0,VLOOKUP(A3753,Seguimiento_Mar_2025!G$4:J$356,4,FALSE),"")</f>
        <v>Empresa de Vivienda de Antioquia - VIVA</v>
      </c>
      <c r="D3753" t="s">
        <v>1310</v>
      </c>
      <c r="E3753" t="str">
        <f t="shared" ref="E3753:E3816" si="119">+A3753&amp;D3753</f>
        <v>54030101Bello</v>
      </c>
      <c r="F3753" t="str">
        <f t="shared" si="118"/>
        <v/>
      </c>
      <c r="G3753">
        <v>389</v>
      </c>
      <c r="H3753" s="2">
        <v>30</v>
      </c>
      <c r="I3753">
        <f>+ABS(SUMIF($A$4:$A$11183,A3753,$H$4:$H$11183)-IF(ISERROR(VLOOKUP(A3753,Seguimiento_Mar_2025!G$4:U$356,15,FALSE)),0,VLOOKUP(A3753,Seguimiento_Mar_2025!G$4:U$356,15,FALSE)))</f>
        <v>0</v>
      </c>
    </row>
    <row r="3754" spans="1:9" ht="30">
      <c r="A3754" t="s">
        <v>698</v>
      </c>
      <c r="B3754" s="1" t="str">
        <f>+IF(LEN(A3754)&gt;0,VLOOKUP(A3754,Seguimiento_Mar_2025!G$4:H$356,2,FALSE),"")</f>
        <v xml:space="preserve">Viviendas nuevas en las zonas urbanas y rurales gestionadas </v>
      </c>
      <c r="C3754" s="1" t="str">
        <f>+IF(LEN(A3754)&gt;0,VLOOKUP(A3754,Seguimiento_Mar_2025!G$4:J$356,4,FALSE),"")</f>
        <v>Empresa de Vivienda de Antioquia - VIVA</v>
      </c>
      <c r="D3754" t="s">
        <v>1314</v>
      </c>
      <c r="E3754" t="str">
        <f t="shared" si="119"/>
        <v>54030101Caldas</v>
      </c>
      <c r="F3754" t="str">
        <f t="shared" si="118"/>
        <v/>
      </c>
      <c r="G3754">
        <v>28</v>
      </c>
      <c r="H3754" s="2">
        <v>4</v>
      </c>
      <c r="I3754">
        <f>+ABS(SUMIF($A$4:$A$11183,A3754,$H$4:$H$11183)-IF(ISERROR(VLOOKUP(A3754,Seguimiento_Mar_2025!G$4:U$356,15,FALSE)),0,VLOOKUP(A3754,Seguimiento_Mar_2025!G$4:U$356,15,FALSE)))</f>
        <v>0</v>
      </c>
    </row>
    <row r="3755" spans="1:9" ht="30">
      <c r="A3755" t="s">
        <v>698</v>
      </c>
      <c r="B3755" s="1" t="str">
        <f>+IF(LEN(A3755)&gt;0,VLOOKUP(A3755,Seguimiento_Mar_2025!G$4:H$356,2,FALSE),"")</f>
        <v xml:space="preserve">Viviendas nuevas en las zonas urbanas y rurales gestionadas </v>
      </c>
      <c r="C3755" s="1" t="str">
        <f>+IF(LEN(A3755)&gt;0,VLOOKUP(A3755,Seguimiento_Mar_2025!G$4:J$356,4,FALSE),"")</f>
        <v>Empresa de Vivienda de Antioquia - VIVA</v>
      </c>
      <c r="D3755" t="s">
        <v>1322</v>
      </c>
      <c r="E3755" t="str">
        <f t="shared" si="119"/>
        <v>54030101Envigado</v>
      </c>
      <c r="F3755" t="str">
        <f t="shared" si="118"/>
        <v/>
      </c>
      <c r="G3755">
        <v>11</v>
      </c>
      <c r="H3755" s="2">
        <v>38</v>
      </c>
      <c r="I3755">
        <f>+ABS(SUMIF($A$4:$A$11183,A3755,$H$4:$H$11183)-IF(ISERROR(VLOOKUP(A3755,Seguimiento_Mar_2025!G$4:U$356,15,FALSE)),0,VLOOKUP(A3755,Seguimiento_Mar_2025!G$4:U$356,15,FALSE)))</f>
        <v>0</v>
      </c>
    </row>
    <row r="3756" spans="1:9" ht="30">
      <c r="A3756" t="s">
        <v>698</v>
      </c>
      <c r="B3756" s="1" t="str">
        <f>+IF(LEN(A3756)&gt;0,VLOOKUP(A3756,Seguimiento_Mar_2025!G$4:H$356,2,FALSE),"")</f>
        <v xml:space="preserve">Viviendas nuevas en las zonas urbanas y rurales gestionadas </v>
      </c>
      <c r="C3756" s="1" t="str">
        <f>+IF(LEN(A3756)&gt;0,VLOOKUP(A3756,Seguimiento_Mar_2025!G$4:J$356,4,FALSE),"")</f>
        <v>Empresa de Vivienda de Antioquia - VIVA</v>
      </c>
      <c r="D3756" t="s">
        <v>1261</v>
      </c>
      <c r="E3756" t="str">
        <f t="shared" si="119"/>
        <v>54030101Girardota</v>
      </c>
      <c r="F3756" t="str">
        <f t="shared" si="118"/>
        <v/>
      </c>
      <c r="G3756">
        <v>8</v>
      </c>
      <c r="H3756" s="2"/>
      <c r="I3756">
        <f>+ABS(SUMIF($A$4:$A$11183,A3756,$H$4:$H$11183)-IF(ISERROR(VLOOKUP(A3756,Seguimiento_Mar_2025!G$4:U$356,15,FALSE)),0,VLOOKUP(A3756,Seguimiento_Mar_2025!G$4:U$356,15,FALSE)))</f>
        <v>0</v>
      </c>
    </row>
    <row r="3757" spans="1:9" ht="30">
      <c r="A3757" t="s">
        <v>698</v>
      </c>
      <c r="B3757" s="1" t="str">
        <f>+IF(LEN(A3757)&gt;0,VLOOKUP(A3757,Seguimiento_Mar_2025!G$4:H$356,2,FALSE),"")</f>
        <v xml:space="preserve">Viviendas nuevas en las zonas urbanas y rurales gestionadas </v>
      </c>
      <c r="C3757" s="1" t="str">
        <f>+IF(LEN(A3757)&gt;0,VLOOKUP(A3757,Seguimiento_Mar_2025!G$4:J$356,4,FALSE),"")</f>
        <v>Empresa de Vivienda de Antioquia - VIVA</v>
      </c>
      <c r="D3757" t="s">
        <v>1329</v>
      </c>
      <c r="E3757" t="str">
        <f t="shared" si="119"/>
        <v>54030101Itagüí</v>
      </c>
      <c r="F3757" t="str">
        <f t="shared" si="118"/>
        <v/>
      </c>
      <c r="G3757">
        <v>50</v>
      </c>
      <c r="H3757" s="2"/>
      <c r="I3757">
        <f>+ABS(SUMIF($A$4:$A$11183,A3757,$H$4:$H$11183)-IF(ISERROR(VLOOKUP(A3757,Seguimiento_Mar_2025!G$4:U$356,15,FALSE)),0,VLOOKUP(A3757,Seguimiento_Mar_2025!G$4:U$356,15,FALSE)))</f>
        <v>0</v>
      </c>
    </row>
    <row r="3758" spans="1:9" ht="30">
      <c r="A3758" t="s">
        <v>698</v>
      </c>
      <c r="B3758" s="1" t="str">
        <f>+IF(LEN(A3758)&gt;0,VLOOKUP(A3758,Seguimiento_Mar_2025!G$4:H$356,2,FALSE),"")</f>
        <v xml:space="preserve">Viviendas nuevas en las zonas urbanas y rurales gestionadas </v>
      </c>
      <c r="C3758" s="1" t="str">
        <f>+IF(LEN(A3758)&gt;0,VLOOKUP(A3758,Seguimiento_Mar_2025!G$4:J$356,4,FALSE),"")</f>
        <v>Empresa de Vivienda de Antioquia - VIVA</v>
      </c>
      <c r="D3758" t="s">
        <v>1332</v>
      </c>
      <c r="E3758" t="str">
        <f t="shared" si="119"/>
        <v>54030101La Estrella</v>
      </c>
      <c r="F3758" t="str">
        <f t="shared" si="118"/>
        <v/>
      </c>
      <c r="G3758">
        <v>9</v>
      </c>
      <c r="H3758" s="2">
        <v>12</v>
      </c>
      <c r="I3758">
        <f>+ABS(SUMIF($A$4:$A$11183,A3758,$H$4:$H$11183)-IF(ISERROR(VLOOKUP(A3758,Seguimiento_Mar_2025!G$4:U$356,15,FALSE)),0,VLOOKUP(A3758,Seguimiento_Mar_2025!G$4:U$356,15,FALSE)))</f>
        <v>0</v>
      </c>
    </row>
    <row r="3759" spans="1:9" ht="30">
      <c r="A3759" t="s">
        <v>698</v>
      </c>
      <c r="B3759" s="1" t="str">
        <f>+IF(LEN(A3759)&gt;0,VLOOKUP(A3759,Seguimiento_Mar_2025!G$4:H$356,2,FALSE),"")</f>
        <v xml:space="preserve">Viviendas nuevas en las zonas urbanas y rurales gestionadas </v>
      </c>
      <c r="C3759" s="1" t="str">
        <f>+IF(LEN(A3759)&gt;0,VLOOKUP(A3759,Seguimiento_Mar_2025!G$4:J$356,4,FALSE),"")</f>
        <v>Empresa de Vivienda de Antioquia - VIVA</v>
      </c>
      <c r="D3759" t="s">
        <v>1256</v>
      </c>
      <c r="E3759" t="str">
        <f t="shared" si="119"/>
        <v>54030101Medellín</v>
      </c>
      <c r="F3759" t="str">
        <f t="shared" si="118"/>
        <v/>
      </c>
      <c r="G3759">
        <v>115</v>
      </c>
      <c r="H3759" s="2">
        <v>27</v>
      </c>
      <c r="I3759">
        <f>+ABS(SUMIF($A$4:$A$11183,A3759,$H$4:$H$11183)-IF(ISERROR(VLOOKUP(A3759,Seguimiento_Mar_2025!G$4:U$356,15,FALSE)),0,VLOOKUP(A3759,Seguimiento_Mar_2025!G$4:U$356,15,FALSE)))</f>
        <v>0</v>
      </c>
    </row>
    <row r="3760" spans="1:9" ht="30">
      <c r="A3760" t="s">
        <v>698</v>
      </c>
      <c r="B3760" s="1" t="str">
        <f>+IF(LEN(A3760)&gt;0,VLOOKUP(A3760,Seguimiento_Mar_2025!G$4:H$356,2,FALSE),"")</f>
        <v xml:space="preserve">Viviendas nuevas en las zonas urbanas y rurales gestionadas </v>
      </c>
      <c r="C3760" s="1" t="str">
        <f>+IF(LEN(A3760)&gt;0,VLOOKUP(A3760,Seguimiento_Mar_2025!G$4:J$356,4,FALSE),"")</f>
        <v>Empresa de Vivienda de Antioquia - VIVA</v>
      </c>
      <c r="D3760" t="s">
        <v>1339</v>
      </c>
      <c r="E3760" t="str">
        <f t="shared" si="119"/>
        <v>54030101Sabaneta</v>
      </c>
      <c r="F3760" t="str">
        <f t="shared" si="118"/>
        <v/>
      </c>
      <c r="G3760">
        <v>39</v>
      </c>
      <c r="H3760" s="2">
        <v>15</v>
      </c>
      <c r="I3760">
        <f>+ABS(SUMIF($A$4:$A$11183,A3760,$H$4:$H$11183)-IF(ISERROR(VLOOKUP(A3760,Seguimiento_Mar_2025!G$4:U$356,15,FALSE)),0,VLOOKUP(A3760,Seguimiento_Mar_2025!G$4:U$356,15,FALSE)))</f>
        <v>0</v>
      </c>
    </row>
    <row r="3761" spans="1:9" ht="30">
      <c r="A3761" t="s">
        <v>701</v>
      </c>
      <c r="B3761" s="1" t="str">
        <f>+IF(LEN(A3761)&gt;0,VLOOKUP(A3761,Seguimiento_Mar_2025!G$4:H$356,2,FALSE),"")</f>
        <v>Predios titulados y edificaciones legalizadas</v>
      </c>
      <c r="C3761" s="1" t="str">
        <f>+IF(LEN(A3761)&gt;0,VLOOKUP(A3761,Seguimiento_Mar_2025!G$4:J$356,4,FALSE),"")</f>
        <v>Empresa de Vivienda de Antioquia - VIVA</v>
      </c>
      <c r="D3761" t="s">
        <v>1264</v>
      </c>
      <c r="E3761" t="str">
        <f t="shared" si="119"/>
        <v>54030102Cáceres</v>
      </c>
      <c r="F3761" t="str">
        <f t="shared" si="118"/>
        <v/>
      </c>
      <c r="G3761">
        <v>352</v>
      </c>
      <c r="H3761" s="2"/>
      <c r="I3761">
        <f>+ABS(SUMIF($A$4:$A$11183,A3761,$H$4:$H$11183)-IF(ISERROR(VLOOKUP(A3761,Seguimiento_Mar_2025!G$4:U$356,15,FALSE)),0,VLOOKUP(A3761,Seguimiento_Mar_2025!G$4:U$356,15,FALSE)))</f>
        <v>0</v>
      </c>
    </row>
    <row r="3762" spans="1:9" ht="30">
      <c r="A3762" t="s">
        <v>701</v>
      </c>
      <c r="B3762" s="1" t="str">
        <f>+IF(LEN(A3762)&gt;0,VLOOKUP(A3762,Seguimiento_Mar_2025!G$4:H$356,2,FALSE),"")</f>
        <v>Predios titulados y edificaciones legalizadas</v>
      </c>
      <c r="C3762" s="1" t="str">
        <f>+IF(LEN(A3762)&gt;0,VLOOKUP(A3762,Seguimiento_Mar_2025!G$4:J$356,4,FALSE),"")</f>
        <v>Empresa de Vivienda de Antioquia - VIVA</v>
      </c>
      <c r="D3762" t="s">
        <v>1253</v>
      </c>
      <c r="E3762" t="str">
        <f t="shared" si="119"/>
        <v>54030102El Bagre</v>
      </c>
      <c r="F3762" t="str">
        <f t="shared" si="118"/>
        <v/>
      </c>
      <c r="G3762">
        <v>112</v>
      </c>
      <c r="H3762" s="2"/>
      <c r="I3762">
        <f>+ABS(SUMIF($A$4:$A$11183,A3762,$H$4:$H$11183)-IF(ISERROR(VLOOKUP(A3762,Seguimiento_Mar_2025!G$4:U$356,15,FALSE)),0,VLOOKUP(A3762,Seguimiento_Mar_2025!G$4:U$356,15,FALSE)))</f>
        <v>0</v>
      </c>
    </row>
    <row r="3763" spans="1:9" ht="30">
      <c r="A3763" t="s">
        <v>701</v>
      </c>
      <c r="B3763" s="1" t="str">
        <f>+IF(LEN(A3763)&gt;0,VLOOKUP(A3763,Seguimiento_Mar_2025!G$4:H$356,2,FALSE),"")</f>
        <v>Predios titulados y edificaciones legalizadas</v>
      </c>
      <c r="C3763" s="1" t="str">
        <f>+IF(LEN(A3763)&gt;0,VLOOKUP(A3763,Seguimiento_Mar_2025!G$4:J$356,4,FALSE),"")</f>
        <v>Empresa de Vivienda de Antioquia - VIVA</v>
      </c>
      <c r="D3763" t="s">
        <v>1233</v>
      </c>
      <c r="E3763" t="str">
        <f t="shared" si="119"/>
        <v>54030102Zaragoza</v>
      </c>
      <c r="F3763" t="str">
        <f t="shared" si="118"/>
        <v/>
      </c>
      <c r="G3763">
        <v>101</v>
      </c>
      <c r="H3763" s="2"/>
      <c r="I3763">
        <f>+ABS(SUMIF($A$4:$A$11183,A3763,$H$4:$H$11183)-IF(ISERROR(VLOOKUP(A3763,Seguimiento_Mar_2025!G$4:U$356,15,FALSE)),0,VLOOKUP(A3763,Seguimiento_Mar_2025!G$4:U$356,15,FALSE)))</f>
        <v>0</v>
      </c>
    </row>
    <row r="3764" spans="1:9" ht="30">
      <c r="A3764" t="s">
        <v>701</v>
      </c>
      <c r="B3764" s="1" t="str">
        <f>+IF(LEN(A3764)&gt;0,VLOOKUP(A3764,Seguimiento_Mar_2025!G$4:H$356,2,FALSE),"")</f>
        <v>Predios titulados y edificaciones legalizadas</v>
      </c>
      <c r="C3764" s="1" t="str">
        <f>+IF(LEN(A3764)&gt;0,VLOOKUP(A3764,Seguimiento_Mar_2025!G$4:J$356,4,FALSE),"")</f>
        <v>Empresa de Vivienda de Antioquia - VIVA</v>
      </c>
      <c r="D3764" t="s">
        <v>1262</v>
      </c>
      <c r="E3764" t="str">
        <f t="shared" si="119"/>
        <v>54030102Segovia</v>
      </c>
      <c r="F3764" t="str">
        <f t="shared" si="118"/>
        <v/>
      </c>
      <c r="G3764">
        <v>51</v>
      </c>
      <c r="H3764" s="2"/>
      <c r="I3764">
        <f>+ABS(SUMIF($A$4:$A$11183,A3764,$H$4:$H$11183)-IF(ISERROR(VLOOKUP(A3764,Seguimiento_Mar_2025!G$4:U$356,15,FALSE)),0,VLOOKUP(A3764,Seguimiento_Mar_2025!G$4:U$356,15,FALSE)))</f>
        <v>0</v>
      </c>
    </row>
    <row r="3765" spans="1:9" ht="30">
      <c r="A3765" t="s">
        <v>701</v>
      </c>
      <c r="B3765" s="1" t="str">
        <f>+IF(LEN(A3765)&gt;0,VLOOKUP(A3765,Seguimiento_Mar_2025!G$4:H$356,2,FALSE),"")</f>
        <v>Predios titulados y edificaciones legalizadas</v>
      </c>
      <c r="C3765" s="1" t="str">
        <f>+IF(LEN(A3765)&gt;0,VLOOKUP(A3765,Seguimiento_Mar_2025!G$4:J$356,4,FALSE),"")</f>
        <v>Empresa de Vivienda de Antioquia - VIVA</v>
      </c>
      <c r="D3765" t="s">
        <v>1307</v>
      </c>
      <c r="E3765" t="str">
        <f t="shared" si="119"/>
        <v>54030102Anzá</v>
      </c>
      <c r="F3765" t="str">
        <f t="shared" si="118"/>
        <v/>
      </c>
      <c r="G3765">
        <v>10</v>
      </c>
      <c r="H3765" s="2"/>
      <c r="I3765">
        <f>+ABS(SUMIF($A$4:$A$11183,A3765,$H$4:$H$11183)-IF(ISERROR(VLOOKUP(A3765,Seguimiento_Mar_2025!G$4:U$356,15,FALSE)),0,VLOOKUP(A3765,Seguimiento_Mar_2025!G$4:U$356,15,FALSE)))</f>
        <v>0</v>
      </c>
    </row>
    <row r="3766" spans="1:9" ht="30">
      <c r="A3766" t="s">
        <v>701</v>
      </c>
      <c r="B3766" s="1" t="str">
        <f>+IF(LEN(A3766)&gt;0,VLOOKUP(A3766,Seguimiento_Mar_2025!G$4:H$356,2,FALSE),"")</f>
        <v>Predios titulados y edificaciones legalizadas</v>
      </c>
      <c r="C3766" s="1" t="str">
        <f>+IF(LEN(A3766)&gt;0,VLOOKUP(A3766,Seguimiento_Mar_2025!G$4:J$356,4,FALSE),"")</f>
        <v>Empresa de Vivienda de Antioquia - VIVA</v>
      </c>
      <c r="D3766" t="s">
        <v>1325</v>
      </c>
      <c r="E3766" t="str">
        <f t="shared" si="119"/>
        <v>54030102Giraldo</v>
      </c>
      <c r="F3766" t="str">
        <f t="shared" si="118"/>
        <v/>
      </c>
      <c r="G3766">
        <v>37</v>
      </c>
      <c r="H3766" s="2"/>
      <c r="I3766">
        <f>+ABS(SUMIF($A$4:$A$11183,A3766,$H$4:$H$11183)-IF(ISERROR(VLOOKUP(A3766,Seguimiento_Mar_2025!G$4:U$356,15,FALSE)),0,VLOOKUP(A3766,Seguimiento_Mar_2025!G$4:U$356,15,FALSE)))</f>
        <v>0</v>
      </c>
    </row>
    <row r="3767" spans="1:9" ht="30">
      <c r="A3767" t="s">
        <v>701</v>
      </c>
      <c r="B3767" s="1" t="str">
        <f>+IF(LEN(A3767)&gt;0,VLOOKUP(A3767,Seguimiento_Mar_2025!G$4:H$356,2,FALSE),"")</f>
        <v>Predios titulados y edificaciones legalizadas</v>
      </c>
      <c r="C3767" s="1" t="str">
        <f>+IF(LEN(A3767)&gt;0,VLOOKUP(A3767,Seguimiento_Mar_2025!G$4:J$356,4,FALSE),"")</f>
        <v>Empresa de Vivienda de Antioquia - VIVA</v>
      </c>
      <c r="D3767" t="s">
        <v>1240</v>
      </c>
      <c r="E3767" t="str">
        <f t="shared" si="119"/>
        <v>54030102Liborina</v>
      </c>
      <c r="F3767" t="str">
        <f t="shared" si="118"/>
        <v/>
      </c>
      <c r="G3767">
        <v>23</v>
      </c>
      <c r="H3767" s="2"/>
      <c r="I3767">
        <f>+ABS(SUMIF($A$4:$A$11183,A3767,$H$4:$H$11183)-IF(ISERROR(VLOOKUP(A3767,Seguimiento_Mar_2025!G$4:U$356,15,FALSE)),0,VLOOKUP(A3767,Seguimiento_Mar_2025!G$4:U$356,15,FALSE)))</f>
        <v>0</v>
      </c>
    </row>
    <row r="3768" spans="1:9" ht="30">
      <c r="A3768" t="s">
        <v>701</v>
      </c>
      <c r="B3768" s="1" t="str">
        <f>+IF(LEN(A3768)&gt;0,VLOOKUP(A3768,Seguimiento_Mar_2025!G$4:H$356,2,FALSE),"")</f>
        <v>Predios titulados y edificaciones legalizadas</v>
      </c>
      <c r="C3768" s="1" t="str">
        <f>+IF(LEN(A3768)&gt;0,VLOOKUP(A3768,Seguimiento_Mar_2025!G$4:J$356,4,FALSE),"")</f>
        <v>Empresa de Vivienda de Antioquia - VIVA</v>
      </c>
      <c r="D3768" t="s">
        <v>1255</v>
      </c>
      <c r="E3768" t="str">
        <f t="shared" si="119"/>
        <v>54030102Santa Fe de Antioquia</v>
      </c>
      <c r="F3768" t="str">
        <f t="shared" si="118"/>
        <v/>
      </c>
      <c r="G3768">
        <v>20</v>
      </c>
      <c r="H3768" s="2"/>
      <c r="I3768">
        <f>+ABS(SUMIF($A$4:$A$11183,A3768,$H$4:$H$11183)-IF(ISERROR(VLOOKUP(A3768,Seguimiento_Mar_2025!G$4:U$356,15,FALSE)),0,VLOOKUP(A3768,Seguimiento_Mar_2025!G$4:U$356,15,FALSE)))</f>
        <v>0</v>
      </c>
    </row>
    <row r="3769" spans="1:9" ht="30">
      <c r="A3769" t="s">
        <v>701</v>
      </c>
      <c r="B3769" s="1" t="str">
        <f>+IF(LEN(A3769)&gt;0,VLOOKUP(A3769,Seguimiento_Mar_2025!G$4:H$356,2,FALSE),"")</f>
        <v>Predios titulados y edificaciones legalizadas</v>
      </c>
      <c r="C3769" s="1" t="str">
        <f>+IF(LEN(A3769)&gt;0,VLOOKUP(A3769,Seguimiento_Mar_2025!G$4:J$356,4,FALSE),"")</f>
        <v>Empresa de Vivienda de Antioquia - VIVA</v>
      </c>
      <c r="D3769" t="s">
        <v>1324</v>
      </c>
      <c r="E3769" t="str">
        <f t="shared" si="119"/>
        <v>54030102Frontino</v>
      </c>
      <c r="F3769" t="str">
        <f t="shared" si="118"/>
        <v/>
      </c>
      <c r="G3769">
        <v>2</v>
      </c>
      <c r="H3769" s="2">
        <v>1</v>
      </c>
      <c r="I3769">
        <f>+ABS(SUMIF($A$4:$A$11183,A3769,$H$4:$H$11183)-IF(ISERROR(VLOOKUP(A3769,Seguimiento_Mar_2025!G$4:U$356,15,FALSE)),0,VLOOKUP(A3769,Seguimiento_Mar_2025!G$4:U$356,15,FALSE)))</f>
        <v>0</v>
      </c>
    </row>
    <row r="3770" spans="1:9" ht="30">
      <c r="A3770" t="s">
        <v>701</v>
      </c>
      <c r="B3770" s="1" t="str">
        <f>+IF(LEN(A3770)&gt;0,VLOOKUP(A3770,Seguimiento_Mar_2025!G$4:H$356,2,FALSE),"")</f>
        <v>Predios titulados y edificaciones legalizadas</v>
      </c>
      <c r="C3770" s="1" t="str">
        <f>+IF(LEN(A3770)&gt;0,VLOOKUP(A3770,Seguimiento_Mar_2025!G$4:J$356,4,FALSE),"")</f>
        <v>Empresa de Vivienda de Antioquia - VIVA</v>
      </c>
      <c r="D3770" t="s">
        <v>1242</v>
      </c>
      <c r="E3770" t="str">
        <f t="shared" si="119"/>
        <v>54030102San Carlos</v>
      </c>
      <c r="F3770" t="str">
        <f t="shared" si="118"/>
        <v/>
      </c>
      <c r="G3770">
        <v>26</v>
      </c>
      <c r="H3770" s="2"/>
      <c r="I3770">
        <f>+ABS(SUMIF($A$4:$A$11183,A3770,$H$4:$H$11183)-IF(ISERROR(VLOOKUP(A3770,Seguimiento_Mar_2025!G$4:U$356,15,FALSE)),0,VLOOKUP(A3770,Seguimiento_Mar_2025!G$4:U$356,15,FALSE)))</f>
        <v>0</v>
      </c>
    </row>
    <row r="3771" spans="1:9" ht="30">
      <c r="A3771" t="s">
        <v>701</v>
      </c>
      <c r="B3771" s="1" t="str">
        <f>+IF(LEN(A3771)&gt;0,VLOOKUP(A3771,Seguimiento_Mar_2025!G$4:H$356,2,FALSE),"")</f>
        <v>Predios titulados y edificaciones legalizadas</v>
      </c>
      <c r="C3771" s="1" t="str">
        <f>+IF(LEN(A3771)&gt;0,VLOOKUP(A3771,Seguimiento_Mar_2025!G$4:J$356,4,FALSE),"")</f>
        <v>Empresa de Vivienda de Antioquia - VIVA</v>
      </c>
      <c r="D3771" t="s">
        <v>1334</v>
      </c>
      <c r="E3771" t="str">
        <f t="shared" si="119"/>
        <v>54030102Marinilla</v>
      </c>
      <c r="F3771" t="str">
        <f t="shared" si="118"/>
        <v/>
      </c>
      <c r="G3771">
        <v>1</v>
      </c>
      <c r="H3771" s="2">
        <v>11</v>
      </c>
      <c r="I3771">
        <f>+ABS(SUMIF($A$4:$A$11183,A3771,$H$4:$H$11183)-IF(ISERROR(VLOOKUP(A3771,Seguimiento_Mar_2025!G$4:U$356,15,FALSE)),0,VLOOKUP(A3771,Seguimiento_Mar_2025!G$4:U$356,15,FALSE)))</f>
        <v>0</v>
      </c>
    </row>
    <row r="3772" spans="1:9" ht="30">
      <c r="A3772" t="s">
        <v>701</v>
      </c>
      <c r="B3772" s="1" t="str">
        <f>+IF(LEN(A3772)&gt;0,VLOOKUP(A3772,Seguimiento_Mar_2025!G$4:H$356,2,FALSE),"")</f>
        <v>Predios titulados y edificaciones legalizadas</v>
      </c>
      <c r="C3772" s="1" t="str">
        <f>+IF(LEN(A3772)&gt;0,VLOOKUP(A3772,Seguimiento_Mar_2025!G$4:J$356,4,FALSE),"")</f>
        <v>Empresa de Vivienda de Antioquia - VIVA</v>
      </c>
      <c r="D3772" t="s">
        <v>1226</v>
      </c>
      <c r="E3772" t="str">
        <f t="shared" si="119"/>
        <v>54030102San Juan de Urabá</v>
      </c>
      <c r="F3772" t="str">
        <f t="shared" si="118"/>
        <v/>
      </c>
      <c r="G3772">
        <v>206</v>
      </c>
      <c r="H3772" s="2"/>
      <c r="I3772">
        <f>+ABS(SUMIF($A$4:$A$11183,A3772,$H$4:$H$11183)-IF(ISERROR(VLOOKUP(A3772,Seguimiento_Mar_2025!G$4:U$356,15,FALSE)),0,VLOOKUP(A3772,Seguimiento_Mar_2025!G$4:U$356,15,FALSE)))</f>
        <v>0</v>
      </c>
    </row>
    <row r="3773" spans="1:9" ht="30">
      <c r="A3773" t="s">
        <v>701</v>
      </c>
      <c r="B3773" s="1" t="str">
        <f>+IF(LEN(A3773)&gt;0,VLOOKUP(A3773,Seguimiento_Mar_2025!G$4:H$356,2,FALSE),"")</f>
        <v>Predios titulados y edificaciones legalizadas</v>
      </c>
      <c r="C3773" s="1" t="str">
        <f>+IF(LEN(A3773)&gt;0,VLOOKUP(A3773,Seguimiento_Mar_2025!G$4:J$356,4,FALSE),"")</f>
        <v>Empresa de Vivienda de Antioquia - VIVA</v>
      </c>
      <c r="D3773" t="s">
        <v>1256</v>
      </c>
      <c r="E3773" t="str">
        <f t="shared" si="119"/>
        <v>54030102Medellín</v>
      </c>
      <c r="F3773" t="str">
        <f t="shared" si="118"/>
        <v/>
      </c>
      <c r="G3773">
        <v>172</v>
      </c>
      <c r="H3773" s="2">
        <v>6</v>
      </c>
      <c r="I3773">
        <f>+ABS(SUMIF($A$4:$A$11183,A3773,$H$4:$H$11183)-IF(ISERROR(VLOOKUP(A3773,Seguimiento_Mar_2025!G$4:U$356,15,FALSE)),0,VLOOKUP(A3773,Seguimiento_Mar_2025!G$4:U$356,15,FALSE)))</f>
        <v>0</v>
      </c>
    </row>
    <row r="3774" spans="1:9" ht="30">
      <c r="A3774" t="s">
        <v>701</v>
      </c>
      <c r="B3774" s="1" t="str">
        <f>+IF(LEN(A3774)&gt;0,VLOOKUP(A3774,Seguimiento_Mar_2025!G$4:H$356,2,FALSE),"")</f>
        <v>Predios titulados y edificaciones legalizadas</v>
      </c>
      <c r="C3774" s="1" t="str">
        <f>+IF(LEN(A3774)&gt;0,VLOOKUP(A3774,Seguimiento_Mar_2025!G$4:J$356,4,FALSE),"")</f>
        <v>Empresa de Vivienda de Antioquia - VIVA</v>
      </c>
      <c r="D3774" t="s">
        <v>1245</v>
      </c>
      <c r="E3774" t="str">
        <f t="shared" si="119"/>
        <v>54030102Copacabana</v>
      </c>
      <c r="F3774" t="str">
        <f t="shared" si="118"/>
        <v/>
      </c>
      <c r="G3774">
        <v>1</v>
      </c>
      <c r="H3774" s="2"/>
      <c r="I3774">
        <f>+ABS(SUMIF($A$4:$A$11183,A3774,$H$4:$H$11183)-IF(ISERROR(VLOOKUP(A3774,Seguimiento_Mar_2025!G$4:U$356,15,FALSE)),0,VLOOKUP(A3774,Seguimiento_Mar_2025!G$4:U$356,15,FALSE)))</f>
        <v>0</v>
      </c>
    </row>
    <row r="3775" spans="1:9" ht="30">
      <c r="A3775" t="s">
        <v>701</v>
      </c>
      <c r="B3775" s="1" t="str">
        <f>+IF(LEN(A3775)&gt;0,VLOOKUP(A3775,Seguimiento_Mar_2025!G$4:H$356,2,FALSE),"")</f>
        <v>Predios titulados y edificaciones legalizadas</v>
      </c>
      <c r="C3775" s="1" t="str">
        <f>+IF(LEN(A3775)&gt;0,VLOOKUP(A3775,Seguimiento_Mar_2025!G$4:J$356,4,FALSE),"")</f>
        <v>Empresa de Vivienda de Antioquia - VIVA</v>
      </c>
      <c r="D3775" t="s">
        <v>1314</v>
      </c>
      <c r="E3775" t="str">
        <f t="shared" si="119"/>
        <v>54030102Caldas</v>
      </c>
      <c r="F3775" t="str">
        <f t="shared" si="118"/>
        <v/>
      </c>
      <c r="G3775">
        <v>15</v>
      </c>
      <c r="H3775" s="2"/>
      <c r="I3775">
        <f>+ABS(SUMIF($A$4:$A$11183,A3775,$H$4:$H$11183)-IF(ISERROR(VLOOKUP(A3775,Seguimiento_Mar_2025!G$4:U$356,15,FALSE)),0,VLOOKUP(A3775,Seguimiento_Mar_2025!G$4:U$356,15,FALSE)))</f>
        <v>0</v>
      </c>
    </row>
    <row r="3776" spans="1:9" ht="30">
      <c r="A3776" t="s">
        <v>701</v>
      </c>
      <c r="B3776" s="1" t="str">
        <f>+IF(LEN(A3776)&gt;0,VLOOKUP(A3776,Seguimiento_Mar_2025!G$4:H$356,2,FALSE),"")</f>
        <v>Predios titulados y edificaciones legalizadas</v>
      </c>
      <c r="C3776" s="1" t="str">
        <f>+IF(LEN(A3776)&gt;0,VLOOKUP(A3776,Seguimiento_Mar_2025!G$4:J$356,4,FALSE),"")</f>
        <v>Empresa de Vivienda de Antioquia - VIVA</v>
      </c>
      <c r="D3776" t="s">
        <v>1332</v>
      </c>
      <c r="E3776" t="str">
        <f t="shared" si="119"/>
        <v>54030102La Estrella</v>
      </c>
      <c r="F3776" t="str">
        <f t="shared" si="118"/>
        <v/>
      </c>
      <c r="G3776">
        <v>15</v>
      </c>
      <c r="H3776" s="2"/>
      <c r="I3776">
        <f>+ABS(SUMIF($A$4:$A$11183,A3776,$H$4:$H$11183)-IF(ISERROR(VLOOKUP(A3776,Seguimiento_Mar_2025!G$4:U$356,15,FALSE)),0,VLOOKUP(A3776,Seguimiento_Mar_2025!G$4:U$356,15,FALSE)))</f>
        <v>0</v>
      </c>
    </row>
    <row r="3777" spans="1:9" ht="30">
      <c r="A3777" t="s">
        <v>701</v>
      </c>
      <c r="B3777" s="1" t="str">
        <f>+IF(LEN(A3777)&gt;0,VLOOKUP(A3777,Seguimiento_Mar_2025!G$4:H$356,2,FALSE),"")</f>
        <v>Predios titulados y edificaciones legalizadas</v>
      </c>
      <c r="C3777" s="1" t="str">
        <f>+IF(LEN(A3777)&gt;0,VLOOKUP(A3777,Seguimiento_Mar_2025!G$4:J$356,4,FALSE),"")</f>
        <v>Empresa de Vivienda de Antioquia - VIVA</v>
      </c>
      <c r="D3777" t="s">
        <v>1229</v>
      </c>
      <c r="E3777" t="str">
        <f t="shared" si="119"/>
        <v>54030102.Departamento</v>
      </c>
      <c r="F3777" t="str">
        <f t="shared" si="118"/>
        <v/>
      </c>
      <c r="G3777">
        <v>1116</v>
      </c>
      <c r="H3777" s="2">
        <v>165</v>
      </c>
      <c r="I3777">
        <f>+ABS(SUMIF($A$4:$A$11183,A3777,$H$4:$H$11183)-IF(ISERROR(VLOOKUP(A3777,Seguimiento_Mar_2025!G$4:U$356,15,FALSE)),0,VLOOKUP(A3777,Seguimiento_Mar_2025!G$4:U$356,15,FALSE)))</f>
        <v>0</v>
      </c>
    </row>
    <row r="3778" spans="1:9" ht="30">
      <c r="A3778" t="s">
        <v>703</v>
      </c>
      <c r="B3778" s="1" t="str">
        <f>+IF(LEN(A3778)&gt;0,VLOOKUP(A3778,Seguimiento_Mar_2025!G$4:H$356,2,FALSE),"")</f>
        <v>Viviendas urbanas y rurales mejoradas</v>
      </c>
      <c r="C3778" s="1" t="str">
        <f>+IF(LEN(A3778)&gt;0,VLOOKUP(A3778,Seguimiento_Mar_2025!G$4:J$356,4,FALSE),"")</f>
        <v>Empresa de Vivienda de Antioquia - VIVA</v>
      </c>
      <c r="D3778" t="s">
        <v>1271</v>
      </c>
      <c r="E3778" t="str">
        <f t="shared" si="119"/>
        <v>54030103Abejorral</v>
      </c>
      <c r="F3778" t="str">
        <f t="shared" si="118"/>
        <v/>
      </c>
      <c r="G3778">
        <v>60</v>
      </c>
      <c r="H3778" s="2"/>
      <c r="I3778">
        <f>+ABS(SUMIF($A$4:$A$11183,A3778,$H$4:$H$11183)-IF(ISERROR(VLOOKUP(A3778,Seguimiento_Mar_2025!G$4:U$356,15,FALSE)),0,VLOOKUP(A3778,Seguimiento_Mar_2025!G$4:U$356,15,FALSE)))</f>
        <v>0</v>
      </c>
    </row>
    <row r="3779" spans="1:9" ht="30">
      <c r="A3779" t="s">
        <v>703</v>
      </c>
      <c r="B3779" s="1" t="str">
        <f>+IF(LEN(A3779)&gt;0,VLOOKUP(A3779,Seguimiento_Mar_2025!G$4:H$356,2,FALSE),"")</f>
        <v>Viviendas urbanas y rurales mejoradas</v>
      </c>
      <c r="C3779" s="1" t="str">
        <f>+IF(LEN(A3779)&gt;0,VLOOKUP(A3779,Seguimiento_Mar_2025!G$4:J$356,4,FALSE),"")</f>
        <v>Empresa de Vivienda de Antioquia - VIVA</v>
      </c>
      <c r="D3779" t="s">
        <v>1303</v>
      </c>
      <c r="E3779" t="str">
        <f t="shared" si="119"/>
        <v>54030103Abriaquí</v>
      </c>
      <c r="F3779" t="str">
        <f t="shared" si="118"/>
        <v/>
      </c>
      <c r="G3779">
        <v>50</v>
      </c>
      <c r="H3779" s="2"/>
      <c r="I3779">
        <f>+ABS(SUMIF($A$4:$A$11183,A3779,$H$4:$H$11183)-IF(ISERROR(VLOOKUP(A3779,Seguimiento_Mar_2025!G$4:U$356,15,FALSE)),0,VLOOKUP(A3779,Seguimiento_Mar_2025!G$4:U$356,15,FALSE)))</f>
        <v>0</v>
      </c>
    </row>
    <row r="3780" spans="1:9" ht="30">
      <c r="A3780" t="s">
        <v>703</v>
      </c>
      <c r="B3780" s="1" t="str">
        <f>+IF(LEN(A3780)&gt;0,VLOOKUP(A3780,Seguimiento_Mar_2025!G$4:H$356,2,FALSE),"")</f>
        <v>Viviendas urbanas y rurales mejoradas</v>
      </c>
      <c r="C3780" s="1" t="str">
        <f>+IF(LEN(A3780)&gt;0,VLOOKUP(A3780,Seguimiento_Mar_2025!G$4:J$356,4,FALSE),"")</f>
        <v>Empresa de Vivienda de Antioquia - VIVA</v>
      </c>
      <c r="D3780" t="s">
        <v>1304</v>
      </c>
      <c r="E3780" t="str">
        <f t="shared" si="119"/>
        <v>54030103Alejandría</v>
      </c>
      <c r="F3780" t="str">
        <f t="shared" ref="F3780:F3843" si="120">+IF(IF(LEN(E3780)&gt;0,COUNTIF($E$4:$E$11183,E3780),"")=1,"",IF(LEN(E3780)&gt;0,COUNTIF($E$4:$E$11183,E3780),""))</f>
        <v/>
      </c>
      <c r="G3780">
        <v>150</v>
      </c>
      <c r="H3780" s="2"/>
      <c r="I3780">
        <f>+ABS(SUMIF($A$4:$A$11183,A3780,$H$4:$H$11183)-IF(ISERROR(VLOOKUP(A3780,Seguimiento_Mar_2025!G$4:U$356,15,FALSE)),0,VLOOKUP(A3780,Seguimiento_Mar_2025!G$4:U$356,15,FALSE)))</f>
        <v>0</v>
      </c>
    </row>
    <row r="3781" spans="1:9" ht="30">
      <c r="A3781" t="s">
        <v>703</v>
      </c>
      <c r="B3781" s="1" t="str">
        <f>+IF(LEN(A3781)&gt;0,VLOOKUP(A3781,Seguimiento_Mar_2025!G$4:H$356,2,FALSE),"")</f>
        <v>Viviendas urbanas y rurales mejoradas</v>
      </c>
      <c r="C3781" s="1" t="str">
        <f>+IF(LEN(A3781)&gt;0,VLOOKUP(A3781,Seguimiento_Mar_2025!G$4:J$356,4,FALSE),"")</f>
        <v>Empresa de Vivienda de Antioquia - VIVA</v>
      </c>
      <c r="D3781" t="s">
        <v>1230</v>
      </c>
      <c r="E3781" t="str">
        <f t="shared" si="119"/>
        <v>54030103Amagá</v>
      </c>
      <c r="F3781" t="str">
        <f t="shared" si="120"/>
        <v/>
      </c>
      <c r="G3781">
        <v>144</v>
      </c>
      <c r="H3781" s="2"/>
      <c r="I3781">
        <f>+ABS(SUMIF($A$4:$A$11183,A3781,$H$4:$H$11183)-IF(ISERROR(VLOOKUP(A3781,Seguimiento_Mar_2025!G$4:U$356,15,FALSE)),0,VLOOKUP(A3781,Seguimiento_Mar_2025!G$4:U$356,15,FALSE)))</f>
        <v>0</v>
      </c>
    </row>
    <row r="3782" spans="1:9" ht="30">
      <c r="A3782" t="s">
        <v>703</v>
      </c>
      <c r="B3782" s="1" t="str">
        <f>+IF(LEN(A3782)&gt;0,VLOOKUP(A3782,Seguimiento_Mar_2025!G$4:H$356,2,FALSE),"")</f>
        <v>Viviendas urbanas y rurales mejoradas</v>
      </c>
      <c r="C3782" s="1" t="str">
        <f>+IF(LEN(A3782)&gt;0,VLOOKUP(A3782,Seguimiento_Mar_2025!G$4:J$356,4,FALSE),"")</f>
        <v>Empresa de Vivienda de Antioquia - VIVA</v>
      </c>
      <c r="D3782" t="s">
        <v>1305</v>
      </c>
      <c r="E3782" t="str">
        <f t="shared" si="119"/>
        <v>54030103Amalfi</v>
      </c>
      <c r="F3782" t="str">
        <f t="shared" si="120"/>
        <v/>
      </c>
      <c r="G3782">
        <v>86</v>
      </c>
      <c r="H3782" s="2"/>
      <c r="I3782">
        <f>+ABS(SUMIF($A$4:$A$11183,A3782,$H$4:$H$11183)-IF(ISERROR(VLOOKUP(A3782,Seguimiento_Mar_2025!G$4:U$356,15,FALSE)),0,VLOOKUP(A3782,Seguimiento_Mar_2025!G$4:U$356,15,FALSE)))</f>
        <v>0</v>
      </c>
    </row>
    <row r="3783" spans="1:9" ht="30">
      <c r="A3783" t="s">
        <v>703</v>
      </c>
      <c r="B3783" s="1" t="str">
        <f>+IF(LEN(A3783)&gt;0,VLOOKUP(A3783,Seguimiento_Mar_2025!G$4:H$356,2,FALSE),"")</f>
        <v>Viviendas urbanas y rurales mejoradas</v>
      </c>
      <c r="C3783" s="1" t="str">
        <f>+IF(LEN(A3783)&gt;0,VLOOKUP(A3783,Seguimiento_Mar_2025!G$4:J$356,4,FALSE),"")</f>
        <v>Empresa de Vivienda de Antioquia - VIVA</v>
      </c>
      <c r="D3783" t="s">
        <v>1241</v>
      </c>
      <c r="E3783" t="str">
        <f t="shared" si="119"/>
        <v>54030103Andes</v>
      </c>
      <c r="F3783" t="str">
        <f t="shared" si="120"/>
        <v/>
      </c>
      <c r="G3783">
        <v>200</v>
      </c>
      <c r="H3783" s="2"/>
      <c r="I3783">
        <f>+ABS(SUMIF($A$4:$A$11183,A3783,$H$4:$H$11183)-IF(ISERROR(VLOOKUP(A3783,Seguimiento_Mar_2025!G$4:U$356,15,FALSE)),0,VLOOKUP(A3783,Seguimiento_Mar_2025!G$4:U$356,15,FALSE)))</f>
        <v>0</v>
      </c>
    </row>
    <row r="3784" spans="1:9" ht="30">
      <c r="A3784" t="s">
        <v>703</v>
      </c>
      <c r="B3784" s="1" t="str">
        <f>+IF(LEN(A3784)&gt;0,VLOOKUP(A3784,Seguimiento_Mar_2025!G$4:H$356,2,FALSE),"")</f>
        <v>Viviendas urbanas y rurales mejoradas</v>
      </c>
      <c r="C3784" s="1" t="str">
        <f>+IF(LEN(A3784)&gt;0,VLOOKUP(A3784,Seguimiento_Mar_2025!G$4:J$356,4,FALSE),"")</f>
        <v>Empresa de Vivienda de Antioquia - VIVA</v>
      </c>
      <c r="D3784" t="s">
        <v>1277</v>
      </c>
      <c r="E3784" t="str">
        <f t="shared" si="119"/>
        <v>54030103Angelópolis</v>
      </c>
      <c r="F3784" t="str">
        <f t="shared" si="120"/>
        <v/>
      </c>
      <c r="G3784">
        <v>50</v>
      </c>
      <c r="H3784" s="2"/>
      <c r="I3784">
        <f>+ABS(SUMIF($A$4:$A$11183,A3784,$H$4:$H$11183)-IF(ISERROR(VLOOKUP(A3784,Seguimiento_Mar_2025!G$4:U$356,15,FALSE)),0,VLOOKUP(A3784,Seguimiento_Mar_2025!G$4:U$356,15,FALSE)))</f>
        <v>0</v>
      </c>
    </row>
    <row r="3785" spans="1:9" ht="30">
      <c r="A3785" t="s">
        <v>703</v>
      </c>
      <c r="B3785" s="1" t="str">
        <f>+IF(LEN(A3785)&gt;0,VLOOKUP(A3785,Seguimiento_Mar_2025!G$4:H$356,2,FALSE),"")</f>
        <v>Viviendas urbanas y rurales mejoradas</v>
      </c>
      <c r="C3785" s="1" t="str">
        <f>+IF(LEN(A3785)&gt;0,VLOOKUP(A3785,Seguimiento_Mar_2025!G$4:J$356,4,FALSE),"")</f>
        <v>Empresa de Vivienda de Antioquia - VIVA</v>
      </c>
      <c r="D3785" t="s">
        <v>1278</v>
      </c>
      <c r="E3785" t="str">
        <f t="shared" si="119"/>
        <v>54030103Angostura</v>
      </c>
      <c r="F3785" t="str">
        <f t="shared" si="120"/>
        <v/>
      </c>
      <c r="G3785">
        <v>143</v>
      </c>
      <c r="H3785" s="2"/>
      <c r="I3785">
        <f>+ABS(SUMIF($A$4:$A$11183,A3785,$H$4:$H$11183)-IF(ISERROR(VLOOKUP(A3785,Seguimiento_Mar_2025!G$4:U$356,15,FALSE)),0,VLOOKUP(A3785,Seguimiento_Mar_2025!G$4:U$356,15,FALSE)))</f>
        <v>0</v>
      </c>
    </row>
    <row r="3786" spans="1:9" ht="30">
      <c r="A3786" t="s">
        <v>703</v>
      </c>
      <c r="B3786" s="1" t="str">
        <f>+IF(LEN(A3786)&gt;0,VLOOKUP(A3786,Seguimiento_Mar_2025!G$4:H$356,2,FALSE),"")</f>
        <v>Viviendas urbanas y rurales mejoradas</v>
      </c>
      <c r="C3786" s="1" t="str">
        <f>+IF(LEN(A3786)&gt;0,VLOOKUP(A3786,Seguimiento_Mar_2025!G$4:J$356,4,FALSE),"")</f>
        <v>Empresa de Vivienda de Antioquia - VIVA</v>
      </c>
      <c r="D3786" t="s">
        <v>1306</v>
      </c>
      <c r="E3786" t="str">
        <f t="shared" si="119"/>
        <v>54030103Anorí</v>
      </c>
      <c r="F3786" t="str">
        <f t="shared" si="120"/>
        <v/>
      </c>
      <c r="G3786">
        <v>150</v>
      </c>
      <c r="H3786" s="2"/>
      <c r="I3786">
        <f>+ABS(SUMIF($A$4:$A$11183,A3786,$H$4:$H$11183)-IF(ISERROR(VLOOKUP(A3786,Seguimiento_Mar_2025!G$4:U$356,15,FALSE)),0,VLOOKUP(A3786,Seguimiento_Mar_2025!G$4:U$356,15,FALSE)))</f>
        <v>0</v>
      </c>
    </row>
    <row r="3787" spans="1:9" ht="30">
      <c r="A3787" t="s">
        <v>703</v>
      </c>
      <c r="B3787" s="1" t="str">
        <f>+IF(LEN(A3787)&gt;0,VLOOKUP(A3787,Seguimiento_Mar_2025!G$4:H$356,2,FALSE),"")</f>
        <v>Viviendas urbanas y rurales mejoradas</v>
      </c>
      <c r="C3787" s="1" t="str">
        <f>+IF(LEN(A3787)&gt;0,VLOOKUP(A3787,Seguimiento_Mar_2025!G$4:J$356,4,FALSE),"")</f>
        <v>Empresa de Vivienda de Antioquia - VIVA</v>
      </c>
      <c r="D3787" t="s">
        <v>1307</v>
      </c>
      <c r="E3787" t="str">
        <f t="shared" si="119"/>
        <v>54030103Anzá</v>
      </c>
      <c r="F3787" t="str">
        <f t="shared" si="120"/>
        <v/>
      </c>
      <c r="G3787">
        <v>87</v>
      </c>
      <c r="H3787" s="2"/>
      <c r="I3787">
        <f>+ABS(SUMIF($A$4:$A$11183,A3787,$H$4:$H$11183)-IF(ISERROR(VLOOKUP(A3787,Seguimiento_Mar_2025!G$4:U$356,15,FALSE)),0,VLOOKUP(A3787,Seguimiento_Mar_2025!G$4:U$356,15,FALSE)))</f>
        <v>0</v>
      </c>
    </row>
    <row r="3788" spans="1:9" ht="30">
      <c r="A3788" t="s">
        <v>703</v>
      </c>
      <c r="B3788" s="1" t="str">
        <f>+IF(LEN(A3788)&gt;0,VLOOKUP(A3788,Seguimiento_Mar_2025!G$4:H$356,2,FALSE),"")</f>
        <v>Viviendas urbanas y rurales mejoradas</v>
      </c>
      <c r="C3788" s="1" t="str">
        <f>+IF(LEN(A3788)&gt;0,VLOOKUP(A3788,Seguimiento_Mar_2025!G$4:J$356,4,FALSE),"")</f>
        <v>Empresa de Vivienda de Antioquia - VIVA</v>
      </c>
      <c r="D3788" t="s">
        <v>1257</v>
      </c>
      <c r="E3788" t="str">
        <f t="shared" si="119"/>
        <v>54030103Apartadó</v>
      </c>
      <c r="F3788" t="str">
        <f t="shared" si="120"/>
        <v/>
      </c>
      <c r="G3788">
        <v>115</v>
      </c>
      <c r="H3788" s="2"/>
      <c r="I3788">
        <f>+ABS(SUMIF($A$4:$A$11183,A3788,$H$4:$H$11183)-IF(ISERROR(VLOOKUP(A3788,Seguimiento_Mar_2025!G$4:U$356,15,FALSE)),0,VLOOKUP(A3788,Seguimiento_Mar_2025!G$4:U$356,15,FALSE)))</f>
        <v>0</v>
      </c>
    </row>
    <row r="3789" spans="1:9" ht="30">
      <c r="A3789" t="s">
        <v>703</v>
      </c>
      <c r="B3789" s="1" t="str">
        <f>+IF(LEN(A3789)&gt;0,VLOOKUP(A3789,Seguimiento_Mar_2025!G$4:H$356,2,FALSE),"")</f>
        <v>Viviendas urbanas y rurales mejoradas</v>
      </c>
      <c r="C3789" s="1" t="str">
        <f>+IF(LEN(A3789)&gt;0,VLOOKUP(A3789,Seguimiento_Mar_2025!G$4:J$356,4,FALSE),"")</f>
        <v>Empresa de Vivienda de Antioquia - VIVA</v>
      </c>
      <c r="D3789" t="s">
        <v>1225</v>
      </c>
      <c r="E3789" t="str">
        <f t="shared" si="119"/>
        <v>54030103Arboletes</v>
      </c>
      <c r="F3789" t="str">
        <f t="shared" si="120"/>
        <v/>
      </c>
      <c r="G3789">
        <v>100</v>
      </c>
      <c r="H3789" s="2"/>
      <c r="I3789">
        <f>+ABS(SUMIF($A$4:$A$11183,A3789,$H$4:$H$11183)-IF(ISERROR(VLOOKUP(A3789,Seguimiento_Mar_2025!G$4:U$356,15,FALSE)),0,VLOOKUP(A3789,Seguimiento_Mar_2025!G$4:U$356,15,FALSE)))</f>
        <v>0</v>
      </c>
    </row>
    <row r="3790" spans="1:9" ht="30">
      <c r="A3790" t="s">
        <v>703</v>
      </c>
      <c r="B3790" s="1" t="str">
        <f>+IF(LEN(A3790)&gt;0,VLOOKUP(A3790,Seguimiento_Mar_2025!G$4:H$356,2,FALSE),"")</f>
        <v>Viviendas urbanas y rurales mejoradas</v>
      </c>
      <c r="C3790" s="1" t="str">
        <f>+IF(LEN(A3790)&gt;0,VLOOKUP(A3790,Seguimiento_Mar_2025!G$4:J$356,4,FALSE),"")</f>
        <v>Empresa de Vivienda de Antioquia - VIVA</v>
      </c>
      <c r="D3790" t="s">
        <v>1308</v>
      </c>
      <c r="E3790" t="str">
        <f t="shared" si="119"/>
        <v>54030103Argelia</v>
      </c>
      <c r="F3790" t="str">
        <f t="shared" si="120"/>
        <v/>
      </c>
      <c r="G3790">
        <v>140</v>
      </c>
      <c r="H3790" s="2"/>
      <c r="I3790">
        <f>+ABS(SUMIF($A$4:$A$11183,A3790,$H$4:$H$11183)-IF(ISERROR(VLOOKUP(A3790,Seguimiento_Mar_2025!G$4:U$356,15,FALSE)),0,VLOOKUP(A3790,Seguimiento_Mar_2025!G$4:U$356,15,FALSE)))</f>
        <v>0</v>
      </c>
    </row>
    <row r="3791" spans="1:9" ht="30">
      <c r="A3791" t="s">
        <v>703</v>
      </c>
      <c r="B3791" s="1" t="str">
        <f>+IF(LEN(A3791)&gt;0,VLOOKUP(A3791,Seguimiento_Mar_2025!G$4:H$356,2,FALSE),"")</f>
        <v>Viviendas urbanas y rurales mejoradas</v>
      </c>
      <c r="C3791" s="1" t="str">
        <f>+IF(LEN(A3791)&gt;0,VLOOKUP(A3791,Seguimiento_Mar_2025!G$4:J$356,4,FALSE),"")</f>
        <v>Empresa de Vivienda de Antioquia - VIVA</v>
      </c>
      <c r="D3791" t="s">
        <v>1538</v>
      </c>
      <c r="E3791" t="str">
        <f t="shared" si="119"/>
        <v>54030103Armenia Mantequilla</v>
      </c>
      <c r="F3791" t="str">
        <f t="shared" si="120"/>
        <v/>
      </c>
      <c r="G3791">
        <v>50</v>
      </c>
      <c r="H3791" s="2"/>
      <c r="I3791">
        <f>+ABS(SUMIF($A$4:$A$11183,A3791,$H$4:$H$11183)-IF(ISERROR(VLOOKUP(A3791,Seguimiento_Mar_2025!G$4:U$356,15,FALSE)),0,VLOOKUP(A3791,Seguimiento_Mar_2025!G$4:U$356,15,FALSE)))</f>
        <v>0</v>
      </c>
    </row>
    <row r="3792" spans="1:9" ht="30">
      <c r="A3792" t="s">
        <v>703</v>
      </c>
      <c r="B3792" s="1" t="str">
        <f>+IF(LEN(A3792)&gt;0,VLOOKUP(A3792,Seguimiento_Mar_2025!G$4:H$356,2,FALSE),"")</f>
        <v>Viviendas urbanas y rurales mejoradas</v>
      </c>
      <c r="C3792" s="1" t="str">
        <f>+IF(LEN(A3792)&gt;0,VLOOKUP(A3792,Seguimiento_Mar_2025!G$4:J$356,4,FALSE),"")</f>
        <v>Empresa de Vivienda de Antioquia - VIVA</v>
      </c>
      <c r="D3792" t="s">
        <v>1567</v>
      </c>
      <c r="E3792" t="str">
        <f t="shared" si="119"/>
        <v xml:space="preserve">54030103Barbosa </v>
      </c>
      <c r="F3792" t="str">
        <f t="shared" si="120"/>
        <v/>
      </c>
      <c r="G3792">
        <v>38</v>
      </c>
      <c r="H3792" s="2"/>
      <c r="I3792">
        <f>+ABS(SUMIF($A$4:$A$11183,A3792,$H$4:$H$11183)-IF(ISERROR(VLOOKUP(A3792,Seguimiento_Mar_2025!G$4:U$356,15,FALSE)),0,VLOOKUP(A3792,Seguimiento_Mar_2025!G$4:U$356,15,FALSE)))</f>
        <v>0</v>
      </c>
    </row>
    <row r="3793" spans="1:9" ht="30">
      <c r="A3793" t="s">
        <v>703</v>
      </c>
      <c r="B3793" s="1" t="str">
        <f>+IF(LEN(A3793)&gt;0,VLOOKUP(A3793,Seguimiento_Mar_2025!G$4:H$356,2,FALSE),"")</f>
        <v>Viviendas urbanas y rurales mejoradas</v>
      </c>
      <c r="C3793" s="1" t="str">
        <f>+IF(LEN(A3793)&gt;0,VLOOKUP(A3793,Seguimiento_Mar_2025!G$4:J$356,4,FALSE),"")</f>
        <v>Empresa de Vivienda de Antioquia - VIVA</v>
      </c>
      <c r="D3793" t="s">
        <v>1310</v>
      </c>
      <c r="E3793" t="str">
        <f t="shared" si="119"/>
        <v>54030103Bello</v>
      </c>
      <c r="F3793" t="str">
        <f t="shared" si="120"/>
        <v/>
      </c>
      <c r="G3793">
        <v>46</v>
      </c>
      <c r="H3793" s="2"/>
      <c r="I3793">
        <f>+ABS(SUMIF($A$4:$A$11183,A3793,$H$4:$H$11183)-IF(ISERROR(VLOOKUP(A3793,Seguimiento_Mar_2025!G$4:U$356,15,FALSE)),0,VLOOKUP(A3793,Seguimiento_Mar_2025!G$4:U$356,15,FALSE)))</f>
        <v>0</v>
      </c>
    </row>
    <row r="3794" spans="1:9" ht="30">
      <c r="A3794" t="s">
        <v>703</v>
      </c>
      <c r="B3794" s="1" t="str">
        <f>+IF(LEN(A3794)&gt;0,VLOOKUP(A3794,Seguimiento_Mar_2025!G$4:H$356,2,FALSE),"")</f>
        <v>Viviendas urbanas y rurales mejoradas</v>
      </c>
      <c r="C3794" s="1" t="str">
        <f>+IF(LEN(A3794)&gt;0,VLOOKUP(A3794,Seguimiento_Mar_2025!G$4:J$356,4,FALSE),"")</f>
        <v>Empresa de Vivienda de Antioquia - VIVA</v>
      </c>
      <c r="D3794" t="s">
        <v>1279</v>
      </c>
      <c r="E3794" t="str">
        <f t="shared" si="119"/>
        <v>54030103Belmira</v>
      </c>
      <c r="F3794" t="str">
        <f t="shared" si="120"/>
        <v/>
      </c>
      <c r="G3794">
        <v>30</v>
      </c>
      <c r="H3794" s="2"/>
      <c r="I3794">
        <f>+ABS(SUMIF($A$4:$A$11183,A3794,$H$4:$H$11183)-IF(ISERROR(VLOOKUP(A3794,Seguimiento_Mar_2025!G$4:U$356,15,FALSE)),0,VLOOKUP(A3794,Seguimiento_Mar_2025!G$4:U$356,15,FALSE)))</f>
        <v>0</v>
      </c>
    </row>
    <row r="3795" spans="1:9" ht="30">
      <c r="A3795" t="s">
        <v>703</v>
      </c>
      <c r="B3795" s="1" t="str">
        <f>+IF(LEN(A3795)&gt;0,VLOOKUP(A3795,Seguimiento_Mar_2025!G$4:H$356,2,FALSE),"")</f>
        <v>Viviendas urbanas y rurales mejoradas</v>
      </c>
      <c r="C3795" s="1" t="str">
        <f>+IF(LEN(A3795)&gt;0,VLOOKUP(A3795,Seguimiento_Mar_2025!G$4:J$356,4,FALSE),"")</f>
        <v>Empresa de Vivienda de Antioquia - VIVA</v>
      </c>
      <c r="D3795" t="s">
        <v>1311</v>
      </c>
      <c r="E3795" t="str">
        <f t="shared" si="119"/>
        <v>54030103Betania</v>
      </c>
      <c r="F3795" t="str">
        <f t="shared" si="120"/>
        <v/>
      </c>
      <c r="G3795">
        <v>100</v>
      </c>
      <c r="H3795" s="2"/>
      <c r="I3795">
        <f>+ABS(SUMIF($A$4:$A$11183,A3795,$H$4:$H$11183)-IF(ISERROR(VLOOKUP(A3795,Seguimiento_Mar_2025!G$4:U$356,15,FALSE)),0,VLOOKUP(A3795,Seguimiento_Mar_2025!G$4:U$356,15,FALSE)))</f>
        <v>0</v>
      </c>
    </row>
    <row r="3796" spans="1:9" ht="30">
      <c r="A3796" t="s">
        <v>703</v>
      </c>
      <c r="B3796" s="1" t="str">
        <f>+IF(LEN(A3796)&gt;0,VLOOKUP(A3796,Seguimiento_Mar_2025!G$4:H$356,2,FALSE),"")</f>
        <v>Viviendas urbanas y rurales mejoradas</v>
      </c>
      <c r="C3796" s="1" t="str">
        <f>+IF(LEN(A3796)&gt;0,VLOOKUP(A3796,Seguimiento_Mar_2025!G$4:J$356,4,FALSE),"")</f>
        <v>Empresa de Vivienda de Antioquia - VIVA</v>
      </c>
      <c r="D3796" t="s">
        <v>1272</v>
      </c>
      <c r="E3796" t="str">
        <f t="shared" si="119"/>
        <v>54030103Betulia</v>
      </c>
      <c r="F3796" t="str">
        <f t="shared" si="120"/>
        <v/>
      </c>
      <c r="G3796">
        <v>25</v>
      </c>
      <c r="H3796" s="2"/>
      <c r="I3796">
        <f>+ABS(SUMIF($A$4:$A$11183,A3796,$H$4:$H$11183)-IF(ISERROR(VLOOKUP(A3796,Seguimiento_Mar_2025!G$4:U$356,15,FALSE)),0,VLOOKUP(A3796,Seguimiento_Mar_2025!G$4:U$356,15,FALSE)))</f>
        <v>0</v>
      </c>
    </row>
    <row r="3797" spans="1:9" ht="30">
      <c r="A3797" t="s">
        <v>703</v>
      </c>
      <c r="B3797" s="1" t="str">
        <f>+IF(LEN(A3797)&gt;0,VLOOKUP(A3797,Seguimiento_Mar_2025!G$4:H$356,2,FALSE),"")</f>
        <v>Viviendas urbanas y rurales mejoradas</v>
      </c>
      <c r="C3797" s="1" t="str">
        <f>+IF(LEN(A3797)&gt;0,VLOOKUP(A3797,Seguimiento_Mar_2025!G$4:J$356,4,FALSE),"")</f>
        <v>Empresa de Vivienda de Antioquia - VIVA</v>
      </c>
      <c r="D3797" t="s">
        <v>1280</v>
      </c>
      <c r="E3797" t="str">
        <f t="shared" si="119"/>
        <v>54030103Briceño</v>
      </c>
      <c r="F3797" t="str">
        <f t="shared" si="120"/>
        <v/>
      </c>
      <c r="G3797">
        <v>83</v>
      </c>
      <c r="H3797" s="2"/>
      <c r="I3797">
        <f>+ABS(SUMIF($A$4:$A$11183,A3797,$H$4:$H$11183)-IF(ISERROR(VLOOKUP(A3797,Seguimiento_Mar_2025!G$4:U$356,15,FALSE)),0,VLOOKUP(A3797,Seguimiento_Mar_2025!G$4:U$356,15,FALSE)))</f>
        <v>0</v>
      </c>
    </row>
    <row r="3798" spans="1:9" ht="30">
      <c r="A3798" t="s">
        <v>703</v>
      </c>
      <c r="B3798" s="1" t="str">
        <f>+IF(LEN(A3798)&gt;0,VLOOKUP(A3798,Seguimiento_Mar_2025!G$4:H$356,2,FALSE),"")</f>
        <v>Viviendas urbanas y rurales mejoradas</v>
      </c>
      <c r="C3798" s="1" t="str">
        <f>+IF(LEN(A3798)&gt;0,VLOOKUP(A3798,Seguimiento_Mar_2025!G$4:J$356,4,FALSE),"")</f>
        <v>Empresa de Vivienda de Antioquia - VIVA</v>
      </c>
      <c r="D3798" t="s">
        <v>1312</v>
      </c>
      <c r="E3798" t="str">
        <f t="shared" si="119"/>
        <v>54030103Buriticá</v>
      </c>
      <c r="F3798" t="str">
        <f t="shared" si="120"/>
        <v/>
      </c>
      <c r="G3798">
        <v>100</v>
      </c>
      <c r="H3798" s="2"/>
      <c r="I3798">
        <f>+ABS(SUMIF($A$4:$A$11183,A3798,$H$4:$H$11183)-IF(ISERROR(VLOOKUP(A3798,Seguimiento_Mar_2025!G$4:U$356,15,FALSE)),0,VLOOKUP(A3798,Seguimiento_Mar_2025!G$4:U$356,15,FALSE)))</f>
        <v>0</v>
      </c>
    </row>
    <row r="3799" spans="1:9" ht="30">
      <c r="A3799" t="s">
        <v>703</v>
      </c>
      <c r="B3799" s="1" t="str">
        <f>+IF(LEN(A3799)&gt;0,VLOOKUP(A3799,Seguimiento_Mar_2025!G$4:H$356,2,FALSE),"")</f>
        <v>Viviendas urbanas y rurales mejoradas</v>
      </c>
      <c r="C3799" s="1" t="str">
        <f>+IF(LEN(A3799)&gt;0,VLOOKUP(A3799,Seguimiento_Mar_2025!G$4:J$356,4,FALSE),"")</f>
        <v>Empresa de Vivienda de Antioquia - VIVA</v>
      </c>
      <c r="D3799" t="s">
        <v>1313</v>
      </c>
      <c r="E3799" t="str">
        <f t="shared" si="119"/>
        <v>54030103Caicedo</v>
      </c>
      <c r="F3799" t="str">
        <f t="shared" si="120"/>
        <v/>
      </c>
      <c r="G3799">
        <v>22</v>
      </c>
      <c r="H3799" s="2"/>
      <c r="I3799">
        <f>+ABS(SUMIF($A$4:$A$11183,A3799,$H$4:$H$11183)-IF(ISERROR(VLOOKUP(A3799,Seguimiento_Mar_2025!G$4:U$356,15,FALSE)),0,VLOOKUP(A3799,Seguimiento_Mar_2025!G$4:U$356,15,FALSE)))</f>
        <v>0</v>
      </c>
    </row>
    <row r="3800" spans="1:9" ht="30">
      <c r="A3800" t="s">
        <v>703</v>
      </c>
      <c r="B3800" s="1" t="str">
        <f>+IF(LEN(A3800)&gt;0,VLOOKUP(A3800,Seguimiento_Mar_2025!G$4:H$356,2,FALSE),"")</f>
        <v>Viviendas urbanas y rurales mejoradas</v>
      </c>
      <c r="C3800" s="1" t="str">
        <f>+IF(LEN(A3800)&gt;0,VLOOKUP(A3800,Seguimiento_Mar_2025!G$4:J$356,4,FALSE),"")</f>
        <v>Empresa de Vivienda de Antioquia - VIVA</v>
      </c>
      <c r="D3800" t="s">
        <v>1316</v>
      </c>
      <c r="E3800" t="str">
        <f t="shared" si="119"/>
        <v>54030103Cañasgordas</v>
      </c>
      <c r="F3800" t="str">
        <f t="shared" si="120"/>
        <v/>
      </c>
      <c r="G3800">
        <v>100</v>
      </c>
      <c r="H3800" s="2"/>
      <c r="I3800">
        <f>+ABS(SUMIF($A$4:$A$11183,A3800,$H$4:$H$11183)-IF(ISERROR(VLOOKUP(A3800,Seguimiento_Mar_2025!G$4:U$356,15,FALSE)),0,VLOOKUP(A3800,Seguimiento_Mar_2025!G$4:U$356,15,FALSE)))</f>
        <v>0</v>
      </c>
    </row>
    <row r="3801" spans="1:9" ht="30">
      <c r="A3801" t="s">
        <v>703</v>
      </c>
      <c r="B3801" s="1" t="str">
        <f>+IF(LEN(A3801)&gt;0,VLOOKUP(A3801,Seguimiento_Mar_2025!G$4:H$356,2,FALSE),"")</f>
        <v>Viviendas urbanas y rurales mejoradas</v>
      </c>
      <c r="C3801" s="1" t="str">
        <f>+IF(LEN(A3801)&gt;0,VLOOKUP(A3801,Seguimiento_Mar_2025!G$4:J$356,4,FALSE),"")</f>
        <v>Empresa de Vivienda de Antioquia - VIVA</v>
      </c>
      <c r="D3801" t="s">
        <v>1299</v>
      </c>
      <c r="E3801" t="str">
        <f t="shared" si="119"/>
        <v>54030103Caracolí</v>
      </c>
      <c r="F3801" t="str">
        <f t="shared" si="120"/>
        <v/>
      </c>
      <c r="G3801">
        <v>38</v>
      </c>
      <c r="H3801" s="2"/>
      <c r="I3801">
        <f>+ABS(SUMIF($A$4:$A$11183,A3801,$H$4:$H$11183)-IF(ISERROR(VLOOKUP(A3801,Seguimiento_Mar_2025!G$4:U$356,15,FALSE)),0,VLOOKUP(A3801,Seguimiento_Mar_2025!G$4:U$356,15,FALSE)))</f>
        <v>0</v>
      </c>
    </row>
    <row r="3802" spans="1:9" ht="30">
      <c r="A3802" t="s">
        <v>703</v>
      </c>
      <c r="B3802" s="1" t="str">
        <f>+IF(LEN(A3802)&gt;0,VLOOKUP(A3802,Seguimiento_Mar_2025!G$4:H$356,2,FALSE),"")</f>
        <v>Viviendas urbanas y rurales mejoradas</v>
      </c>
      <c r="C3802" s="1" t="str">
        <f>+IF(LEN(A3802)&gt;0,VLOOKUP(A3802,Seguimiento_Mar_2025!G$4:J$356,4,FALSE),"")</f>
        <v>Empresa de Vivienda de Antioquia - VIVA</v>
      </c>
      <c r="D3802" t="s">
        <v>1273</v>
      </c>
      <c r="E3802" t="str">
        <f t="shared" si="119"/>
        <v>54030103Caramanta</v>
      </c>
      <c r="F3802" t="str">
        <f t="shared" si="120"/>
        <v/>
      </c>
      <c r="G3802">
        <v>77</v>
      </c>
      <c r="H3802" s="2"/>
      <c r="I3802">
        <f>+ABS(SUMIF($A$4:$A$11183,A3802,$H$4:$H$11183)-IF(ISERROR(VLOOKUP(A3802,Seguimiento_Mar_2025!G$4:U$356,15,FALSE)),0,VLOOKUP(A3802,Seguimiento_Mar_2025!G$4:U$356,15,FALSE)))</f>
        <v>0</v>
      </c>
    </row>
    <row r="3803" spans="1:9" ht="30">
      <c r="A3803" t="s">
        <v>703</v>
      </c>
      <c r="B3803" s="1" t="str">
        <f>+IF(LEN(A3803)&gt;0,VLOOKUP(A3803,Seguimiento_Mar_2025!G$4:H$356,2,FALSE),"")</f>
        <v>Viviendas urbanas y rurales mejoradas</v>
      </c>
      <c r="C3803" s="1" t="str">
        <f>+IF(LEN(A3803)&gt;0,VLOOKUP(A3803,Seguimiento_Mar_2025!G$4:J$356,4,FALSE),"")</f>
        <v>Empresa de Vivienda de Antioquia - VIVA</v>
      </c>
      <c r="D3803" t="s">
        <v>1266</v>
      </c>
      <c r="E3803" t="str">
        <f t="shared" si="119"/>
        <v>54030103Carepa</v>
      </c>
      <c r="F3803" t="str">
        <f t="shared" si="120"/>
        <v/>
      </c>
      <c r="G3803">
        <v>100</v>
      </c>
      <c r="H3803" s="2"/>
      <c r="I3803">
        <f>+ABS(SUMIF($A$4:$A$11183,A3803,$H$4:$H$11183)-IF(ISERROR(VLOOKUP(A3803,Seguimiento_Mar_2025!G$4:U$356,15,FALSE)),0,VLOOKUP(A3803,Seguimiento_Mar_2025!G$4:U$356,15,FALSE)))</f>
        <v>0</v>
      </c>
    </row>
    <row r="3804" spans="1:9" ht="30">
      <c r="A3804" t="s">
        <v>703</v>
      </c>
      <c r="B3804" s="1" t="str">
        <f>+IF(LEN(A3804)&gt;0,VLOOKUP(A3804,Seguimiento_Mar_2025!G$4:H$356,2,FALSE),"")</f>
        <v>Viviendas urbanas y rurales mejoradas</v>
      </c>
      <c r="C3804" s="1" t="str">
        <f>+IF(LEN(A3804)&gt;0,VLOOKUP(A3804,Seguimiento_Mar_2025!G$4:J$356,4,FALSE),"")</f>
        <v>Empresa de Vivienda de Antioquia - VIVA</v>
      </c>
      <c r="D3804" t="s">
        <v>1545</v>
      </c>
      <c r="E3804" t="str">
        <f t="shared" si="119"/>
        <v>54030103Carolina Del Príncipe</v>
      </c>
      <c r="F3804" t="str">
        <f t="shared" si="120"/>
        <v/>
      </c>
      <c r="G3804">
        <v>100</v>
      </c>
      <c r="H3804" s="2"/>
      <c r="I3804">
        <f>+ABS(SUMIF($A$4:$A$11183,A3804,$H$4:$H$11183)-IF(ISERROR(VLOOKUP(A3804,Seguimiento_Mar_2025!G$4:U$356,15,FALSE)),0,VLOOKUP(A3804,Seguimiento_Mar_2025!G$4:U$356,15,FALSE)))</f>
        <v>0</v>
      </c>
    </row>
    <row r="3805" spans="1:9" ht="30">
      <c r="A3805" t="s">
        <v>703</v>
      </c>
      <c r="B3805" s="1" t="str">
        <f>+IF(LEN(A3805)&gt;0,VLOOKUP(A3805,Seguimiento_Mar_2025!G$4:H$356,2,FALSE),"")</f>
        <v>Viviendas urbanas y rurales mejoradas</v>
      </c>
      <c r="C3805" s="1" t="str">
        <f>+IF(LEN(A3805)&gt;0,VLOOKUP(A3805,Seguimiento_Mar_2025!G$4:J$356,4,FALSE),"")</f>
        <v>Empresa de Vivienda de Antioquia - VIVA</v>
      </c>
      <c r="D3805" t="s">
        <v>1265</v>
      </c>
      <c r="E3805" t="str">
        <f t="shared" si="119"/>
        <v>54030103Caucasia</v>
      </c>
      <c r="F3805" t="str">
        <f t="shared" si="120"/>
        <v/>
      </c>
      <c r="G3805">
        <v>250</v>
      </c>
      <c r="H3805" s="2"/>
      <c r="I3805">
        <f>+ABS(SUMIF($A$4:$A$11183,A3805,$H$4:$H$11183)-IF(ISERROR(VLOOKUP(A3805,Seguimiento_Mar_2025!G$4:U$356,15,FALSE)),0,VLOOKUP(A3805,Seguimiento_Mar_2025!G$4:U$356,15,FALSE)))</f>
        <v>0</v>
      </c>
    </row>
    <row r="3806" spans="1:9" ht="30">
      <c r="A3806" t="s">
        <v>703</v>
      </c>
      <c r="B3806" s="1" t="str">
        <f>+IF(LEN(A3806)&gt;0,VLOOKUP(A3806,Seguimiento_Mar_2025!G$4:H$356,2,FALSE),"")</f>
        <v>Viviendas urbanas y rurales mejoradas</v>
      </c>
      <c r="C3806" s="1" t="str">
        <f>+IF(LEN(A3806)&gt;0,VLOOKUP(A3806,Seguimiento_Mar_2025!G$4:J$356,4,FALSE),"")</f>
        <v>Empresa de Vivienda de Antioquia - VIVA</v>
      </c>
      <c r="D3806" t="s">
        <v>1258</v>
      </c>
      <c r="E3806" t="str">
        <f t="shared" si="119"/>
        <v>54030103Chigorodó</v>
      </c>
      <c r="F3806" t="str">
        <f t="shared" si="120"/>
        <v/>
      </c>
      <c r="G3806">
        <v>50</v>
      </c>
      <c r="H3806" s="2"/>
      <c r="I3806">
        <f>+ABS(SUMIF($A$4:$A$11183,A3806,$H$4:$H$11183)-IF(ISERROR(VLOOKUP(A3806,Seguimiento_Mar_2025!G$4:U$356,15,FALSE)),0,VLOOKUP(A3806,Seguimiento_Mar_2025!G$4:U$356,15,FALSE)))</f>
        <v>0</v>
      </c>
    </row>
    <row r="3807" spans="1:9" ht="30">
      <c r="A3807" t="s">
        <v>703</v>
      </c>
      <c r="B3807" s="1" t="str">
        <f>+IF(LEN(A3807)&gt;0,VLOOKUP(A3807,Seguimiento_Mar_2025!G$4:H$356,2,FALSE),"")</f>
        <v>Viviendas urbanas y rurales mejoradas</v>
      </c>
      <c r="C3807" s="1" t="str">
        <f>+IF(LEN(A3807)&gt;0,VLOOKUP(A3807,Seguimiento_Mar_2025!G$4:J$356,4,FALSE),"")</f>
        <v>Empresa de Vivienda de Antioquia - VIVA</v>
      </c>
      <c r="D3807" t="s">
        <v>1281</v>
      </c>
      <c r="E3807" t="str">
        <f t="shared" si="119"/>
        <v>54030103Cisneros</v>
      </c>
      <c r="F3807" t="str">
        <f t="shared" si="120"/>
        <v/>
      </c>
      <c r="G3807">
        <v>87</v>
      </c>
      <c r="H3807" s="2"/>
      <c r="I3807">
        <f>+ABS(SUMIF($A$4:$A$11183,A3807,$H$4:$H$11183)-IF(ISERROR(VLOOKUP(A3807,Seguimiento_Mar_2025!G$4:U$356,15,FALSE)),0,VLOOKUP(A3807,Seguimiento_Mar_2025!G$4:U$356,15,FALSE)))</f>
        <v>0</v>
      </c>
    </row>
    <row r="3808" spans="1:9" ht="30">
      <c r="A3808" t="s">
        <v>703</v>
      </c>
      <c r="B3808" s="1" t="str">
        <f>+IF(LEN(A3808)&gt;0,VLOOKUP(A3808,Seguimiento_Mar_2025!G$4:H$356,2,FALSE),"")</f>
        <v>Viviendas urbanas y rurales mejoradas</v>
      </c>
      <c r="C3808" s="1" t="str">
        <f>+IF(LEN(A3808)&gt;0,VLOOKUP(A3808,Seguimiento_Mar_2025!G$4:J$356,4,FALSE),"")</f>
        <v>Empresa de Vivienda de Antioquia - VIVA</v>
      </c>
      <c r="D3808" t="s">
        <v>1254</v>
      </c>
      <c r="E3808" t="str">
        <f t="shared" si="119"/>
        <v>54030103Ciudad Bolívar</v>
      </c>
      <c r="F3808" t="str">
        <f t="shared" si="120"/>
        <v/>
      </c>
      <c r="G3808">
        <v>50</v>
      </c>
      <c r="H3808" s="2"/>
      <c r="I3808">
        <f>+ABS(SUMIF($A$4:$A$11183,A3808,$H$4:$H$11183)-IF(ISERROR(VLOOKUP(A3808,Seguimiento_Mar_2025!G$4:U$356,15,FALSE)),0,VLOOKUP(A3808,Seguimiento_Mar_2025!G$4:U$356,15,FALSE)))</f>
        <v>0</v>
      </c>
    </row>
    <row r="3809" spans="1:9" ht="30">
      <c r="A3809" t="s">
        <v>703</v>
      </c>
      <c r="B3809" s="1" t="str">
        <f>+IF(LEN(A3809)&gt;0,VLOOKUP(A3809,Seguimiento_Mar_2025!G$4:H$356,2,FALSE),"")</f>
        <v>Viviendas urbanas y rurales mejoradas</v>
      </c>
      <c r="C3809" s="1" t="str">
        <f>+IF(LEN(A3809)&gt;0,VLOOKUP(A3809,Seguimiento_Mar_2025!G$4:J$356,4,FALSE),"")</f>
        <v>Empresa de Vivienda de Antioquia - VIVA</v>
      </c>
      <c r="D3809" t="s">
        <v>1317</v>
      </c>
      <c r="E3809" t="str">
        <f t="shared" si="119"/>
        <v>54030103Cocorná</v>
      </c>
      <c r="F3809" t="str">
        <f t="shared" si="120"/>
        <v/>
      </c>
      <c r="G3809">
        <v>100</v>
      </c>
      <c r="H3809" s="2"/>
      <c r="I3809">
        <f>+ABS(SUMIF($A$4:$A$11183,A3809,$H$4:$H$11183)-IF(ISERROR(VLOOKUP(A3809,Seguimiento_Mar_2025!G$4:U$356,15,FALSE)),0,VLOOKUP(A3809,Seguimiento_Mar_2025!G$4:U$356,15,FALSE)))</f>
        <v>0</v>
      </c>
    </row>
    <row r="3810" spans="1:9" ht="30">
      <c r="A3810" t="s">
        <v>703</v>
      </c>
      <c r="B3810" s="1" t="str">
        <f>+IF(LEN(A3810)&gt;0,VLOOKUP(A3810,Seguimiento_Mar_2025!G$4:H$356,2,FALSE),"")</f>
        <v>Viviendas urbanas y rurales mejoradas</v>
      </c>
      <c r="C3810" s="1" t="str">
        <f>+IF(LEN(A3810)&gt;0,VLOOKUP(A3810,Seguimiento_Mar_2025!G$4:J$356,4,FALSE),"")</f>
        <v>Empresa de Vivienda de Antioquia - VIVA</v>
      </c>
      <c r="D3810" t="s">
        <v>1276</v>
      </c>
      <c r="E3810" t="str">
        <f t="shared" si="119"/>
        <v>54030103Concepción</v>
      </c>
      <c r="F3810" t="str">
        <f t="shared" si="120"/>
        <v/>
      </c>
      <c r="G3810">
        <v>50</v>
      </c>
      <c r="H3810" s="2"/>
      <c r="I3810">
        <f>+ABS(SUMIF($A$4:$A$11183,A3810,$H$4:$H$11183)-IF(ISERROR(VLOOKUP(A3810,Seguimiento_Mar_2025!G$4:U$356,15,FALSE)),0,VLOOKUP(A3810,Seguimiento_Mar_2025!G$4:U$356,15,FALSE)))</f>
        <v>0</v>
      </c>
    </row>
    <row r="3811" spans="1:9" ht="30">
      <c r="A3811" t="s">
        <v>703</v>
      </c>
      <c r="B3811" s="1" t="str">
        <f>+IF(LEN(A3811)&gt;0,VLOOKUP(A3811,Seguimiento_Mar_2025!G$4:H$356,2,FALSE),"")</f>
        <v>Viviendas urbanas y rurales mejoradas</v>
      </c>
      <c r="C3811" s="1" t="str">
        <f>+IF(LEN(A3811)&gt;0,VLOOKUP(A3811,Seguimiento_Mar_2025!G$4:J$356,4,FALSE),"")</f>
        <v>Empresa de Vivienda de Antioquia - VIVA</v>
      </c>
      <c r="D3811" t="s">
        <v>1318</v>
      </c>
      <c r="E3811" t="str">
        <f t="shared" si="119"/>
        <v>54030103Concordia</v>
      </c>
      <c r="F3811" t="str">
        <f t="shared" si="120"/>
        <v/>
      </c>
      <c r="G3811">
        <v>80</v>
      </c>
      <c r="H3811" s="2"/>
      <c r="I3811">
        <f>+ABS(SUMIF($A$4:$A$11183,A3811,$H$4:$H$11183)-IF(ISERROR(VLOOKUP(A3811,Seguimiento_Mar_2025!G$4:U$356,15,FALSE)),0,VLOOKUP(A3811,Seguimiento_Mar_2025!G$4:U$356,15,FALSE)))</f>
        <v>0</v>
      </c>
    </row>
    <row r="3812" spans="1:9" ht="30">
      <c r="A3812" t="s">
        <v>703</v>
      </c>
      <c r="B3812" s="1" t="str">
        <f>+IF(LEN(A3812)&gt;0,VLOOKUP(A3812,Seguimiento_Mar_2025!G$4:H$356,2,FALSE),"")</f>
        <v>Viviendas urbanas y rurales mejoradas</v>
      </c>
      <c r="C3812" s="1" t="str">
        <f>+IF(LEN(A3812)&gt;0,VLOOKUP(A3812,Seguimiento_Mar_2025!G$4:J$356,4,FALSE),"")</f>
        <v>Empresa de Vivienda de Antioquia - VIVA</v>
      </c>
      <c r="D3812" t="s">
        <v>1245</v>
      </c>
      <c r="E3812" t="str">
        <f t="shared" si="119"/>
        <v>54030103Copacabana</v>
      </c>
      <c r="F3812" t="str">
        <f t="shared" si="120"/>
        <v/>
      </c>
      <c r="G3812">
        <v>115</v>
      </c>
      <c r="H3812" s="2"/>
      <c r="I3812">
        <f>+ABS(SUMIF($A$4:$A$11183,A3812,$H$4:$H$11183)-IF(ISERROR(VLOOKUP(A3812,Seguimiento_Mar_2025!G$4:U$356,15,FALSE)),0,VLOOKUP(A3812,Seguimiento_Mar_2025!G$4:U$356,15,FALSE)))</f>
        <v>0</v>
      </c>
    </row>
    <row r="3813" spans="1:9" ht="30">
      <c r="A3813" t="s">
        <v>703</v>
      </c>
      <c r="B3813" s="1" t="str">
        <f>+IF(LEN(A3813)&gt;0,VLOOKUP(A3813,Seguimiento_Mar_2025!G$4:H$356,2,FALSE),"")</f>
        <v>Viviendas urbanas y rurales mejoradas</v>
      </c>
      <c r="C3813" s="1" t="str">
        <f>+IF(LEN(A3813)&gt;0,VLOOKUP(A3813,Seguimiento_Mar_2025!G$4:J$356,4,FALSE),"")</f>
        <v>Empresa de Vivienda de Antioquia - VIVA</v>
      </c>
      <c r="D3813" t="s">
        <v>1231</v>
      </c>
      <c r="E3813" t="str">
        <f t="shared" si="119"/>
        <v>54030103Dabeiba</v>
      </c>
      <c r="F3813" t="str">
        <f t="shared" si="120"/>
        <v/>
      </c>
      <c r="G3813">
        <v>100</v>
      </c>
      <c r="H3813" s="2"/>
      <c r="I3813">
        <f>+ABS(SUMIF($A$4:$A$11183,A3813,$H$4:$H$11183)-IF(ISERROR(VLOOKUP(A3813,Seguimiento_Mar_2025!G$4:U$356,15,FALSE)),0,VLOOKUP(A3813,Seguimiento_Mar_2025!G$4:U$356,15,FALSE)))</f>
        <v>0</v>
      </c>
    </row>
    <row r="3814" spans="1:9" ht="30">
      <c r="A3814" t="s">
        <v>703</v>
      </c>
      <c r="B3814" s="1" t="str">
        <f>+IF(LEN(A3814)&gt;0,VLOOKUP(A3814,Seguimiento_Mar_2025!G$4:H$356,2,FALSE),"")</f>
        <v>Viviendas urbanas y rurales mejoradas</v>
      </c>
      <c r="C3814" s="1" t="str">
        <f>+IF(LEN(A3814)&gt;0,VLOOKUP(A3814,Seguimiento_Mar_2025!G$4:J$356,4,FALSE),"")</f>
        <v>Empresa de Vivienda de Antioquia - VIVA</v>
      </c>
      <c r="D3814" t="s">
        <v>1319</v>
      </c>
      <c r="E3814" t="str">
        <f t="shared" si="119"/>
        <v>54030103Donmatías</v>
      </c>
      <c r="F3814" t="str">
        <f t="shared" si="120"/>
        <v/>
      </c>
      <c r="G3814">
        <v>60</v>
      </c>
      <c r="H3814" s="2"/>
      <c r="I3814">
        <f>+ABS(SUMIF($A$4:$A$11183,A3814,$H$4:$H$11183)-IF(ISERROR(VLOOKUP(A3814,Seguimiento_Mar_2025!G$4:U$356,15,FALSE)),0,VLOOKUP(A3814,Seguimiento_Mar_2025!G$4:U$356,15,FALSE)))</f>
        <v>0</v>
      </c>
    </row>
    <row r="3815" spans="1:9" ht="30">
      <c r="A3815" t="s">
        <v>703</v>
      </c>
      <c r="B3815" s="1" t="str">
        <f>+IF(LEN(A3815)&gt;0,VLOOKUP(A3815,Seguimiento_Mar_2025!G$4:H$356,2,FALSE),"")</f>
        <v>Viviendas urbanas y rurales mejoradas</v>
      </c>
      <c r="C3815" s="1" t="str">
        <f>+IF(LEN(A3815)&gt;0,VLOOKUP(A3815,Seguimiento_Mar_2025!G$4:J$356,4,FALSE),"")</f>
        <v>Empresa de Vivienda de Antioquia - VIVA</v>
      </c>
      <c r="D3815" t="s">
        <v>1270</v>
      </c>
      <c r="E3815" t="str">
        <f t="shared" si="119"/>
        <v>54030103Ebéjico</v>
      </c>
      <c r="F3815" t="str">
        <f t="shared" si="120"/>
        <v/>
      </c>
      <c r="G3815">
        <v>60</v>
      </c>
      <c r="H3815" s="2"/>
      <c r="I3815">
        <f>+ABS(SUMIF($A$4:$A$11183,A3815,$H$4:$H$11183)-IF(ISERROR(VLOOKUP(A3815,Seguimiento_Mar_2025!G$4:U$356,15,FALSE)),0,VLOOKUP(A3815,Seguimiento_Mar_2025!G$4:U$356,15,FALSE)))</f>
        <v>0</v>
      </c>
    </row>
    <row r="3816" spans="1:9" ht="30">
      <c r="A3816" t="s">
        <v>703</v>
      </c>
      <c r="B3816" s="1" t="str">
        <f>+IF(LEN(A3816)&gt;0,VLOOKUP(A3816,Seguimiento_Mar_2025!G$4:H$356,2,FALSE),"")</f>
        <v>Viviendas urbanas y rurales mejoradas</v>
      </c>
      <c r="C3816" s="1" t="str">
        <f>+IF(LEN(A3816)&gt;0,VLOOKUP(A3816,Seguimiento_Mar_2025!G$4:J$356,4,FALSE),"")</f>
        <v>Empresa de Vivienda de Antioquia - VIVA</v>
      </c>
      <c r="D3816" t="s">
        <v>1320</v>
      </c>
      <c r="E3816" t="str">
        <f t="shared" si="119"/>
        <v>54030103El Carmen de Viboral</v>
      </c>
      <c r="F3816" t="str">
        <f t="shared" si="120"/>
        <v/>
      </c>
      <c r="G3816">
        <v>115</v>
      </c>
      <c r="H3816" s="2"/>
      <c r="I3816">
        <f>+ABS(SUMIF($A$4:$A$11183,A3816,$H$4:$H$11183)-IF(ISERROR(VLOOKUP(A3816,Seguimiento_Mar_2025!G$4:U$356,15,FALSE)),0,VLOOKUP(A3816,Seguimiento_Mar_2025!G$4:U$356,15,FALSE)))</f>
        <v>0</v>
      </c>
    </row>
    <row r="3817" spans="1:9" ht="30">
      <c r="A3817" t="s">
        <v>703</v>
      </c>
      <c r="B3817" s="1" t="str">
        <f>+IF(LEN(A3817)&gt;0,VLOOKUP(A3817,Seguimiento_Mar_2025!G$4:H$356,2,FALSE),"")</f>
        <v>Viviendas urbanas y rurales mejoradas</v>
      </c>
      <c r="C3817" s="1" t="str">
        <f>+IF(LEN(A3817)&gt;0,VLOOKUP(A3817,Seguimiento_Mar_2025!G$4:J$356,4,FALSE),"")</f>
        <v>Empresa de Vivienda de Antioquia - VIVA</v>
      </c>
      <c r="D3817" t="s">
        <v>1244</v>
      </c>
      <c r="E3817" t="str">
        <f t="shared" ref="E3817:E3880" si="121">+A3817&amp;D3817</f>
        <v>54030103El Peñol</v>
      </c>
      <c r="F3817" t="str">
        <f t="shared" si="120"/>
        <v/>
      </c>
      <c r="G3817">
        <v>105</v>
      </c>
      <c r="H3817" s="2"/>
      <c r="I3817">
        <f>+ABS(SUMIF($A$4:$A$11183,A3817,$H$4:$H$11183)-IF(ISERROR(VLOOKUP(A3817,Seguimiento_Mar_2025!G$4:U$356,15,FALSE)),0,VLOOKUP(A3817,Seguimiento_Mar_2025!G$4:U$356,15,FALSE)))</f>
        <v>0</v>
      </c>
    </row>
    <row r="3818" spans="1:9" ht="30">
      <c r="A3818" t="s">
        <v>703</v>
      </c>
      <c r="B3818" s="1" t="str">
        <f>+IF(LEN(A3818)&gt;0,VLOOKUP(A3818,Seguimiento_Mar_2025!G$4:H$356,2,FALSE),"")</f>
        <v>Viviendas urbanas y rurales mejoradas</v>
      </c>
      <c r="C3818" s="1" t="str">
        <f>+IF(LEN(A3818)&gt;0,VLOOKUP(A3818,Seguimiento_Mar_2025!G$4:J$356,4,FALSE),"")</f>
        <v>Empresa de Vivienda de Antioquia - VIVA</v>
      </c>
      <c r="D3818" t="s">
        <v>1321</v>
      </c>
      <c r="E3818" t="str">
        <f t="shared" si="121"/>
        <v>54030103El Retiro</v>
      </c>
      <c r="F3818" t="str">
        <f t="shared" si="120"/>
        <v/>
      </c>
      <c r="G3818">
        <v>115</v>
      </c>
      <c r="H3818" s="2"/>
      <c r="I3818">
        <f>+ABS(SUMIF($A$4:$A$11183,A3818,$H$4:$H$11183)-IF(ISERROR(VLOOKUP(A3818,Seguimiento_Mar_2025!G$4:U$356,15,FALSE)),0,VLOOKUP(A3818,Seguimiento_Mar_2025!G$4:U$356,15,FALSE)))</f>
        <v>0</v>
      </c>
    </row>
    <row r="3819" spans="1:9" ht="30">
      <c r="A3819" t="s">
        <v>703</v>
      </c>
      <c r="B3819" s="1" t="str">
        <f>+IF(LEN(A3819)&gt;0,VLOOKUP(A3819,Seguimiento_Mar_2025!G$4:H$356,2,FALSE),"")</f>
        <v>Viviendas urbanas y rurales mejoradas</v>
      </c>
      <c r="C3819" s="1" t="str">
        <f>+IF(LEN(A3819)&gt;0,VLOOKUP(A3819,Seguimiento_Mar_2025!G$4:J$356,4,FALSE),"")</f>
        <v>Empresa de Vivienda de Antioquia - VIVA</v>
      </c>
      <c r="D3819" t="s">
        <v>1235</v>
      </c>
      <c r="E3819" t="str">
        <f t="shared" si="121"/>
        <v>54030103El Santuario</v>
      </c>
      <c r="F3819" t="str">
        <f t="shared" si="120"/>
        <v/>
      </c>
      <c r="G3819">
        <v>50</v>
      </c>
      <c r="H3819" s="2"/>
      <c r="I3819">
        <f>+ABS(SUMIF($A$4:$A$11183,A3819,$H$4:$H$11183)-IF(ISERROR(VLOOKUP(A3819,Seguimiento_Mar_2025!G$4:U$356,15,FALSE)),0,VLOOKUP(A3819,Seguimiento_Mar_2025!G$4:U$356,15,FALSE)))</f>
        <v>0</v>
      </c>
    </row>
    <row r="3820" spans="1:9" ht="30">
      <c r="A3820" t="s">
        <v>703</v>
      </c>
      <c r="B3820" s="1" t="str">
        <f>+IF(LEN(A3820)&gt;0,VLOOKUP(A3820,Seguimiento_Mar_2025!G$4:H$356,2,FALSE),"")</f>
        <v>Viviendas urbanas y rurales mejoradas</v>
      </c>
      <c r="C3820" s="1" t="str">
        <f>+IF(LEN(A3820)&gt;0,VLOOKUP(A3820,Seguimiento_Mar_2025!G$4:J$356,4,FALSE),"")</f>
        <v>Empresa de Vivienda de Antioquia - VIVA</v>
      </c>
      <c r="D3820" t="s">
        <v>1246</v>
      </c>
      <c r="E3820" t="str">
        <f t="shared" si="121"/>
        <v>54030103Entrerríos</v>
      </c>
      <c r="F3820" t="str">
        <f t="shared" si="120"/>
        <v/>
      </c>
      <c r="G3820">
        <v>118</v>
      </c>
      <c r="H3820" s="2"/>
      <c r="I3820">
        <f>+ABS(SUMIF($A$4:$A$11183,A3820,$H$4:$H$11183)-IF(ISERROR(VLOOKUP(A3820,Seguimiento_Mar_2025!G$4:U$356,15,FALSE)),0,VLOOKUP(A3820,Seguimiento_Mar_2025!G$4:U$356,15,FALSE)))</f>
        <v>0</v>
      </c>
    </row>
    <row r="3821" spans="1:9" ht="30">
      <c r="A3821" t="s">
        <v>703</v>
      </c>
      <c r="B3821" s="1" t="str">
        <f>+IF(LEN(A3821)&gt;0,VLOOKUP(A3821,Seguimiento_Mar_2025!G$4:H$356,2,FALSE),"")</f>
        <v>Viviendas urbanas y rurales mejoradas</v>
      </c>
      <c r="C3821" s="1" t="str">
        <f>+IF(LEN(A3821)&gt;0,VLOOKUP(A3821,Seguimiento_Mar_2025!G$4:J$356,4,FALSE),"")</f>
        <v>Empresa de Vivienda de Antioquia - VIVA</v>
      </c>
      <c r="D3821" t="s">
        <v>1322</v>
      </c>
      <c r="E3821" t="str">
        <f t="shared" si="121"/>
        <v>54030103Envigado</v>
      </c>
      <c r="F3821" t="str">
        <f t="shared" si="120"/>
        <v/>
      </c>
      <c r="G3821">
        <v>180</v>
      </c>
      <c r="H3821" s="2"/>
      <c r="I3821">
        <f>+ABS(SUMIF($A$4:$A$11183,A3821,$H$4:$H$11183)-IF(ISERROR(VLOOKUP(A3821,Seguimiento_Mar_2025!G$4:U$356,15,FALSE)),0,VLOOKUP(A3821,Seguimiento_Mar_2025!G$4:U$356,15,FALSE)))</f>
        <v>0</v>
      </c>
    </row>
    <row r="3822" spans="1:9" ht="30">
      <c r="A3822" t="s">
        <v>703</v>
      </c>
      <c r="B3822" s="1" t="str">
        <f>+IF(LEN(A3822)&gt;0,VLOOKUP(A3822,Seguimiento_Mar_2025!G$4:H$356,2,FALSE),"")</f>
        <v>Viviendas urbanas y rurales mejoradas</v>
      </c>
      <c r="C3822" s="1" t="str">
        <f>+IF(LEN(A3822)&gt;0,VLOOKUP(A3822,Seguimiento_Mar_2025!G$4:J$356,4,FALSE),"")</f>
        <v>Empresa de Vivienda de Antioquia - VIVA</v>
      </c>
      <c r="D3822" t="s">
        <v>1323</v>
      </c>
      <c r="E3822" t="str">
        <f t="shared" si="121"/>
        <v>54030103Fredonia</v>
      </c>
      <c r="F3822" t="str">
        <f t="shared" si="120"/>
        <v/>
      </c>
      <c r="G3822">
        <v>50</v>
      </c>
      <c r="H3822" s="2"/>
      <c r="I3822">
        <f>+ABS(SUMIF($A$4:$A$11183,A3822,$H$4:$H$11183)-IF(ISERROR(VLOOKUP(A3822,Seguimiento_Mar_2025!G$4:U$356,15,FALSE)),0,VLOOKUP(A3822,Seguimiento_Mar_2025!G$4:U$356,15,FALSE)))</f>
        <v>0</v>
      </c>
    </row>
    <row r="3823" spans="1:9" ht="30">
      <c r="A3823" t="s">
        <v>703</v>
      </c>
      <c r="B3823" s="1" t="str">
        <f>+IF(LEN(A3823)&gt;0,VLOOKUP(A3823,Seguimiento_Mar_2025!G$4:H$356,2,FALSE),"")</f>
        <v>Viviendas urbanas y rurales mejoradas</v>
      </c>
      <c r="C3823" s="1" t="str">
        <f>+IF(LEN(A3823)&gt;0,VLOOKUP(A3823,Seguimiento_Mar_2025!G$4:J$356,4,FALSE),"")</f>
        <v>Empresa de Vivienda de Antioquia - VIVA</v>
      </c>
      <c r="D3823" t="s">
        <v>1324</v>
      </c>
      <c r="E3823" t="str">
        <f t="shared" si="121"/>
        <v>54030103Frontino</v>
      </c>
      <c r="F3823" t="str">
        <f t="shared" si="120"/>
        <v/>
      </c>
      <c r="G3823">
        <v>101</v>
      </c>
      <c r="H3823" s="2"/>
      <c r="I3823">
        <f>+ABS(SUMIF($A$4:$A$11183,A3823,$H$4:$H$11183)-IF(ISERROR(VLOOKUP(A3823,Seguimiento_Mar_2025!G$4:U$356,15,FALSE)),0,VLOOKUP(A3823,Seguimiento_Mar_2025!G$4:U$356,15,FALSE)))</f>
        <v>0</v>
      </c>
    </row>
    <row r="3824" spans="1:9" ht="30">
      <c r="A3824" t="s">
        <v>703</v>
      </c>
      <c r="B3824" s="1" t="str">
        <f>+IF(LEN(A3824)&gt;0,VLOOKUP(A3824,Seguimiento_Mar_2025!G$4:H$356,2,FALSE),"")</f>
        <v>Viviendas urbanas y rurales mejoradas</v>
      </c>
      <c r="C3824" s="1" t="str">
        <f>+IF(LEN(A3824)&gt;0,VLOOKUP(A3824,Seguimiento_Mar_2025!G$4:J$356,4,FALSE),"")</f>
        <v>Empresa de Vivienda de Antioquia - VIVA</v>
      </c>
      <c r="D3824" t="s">
        <v>1325</v>
      </c>
      <c r="E3824" t="str">
        <f t="shared" si="121"/>
        <v>54030103Giraldo</v>
      </c>
      <c r="F3824" t="str">
        <f t="shared" si="120"/>
        <v/>
      </c>
      <c r="G3824">
        <v>100</v>
      </c>
      <c r="H3824" s="2"/>
      <c r="I3824">
        <f>+ABS(SUMIF($A$4:$A$11183,A3824,$H$4:$H$11183)-IF(ISERROR(VLOOKUP(A3824,Seguimiento_Mar_2025!G$4:U$356,15,FALSE)),0,VLOOKUP(A3824,Seguimiento_Mar_2025!G$4:U$356,15,FALSE)))</f>
        <v>0</v>
      </c>
    </row>
    <row r="3825" spans="1:9" ht="30">
      <c r="A3825" t="s">
        <v>703</v>
      </c>
      <c r="B3825" s="1" t="str">
        <f>+IF(LEN(A3825)&gt;0,VLOOKUP(A3825,Seguimiento_Mar_2025!G$4:H$356,2,FALSE),"")</f>
        <v>Viviendas urbanas y rurales mejoradas</v>
      </c>
      <c r="C3825" s="1" t="str">
        <f>+IF(LEN(A3825)&gt;0,VLOOKUP(A3825,Seguimiento_Mar_2025!G$4:J$356,4,FALSE),"")</f>
        <v>Empresa de Vivienda de Antioquia - VIVA</v>
      </c>
      <c r="D3825" t="s">
        <v>1261</v>
      </c>
      <c r="E3825" t="str">
        <f t="shared" si="121"/>
        <v>54030103Girardota</v>
      </c>
      <c r="F3825" t="str">
        <f t="shared" si="120"/>
        <v/>
      </c>
      <c r="G3825">
        <v>115</v>
      </c>
      <c r="H3825" s="2"/>
      <c r="I3825">
        <f>+ABS(SUMIF($A$4:$A$11183,A3825,$H$4:$H$11183)-IF(ISERROR(VLOOKUP(A3825,Seguimiento_Mar_2025!G$4:U$356,15,FALSE)),0,VLOOKUP(A3825,Seguimiento_Mar_2025!G$4:U$356,15,FALSE)))</f>
        <v>0</v>
      </c>
    </row>
    <row r="3826" spans="1:9" ht="30">
      <c r="A3826" t="s">
        <v>703</v>
      </c>
      <c r="B3826" s="1" t="str">
        <f>+IF(LEN(A3826)&gt;0,VLOOKUP(A3826,Seguimiento_Mar_2025!G$4:H$356,2,FALSE),"")</f>
        <v>Viviendas urbanas y rurales mejoradas</v>
      </c>
      <c r="C3826" s="1" t="str">
        <f>+IF(LEN(A3826)&gt;0,VLOOKUP(A3826,Seguimiento_Mar_2025!G$4:J$356,4,FALSE),"")</f>
        <v>Empresa de Vivienda de Antioquia - VIVA</v>
      </c>
      <c r="D3826" t="s">
        <v>1326</v>
      </c>
      <c r="E3826" t="str">
        <f t="shared" si="121"/>
        <v>54030103Gómez Plata</v>
      </c>
      <c r="F3826" t="str">
        <f t="shared" si="120"/>
        <v/>
      </c>
      <c r="G3826">
        <v>100</v>
      </c>
      <c r="H3826" s="2"/>
      <c r="I3826">
        <f>+ABS(SUMIF($A$4:$A$11183,A3826,$H$4:$H$11183)-IF(ISERROR(VLOOKUP(A3826,Seguimiento_Mar_2025!G$4:U$356,15,FALSE)),0,VLOOKUP(A3826,Seguimiento_Mar_2025!G$4:U$356,15,FALSE)))</f>
        <v>0</v>
      </c>
    </row>
    <row r="3827" spans="1:9" ht="30">
      <c r="A3827" t="s">
        <v>703</v>
      </c>
      <c r="B3827" s="1" t="str">
        <f>+IF(LEN(A3827)&gt;0,VLOOKUP(A3827,Seguimiento_Mar_2025!G$4:H$356,2,FALSE),"")</f>
        <v>Viviendas urbanas y rurales mejoradas</v>
      </c>
      <c r="C3827" s="1" t="str">
        <f>+IF(LEN(A3827)&gt;0,VLOOKUP(A3827,Seguimiento_Mar_2025!G$4:J$356,4,FALSE),"")</f>
        <v>Empresa de Vivienda de Antioquia - VIVA</v>
      </c>
      <c r="D3827" t="s">
        <v>1234</v>
      </c>
      <c r="E3827" t="str">
        <f t="shared" si="121"/>
        <v>54030103Granada</v>
      </c>
      <c r="F3827" t="str">
        <f t="shared" si="120"/>
        <v/>
      </c>
      <c r="G3827">
        <v>54</v>
      </c>
      <c r="H3827" s="2"/>
      <c r="I3827">
        <f>+ABS(SUMIF($A$4:$A$11183,A3827,$H$4:$H$11183)-IF(ISERROR(VLOOKUP(A3827,Seguimiento_Mar_2025!G$4:U$356,15,FALSE)),0,VLOOKUP(A3827,Seguimiento_Mar_2025!G$4:U$356,15,FALSE)))</f>
        <v>0</v>
      </c>
    </row>
    <row r="3828" spans="1:9" ht="30">
      <c r="A3828" t="s">
        <v>703</v>
      </c>
      <c r="B3828" s="1" t="str">
        <f>+IF(LEN(A3828)&gt;0,VLOOKUP(A3828,Seguimiento_Mar_2025!G$4:H$356,2,FALSE),"")</f>
        <v>Viviendas urbanas y rurales mejoradas</v>
      </c>
      <c r="C3828" s="1" t="str">
        <f>+IF(LEN(A3828)&gt;0,VLOOKUP(A3828,Seguimiento_Mar_2025!G$4:J$356,4,FALSE),"")</f>
        <v>Empresa de Vivienda de Antioquia - VIVA</v>
      </c>
      <c r="D3828" t="s">
        <v>1282</v>
      </c>
      <c r="E3828" t="str">
        <f t="shared" si="121"/>
        <v>54030103Guadalupe</v>
      </c>
      <c r="F3828" t="str">
        <f t="shared" si="120"/>
        <v/>
      </c>
      <c r="G3828">
        <v>41</v>
      </c>
      <c r="H3828" s="2"/>
      <c r="I3828">
        <f>+ABS(SUMIF($A$4:$A$11183,A3828,$H$4:$H$11183)-IF(ISERROR(VLOOKUP(A3828,Seguimiento_Mar_2025!G$4:U$356,15,FALSE)),0,VLOOKUP(A3828,Seguimiento_Mar_2025!G$4:U$356,15,FALSE)))</f>
        <v>0</v>
      </c>
    </row>
    <row r="3829" spans="1:9" ht="30">
      <c r="A3829" t="s">
        <v>703</v>
      </c>
      <c r="B3829" s="1" t="str">
        <f>+IF(LEN(A3829)&gt;0,VLOOKUP(A3829,Seguimiento_Mar_2025!G$4:H$356,2,FALSE),"")</f>
        <v>Viviendas urbanas y rurales mejoradas</v>
      </c>
      <c r="C3829" s="1" t="str">
        <f>+IF(LEN(A3829)&gt;0,VLOOKUP(A3829,Seguimiento_Mar_2025!G$4:J$356,4,FALSE),"")</f>
        <v>Empresa de Vivienda de Antioquia - VIVA</v>
      </c>
      <c r="D3829" t="s">
        <v>1327</v>
      </c>
      <c r="E3829" t="str">
        <f t="shared" si="121"/>
        <v>54030103Guarne</v>
      </c>
      <c r="F3829" t="str">
        <f t="shared" si="120"/>
        <v/>
      </c>
      <c r="G3829">
        <v>145</v>
      </c>
      <c r="H3829" s="2"/>
      <c r="I3829">
        <f>+ABS(SUMIF($A$4:$A$11183,A3829,$H$4:$H$11183)-IF(ISERROR(VLOOKUP(A3829,Seguimiento_Mar_2025!G$4:U$356,15,FALSE)),0,VLOOKUP(A3829,Seguimiento_Mar_2025!G$4:U$356,15,FALSE)))</f>
        <v>0</v>
      </c>
    </row>
    <row r="3830" spans="1:9" ht="30">
      <c r="A3830" t="s">
        <v>703</v>
      </c>
      <c r="B3830" s="1" t="str">
        <f>+IF(LEN(A3830)&gt;0,VLOOKUP(A3830,Seguimiento_Mar_2025!G$4:H$356,2,FALSE),"")</f>
        <v>Viviendas urbanas y rurales mejoradas</v>
      </c>
      <c r="C3830" s="1" t="str">
        <f>+IF(LEN(A3830)&gt;0,VLOOKUP(A3830,Seguimiento_Mar_2025!G$4:J$356,4,FALSE),"")</f>
        <v>Empresa de Vivienda de Antioquia - VIVA</v>
      </c>
      <c r="D3830" t="s">
        <v>1328</v>
      </c>
      <c r="E3830" t="str">
        <f t="shared" si="121"/>
        <v>54030103Guatapé</v>
      </c>
      <c r="F3830" t="str">
        <f t="shared" si="120"/>
        <v/>
      </c>
      <c r="G3830">
        <v>100</v>
      </c>
      <c r="H3830" s="2"/>
      <c r="I3830">
        <f>+ABS(SUMIF($A$4:$A$11183,A3830,$H$4:$H$11183)-IF(ISERROR(VLOOKUP(A3830,Seguimiento_Mar_2025!G$4:U$356,15,FALSE)),0,VLOOKUP(A3830,Seguimiento_Mar_2025!G$4:U$356,15,FALSE)))</f>
        <v>0</v>
      </c>
    </row>
    <row r="3831" spans="1:9" ht="30">
      <c r="A3831" t="s">
        <v>703</v>
      </c>
      <c r="B3831" s="1" t="str">
        <f>+IF(LEN(A3831)&gt;0,VLOOKUP(A3831,Seguimiento_Mar_2025!G$4:H$356,2,FALSE),"")</f>
        <v>Viviendas urbanas y rurales mejoradas</v>
      </c>
      <c r="C3831" s="1" t="str">
        <f>+IF(LEN(A3831)&gt;0,VLOOKUP(A3831,Seguimiento_Mar_2025!G$4:J$356,4,FALSE),"")</f>
        <v>Empresa de Vivienda de Antioquia - VIVA</v>
      </c>
      <c r="D3831" t="s">
        <v>1293</v>
      </c>
      <c r="E3831" t="str">
        <f t="shared" si="121"/>
        <v>54030103Heliconia</v>
      </c>
      <c r="F3831" t="str">
        <f t="shared" si="120"/>
        <v/>
      </c>
      <c r="G3831">
        <v>60</v>
      </c>
      <c r="H3831" s="2"/>
      <c r="I3831">
        <f>+ABS(SUMIF($A$4:$A$11183,A3831,$H$4:$H$11183)-IF(ISERROR(VLOOKUP(A3831,Seguimiento_Mar_2025!G$4:U$356,15,FALSE)),0,VLOOKUP(A3831,Seguimiento_Mar_2025!G$4:U$356,15,FALSE)))</f>
        <v>0</v>
      </c>
    </row>
    <row r="3832" spans="1:9" ht="30">
      <c r="A3832" t="s">
        <v>703</v>
      </c>
      <c r="B3832" s="1" t="str">
        <f>+IF(LEN(A3832)&gt;0,VLOOKUP(A3832,Seguimiento_Mar_2025!G$4:H$356,2,FALSE),"")</f>
        <v>Viviendas urbanas y rurales mejoradas</v>
      </c>
      <c r="C3832" s="1" t="str">
        <f>+IF(LEN(A3832)&gt;0,VLOOKUP(A3832,Seguimiento_Mar_2025!G$4:J$356,4,FALSE),"")</f>
        <v>Empresa de Vivienda de Antioquia - VIVA</v>
      </c>
      <c r="D3832" t="s">
        <v>1283</v>
      </c>
      <c r="E3832" t="str">
        <f t="shared" si="121"/>
        <v>54030103Hispania</v>
      </c>
      <c r="F3832" t="str">
        <f t="shared" si="120"/>
        <v/>
      </c>
      <c r="G3832">
        <v>50</v>
      </c>
      <c r="H3832" s="2"/>
      <c r="I3832">
        <f>+ABS(SUMIF($A$4:$A$11183,A3832,$H$4:$H$11183)-IF(ISERROR(VLOOKUP(A3832,Seguimiento_Mar_2025!G$4:U$356,15,FALSE)),0,VLOOKUP(A3832,Seguimiento_Mar_2025!G$4:U$356,15,FALSE)))</f>
        <v>0</v>
      </c>
    </row>
    <row r="3833" spans="1:9" ht="30">
      <c r="A3833" t="s">
        <v>703</v>
      </c>
      <c r="B3833" s="1" t="str">
        <f>+IF(LEN(A3833)&gt;0,VLOOKUP(A3833,Seguimiento_Mar_2025!G$4:H$356,2,FALSE),"")</f>
        <v>Viviendas urbanas y rurales mejoradas</v>
      </c>
      <c r="C3833" s="1" t="str">
        <f>+IF(LEN(A3833)&gt;0,VLOOKUP(A3833,Seguimiento_Mar_2025!G$4:J$356,4,FALSE),"")</f>
        <v>Empresa de Vivienda de Antioquia - VIVA</v>
      </c>
      <c r="D3833" t="s">
        <v>1238</v>
      </c>
      <c r="E3833" t="str">
        <f t="shared" si="121"/>
        <v>54030103Ituango</v>
      </c>
      <c r="F3833" t="str">
        <f t="shared" si="120"/>
        <v/>
      </c>
      <c r="G3833">
        <v>200</v>
      </c>
      <c r="H3833" s="2"/>
      <c r="I3833">
        <f>+ABS(SUMIF($A$4:$A$11183,A3833,$H$4:$H$11183)-IF(ISERROR(VLOOKUP(A3833,Seguimiento_Mar_2025!G$4:U$356,15,FALSE)),0,VLOOKUP(A3833,Seguimiento_Mar_2025!G$4:U$356,15,FALSE)))</f>
        <v>0</v>
      </c>
    </row>
    <row r="3834" spans="1:9" ht="30">
      <c r="A3834" t="s">
        <v>703</v>
      </c>
      <c r="B3834" s="1" t="str">
        <f>+IF(LEN(A3834)&gt;0,VLOOKUP(A3834,Seguimiento_Mar_2025!G$4:H$356,2,FALSE),"")</f>
        <v>Viviendas urbanas y rurales mejoradas</v>
      </c>
      <c r="C3834" s="1" t="str">
        <f>+IF(LEN(A3834)&gt;0,VLOOKUP(A3834,Seguimiento_Mar_2025!G$4:J$356,4,FALSE),"")</f>
        <v>Empresa de Vivienda de Antioquia - VIVA</v>
      </c>
      <c r="D3834" t="s">
        <v>1330</v>
      </c>
      <c r="E3834" t="str">
        <f t="shared" si="121"/>
        <v>54030103Jardín</v>
      </c>
      <c r="F3834" t="str">
        <f t="shared" si="120"/>
        <v/>
      </c>
      <c r="G3834">
        <v>50</v>
      </c>
      <c r="H3834" s="2"/>
      <c r="I3834">
        <f>+ABS(SUMIF($A$4:$A$11183,A3834,$H$4:$H$11183)-IF(ISERROR(VLOOKUP(A3834,Seguimiento_Mar_2025!G$4:U$356,15,FALSE)),0,VLOOKUP(A3834,Seguimiento_Mar_2025!G$4:U$356,15,FALSE)))</f>
        <v>0</v>
      </c>
    </row>
    <row r="3835" spans="1:9" ht="30">
      <c r="A3835" t="s">
        <v>703</v>
      </c>
      <c r="B3835" s="1" t="str">
        <f>+IF(LEN(A3835)&gt;0,VLOOKUP(A3835,Seguimiento_Mar_2025!G$4:H$356,2,FALSE),"")</f>
        <v>Viviendas urbanas y rurales mejoradas</v>
      </c>
      <c r="C3835" s="1" t="str">
        <f>+IF(LEN(A3835)&gt;0,VLOOKUP(A3835,Seguimiento_Mar_2025!G$4:J$356,4,FALSE),"")</f>
        <v>Empresa de Vivienda de Antioquia - VIVA</v>
      </c>
      <c r="D3835" t="s">
        <v>1237</v>
      </c>
      <c r="E3835" t="str">
        <f t="shared" si="121"/>
        <v>54030103Jericó</v>
      </c>
      <c r="F3835" t="str">
        <f t="shared" si="120"/>
        <v/>
      </c>
      <c r="G3835">
        <v>50</v>
      </c>
      <c r="H3835" s="2"/>
      <c r="I3835">
        <f>+ABS(SUMIF($A$4:$A$11183,A3835,$H$4:$H$11183)-IF(ISERROR(VLOOKUP(A3835,Seguimiento_Mar_2025!G$4:U$356,15,FALSE)),0,VLOOKUP(A3835,Seguimiento_Mar_2025!G$4:U$356,15,FALSE)))</f>
        <v>0</v>
      </c>
    </row>
    <row r="3836" spans="1:9" ht="30">
      <c r="A3836" t="s">
        <v>703</v>
      </c>
      <c r="B3836" s="1" t="str">
        <f>+IF(LEN(A3836)&gt;0,VLOOKUP(A3836,Seguimiento_Mar_2025!G$4:H$356,2,FALSE),"")</f>
        <v>Viviendas urbanas y rurales mejoradas</v>
      </c>
      <c r="C3836" s="1" t="str">
        <f>+IF(LEN(A3836)&gt;0,VLOOKUP(A3836,Seguimiento_Mar_2025!G$4:J$356,4,FALSE),"")</f>
        <v>Empresa de Vivienda de Antioquia - VIVA</v>
      </c>
      <c r="D3836" t="s">
        <v>1356</v>
      </c>
      <c r="E3836" t="str">
        <f t="shared" si="121"/>
        <v>54030103La Ceja</v>
      </c>
      <c r="F3836" t="str">
        <f t="shared" si="120"/>
        <v/>
      </c>
      <c r="G3836">
        <v>148</v>
      </c>
      <c r="H3836" s="2"/>
      <c r="I3836">
        <f>+ABS(SUMIF($A$4:$A$11183,A3836,$H$4:$H$11183)-IF(ISERROR(VLOOKUP(A3836,Seguimiento_Mar_2025!G$4:U$356,15,FALSE)),0,VLOOKUP(A3836,Seguimiento_Mar_2025!G$4:U$356,15,FALSE)))</f>
        <v>0</v>
      </c>
    </row>
    <row r="3837" spans="1:9" ht="30">
      <c r="A3837" t="s">
        <v>703</v>
      </c>
      <c r="B3837" s="1" t="str">
        <f>+IF(LEN(A3837)&gt;0,VLOOKUP(A3837,Seguimiento_Mar_2025!G$4:H$356,2,FALSE),"")</f>
        <v>Viviendas urbanas y rurales mejoradas</v>
      </c>
      <c r="C3837" s="1" t="str">
        <f>+IF(LEN(A3837)&gt;0,VLOOKUP(A3837,Seguimiento_Mar_2025!G$4:J$356,4,FALSE),"")</f>
        <v>Empresa de Vivienda de Antioquia - VIVA</v>
      </c>
      <c r="D3837" t="s">
        <v>1332</v>
      </c>
      <c r="E3837" t="str">
        <f t="shared" si="121"/>
        <v>54030103La Estrella</v>
      </c>
      <c r="F3837" t="str">
        <f t="shared" si="120"/>
        <v/>
      </c>
      <c r="G3837">
        <v>115</v>
      </c>
      <c r="H3837" s="2"/>
      <c r="I3837">
        <f>+ABS(SUMIF($A$4:$A$11183,A3837,$H$4:$H$11183)-IF(ISERROR(VLOOKUP(A3837,Seguimiento_Mar_2025!G$4:U$356,15,FALSE)),0,VLOOKUP(A3837,Seguimiento_Mar_2025!G$4:U$356,15,FALSE)))</f>
        <v>0</v>
      </c>
    </row>
    <row r="3838" spans="1:9" ht="30">
      <c r="A3838" t="s">
        <v>703</v>
      </c>
      <c r="B3838" s="1" t="str">
        <f>+IF(LEN(A3838)&gt;0,VLOOKUP(A3838,Seguimiento_Mar_2025!G$4:H$356,2,FALSE),"")</f>
        <v>Viviendas urbanas y rurales mejoradas</v>
      </c>
      <c r="C3838" s="1" t="str">
        <f>+IF(LEN(A3838)&gt;0,VLOOKUP(A3838,Seguimiento_Mar_2025!G$4:J$356,4,FALSE),"")</f>
        <v>Empresa de Vivienda de Antioquia - VIVA</v>
      </c>
      <c r="D3838" t="s">
        <v>1294</v>
      </c>
      <c r="E3838" t="str">
        <f t="shared" si="121"/>
        <v>54030103La Pintada</v>
      </c>
      <c r="F3838" t="str">
        <f t="shared" si="120"/>
        <v/>
      </c>
      <c r="G3838">
        <v>100</v>
      </c>
      <c r="H3838" s="2"/>
      <c r="I3838">
        <f>+ABS(SUMIF($A$4:$A$11183,A3838,$H$4:$H$11183)-IF(ISERROR(VLOOKUP(A3838,Seguimiento_Mar_2025!G$4:U$356,15,FALSE)),0,VLOOKUP(A3838,Seguimiento_Mar_2025!G$4:U$356,15,FALSE)))</f>
        <v>0</v>
      </c>
    </row>
    <row r="3839" spans="1:9" ht="30">
      <c r="A3839" t="s">
        <v>703</v>
      </c>
      <c r="B3839" s="1" t="str">
        <f>+IF(LEN(A3839)&gt;0,VLOOKUP(A3839,Seguimiento_Mar_2025!G$4:H$356,2,FALSE),"")</f>
        <v>Viviendas urbanas y rurales mejoradas</v>
      </c>
      <c r="C3839" s="1" t="str">
        <f>+IF(LEN(A3839)&gt;0,VLOOKUP(A3839,Seguimiento_Mar_2025!G$4:J$356,4,FALSE),"")</f>
        <v>Empresa de Vivienda de Antioquia - VIVA</v>
      </c>
      <c r="D3839" t="s">
        <v>1333</v>
      </c>
      <c r="E3839" t="str">
        <f t="shared" si="121"/>
        <v>54030103La Unión</v>
      </c>
      <c r="F3839" t="str">
        <f t="shared" si="120"/>
        <v/>
      </c>
      <c r="G3839">
        <v>98</v>
      </c>
      <c r="H3839" s="2"/>
      <c r="I3839">
        <f>+ABS(SUMIF($A$4:$A$11183,A3839,$H$4:$H$11183)-IF(ISERROR(VLOOKUP(A3839,Seguimiento_Mar_2025!G$4:U$356,15,FALSE)),0,VLOOKUP(A3839,Seguimiento_Mar_2025!G$4:U$356,15,FALSE)))</f>
        <v>0</v>
      </c>
    </row>
    <row r="3840" spans="1:9" ht="30">
      <c r="A3840" t="s">
        <v>703</v>
      </c>
      <c r="B3840" s="1" t="str">
        <f>+IF(LEN(A3840)&gt;0,VLOOKUP(A3840,Seguimiento_Mar_2025!G$4:H$356,2,FALSE),"")</f>
        <v>Viviendas urbanas y rurales mejoradas</v>
      </c>
      <c r="C3840" s="1" t="str">
        <f>+IF(LEN(A3840)&gt;0,VLOOKUP(A3840,Seguimiento_Mar_2025!G$4:J$356,4,FALSE),"")</f>
        <v>Empresa de Vivienda de Antioquia - VIVA</v>
      </c>
      <c r="D3840" t="s">
        <v>1240</v>
      </c>
      <c r="E3840" t="str">
        <f t="shared" si="121"/>
        <v>54030103Liborina</v>
      </c>
      <c r="F3840" t="str">
        <f t="shared" si="120"/>
        <v/>
      </c>
      <c r="G3840">
        <v>50</v>
      </c>
      <c r="H3840" s="2"/>
      <c r="I3840">
        <f>+ABS(SUMIF($A$4:$A$11183,A3840,$H$4:$H$11183)-IF(ISERROR(VLOOKUP(A3840,Seguimiento_Mar_2025!G$4:U$356,15,FALSE)),0,VLOOKUP(A3840,Seguimiento_Mar_2025!G$4:U$356,15,FALSE)))</f>
        <v>0</v>
      </c>
    </row>
    <row r="3841" spans="1:9" ht="30">
      <c r="A3841" t="s">
        <v>703</v>
      </c>
      <c r="B3841" s="1" t="str">
        <f>+IF(LEN(A3841)&gt;0,VLOOKUP(A3841,Seguimiento_Mar_2025!G$4:H$356,2,FALSE),"")</f>
        <v>Viviendas urbanas y rurales mejoradas</v>
      </c>
      <c r="C3841" s="1" t="str">
        <f>+IF(LEN(A3841)&gt;0,VLOOKUP(A3841,Seguimiento_Mar_2025!G$4:J$356,4,FALSE),"")</f>
        <v>Empresa de Vivienda de Antioquia - VIVA</v>
      </c>
      <c r="D3841" t="s">
        <v>1275</v>
      </c>
      <c r="E3841" t="str">
        <f t="shared" si="121"/>
        <v>54030103Maceo</v>
      </c>
      <c r="F3841" t="str">
        <f t="shared" si="120"/>
        <v/>
      </c>
      <c r="G3841">
        <v>100</v>
      </c>
      <c r="H3841" s="2"/>
      <c r="I3841">
        <f>+ABS(SUMIF($A$4:$A$11183,A3841,$H$4:$H$11183)-IF(ISERROR(VLOOKUP(A3841,Seguimiento_Mar_2025!G$4:U$356,15,FALSE)),0,VLOOKUP(A3841,Seguimiento_Mar_2025!G$4:U$356,15,FALSE)))</f>
        <v>0</v>
      </c>
    </row>
    <row r="3842" spans="1:9" ht="30">
      <c r="A3842" t="s">
        <v>703</v>
      </c>
      <c r="B3842" s="1" t="str">
        <f>+IF(LEN(A3842)&gt;0,VLOOKUP(A3842,Seguimiento_Mar_2025!G$4:H$356,2,FALSE),"")</f>
        <v>Viviendas urbanas y rurales mejoradas</v>
      </c>
      <c r="C3842" s="1" t="str">
        <f>+IF(LEN(A3842)&gt;0,VLOOKUP(A3842,Seguimiento_Mar_2025!G$4:J$356,4,FALSE),"")</f>
        <v>Empresa de Vivienda de Antioquia - VIVA</v>
      </c>
      <c r="D3842" t="s">
        <v>1256</v>
      </c>
      <c r="E3842" t="str">
        <f t="shared" si="121"/>
        <v>54030103Medellín</v>
      </c>
      <c r="F3842" t="str">
        <f t="shared" si="120"/>
        <v/>
      </c>
      <c r="G3842">
        <v>970</v>
      </c>
      <c r="H3842" s="2"/>
      <c r="I3842">
        <f>+ABS(SUMIF($A$4:$A$11183,A3842,$H$4:$H$11183)-IF(ISERROR(VLOOKUP(A3842,Seguimiento_Mar_2025!G$4:U$356,15,FALSE)),0,VLOOKUP(A3842,Seguimiento_Mar_2025!G$4:U$356,15,FALSE)))</f>
        <v>0</v>
      </c>
    </row>
    <row r="3843" spans="1:9" ht="30">
      <c r="A3843" t="s">
        <v>703</v>
      </c>
      <c r="B3843" s="1" t="str">
        <f>+IF(LEN(A3843)&gt;0,VLOOKUP(A3843,Seguimiento_Mar_2025!G$4:H$356,2,FALSE),"")</f>
        <v>Viviendas urbanas y rurales mejoradas</v>
      </c>
      <c r="C3843" s="1" t="str">
        <f>+IF(LEN(A3843)&gt;0,VLOOKUP(A3843,Seguimiento_Mar_2025!G$4:J$356,4,FALSE),"")</f>
        <v>Empresa de Vivienda de Antioquia - VIVA</v>
      </c>
      <c r="D3843" t="s">
        <v>1284</v>
      </c>
      <c r="E3843" t="str">
        <f t="shared" si="121"/>
        <v>54030103Montebello</v>
      </c>
      <c r="F3843" t="str">
        <f t="shared" si="120"/>
        <v/>
      </c>
      <c r="G3843">
        <v>80</v>
      </c>
      <c r="H3843" s="2"/>
      <c r="I3843">
        <f>+ABS(SUMIF($A$4:$A$11183,A3843,$H$4:$H$11183)-IF(ISERROR(VLOOKUP(A3843,Seguimiento_Mar_2025!G$4:U$356,15,FALSE)),0,VLOOKUP(A3843,Seguimiento_Mar_2025!G$4:U$356,15,FALSE)))</f>
        <v>0</v>
      </c>
    </row>
    <row r="3844" spans="1:9" ht="30">
      <c r="A3844" t="s">
        <v>703</v>
      </c>
      <c r="B3844" s="1" t="str">
        <f>+IF(LEN(A3844)&gt;0,VLOOKUP(A3844,Seguimiento_Mar_2025!G$4:H$356,2,FALSE),"")</f>
        <v>Viviendas urbanas y rurales mejoradas</v>
      </c>
      <c r="C3844" s="1" t="str">
        <f>+IF(LEN(A3844)&gt;0,VLOOKUP(A3844,Seguimiento_Mar_2025!G$4:J$356,4,FALSE),"")</f>
        <v>Empresa de Vivienda de Antioquia - VIVA</v>
      </c>
      <c r="D3844" t="s">
        <v>1243</v>
      </c>
      <c r="E3844" t="str">
        <f t="shared" si="121"/>
        <v>54030103Murindó</v>
      </c>
      <c r="F3844" t="str">
        <f t="shared" ref="F3844:F3907" si="122">+IF(IF(LEN(E3844)&gt;0,COUNTIF($E$4:$E$11183,E3844),"")=1,"",IF(LEN(E3844)&gt;0,COUNTIF($E$4:$E$11183,E3844),""))</f>
        <v/>
      </c>
      <c r="G3844">
        <v>30</v>
      </c>
      <c r="H3844" s="2"/>
      <c r="I3844">
        <f>+ABS(SUMIF($A$4:$A$11183,A3844,$H$4:$H$11183)-IF(ISERROR(VLOOKUP(A3844,Seguimiento_Mar_2025!G$4:U$356,15,FALSE)),0,VLOOKUP(A3844,Seguimiento_Mar_2025!G$4:U$356,15,FALSE)))</f>
        <v>0</v>
      </c>
    </row>
    <row r="3845" spans="1:9" ht="30">
      <c r="A3845" t="s">
        <v>703</v>
      </c>
      <c r="B3845" s="1" t="str">
        <f>+IF(LEN(A3845)&gt;0,VLOOKUP(A3845,Seguimiento_Mar_2025!G$4:H$356,2,FALSE),"")</f>
        <v>Viviendas urbanas y rurales mejoradas</v>
      </c>
      <c r="C3845" s="1" t="str">
        <f>+IF(LEN(A3845)&gt;0,VLOOKUP(A3845,Seguimiento_Mar_2025!G$4:J$356,4,FALSE),"")</f>
        <v>Empresa de Vivienda de Antioquia - VIVA</v>
      </c>
      <c r="D3845" t="s">
        <v>1285</v>
      </c>
      <c r="E3845" t="str">
        <f t="shared" si="121"/>
        <v>54030103Mutatá</v>
      </c>
      <c r="F3845" t="str">
        <f t="shared" si="122"/>
        <v/>
      </c>
      <c r="G3845">
        <v>50</v>
      </c>
      <c r="H3845" s="2"/>
      <c r="I3845">
        <f>+ABS(SUMIF($A$4:$A$11183,A3845,$H$4:$H$11183)-IF(ISERROR(VLOOKUP(A3845,Seguimiento_Mar_2025!G$4:U$356,15,FALSE)),0,VLOOKUP(A3845,Seguimiento_Mar_2025!G$4:U$356,15,FALSE)))</f>
        <v>0</v>
      </c>
    </row>
    <row r="3846" spans="1:9" ht="30">
      <c r="A3846" t="s">
        <v>703</v>
      </c>
      <c r="B3846" s="1" t="str">
        <f>+IF(LEN(A3846)&gt;0,VLOOKUP(A3846,Seguimiento_Mar_2025!G$4:H$356,2,FALSE),"")</f>
        <v>Viviendas urbanas y rurales mejoradas</v>
      </c>
      <c r="C3846" s="1" t="str">
        <f>+IF(LEN(A3846)&gt;0,VLOOKUP(A3846,Seguimiento_Mar_2025!G$4:J$356,4,FALSE),"")</f>
        <v>Empresa de Vivienda de Antioquia - VIVA</v>
      </c>
      <c r="D3846" t="s">
        <v>1286</v>
      </c>
      <c r="E3846" t="str">
        <f t="shared" si="121"/>
        <v>54030103Nariño</v>
      </c>
      <c r="F3846" t="str">
        <f t="shared" si="122"/>
        <v/>
      </c>
      <c r="G3846">
        <v>33</v>
      </c>
      <c r="H3846" s="2"/>
      <c r="I3846">
        <f>+ABS(SUMIF($A$4:$A$11183,A3846,$H$4:$H$11183)-IF(ISERROR(VLOOKUP(A3846,Seguimiento_Mar_2025!G$4:U$356,15,FALSE)),0,VLOOKUP(A3846,Seguimiento_Mar_2025!G$4:U$356,15,FALSE)))</f>
        <v>0</v>
      </c>
    </row>
    <row r="3847" spans="1:9" ht="30">
      <c r="A3847" t="s">
        <v>703</v>
      </c>
      <c r="B3847" s="1" t="str">
        <f>+IF(LEN(A3847)&gt;0,VLOOKUP(A3847,Seguimiento_Mar_2025!G$4:H$356,2,FALSE),"")</f>
        <v>Viviendas urbanas y rurales mejoradas</v>
      </c>
      <c r="C3847" s="1" t="str">
        <f>+IF(LEN(A3847)&gt;0,VLOOKUP(A3847,Seguimiento_Mar_2025!G$4:J$356,4,FALSE),"")</f>
        <v>Empresa de Vivienda de Antioquia - VIVA</v>
      </c>
      <c r="D3847" t="s">
        <v>1239</v>
      </c>
      <c r="E3847" t="str">
        <f t="shared" si="121"/>
        <v>54030103Nechí</v>
      </c>
      <c r="F3847" t="str">
        <f t="shared" si="122"/>
        <v/>
      </c>
      <c r="G3847">
        <v>200</v>
      </c>
      <c r="H3847" s="2"/>
      <c r="I3847">
        <f>+ABS(SUMIF($A$4:$A$11183,A3847,$H$4:$H$11183)-IF(ISERROR(VLOOKUP(A3847,Seguimiento_Mar_2025!G$4:U$356,15,FALSE)),0,VLOOKUP(A3847,Seguimiento_Mar_2025!G$4:U$356,15,FALSE)))</f>
        <v>0</v>
      </c>
    </row>
    <row r="3848" spans="1:9" ht="30">
      <c r="A3848" t="s">
        <v>703</v>
      </c>
      <c r="B3848" s="1" t="str">
        <f>+IF(LEN(A3848)&gt;0,VLOOKUP(A3848,Seguimiento_Mar_2025!G$4:H$356,2,FALSE),"")</f>
        <v>Viviendas urbanas y rurales mejoradas</v>
      </c>
      <c r="C3848" s="1" t="str">
        <f>+IF(LEN(A3848)&gt;0,VLOOKUP(A3848,Seguimiento_Mar_2025!G$4:J$356,4,FALSE),"")</f>
        <v>Empresa de Vivienda de Antioquia - VIVA</v>
      </c>
      <c r="D3848" t="s">
        <v>1274</v>
      </c>
      <c r="E3848" t="str">
        <f t="shared" si="121"/>
        <v>54030103Olaya</v>
      </c>
      <c r="F3848" t="str">
        <f t="shared" si="122"/>
        <v/>
      </c>
      <c r="G3848">
        <v>50</v>
      </c>
      <c r="H3848" s="2"/>
      <c r="I3848">
        <f>+ABS(SUMIF($A$4:$A$11183,A3848,$H$4:$H$11183)-IF(ISERROR(VLOOKUP(A3848,Seguimiento_Mar_2025!G$4:U$356,15,FALSE)),0,VLOOKUP(A3848,Seguimiento_Mar_2025!G$4:U$356,15,FALSE)))</f>
        <v>0</v>
      </c>
    </row>
    <row r="3849" spans="1:9" ht="30">
      <c r="A3849" t="s">
        <v>703</v>
      </c>
      <c r="B3849" s="1" t="str">
        <f>+IF(LEN(A3849)&gt;0,VLOOKUP(A3849,Seguimiento_Mar_2025!G$4:H$356,2,FALSE),"")</f>
        <v>Viviendas urbanas y rurales mejoradas</v>
      </c>
      <c r="C3849" s="1" t="str">
        <f>+IF(LEN(A3849)&gt;0,VLOOKUP(A3849,Seguimiento_Mar_2025!G$4:J$356,4,FALSE),"")</f>
        <v>Empresa de Vivienda de Antioquia - VIVA</v>
      </c>
      <c r="D3849" t="s">
        <v>1335</v>
      </c>
      <c r="E3849" t="str">
        <f t="shared" si="121"/>
        <v>54030103Peque</v>
      </c>
      <c r="F3849" t="str">
        <f t="shared" si="122"/>
        <v/>
      </c>
      <c r="G3849">
        <v>100</v>
      </c>
      <c r="H3849" s="2"/>
      <c r="I3849">
        <f>+ABS(SUMIF($A$4:$A$11183,A3849,$H$4:$H$11183)-IF(ISERROR(VLOOKUP(A3849,Seguimiento_Mar_2025!G$4:U$356,15,FALSE)),0,VLOOKUP(A3849,Seguimiento_Mar_2025!G$4:U$356,15,FALSE)))</f>
        <v>0</v>
      </c>
    </row>
    <row r="3850" spans="1:9" ht="30">
      <c r="A3850" t="s">
        <v>703</v>
      </c>
      <c r="B3850" s="1" t="str">
        <f>+IF(LEN(A3850)&gt;0,VLOOKUP(A3850,Seguimiento_Mar_2025!G$4:H$356,2,FALSE),"")</f>
        <v>Viviendas urbanas y rurales mejoradas</v>
      </c>
      <c r="C3850" s="1" t="str">
        <f>+IF(LEN(A3850)&gt;0,VLOOKUP(A3850,Seguimiento_Mar_2025!G$4:J$356,4,FALSE),"")</f>
        <v>Empresa de Vivienda de Antioquia - VIVA</v>
      </c>
      <c r="D3850" t="s">
        <v>1295</v>
      </c>
      <c r="E3850" t="str">
        <f t="shared" si="121"/>
        <v>54030103Pueblorrico</v>
      </c>
      <c r="F3850" t="str">
        <f t="shared" si="122"/>
        <v/>
      </c>
      <c r="G3850">
        <v>94</v>
      </c>
      <c r="H3850" s="2"/>
      <c r="I3850">
        <f>+ABS(SUMIF($A$4:$A$11183,A3850,$H$4:$H$11183)-IF(ISERROR(VLOOKUP(A3850,Seguimiento_Mar_2025!G$4:U$356,15,FALSE)),0,VLOOKUP(A3850,Seguimiento_Mar_2025!G$4:U$356,15,FALSE)))</f>
        <v>0</v>
      </c>
    </row>
    <row r="3851" spans="1:9" ht="30">
      <c r="A3851" t="s">
        <v>703</v>
      </c>
      <c r="B3851" s="1" t="str">
        <f>+IF(LEN(A3851)&gt;0,VLOOKUP(A3851,Seguimiento_Mar_2025!G$4:H$356,2,FALSE),"")</f>
        <v>Viviendas urbanas y rurales mejoradas</v>
      </c>
      <c r="C3851" s="1" t="str">
        <f>+IF(LEN(A3851)&gt;0,VLOOKUP(A3851,Seguimiento_Mar_2025!G$4:J$356,4,FALSE),"")</f>
        <v>Empresa de Vivienda de Antioquia - VIVA</v>
      </c>
      <c r="D3851" t="s">
        <v>1260</v>
      </c>
      <c r="E3851" t="str">
        <f t="shared" si="121"/>
        <v>54030103Puerto Berrío</v>
      </c>
      <c r="F3851" t="str">
        <f t="shared" si="122"/>
        <v/>
      </c>
      <c r="G3851">
        <v>100</v>
      </c>
      <c r="H3851" s="2"/>
      <c r="I3851">
        <f>+ABS(SUMIF($A$4:$A$11183,A3851,$H$4:$H$11183)-IF(ISERROR(VLOOKUP(A3851,Seguimiento_Mar_2025!G$4:U$356,15,FALSE)),0,VLOOKUP(A3851,Seguimiento_Mar_2025!G$4:U$356,15,FALSE)))</f>
        <v>0</v>
      </c>
    </row>
    <row r="3852" spans="1:9" ht="30">
      <c r="A3852" t="s">
        <v>703</v>
      </c>
      <c r="B3852" s="1" t="str">
        <f>+IF(LEN(A3852)&gt;0,VLOOKUP(A3852,Seguimiento_Mar_2025!G$4:H$356,2,FALSE),"")</f>
        <v>Viviendas urbanas y rurales mejoradas</v>
      </c>
      <c r="C3852" s="1" t="str">
        <f>+IF(LEN(A3852)&gt;0,VLOOKUP(A3852,Seguimiento_Mar_2025!G$4:J$356,4,FALSE),"")</f>
        <v>Empresa de Vivienda de Antioquia - VIVA</v>
      </c>
      <c r="D3852" t="s">
        <v>1287</v>
      </c>
      <c r="E3852" t="str">
        <f t="shared" si="121"/>
        <v>54030103Puerto Nare</v>
      </c>
      <c r="F3852" t="str">
        <f t="shared" si="122"/>
        <v/>
      </c>
      <c r="G3852">
        <v>100</v>
      </c>
      <c r="H3852" s="2"/>
      <c r="I3852">
        <f>+ABS(SUMIF($A$4:$A$11183,A3852,$H$4:$H$11183)-IF(ISERROR(VLOOKUP(A3852,Seguimiento_Mar_2025!G$4:U$356,15,FALSE)),0,VLOOKUP(A3852,Seguimiento_Mar_2025!G$4:U$356,15,FALSE)))</f>
        <v>0</v>
      </c>
    </row>
    <row r="3853" spans="1:9" ht="30">
      <c r="A3853" t="s">
        <v>703</v>
      </c>
      <c r="B3853" s="1" t="str">
        <f>+IF(LEN(A3853)&gt;0,VLOOKUP(A3853,Seguimiento_Mar_2025!G$4:H$356,2,FALSE),"")</f>
        <v>Viviendas urbanas y rurales mejoradas</v>
      </c>
      <c r="C3853" s="1" t="str">
        <f>+IF(LEN(A3853)&gt;0,VLOOKUP(A3853,Seguimiento_Mar_2025!G$4:J$356,4,FALSE),"")</f>
        <v>Empresa de Vivienda de Antioquia - VIVA</v>
      </c>
      <c r="D3853" t="s">
        <v>1268</v>
      </c>
      <c r="E3853" t="str">
        <f t="shared" si="121"/>
        <v>54030103Puerto Triunfo</v>
      </c>
      <c r="F3853" t="str">
        <f t="shared" si="122"/>
        <v/>
      </c>
      <c r="G3853">
        <v>100</v>
      </c>
      <c r="H3853" s="2"/>
      <c r="I3853">
        <f>+ABS(SUMIF($A$4:$A$11183,A3853,$H$4:$H$11183)-IF(ISERROR(VLOOKUP(A3853,Seguimiento_Mar_2025!G$4:U$356,15,FALSE)),0,VLOOKUP(A3853,Seguimiento_Mar_2025!G$4:U$356,15,FALSE)))</f>
        <v>0</v>
      </c>
    </row>
    <row r="3854" spans="1:9" ht="30">
      <c r="A3854" t="s">
        <v>703</v>
      </c>
      <c r="B3854" s="1" t="str">
        <f>+IF(LEN(A3854)&gt;0,VLOOKUP(A3854,Seguimiento_Mar_2025!G$4:H$356,2,FALSE),"")</f>
        <v>Viviendas urbanas y rurales mejoradas</v>
      </c>
      <c r="C3854" s="1" t="str">
        <f>+IF(LEN(A3854)&gt;0,VLOOKUP(A3854,Seguimiento_Mar_2025!G$4:J$356,4,FALSE),"")</f>
        <v>Empresa de Vivienda de Antioquia - VIVA</v>
      </c>
      <c r="D3854" t="s">
        <v>1336</v>
      </c>
      <c r="E3854" t="str">
        <f t="shared" si="121"/>
        <v>54030103Remedios</v>
      </c>
      <c r="F3854" t="str">
        <f t="shared" si="122"/>
        <v/>
      </c>
      <c r="G3854">
        <v>200</v>
      </c>
      <c r="H3854" s="2"/>
      <c r="I3854">
        <f>+ABS(SUMIF($A$4:$A$11183,A3854,$H$4:$H$11183)-IF(ISERROR(VLOOKUP(A3854,Seguimiento_Mar_2025!G$4:U$356,15,FALSE)),0,VLOOKUP(A3854,Seguimiento_Mar_2025!G$4:U$356,15,FALSE)))</f>
        <v>0</v>
      </c>
    </row>
    <row r="3855" spans="1:9" ht="30">
      <c r="A3855" t="s">
        <v>703</v>
      </c>
      <c r="B3855" s="1" t="str">
        <f>+IF(LEN(A3855)&gt;0,VLOOKUP(A3855,Seguimiento_Mar_2025!G$4:H$356,2,FALSE),"")</f>
        <v>Viviendas urbanas y rurales mejoradas</v>
      </c>
      <c r="C3855" s="1" t="str">
        <f>+IF(LEN(A3855)&gt;0,VLOOKUP(A3855,Seguimiento_Mar_2025!G$4:J$356,4,FALSE),"")</f>
        <v>Empresa de Vivienda de Antioquia - VIVA</v>
      </c>
      <c r="D3855" t="s">
        <v>1337</v>
      </c>
      <c r="E3855" t="str">
        <f t="shared" si="121"/>
        <v>54030103Rionegro</v>
      </c>
      <c r="F3855" t="str">
        <f t="shared" si="122"/>
        <v/>
      </c>
      <c r="G3855">
        <v>287</v>
      </c>
      <c r="H3855" s="2"/>
      <c r="I3855">
        <f>+ABS(SUMIF($A$4:$A$11183,A3855,$H$4:$H$11183)-IF(ISERROR(VLOOKUP(A3855,Seguimiento_Mar_2025!G$4:U$356,15,FALSE)),0,VLOOKUP(A3855,Seguimiento_Mar_2025!G$4:U$356,15,FALSE)))</f>
        <v>0</v>
      </c>
    </row>
    <row r="3856" spans="1:9" ht="30">
      <c r="A3856" t="s">
        <v>703</v>
      </c>
      <c r="B3856" s="1" t="str">
        <f>+IF(LEN(A3856)&gt;0,VLOOKUP(A3856,Seguimiento_Mar_2025!G$4:H$356,2,FALSE),"")</f>
        <v>Viviendas urbanas y rurales mejoradas</v>
      </c>
      <c r="C3856" s="1" t="str">
        <f>+IF(LEN(A3856)&gt;0,VLOOKUP(A3856,Seguimiento_Mar_2025!G$4:J$356,4,FALSE),"")</f>
        <v>Empresa de Vivienda de Antioquia - VIVA</v>
      </c>
      <c r="D3856" t="s">
        <v>1338</v>
      </c>
      <c r="E3856" t="str">
        <f t="shared" si="121"/>
        <v>54030103Sabanalarga</v>
      </c>
      <c r="F3856" t="str">
        <f t="shared" si="122"/>
        <v/>
      </c>
      <c r="G3856">
        <v>100</v>
      </c>
      <c r="H3856" s="2"/>
      <c r="I3856">
        <f>+ABS(SUMIF($A$4:$A$11183,A3856,$H$4:$H$11183)-IF(ISERROR(VLOOKUP(A3856,Seguimiento_Mar_2025!G$4:U$356,15,FALSE)),0,VLOOKUP(A3856,Seguimiento_Mar_2025!G$4:U$356,15,FALSE)))</f>
        <v>0</v>
      </c>
    </row>
    <row r="3857" spans="1:9" ht="30">
      <c r="A3857" t="s">
        <v>703</v>
      </c>
      <c r="B3857" s="1" t="str">
        <f>+IF(LEN(A3857)&gt;0,VLOOKUP(A3857,Seguimiento_Mar_2025!G$4:H$356,2,FALSE),"")</f>
        <v>Viviendas urbanas y rurales mejoradas</v>
      </c>
      <c r="C3857" s="1" t="str">
        <f>+IF(LEN(A3857)&gt;0,VLOOKUP(A3857,Seguimiento_Mar_2025!G$4:J$356,4,FALSE),"")</f>
        <v>Empresa de Vivienda de Antioquia - VIVA</v>
      </c>
      <c r="D3857" t="s">
        <v>1339</v>
      </c>
      <c r="E3857" t="str">
        <f t="shared" si="121"/>
        <v>54030103Sabaneta</v>
      </c>
      <c r="F3857" t="str">
        <f t="shared" si="122"/>
        <v/>
      </c>
      <c r="G3857">
        <v>76</v>
      </c>
      <c r="H3857" s="2"/>
      <c r="I3857">
        <f>+ABS(SUMIF($A$4:$A$11183,A3857,$H$4:$H$11183)-IF(ISERROR(VLOOKUP(A3857,Seguimiento_Mar_2025!G$4:U$356,15,FALSE)),0,VLOOKUP(A3857,Seguimiento_Mar_2025!G$4:U$356,15,FALSE)))</f>
        <v>0</v>
      </c>
    </row>
    <row r="3858" spans="1:9" ht="30">
      <c r="A3858" t="s">
        <v>703</v>
      </c>
      <c r="B3858" s="1" t="str">
        <f>+IF(LEN(A3858)&gt;0,VLOOKUP(A3858,Seguimiento_Mar_2025!G$4:H$356,2,FALSE),"")</f>
        <v>Viviendas urbanas y rurales mejoradas</v>
      </c>
      <c r="C3858" s="1" t="str">
        <f>+IF(LEN(A3858)&gt;0,VLOOKUP(A3858,Seguimiento_Mar_2025!G$4:J$356,4,FALSE),"")</f>
        <v>Empresa de Vivienda de Antioquia - VIVA</v>
      </c>
      <c r="D3858" t="s">
        <v>1300</v>
      </c>
      <c r="E3858" t="str">
        <f t="shared" si="121"/>
        <v>54030103Salgar</v>
      </c>
      <c r="F3858" t="str">
        <f t="shared" si="122"/>
        <v/>
      </c>
      <c r="G3858">
        <v>200</v>
      </c>
      <c r="H3858" s="2"/>
      <c r="I3858">
        <f>+ABS(SUMIF($A$4:$A$11183,A3858,$H$4:$H$11183)-IF(ISERROR(VLOOKUP(A3858,Seguimiento_Mar_2025!G$4:U$356,15,FALSE)),0,VLOOKUP(A3858,Seguimiento_Mar_2025!G$4:U$356,15,FALSE)))</f>
        <v>0</v>
      </c>
    </row>
    <row r="3859" spans="1:9" ht="30">
      <c r="A3859" t="s">
        <v>703</v>
      </c>
      <c r="B3859" s="1" t="str">
        <f>+IF(LEN(A3859)&gt;0,VLOOKUP(A3859,Seguimiento_Mar_2025!G$4:H$356,2,FALSE),"")</f>
        <v>Viviendas urbanas y rurales mejoradas</v>
      </c>
      <c r="C3859" s="1" t="str">
        <f>+IF(LEN(A3859)&gt;0,VLOOKUP(A3859,Seguimiento_Mar_2025!G$4:J$356,4,FALSE),"")</f>
        <v>Empresa de Vivienda de Antioquia - VIVA</v>
      </c>
      <c r="D3859" t="s">
        <v>1340</v>
      </c>
      <c r="E3859" t="str">
        <f t="shared" si="121"/>
        <v>54030103San Andrés de Cuerquia</v>
      </c>
      <c r="F3859" t="str">
        <f t="shared" si="122"/>
        <v/>
      </c>
      <c r="G3859">
        <v>51</v>
      </c>
      <c r="H3859" s="2"/>
      <c r="I3859">
        <f>+ABS(SUMIF($A$4:$A$11183,A3859,$H$4:$H$11183)-IF(ISERROR(VLOOKUP(A3859,Seguimiento_Mar_2025!G$4:U$356,15,FALSE)),0,VLOOKUP(A3859,Seguimiento_Mar_2025!G$4:U$356,15,FALSE)))</f>
        <v>0</v>
      </c>
    </row>
    <row r="3860" spans="1:9" ht="30">
      <c r="A3860" t="s">
        <v>703</v>
      </c>
      <c r="B3860" s="1" t="str">
        <f>+IF(LEN(A3860)&gt;0,VLOOKUP(A3860,Seguimiento_Mar_2025!G$4:H$356,2,FALSE),"")</f>
        <v>Viviendas urbanas y rurales mejoradas</v>
      </c>
      <c r="C3860" s="1" t="str">
        <f>+IF(LEN(A3860)&gt;0,VLOOKUP(A3860,Seguimiento_Mar_2025!G$4:J$356,4,FALSE),"")</f>
        <v>Empresa de Vivienda de Antioquia - VIVA</v>
      </c>
      <c r="D3860" t="s">
        <v>1242</v>
      </c>
      <c r="E3860" t="str">
        <f t="shared" si="121"/>
        <v>54030103San Carlos</v>
      </c>
      <c r="F3860" t="str">
        <f t="shared" si="122"/>
        <v/>
      </c>
      <c r="G3860">
        <v>142</v>
      </c>
      <c r="H3860" s="2"/>
      <c r="I3860">
        <f>+ABS(SUMIF($A$4:$A$11183,A3860,$H$4:$H$11183)-IF(ISERROR(VLOOKUP(A3860,Seguimiento_Mar_2025!G$4:U$356,15,FALSE)),0,VLOOKUP(A3860,Seguimiento_Mar_2025!G$4:U$356,15,FALSE)))</f>
        <v>0</v>
      </c>
    </row>
    <row r="3861" spans="1:9" ht="30">
      <c r="A3861" t="s">
        <v>703</v>
      </c>
      <c r="B3861" s="1" t="str">
        <f>+IF(LEN(A3861)&gt;0,VLOOKUP(A3861,Seguimiento_Mar_2025!G$4:H$356,2,FALSE),"")</f>
        <v>Viviendas urbanas y rurales mejoradas</v>
      </c>
      <c r="C3861" s="1" t="str">
        <f>+IF(LEN(A3861)&gt;0,VLOOKUP(A3861,Seguimiento_Mar_2025!G$4:J$356,4,FALSE),"")</f>
        <v>Empresa de Vivienda de Antioquia - VIVA</v>
      </c>
      <c r="D3861" t="s">
        <v>1302</v>
      </c>
      <c r="E3861" t="str">
        <f t="shared" si="121"/>
        <v>54030103San Francisco</v>
      </c>
      <c r="F3861" t="str">
        <f t="shared" si="122"/>
        <v/>
      </c>
      <c r="G3861">
        <v>50</v>
      </c>
      <c r="H3861" s="2"/>
      <c r="I3861">
        <f>+ABS(SUMIF($A$4:$A$11183,A3861,$H$4:$H$11183)-IF(ISERROR(VLOOKUP(A3861,Seguimiento_Mar_2025!G$4:U$356,15,FALSE)),0,VLOOKUP(A3861,Seguimiento_Mar_2025!G$4:U$356,15,FALSE)))</f>
        <v>0</v>
      </c>
    </row>
    <row r="3862" spans="1:9" ht="30">
      <c r="A3862" t="s">
        <v>703</v>
      </c>
      <c r="B3862" s="1" t="str">
        <f>+IF(LEN(A3862)&gt;0,VLOOKUP(A3862,Seguimiento_Mar_2025!G$4:H$356,2,FALSE),"")</f>
        <v>Viviendas urbanas y rurales mejoradas</v>
      </c>
      <c r="C3862" s="1" t="str">
        <f>+IF(LEN(A3862)&gt;0,VLOOKUP(A3862,Seguimiento_Mar_2025!G$4:J$356,4,FALSE),"")</f>
        <v>Empresa de Vivienda de Antioquia - VIVA</v>
      </c>
      <c r="D3862" t="s">
        <v>1236</v>
      </c>
      <c r="E3862" t="str">
        <f t="shared" si="121"/>
        <v>54030103San Jerónimo</v>
      </c>
      <c r="F3862" t="str">
        <f t="shared" si="122"/>
        <v/>
      </c>
      <c r="G3862">
        <v>100</v>
      </c>
      <c r="H3862" s="2"/>
      <c r="I3862">
        <f>+ABS(SUMIF($A$4:$A$11183,A3862,$H$4:$H$11183)-IF(ISERROR(VLOOKUP(A3862,Seguimiento_Mar_2025!G$4:U$356,15,FALSE)),0,VLOOKUP(A3862,Seguimiento_Mar_2025!G$4:U$356,15,FALSE)))</f>
        <v>0</v>
      </c>
    </row>
    <row r="3863" spans="1:9" ht="30">
      <c r="A3863" t="s">
        <v>703</v>
      </c>
      <c r="B3863" s="1" t="str">
        <f>+IF(LEN(A3863)&gt;0,VLOOKUP(A3863,Seguimiento_Mar_2025!G$4:H$356,2,FALSE),"")</f>
        <v>Viviendas urbanas y rurales mejoradas</v>
      </c>
      <c r="C3863" s="1" t="str">
        <f>+IF(LEN(A3863)&gt;0,VLOOKUP(A3863,Seguimiento_Mar_2025!G$4:J$356,4,FALSE),"")</f>
        <v>Empresa de Vivienda de Antioquia - VIVA</v>
      </c>
      <c r="D3863" t="s">
        <v>1288</v>
      </c>
      <c r="E3863" t="str">
        <f t="shared" si="121"/>
        <v>54030103San José de la Montaña</v>
      </c>
      <c r="F3863" t="str">
        <f t="shared" si="122"/>
        <v/>
      </c>
      <c r="G3863">
        <v>55</v>
      </c>
      <c r="H3863" s="2"/>
      <c r="I3863">
        <f>+ABS(SUMIF($A$4:$A$11183,A3863,$H$4:$H$11183)-IF(ISERROR(VLOOKUP(A3863,Seguimiento_Mar_2025!G$4:U$356,15,FALSE)),0,VLOOKUP(A3863,Seguimiento_Mar_2025!G$4:U$356,15,FALSE)))</f>
        <v>0</v>
      </c>
    </row>
    <row r="3864" spans="1:9" ht="30">
      <c r="A3864" t="s">
        <v>703</v>
      </c>
      <c r="B3864" s="1" t="str">
        <f>+IF(LEN(A3864)&gt;0,VLOOKUP(A3864,Seguimiento_Mar_2025!G$4:H$356,2,FALSE),"")</f>
        <v>Viviendas urbanas y rurales mejoradas</v>
      </c>
      <c r="C3864" s="1" t="str">
        <f>+IF(LEN(A3864)&gt;0,VLOOKUP(A3864,Seguimiento_Mar_2025!G$4:J$356,4,FALSE),"")</f>
        <v>Empresa de Vivienda de Antioquia - VIVA</v>
      </c>
      <c r="D3864" t="s">
        <v>1226</v>
      </c>
      <c r="E3864" t="str">
        <f t="shared" si="121"/>
        <v>54030103San Juan de Urabá</v>
      </c>
      <c r="F3864" t="str">
        <f t="shared" si="122"/>
        <v/>
      </c>
      <c r="G3864">
        <v>200</v>
      </c>
      <c r="H3864" s="2"/>
      <c r="I3864">
        <f>+ABS(SUMIF($A$4:$A$11183,A3864,$H$4:$H$11183)-IF(ISERROR(VLOOKUP(A3864,Seguimiento_Mar_2025!G$4:U$356,15,FALSE)),0,VLOOKUP(A3864,Seguimiento_Mar_2025!G$4:U$356,15,FALSE)))</f>
        <v>0</v>
      </c>
    </row>
    <row r="3865" spans="1:9" ht="30">
      <c r="A3865" t="s">
        <v>703</v>
      </c>
      <c r="B3865" s="1" t="str">
        <f>+IF(LEN(A3865)&gt;0,VLOOKUP(A3865,Seguimiento_Mar_2025!G$4:H$356,2,FALSE),"")</f>
        <v>Viviendas urbanas y rurales mejoradas</v>
      </c>
      <c r="C3865" s="1" t="str">
        <f>+IF(LEN(A3865)&gt;0,VLOOKUP(A3865,Seguimiento_Mar_2025!G$4:J$356,4,FALSE),"")</f>
        <v>Empresa de Vivienda de Antioquia - VIVA</v>
      </c>
      <c r="D3865" t="s">
        <v>1298</v>
      </c>
      <c r="E3865" t="str">
        <f t="shared" si="121"/>
        <v>54030103San Luis</v>
      </c>
      <c r="F3865" t="str">
        <f t="shared" si="122"/>
        <v/>
      </c>
      <c r="G3865">
        <v>67</v>
      </c>
      <c r="H3865" s="2"/>
      <c r="I3865">
        <f>+ABS(SUMIF($A$4:$A$11183,A3865,$H$4:$H$11183)-IF(ISERROR(VLOOKUP(A3865,Seguimiento_Mar_2025!G$4:U$356,15,FALSE)),0,VLOOKUP(A3865,Seguimiento_Mar_2025!G$4:U$356,15,FALSE)))</f>
        <v>0</v>
      </c>
    </row>
    <row r="3866" spans="1:9" ht="30">
      <c r="A3866" t="s">
        <v>703</v>
      </c>
      <c r="B3866" s="1" t="str">
        <f>+IF(LEN(A3866)&gt;0,VLOOKUP(A3866,Seguimiento_Mar_2025!G$4:H$356,2,FALSE),"")</f>
        <v>Viviendas urbanas y rurales mejoradas</v>
      </c>
      <c r="C3866" s="1" t="str">
        <f>+IF(LEN(A3866)&gt;0,VLOOKUP(A3866,Seguimiento_Mar_2025!G$4:J$356,4,FALSE),"")</f>
        <v>Empresa de Vivienda de Antioquia - VIVA</v>
      </c>
      <c r="D3866" t="s">
        <v>1341</v>
      </c>
      <c r="E3866" t="str">
        <f t="shared" si="121"/>
        <v>54030103San Pedro de los Milagros</v>
      </c>
      <c r="F3866" t="str">
        <f t="shared" si="122"/>
        <v/>
      </c>
      <c r="G3866">
        <v>200</v>
      </c>
      <c r="H3866" s="2"/>
      <c r="I3866">
        <f>+ABS(SUMIF($A$4:$A$11183,A3866,$H$4:$H$11183)-IF(ISERROR(VLOOKUP(A3866,Seguimiento_Mar_2025!G$4:U$356,15,FALSE)),0,VLOOKUP(A3866,Seguimiento_Mar_2025!G$4:U$356,15,FALSE)))</f>
        <v>0</v>
      </c>
    </row>
    <row r="3867" spans="1:9" ht="30">
      <c r="A3867" t="s">
        <v>703</v>
      </c>
      <c r="B3867" s="1" t="str">
        <f>+IF(LEN(A3867)&gt;0,VLOOKUP(A3867,Seguimiento_Mar_2025!G$4:H$356,2,FALSE),"")</f>
        <v>Viviendas urbanas y rurales mejoradas</v>
      </c>
      <c r="C3867" s="1" t="str">
        <f>+IF(LEN(A3867)&gt;0,VLOOKUP(A3867,Seguimiento_Mar_2025!G$4:J$356,4,FALSE),"")</f>
        <v>Empresa de Vivienda de Antioquia - VIVA</v>
      </c>
      <c r="D3867" t="s">
        <v>1342</v>
      </c>
      <c r="E3867" t="str">
        <f t="shared" si="121"/>
        <v>54030103San Pedro de Urabá</v>
      </c>
      <c r="F3867" t="str">
        <f t="shared" si="122"/>
        <v/>
      </c>
      <c r="G3867">
        <v>150</v>
      </c>
      <c r="H3867" s="2"/>
      <c r="I3867">
        <f>+ABS(SUMIF($A$4:$A$11183,A3867,$H$4:$H$11183)-IF(ISERROR(VLOOKUP(A3867,Seguimiento_Mar_2025!G$4:U$356,15,FALSE)),0,VLOOKUP(A3867,Seguimiento_Mar_2025!G$4:U$356,15,FALSE)))</f>
        <v>0</v>
      </c>
    </row>
    <row r="3868" spans="1:9" ht="30">
      <c r="A3868" t="s">
        <v>703</v>
      </c>
      <c r="B3868" s="1" t="str">
        <f>+IF(LEN(A3868)&gt;0,VLOOKUP(A3868,Seguimiento_Mar_2025!G$4:H$356,2,FALSE),"")</f>
        <v>Viviendas urbanas y rurales mejoradas</v>
      </c>
      <c r="C3868" s="1" t="str">
        <f>+IF(LEN(A3868)&gt;0,VLOOKUP(A3868,Seguimiento_Mar_2025!G$4:J$356,4,FALSE),"")</f>
        <v>Empresa de Vivienda de Antioquia - VIVA</v>
      </c>
      <c r="D3868" t="s">
        <v>1247</v>
      </c>
      <c r="E3868" t="str">
        <f t="shared" si="121"/>
        <v>54030103San Rafael</v>
      </c>
      <c r="F3868" t="str">
        <f t="shared" si="122"/>
        <v/>
      </c>
      <c r="G3868">
        <v>109</v>
      </c>
      <c r="H3868" s="2"/>
      <c r="I3868">
        <f>+ABS(SUMIF($A$4:$A$11183,A3868,$H$4:$H$11183)-IF(ISERROR(VLOOKUP(A3868,Seguimiento_Mar_2025!G$4:U$356,15,FALSE)),0,VLOOKUP(A3868,Seguimiento_Mar_2025!G$4:U$356,15,FALSE)))</f>
        <v>0</v>
      </c>
    </row>
    <row r="3869" spans="1:9" ht="30">
      <c r="A3869" t="s">
        <v>703</v>
      </c>
      <c r="B3869" s="1" t="str">
        <f>+IF(LEN(A3869)&gt;0,VLOOKUP(A3869,Seguimiento_Mar_2025!G$4:H$356,2,FALSE),"")</f>
        <v>Viviendas urbanas y rurales mejoradas</v>
      </c>
      <c r="C3869" s="1" t="str">
        <f>+IF(LEN(A3869)&gt;0,VLOOKUP(A3869,Seguimiento_Mar_2025!G$4:J$356,4,FALSE),"")</f>
        <v>Empresa de Vivienda de Antioquia - VIVA</v>
      </c>
      <c r="D3869" t="s">
        <v>1296</v>
      </c>
      <c r="E3869" t="str">
        <f t="shared" si="121"/>
        <v>54030103San Roque</v>
      </c>
      <c r="F3869" t="str">
        <f t="shared" si="122"/>
        <v/>
      </c>
      <c r="G3869">
        <v>99</v>
      </c>
      <c r="H3869" s="2"/>
      <c r="I3869">
        <f>+ABS(SUMIF($A$4:$A$11183,A3869,$H$4:$H$11183)-IF(ISERROR(VLOOKUP(A3869,Seguimiento_Mar_2025!G$4:U$356,15,FALSE)),0,VLOOKUP(A3869,Seguimiento_Mar_2025!G$4:U$356,15,FALSE)))</f>
        <v>0</v>
      </c>
    </row>
    <row r="3870" spans="1:9" ht="30">
      <c r="A3870" t="s">
        <v>703</v>
      </c>
      <c r="B3870" s="1" t="str">
        <f>+IF(LEN(A3870)&gt;0,VLOOKUP(A3870,Seguimiento_Mar_2025!G$4:H$356,2,FALSE),"")</f>
        <v>Viviendas urbanas y rurales mejoradas</v>
      </c>
      <c r="C3870" s="1" t="str">
        <f>+IF(LEN(A3870)&gt;0,VLOOKUP(A3870,Seguimiento_Mar_2025!G$4:J$356,4,FALSE),"")</f>
        <v>Empresa de Vivienda de Antioquia - VIVA</v>
      </c>
      <c r="D3870" t="s">
        <v>1343</v>
      </c>
      <c r="E3870" t="str">
        <f t="shared" si="121"/>
        <v>54030103San Vicente Ferrer</v>
      </c>
      <c r="F3870" t="str">
        <f t="shared" si="122"/>
        <v/>
      </c>
      <c r="G3870">
        <v>95</v>
      </c>
      <c r="H3870" s="2"/>
      <c r="I3870">
        <f>+ABS(SUMIF($A$4:$A$11183,A3870,$H$4:$H$11183)-IF(ISERROR(VLOOKUP(A3870,Seguimiento_Mar_2025!G$4:U$356,15,FALSE)),0,VLOOKUP(A3870,Seguimiento_Mar_2025!G$4:U$356,15,FALSE)))</f>
        <v>0</v>
      </c>
    </row>
    <row r="3871" spans="1:9" ht="30">
      <c r="A3871" t="s">
        <v>703</v>
      </c>
      <c r="B3871" s="1" t="str">
        <f>+IF(LEN(A3871)&gt;0,VLOOKUP(A3871,Seguimiento_Mar_2025!G$4:H$356,2,FALSE),"")</f>
        <v>Viviendas urbanas y rurales mejoradas</v>
      </c>
      <c r="C3871" s="1" t="str">
        <f>+IF(LEN(A3871)&gt;0,VLOOKUP(A3871,Seguimiento_Mar_2025!G$4:J$356,4,FALSE),"")</f>
        <v>Empresa de Vivienda de Antioquia - VIVA</v>
      </c>
      <c r="D3871" t="s">
        <v>1344</v>
      </c>
      <c r="E3871" t="str">
        <f t="shared" si="121"/>
        <v>54030103Santa Bárbara</v>
      </c>
      <c r="F3871" t="str">
        <f t="shared" si="122"/>
        <v/>
      </c>
      <c r="G3871">
        <v>50</v>
      </c>
      <c r="H3871" s="2"/>
      <c r="I3871">
        <f>+ABS(SUMIF($A$4:$A$11183,A3871,$H$4:$H$11183)-IF(ISERROR(VLOOKUP(A3871,Seguimiento_Mar_2025!G$4:U$356,15,FALSE)),0,VLOOKUP(A3871,Seguimiento_Mar_2025!G$4:U$356,15,FALSE)))</f>
        <v>0</v>
      </c>
    </row>
    <row r="3872" spans="1:9" ht="30">
      <c r="A3872" t="s">
        <v>703</v>
      </c>
      <c r="B3872" s="1" t="str">
        <f>+IF(LEN(A3872)&gt;0,VLOOKUP(A3872,Seguimiento_Mar_2025!G$4:H$356,2,FALSE),"")</f>
        <v>Viviendas urbanas y rurales mejoradas</v>
      </c>
      <c r="C3872" s="1" t="str">
        <f>+IF(LEN(A3872)&gt;0,VLOOKUP(A3872,Seguimiento_Mar_2025!G$4:J$356,4,FALSE),"")</f>
        <v>Empresa de Vivienda de Antioquia - VIVA</v>
      </c>
      <c r="D3872" t="s">
        <v>1255</v>
      </c>
      <c r="E3872" t="str">
        <f t="shared" si="121"/>
        <v>54030103Santa Fe de Antioquia</v>
      </c>
      <c r="F3872" t="str">
        <f t="shared" si="122"/>
        <v/>
      </c>
      <c r="G3872">
        <v>150</v>
      </c>
      <c r="H3872" s="2"/>
      <c r="I3872">
        <f>+ABS(SUMIF($A$4:$A$11183,A3872,$H$4:$H$11183)-IF(ISERROR(VLOOKUP(A3872,Seguimiento_Mar_2025!G$4:U$356,15,FALSE)),0,VLOOKUP(A3872,Seguimiento_Mar_2025!G$4:U$356,15,FALSE)))</f>
        <v>0</v>
      </c>
    </row>
    <row r="3873" spans="1:9" ht="30">
      <c r="A3873" t="s">
        <v>703</v>
      </c>
      <c r="B3873" s="1" t="str">
        <f>+IF(LEN(A3873)&gt;0,VLOOKUP(A3873,Seguimiento_Mar_2025!G$4:H$356,2,FALSE),"")</f>
        <v>Viviendas urbanas y rurales mejoradas</v>
      </c>
      <c r="C3873" s="1" t="str">
        <f>+IF(LEN(A3873)&gt;0,VLOOKUP(A3873,Seguimiento_Mar_2025!G$4:J$356,4,FALSE),"")</f>
        <v>Empresa de Vivienda de Antioquia - VIVA</v>
      </c>
      <c r="D3873" t="s">
        <v>1259</v>
      </c>
      <c r="E3873" t="str">
        <f t="shared" si="121"/>
        <v>54030103Santa Rosa de Osos</v>
      </c>
      <c r="F3873" t="str">
        <f t="shared" si="122"/>
        <v/>
      </c>
      <c r="G3873">
        <v>198</v>
      </c>
      <c r="H3873" s="2"/>
      <c r="I3873">
        <f>+ABS(SUMIF($A$4:$A$11183,A3873,$H$4:$H$11183)-IF(ISERROR(VLOOKUP(A3873,Seguimiento_Mar_2025!G$4:U$356,15,FALSE)),0,VLOOKUP(A3873,Seguimiento_Mar_2025!G$4:U$356,15,FALSE)))</f>
        <v>0</v>
      </c>
    </row>
    <row r="3874" spans="1:9" ht="30">
      <c r="A3874" t="s">
        <v>703</v>
      </c>
      <c r="B3874" s="1" t="str">
        <f>+IF(LEN(A3874)&gt;0,VLOOKUP(A3874,Seguimiento_Mar_2025!G$4:H$356,2,FALSE),"")</f>
        <v>Viviendas urbanas y rurales mejoradas</v>
      </c>
      <c r="C3874" s="1" t="str">
        <f>+IF(LEN(A3874)&gt;0,VLOOKUP(A3874,Seguimiento_Mar_2025!G$4:J$356,4,FALSE),"")</f>
        <v>Empresa de Vivienda de Antioquia - VIVA</v>
      </c>
      <c r="D3874" t="s">
        <v>1262</v>
      </c>
      <c r="E3874" t="str">
        <f t="shared" si="121"/>
        <v>54030103Segovia</v>
      </c>
      <c r="F3874" t="str">
        <f t="shared" si="122"/>
        <v/>
      </c>
      <c r="G3874">
        <v>115</v>
      </c>
      <c r="H3874" s="2"/>
      <c r="I3874">
        <f>+ABS(SUMIF($A$4:$A$11183,A3874,$H$4:$H$11183)-IF(ISERROR(VLOOKUP(A3874,Seguimiento_Mar_2025!G$4:U$356,15,FALSE)),0,VLOOKUP(A3874,Seguimiento_Mar_2025!G$4:U$356,15,FALSE)))</f>
        <v>0</v>
      </c>
    </row>
    <row r="3875" spans="1:9" ht="30">
      <c r="A3875" t="s">
        <v>703</v>
      </c>
      <c r="B3875" s="1" t="str">
        <f>+IF(LEN(A3875)&gt;0,VLOOKUP(A3875,Seguimiento_Mar_2025!G$4:H$356,2,FALSE),"")</f>
        <v>Viviendas urbanas y rurales mejoradas</v>
      </c>
      <c r="C3875" s="1" t="str">
        <f>+IF(LEN(A3875)&gt;0,VLOOKUP(A3875,Seguimiento_Mar_2025!G$4:J$356,4,FALSE),"")</f>
        <v>Empresa de Vivienda de Antioquia - VIVA</v>
      </c>
      <c r="D3875" t="s">
        <v>1267</v>
      </c>
      <c r="E3875" t="str">
        <f t="shared" si="121"/>
        <v>54030103Sonsón</v>
      </c>
      <c r="F3875" t="str">
        <f t="shared" si="122"/>
        <v/>
      </c>
      <c r="G3875">
        <v>200</v>
      </c>
      <c r="H3875" s="2"/>
      <c r="I3875">
        <f>+ABS(SUMIF($A$4:$A$11183,A3875,$H$4:$H$11183)-IF(ISERROR(VLOOKUP(A3875,Seguimiento_Mar_2025!G$4:U$356,15,FALSE)),0,VLOOKUP(A3875,Seguimiento_Mar_2025!G$4:U$356,15,FALSE)))</f>
        <v>0</v>
      </c>
    </row>
    <row r="3876" spans="1:9" ht="30">
      <c r="A3876" t="s">
        <v>703</v>
      </c>
      <c r="B3876" s="1" t="str">
        <f>+IF(LEN(A3876)&gt;0,VLOOKUP(A3876,Seguimiento_Mar_2025!G$4:H$356,2,FALSE),"")</f>
        <v>Viviendas urbanas y rurales mejoradas</v>
      </c>
      <c r="C3876" s="1" t="str">
        <f>+IF(LEN(A3876)&gt;0,VLOOKUP(A3876,Seguimiento_Mar_2025!G$4:J$356,4,FALSE),"")</f>
        <v>Empresa de Vivienda de Antioquia - VIVA</v>
      </c>
      <c r="D3876" t="s">
        <v>1345</v>
      </c>
      <c r="E3876" t="str">
        <f t="shared" si="121"/>
        <v>54030103Sopetrán</v>
      </c>
      <c r="F3876" t="str">
        <f t="shared" si="122"/>
        <v/>
      </c>
      <c r="G3876">
        <v>85</v>
      </c>
      <c r="H3876" s="2"/>
      <c r="I3876">
        <f>+ABS(SUMIF($A$4:$A$11183,A3876,$H$4:$H$11183)-IF(ISERROR(VLOOKUP(A3876,Seguimiento_Mar_2025!G$4:U$356,15,FALSE)),0,VLOOKUP(A3876,Seguimiento_Mar_2025!G$4:U$356,15,FALSE)))</f>
        <v>0</v>
      </c>
    </row>
    <row r="3877" spans="1:9" ht="30">
      <c r="A3877" t="s">
        <v>703</v>
      </c>
      <c r="B3877" s="1" t="str">
        <f>+IF(LEN(A3877)&gt;0,VLOOKUP(A3877,Seguimiento_Mar_2025!G$4:H$356,2,FALSE),"")</f>
        <v>Viviendas urbanas y rurales mejoradas</v>
      </c>
      <c r="C3877" s="1" t="str">
        <f>+IF(LEN(A3877)&gt;0,VLOOKUP(A3877,Seguimiento_Mar_2025!G$4:J$356,4,FALSE),"")</f>
        <v>Empresa de Vivienda de Antioquia - VIVA</v>
      </c>
      <c r="D3877" t="s">
        <v>1346</v>
      </c>
      <c r="E3877" t="str">
        <f t="shared" si="121"/>
        <v>54030103Támesis</v>
      </c>
      <c r="F3877" t="str">
        <f t="shared" si="122"/>
        <v/>
      </c>
      <c r="G3877">
        <v>150</v>
      </c>
      <c r="H3877" s="2"/>
      <c r="I3877">
        <f>+ABS(SUMIF($A$4:$A$11183,A3877,$H$4:$H$11183)-IF(ISERROR(VLOOKUP(A3877,Seguimiento_Mar_2025!G$4:U$356,15,FALSE)),0,VLOOKUP(A3877,Seguimiento_Mar_2025!G$4:U$356,15,FALSE)))</f>
        <v>0</v>
      </c>
    </row>
    <row r="3878" spans="1:9" ht="30">
      <c r="A3878" t="s">
        <v>703</v>
      </c>
      <c r="B3878" s="1" t="str">
        <f>+IF(LEN(A3878)&gt;0,VLOOKUP(A3878,Seguimiento_Mar_2025!G$4:H$356,2,FALSE),"")</f>
        <v>Viviendas urbanas y rurales mejoradas</v>
      </c>
      <c r="C3878" s="1" t="str">
        <f>+IF(LEN(A3878)&gt;0,VLOOKUP(A3878,Seguimiento_Mar_2025!G$4:J$356,4,FALSE),"")</f>
        <v>Empresa de Vivienda de Antioquia - VIVA</v>
      </c>
      <c r="D3878" t="s">
        <v>1263</v>
      </c>
      <c r="E3878" t="str">
        <f t="shared" si="121"/>
        <v>54030103Tarazá</v>
      </c>
      <c r="F3878" t="str">
        <f t="shared" si="122"/>
        <v/>
      </c>
      <c r="G3878">
        <v>50</v>
      </c>
      <c r="H3878" s="2"/>
      <c r="I3878">
        <f>+ABS(SUMIF($A$4:$A$11183,A3878,$H$4:$H$11183)-IF(ISERROR(VLOOKUP(A3878,Seguimiento_Mar_2025!G$4:U$356,15,FALSE)),0,VLOOKUP(A3878,Seguimiento_Mar_2025!G$4:U$356,15,FALSE)))</f>
        <v>0</v>
      </c>
    </row>
    <row r="3879" spans="1:9" ht="30">
      <c r="A3879" t="s">
        <v>703</v>
      </c>
      <c r="B3879" s="1" t="str">
        <f>+IF(LEN(A3879)&gt;0,VLOOKUP(A3879,Seguimiento_Mar_2025!G$4:H$356,2,FALSE),"")</f>
        <v>Viviendas urbanas y rurales mejoradas</v>
      </c>
      <c r="C3879" s="1" t="str">
        <f>+IF(LEN(A3879)&gt;0,VLOOKUP(A3879,Seguimiento_Mar_2025!G$4:J$356,4,FALSE),"")</f>
        <v>Empresa de Vivienda de Antioquia - VIVA</v>
      </c>
      <c r="D3879" t="s">
        <v>1289</v>
      </c>
      <c r="E3879" t="str">
        <f t="shared" si="121"/>
        <v>54030103Tarso</v>
      </c>
      <c r="F3879" t="str">
        <f t="shared" si="122"/>
        <v/>
      </c>
      <c r="G3879">
        <v>50</v>
      </c>
      <c r="H3879" s="2"/>
      <c r="I3879">
        <f>+ABS(SUMIF($A$4:$A$11183,A3879,$H$4:$H$11183)-IF(ISERROR(VLOOKUP(A3879,Seguimiento_Mar_2025!G$4:U$356,15,FALSE)),0,VLOOKUP(A3879,Seguimiento_Mar_2025!G$4:U$356,15,FALSE)))</f>
        <v>0</v>
      </c>
    </row>
    <row r="3880" spans="1:9" ht="30">
      <c r="A3880" t="s">
        <v>703</v>
      </c>
      <c r="B3880" s="1" t="str">
        <f>+IF(LEN(A3880)&gt;0,VLOOKUP(A3880,Seguimiento_Mar_2025!G$4:H$356,2,FALSE),"")</f>
        <v>Viviendas urbanas y rurales mejoradas</v>
      </c>
      <c r="C3880" s="1" t="str">
        <f>+IF(LEN(A3880)&gt;0,VLOOKUP(A3880,Seguimiento_Mar_2025!G$4:J$356,4,FALSE),"")</f>
        <v>Empresa de Vivienda de Antioquia - VIVA</v>
      </c>
      <c r="D3880" t="s">
        <v>1347</v>
      </c>
      <c r="E3880" t="str">
        <f t="shared" si="121"/>
        <v>54030103Titiribí</v>
      </c>
      <c r="F3880" t="str">
        <f t="shared" si="122"/>
        <v/>
      </c>
      <c r="G3880">
        <v>77</v>
      </c>
      <c r="H3880" s="2"/>
      <c r="I3880">
        <f>+ABS(SUMIF($A$4:$A$11183,A3880,$H$4:$H$11183)-IF(ISERROR(VLOOKUP(A3880,Seguimiento_Mar_2025!G$4:U$356,15,FALSE)),0,VLOOKUP(A3880,Seguimiento_Mar_2025!G$4:U$356,15,FALSE)))</f>
        <v>0</v>
      </c>
    </row>
    <row r="3881" spans="1:9" ht="30">
      <c r="A3881" t="s">
        <v>703</v>
      </c>
      <c r="B3881" s="1" t="str">
        <f>+IF(LEN(A3881)&gt;0,VLOOKUP(A3881,Seguimiento_Mar_2025!G$4:H$356,2,FALSE),"")</f>
        <v>Viviendas urbanas y rurales mejoradas</v>
      </c>
      <c r="C3881" s="1" t="str">
        <f>+IF(LEN(A3881)&gt;0,VLOOKUP(A3881,Seguimiento_Mar_2025!G$4:J$356,4,FALSE),"")</f>
        <v>Empresa de Vivienda de Antioquia - VIVA</v>
      </c>
      <c r="D3881" t="s">
        <v>1348</v>
      </c>
      <c r="E3881" t="str">
        <f t="shared" ref="E3881:E3944" si="123">+A3881&amp;D3881</f>
        <v>54030103Toledo</v>
      </c>
      <c r="F3881" t="str">
        <f t="shared" si="122"/>
        <v/>
      </c>
      <c r="G3881">
        <v>50</v>
      </c>
      <c r="H3881" s="2"/>
      <c r="I3881">
        <f>+ABS(SUMIF($A$4:$A$11183,A3881,$H$4:$H$11183)-IF(ISERROR(VLOOKUP(A3881,Seguimiento_Mar_2025!G$4:U$356,15,FALSE)),0,VLOOKUP(A3881,Seguimiento_Mar_2025!G$4:U$356,15,FALSE)))</f>
        <v>0</v>
      </c>
    </row>
    <row r="3882" spans="1:9" ht="30">
      <c r="A3882" t="s">
        <v>703</v>
      </c>
      <c r="B3882" s="1" t="str">
        <f>+IF(LEN(A3882)&gt;0,VLOOKUP(A3882,Seguimiento_Mar_2025!G$4:H$356,2,FALSE),"")</f>
        <v>Viviendas urbanas y rurales mejoradas</v>
      </c>
      <c r="C3882" s="1" t="str">
        <f>+IF(LEN(A3882)&gt;0,VLOOKUP(A3882,Seguimiento_Mar_2025!G$4:J$356,4,FALSE),"")</f>
        <v>Empresa de Vivienda de Antioquia - VIVA</v>
      </c>
      <c r="D3882" t="s">
        <v>1290</v>
      </c>
      <c r="E3882" t="str">
        <f t="shared" si="123"/>
        <v>54030103Uramita</v>
      </c>
      <c r="F3882" t="str">
        <f t="shared" si="122"/>
        <v/>
      </c>
      <c r="G3882">
        <v>100</v>
      </c>
      <c r="H3882" s="2"/>
      <c r="I3882">
        <f>+ABS(SUMIF($A$4:$A$11183,A3882,$H$4:$H$11183)-IF(ISERROR(VLOOKUP(A3882,Seguimiento_Mar_2025!G$4:U$356,15,FALSE)),0,VLOOKUP(A3882,Seguimiento_Mar_2025!G$4:U$356,15,FALSE)))</f>
        <v>0</v>
      </c>
    </row>
    <row r="3883" spans="1:9" ht="30">
      <c r="A3883" t="s">
        <v>703</v>
      </c>
      <c r="B3883" s="1" t="str">
        <f>+IF(LEN(A3883)&gt;0,VLOOKUP(A3883,Seguimiento_Mar_2025!G$4:H$356,2,FALSE),"")</f>
        <v>Viviendas urbanas y rurales mejoradas</v>
      </c>
      <c r="C3883" s="1" t="str">
        <f>+IF(LEN(A3883)&gt;0,VLOOKUP(A3883,Seguimiento_Mar_2025!G$4:J$356,4,FALSE),"")</f>
        <v>Empresa de Vivienda de Antioquia - VIVA</v>
      </c>
      <c r="D3883" t="s">
        <v>1252</v>
      </c>
      <c r="E3883" t="str">
        <f t="shared" si="123"/>
        <v>54030103Urrao</v>
      </c>
      <c r="F3883" t="str">
        <f t="shared" si="122"/>
        <v/>
      </c>
      <c r="G3883">
        <v>99</v>
      </c>
      <c r="H3883" s="2"/>
      <c r="I3883">
        <f>+ABS(SUMIF($A$4:$A$11183,A3883,$H$4:$H$11183)-IF(ISERROR(VLOOKUP(A3883,Seguimiento_Mar_2025!G$4:U$356,15,FALSE)),0,VLOOKUP(A3883,Seguimiento_Mar_2025!G$4:U$356,15,FALSE)))</f>
        <v>0</v>
      </c>
    </row>
    <row r="3884" spans="1:9" ht="30">
      <c r="A3884" t="s">
        <v>703</v>
      </c>
      <c r="B3884" s="1" t="str">
        <f>+IF(LEN(A3884)&gt;0,VLOOKUP(A3884,Seguimiento_Mar_2025!G$4:H$356,2,FALSE),"")</f>
        <v>Viviendas urbanas y rurales mejoradas</v>
      </c>
      <c r="C3884" s="1" t="str">
        <f>+IF(LEN(A3884)&gt;0,VLOOKUP(A3884,Seguimiento_Mar_2025!G$4:J$356,4,FALSE),"")</f>
        <v>Empresa de Vivienda de Antioquia - VIVA</v>
      </c>
      <c r="D3884" t="s">
        <v>1349</v>
      </c>
      <c r="E3884" t="str">
        <f t="shared" si="123"/>
        <v>54030103Valdivia</v>
      </c>
      <c r="F3884" t="str">
        <f t="shared" si="122"/>
        <v/>
      </c>
      <c r="G3884">
        <v>38</v>
      </c>
      <c r="H3884" s="2"/>
      <c r="I3884">
        <f>+ABS(SUMIF($A$4:$A$11183,A3884,$H$4:$H$11183)-IF(ISERROR(VLOOKUP(A3884,Seguimiento_Mar_2025!G$4:U$356,15,FALSE)),0,VLOOKUP(A3884,Seguimiento_Mar_2025!G$4:U$356,15,FALSE)))</f>
        <v>0</v>
      </c>
    </row>
    <row r="3885" spans="1:9" ht="30">
      <c r="A3885" t="s">
        <v>703</v>
      </c>
      <c r="B3885" s="1" t="str">
        <f>+IF(LEN(A3885)&gt;0,VLOOKUP(A3885,Seguimiento_Mar_2025!G$4:H$356,2,FALSE),"")</f>
        <v>Viviendas urbanas y rurales mejoradas</v>
      </c>
      <c r="C3885" s="1" t="str">
        <f>+IF(LEN(A3885)&gt;0,VLOOKUP(A3885,Seguimiento_Mar_2025!G$4:J$356,4,FALSE),"")</f>
        <v>Empresa de Vivienda de Antioquia - VIVA</v>
      </c>
      <c r="D3885" t="s">
        <v>1350</v>
      </c>
      <c r="E3885" t="str">
        <f t="shared" si="123"/>
        <v>54030103Valparaíso</v>
      </c>
      <c r="F3885" t="str">
        <f t="shared" si="122"/>
        <v/>
      </c>
      <c r="G3885">
        <v>50</v>
      </c>
      <c r="H3885" s="2"/>
      <c r="I3885">
        <f>+ABS(SUMIF($A$4:$A$11183,A3885,$H$4:$H$11183)-IF(ISERROR(VLOOKUP(A3885,Seguimiento_Mar_2025!G$4:U$356,15,FALSE)),0,VLOOKUP(A3885,Seguimiento_Mar_2025!G$4:U$356,15,FALSE)))</f>
        <v>0</v>
      </c>
    </row>
    <row r="3886" spans="1:9" ht="30">
      <c r="A3886" t="s">
        <v>703</v>
      </c>
      <c r="B3886" s="1" t="str">
        <f>+IF(LEN(A3886)&gt;0,VLOOKUP(A3886,Seguimiento_Mar_2025!G$4:H$356,2,FALSE),"")</f>
        <v>Viviendas urbanas y rurales mejoradas</v>
      </c>
      <c r="C3886" s="1" t="str">
        <f>+IF(LEN(A3886)&gt;0,VLOOKUP(A3886,Seguimiento_Mar_2025!G$4:J$356,4,FALSE),"")</f>
        <v>Empresa de Vivienda de Antioquia - VIVA</v>
      </c>
      <c r="D3886" t="s">
        <v>1232</v>
      </c>
      <c r="E3886" t="str">
        <f t="shared" si="123"/>
        <v>54030103Vegachí</v>
      </c>
      <c r="F3886" t="str">
        <f t="shared" si="122"/>
        <v/>
      </c>
      <c r="G3886">
        <v>100</v>
      </c>
      <c r="H3886" s="2"/>
      <c r="I3886">
        <f>+ABS(SUMIF($A$4:$A$11183,A3886,$H$4:$H$11183)-IF(ISERROR(VLOOKUP(A3886,Seguimiento_Mar_2025!G$4:U$356,15,FALSE)),0,VLOOKUP(A3886,Seguimiento_Mar_2025!G$4:U$356,15,FALSE)))</f>
        <v>0</v>
      </c>
    </row>
    <row r="3887" spans="1:9" ht="30">
      <c r="A3887" t="s">
        <v>703</v>
      </c>
      <c r="B3887" s="1" t="str">
        <f>+IF(LEN(A3887)&gt;0,VLOOKUP(A3887,Seguimiento_Mar_2025!G$4:H$356,2,FALSE),"")</f>
        <v>Viviendas urbanas y rurales mejoradas</v>
      </c>
      <c r="C3887" s="1" t="str">
        <f>+IF(LEN(A3887)&gt;0,VLOOKUP(A3887,Seguimiento_Mar_2025!G$4:J$356,4,FALSE),"")</f>
        <v>Empresa de Vivienda de Antioquia - VIVA</v>
      </c>
      <c r="D3887" t="s">
        <v>1351</v>
      </c>
      <c r="E3887" t="str">
        <f t="shared" si="123"/>
        <v>54030103Venecia</v>
      </c>
      <c r="F3887" t="str">
        <f t="shared" si="122"/>
        <v/>
      </c>
      <c r="G3887">
        <v>99</v>
      </c>
      <c r="H3887" s="2"/>
      <c r="I3887">
        <f>+ABS(SUMIF($A$4:$A$11183,A3887,$H$4:$H$11183)-IF(ISERROR(VLOOKUP(A3887,Seguimiento_Mar_2025!G$4:U$356,15,FALSE)),0,VLOOKUP(A3887,Seguimiento_Mar_2025!G$4:U$356,15,FALSE)))</f>
        <v>0</v>
      </c>
    </row>
    <row r="3888" spans="1:9" ht="30">
      <c r="A3888" t="s">
        <v>703</v>
      </c>
      <c r="B3888" s="1" t="str">
        <f>+IF(LEN(A3888)&gt;0,VLOOKUP(A3888,Seguimiento_Mar_2025!G$4:H$356,2,FALSE),"")</f>
        <v>Viviendas urbanas y rurales mejoradas</v>
      </c>
      <c r="C3888" s="1" t="str">
        <f>+IF(LEN(A3888)&gt;0,VLOOKUP(A3888,Seguimiento_Mar_2025!G$4:J$356,4,FALSE),"")</f>
        <v>Empresa de Vivienda de Antioquia - VIVA</v>
      </c>
      <c r="D3888" t="s">
        <v>1291</v>
      </c>
      <c r="E3888" t="str">
        <f t="shared" si="123"/>
        <v>54030103Vigía del Fuerte</v>
      </c>
      <c r="F3888" t="str">
        <f t="shared" si="122"/>
        <v/>
      </c>
      <c r="G3888">
        <v>50</v>
      </c>
      <c r="H3888" s="2"/>
      <c r="I3888">
        <f>+ABS(SUMIF($A$4:$A$11183,A3888,$H$4:$H$11183)-IF(ISERROR(VLOOKUP(A3888,Seguimiento_Mar_2025!G$4:U$356,15,FALSE)),0,VLOOKUP(A3888,Seguimiento_Mar_2025!G$4:U$356,15,FALSE)))</f>
        <v>0</v>
      </c>
    </row>
    <row r="3889" spans="1:9" ht="30">
      <c r="A3889" t="s">
        <v>703</v>
      </c>
      <c r="B3889" s="1" t="str">
        <f>+IF(LEN(A3889)&gt;0,VLOOKUP(A3889,Seguimiento_Mar_2025!G$4:H$356,2,FALSE),"")</f>
        <v>Viviendas urbanas y rurales mejoradas</v>
      </c>
      <c r="C3889" s="1" t="str">
        <f>+IF(LEN(A3889)&gt;0,VLOOKUP(A3889,Seguimiento_Mar_2025!G$4:J$356,4,FALSE),"")</f>
        <v>Empresa de Vivienda de Antioquia - VIVA</v>
      </c>
      <c r="D3889" t="s">
        <v>1353</v>
      </c>
      <c r="E3889" t="str">
        <f t="shared" si="123"/>
        <v>54030103Yarumal</v>
      </c>
      <c r="F3889" t="str">
        <f t="shared" si="122"/>
        <v/>
      </c>
      <c r="G3889">
        <v>82</v>
      </c>
      <c r="H3889" s="2"/>
      <c r="I3889">
        <f>+ABS(SUMIF($A$4:$A$11183,A3889,$H$4:$H$11183)-IF(ISERROR(VLOOKUP(A3889,Seguimiento_Mar_2025!G$4:U$356,15,FALSE)),0,VLOOKUP(A3889,Seguimiento_Mar_2025!G$4:U$356,15,FALSE)))</f>
        <v>0</v>
      </c>
    </row>
    <row r="3890" spans="1:9" ht="30">
      <c r="A3890" t="s">
        <v>703</v>
      </c>
      <c r="B3890" s="1" t="str">
        <f>+IF(LEN(A3890)&gt;0,VLOOKUP(A3890,Seguimiento_Mar_2025!G$4:H$356,2,FALSE),"")</f>
        <v>Viviendas urbanas y rurales mejoradas</v>
      </c>
      <c r="C3890" s="1" t="str">
        <f>+IF(LEN(A3890)&gt;0,VLOOKUP(A3890,Seguimiento_Mar_2025!G$4:J$356,4,FALSE),"")</f>
        <v>Empresa de Vivienda de Antioquia - VIVA</v>
      </c>
      <c r="D3890" t="s">
        <v>1301</v>
      </c>
      <c r="E3890" t="str">
        <f t="shared" si="123"/>
        <v>54030103Yolombó</v>
      </c>
      <c r="F3890" t="str">
        <f t="shared" si="122"/>
        <v/>
      </c>
      <c r="G3890">
        <v>136</v>
      </c>
      <c r="H3890" s="2"/>
      <c r="I3890">
        <f>+ABS(SUMIF($A$4:$A$11183,A3890,$H$4:$H$11183)-IF(ISERROR(VLOOKUP(A3890,Seguimiento_Mar_2025!G$4:U$356,15,FALSE)),0,VLOOKUP(A3890,Seguimiento_Mar_2025!G$4:U$356,15,FALSE)))</f>
        <v>0</v>
      </c>
    </row>
    <row r="3891" spans="1:9" ht="30">
      <c r="A3891" t="s">
        <v>703</v>
      </c>
      <c r="B3891" s="1" t="str">
        <f>+IF(LEN(A3891)&gt;0,VLOOKUP(A3891,Seguimiento_Mar_2025!G$4:H$356,2,FALSE),"")</f>
        <v>Viviendas urbanas y rurales mejoradas</v>
      </c>
      <c r="C3891" s="1" t="str">
        <f>+IF(LEN(A3891)&gt;0,VLOOKUP(A3891,Seguimiento_Mar_2025!G$4:J$356,4,FALSE),"")</f>
        <v>Empresa de Vivienda de Antioquia - VIVA</v>
      </c>
      <c r="D3891" t="s">
        <v>1354</v>
      </c>
      <c r="E3891" t="str">
        <f t="shared" si="123"/>
        <v>54030103Yondó</v>
      </c>
      <c r="F3891" t="str">
        <f t="shared" si="122"/>
        <v/>
      </c>
      <c r="G3891">
        <v>50</v>
      </c>
      <c r="H3891" s="2"/>
      <c r="I3891">
        <f>+ABS(SUMIF($A$4:$A$11183,A3891,$H$4:$H$11183)-IF(ISERROR(VLOOKUP(A3891,Seguimiento_Mar_2025!G$4:U$356,15,FALSE)),0,VLOOKUP(A3891,Seguimiento_Mar_2025!G$4:U$356,15,FALSE)))</f>
        <v>0</v>
      </c>
    </row>
    <row r="3892" spans="1:9" ht="30">
      <c r="A3892" t="s">
        <v>703</v>
      </c>
      <c r="B3892" s="1" t="str">
        <f>+IF(LEN(A3892)&gt;0,VLOOKUP(A3892,Seguimiento_Mar_2025!G$4:H$356,2,FALSE),"")</f>
        <v>Viviendas urbanas y rurales mejoradas</v>
      </c>
      <c r="C3892" s="1" t="str">
        <f>+IF(LEN(A3892)&gt;0,VLOOKUP(A3892,Seguimiento_Mar_2025!G$4:J$356,4,FALSE),"")</f>
        <v>Empresa de Vivienda de Antioquia - VIVA</v>
      </c>
      <c r="D3892" t="s">
        <v>1233</v>
      </c>
      <c r="E3892" t="str">
        <f t="shared" si="123"/>
        <v>54030103Zaragoza</v>
      </c>
      <c r="F3892" t="str">
        <f t="shared" si="122"/>
        <v/>
      </c>
      <c r="G3892">
        <v>100</v>
      </c>
      <c r="H3892" s="2"/>
      <c r="I3892">
        <f>+ABS(SUMIF($A$4:$A$11183,A3892,$H$4:$H$11183)-IF(ISERROR(VLOOKUP(A3892,Seguimiento_Mar_2025!G$4:U$356,15,FALSE)),0,VLOOKUP(A3892,Seguimiento_Mar_2025!G$4:U$356,15,FALSE)))</f>
        <v>0</v>
      </c>
    </row>
    <row r="3893" spans="1:9" ht="30">
      <c r="A3893" t="s">
        <v>703</v>
      </c>
      <c r="B3893" s="1" t="str">
        <f>+IF(LEN(A3893)&gt;0,VLOOKUP(A3893,Seguimiento_Mar_2025!G$4:H$356,2,FALSE),"")</f>
        <v>Viviendas urbanas y rurales mejoradas</v>
      </c>
      <c r="C3893" s="1" t="str">
        <f>+IF(LEN(A3893)&gt;0,VLOOKUP(A3893,Seguimiento_Mar_2025!G$4:J$356,4,FALSE),"")</f>
        <v>Empresa de Vivienda de Antioquia - VIVA</v>
      </c>
      <c r="D3893" t="s">
        <v>1229</v>
      </c>
      <c r="E3893" t="str">
        <f t="shared" si="123"/>
        <v>54030103.Departamento</v>
      </c>
      <c r="F3893" t="str">
        <f t="shared" si="122"/>
        <v/>
      </c>
      <c r="G3893">
        <v>500</v>
      </c>
      <c r="H3893" s="2"/>
      <c r="I3893">
        <f>+ABS(SUMIF($A$4:$A$11183,A3893,$H$4:$H$11183)-IF(ISERROR(VLOOKUP(A3893,Seguimiento_Mar_2025!G$4:U$356,15,FALSE)),0,VLOOKUP(A3893,Seguimiento_Mar_2025!G$4:U$356,15,FALSE)))</f>
        <v>0</v>
      </c>
    </row>
    <row r="3894" spans="1:9" ht="30">
      <c r="A3894" t="s">
        <v>707</v>
      </c>
      <c r="B3894" s="1" t="str">
        <f>+IF(LEN(A3894)&gt;0,VLOOKUP(A3894,Seguimiento_Mar_2025!G$4:H$356,2,FALSE),"")</f>
        <v>Municipios y Distritos intervenidos con la estrategia Antioquia Pinta Firme</v>
      </c>
      <c r="C3894" s="1" t="str">
        <f>+IF(LEN(A3894)&gt;0,VLOOKUP(A3894,Seguimiento_Mar_2025!G$4:J$356,4,FALSE),"")</f>
        <v>Empresa de Vivienda de Antioquia - VIVA</v>
      </c>
      <c r="D3894" t="s">
        <v>1287</v>
      </c>
      <c r="E3894" t="str">
        <f t="shared" si="123"/>
        <v>54030201Puerto Nare</v>
      </c>
      <c r="F3894" t="str">
        <f t="shared" si="122"/>
        <v/>
      </c>
      <c r="G3894">
        <v>1</v>
      </c>
      <c r="H3894" s="2"/>
      <c r="I3894">
        <f>+ABS(SUMIF($A$4:$A$11183,A3894,$H$4:$H$11183)-IF(ISERROR(VLOOKUP(A3894,Seguimiento_Mar_2025!G$4:U$356,15,FALSE)),0,VLOOKUP(A3894,Seguimiento_Mar_2025!G$4:U$356,15,FALSE)))</f>
        <v>0</v>
      </c>
    </row>
    <row r="3895" spans="1:9" ht="30">
      <c r="A3895" t="s">
        <v>707</v>
      </c>
      <c r="B3895" s="1" t="str">
        <f>+IF(LEN(A3895)&gt;0,VLOOKUP(A3895,Seguimiento_Mar_2025!G$4:H$356,2,FALSE),"")</f>
        <v>Municipios y Distritos intervenidos con la estrategia Antioquia Pinta Firme</v>
      </c>
      <c r="C3895" s="1" t="str">
        <f>+IF(LEN(A3895)&gt;0,VLOOKUP(A3895,Seguimiento_Mar_2025!G$4:J$356,4,FALSE),"")</f>
        <v>Empresa de Vivienda de Antioquia - VIVA</v>
      </c>
      <c r="D3895" t="s">
        <v>1281</v>
      </c>
      <c r="E3895" t="str">
        <f t="shared" si="123"/>
        <v>54030201Cisneros</v>
      </c>
      <c r="F3895" t="str">
        <f t="shared" si="122"/>
        <v/>
      </c>
      <c r="G3895">
        <v>1</v>
      </c>
      <c r="H3895" s="2"/>
      <c r="I3895">
        <f>+ABS(SUMIF($A$4:$A$11183,A3895,$H$4:$H$11183)-IF(ISERROR(VLOOKUP(A3895,Seguimiento_Mar_2025!G$4:U$356,15,FALSE)),0,VLOOKUP(A3895,Seguimiento_Mar_2025!G$4:U$356,15,FALSE)))</f>
        <v>0</v>
      </c>
    </row>
    <row r="3896" spans="1:9" ht="30">
      <c r="A3896" t="s">
        <v>707</v>
      </c>
      <c r="B3896" s="1" t="str">
        <f>+IF(LEN(A3896)&gt;0,VLOOKUP(A3896,Seguimiento_Mar_2025!G$4:H$356,2,FALSE),"")</f>
        <v>Municipios y Distritos intervenidos con la estrategia Antioquia Pinta Firme</v>
      </c>
      <c r="C3896" s="1" t="str">
        <f>+IF(LEN(A3896)&gt;0,VLOOKUP(A3896,Seguimiento_Mar_2025!G$4:J$356,4,FALSE),"")</f>
        <v>Empresa de Vivienda de Antioquia - VIVA</v>
      </c>
      <c r="D3896" t="s">
        <v>1296</v>
      </c>
      <c r="E3896" t="str">
        <f t="shared" si="123"/>
        <v>54030201San Roque</v>
      </c>
      <c r="F3896" t="str">
        <f t="shared" si="122"/>
        <v/>
      </c>
      <c r="G3896">
        <v>1</v>
      </c>
      <c r="H3896" s="2"/>
      <c r="I3896">
        <f>+ABS(SUMIF($A$4:$A$11183,A3896,$H$4:$H$11183)-IF(ISERROR(VLOOKUP(A3896,Seguimiento_Mar_2025!G$4:U$356,15,FALSE)),0,VLOOKUP(A3896,Seguimiento_Mar_2025!G$4:U$356,15,FALSE)))</f>
        <v>0</v>
      </c>
    </row>
    <row r="3897" spans="1:9" ht="30">
      <c r="A3897" t="s">
        <v>707</v>
      </c>
      <c r="B3897" s="1" t="str">
        <f>+IF(LEN(A3897)&gt;0,VLOOKUP(A3897,Seguimiento_Mar_2025!G$4:H$356,2,FALSE),"")</f>
        <v>Municipios y Distritos intervenidos con la estrategia Antioquia Pinta Firme</v>
      </c>
      <c r="C3897" s="1" t="str">
        <f>+IF(LEN(A3897)&gt;0,VLOOKUP(A3897,Seguimiento_Mar_2025!G$4:J$356,4,FALSE),"")</f>
        <v>Empresa de Vivienda de Antioquia - VIVA</v>
      </c>
      <c r="D3897" t="s">
        <v>1324</v>
      </c>
      <c r="E3897" t="str">
        <f t="shared" si="123"/>
        <v>54030201Frontino</v>
      </c>
      <c r="F3897" t="str">
        <f t="shared" si="122"/>
        <v/>
      </c>
      <c r="G3897">
        <v>1</v>
      </c>
      <c r="H3897" s="2"/>
      <c r="I3897">
        <f>+ABS(SUMIF($A$4:$A$11183,A3897,$H$4:$H$11183)-IF(ISERROR(VLOOKUP(A3897,Seguimiento_Mar_2025!G$4:U$356,15,FALSE)),0,VLOOKUP(A3897,Seguimiento_Mar_2025!G$4:U$356,15,FALSE)))</f>
        <v>0</v>
      </c>
    </row>
    <row r="3898" spans="1:9" ht="30">
      <c r="A3898" t="s">
        <v>707</v>
      </c>
      <c r="B3898" s="1" t="str">
        <f>+IF(LEN(A3898)&gt;0,VLOOKUP(A3898,Seguimiento_Mar_2025!G$4:H$356,2,FALSE),"")</f>
        <v>Municipios y Distritos intervenidos con la estrategia Antioquia Pinta Firme</v>
      </c>
      <c r="C3898" s="1" t="str">
        <f>+IF(LEN(A3898)&gt;0,VLOOKUP(A3898,Seguimiento_Mar_2025!G$4:J$356,4,FALSE),"")</f>
        <v>Empresa de Vivienda de Antioquia - VIVA</v>
      </c>
      <c r="D3898" t="s">
        <v>1236</v>
      </c>
      <c r="E3898" t="str">
        <f t="shared" si="123"/>
        <v>54030201San Jerónimo</v>
      </c>
      <c r="F3898" t="str">
        <f t="shared" si="122"/>
        <v/>
      </c>
      <c r="G3898">
        <v>1</v>
      </c>
      <c r="H3898" s="2"/>
      <c r="I3898">
        <f>+ABS(SUMIF($A$4:$A$11183,A3898,$H$4:$H$11183)-IF(ISERROR(VLOOKUP(A3898,Seguimiento_Mar_2025!G$4:U$356,15,FALSE)),0,VLOOKUP(A3898,Seguimiento_Mar_2025!G$4:U$356,15,FALSE)))</f>
        <v>0</v>
      </c>
    </row>
    <row r="3899" spans="1:9" ht="30">
      <c r="A3899" t="s">
        <v>707</v>
      </c>
      <c r="B3899" s="1" t="str">
        <f>+IF(LEN(A3899)&gt;0,VLOOKUP(A3899,Seguimiento_Mar_2025!G$4:H$356,2,FALSE),"")</f>
        <v>Municipios y Distritos intervenidos con la estrategia Antioquia Pinta Firme</v>
      </c>
      <c r="C3899" s="1" t="str">
        <f>+IF(LEN(A3899)&gt;0,VLOOKUP(A3899,Seguimiento_Mar_2025!G$4:J$356,4,FALSE),"")</f>
        <v>Empresa de Vivienda de Antioquia - VIVA</v>
      </c>
      <c r="D3899" t="s">
        <v>1331</v>
      </c>
      <c r="E3899" t="str">
        <f t="shared" si="123"/>
        <v>54030201La Ceja del Tambo</v>
      </c>
      <c r="F3899" t="str">
        <f t="shared" si="122"/>
        <v/>
      </c>
      <c r="G3899">
        <v>1</v>
      </c>
      <c r="H3899" s="2"/>
      <c r="I3899">
        <f>+ABS(SUMIF($A$4:$A$11183,A3899,$H$4:$H$11183)-IF(ISERROR(VLOOKUP(A3899,Seguimiento_Mar_2025!G$4:U$356,15,FALSE)),0,VLOOKUP(A3899,Seguimiento_Mar_2025!G$4:U$356,15,FALSE)))</f>
        <v>0</v>
      </c>
    </row>
    <row r="3900" spans="1:9" ht="30">
      <c r="A3900" t="s">
        <v>707</v>
      </c>
      <c r="B3900" s="1" t="str">
        <f>+IF(LEN(A3900)&gt;0,VLOOKUP(A3900,Seguimiento_Mar_2025!G$4:H$356,2,FALSE),"")</f>
        <v>Municipios y Distritos intervenidos con la estrategia Antioquia Pinta Firme</v>
      </c>
      <c r="C3900" s="1" t="str">
        <f>+IF(LEN(A3900)&gt;0,VLOOKUP(A3900,Seguimiento_Mar_2025!G$4:J$356,4,FALSE),"")</f>
        <v>Empresa de Vivienda de Antioquia - VIVA</v>
      </c>
      <c r="D3900" t="s">
        <v>1234</v>
      </c>
      <c r="E3900" t="str">
        <f t="shared" si="123"/>
        <v>54030201Granada</v>
      </c>
      <c r="F3900" t="str">
        <f t="shared" si="122"/>
        <v/>
      </c>
      <c r="G3900">
        <v>1</v>
      </c>
      <c r="H3900" s="2"/>
      <c r="I3900">
        <f>+ABS(SUMIF($A$4:$A$11183,A3900,$H$4:$H$11183)-IF(ISERROR(VLOOKUP(A3900,Seguimiento_Mar_2025!G$4:U$356,15,FALSE)),0,VLOOKUP(A3900,Seguimiento_Mar_2025!G$4:U$356,15,FALSE)))</f>
        <v>0</v>
      </c>
    </row>
    <row r="3901" spans="1:9" ht="30">
      <c r="A3901" t="s">
        <v>707</v>
      </c>
      <c r="B3901" s="1" t="str">
        <f>+IF(LEN(A3901)&gt;0,VLOOKUP(A3901,Seguimiento_Mar_2025!G$4:H$356,2,FALSE),"")</f>
        <v>Municipios y Distritos intervenidos con la estrategia Antioquia Pinta Firme</v>
      </c>
      <c r="C3901" s="1" t="str">
        <f>+IF(LEN(A3901)&gt;0,VLOOKUP(A3901,Seguimiento_Mar_2025!G$4:J$356,4,FALSE),"")</f>
        <v>Empresa de Vivienda de Antioquia - VIVA</v>
      </c>
      <c r="D3901" t="s">
        <v>1320</v>
      </c>
      <c r="E3901" t="str">
        <f t="shared" si="123"/>
        <v>54030201El Carmen de Viboral</v>
      </c>
      <c r="F3901" t="str">
        <f t="shared" si="122"/>
        <v/>
      </c>
      <c r="G3901">
        <v>1</v>
      </c>
      <c r="H3901" s="2"/>
      <c r="I3901">
        <f>+ABS(SUMIF($A$4:$A$11183,A3901,$H$4:$H$11183)-IF(ISERROR(VLOOKUP(A3901,Seguimiento_Mar_2025!G$4:U$356,15,FALSE)),0,VLOOKUP(A3901,Seguimiento_Mar_2025!G$4:U$356,15,FALSE)))</f>
        <v>0</v>
      </c>
    </row>
    <row r="3902" spans="1:9" ht="30">
      <c r="A3902" t="s">
        <v>707</v>
      </c>
      <c r="B3902" s="1" t="str">
        <f>+IF(LEN(A3902)&gt;0,VLOOKUP(A3902,Seguimiento_Mar_2025!G$4:H$356,2,FALSE),"")</f>
        <v>Municipios y Distritos intervenidos con la estrategia Antioquia Pinta Firme</v>
      </c>
      <c r="C3902" s="1" t="str">
        <f>+IF(LEN(A3902)&gt;0,VLOOKUP(A3902,Seguimiento_Mar_2025!G$4:J$356,4,FALSE),"")</f>
        <v>Empresa de Vivienda de Antioquia - VIVA</v>
      </c>
      <c r="D3902" t="s">
        <v>1294</v>
      </c>
      <c r="E3902" t="str">
        <f t="shared" si="123"/>
        <v>54030201La Pintada</v>
      </c>
      <c r="F3902" t="str">
        <f t="shared" si="122"/>
        <v/>
      </c>
      <c r="G3902">
        <v>1</v>
      </c>
      <c r="H3902" s="2"/>
      <c r="I3902">
        <f>+ABS(SUMIF($A$4:$A$11183,A3902,$H$4:$H$11183)-IF(ISERROR(VLOOKUP(A3902,Seguimiento_Mar_2025!G$4:U$356,15,FALSE)),0,VLOOKUP(A3902,Seguimiento_Mar_2025!G$4:U$356,15,FALSE)))</f>
        <v>0</v>
      </c>
    </row>
    <row r="3903" spans="1:9" ht="30">
      <c r="A3903" t="s">
        <v>707</v>
      </c>
      <c r="B3903" s="1" t="str">
        <f>+IF(LEN(A3903)&gt;0,VLOOKUP(A3903,Seguimiento_Mar_2025!G$4:H$356,2,FALSE),"")</f>
        <v>Municipios y Distritos intervenidos con la estrategia Antioquia Pinta Firme</v>
      </c>
      <c r="C3903" s="1" t="str">
        <f>+IF(LEN(A3903)&gt;0,VLOOKUP(A3903,Seguimiento_Mar_2025!G$4:J$356,4,FALSE),"")</f>
        <v>Empresa de Vivienda de Antioquia - VIVA</v>
      </c>
      <c r="D3903" t="s">
        <v>1311</v>
      </c>
      <c r="E3903" t="str">
        <f t="shared" si="123"/>
        <v>54030201Betania</v>
      </c>
      <c r="F3903" t="str">
        <f t="shared" si="122"/>
        <v/>
      </c>
      <c r="G3903">
        <v>1</v>
      </c>
      <c r="H3903" s="2"/>
      <c r="I3903">
        <f>+ABS(SUMIF($A$4:$A$11183,A3903,$H$4:$H$11183)-IF(ISERROR(VLOOKUP(A3903,Seguimiento_Mar_2025!G$4:U$356,15,FALSE)),0,VLOOKUP(A3903,Seguimiento_Mar_2025!G$4:U$356,15,FALSE)))</f>
        <v>0</v>
      </c>
    </row>
    <row r="3904" spans="1:9" ht="30">
      <c r="A3904" t="s">
        <v>707</v>
      </c>
      <c r="B3904" s="1" t="str">
        <f>+IF(LEN(A3904)&gt;0,VLOOKUP(A3904,Seguimiento_Mar_2025!G$4:H$356,2,FALSE),"")</f>
        <v>Municipios y Distritos intervenidos con la estrategia Antioquia Pinta Firme</v>
      </c>
      <c r="C3904" s="1" t="str">
        <f>+IF(LEN(A3904)&gt;0,VLOOKUP(A3904,Seguimiento_Mar_2025!G$4:J$356,4,FALSE),"")</f>
        <v>Empresa de Vivienda de Antioquia - VIVA</v>
      </c>
      <c r="D3904" t="s">
        <v>1297</v>
      </c>
      <c r="E3904" t="str">
        <f t="shared" si="123"/>
        <v>54030201Santo Domingo</v>
      </c>
      <c r="F3904" t="str">
        <f t="shared" si="122"/>
        <v/>
      </c>
      <c r="G3904">
        <v>1</v>
      </c>
      <c r="H3904" s="2"/>
      <c r="I3904">
        <f>+ABS(SUMIF($A$4:$A$11183,A3904,$H$4:$H$11183)-IF(ISERROR(VLOOKUP(A3904,Seguimiento_Mar_2025!G$4:U$356,15,FALSE)),0,VLOOKUP(A3904,Seguimiento_Mar_2025!G$4:U$356,15,FALSE)))</f>
        <v>0</v>
      </c>
    </row>
    <row r="3905" spans="1:9" ht="30">
      <c r="A3905" t="s">
        <v>243</v>
      </c>
      <c r="B3905" s="1" t="str">
        <f>+IF(LEN(A3905)&gt;0,VLOOKUP(A3905,Seguimiento_Mar_2025!G$4:H$356,2,FALSE),"")</f>
        <v>Personas de la comunidad en general sensibilizadas y capacitadas en promoción de derechos de la población LGBTI</v>
      </c>
      <c r="C3905" s="1" t="str">
        <f>+IF(LEN(A3905)&gt;0,VLOOKUP(A3905,Seguimiento_Mar_2025!G$4:J$356,4,FALSE),"")</f>
        <v>Secretaría de Salud e Inclusión Social</v>
      </c>
      <c r="D3905" t="s">
        <v>1323</v>
      </c>
      <c r="E3905" t="str">
        <f t="shared" si="123"/>
        <v>52020301Fredonia</v>
      </c>
      <c r="F3905" t="str">
        <f t="shared" si="122"/>
        <v/>
      </c>
      <c r="G3905">
        <v>39</v>
      </c>
      <c r="H3905" s="2"/>
      <c r="I3905">
        <f>+ABS(SUMIF($A$4:$A$11183,A3905,$H$4:$H$11183)-IF(ISERROR(VLOOKUP(A3905,Seguimiento_Mar_2025!G$4:U$356,15,FALSE)),0,VLOOKUP(A3905,Seguimiento_Mar_2025!G$4:U$356,15,FALSE)))</f>
        <v>266</v>
      </c>
    </row>
    <row r="3906" spans="1:9" ht="30">
      <c r="A3906" t="s">
        <v>243</v>
      </c>
      <c r="B3906" s="1" t="str">
        <f>+IF(LEN(A3906)&gt;0,VLOOKUP(A3906,Seguimiento_Mar_2025!G$4:H$356,2,FALSE),"")</f>
        <v>Personas de la comunidad en general sensibilizadas y capacitadas en promoción de derechos de la población LGBTI</v>
      </c>
      <c r="C3906" s="1" t="str">
        <f>+IF(LEN(A3906)&gt;0,VLOOKUP(A3906,Seguimiento_Mar_2025!G$4:J$356,4,FALSE),"")</f>
        <v>Secretaría de Salud e Inclusión Social</v>
      </c>
      <c r="D3906" t="s">
        <v>1332</v>
      </c>
      <c r="E3906" t="str">
        <f t="shared" si="123"/>
        <v>52020301La Estrella</v>
      </c>
      <c r="F3906" t="str">
        <f t="shared" si="122"/>
        <v/>
      </c>
      <c r="G3906">
        <v>10</v>
      </c>
      <c r="H3906" s="2"/>
      <c r="I3906">
        <f>+ABS(SUMIF($A$4:$A$11183,A3906,$H$4:$H$11183)-IF(ISERROR(VLOOKUP(A3906,Seguimiento_Mar_2025!G$4:U$356,15,FALSE)),0,VLOOKUP(A3906,Seguimiento_Mar_2025!G$4:U$356,15,FALSE)))</f>
        <v>266</v>
      </c>
    </row>
    <row r="3907" spans="1:9" ht="30">
      <c r="A3907" t="s">
        <v>243</v>
      </c>
      <c r="B3907" s="1" t="str">
        <f>+IF(LEN(A3907)&gt;0,VLOOKUP(A3907,Seguimiento_Mar_2025!G$4:H$356,2,FALSE),"")</f>
        <v>Personas de la comunidad en general sensibilizadas y capacitadas en promoción de derechos de la población LGBTI</v>
      </c>
      <c r="C3907" s="1" t="str">
        <f>+IF(LEN(A3907)&gt;0,VLOOKUP(A3907,Seguimiento_Mar_2025!G$4:J$356,4,FALSE),"")</f>
        <v>Secretaría de Salud e Inclusión Social</v>
      </c>
      <c r="D3907" t="s">
        <v>1295</v>
      </c>
      <c r="E3907" t="str">
        <f t="shared" si="123"/>
        <v>52020301Pueblorrico</v>
      </c>
      <c r="F3907" t="str">
        <f t="shared" si="122"/>
        <v/>
      </c>
      <c r="G3907">
        <v>40</v>
      </c>
      <c r="H3907" s="2"/>
      <c r="I3907">
        <f>+ABS(SUMIF($A$4:$A$11183,A3907,$H$4:$H$11183)-IF(ISERROR(VLOOKUP(A3907,Seguimiento_Mar_2025!G$4:U$356,15,FALSE)),0,VLOOKUP(A3907,Seguimiento_Mar_2025!G$4:U$356,15,FALSE)))</f>
        <v>266</v>
      </c>
    </row>
    <row r="3908" spans="1:9" ht="30">
      <c r="A3908" t="s">
        <v>243</v>
      </c>
      <c r="B3908" s="1" t="str">
        <f>+IF(LEN(A3908)&gt;0,VLOOKUP(A3908,Seguimiento_Mar_2025!G$4:H$356,2,FALSE),"")</f>
        <v>Personas de la comunidad en general sensibilizadas y capacitadas en promoción de derechos de la población LGBTI</v>
      </c>
      <c r="C3908" s="1" t="str">
        <f>+IF(LEN(A3908)&gt;0,VLOOKUP(A3908,Seguimiento_Mar_2025!G$4:J$356,4,FALSE),"")</f>
        <v>Secretaría de Salud e Inclusión Social</v>
      </c>
      <c r="D3908" t="s">
        <v>1337</v>
      </c>
      <c r="E3908" t="str">
        <f t="shared" si="123"/>
        <v>52020301Rionegro</v>
      </c>
      <c r="F3908" t="str">
        <f t="shared" ref="F3908:F3971" si="124">+IF(IF(LEN(E3908)&gt;0,COUNTIF($E$4:$E$11183,E3908),"")=1,"",IF(LEN(E3908)&gt;0,COUNTIF($E$4:$E$11183,E3908),""))</f>
        <v/>
      </c>
      <c r="G3908">
        <v>16</v>
      </c>
      <c r="H3908" s="2"/>
      <c r="I3908">
        <f>+ABS(SUMIF($A$4:$A$11183,A3908,$H$4:$H$11183)-IF(ISERROR(VLOOKUP(A3908,Seguimiento_Mar_2025!G$4:U$356,15,FALSE)),0,VLOOKUP(A3908,Seguimiento_Mar_2025!G$4:U$356,15,FALSE)))</f>
        <v>266</v>
      </c>
    </row>
    <row r="3909" spans="1:9" ht="30">
      <c r="A3909" t="s">
        <v>243</v>
      </c>
      <c r="B3909" s="1" t="str">
        <f>+IF(LEN(A3909)&gt;0,VLOOKUP(A3909,Seguimiento_Mar_2025!G$4:H$356,2,FALSE),"")</f>
        <v>Personas de la comunidad en general sensibilizadas y capacitadas en promoción de derechos de la población LGBTI</v>
      </c>
      <c r="C3909" s="1" t="str">
        <f>+IF(LEN(A3909)&gt;0,VLOOKUP(A3909,Seguimiento_Mar_2025!G$4:J$356,4,FALSE),"")</f>
        <v>Secretaría de Salud e Inclusión Social</v>
      </c>
      <c r="D3909" t="s">
        <v>1310</v>
      </c>
      <c r="E3909" t="str">
        <f t="shared" si="123"/>
        <v>52020301Bello</v>
      </c>
      <c r="F3909" t="str">
        <f t="shared" si="124"/>
        <v/>
      </c>
      <c r="G3909">
        <v>41</v>
      </c>
      <c r="H3909" s="2"/>
      <c r="I3909">
        <f>+ABS(SUMIF($A$4:$A$11183,A3909,$H$4:$H$11183)-IF(ISERROR(VLOOKUP(A3909,Seguimiento_Mar_2025!G$4:U$356,15,FALSE)),0,VLOOKUP(A3909,Seguimiento_Mar_2025!G$4:U$356,15,FALSE)))</f>
        <v>266</v>
      </c>
    </row>
    <row r="3910" spans="1:9" ht="30">
      <c r="A3910" t="s">
        <v>243</v>
      </c>
      <c r="B3910" s="1" t="str">
        <f>+IF(LEN(A3910)&gt;0,VLOOKUP(A3910,Seguimiento_Mar_2025!G$4:H$356,2,FALSE),"")</f>
        <v>Personas de la comunidad en general sensibilizadas y capacitadas en promoción de derechos de la población LGBTI</v>
      </c>
      <c r="C3910" s="1" t="str">
        <f>+IF(LEN(A3910)&gt;0,VLOOKUP(A3910,Seguimiento_Mar_2025!G$4:J$356,4,FALSE),"")</f>
        <v>Secretaría de Salud e Inclusión Social</v>
      </c>
      <c r="D3910" t="s">
        <v>1293</v>
      </c>
      <c r="E3910" t="str">
        <f t="shared" si="123"/>
        <v>52020301Heliconia</v>
      </c>
      <c r="F3910" t="str">
        <f t="shared" si="124"/>
        <v/>
      </c>
      <c r="G3910">
        <v>9</v>
      </c>
      <c r="H3910" s="2"/>
      <c r="I3910">
        <f>+ABS(SUMIF($A$4:$A$11183,A3910,$H$4:$H$11183)-IF(ISERROR(VLOOKUP(A3910,Seguimiento_Mar_2025!G$4:U$356,15,FALSE)),0,VLOOKUP(A3910,Seguimiento_Mar_2025!G$4:U$356,15,FALSE)))</f>
        <v>266</v>
      </c>
    </row>
    <row r="3911" spans="1:9" ht="30">
      <c r="A3911" t="s">
        <v>243</v>
      </c>
      <c r="B3911" s="1" t="str">
        <f>+IF(LEN(A3911)&gt;0,VLOOKUP(A3911,Seguimiento_Mar_2025!G$4:H$356,2,FALSE),"")</f>
        <v>Personas de la comunidad en general sensibilizadas y capacitadas en promoción de derechos de la población LGBTI</v>
      </c>
      <c r="C3911" s="1" t="str">
        <f>+IF(LEN(A3911)&gt;0,VLOOKUP(A3911,Seguimiento_Mar_2025!G$4:J$356,4,FALSE),"")</f>
        <v>Secretaría de Salud e Inclusión Social</v>
      </c>
      <c r="D3911" t="s">
        <v>1318</v>
      </c>
      <c r="E3911" t="str">
        <f t="shared" si="123"/>
        <v>52020301Concordia</v>
      </c>
      <c r="F3911" t="str">
        <f t="shared" si="124"/>
        <v/>
      </c>
      <c r="G3911">
        <v>13</v>
      </c>
      <c r="H3911" s="2"/>
      <c r="I3911">
        <f>+ABS(SUMIF($A$4:$A$11183,A3911,$H$4:$H$11183)-IF(ISERROR(VLOOKUP(A3911,Seguimiento_Mar_2025!G$4:U$356,15,FALSE)),0,VLOOKUP(A3911,Seguimiento_Mar_2025!G$4:U$356,15,FALSE)))</f>
        <v>266</v>
      </c>
    </row>
    <row r="3912" spans="1:9" ht="30">
      <c r="A3912" t="s">
        <v>243</v>
      </c>
      <c r="B3912" s="1" t="str">
        <f>+IF(LEN(A3912)&gt;0,VLOOKUP(A3912,Seguimiento_Mar_2025!G$4:H$356,2,FALSE),"")</f>
        <v>Personas de la comunidad en general sensibilizadas y capacitadas en promoción de derechos de la población LGBTI</v>
      </c>
      <c r="C3912" s="1" t="str">
        <f>+IF(LEN(A3912)&gt;0,VLOOKUP(A3912,Seguimiento_Mar_2025!G$4:J$356,4,FALSE),"")</f>
        <v>Secretaría de Salud e Inclusión Social</v>
      </c>
      <c r="D3912" t="s">
        <v>1328</v>
      </c>
      <c r="E3912" t="str">
        <f t="shared" si="123"/>
        <v>52020301Guatapé</v>
      </c>
      <c r="F3912" t="str">
        <f t="shared" si="124"/>
        <v/>
      </c>
      <c r="G3912">
        <v>9</v>
      </c>
      <c r="H3912" s="2"/>
      <c r="I3912">
        <f>+ABS(SUMIF($A$4:$A$11183,A3912,$H$4:$H$11183)-IF(ISERROR(VLOOKUP(A3912,Seguimiento_Mar_2025!G$4:U$356,15,FALSE)),0,VLOOKUP(A3912,Seguimiento_Mar_2025!G$4:U$356,15,FALSE)))</f>
        <v>266</v>
      </c>
    </row>
    <row r="3913" spans="1:9" ht="30">
      <c r="A3913" t="s">
        <v>243</v>
      </c>
      <c r="B3913" s="1" t="str">
        <f>+IF(LEN(A3913)&gt;0,VLOOKUP(A3913,Seguimiento_Mar_2025!G$4:H$356,2,FALSE),"")</f>
        <v>Personas de la comunidad en general sensibilizadas y capacitadas en promoción de derechos de la población LGBTI</v>
      </c>
      <c r="C3913" s="1" t="str">
        <f>+IF(LEN(A3913)&gt;0,VLOOKUP(A3913,Seguimiento_Mar_2025!G$4:J$356,4,FALSE),"")</f>
        <v>Secretaría de Salud e Inclusión Social</v>
      </c>
      <c r="D3913" t="s">
        <v>1261</v>
      </c>
      <c r="E3913" t="str">
        <f t="shared" si="123"/>
        <v>52020301Girardota</v>
      </c>
      <c r="F3913" t="str">
        <f t="shared" si="124"/>
        <v/>
      </c>
      <c r="G3913">
        <v>16</v>
      </c>
      <c r="H3913" s="2"/>
      <c r="I3913">
        <f>+ABS(SUMIF($A$4:$A$11183,A3913,$H$4:$H$11183)-IF(ISERROR(VLOOKUP(A3913,Seguimiento_Mar_2025!G$4:U$356,15,FALSE)),0,VLOOKUP(A3913,Seguimiento_Mar_2025!G$4:U$356,15,FALSE)))</f>
        <v>266</v>
      </c>
    </row>
    <row r="3914" spans="1:9" ht="30">
      <c r="A3914" t="s">
        <v>243</v>
      </c>
      <c r="B3914" s="1" t="str">
        <f>+IF(LEN(A3914)&gt;0,VLOOKUP(A3914,Seguimiento_Mar_2025!G$4:H$356,2,FALSE),"")</f>
        <v>Personas de la comunidad en general sensibilizadas y capacitadas en promoción de derechos de la población LGBTI</v>
      </c>
      <c r="C3914" s="1" t="str">
        <f>+IF(LEN(A3914)&gt;0,VLOOKUP(A3914,Seguimiento_Mar_2025!G$4:J$356,4,FALSE),"")</f>
        <v>Secretaría de Salud e Inclusión Social</v>
      </c>
      <c r="D3914" t="s">
        <v>1230</v>
      </c>
      <c r="E3914" t="str">
        <f t="shared" si="123"/>
        <v>52020301Amagá</v>
      </c>
      <c r="F3914" t="str">
        <f t="shared" si="124"/>
        <v/>
      </c>
      <c r="G3914">
        <v>20</v>
      </c>
      <c r="H3914" s="2"/>
      <c r="I3914">
        <f>+ABS(SUMIF($A$4:$A$11183,A3914,$H$4:$H$11183)-IF(ISERROR(VLOOKUP(A3914,Seguimiento_Mar_2025!G$4:U$356,15,FALSE)),0,VLOOKUP(A3914,Seguimiento_Mar_2025!G$4:U$356,15,FALSE)))</f>
        <v>266</v>
      </c>
    </row>
    <row r="3915" spans="1:9" ht="30">
      <c r="A3915" t="s">
        <v>243</v>
      </c>
      <c r="B3915" s="1" t="str">
        <f>+IF(LEN(A3915)&gt;0,VLOOKUP(A3915,Seguimiento_Mar_2025!G$4:H$356,2,FALSE),"")</f>
        <v>Personas de la comunidad en general sensibilizadas y capacitadas en promoción de derechos de la población LGBTI</v>
      </c>
      <c r="C3915" s="1" t="str">
        <f>+IF(LEN(A3915)&gt;0,VLOOKUP(A3915,Seguimiento_Mar_2025!G$4:J$356,4,FALSE),"")</f>
        <v>Secretaría de Salud e Inclusión Social</v>
      </c>
      <c r="D3915" t="s">
        <v>1255</v>
      </c>
      <c r="E3915" t="str">
        <f t="shared" si="123"/>
        <v>52020301Santa Fe de Antioquia</v>
      </c>
      <c r="F3915" t="str">
        <f t="shared" si="124"/>
        <v/>
      </c>
      <c r="G3915">
        <v>12</v>
      </c>
      <c r="H3915" s="2"/>
      <c r="I3915">
        <f>+ABS(SUMIF($A$4:$A$11183,A3915,$H$4:$H$11183)-IF(ISERROR(VLOOKUP(A3915,Seguimiento_Mar_2025!G$4:U$356,15,FALSE)),0,VLOOKUP(A3915,Seguimiento_Mar_2025!G$4:U$356,15,FALSE)))</f>
        <v>266</v>
      </c>
    </row>
    <row r="3916" spans="1:9" ht="30">
      <c r="A3916" t="s">
        <v>243</v>
      </c>
      <c r="B3916" s="1" t="str">
        <f>+IF(LEN(A3916)&gt;0,VLOOKUP(A3916,Seguimiento_Mar_2025!G$4:H$356,2,FALSE),"")</f>
        <v>Personas de la comunidad en general sensibilizadas y capacitadas en promoción de derechos de la población LGBTI</v>
      </c>
      <c r="C3916" s="1" t="str">
        <f>+IF(LEN(A3916)&gt;0,VLOOKUP(A3916,Seguimiento_Mar_2025!G$4:J$356,4,FALSE),"")</f>
        <v>Secretaría de Salud e Inclusión Social</v>
      </c>
      <c r="D3916" t="s">
        <v>1254</v>
      </c>
      <c r="E3916" t="str">
        <f t="shared" si="123"/>
        <v>52020301Ciudad Bolívar</v>
      </c>
      <c r="F3916" t="str">
        <f t="shared" si="124"/>
        <v/>
      </c>
      <c r="G3916">
        <v>95</v>
      </c>
      <c r="H3916" s="2"/>
      <c r="I3916">
        <f>+ABS(SUMIF($A$4:$A$11183,A3916,$H$4:$H$11183)-IF(ISERROR(VLOOKUP(A3916,Seguimiento_Mar_2025!G$4:U$356,15,FALSE)),0,VLOOKUP(A3916,Seguimiento_Mar_2025!G$4:U$356,15,FALSE)))</f>
        <v>266</v>
      </c>
    </row>
    <row r="3917" spans="1:9" ht="30">
      <c r="A3917" t="s">
        <v>245</v>
      </c>
      <c r="B3917" s="1" t="str">
        <f>+IF(LEN(A3917)&gt;0,VLOOKUP(A3917,Seguimiento_Mar_2025!G$4:H$356,2,FALSE),"")</f>
        <v>Personas de la población LGBTI atendidas en garantía y restablecimiento de derechos</v>
      </c>
      <c r="C3917" s="1" t="str">
        <f>+IF(LEN(A3917)&gt;0,VLOOKUP(A3917,Seguimiento_Mar_2025!G$4:J$356,4,FALSE),"")</f>
        <v>Secretaría de Salud e Inclusión Social</v>
      </c>
      <c r="D3917" t="s">
        <v>1258</v>
      </c>
      <c r="E3917" t="str">
        <f t="shared" si="123"/>
        <v>52020302Chigorodó</v>
      </c>
      <c r="F3917" t="str">
        <f t="shared" si="124"/>
        <v/>
      </c>
      <c r="G3917">
        <v>10</v>
      </c>
      <c r="H3917" s="2"/>
      <c r="I3917">
        <f>+ABS(SUMIF($A$4:$A$11183,A3917,$H$4:$H$11183)-IF(ISERROR(VLOOKUP(A3917,Seguimiento_Mar_2025!G$4:U$356,15,FALSE)),0,VLOOKUP(A3917,Seguimiento_Mar_2025!G$4:U$356,15,FALSE)))</f>
        <v>28</v>
      </c>
    </row>
    <row r="3918" spans="1:9" ht="30">
      <c r="A3918" t="s">
        <v>245</v>
      </c>
      <c r="B3918" s="1" t="str">
        <f>+IF(LEN(A3918)&gt;0,VLOOKUP(A3918,Seguimiento_Mar_2025!G$4:H$356,2,FALSE),"")</f>
        <v>Personas de la población LGBTI atendidas en garantía y restablecimiento de derechos</v>
      </c>
      <c r="C3918" s="1" t="str">
        <f>+IF(LEN(A3918)&gt;0,VLOOKUP(A3918,Seguimiento_Mar_2025!G$4:J$356,4,FALSE),"")</f>
        <v>Secretaría de Salud e Inclusión Social</v>
      </c>
      <c r="D3918" t="s">
        <v>1266</v>
      </c>
      <c r="E3918" t="str">
        <f t="shared" si="123"/>
        <v>52020302Carepa</v>
      </c>
      <c r="F3918" t="str">
        <f t="shared" si="124"/>
        <v/>
      </c>
      <c r="G3918">
        <v>10</v>
      </c>
      <c r="H3918" s="2"/>
      <c r="I3918">
        <f>+ABS(SUMIF($A$4:$A$11183,A3918,$H$4:$H$11183)-IF(ISERROR(VLOOKUP(A3918,Seguimiento_Mar_2025!G$4:U$356,15,FALSE)),0,VLOOKUP(A3918,Seguimiento_Mar_2025!G$4:U$356,15,FALSE)))</f>
        <v>28</v>
      </c>
    </row>
    <row r="3919" spans="1:9" ht="30">
      <c r="A3919" t="s">
        <v>245</v>
      </c>
      <c r="B3919" s="1" t="str">
        <f>+IF(LEN(A3919)&gt;0,VLOOKUP(A3919,Seguimiento_Mar_2025!G$4:H$356,2,FALSE),"")</f>
        <v>Personas de la población LGBTI atendidas en garantía y restablecimiento de derechos</v>
      </c>
      <c r="C3919" s="1" t="str">
        <f>+IF(LEN(A3919)&gt;0,VLOOKUP(A3919,Seguimiento_Mar_2025!G$4:J$356,4,FALSE),"")</f>
        <v>Secretaría de Salud e Inclusión Social</v>
      </c>
      <c r="D3919" t="s">
        <v>1290</v>
      </c>
      <c r="E3919" t="str">
        <f t="shared" si="123"/>
        <v>52020302Uramita</v>
      </c>
      <c r="F3919" t="str">
        <f t="shared" si="124"/>
        <v/>
      </c>
      <c r="G3919">
        <v>5</v>
      </c>
      <c r="H3919" s="2"/>
      <c r="I3919">
        <f>+ABS(SUMIF($A$4:$A$11183,A3919,$H$4:$H$11183)-IF(ISERROR(VLOOKUP(A3919,Seguimiento_Mar_2025!G$4:U$356,15,FALSE)),0,VLOOKUP(A3919,Seguimiento_Mar_2025!G$4:U$356,15,FALSE)))</f>
        <v>28</v>
      </c>
    </row>
    <row r="3920" spans="1:9" ht="30">
      <c r="A3920" t="s">
        <v>245</v>
      </c>
      <c r="B3920" s="1" t="str">
        <f>+IF(LEN(A3920)&gt;0,VLOOKUP(A3920,Seguimiento_Mar_2025!G$4:H$356,2,FALSE),"")</f>
        <v>Personas de la población LGBTI atendidas en garantía y restablecimiento de derechos</v>
      </c>
      <c r="C3920" s="1" t="str">
        <f>+IF(LEN(A3920)&gt;0,VLOOKUP(A3920,Seguimiento_Mar_2025!G$4:J$356,4,FALSE),"")</f>
        <v>Secretaría de Salud e Inclusión Social</v>
      </c>
      <c r="D3920" t="s">
        <v>1255</v>
      </c>
      <c r="E3920" t="str">
        <f t="shared" si="123"/>
        <v>52020302Santa Fe de Antioquia</v>
      </c>
      <c r="F3920" t="str">
        <f t="shared" si="124"/>
        <v/>
      </c>
      <c r="G3920">
        <v>9</v>
      </c>
      <c r="H3920" s="2"/>
      <c r="I3920">
        <f>+ABS(SUMIF($A$4:$A$11183,A3920,$H$4:$H$11183)-IF(ISERROR(VLOOKUP(A3920,Seguimiento_Mar_2025!G$4:U$356,15,FALSE)),0,VLOOKUP(A3920,Seguimiento_Mar_2025!G$4:U$356,15,FALSE)))</f>
        <v>28</v>
      </c>
    </row>
    <row r="3921" spans="1:9" ht="30">
      <c r="A3921" t="s">
        <v>245</v>
      </c>
      <c r="B3921" s="1" t="str">
        <f>+IF(LEN(A3921)&gt;0,VLOOKUP(A3921,Seguimiento_Mar_2025!G$4:H$356,2,FALSE),"")</f>
        <v>Personas de la población LGBTI atendidas en garantía y restablecimiento de derechos</v>
      </c>
      <c r="C3921" s="1" t="str">
        <f>+IF(LEN(A3921)&gt;0,VLOOKUP(A3921,Seguimiento_Mar_2025!G$4:J$356,4,FALSE),"")</f>
        <v>Secretaría de Salud e Inclusión Social</v>
      </c>
      <c r="D3921" t="s">
        <v>1320</v>
      </c>
      <c r="E3921" t="str">
        <f t="shared" si="123"/>
        <v>52020302El Carmen de Viboral</v>
      </c>
      <c r="F3921" t="str">
        <f t="shared" si="124"/>
        <v/>
      </c>
      <c r="G3921">
        <v>1</v>
      </c>
      <c r="H3921" s="2"/>
      <c r="I3921">
        <f>+ABS(SUMIF($A$4:$A$11183,A3921,$H$4:$H$11183)-IF(ISERROR(VLOOKUP(A3921,Seguimiento_Mar_2025!G$4:U$356,15,FALSE)),0,VLOOKUP(A3921,Seguimiento_Mar_2025!G$4:U$356,15,FALSE)))</f>
        <v>28</v>
      </c>
    </row>
    <row r="3922" spans="1:9" ht="30">
      <c r="A3922" t="s">
        <v>245</v>
      </c>
      <c r="B3922" s="1" t="str">
        <f>+IF(LEN(A3922)&gt;0,VLOOKUP(A3922,Seguimiento_Mar_2025!G$4:H$356,2,FALSE),"")</f>
        <v>Personas de la población LGBTI atendidas en garantía y restablecimiento de derechos</v>
      </c>
      <c r="C3922" s="1" t="str">
        <f>+IF(LEN(A3922)&gt;0,VLOOKUP(A3922,Seguimiento_Mar_2025!G$4:J$356,4,FALSE),"")</f>
        <v>Secretaría de Salud e Inclusión Social</v>
      </c>
      <c r="D3922" t="s">
        <v>1256</v>
      </c>
      <c r="E3922" t="str">
        <f t="shared" si="123"/>
        <v>52020302Medellín</v>
      </c>
      <c r="F3922" t="str">
        <f t="shared" si="124"/>
        <v/>
      </c>
      <c r="G3922">
        <v>46</v>
      </c>
      <c r="H3922" s="2"/>
      <c r="I3922">
        <f>+ABS(SUMIF($A$4:$A$11183,A3922,$H$4:$H$11183)-IF(ISERROR(VLOOKUP(A3922,Seguimiento_Mar_2025!G$4:U$356,15,FALSE)),0,VLOOKUP(A3922,Seguimiento_Mar_2025!G$4:U$356,15,FALSE)))</f>
        <v>28</v>
      </c>
    </row>
    <row r="3923" spans="1:9" ht="30">
      <c r="A3923" t="s">
        <v>496</v>
      </c>
      <c r="B3923" s="1" t="str">
        <f>+IF(LEN(A3923)&gt;0,VLOOKUP(A3923,Seguimiento_Mar_2025!G$4:H$356,2,FALSE),"")</f>
        <v>Viviendas en zonas rurales conectadas a la red del sistema de distribución local de energía eléctrica</v>
      </c>
      <c r="C3923" s="1" t="str">
        <f>+IF(LEN(A3923)&gt;0,VLOOKUP(A3923,Seguimiento_Mar_2025!G$4:J$356,4,FALSE),"")</f>
        <v>Secretaría de Ambiente</v>
      </c>
      <c r="D3923" t="s">
        <v>1271</v>
      </c>
      <c r="E3923" t="str">
        <f t="shared" si="123"/>
        <v>53010401Abejorral</v>
      </c>
      <c r="F3923" t="str">
        <f t="shared" si="124"/>
        <v/>
      </c>
      <c r="G3923">
        <v>25</v>
      </c>
      <c r="H3923">
        <v>25</v>
      </c>
      <c r="I3923">
        <f>+ABS(SUMIF($A$4:$A$11183,A3923,$H$4:$H$11183)-IF(ISERROR(VLOOKUP(A3923,Seguimiento_Mar_2025!G$4:U$356,15,FALSE)),0,VLOOKUP(A3923,Seguimiento_Mar_2025!G$4:U$356,15,FALSE)))</f>
        <v>0</v>
      </c>
    </row>
    <row r="3924" spans="1:9" ht="30">
      <c r="A3924" t="s">
        <v>496</v>
      </c>
      <c r="B3924" s="1" t="str">
        <f>+IF(LEN(A3924)&gt;0,VLOOKUP(A3924,Seguimiento_Mar_2025!G$4:H$356,2,FALSE),"")</f>
        <v>Viviendas en zonas rurales conectadas a la red del sistema de distribución local de energía eléctrica</v>
      </c>
      <c r="C3924" s="1" t="str">
        <f>+IF(LEN(A3924)&gt;0,VLOOKUP(A3924,Seguimiento_Mar_2025!G$4:J$356,4,FALSE),"")</f>
        <v>Secretaría de Ambiente</v>
      </c>
      <c r="D3924" t="s">
        <v>1303</v>
      </c>
      <c r="E3924" t="str">
        <f t="shared" si="123"/>
        <v>53010401Abriaquí</v>
      </c>
      <c r="F3924" t="str">
        <f t="shared" si="124"/>
        <v/>
      </c>
      <c r="G3924">
        <v>2</v>
      </c>
      <c r="H3924">
        <v>2</v>
      </c>
      <c r="I3924">
        <f>+ABS(SUMIF($A$4:$A$11183,A3924,$H$4:$H$11183)-IF(ISERROR(VLOOKUP(A3924,Seguimiento_Mar_2025!G$4:U$356,15,FALSE)),0,VLOOKUP(A3924,Seguimiento_Mar_2025!G$4:U$356,15,FALSE)))</f>
        <v>0</v>
      </c>
    </row>
    <row r="3925" spans="1:9" ht="30">
      <c r="A3925" t="s">
        <v>496</v>
      </c>
      <c r="B3925" s="1" t="str">
        <f>+IF(LEN(A3925)&gt;0,VLOOKUP(A3925,Seguimiento_Mar_2025!G$4:H$356,2,FALSE),"")</f>
        <v>Viviendas en zonas rurales conectadas a la red del sistema de distribución local de energía eléctrica</v>
      </c>
      <c r="C3925" s="1" t="str">
        <f>+IF(LEN(A3925)&gt;0,VLOOKUP(A3925,Seguimiento_Mar_2025!G$4:J$356,4,FALSE),"")</f>
        <v>Secretaría de Ambiente</v>
      </c>
      <c r="D3925" t="s">
        <v>1304</v>
      </c>
      <c r="E3925" t="str">
        <f t="shared" si="123"/>
        <v>53010401Alejandría</v>
      </c>
      <c r="F3925" t="str">
        <f t="shared" si="124"/>
        <v/>
      </c>
      <c r="G3925">
        <v>7</v>
      </c>
      <c r="H3925">
        <v>7</v>
      </c>
      <c r="I3925">
        <f>+ABS(SUMIF($A$4:$A$11183,A3925,$H$4:$H$11183)-IF(ISERROR(VLOOKUP(A3925,Seguimiento_Mar_2025!G$4:U$356,15,FALSE)),0,VLOOKUP(A3925,Seguimiento_Mar_2025!G$4:U$356,15,FALSE)))</f>
        <v>0</v>
      </c>
    </row>
    <row r="3926" spans="1:9" ht="30">
      <c r="A3926" t="s">
        <v>496</v>
      </c>
      <c r="B3926" s="1" t="str">
        <f>+IF(LEN(A3926)&gt;0,VLOOKUP(A3926,Seguimiento_Mar_2025!G$4:H$356,2,FALSE),"")</f>
        <v>Viviendas en zonas rurales conectadas a la red del sistema de distribución local de energía eléctrica</v>
      </c>
      <c r="C3926" s="1" t="str">
        <f>+IF(LEN(A3926)&gt;0,VLOOKUP(A3926,Seguimiento_Mar_2025!G$4:J$356,4,FALSE),"")</f>
        <v>Secretaría de Ambiente</v>
      </c>
      <c r="D3926" t="s">
        <v>1230</v>
      </c>
      <c r="E3926" t="str">
        <f t="shared" si="123"/>
        <v>53010401Amagá</v>
      </c>
      <c r="F3926" t="str">
        <f t="shared" si="124"/>
        <v/>
      </c>
      <c r="G3926">
        <v>59</v>
      </c>
      <c r="H3926">
        <v>59</v>
      </c>
      <c r="I3926">
        <f>+ABS(SUMIF($A$4:$A$11183,A3926,$H$4:$H$11183)-IF(ISERROR(VLOOKUP(A3926,Seguimiento_Mar_2025!G$4:U$356,15,FALSE)),0,VLOOKUP(A3926,Seguimiento_Mar_2025!G$4:U$356,15,FALSE)))</f>
        <v>0</v>
      </c>
    </row>
    <row r="3927" spans="1:9" ht="30">
      <c r="A3927" t="s">
        <v>496</v>
      </c>
      <c r="B3927" s="1" t="str">
        <f>+IF(LEN(A3927)&gt;0,VLOOKUP(A3927,Seguimiento_Mar_2025!G$4:H$356,2,FALSE),"")</f>
        <v>Viviendas en zonas rurales conectadas a la red del sistema de distribución local de energía eléctrica</v>
      </c>
      <c r="C3927" s="1" t="str">
        <f>+IF(LEN(A3927)&gt;0,VLOOKUP(A3927,Seguimiento_Mar_2025!G$4:J$356,4,FALSE),"")</f>
        <v>Secretaría de Ambiente</v>
      </c>
      <c r="D3927" t="s">
        <v>1305</v>
      </c>
      <c r="E3927" t="str">
        <f t="shared" si="123"/>
        <v>53010401Amalfi</v>
      </c>
      <c r="F3927" t="str">
        <f t="shared" si="124"/>
        <v/>
      </c>
      <c r="G3927">
        <v>32</v>
      </c>
      <c r="H3927">
        <v>32</v>
      </c>
      <c r="I3927">
        <f>+ABS(SUMIF($A$4:$A$11183,A3927,$H$4:$H$11183)-IF(ISERROR(VLOOKUP(A3927,Seguimiento_Mar_2025!G$4:U$356,15,FALSE)),0,VLOOKUP(A3927,Seguimiento_Mar_2025!G$4:U$356,15,FALSE)))</f>
        <v>0</v>
      </c>
    </row>
    <row r="3928" spans="1:9" ht="30">
      <c r="A3928" t="s">
        <v>496</v>
      </c>
      <c r="B3928" s="1" t="str">
        <f>+IF(LEN(A3928)&gt;0,VLOOKUP(A3928,Seguimiento_Mar_2025!G$4:H$356,2,FALSE),"")</f>
        <v>Viviendas en zonas rurales conectadas a la red del sistema de distribución local de energía eléctrica</v>
      </c>
      <c r="C3928" s="1" t="str">
        <f>+IF(LEN(A3928)&gt;0,VLOOKUP(A3928,Seguimiento_Mar_2025!G$4:J$356,4,FALSE),"")</f>
        <v>Secretaría de Ambiente</v>
      </c>
      <c r="D3928" t="s">
        <v>1241</v>
      </c>
      <c r="E3928" t="str">
        <f t="shared" si="123"/>
        <v>53010401Andes</v>
      </c>
      <c r="F3928" t="str">
        <f t="shared" si="124"/>
        <v/>
      </c>
      <c r="G3928">
        <v>32</v>
      </c>
      <c r="H3928">
        <v>32</v>
      </c>
      <c r="I3928">
        <f>+ABS(SUMIF($A$4:$A$11183,A3928,$H$4:$H$11183)-IF(ISERROR(VLOOKUP(A3928,Seguimiento_Mar_2025!G$4:U$356,15,FALSE)),0,VLOOKUP(A3928,Seguimiento_Mar_2025!G$4:U$356,15,FALSE)))</f>
        <v>0</v>
      </c>
    </row>
    <row r="3929" spans="1:9" ht="30">
      <c r="A3929" t="s">
        <v>496</v>
      </c>
      <c r="B3929" s="1" t="str">
        <f>+IF(LEN(A3929)&gt;0,VLOOKUP(A3929,Seguimiento_Mar_2025!G$4:H$356,2,FALSE),"")</f>
        <v>Viviendas en zonas rurales conectadas a la red del sistema de distribución local de energía eléctrica</v>
      </c>
      <c r="C3929" s="1" t="str">
        <f>+IF(LEN(A3929)&gt;0,VLOOKUP(A3929,Seguimiento_Mar_2025!G$4:J$356,4,FALSE),"")</f>
        <v>Secretaría de Ambiente</v>
      </c>
      <c r="D3929" t="s">
        <v>1277</v>
      </c>
      <c r="E3929" t="str">
        <f t="shared" si="123"/>
        <v>53010401Angelópolis</v>
      </c>
      <c r="F3929" t="str">
        <f t="shared" si="124"/>
        <v/>
      </c>
      <c r="G3929">
        <v>10</v>
      </c>
      <c r="H3929">
        <v>10</v>
      </c>
      <c r="I3929">
        <f>+ABS(SUMIF($A$4:$A$11183,A3929,$H$4:$H$11183)-IF(ISERROR(VLOOKUP(A3929,Seguimiento_Mar_2025!G$4:U$356,15,FALSE)),0,VLOOKUP(A3929,Seguimiento_Mar_2025!G$4:U$356,15,FALSE)))</f>
        <v>0</v>
      </c>
    </row>
    <row r="3930" spans="1:9" ht="30">
      <c r="A3930" t="s">
        <v>496</v>
      </c>
      <c r="B3930" s="1" t="str">
        <f>+IF(LEN(A3930)&gt;0,VLOOKUP(A3930,Seguimiento_Mar_2025!G$4:H$356,2,FALSE),"")</f>
        <v>Viviendas en zonas rurales conectadas a la red del sistema de distribución local de energía eléctrica</v>
      </c>
      <c r="C3930" s="1" t="str">
        <f>+IF(LEN(A3930)&gt;0,VLOOKUP(A3930,Seguimiento_Mar_2025!G$4:J$356,4,FALSE),"")</f>
        <v>Secretaría de Ambiente</v>
      </c>
      <c r="D3930" t="s">
        <v>1278</v>
      </c>
      <c r="E3930" t="str">
        <f t="shared" si="123"/>
        <v>53010401Angostura</v>
      </c>
      <c r="F3930" t="str">
        <f t="shared" si="124"/>
        <v/>
      </c>
      <c r="G3930">
        <v>8</v>
      </c>
      <c r="H3930">
        <v>8</v>
      </c>
      <c r="I3930">
        <f>+ABS(SUMIF($A$4:$A$11183,A3930,$H$4:$H$11183)-IF(ISERROR(VLOOKUP(A3930,Seguimiento_Mar_2025!G$4:U$356,15,FALSE)),0,VLOOKUP(A3930,Seguimiento_Mar_2025!G$4:U$356,15,FALSE)))</f>
        <v>0</v>
      </c>
    </row>
    <row r="3931" spans="1:9" ht="30">
      <c r="A3931" t="s">
        <v>496</v>
      </c>
      <c r="B3931" s="1" t="str">
        <f>+IF(LEN(A3931)&gt;0,VLOOKUP(A3931,Seguimiento_Mar_2025!G$4:H$356,2,FALSE),"")</f>
        <v>Viviendas en zonas rurales conectadas a la red del sistema de distribución local de energía eléctrica</v>
      </c>
      <c r="C3931" s="1" t="str">
        <f>+IF(LEN(A3931)&gt;0,VLOOKUP(A3931,Seguimiento_Mar_2025!G$4:J$356,4,FALSE),"")</f>
        <v>Secretaría de Ambiente</v>
      </c>
      <c r="D3931" t="s">
        <v>1306</v>
      </c>
      <c r="E3931" t="str">
        <f t="shared" si="123"/>
        <v>53010401Anorí</v>
      </c>
      <c r="F3931" t="str">
        <f t="shared" si="124"/>
        <v/>
      </c>
      <c r="G3931">
        <v>27</v>
      </c>
      <c r="H3931">
        <v>27</v>
      </c>
      <c r="I3931">
        <f>+ABS(SUMIF($A$4:$A$11183,A3931,$H$4:$H$11183)-IF(ISERROR(VLOOKUP(A3931,Seguimiento_Mar_2025!G$4:U$356,15,FALSE)),0,VLOOKUP(A3931,Seguimiento_Mar_2025!G$4:U$356,15,FALSE)))</f>
        <v>0</v>
      </c>
    </row>
    <row r="3932" spans="1:9" ht="30">
      <c r="A3932" t="s">
        <v>496</v>
      </c>
      <c r="B3932" s="1" t="str">
        <f>+IF(LEN(A3932)&gt;0,VLOOKUP(A3932,Seguimiento_Mar_2025!G$4:H$356,2,FALSE),"")</f>
        <v>Viviendas en zonas rurales conectadas a la red del sistema de distribución local de energía eléctrica</v>
      </c>
      <c r="C3932" s="1" t="str">
        <f>+IF(LEN(A3932)&gt;0,VLOOKUP(A3932,Seguimiento_Mar_2025!G$4:J$356,4,FALSE),"")</f>
        <v>Secretaría de Ambiente</v>
      </c>
      <c r="D3932" t="s">
        <v>1307</v>
      </c>
      <c r="E3932" t="str">
        <f t="shared" si="123"/>
        <v>53010401Anzá</v>
      </c>
      <c r="F3932" t="str">
        <f t="shared" si="124"/>
        <v/>
      </c>
      <c r="G3932">
        <v>28</v>
      </c>
      <c r="H3932">
        <v>28</v>
      </c>
      <c r="I3932">
        <f>+ABS(SUMIF($A$4:$A$11183,A3932,$H$4:$H$11183)-IF(ISERROR(VLOOKUP(A3932,Seguimiento_Mar_2025!G$4:U$356,15,FALSE)),0,VLOOKUP(A3932,Seguimiento_Mar_2025!G$4:U$356,15,FALSE)))</f>
        <v>0</v>
      </c>
    </row>
    <row r="3933" spans="1:9" ht="30">
      <c r="A3933" t="s">
        <v>496</v>
      </c>
      <c r="B3933" s="1" t="str">
        <f>+IF(LEN(A3933)&gt;0,VLOOKUP(A3933,Seguimiento_Mar_2025!G$4:H$356,2,FALSE),"")</f>
        <v>Viviendas en zonas rurales conectadas a la red del sistema de distribución local de energía eléctrica</v>
      </c>
      <c r="C3933" s="1" t="str">
        <f>+IF(LEN(A3933)&gt;0,VLOOKUP(A3933,Seguimiento_Mar_2025!G$4:J$356,4,FALSE),"")</f>
        <v>Secretaría de Ambiente</v>
      </c>
      <c r="D3933" t="s">
        <v>1257</v>
      </c>
      <c r="E3933" t="str">
        <f t="shared" si="123"/>
        <v>53010401Apartadó</v>
      </c>
      <c r="F3933" t="str">
        <f t="shared" si="124"/>
        <v/>
      </c>
      <c r="G3933">
        <v>109</v>
      </c>
      <c r="H3933">
        <v>109</v>
      </c>
      <c r="I3933">
        <f>+ABS(SUMIF($A$4:$A$11183,A3933,$H$4:$H$11183)-IF(ISERROR(VLOOKUP(A3933,Seguimiento_Mar_2025!G$4:U$356,15,FALSE)),0,VLOOKUP(A3933,Seguimiento_Mar_2025!G$4:U$356,15,FALSE)))</f>
        <v>0</v>
      </c>
    </row>
    <row r="3934" spans="1:9" ht="30">
      <c r="A3934" t="s">
        <v>496</v>
      </c>
      <c r="B3934" s="1" t="str">
        <f>+IF(LEN(A3934)&gt;0,VLOOKUP(A3934,Seguimiento_Mar_2025!G$4:H$356,2,FALSE),"")</f>
        <v>Viviendas en zonas rurales conectadas a la red del sistema de distribución local de energía eléctrica</v>
      </c>
      <c r="C3934" s="1" t="str">
        <f>+IF(LEN(A3934)&gt;0,VLOOKUP(A3934,Seguimiento_Mar_2025!G$4:J$356,4,FALSE),"")</f>
        <v>Secretaría de Ambiente</v>
      </c>
      <c r="D3934" t="s">
        <v>1225</v>
      </c>
      <c r="E3934" t="str">
        <f t="shared" si="123"/>
        <v>53010401Arboletes</v>
      </c>
      <c r="F3934" t="str">
        <f t="shared" si="124"/>
        <v/>
      </c>
      <c r="G3934">
        <v>70</v>
      </c>
      <c r="H3934">
        <v>70</v>
      </c>
      <c r="I3934">
        <f>+ABS(SUMIF($A$4:$A$11183,A3934,$H$4:$H$11183)-IF(ISERROR(VLOOKUP(A3934,Seguimiento_Mar_2025!G$4:U$356,15,FALSE)),0,VLOOKUP(A3934,Seguimiento_Mar_2025!G$4:U$356,15,FALSE)))</f>
        <v>0</v>
      </c>
    </row>
    <row r="3935" spans="1:9" ht="30">
      <c r="A3935" t="s">
        <v>496</v>
      </c>
      <c r="B3935" s="1" t="str">
        <f>+IF(LEN(A3935)&gt;0,VLOOKUP(A3935,Seguimiento_Mar_2025!G$4:H$356,2,FALSE),"")</f>
        <v>Viviendas en zonas rurales conectadas a la red del sistema de distribución local de energía eléctrica</v>
      </c>
      <c r="C3935" s="1" t="str">
        <f>+IF(LEN(A3935)&gt;0,VLOOKUP(A3935,Seguimiento_Mar_2025!G$4:J$356,4,FALSE),"")</f>
        <v>Secretaría de Ambiente</v>
      </c>
      <c r="D3935" t="s">
        <v>1308</v>
      </c>
      <c r="E3935" t="str">
        <f t="shared" si="123"/>
        <v>53010401Argelia</v>
      </c>
      <c r="F3935" t="str">
        <f t="shared" si="124"/>
        <v/>
      </c>
      <c r="G3935">
        <v>15</v>
      </c>
      <c r="H3935">
        <v>15</v>
      </c>
      <c r="I3935">
        <f>+ABS(SUMIF($A$4:$A$11183,A3935,$H$4:$H$11183)-IF(ISERROR(VLOOKUP(A3935,Seguimiento_Mar_2025!G$4:U$356,15,FALSE)),0,VLOOKUP(A3935,Seguimiento_Mar_2025!G$4:U$356,15,FALSE)))</f>
        <v>0</v>
      </c>
    </row>
    <row r="3936" spans="1:9" ht="30">
      <c r="A3936" t="s">
        <v>496</v>
      </c>
      <c r="B3936" s="1" t="str">
        <f>+IF(LEN(A3936)&gt;0,VLOOKUP(A3936,Seguimiento_Mar_2025!G$4:H$356,2,FALSE),"")</f>
        <v>Viviendas en zonas rurales conectadas a la red del sistema de distribución local de energía eléctrica</v>
      </c>
      <c r="C3936" s="1" t="str">
        <f>+IF(LEN(A3936)&gt;0,VLOOKUP(A3936,Seguimiento_Mar_2025!G$4:J$356,4,FALSE),"")</f>
        <v>Secretaría de Ambiente</v>
      </c>
      <c r="D3936" t="s">
        <v>1269</v>
      </c>
      <c r="E3936" t="str">
        <f t="shared" si="123"/>
        <v>53010401Armenia</v>
      </c>
      <c r="F3936" t="str">
        <f t="shared" si="124"/>
        <v/>
      </c>
      <c r="G3936">
        <v>5</v>
      </c>
      <c r="H3936">
        <v>5</v>
      </c>
      <c r="I3936">
        <f>+ABS(SUMIF($A$4:$A$11183,A3936,$H$4:$H$11183)-IF(ISERROR(VLOOKUP(A3936,Seguimiento_Mar_2025!G$4:U$356,15,FALSE)),0,VLOOKUP(A3936,Seguimiento_Mar_2025!G$4:U$356,15,FALSE)))</f>
        <v>0</v>
      </c>
    </row>
    <row r="3937" spans="1:9" ht="30">
      <c r="A3937" t="s">
        <v>496</v>
      </c>
      <c r="B3937" s="1" t="str">
        <f>+IF(LEN(A3937)&gt;0,VLOOKUP(A3937,Seguimiento_Mar_2025!G$4:H$356,2,FALSE),"")</f>
        <v>Viviendas en zonas rurales conectadas a la red del sistema de distribución local de energía eléctrica</v>
      </c>
      <c r="C3937" s="1" t="str">
        <f>+IF(LEN(A3937)&gt;0,VLOOKUP(A3937,Seguimiento_Mar_2025!G$4:J$356,4,FALSE),"")</f>
        <v>Secretaría de Ambiente</v>
      </c>
      <c r="D3937" t="s">
        <v>1279</v>
      </c>
      <c r="E3937" t="str">
        <f t="shared" si="123"/>
        <v>53010401Belmira</v>
      </c>
      <c r="F3937" t="str">
        <f t="shared" si="124"/>
        <v/>
      </c>
      <c r="G3937">
        <v>6</v>
      </c>
      <c r="H3937">
        <v>6</v>
      </c>
      <c r="I3937">
        <f>+ABS(SUMIF($A$4:$A$11183,A3937,$H$4:$H$11183)-IF(ISERROR(VLOOKUP(A3937,Seguimiento_Mar_2025!G$4:U$356,15,FALSE)),0,VLOOKUP(A3937,Seguimiento_Mar_2025!G$4:U$356,15,FALSE)))</f>
        <v>0</v>
      </c>
    </row>
    <row r="3938" spans="1:9" ht="30">
      <c r="A3938" t="s">
        <v>496</v>
      </c>
      <c r="B3938" s="1" t="str">
        <f>+IF(LEN(A3938)&gt;0,VLOOKUP(A3938,Seguimiento_Mar_2025!G$4:H$356,2,FALSE),"")</f>
        <v>Viviendas en zonas rurales conectadas a la red del sistema de distribución local de energía eléctrica</v>
      </c>
      <c r="C3938" s="1" t="str">
        <f>+IF(LEN(A3938)&gt;0,VLOOKUP(A3938,Seguimiento_Mar_2025!G$4:J$356,4,FALSE),"")</f>
        <v>Secretaría de Ambiente</v>
      </c>
      <c r="D3938" t="s">
        <v>1311</v>
      </c>
      <c r="E3938" t="str">
        <f t="shared" si="123"/>
        <v>53010401Betania</v>
      </c>
      <c r="F3938" t="str">
        <f t="shared" si="124"/>
        <v/>
      </c>
      <c r="G3938">
        <v>16</v>
      </c>
      <c r="H3938">
        <v>16</v>
      </c>
      <c r="I3938">
        <f>+ABS(SUMIF($A$4:$A$11183,A3938,$H$4:$H$11183)-IF(ISERROR(VLOOKUP(A3938,Seguimiento_Mar_2025!G$4:U$356,15,FALSE)),0,VLOOKUP(A3938,Seguimiento_Mar_2025!G$4:U$356,15,FALSE)))</f>
        <v>0</v>
      </c>
    </row>
    <row r="3939" spans="1:9" ht="30">
      <c r="A3939" t="s">
        <v>496</v>
      </c>
      <c r="B3939" s="1" t="str">
        <f>+IF(LEN(A3939)&gt;0,VLOOKUP(A3939,Seguimiento_Mar_2025!G$4:H$356,2,FALSE),"")</f>
        <v>Viviendas en zonas rurales conectadas a la red del sistema de distribución local de energía eléctrica</v>
      </c>
      <c r="C3939" s="1" t="str">
        <f>+IF(LEN(A3939)&gt;0,VLOOKUP(A3939,Seguimiento_Mar_2025!G$4:J$356,4,FALSE),"")</f>
        <v>Secretaría de Ambiente</v>
      </c>
      <c r="D3939" t="s">
        <v>1272</v>
      </c>
      <c r="E3939" t="str">
        <f t="shared" si="123"/>
        <v>53010401Betulia</v>
      </c>
      <c r="F3939" t="str">
        <f t="shared" si="124"/>
        <v/>
      </c>
      <c r="G3939">
        <v>53</v>
      </c>
      <c r="H3939">
        <v>53</v>
      </c>
      <c r="I3939">
        <f>+ABS(SUMIF($A$4:$A$11183,A3939,$H$4:$H$11183)-IF(ISERROR(VLOOKUP(A3939,Seguimiento_Mar_2025!G$4:U$356,15,FALSE)),0,VLOOKUP(A3939,Seguimiento_Mar_2025!G$4:U$356,15,FALSE)))</f>
        <v>0</v>
      </c>
    </row>
    <row r="3940" spans="1:9" ht="30">
      <c r="A3940" t="s">
        <v>496</v>
      </c>
      <c r="B3940" s="1" t="str">
        <f>+IF(LEN(A3940)&gt;0,VLOOKUP(A3940,Seguimiento_Mar_2025!G$4:H$356,2,FALSE),"")</f>
        <v>Viviendas en zonas rurales conectadas a la red del sistema de distribución local de energía eléctrica</v>
      </c>
      <c r="C3940" s="1" t="str">
        <f>+IF(LEN(A3940)&gt;0,VLOOKUP(A3940,Seguimiento_Mar_2025!G$4:J$356,4,FALSE),"")</f>
        <v>Secretaría de Ambiente</v>
      </c>
      <c r="D3940" t="s">
        <v>1280</v>
      </c>
      <c r="E3940" t="str">
        <f t="shared" si="123"/>
        <v>53010401Briceño</v>
      </c>
      <c r="F3940" t="str">
        <f t="shared" si="124"/>
        <v/>
      </c>
      <c r="G3940">
        <v>5</v>
      </c>
      <c r="H3940">
        <v>5</v>
      </c>
      <c r="I3940">
        <f>+ABS(SUMIF($A$4:$A$11183,A3940,$H$4:$H$11183)-IF(ISERROR(VLOOKUP(A3940,Seguimiento_Mar_2025!G$4:U$356,15,FALSE)),0,VLOOKUP(A3940,Seguimiento_Mar_2025!G$4:U$356,15,FALSE)))</f>
        <v>0</v>
      </c>
    </row>
    <row r="3941" spans="1:9" ht="30">
      <c r="A3941" t="s">
        <v>496</v>
      </c>
      <c r="B3941" s="1" t="str">
        <f>+IF(LEN(A3941)&gt;0,VLOOKUP(A3941,Seguimiento_Mar_2025!G$4:H$356,2,FALSE),"")</f>
        <v>Viviendas en zonas rurales conectadas a la red del sistema de distribución local de energía eléctrica</v>
      </c>
      <c r="C3941" s="1" t="str">
        <f>+IF(LEN(A3941)&gt;0,VLOOKUP(A3941,Seguimiento_Mar_2025!G$4:J$356,4,FALSE),"")</f>
        <v>Secretaría de Ambiente</v>
      </c>
      <c r="D3941" t="s">
        <v>1312</v>
      </c>
      <c r="E3941" t="str">
        <f t="shared" si="123"/>
        <v>53010401Buriticá</v>
      </c>
      <c r="F3941" t="str">
        <f t="shared" si="124"/>
        <v/>
      </c>
      <c r="G3941">
        <v>33</v>
      </c>
      <c r="H3941">
        <v>33</v>
      </c>
      <c r="I3941">
        <f>+ABS(SUMIF($A$4:$A$11183,A3941,$H$4:$H$11183)-IF(ISERROR(VLOOKUP(A3941,Seguimiento_Mar_2025!G$4:U$356,15,FALSE)),0,VLOOKUP(A3941,Seguimiento_Mar_2025!G$4:U$356,15,FALSE)))</f>
        <v>0</v>
      </c>
    </row>
    <row r="3942" spans="1:9" ht="30">
      <c r="A3942" t="s">
        <v>496</v>
      </c>
      <c r="B3942" s="1" t="str">
        <f>+IF(LEN(A3942)&gt;0,VLOOKUP(A3942,Seguimiento_Mar_2025!G$4:H$356,2,FALSE),"")</f>
        <v>Viviendas en zonas rurales conectadas a la red del sistema de distribución local de energía eléctrica</v>
      </c>
      <c r="C3942" s="1" t="str">
        <f>+IF(LEN(A3942)&gt;0,VLOOKUP(A3942,Seguimiento_Mar_2025!G$4:J$356,4,FALSE),"")</f>
        <v>Secretaría de Ambiente</v>
      </c>
      <c r="D3942" t="s">
        <v>1264</v>
      </c>
      <c r="E3942" t="str">
        <f t="shared" si="123"/>
        <v>53010401Cáceres</v>
      </c>
      <c r="F3942" t="str">
        <f t="shared" si="124"/>
        <v/>
      </c>
      <c r="G3942">
        <v>38</v>
      </c>
      <c r="H3942">
        <v>38</v>
      </c>
      <c r="I3942">
        <f>+ABS(SUMIF($A$4:$A$11183,A3942,$H$4:$H$11183)-IF(ISERROR(VLOOKUP(A3942,Seguimiento_Mar_2025!G$4:U$356,15,FALSE)),0,VLOOKUP(A3942,Seguimiento_Mar_2025!G$4:U$356,15,FALSE)))</f>
        <v>0</v>
      </c>
    </row>
    <row r="3943" spans="1:9" ht="30">
      <c r="A3943" t="s">
        <v>496</v>
      </c>
      <c r="B3943" s="1" t="str">
        <f>+IF(LEN(A3943)&gt;0,VLOOKUP(A3943,Seguimiento_Mar_2025!G$4:H$356,2,FALSE),"")</f>
        <v>Viviendas en zonas rurales conectadas a la red del sistema de distribución local de energía eléctrica</v>
      </c>
      <c r="C3943" s="1" t="str">
        <f>+IF(LEN(A3943)&gt;0,VLOOKUP(A3943,Seguimiento_Mar_2025!G$4:J$356,4,FALSE),"")</f>
        <v>Secretaría de Ambiente</v>
      </c>
      <c r="D3943" t="s">
        <v>1313</v>
      </c>
      <c r="E3943" t="str">
        <f t="shared" si="123"/>
        <v>53010401Caicedo</v>
      </c>
      <c r="F3943" t="str">
        <f t="shared" si="124"/>
        <v/>
      </c>
      <c r="G3943">
        <v>13</v>
      </c>
      <c r="H3943">
        <v>13</v>
      </c>
      <c r="I3943">
        <f>+ABS(SUMIF($A$4:$A$11183,A3943,$H$4:$H$11183)-IF(ISERROR(VLOOKUP(A3943,Seguimiento_Mar_2025!G$4:U$356,15,FALSE)),0,VLOOKUP(A3943,Seguimiento_Mar_2025!G$4:U$356,15,FALSE)))</f>
        <v>0</v>
      </c>
    </row>
    <row r="3944" spans="1:9" ht="30">
      <c r="A3944" t="s">
        <v>496</v>
      </c>
      <c r="B3944" s="1" t="str">
        <f>+IF(LEN(A3944)&gt;0,VLOOKUP(A3944,Seguimiento_Mar_2025!G$4:H$356,2,FALSE),"")</f>
        <v>Viviendas en zonas rurales conectadas a la red del sistema de distribución local de energía eléctrica</v>
      </c>
      <c r="C3944" s="1" t="str">
        <f>+IF(LEN(A3944)&gt;0,VLOOKUP(A3944,Seguimiento_Mar_2025!G$4:J$356,4,FALSE),"")</f>
        <v>Secretaría de Ambiente</v>
      </c>
      <c r="D3944" t="s">
        <v>1315</v>
      </c>
      <c r="E3944" t="str">
        <f t="shared" si="123"/>
        <v>53010401Campamento</v>
      </c>
      <c r="F3944" t="str">
        <f t="shared" si="124"/>
        <v/>
      </c>
      <c r="G3944">
        <v>22</v>
      </c>
      <c r="H3944">
        <v>22</v>
      </c>
      <c r="I3944">
        <f>+ABS(SUMIF($A$4:$A$11183,A3944,$H$4:$H$11183)-IF(ISERROR(VLOOKUP(A3944,Seguimiento_Mar_2025!G$4:U$356,15,FALSE)),0,VLOOKUP(A3944,Seguimiento_Mar_2025!G$4:U$356,15,FALSE)))</f>
        <v>0</v>
      </c>
    </row>
    <row r="3945" spans="1:9" ht="30">
      <c r="A3945" t="s">
        <v>496</v>
      </c>
      <c r="B3945" s="1" t="str">
        <f>+IF(LEN(A3945)&gt;0,VLOOKUP(A3945,Seguimiento_Mar_2025!G$4:H$356,2,FALSE),"")</f>
        <v>Viviendas en zonas rurales conectadas a la red del sistema de distribución local de energía eléctrica</v>
      </c>
      <c r="C3945" s="1" t="str">
        <f>+IF(LEN(A3945)&gt;0,VLOOKUP(A3945,Seguimiento_Mar_2025!G$4:J$356,4,FALSE),"")</f>
        <v>Secretaría de Ambiente</v>
      </c>
      <c r="D3945" t="s">
        <v>1316</v>
      </c>
      <c r="E3945" t="str">
        <f t="shared" ref="E3945:E4008" si="125">+A3945&amp;D3945</f>
        <v>53010401Cañasgordas</v>
      </c>
      <c r="F3945" t="str">
        <f t="shared" si="124"/>
        <v/>
      </c>
      <c r="G3945">
        <v>58</v>
      </c>
      <c r="H3945">
        <v>58</v>
      </c>
      <c r="I3945">
        <f>+ABS(SUMIF($A$4:$A$11183,A3945,$H$4:$H$11183)-IF(ISERROR(VLOOKUP(A3945,Seguimiento_Mar_2025!G$4:U$356,15,FALSE)),0,VLOOKUP(A3945,Seguimiento_Mar_2025!G$4:U$356,15,FALSE)))</f>
        <v>0</v>
      </c>
    </row>
    <row r="3946" spans="1:9" ht="30">
      <c r="A3946" t="s">
        <v>496</v>
      </c>
      <c r="B3946" s="1" t="str">
        <f>+IF(LEN(A3946)&gt;0,VLOOKUP(A3946,Seguimiento_Mar_2025!G$4:H$356,2,FALSE),"")</f>
        <v>Viviendas en zonas rurales conectadas a la red del sistema de distribución local de energía eléctrica</v>
      </c>
      <c r="C3946" s="1" t="str">
        <f>+IF(LEN(A3946)&gt;0,VLOOKUP(A3946,Seguimiento_Mar_2025!G$4:J$356,4,FALSE),"")</f>
        <v>Secretaría de Ambiente</v>
      </c>
      <c r="D3946" t="s">
        <v>1273</v>
      </c>
      <c r="E3946" t="str">
        <f t="shared" si="125"/>
        <v>53010401Caramanta</v>
      </c>
      <c r="F3946" t="str">
        <f t="shared" si="124"/>
        <v/>
      </c>
      <c r="G3946">
        <v>8</v>
      </c>
      <c r="H3946">
        <v>8</v>
      </c>
      <c r="I3946">
        <f>+ABS(SUMIF($A$4:$A$11183,A3946,$H$4:$H$11183)-IF(ISERROR(VLOOKUP(A3946,Seguimiento_Mar_2025!G$4:U$356,15,FALSE)),0,VLOOKUP(A3946,Seguimiento_Mar_2025!G$4:U$356,15,FALSE)))</f>
        <v>0</v>
      </c>
    </row>
    <row r="3947" spans="1:9" ht="30">
      <c r="A3947" t="s">
        <v>496</v>
      </c>
      <c r="B3947" s="1" t="str">
        <f>+IF(LEN(A3947)&gt;0,VLOOKUP(A3947,Seguimiento_Mar_2025!G$4:H$356,2,FALSE),"")</f>
        <v>Viviendas en zonas rurales conectadas a la red del sistema de distribución local de energía eléctrica</v>
      </c>
      <c r="C3947" s="1" t="str">
        <f>+IF(LEN(A3947)&gt;0,VLOOKUP(A3947,Seguimiento_Mar_2025!G$4:J$356,4,FALSE),"")</f>
        <v>Secretaría de Ambiente</v>
      </c>
      <c r="D3947" t="s">
        <v>1266</v>
      </c>
      <c r="E3947" t="str">
        <f t="shared" si="125"/>
        <v>53010401Carepa</v>
      </c>
      <c r="F3947" t="str">
        <f t="shared" si="124"/>
        <v/>
      </c>
      <c r="G3947">
        <v>85</v>
      </c>
      <c r="H3947">
        <v>85</v>
      </c>
      <c r="I3947">
        <f>+ABS(SUMIF($A$4:$A$11183,A3947,$H$4:$H$11183)-IF(ISERROR(VLOOKUP(A3947,Seguimiento_Mar_2025!G$4:U$356,15,FALSE)),0,VLOOKUP(A3947,Seguimiento_Mar_2025!G$4:U$356,15,FALSE)))</f>
        <v>0</v>
      </c>
    </row>
    <row r="3948" spans="1:9" ht="30">
      <c r="A3948" t="s">
        <v>496</v>
      </c>
      <c r="B3948" s="1" t="str">
        <f>+IF(LEN(A3948)&gt;0,VLOOKUP(A3948,Seguimiento_Mar_2025!G$4:H$356,2,FALSE),"")</f>
        <v>Viviendas en zonas rurales conectadas a la red del sistema de distribución local de energía eléctrica</v>
      </c>
      <c r="C3948" s="1" t="str">
        <f>+IF(LEN(A3948)&gt;0,VLOOKUP(A3948,Seguimiento_Mar_2025!G$4:J$356,4,FALSE),"")</f>
        <v>Secretaría de Ambiente</v>
      </c>
      <c r="D3948" t="s">
        <v>1265</v>
      </c>
      <c r="E3948" t="str">
        <f t="shared" si="125"/>
        <v>53010401Caucasia</v>
      </c>
      <c r="F3948" t="str">
        <f t="shared" si="124"/>
        <v/>
      </c>
      <c r="G3948">
        <v>76</v>
      </c>
      <c r="H3948">
        <v>76</v>
      </c>
      <c r="I3948">
        <f>+ABS(SUMIF($A$4:$A$11183,A3948,$H$4:$H$11183)-IF(ISERROR(VLOOKUP(A3948,Seguimiento_Mar_2025!G$4:U$356,15,FALSE)),0,VLOOKUP(A3948,Seguimiento_Mar_2025!G$4:U$356,15,FALSE)))</f>
        <v>0</v>
      </c>
    </row>
    <row r="3949" spans="1:9" ht="30">
      <c r="A3949" t="s">
        <v>496</v>
      </c>
      <c r="B3949" s="1" t="str">
        <f>+IF(LEN(A3949)&gt;0,VLOOKUP(A3949,Seguimiento_Mar_2025!G$4:H$356,2,FALSE),"")</f>
        <v>Viviendas en zonas rurales conectadas a la red del sistema de distribución local de energía eléctrica</v>
      </c>
      <c r="C3949" s="1" t="str">
        <f>+IF(LEN(A3949)&gt;0,VLOOKUP(A3949,Seguimiento_Mar_2025!G$4:J$356,4,FALSE),"")</f>
        <v>Secretaría de Ambiente</v>
      </c>
      <c r="D3949" t="s">
        <v>1258</v>
      </c>
      <c r="E3949" t="str">
        <f t="shared" si="125"/>
        <v>53010401Chigorodó</v>
      </c>
      <c r="F3949" t="str">
        <f t="shared" si="124"/>
        <v/>
      </c>
      <c r="G3949">
        <v>110</v>
      </c>
      <c r="H3949">
        <v>110</v>
      </c>
      <c r="I3949">
        <f>+ABS(SUMIF($A$4:$A$11183,A3949,$H$4:$H$11183)-IF(ISERROR(VLOOKUP(A3949,Seguimiento_Mar_2025!G$4:U$356,15,FALSE)),0,VLOOKUP(A3949,Seguimiento_Mar_2025!G$4:U$356,15,FALSE)))</f>
        <v>0</v>
      </c>
    </row>
    <row r="3950" spans="1:9" ht="30">
      <c r="A3950" t="s">
        <v>496</v>
      </c>
      <c r="B3950" s="1" t="str">
        <f>+IF(LEN(A3950)&gt;0,VLOOKUP(A3950,Seguimiento_Mar_2025!G$4:H$356,2,FALSE),"")</f>
        <v>Viviendas en zonas rurales conectadas a la red del sistema de distribución local de energía eléctrica</v>
      </c>
      <c r="C3950" s="1" t="str">
        <f>+IF(LEN(A3950)&gt;0,VLOOKUP(A3950,Seguimiento_Mar_2025!G$4:J$356,4,FALSE),"")</f>
        <v>Secretaría de Ambiente</v>
      </c>
      <c r="D3950" t="s">
        <v>1254</v>
      </c>
      <c r="E3950" t="str">
        <f t="shared" si="125"/>
        <v>53010401Ciudad Bolívar</v>
      </c>
      <c r="F3950" t="str">
        <f t="shared" si="124"/>
        <v/>
      </c>
      <c r="G3950">
        <v>32</v>
      </c>
      <c r="H3950">
        <v>32</v>
      </c>
      <c r="I3950">
        <f>+ABS(SUMIF($A$4:$A$11183,A3950,$H$4:$H$11183)-IF(ISERROR(VLOOKUP(A3950,Seguimiento_Mar_2025!G$4:U$356,15,FALSE)),0,VLOOKUP(A3950,Seguimiento_Mar_2025!G$4:U$356,15,FALSE)))</f>
        <v>0</v>
      </c>
    </row>
    <row r="3951" spans="1:9" ht="30">
      <c r="A3951" t="s">
        <v>496</v>
      </c>
      <c r="B3951" s="1" t="str">
        <f>+IF(LEN(A3951)&gt;0,VLOOKUP(A3951,Seguimiento_Mar_2025!G$4:H$356,2,FALSE),"")</f>
        <v>Viviendas en zonas rurales conectadas a la red del sistema de distribución local de energía eléctrica</v>
      </c>
      <c r="C3951" s="1" t="str">
        <f>+IF(LEN(A3951)&gt;0,VLOOKUP(A3951,Seguimiento_Mar_2025!G$4:J$356,4,FALSE),"")</f>
        <v>Secretaría de Ambiente</v>
      </c>
      <c r="D3951" t="s">
        <v>1317</v>
      </c>
      <c r="E3951" t="str">
        <f t="shared" si="125"/>
        <v>53010401Cocorná</v>
      </c>
      <c r="F3951" t="str">
        <f t="shared" si="124"/>
        <v/>
      </c>
      <c r="G3951">
        <v>41</v>
      </c>
      <c r="H3951">
        <v>41</v>
      </c>
      <c r="I3951">
        <f>+ABS(SUMIF($A$4:$A$11183,A3951,$H$4:$H$11183)-IF(ISERROR(VLOOKUP(A3951,Seguimiento_Mar_2025!G$4:U$356,15,FALSE)),0,VLOOKUP(A3951,Seguimiento_Mar_2025!G$4:U$356,15,FALSE)))</f>
        <v>0</v>
      </c>
    </row>
    <row r="3952" spans="1:9" ht="30">
      <c r="A3952" t="s">
        <v>496</v>
      </c>
      <c r="B3952" s="1" t="str">
        <f>+IF(LEN(A3952)&gt;0,VLOOKUP(A3952,Seguimiento_Mar_2025!G$4:H$356,2,FALSE),"")</f>
        <v>Viviendas en zonas rurales conectadas a la red del sistema de distribución local de energía eléctrica</v>
      </c>
      <c r="C3952" s="1" t="str">
        <f>+IF(LEN(A3952)&gt;0,VLOOKUP(A3952,Seguimiento_Mar_2025!G$4:J$356,4,FALSE),"")</f>
        <v>Secretaría de Ambiente</v>
      </c>
      <c r="D3952" t="s">
        <v>1276</v>
      </c>
      <c r="E3952" t="str">
        <f t="shared" si="125"/>
        <v>53010401Concepción</v>
      </c>
      <c r="F3952" t="str">
        <f t="shared" si="124"/>
        <v/>
      </c>
      <c r="G3952">
        <v>13</v>
      </c>
      <c r="H3952">
        <v>13</v>
      </c>
      <c r="I3952">
        <f>+ABS(SUMIF($A$4:$A$11183,A3952,$H$4:$H$11183)-IF(ISERROR(VLOOKUP(A3952,Seguimiento_Mar_2025!G$4:U$356,15,FALSE)),0,VLOOKUP(A3952,Seguimiento_Mar_2025!G$4:U$356,15,FALSE)))</f>
        <v>0</v>
      </c>
    </row>
    <row r="3953" spans="1:9" ht="30">
      <c r="A3953" t="s">
        <v>496</v>
      </c>
      <c r="B3953" s="1" t="str">
        <f>+IF(LEN(A3953)&gt;0,VLOOKUP(A3953,Seguimiento_Mar_2025!G$4:H$356,2,FALSE),"")</f>
        <v>Viviendas en zonas rurales conectadas a la red del sistema de distribución local de energía eléctrica</v>
      </c>
      <c r="C3953" s="1" t="str">
        <f>+IF(LEN(A3953)&gt;0,VLOOKUP(A3953,Seguimiento_Mar_2025!G$4:J$356,4,FALSE),"")</f>
        <v>Secretaría de Ambiente</v>
      </c>
      <c r="D3953" t="s">
        <v>1318</v>
      </c>
      <c r="E3953" t="str">
        <f t="shared" si="125"/>
        <v>53010401Concordia</v>
      </c>
      <c r="F3953" t="str">
        <f t="shared" si="124"/>
        <v/>
      </c>
      <c r="G3953">
        <v>20</v>
      </c>
      <c r="H3953">
        <v>20</v>
      </c>
      <c r="I3953">
        <f>+ABS(SUMIF($A$4:$A$11183,A3953,$H$4:$H$11183)-IF(ISERROR(VLOOKUP(A3953,Seguimiento_Mar_2025!G$4:U$356,15,FALSE)),0,VLOOKUP(A3953,Seguimiento_Mar_2025!G$4:U$356,15,FALSE)))</f>
        <v>0</v>
      </c>
    </row>
    <row r="3954" spans="1:9" ht="30">
      <c r="A3954" t="s">
        <v>496</v>
      </c>
      <c r="B3954" s="1" t="str">
        <f>+IF(LEN(A3954)&gt;0,VLOOKUP(A3954,Seguimiento_Mar_2025!G$4:H$356,2,FALSE),"")</f>
        <v>Viviendas en zonas rurales conectadas a la red del sistema de distribución local de energía eléctrica</v>
      </c>
      <c r="C3954" s="1" t="str">
        <f>+IF(LEN(A3954)&gt;0,VLOOKUP(A3954,Seguimiento_Mar_2025!G$4:J$356,4,FALSE),"")</f>
        <v>Secretaría de Ambiente</v>
      </c>
      <c r="D3954" t="s">
        <v>1281</v>
      </c>
      <c r="E3954" t="str">
        <f t="shared" si="125"/>
        <v>53010401Cisneros</v>
      </c>
      <c r="F3954" t="str">
        <f t="shared" si="124"/>
        <v/>
      </c>
      <c r="G3954">
        <v>6</v>
      </c>
      <c r="H3954">
        <v>6</v>
      </c>
      <c r="I3954">
        <f>+ABS(SUMIF($A$4:$A$11183,A3954,$H$4:$H$11183)-IF(ISERROR(VLOOKUP(A3954,Seguimiento_Mar_2025!G$4:U$356,15,FALSE)),0,VLOOKUP(A3954,Seguimiento_Mar_2025!G$4:U$356,15,FALSE)))</f>
        <v>0</v>
      </c>
    </row>
    <row r="3955" spans="1:9" ht="30">
      <c r="A3955" t="s">
        <v>496</v>
      </c>
      <c r="B3955" s="1" t="str">
        <f>+IF(LEN(A3955)&gt;0,VLOOKUP(A3955,Seguimiento_Mar_2025!G$4:H$356,2,FALSE),"")</f>
        <v>Viviendas en zonas rurales conectadas a la red del sistema de distribución local de energía eléctrica</v>
      </c>
      <c r="C3955" s="1" t="str">
        <f>+IF(LEN(A3955)&gt;0,VLOOKUP(A3955,Seguimiento_Mar_2025!G$4:J$356,4,FALSE),"")</f>
        <v>Secretaría de Ambiente</v>
      </c>
      <c r="D3955" t="s">
        <v>1231</v>
      </c>
      <c r="E3955" t="str">
        <f t="shared" si="125"/>
        <v>53010401Dabeiba</v>
      </c>
      <c r="F3955" t="str">
        <f t="shared" si="124"/>
        <v/>
      </c>
      <c r="G3955">
        <v>46</v>
      </c>
      <c r="H3955">
        <v>46</v>
      </c>
      <c r="I3955">
        <f>+ABS(SUMIF($A$4:$A$11183,A3955,$H$4:$H$11183)-IF(ISERROR(VLOOKUP(A3955,Seguimiento_Mar_2025!G$4:U$356,15,FALSE)),0,VLOOKUP(A3955,Seguimiento_Mar_2025!G$4:U$356,15,FALSE)))</f>
        <v>0</v>
      </c>
    </row>
    <row r="3956" spans="1:9" ht="30">
      <c r="A3956" t="s">
        <v>496</v>
      </c>
      <c r="B3956" s="1" t="str">
        <f>+IF(LEN(A3956)&gt;0,VLOOKUP(A3956,Seguimiento_Mar_2025!G$4:H$356,2,FALSE),"")</f>
        <v>Viviendas en zonas rurales conectadas a la red del sistema de distribución local de energía eléctrica</v>
      </c>
      <c r="C3956" s="1" t="str">
        <f>+IF(LEN(A3956)&gt;0,VLOOKUP(A3956,Seguimiento_Mar_2025!G$4:J$356,4,FALSE),"")</f>
        <v>Secretaría de Ambiente</v>
      </c>
      <c r="D3956" t="s">
        <v>1319</v>
      </c>
      <c r="E3956" t="str">
        <f t="shared" si="125"/>
        <v>53010401Donmatías</v>
      </c>
      <c r="F3956" t="str">
        <f t="shared" si="124"/>
        <v/>
      </c>
      <c r="G3956">
        <v>6</v>
      </c>
      <c r="H3956">
        <v>6</v>
      </c>
      <c r="I3956">
        <f>+ABS(SUMIF($A$4:$A$11183,A3956,$H$4:$H$11183)-IF(ISERROR(VLOOKUP(A3956,Seguimiento_Mar_2025!G$4:U$356,15,FALSE)),0,VLOOKUP(A3956,Seguimiento_Mar_2025!G$4:U$356,15,FALSE)))</f>
        <v>0</v>
      </c>
    </row>
    <row r="3957" spans="1:9" ht="30">
      <c r="A3957" t="s">
        <v>496</v>
      </c>
      <c r="B3957" s="1" t="str">
        <f>+IF(LEN(A3957)&gt;0,VLOOKUP(A3957,Seguimiento_Mar_2025!G$4:H$356,2,FALSE),"")</f>
        <v>Viviendas en zonas rurales conectadas a la red del sistema de distribución local de energía eléctrica</v>
      </c>
      <c r="C3957" s="1" t="str">
        <f>+IF(LEN(A3957)&gt;0,VLOOKUP(A3957,Seguimiento_Mar_2025!G$4:J$356,4,FALSE),"")</f>
        <v>Secretaría de Ambiente</v>
      </c>
      <c r="D3957" t="s">
        <v>1270</v>
      </c>
      <c r="E3957" t="str">
        <f t="shared" si="125"/>
        <v>53010401Ebéjico</v>
      </c>
      <c r="F3957" t="str">
        <f t="shared" si="124"/>
        <v/>
      </c>
      <c r="G3957">
        <v>60</v>
      </c>
      <c r="H3957">
        <v>60</v>
      </c>
      <c r="I3957">
        <f>+ABS(SUMIF($A$4:$A$11183,A3957,$H$4:$H$11183)-IF(ISERROR(VLOOKUP(A3957,Seguimiento_Mar_2025!G$4:U$356,15,FALSE)),0,VLOOKUP(A3957,Seguimiento_Mar_2025!G$4:U$356,15,FALSE)))</f>
        <v>0</v>
      </c>
    </row>
    <row r="3958" spans="1:9" ht="30">
      <c r="A3958" t="s">
        <v>496</v>
      </c>
      <c r="B3958" s="1" t="str">
        <f>+IF(LEN(A3958)&gt;0,VLOOKUP(A3958,Seguimiento_Mar_2025!G$4:H$356,2,FALSE),"")</f>
        <v>Viviendas en zonas rurales conectadas a la red del sistema de distribución local de energía eléctrica</v>
      </c>
      <c r="C3958" s="1" t="str">
        <f>+IF(LEN(A3958)&gt;0,VLOOKUP(A3958,Seguimiento_Mar_2025!G$4:J$356,4,FALSE),"")</f>
        <v>Secretaría de Ambiente</v>
      </c>
      <c r="D3958" t="s">
        <v>1253</v>
      </c>
      <c r="E3958" t="str">
        <f t="shared" si="125"/>
        <v>53010401El Bagre</v>
      </c>
      <c r="F3958" t="str">
        <f t="shared" si="124"/>
        <v/>
      </c>
      <c r="G3958">
        <v>24</v>
      </c>
      <c r="H3958">
        <v>24</v>
      </c>
      <c r="I3958">
        <f>+ABS(SUMIF($A$4:$A$11183,A3958,$H$4:$H$11183)-IF(ISERROR(VLOOKUP(A3958,Seguimiento_Mar_2025!G$4:U$356,15,FALSE)),0,VLOOKUP(A3958,Seguimiento_Mar_2025!G$4:U$356,15,FALSE)))</f>
        <v>0</v>
      </c>
    </row>
    <row r="3959" spans="1:9" ht="30">
      <c r="A3959" t="s">
        <v>496</v>
      </c>
      <c r="B3959" s="1" t="str">
        <f>+IF(LEN(A3959)&gt;0,VLOOKUP(A3959,Seguimiento_Mar_2025!G$4:H$356,2,FALSE),"")</f>
        <v>Viviendas en zonas rurales conectadas a la red del sistema de distribución local de energía eléctrica</v>
      </c>
      <c r="C3959" s="1" t="str">
        <f>+IF(LEN(A3959)&gt;0,VLOOKUP(A3959,Seguimiento_Mar_2025!G$4:J$356,4,FALSE),"")</f>
        <v>Secretaría de Ambiente</v>
      </c>
      <c r="D3959" t="s">
        <v>1320</v>
      </c>
      <c r="E3959" t="str">
        <f t="shared" si="125"/>
        <v>53010401El Carmen de Viboral</v>
      </c>
      <c r="F3959" t="str">
        <f t="shared" si="124"/>
        <v/>
      </c>
      <c r="G3959">
        <v>21</v>
      </c>
      <c r="H3959">
        <v>21</v>
      </c>
      <c r="I3959">
        <f>+ABS(SUMIF($A$4:$A$11183,A3959,$H$4:$H$11183)-IF(ISERROR(VLOOKUP(A3959,Seguimiento_Mar_2025!G$4:U$356,15,FALSE)),0,VLOOKUP(A3959,Seguimiento_Mar_2025!G$4:U$356,15,FALSE)))</f>
        <v>0</v>
      </c>
    </row>
    <row r="3960" spans="1:9" ht="30">
      <c r="A3960" t="s">
        <v>496</v>
      </c>
      <c r="B3960" s="1" t="str">
        <f>+IF(LEN(A3960)&gt;0,VLOOKUP(A3960,Seguimiento_Mar_2025!G$4:H$356,2,FALSE),"")</f>
        <v>Viviendas en zonas rurales conectadas a la red del sistema de distribución local de energía eléctrica</v>
      </c>
      <c r="C3960" s="1" t="str">
        <f>+IF(LEN(A3960)&gt;0,VLOOKUP(A3960,Seguimiento_Mar_2025!G$4:J$356,4,FALSE),"")</f>
        <v>Secretaría de Ambiente</v>
      </c>
      <c r="D3960" t="s">
        <v>1321</v>
      </c>
      <c r="E3960" t="str">
        <f t="shared" si="125"/>
        <v>53010401El Retiro</v>
      </c>
      <c r="F3960" t="str">
        <f t="shared" si="124"/>
        <v/>
      </c>
      <c r="G3960">
        <v>5</v>
      </c>
      <c r="H3960">
        <v>5</v>
      </c>
      <c r="I3960">
        <f>+ABS(SUMIF($A$4:$A$11183,A3960,$H$4:$H$11183)-IF(ISERROR(VLOOKUP(A3960,Seguimiento_Mar_2025!G$4:U$356,15,FALSE)),0,VLOOKUP(A3960,Seguimiento_Mar_2025!G$4:U$356,15,FALSE)))</f>
        <v>0</v>
      </c>
    </row>
    <row r="3961" spans="1:9" ht="30">
      <c r="A3961" t="s">
        <v>496</v>
      </c>
      <c r="B3961" s="1" t="str">
        <f>+IF(LEN(A3961)&gt;0,VLOOKUP(A3961,Seguimiento_Mar_2025!G$4:H$356,2,FALSE),"")</f>
        <v>Viviendas en zonas rurales conectadas a la red del sistema de distribución local de energía eléctrica</v>
      </c>
      <c r="C3961" s="1" t="str">
        <f>+IF(LEN(A3961)&gt;0,VLOOKUP(A3961,Seguimiento_Mar_2025!G$4:J$356,4,FALSE),"")</f>
        <v>Secretaría de Ambiente</v>
      </c>
      <c r="D3961" t="s">
        <v>1244</v>
      </c>
      <c r="E3961" t="str">
        <f t="shared" si="125"/>
        <v>53010401El Peñol</v>
      </c>
      <c r="F3961" t="str">
        <f t="shared" si="124"/>
        <v/>
      </c>
      <c r="G3961">
        <v>2</v>
      </c>
      <c r="H3961">
        <v>2</v>
      </c>
      <c r="I3961">
        <f>+ABS(SUMIF($A$4:$A$11183,A3961,$H$4:$H$11183)-IF(ISERROR(VLOOKUP(A3961,Seguimiento_Mar_2025!G$4:U$356,15,FALSE)),0,VLOOKUP(A3961,Seguimiento_Mar_2025!G$4:U$356,15,FALSE)))</f>
        <v>0</v>
      </c>
    </row>
    <row r="3962" spans="1:9" ht="30">
      <c r="A3962" t="s">
        <v>496</v>
      </c>
      <c r="B3962" s="1" t="str">
        <f>+IF(LEN(A3962)&gt;0,VLOOKUP(A3962,Seguimiento_Mar_2025!G$4:H$356,2,FALSE),"")</f>
        <v>Viviendas en zonas rurales conectadas a la red del sistema de distribución local de energía eléctrica</v>
      </c>
      <c r="C3962" s="1" t="str">
        <f>+IF(LEN(A3962)&gt;0,VLOOKUP(A3962,Seguimiento_Mar_2025!G$4:J$356,4,FALSE),"")</f>
        <v>Secretaría de Ambiente</v>
      </c>
      <c r="D3962" t="s">
        <v>1323</v>
      </c>
      <c r="E3962" t="str">
        <f t="shared" si="125"/>
        <v>53010401Fredonia</v>
      </c>
      <c r="F3962" t="str">
        <f t="shared" si="124"/>
        <v/>
      </c>
      <c r="G3962">
        <v>13</v>
      </c>
      <c r="H3962">
        <v>13</v>
      </c>
      <c r="I3962">
        <f>+ABS(SUMIF($A$4:$A$11183,A3962,$H$4:$H$11183)-IF(ISERROR(VLOOKUP(A3962,Seguimiento_Mar_2025!G$4:U$356,15,FALSE)),0,VLOOKUP(A3962,Seguimiento_Mar_2025!G$4:U$356,15,FALSE)))</f>
        <v>0</v>
      </c>
    </row>
    <row r="3963" spans="1:9" ht="30">
      <c r="A3963" t="s">
        <v>496</v>
      </c>
      <c r="B3963" s="1" t="str">
        <f>+IF(LEN(A3963)&gt;0,VLOOKUP(A3963,Seguimiento_Mar_2025!G$4:H$356,2,FALSE),"")</f>
        <v>Viviendas en zonas rurales conectadas a la red del sistema de distribución local de energía eléctrica</v>
      </c>
      <c r="C3963" s="1" t="str">
        <f>+IF(LEN(A3963)&gt;0,VLOOKUP(A3963,Seguimiento_Mar_2025!G$4:J$356,4,FALSE),"")</f>
        <v>Secretaría de Ambiente</v>
      </c>
      <c r="D3963" t="s">
        <v>1324</v>
      </c>
      <c r="E3963" t="str">
        <f t="shared" si="125"/>
        <v>53010401Frontino</v>
      </c>
      <c r="F3963" t="str">
        <f t="shared" si="124"/>
        <v/>
      </c>
      <c r="G3963">
        <v>42</v>
      </c>
      <c r="H3963">
        <v>42</v>
      </c>
      <c r="I3963">
        <f>+ABS(SUMIF($A$4:$A$11183,A3963,$H$4:$H$11183)-IF(ISERROR(VLOOKUP(A3963,Seguimiento_Mar_2025!G$4:U$356,15,FALSE)),0,VLOOKUP(A3963,Seguimiento_Mar_2025!G$4:U$356,15,FALSE)))</f>
        <v>0</v>
      </c>
    </row>
    <row r="3964" spans="1:9" ht="30">
      <c r="A3964" t="s">
        <v>496</v>
      </c>
      <c r="B3964" s="1" t="str">
        <f>+IF(LEN(A3964)&gt;0,VLOOKUP(A3964,Seguimiento_Mar_2025!G$4:H$356,2,FALSE),"")</f>
        <v>Viviendas en zonas rurales conectadas a la red del sistema de distribución local de energía eléctrica</v>
      </c>
      <c r="C3964" s="1" t="str">
        <f>+IF(LEN(A3964)&gt;0,VLOOKUP(A3964,Seguimiento_Mar_2025!G$4:J$356,4,FALSE),"")</f>
        <v>Secretaría de Ambiente</v>
      </c>
      <c r="D3964" t="s">
        <v>1325</v>
      </c>
      <c r="E3964" t="str">
        <f t="shared" si="125"/>
        <v>53010401Giraldo</v>
      </c>
      <c r="F3964" t="str">
        <f t="shared" si="124"/>
        <v/>
      </c>
      <c r="G3964">
        <v>15</v>
      </c>
      <c r="H3964">
        <v>15</v>
      </c>
      <c r="I3964">
        <f>+ABS(SUMIF($A$4:$A$11183,A3964,$H$4:$H$11183)-IF(ISERROR(VLOOKUP(A3964,Seguimiento_Mar_2025!G$4:U$356,15,FALSE)),0,VLOOKUP(A3964,Seguimiento_Mar_2025!G$4:U$356,15,FALSE)))</f>
        <v>0</v>
      </c>
    </row>
    <row r="3965" spans="1:9" ht="30">
      <c r="A3965" t="s">
        <v>496</v>
      </c>
      <c r="B3965" s="1" t="str">
        <f>+IF(LEN(A3965)&gt;0,VLOOKUP(A3965,Seguimiento_Mar_2025!G$4:H$356,2,FALSE),"")</f>
        <v>Viviendas en zonas rurales conectadas a la red del sistema de distribución local de energía eléctrica</v>
      </c>
      <c r="C3965" s="1" t="str">
        <f>+IF(LEN(A3965)&gt;0,VLOOKUP(A3965,Seguimiento_Mar_2025!G$4:J$356,4,FALSE),"")</f>
        <v>Secretaría de Ambiente</v>
      </c>
      <c r="D3965" t="s">
        <v>1326</v>
      </c>
      <c r="E3965" t="str">
        <f t="shared" si="125"/>
        <v>53010401Gómez Plata</v>
      </c>
      <c r="F3965" t="str">
        <f t="shared" si="124"/>
        <v/>
      </c>
      <c r="G3965">
        <v>3</v>
      </c>
      <c r="H3965">
        <v>3</v>
      </c>
      <c r="I3965">
        <f>+ABS(SUMIF($A$4:$A$11183,A3965,$H$4:$H$11183)-IF(ISERROR(VLOOKUP(A3965,Seguimiento_Mar_2025!G$4:U$356,15,FALSE)),0,VLOOKUP(A3965,Seguimiento_Mar_2025!G$4:U$356,15,FALSE)))</f>
        <v>0</v>
      </c>
    </row>
    <row r="3966" spans="1:9" ht="30">
      <c r="A3966" t="s">
        <v>496</v>
      </c>
      <c r="B3966" s="1" t="str">
        <f>+IF(LEN(A3966)&gt;0,VLOOKUP(A3966,Seguimiento_Mar_2025!G$4:H$356,2,FALSE),"")</f>
        <v>Viviendas en zonas rurales conectadas a la red del sistema de distribución local de energía eléctrica</v>
      </c>
      <c r="C3966" s="1" t="str">
        <f>+IF(LEN(A3966)&gt;0,VLOOKUP(A3966,Seguimiento_Mar_2025!G$4:J$356,4,FALSE),"")</f>
        <v>Secretaría de Ambiente</v>
      </c>
      <c r="D3966" t="s">
        <v>1234</v>
      </c>
      <c r="E3966" t="str">
        <f t="shared" si="125"/>
        <v>53010401Granada</v>
      </c>
      <c r="F3966" t="str">
        <f t="shared" si="124"/>
        <v/>
      </c>
      <c r="G3966">
        <v>21</v>
      </c>
      <c r="H3966">
        <v>21</v>
      </c>
      <c r="I3966">
        <f>+ABS(SUMIF($A$4:$A$11183,A3966,$H$4:$H$11183)-IF(ISERROR(VLOOKUP(A3966,Seguimiento_Mar_2025!G$4:U$356,15,FALSE)),0,VLOOKUP(A3966,Seguimiento_Mar_2025!G$4:U$356,15,FALSE)))</f>
        <v>0</v>
      </c>
    </row>
    <row r="3967" spans="1:9" ht="30">
      <c r="A3967" t="s">
        <v>496</v>
      </c>
      <c r="B3967" s="1" t="str">
        <f>+IF(LEN(A3967)&gt;0,VLOOKUP(A3967,Seguimiento_Mar_2025!G$4:H$356,2,FALSE),"")</f>
        <v>Viviendas en zonas rurales conectadas a la red del sistema de distribución local de energía eléctrica</v>
      </c>
      <c r="C3967" s="1" t="str">
        <f>+IF(LEN(A3967)&gt;0,VLOOKUP(A3967,Seguimiento_Mar_2025!G$4:J$356,4,FALSE),"")</f>
        <v>Secretaría de Ambiente</v>
      </c>
      <c r="D3967" t="s">
        <v>1282</v>
      </c>
      <c r="E3967" t="str">
        <f t="shared" si="125"/>
        <v>53010401Guadalupe</v>
      </c>
      <c r="F3967" t="str">
        <f t="shared" si="124"/>
        <v/>
      </c>
      <c r="G3967">
        <v>4</v>
      </c>
      <c r="H3967">
        <v>4</v>
      </c>
      <c r="I3967">
        <f>+ABS(SUMIF($A$4:$A$11183,A3967,$H$4:$H$11183)-IF(ISERROR(VLOOKUP(A3967,Seguimiento_Mar_2025!G$4:U$356,15,FALSE)),0,VLOOKUP(A3967,Seguimiento_Mar_2025!G$4:U$356,15,FALSE)))</f>
        <v>0</v>
      </c>
    </row>
    <row r="3968" spans="1:9" ht="30">
      <c r="A3968" t="s">
        <v>496</v>
      </c>
      <c r="B3968" s="1" t="str">
        <f>+IF(LEN(A3968)&gt;0,VLOOKUP(A3968,Seguimiento_Mar_2025!G$4:H$356,2,FALSE),"")</f>
        <v>Viviendas en zonas rurales conectadas a la red del sistema de distribución local de energía eléctrica</v>
      </c>
      <c r="C3968" s="1" t="str">
        <f>+IF(LEN(A3968)&gt;0,VLOOKUP(A3968,Seguimiento_Mar_2025!G$4:J$356,4,FALSE),"")</f>
        <v>Secretaría de Ambiente</v>
      </c>
      <c r="D3968" t="s">
        <v>1327</v>
      </c>
      <c r="E3968" t="str">
        <f t="shared" si="125"/>
        <v>53010401Guarne</v>
      </c>
      <c r="F3968" t="str">
        <f t="shared" si="124"/>
        <v/>
      </c>
      <c r="G3968">
        <v>65</v>
      </c>
      <c r="H3968">
        <v>65</v>
      </c>
      <c r="I3968">
        <f>+ABS(SUMIF($A$4:$A$11183,A3968,$H$4:$H$11183)-IF(ISERROR(VLOOKUP(A3968,Seguimiento_Mar_2025!G$4:U$356,15,FALSE)),0,VLOOKUP(A3968,Seguimiento_Mar_2025!G$4:U$356,15,FALSE)))</f>
        <v>0</v>
      </c>
    </row>
    <row r="3969" spans="1:9" ht="30">
      <c r="A3969" t="s">
        <v>496</v>
      </c>
      <c r="B3969" s="1" t="str">
        <f>+IF(LEN(A3969)&gt;0,VLOOKUP(A3969,Seguimiento_Mar_2025!G$4:H$356,2,FALSE),"")</f>
        <v>Viviendas en zonas rurales conectadas a la red del sistema de distribución local de energía eléctrica</v>
      </c>
      <c r="C3969" s="1" t="str">
        <f>+IF(LEN(A3969)&gt;0,VLOOKUP(A3969,Seguimiento_Mar_2025!G$4:J$356,4,FALSE),"")</f>
        <v>Secretaría de Ambiente</v>
      </c>
      <c r="D3969" t="s">
        <v>1293</v>
      </c>
      <c r="E3969" t="str">
        <f t="shared" si="125"/>
        <v>53010401Heliconia</v>
      </c>
      <c r="F3969" t="str">
        <f t="shared" si="124"/>
        <v/>
      </c>
      <c r="G3969">
        <v>15</v>
      </c>
      <c r="H3969">
        <v>15</v>
      </c>
      <c r="I3969">
        <f>+ABS(SUMIF($A$4:$A$11183,A3969,$H$4:$H$11183)-IF(ISERROR(VLOOKUP(A3969,Seguimiento_Mar_2025!G$4:U$356,15,FALSE)),0,VLOOKUP(A3969,Seguimiento_Mar_2025!G$4:U$356,15,FALSE)))</f>
        <v>0</v>
      </c>
    </row>
    <row r="3970" spans="1:9" ht="30">
      <c r="A3970" t="s">
        <v>496</v>
      </c>
      <c r="B3970" s="1" t="str">
        <f>+IF(LEN(A3970)&gt;0,VLOOKUP(A3970,Seguimiento_Mar_2025!G$4:H$356,2,FALSE),"")</f>
        <v>Viviendas en zonas rurales conectadas a la red del sistema de distribución local de energía eléctrica</v>
      </c>
      <c r="C3970" s="1" t="str">
        <f>+IF(LEN(A3970)&gt;0,VLOOKUP(A3970,Seguimiento_Mar_2025!G$4:J$356,4,FALSE),"")</f>
        <v>Secretaría de Ambiente</v>
      </c>
      <c r="D3970" t="s">
        <v>1283</v>
      </c>
      <c r="E3970" t="str">
        <f t="shared" si="125"/>
        <v>53010401Hispania</v>
      </c>
      <c r="F3970" t="str">
        <f t="shared" si="124"/>
        <v/>
      </c>
      <c r="G3970">
        <v>1</v>
      </c>
      <c r="H3970">
        <v>1</v>
      </c>
      <c r="I3970">
        <f>+ABS(SUMIF($A$4:$A$11183,A3970,$H$4:$H$11183)-IF(ISERROR(VLOOKUP(A3970,Seguimiento_Mar_2025!G$4:U$356,15,FALSE)),0,VLOOKUP(A3970,Seguimiento_Mar_2025!G$4:U$356,15,FALSE)))</f>
        <v>0</v>
      </c>
    </row>
    <row r="3971" spans="1:9" ht="30">
      <c r="A3971" t="s">
        <v>496</v>
      </c>
      <c r="B3971" s="1" t="str">
        <f>+IF(LEN(A3971)&gt;0,VLOOKUP(A3971,Seguimiento_Mar_2025!G$4:H$356,2,FALSE),"")</f>
        <v>Viviendas en zonas rurales conectadas a la red del sistema de distribución local de energía eléctrica</v>
      </c>
      <c r="C3971" s="1" t="str">
        <f>+IF(LEN(A3971)&gt;0,VLOOKUP(A3971,Seguimiento_Mar_2025!G$4:J$356,4,FALSE),"")</f>
        <v>Secretaría de Ambiente</v>
      </c>
      <c r="D3971" t="s">
        <v>1238</v>
      </c>
      <c r="E3971" t="str">
        <f t="shared" si="125"/>
        <v>53010401Ituango</v>
      </c>
      <c r="F3971" t="str">
        <f t="shared" si="124"/>
        <v/>
      </c>
      <c r="G3971">
        <v>20</v>
      </c>
      <c r="H3971">
        <v>20</v>
      </c>
      <c r="I3971">
        <f>+ABS(SUMIF($A$4:$A$11183,A3971,$H$4:$H$11183)-IF(ISERROR(VLOOKUP(A3971,Seguimiento_Mar_2025!G$4:U$356,15,FALSE)),0,VLOOKUP(A3971,Seguimiento_Mar_2025!G$4:U$356,15,FALSE)))</f>
        <v>0</v>
      </c>
    </row>
    <row r="3972" spans="1:9" ht="30">
      <c r="A3972" t="s">
        <v>496</v>
      </c>
      <c r="B3972" s="1" t="str">
        <f>+IF(LEN(A3972)&gt;0,VLOOKUP(A3972,Seguimiento_Mar_2025!G$4:H$356,2,FALSE),"")</f>
        <v>Viviendas en zonas rurales conectadas a la red del sistema de distribución local de energía eléctrica</v>
      </c>
      <c r="C3972" s="1" t="str">
        <f>+IF(LEN(A3972)&gt;0,VLOOKUP(A3972,Seguimiento_Mar_2025!G$4:J$356,4,FALSE),"")</f>
        <v>Secretaría de Ambiente</v>
      </c>
      <c r="D3972" t="s">
        <v>1330</v>
      </c>
      <c r="E3972" t="str">
        <f t="shared" si="125"/>
        <v>53010401Jardín</v>
      </c>
      <c r="F3972" t="str">
        <f t="shared" ref="F3972:F4035" si="126">+IF(IF(LEN(E3972)&gt;0,COUNTIF($E$4:$E$11183,E3972),"")=1,"",IF(LEN(E3972)&gt;0,COUNTIF($E$4:$E$11183,E3972),""))</f>
        <v/>
      </c>
      <c r="G3972">
        <v>18</v>
      </c>
      <c r="H3972">
        <v>18</v>
      </c>
      <c r="I3972">
        <f>+ABS(SUMIF($A$4:$A$11183,A3972,$H$4:$H$11183)-IF(ISERROR(VLOOKUP(A3972,Seguimiento_Mar_2025!G$4:U$356,15,FALSE)),0,VLOOKUP(A3972,Seguimiento_Mar_2025!G$4:U$356,15,FALSE)))</f>
        <v>0</v>
      </c>
    </row>
    <row r="3973" spans="1:9" ht="30">
      <c r="A3973" t="s">
        <v>496</v>
      </c>
      <c r="B3973" s="1" t="str">
        <f>+IF(LEN(A3973)&gt;0,VLOOKUP(A3973,Seguimiento_Mar_2025!G$4:H$356,2,FALSE),"")</f>
        <v>Viviendas en zonas rurales conectadas a la red del sistema de distribución local de energía eléctrica</v>
      </c>
      <c r="C3973" s="1" t="str">
        <f>+IF(LEN(A3973)&gt;0,VLOOKUP(A3973,Seguimiento_Mar_2025!G$4:J$356,4,FALSE),"")</f>
        <v>Secretaría de Ambiente</v>
      </c>
      <c r="D3973" t="s">
        <v>1237</v>
      </c>
      <c r="E3973" t="str">
        <f t="shared" si="125"/>
        <v>53010401Jericó</v>
      </c>
      <c r="F3973" t="str">
        <f t="shared" si="126"/>
        <v/>
      </c>
      <c r="G3973">
        <v>10</v>
      </c>
      <c r="H3973">
        <v>10</v>
      </c>
      <c r="I3973">
        <f>+ABS(SUMIF($A$4:$A$11183,A3973,$H$4:$H$11183)-IF(ISERROR(VLOOKUP(A3973,Seguimiento_Mar_2025!G$4:U$356,15,FALSE)),0,VLOOKUP(A3973,Seguimiento_Mar_2025!G$4:U$356,15,FALSE)))</f>
        <v>0</v>
      </c>
    </row>
    <row r="3974" spans="1:9" ht="30">
      <c r="A3974" t="s">
        <v>496</v>
      </c>
      <c r="B3974" s="1" t="str">
        <f>+IF(LEN(A3974)&gt;0,VLOOKUP(A3974,Seguimiento_Mar_2025!G$4:H$356,2,FALSE),"")</f>
        <v>Viviendas en zonas rurales conectadas a la red del sistema de distribución local de energía eléctrica</v>
      </c>
      <c r="C3974" s="1" t="str">
        <f>+IF(LEN(A3974)&gt;0,VLOOKUP(A3974,Seguimiento_Mar_2025!G$4:J$356,4,FALSE),"")</f>
        <v>Secretaría de Ambiente</v>
      </c>
      <c r="D3974" t="s">
        <v>1331</v>
      </c>
      <c r="E3974" t="str">
        <f t="shared" si="125"/>
        <v>53010401La Ceja del Tambo</v>
      </c>
      <c r="F3974" t="str">
        <f t="shared" si="126"/>
        <v/>
      </c>
      <c r="G3974">
        <v>8</v>
      </c>
      <c r="H3974">
        <v>8</v>
      </c>
      <c r="I3974">
        <f>+ABS(SUMIF($A$4:$A$11183,A3974,$H$4:$H$11183)-IF(ISERROR(VLOOKUP(A3974,Seguimiento_Mar_2025!G$4:U$356,15,FALSE)),0,VLOOKUP(A3974,Seguimiento_Mar_2025!G$4:U$356,15,FALSE)))</f>
        <v>0</v>
      </c>
    </row>
    <row r="3975" spans="1:9" ht="30">
      <c r="A3975" t="s">
        <v>496</v>
      </c>
      <c r="B3975" s="1" t="str">
        <f>+IF(LEN(A3975)&gt;0,VLOOKUP(A3975,Seguimiento_Mar_2025!G$4:H$356,2,FALSE),"")</f>
        <v>Viviendas en zonas rurales conectadas a la red del sistema de distribución local de energía eléctrica</v>
      </c>
      <c r="C3975" s="1" t="str">
        <f>+IF(LEN(A3975)&gt;0,VLOOKUP(A3975,Seguimiento_Mar_2025!G$4:J$356,4,FALSE),"")</f>
        <v>Secretaría de Ambiente</v>
      </c>
      <c r="D3975" t="s">
        <v>1333</v>
      </c>
      <c r="E3975" t="str">
        <f t="shared" si="125"/>
        <v>53010401La Unión</v>
      </c>
      <c r="F3975" t="str">
        <f t="shared" si="126"/>
        <v/>
      </c>
      <c r="G3975">
        <v>25</v>
      </c>
      <c r="H3975">
        <v>25</v>
      </c>
      <c r="I3975">
        <f>+ABS(SUMIF($A$4:$A$11183,A3975,$H$4:$H$11183)-IF(ISERROR(VLOOKUP(A3975,Seguimiento_Mar_2025!G$4:U$356,15,FALSE)),0,VLOOKUP(A3975,Seguimiento_Mar_2025!G$4:U$356,15,FALSE)))</f>
        <v>0</v>
      </c>
    </row>
    <row r="3976" spans="1:9" ht="30">
      <c r="A3976" t="s">
        <v>496</v>
      </c>
      <c r="B3976" s="1" t="str">
        <f>+IF(LEN(A3976)&gt;0,VLOOKUP(A3976,Seguimiento_Mar_2025!G$4:H$356,2,FALSE),"")</f>
        <v>Viviendas en zonas rurales conectadas a la red del sistema de distribución local de energía eléctrica</v>
      </c>
      <c r="C3976" s="1" t="str">
        <f>+IF(LEN(A3976)&gt;0,VLOOKUP(A3976,Seguimiento_Mar_2025!G$4:J$356,4,FALSE),"")</f>
        <v>Secretaría de Ambiente</v>
      </c>
      <c r="D3976" t="s">
        <v>1240</v>
      </c>
      <c r="E3976" t="str">
        <f t="shared" si="125"/>
        <v>53010401Liborina</v>
      </c>
      <c r="F3976" t="str">
        <f t="shared" si="126"/>
        <v/>
      </c>
      <c r="G3976">
        <v>19</v>
      </c>
      <c r="H3976">
        <v>19</v>
      </c>
      <c r="I3976">
        <f>+ABS(SUMIF($A$4:$A$11183,A3976,$H$4:$H$11183)-IF(ISERROR(VLOOKUP(A3976,Seguimiento_Mar_2025!G$4:U$356,15,FALSE)),0,VLOOKUP(A3976,Seguimiento_Mar_2025!G$4:U$356,15,FALSE)))</f>
        <v>0</v>
      </c>
    </row>
    <row r="3977" spans="1:9" ht="30">
      <c r="A3977" t="s">
        <v>496</v>
      </c>
      <c r="B3977" s="1" t="str">
        <f>+IF(LEN(A3977)&gt;0,VLOOKUP(A3977,Seguimiento_Mar_2025!G$4:H$356,2,FALSE),"")</f>
        <v>Viviendas en zonas rurales conectadas a la red del sistema de distribución local de energía eléctrica</v>
      </c>
      <c r="C3977" s="1" t="str">
        <f>+IF(LEN(A3977)&gt;0,VLOOKUP(A3977,Seguimiento_Mar_2025!G$4:J$356,4,FALSE),"")</f>
        <v>Secretaría de Ambiente</v>
      </c>
      <c r="D3977" t="s">
        <v>1334</v>
      </c>
      <c r="E3977" t="str">
        <f t="shared" si="125"/>
        <v>53010401Marinilla</v>
      </c>
      <c r="F3977" t="str">
        <f t="shared" si="126"/>
        <v/>
      </c>
      <c r="G3977">
        <v>26</v>
      </c>
      <c r="H3977">
        <v>26</v>
      </c>
      <c r="I3977">
        <f>+ABS(SUMIF($A$4:$A$11183,A3977,$H$4:$H$11183)-IF(ISERROR(VLOOKUP(A3977,Seguimiento_Mar_2025!G$4:U$356,15,FALSE)),0,VLOOKUP(A3977,Seguimiento_Mar_2025!G$4:U$356,15,FALSE)))</f>
        <v>0</v>
      </c>
    </row>
    <row r="3978" spans="1:9" ht="30">
      <c r="A3978" t="s">
        <v>496</v>
      </c>
      <c r="B3978" s="1" t="str">
        <f>+IF(LEN(A3978)&gt;0,VLOOKUP(A3978,Seguimiento_Mar_2025!G$4:H$356,2,FALSE),"")</f>
        <v>Viviendas en zonas rurales conectadas a la red del sistema de distribución local de energía eléctrica</v>
      </c>
      <c r="C3978" s="1" t="str">
        <f>+IF(LEN(A3978)&gt;0,VLOOKUP(A3978,Seguimiento_Mar_2025!G$4:J$356,4,FALSE),"")</f>
        <v>Secretaría de Ambiente</v>
      </c>
      <c r="D3978" t="s">
        <v>1284</v>
      </c>
      <c r="E3978" t="str">
        <f t="shared" si="125"/>
        <v>53010401Montebello</v>
      </c>
      <c r="F3978" t="str">
        <f t="shared" si="126"/>
        <v/>
      </c>
      <c r="G3978">
        <v>27</v>
      </c>
      <c r="H3978">
        <v>27</v>
      </c>
      <c r="I3978">
        <f>+ABS(SUMIF($A$4:$A$11183,A3978,$H$4:$H$11183)-IF(ISERROR(VLOOKUP(A3978,Seguimiento_Mar_2025!G$4:U$356,15,FALSE)),0,VLOOKUP(A3978,Seguimiento_Mar_2025!G$4:U$356,15,FALSE)))</f>
        <v>0</v>
      </c>
    </row>
    <row r="3979" spans="1:9" ht="30">
      <c r="A3979" t="s">
        <v>496</v>
      </c>
      <c r="B3979" s="1" t="str">
        <f>+IF(LEN(A3979)&gt;0,VLOOKUP(A3979,Seguimiento_Mar_2025!G$4:H$356,2,FALSE),"")</f>
        <v>Viviendas en zonas rurales conectadas a la red del sistema de distribución local de energía eléctrica</v>
      </c>
      <c r="C3979" s="1" t="str">
        <f>+IF(LEN(A3979)&gt;0,VLOOKUP(A3979,Seguimiento_Mar_2025!G$4:J$356,4,FALSE),"")</f>
        <v>Secretaría de Ambiente</v>
      </c>
      <c r="D3979" t="s">
        <v>1285</v>
      </c>
      <c r="E3979" t="str">
        <f t="shared" si="125"/>
        <v>53010401Mutatá</v>
      </c>
      <c r="F3979" t="str">
        <f t="shared" si="126"/>
        <v/>
      </c>
      <c r="G3979">
        <v>87</v>
      </c>
      <c r="H3979">
        <v>87</v>
      </c>
      <c r="I3979">
        <f>+ABS(SUMIF($A$4:$A$11183,A3979,$H$4:$H$11183)-IF(ISERROR(VLOOKUP(A3979,Seguimiento_Mar_2025!G$4:U$356,15,FALSE)),0,VLOOKUP(A3979,Seguimiento_Mar_2025!G$4:U$356,15,FALSE)))</f>
        <v>0</v>
      </c>
    </row>
    <row r="3980" spans="1:9" ht="30">
      <c r="A3980" t="s">
        <v>496</v>
      </c>
      <c r="B3980" s="1" t="str">
        <f>+IF(LEN(A3980)&gt;0,VLOOKUP(A3980,Seguimiento_Mar_2025!G$4:H$356,2,FALSE),"")</f>
        <v>Viviendas en zonas rurales conectadas a la red del sistema de distribución local de energía eléctrica</v>
      </c>
      <c r="C3980" s="1" t="str">
        <f>+IF(LEN(A3980)&gt;0,VLOOKUP(A3980,Seguimiento_Mar_2025!G$4:J$356,4,FALSE),"")</f>
        <v>Secretaría de Ambiente</v>
      </c>
      <c r="D3980" t="s">
        <v>1286</v>
      </c>
      <c r="E3980" t="str">
        <f t="shared" si="125"/>
        <v>53010401Nariño</v>
      </c>
      <c r="F3980" t="str">
        <f t="shared" si="126"/>
        <v/>
      </c>
      <c r="G3980">
        <v>12</v>
      </c>
      <c r="H3980">
        <v>12</v>
      </c>
      <c r="I3980">
        <f>+ABS(SUMIF($A$4:$A$11183,A3980,$H$4:$H$11183)-IF(ISERROR(VLOOKUP(A3980,Seguimiento_Mar_2025!G$4:U$356,15,FALSE)),0,VLOOKUP(A3980,Seguimiento_Mar_2025!G$4:U$356,15,FALSE)))</f>
        <v>0</v>
      </c>
    </row>
    <row r="3981" spans="1:9" ht="30">
      <c r="A3981" t="s">
        <v>496</v>
      </c>
      <c r="B3981" s="1" t="str">
        <f>+IF(LEN(A3981)&gt;0,VLOOKUP(A3981,Seguimiento_Mar_2025!G$4:H$356,2,FALSE),"")</f>
        <v>Viviendas en zonas rurales conectadas a la red del sistema de distribución local de energía eléctrica</v>
      </c>
      <c r="C3981" s="1" t="str">
        <f>+IF(LEN(A3981)&gt;0,VLOOKUP(A3981,Seguimiento_Mar_2025!G$4:J$356,4,FALSE),"")</f>
        <v>Secretaría de Ambiente</v>
      </c>
      <c r="D3981" t="s">
        <v>1239</v>
      </c>
      <c r="E3981" t="str">
        <f t="shared" si="125"/>
        <v>53010401Nechí</v>
      </c>
      <c r="F3981" t="str">
        <f t="shared" si="126"/>
        <v/>
      </c>
      <c r="G3981">
        <v>99</v>
      </c>
      <c r="H3981">
        <v>99</v>
      </c>
      <c r="I3981">
        <f>+ABS(SUMIF($A$4:$A$11183,A3981,$H$4:$H$11183)-IF(ISERROR(VLOOKUP(A3981,Seguimiento_Mar_2025!G$4:U$356,15,FALSE)),0,VLOOKUP(A3981,Seguimiento_Mar_2025!G$4:U$356,15,FALSE)))</f>
        <v>0</v>
      </c>
    </row>
    <row r="3982" spans="1:9" ht="30">
      <c r="A3982" t="s">
        <v>496</v>
      </c>
      <c r="B3982" s="1" t="str">
        <f>+IF(LEN(A3982)&gt;0,VLOOKUP(A3982,Seguimiento_Mar_2025!G$4:H$356,2,FALSE),"")</f>
        <v>Viviendas en zonas rurales conectadas a la red del sistema de distribución local de energía eléctrica</v>
      </c>
      <c r="C3982" s="1" t="str">
        <f>+IF(LEN(A3982)&gt;0,VLOOKUP(A3982,Seguimiento_Mar_2025!G$4:J$356,4,FALSE),"")</f>
        <v>Secretaría de Ambiente</v>
      </c>
      <c r="D3982" t="s">
        <v>1228</v>
      </c>
      <c r="E3982" t="str">
        <f t="shared" si="125"/>
        <v>53010401Necoclí</v>
      </c>
      <c r="F3982" t="str">
        <f t="shared" si="126"/>
        <v/>
      </c>
      <c r="G3982">
        <v>258</v>
      </c>
      <c r="H3982">
        <v>258</v>
      </c>
      <c r="I3982">
        <f>+ABS(SUMIF($A$4:$A$11183,A3982,$H$4:$H$11183)-IF(ISERROR(VLOOKUP(A3982,Seguimiento_Mar_2025!G$4:U$356,15,FALSE)),0,VLOOKUP(A3982,Seguimiento_Mar_2025!G$4:U$356,15,FALSE)))</f>
        <v>0</v>
      </c>
    </row>
    <row r="3983" spans="1:9" ht="30">
      <c r="A3983" t="s">
        <v>496</v>
      </c>
      <c r="B3983" s="1" t="str">
        <f>+IF(LEN(A3983)&gt;0,VLOOKUP(A3983,Seguimiento_Mar_2025!G$4:H$356,2,FALSE),"")</f>
        <v>Viviendas en zonas rurales conectadas a la red del sistema de distribución local de energía eléctrica</v>
      </c>
      <c r="C3983" s="1" t="str">
        <f>+IF(LEN(A3983)&gt;0,VLOOKUP(A3983,Seguimiento_Mar_2025!G$4:J$356,4,FALSE),"")</f>
        <v>Secretaría de Ambiente</v>
      </c>
      <c r="D3983" t="s">
        <v>1274</v>
      </c>
      <c r="E3983" t="str">
        <f t="shared" si="125"/>
        <v>53010401Olaya</v>
      </c>
      <c r="F3983" t="str">
        <f t="shared" si="126"/>
        <v/>
      </c>
      <c r="G3983">
        <v>8</v>
      </c>
      <c r="H3983">
        <v>8</v>
      </c>
      <c r="I3983">
        <f>+ABS(SUMIF($A$4:$A$11183,A3983,$H$4:$H$11183)-IF(ISERROR(VLOOKUP(A3983,Seguimiento_Mar_2025!G$4:U$356,15,FALSE)),0,VLOOKUP(A3983,Seguimiento_Mar_2025!G$4:U$356,15,FALSE)))</f>
        <v>0</v>
      </c>
    </row>
    <row r="3984" spans="1:9" ht="30">
      <c r="A3984" t="s">
        <v>496</v>
      </c>
      <c r="B3984" s="1" t="str">
        <f>+IF(LEN(A3984)&gt;0,VLOOKUP(A3984,Seguimiento_Mar_2025!G$4:H$356,2,FALSE),"")</f>
        <v>Viviendas en zonas rurales conectadas a la red del sistema de distribución local de energía eléctrica</v>
      </c>
      <c r="C3984" s="1" t="str">
        <f>+IF(LEN(A3984)&gt;0,VLOOKUP(A3984,Seguimiento_Mar_2025!G$4:J$356,4,FALSE),"")</f>
        <v>Secretaría de Ambiente</v>
      </c>
      <c r="D3984" t="s">
        <v>1335</v>
      </c>
      <c r="E3984" t="str">
        <f t="shared" si="125"/>
        <v>53010401Peque</v>
      </c>
      <c r="F3984" t="str">
        <f t="shared" si="126"/>
        <v/>
      </c>
      <c r="G3984">
        <v>24</v>
      </c>
      <c r="H3984">
        <v>24</v>
      </c>
      <c r="I3984">
        <f>+ABS(SUMIF($A$4:$A$11183,A3984,$H$4:$H$11183)-IF(ISERROR(VLOOKUP(A3984,Seguimiento_Mar_2025!G$4:U$356,15,FALSE)),0,VLOOKUP(A3984,Seguimiento_Mar_2025!G$4:U$356,15,FALSE)))</f>
        <v>0</v>
      </c>
    </row>
    <row r="3985" spans="1:9" ht="30">
      <c r="A3985" t="s">
        <v>496</v>
      </c>
      <c r="B3985" s="1" t="str">
        <f>+IF(LEN(A3985)&gt;0,VLOOKUP(A3985,Seguimiento_Mar_2025!G$4:H$356,2,FALSE),"")</f>
        <v>Viviendas en zonas rurales conectadas a la red del sistema de distribución local de energía eléctrica</v>
      </c>
      <c r="C3985" s="1" t="str">
        <f>+IF(LEN(A3985)&gt;0,VLOOKUP(A3985,Seguimiento_Mar_2025!G$4:J$356,4,FALSE),"")</f>
        <v>Secretaría de Ambiente</v>
      </c>
      <c r="D3985" t="s">
        <v>1295</v>
      </c>
      <c r="E3985" t="str">
        <f t="shared" si="125"/>
        <v>53010401Pueblorrico</v>
      </c>
      <c r="F3985" t="str">
        <f t="shared" si="126"/>
        <v/>
      </c>
      <c r="G3985">
        <v>10</v>
      </c>
      <c r="H3985">
        <v>10</v>
      </c>
      <c r="I3985">
        <f>+ABS(SUMIF($A$4:$A$11183,A3985,$H$4:$H$11183)-IF(ISERROR(VLOOKUP(A3985,Seguimiento_Mar_2025!G$4:U$356,15,FALSE)),0,VLOOKUP(A3985,Seguimiento_Mar_2025!G$4:U$356,15,FALSE)))</f>
        <v>0</v>
      </c>
    </row>
    <row r="3986" spans="1:9" ht="30">
      <c r="A3986" t="s">
        <v>496</v>
      </c>
      <c r="B3986" s="1" t="str">
        <f>+IF(LEN(A3986)&gt;0,VLOOKUP(A3986,Seguimiento_Mar_2025!G$4:H$356,2,FALSE),"")</f>
        <v>Viviendas en zonas rurales conectadas a la red del sistema de distribución local de energía eléctrica</v>
      </c>
      <c r="C3986" s="1" t="str">
        <f>+IF(LEN(A3986)&gt;0,VLOOKUP(A3986,Seguimiento_Mar_2025!G$4:J$356,4,FALSE),"")</f>
        <v>Secretaría de Ambiente</v>
      </c>
      <c r="D3986" t="s">
        <v>1336</v>
      </c>
      <c r="E3986" t="str">
        <f t="shared" si="125"/>
        <v>53010401Remedios</v>
      </c>
      <c r="F3986" t="str">
        <f t="shared" si="126"/>
        <v/>
      </c>
      <c r="G3986">
        <v>59</v>
      </c>
      <c r="H3986">
        <v>59</v>
      </c>
      <c r="I3986">
        <f>+ABS(SUMIF($A$4:$A$11183,A3986,$H$4:$H$11183)-IF(ISERROR(VLOOKUP(A3986,Seguimiento_Mar_2025!G$4:U$356,15,FALSE)),0,VLOOKUP(A3986,Seguimiento_Mar_2025!G$4:U$356,15,FALSE)))</f>
        <v>0</v>
      </c>
    </row>
    <row r="3987" spans="1:9" ht="30">
      <c r="A3987" t="s">
        <v>496</v>
      </c>
      <c r="B3987" s="1" t="str">
        <f>+IF(LEN(A3987)&gt;0,VLOOKUP(A3987,Seguimiento_Mar_2025!G$4:H$356,2,FALSE),"")</f>
        <v>Viviendas en zonas rurales conectadas a la red del sistema de distribución local de energía eléctrica</v>
      </c>
      <c r="C3987" s="1" t="str">
        <f>+IF(LEN(A3987)&gt;0,VLOOKUP(A3987,Seguimiento_Mar_2025!G$4:J$356,4,FALSE),"")</f>
        <v>Secretaría de Ambiente</v>
      </c>
      <c r="D3987" t="s">
        <v>1337</v>
      </c>
      <c r="E3987" t="str">
        <f t="shared" si="125"/>
        <v>53010401Rionegro</v>
      </c>
      <c r="F3987" t="str">
        <f t="shared" si="126"/>
        <v/>
      </c>
      <c r="G3987">
        <v>14</v>
      </c>
      <c r="H3987">
        <v>14</v>
      </c>
      <c r="I3987">
        <f>+ABS(SUMIF($A$4:$A$11183,A3987,$H$4:$H$11183)-IF(ISERROR(VLOOKUP(A3987,Seguimiento_Mar_2025!G$4:U$356,15,FALSE)),0,VLOOKUP(A3987,Seguimiento_Mar_2025!G$4:U$356,15,FALSE)))</f>
        <v>0</v>
      </c>
    </row>
    <row r="3988" spans="1:9" ht="30">
      <c r="A3988" t="s">
        <v>496</v>
      </c>
      <c r="B3988" s="1" t="str">
        <f>+IF(LEN(A3988)&gt;0,VLOOKUP(A3988,Seguimiento_Mar_2025!G$4:H$356,2,FALSE),"")</f>
        <v>Viviendas en zonas rurales conectadas a la red del sistema de distribución local de energía eléctrica</v>
      </c>
      <c r="C3988" s="1" t="str">
        <f>+IF(LEN(A3988)&gt;0,VLOOKUP(A3988,Seguimiento_Mar_2025!G$4:J$356,4,FALSE),"")</f>
        <v>Secretaría de Ambiente</v>
      </c>
      <c r="D3988" t="s">
        <v>1338</v>
      </c>
      <c r="E3988" t="str">
        <f t="shared" si="125"/>
        <v>53010401Sabanalarga</v>
      </c>
      <c r="F3988" t="str">
        <f t="shared" si="126"/>
        <v/>
      </c>
      <c r="G3988">
        <v>30</v>
      </c>
      <c r="H3988">
        <v>30</v>
      </c>
      <c r="I3988">
        <f>+ABS(SUMIF($A$4:$A$11183,A3988,$H$4:$H$11183)-IF(ISERROR(VLOOKUP(A3988,Seguimiento_Mar_2025!G$4:U$356,15,FALSE)),0,VLOOKUP(A3988,Seguimiento_Mar_2025!G$4:U$356,15,FALSE)))</f>
        <v>0</v>
      </c>
    </row>
    <row r="3989" spans="1:9" ht="30">
      <c r="A3989" t="s">
        <v>496</v>
      </c>
      <c r="B3989" s="1" t="str">
        <f>+IF(LEN(A3989)&gt;0,VLOOKUP(A3989,Seguimiento_Mar_2025!G$4:H$356,2,FALSE),"")</f>
        <v>Viviendas en zonas rurales conectadas a la red del sistema de distribución local de energía eléctrica</v>
      </c>
      <c r="C3989" s="1" t="str">
        <f>+IF(LEN(A3989)&gt;0,VLOOKUP(A3989,Seguimiento_Mar_2025!G$4:J$356,4,FALSE),"")</f>
        <v>Secretaría de Ambiente</v>
      </c>
      <c r="D3989" t="s">
        <v>1300</v>
      </c>
      <c r="E3989" t="str">
        <f t="shared" si="125"/>
        <v>53010401Salgar</v>
      </c>
      <c r="F3989" t="str">
        <f t="shared" si="126"/>
        <v/>
      </c>
      <c r="G3989">
        <v>19</v>
      </c>
      <c r="H3989">
        <v>19</v>
      </c>
      <c r="I3989">
        <f>+ABS(SUMIF($A$4:$A$11183,A3989,$H$4:$H$11183)-IF(ISERROR(VLOOKUP(A3989,Seguimiento_Mar_2025!G$4:U$356,15,FALSE)),0,VLOOKUP(A3989,Seguimiento_Mar_2025!G$4:U$356,15,FALSE)))</f>
        <v>0</v>
      </c>
    </row>
    <row r="3990" spans="1:9" ht="30">
      <c r="A3990" t="s">
        <v>496</v>
      </c>
      <c r="B3990" s="1" t="str">
        <f>+IF(LEN(A3990)&gt;0,VLOOKUP(A3990,Seguimiento_Mar_2025!G$4:H$356,2,FALSE),"")</f>
        <v>Viviendas en zonas rurales conectadas a la red del sistema de distribución local de energía eléctrica</v>
      </c>
      <c r="C3990" s="1" t="str">
        <f>+IF(LEN(A3990)&gt;0,VLOOKUP(A3990,Seguimiento_Mar_2025!G$4:J$356,4,FALSE),"")</f>
        <v>Secretaría de Ambiente</v>
      </c>
      <c r="D3990" t="s">
        <v>1340</v>
      </c>
      <c r="E3990" t="str">
        <f t="shared" si="125"/>
        <v>53010401San Andrés de Cuerquia</v>
      </c>
      <c r="F3990" t="str">
        <f t="shared" si="126"/>
        <v/>
      </c>
      <c r="G3990">
        <v>9</v>
      </c>
      <c r="H3990">
        <v>9</v>
      </c>
      <c r="I3990">
        <f>+ABS(SUMIF($A$4:$A$11183,A3990,$H$4:$H$11183)-IF(ISERROR(VLOOKUP(A3990,Seguimiento_Mar_2025!G$4:U$356,15,FALSE)),0,VLOOKUP(A3990,Seguimiento_Mar_2025!G$4:U$356,15,FALSE)))</f>
        <v>0</v>
      </c>
    </row>
    <row r="3991" spans="1:9" ht="30">
      <c r="A3991" t="s">
        <v>496</v>
      </c>
      <c r="B3991" s="1" t="str">
        <f>+IF(LEN(A3991)&gt;0,VLOOKUP(A3991,Seguimiento_Mar_2025!G$4:H$356,2,FALSE),"")</f>
        <v>Viviendas en zonas rurales conectadas a la red del sistema de distribución local de energía eléctrica</v>
      </c>
      <c r="C3991" s="1" t="str">
        <f>+IF(LEN(A3991)&gt;0,VLOOKUP(A3991,Seguimiento_Mar_2025!G$4:J$356,4,FALSE),"")</f>
        <v>Secretaría de Ambiente</v>
      </c>
      <c r="D3991" t="s">
        <v>1242</v>
      </c>
      <c r="E3991" t="str">
        <f t="shared" si="125"/>
        <v>53010401San Carlos</v>
      </c>
      <c r="F3991" t="str">
        <f t="shared" si="126"/>
        <v/>
      </c>
      <c r="G3991">
        <v>76</v>
      </c>
      <c r="H3991">
        <v>76</v>
      </c>
      <c r="I3991">
        <f>+ABS(SUMIF($A$4:$A$11183,A3991,$H$4:$H$11183)-IF(ISERROR(VLOOKUP(A3991,Seguimiento_Mar_2025!G$4:U$356,15,FALSE)),0,VLOOKUP(A3991,Seguimiento_Mar_2025!G$4:U$356,15,FALSE)))</f>
        <v>0</v>
      </c>
    </row>
    <row r="3992" spans="1:9" ht="30">
      <c r="A3992" t="s">
        <v>496</v>
      </c>
      <c r="B3992" s="1" t="str">
        <f>+IF(LEN(A3992)&gt;0,VLOOKUP(A3992,Seguimiento_Mar_2025!G$4:H$356,2,FALSE),"")</f>
        <v>Viviendas en zonas rurales conectadas a la red del sistema de distribución local de energía eléctrica</v>
      </c>
      <c r="C3992" s="1" t="str">
        <f>+IF(LEN(A3992)&gt;0,VLOOKUP(A3992,Seguimiento_Mar_2025!G$4:J$356,4,FALSE),"")</f>
        <v>Secretaría de Ambiente</v>
      </c>
      <c r="D3992" t="s">
        <v>1302</v>
      </c>
      <c r="E3992" t="str">
        <f t="shared" si="125"/>
        <v>53010401San Francisco</v>
      </c>
      <c r="F3992" t="str">
        <f t="shared" si="126"/>
        <v/>
      </c>
      <c r="G3992">
        <v>9</v>
      </c>
      <c r="H3992">
        <v>9</v>
      </c>
      <c r="I3992">
        <f>+ABS(SUMIF($A$4:$A$11183,A3992,$H$4:$H$11183)-IF(ISERROR(VLOOKUP(A3992,Seguimiento_Mar_2025!G$4:U$356,15,FALSE)),0,VLOOKUP(A3992,Seguimiento_Mar_2025!G$4:U$356,15,FALSE)))</f>
        <v>0</v>
      </c>
    </row>
    <row r="3993" spans="1:9" ht="30">
      <c r="A3993" t="s">
        <v>496</v>
      </c>
      <c r="B3993" s="1" t="str">
        <f>+IF(LEN(A3993)&gt;0,VLOOKUP(A3993,Seguimiento_Mar_2025!G$4:H$356,2,FALSE),"")</f>
        <v>Viviendas en zonas rurales conectadas a la red del sistema de distribución local de energía eléctrica</v>
      </c>
      <c r="C3993" s="1" t="str">
        <f>+IF(LEN(A3993)&gt;0,VLOOKUP(A3993,Seguimiento_Mar_2025!G$4:J$356,4,FALSE),"")</f>
        <v>Secretaría de Ambiente</v>
      </c>
      <c r="D3993" t="s">
        <v>1236</v>
      </c>
      <c r="E3993" t="str">
        <f t="shared" si="125"/>
        <v>53010401San Jerónimo</v>
      </c>
      <c r="F3993" t="str">
        <f t="shared" si="126"/>
        <v/>
      </c>
      <c r="G3993">
        <v>23</v>
      </c>
      <c r="H3993">
        <v>23</v>
      </c>
      <c r="I3993">
        <f>+ABS(SUMIF($A$4:$A$11183,A3993,$H$4:$H$11183)-IF(ISERROR(VLOOKUP(A3993,Seguimiento_Mar_2025!G$4:U$356,15,FALSE)),0,VLOOKUP(A3993,Seguimiento_Mar_2025!G$4:U$356,15,FALSE)))</f>
        <v>0</v>
      </c>
    </row>
    <row r="3994" spans="1:9" ht="30">
      <c r="A3994" t="s">
        <v>496</v>
      </c>
      <c r="B3994" s="1" t="str">
        <f>+IF(LEN(A3994)&gt;0,VLOOKUP(A3994,Seguimiento_Mar_2025!G$4:H$356,2,FALSE),"")</f>
        <v>Viviendas en zonas rurales conectadas a la red del sistema de distribución local de energía eléctrica</v>
      </c>
      <c r="C3994" s="1" t="str">
        <f>+IF(LEN(A3994)&gt;0,VLOOKUP(A3994,Seguimiento_Mar_2025!G$4:J$356,4,FALSE),"")</f>
        <v>Secretaría de Ambiente</v>
      </c>
      <c r="D3994" t="s">
        <v>1288</v>
      </c>
      <c r="E3994" t="str">
        <f t="shared" si="125"/>
        <v>53010401San José de la Montaña</v>
      </c>
      <c r="F3994" t="str">
        <f t="shared" si="126"/>
        <v/>
      </c>
      <c r="G3994">
        <v>1</v>
      </c>
      <c r="H3994">
        <v>1</v>
      </c>
      <c r="I3994">
        <f>+ABS(SUMIF($A$4:$A$11183,A3994,$H$4:$H$11183)-IF(ISERROR(VLOOKUP(A3994,Seguimiento_Mar_2025!G$4:U$356,15,FALSE)),0,VLOOKUP(A3994,Seguimiento_Mar_2025!G$4:U$356,15,FALSE)))</f>
        <v>0</v>
      </c>
    </row>
    <row r="3995" spans="1:9" ht="30">
      <c r="A3995" t="s">
        <v>496</v>
      </c>
      <c r="B3995" s="1" t="str">
        <f>+IF(LEN(A3995)&gt;0,VLOOKUP(A3995,Seguimiento_Mar_2025!G$4:H$356,2,FALSE),"")</f>
        <v>Viviendas en zonas rurales conectadas a la red del sistema de distribución local de energía eléctrica</v>
      </c>
      <c r="C3995" s="1" t="str">
        <f>+IF(LEN(A3995)&gt;0,VLOOKUP(A3995,Seguimiento_Mar_2025!G$4:J$356,4,FALSE),"")</f>
        <v>Secretaría de Ambiente</v>
      </c>
      <c r="D3995" t="s">
        <v>1226</v>
      </c>
      <c r="E3995" t="str">
        <f t="shared" si="125"/>
        <v>53010401San Juan de Urabá</v>
      </c>
      <c r="F3995" t="str">
        <f t="shared" si="126"/>
        <v/>
      </c>
      <c r="G3995">
        <v>109</v>
      </c>
      <c r="H3995">
        <v>109</v>
      </c>
      <c r="I3995">
        <f>+ABS(SUMIF($A$4:$A$11183,A3995,$H$4:$H$11183)-IF(ISERROR(VLOOKUP(A3995,Seguimiento_Mar_2025!G$4:U$356,15,FALSE)),0,VLOOKUP(A3995,Seguimiento_Mar_2025!G$4:U$356,15,FALSE)))</f>
        <v>0</v>
      </c>
    </row>
    <row r="3996" spans="1:9" ht="30">
      <c r="A3996" t="s">
        <v>496</v>
      </c>
      <c r="B3996" s="1" t="str">
        <f>+IF(LEN(A3996)&gt;0,VLOOKUP(A3996,Seguimiento_Mar_2025!G$4:H$356,2,FALSE),"")</f>
        <v>Viviendas en zonas rurales conectadas a la red del sistema de distribución local de energía eléctrica</v>
      </c>
      <c r="C3996" s="1" t="str">
        <f>+IF(LEN(A3996)&gt;0,VLOOKUP(A3996,Seguimiento_Mar_2025!G$4:J$356,4,FALSE),"")</f>
        <v>Secretaría de Ambiente</v>
      </c>
      <c r="D3996" t="s">
        <v>1298</v>
      </c>
      <c r="E3996" t="str">
        <f t="shared" si="125"/>
        <v>53010401San Luis</v>
      </c>
      <c r="F3996" t="str">
        <f t="shared" si="126"/>
        <v/>
      </c>
      <c r="G3996">
        <v>49</v>
      </c>
      <c r="H3996">
        <v>49</v>
      </c>
      <c r="I3996">
        <f>+ABS(SUMIF($A$4:$A$11183,A3996,$H$4:$H$11183)-IF(ISERROR(VLOOKUP(A3996,Seguimiento_Mar_2025!G$4:U$356,15,FALSE)),0,VLOOKUP(A3996,Seguimiento_Mar_2025!G$4:U$356,15,FALSE)))</f>
        <v>0</v>
      </c>
    </row>
    <row r="3997" spans="1:9" ht="30">
      <c r="A3997" t="s">
        <v>496</v>
      </c>
      <c r="B3997" s="1" t="str">
        <f>+IF(LEN(A3997)&gt;0,VLOOKUP(A3997,Seguimiento_Mar_2025!G$4:H$356,2,FALSE),"")</f>
        <v>Viviendas en zonas rurales conectadas a la red del sistema de distribución local de energía eléctrica</v>
      </c>
      <c r="C3997" s="1" t="str">
        <f>+IF(LEN(A3997)&gt;0,VLOOKUP(A3997,Seguimiento_Mar_2025!G$4:J$356,4,FALSE),"")</f>
        <v>Secretaría de Ambiente</v>
      </c>
      <c r="D3997" t="s">
        <v>1341</v>
      </c>
      <c r="E3997" t="str">
        <f t="shared" si="125"/>
        <v>53010401San Pedro de los Milagros</v>
      </c>
      <c r="F3997" t="str">
        <f t="shared" si="126"/>
        <v/>
      </c>
      <c r="G3997">
        <v>1</v>
      </c>
      <c r="H3997">
        <v>1</v>
      </c>
      <c r="I3997">
        <f>+ABS(SUMIF($A$4:$A$11183,A3997,$H$4:$H$11183)-IF(ISERROR(VLOOKUP(A3997,Seguimiento_Mar_2025!G$4:U$356,15,FALSE)),0,VLOOKUP(A3997,Seguimiento_Mar_2025!G$4:U$356,15,FALSE)))</f>
        <v>0</v>
      </c>
    </row>
    <row r="3998" spans="1:9" ht="30">
      <c r="A3998" t="s">
        <v>496</v>
      </c>
      <c r="B3998" s="1" t="str">
        <f>+IF(LEN(A3998)&gt;0,VLOOKUP(A3998,Seguimiento_Mar_2025!G$4:H$356,2,FALSE),"")</f>
        <v>Viviendas en zonas rurales conectadas a la red del sistema de distribución local de energía eléctrica</v>
      </c>
      <c r="C3998" s="1" t="str">
        <f>+IF(LEN(A3998)&gt;0,VLOOKUP(A3998,Seguimiento_Mar_2025!G$4:J$356,4,FALSE),"")</f>
        <v>Secretaría de Ambiente</v>
      </c>
      <c r="D3998" t="s">
        <v>1342</v>
      </c>
      <c r="E3998" t="str">
        <f t="shared" si="125"/>
        <v>53010401San Pedro de Urabá</v>
      </c>
      <c r="F3998" t="str">
        <f t="shared" si="126"/>
        <v/>
      </c>
      <c r="G3998">
        <v>83</v>
      </c>
      <c r="H3998">
        <v>83</v>
      </c>
      <c r="I3998">
        <f>+ABS(SUMIF($A$4:$A$11183,A3998,$H$4:$H$11183)-IF(ISERROR(VLOOKUP(A3998,Seguimiento_Mar_2025!G$4:U$356,15,FALSE)),0,VLOOKUP(A3998,Seguimiento_Mar_2025!G$4:U$356,15,FALSE)))</f>
        <v>0</v>
      </c>
    </row>
    <row r="3999" spans="1:9" ht="30">
      <c r="A3999" t="s">
        <v>496</v>
      </c>
      <c r="B3999" s="1" t="str">
        <f>+IF(LEN(A3999)&gt;0,VLOOKUP(A3999,Seguimiento_Mar_2025!G$4:H$356,2,FALSE),"")</f>
        <v>Viviendas en zonas rurales conectadas a la red del sistema de distribución local de energía eléctrica</v>
      </c>
      <c r="C3999" s="1" t="str">
        <f>+IF(LEN(A3999)&gt;0,VLOOKUP(A3999,Seguimiento_Mar_2025!G$4:J$356,4,FALSE),"")</f>
        <v>Secretaría de Ambiente</v>
      </c>
      <c r="D3999" t="s">
        <v>1247</v>
      </c>
      <c r="E3999" t="str">
        <f t="shared" si="125"/>
        <v>53010401San Rafael</v>
      </c>
      <c r="F3999" t="str">
        <f t="shared" si="126"/>
        <v/>
      </c>
      <c r="G3999">
        <v>7</v>
      </c>
      <c r="H3999">
        <v>7</v>
      </c>
      <c r="I3999">
        <f>+ABS(SUMIF($A$4:$A$11183,A3999,$H$4:$H$11183)-IF(ISERROR(VLOOKUP(A3999,Seguimiento_Mar_2025!G$4:U$356,15,FALSE)),0,VLOOKUP(A3999,Seguimiento_Mar_2025!G$4:U$356,15,FALSE)))</f>
        <v>0</v>
      </c>
    </row>
    <row r="4000" spans="1:9" ht="30">
      <c r="A4000" t="s">
        <v>496</v>
      </c>
      <c r="B4000" s="1" t="str">
        <f>+IF(LEN(A4000)&gt;0,VLOOKUP(A4000,Seguimiento_Mar_2025!G$4:H$356,2,FALSE),"")</f>
        <v>Viviendas en zonas rurales conectadas a la red del sistema de distribución local de energía eléctrica</v>
      </c>
      <c r="C4000" s="1" t="str">
        <f>+IF(LEN(A4000)&gt;0,VLOOKUP(A4000,Seguimiento_Mar_2025!G$4:J$356,4,FALSE),"")</f>
        <v>Secretaría de Ambiente</v>
      </c>
      <c r="D4000" t="s">
        <v>1296</v>
      </c>
      <c r="E4000" t="str">
        <f t="shared" si="125"/>
        <v>53010401San Roque</v>
      </c>
      <c r="F4000" t="str">
        <f t="shared" si="126"/>
        <v/>
      </c>
      <c r="G4000">
        <v>74</v>
      </c>
      <c r="H4000">
        <v>74</v>
      </c>
      <c r="I4000">
        <f>+ABS(SUMIF($A$4:$A$11183,A4000,$H$4:$H$11183)-IF(ISERROR(VLOOKUP(A4000,Seguimiento_Mar_2025!G$4:U$356,15,FALSE)),0,VLOOKUP(A4000,Seguimiento_Mar_2025!G$4:U$356,15,FALSE)))</f>
        <v>0</v>
      </c>
    </row>
    <row r="4001" spans="1:9" ht="30">
      <c r="A4001" t="s">
        <v>496</v>
      </c>
      <c r="B4001" s="1" t="str">
        <f>+IF(LEN(A4001)&gt;0,VLOOKUP(A4001,Seguimiento_Mar_2025!G$4:H$356,2,FALSE),"")</f>
        <v>Viviendas en zonas rurales conectadas a la red del sistema de distribución local de energía eléctrica</v>
      </c>
      <c r="C4001" s="1" t="str">
        <f>+IF(LEN(A4001)&gt;0,VLOOKUP(A4001,Seguimiento_Mar_2025!G$4:J$356,4,FALSE),"")</f>
        <v>Secretaría de Ambiente</v>
      </c>
      <c r="D4001" t="s">
        <v>1343</v>
      </c>
      <c r="E4001" t="str">
        <f t="shared" si="125"/>
        <v>53010401San Vicente Ferrer</v>
      </c>
      <c r="F4001" t="str">
        <f t="shared" si="126"/>
        <v/>
      </c>
      <c r="G4001">
        <v>49</v>
      </c>
      <c r="H4001">
        <v>49</v>
      </c>
      <c r="I4001">
        <f>+ABS(SUMIF($A$4:$A$11183,A4001,$H$4:$H$11183)-IF(ISERROR(VLOOKUP(A4001,Seguimiento_Mar_2025!G$4:U$356,15,FALSE)),0,VLOOKUP(A4001,Seguimiento_Mar_2025!G$4:U$356,15,FALSE)))</f>
        <v>0</v>
      </c>
    </row>
    <row r="4002" spans="1:9" ht="30">
      <c r="A4002" t="s">
        <v>496</v>
      </c>
      <c r="B4002" s="1" t="str">
        <f>+IF(LEN(A4002)&gt;0,VLOOKUP(A4002,Seguimiento_Mar_2025!G$4:H$356,2,FALSE),"")</f>
        <v>Viviendas en zonas rurales conectadas a la red del sistema de distribución local de energía eléctrica</v>
      </c>
      <c r="C4002" s="1" t="str">
        <f>+IF(LEN(A4002)&gt;0,VLOOKUP(A4002,Seguimiento_Mar_2025!G$4:J$356,4,FALSE),"")</f>
        <v>Secretaría de Ambiente</v>
      </c>
      <c r="D4002" t="s">
        <v>1344</v>
      </c>
      <c r="E4002" t="str">
        <f t="shared" si="125"/>
        <v>53010401Santa Bárbara</v>
      </c>
      <c r="F4002" t="str">
        <f t="shared" si="126"/>
        <v/>
      </c>
      <c r="G4002">
        <v>26</v>
      </c>
      <c r="H4002">
        <v>26</v>
      </c>
      <c r="I4002">
        <f>+ABS(SUMIF($A$4:$A$11183,A4002,$H$4:$H$11183)-IF(ISERROR(VLOOKUP(A4002,Seguimiento_Mar_2025!G$4:U$356,15,FALSE)),0,VLOOKUP(A4002,Seguimiento_Mar_2025!G$4:U$356,15,FALSE)))</f>
        <v>0</v>
      </c>
    </row>
    <row r="4003" spans="1:9" ht="30">
      <c r="A4003" t="s">
        <v>496</v>
      </c>
      <c r="B4003" s="1" t="str">
        <f>+IF(LEN(A4003)&gt;0,VLOOKUP(A4003,Seguimiento_Mar_2025!G$4:H$356,2,FALSE),"")</f>
        <v>Viviendas en zonas rurales conectadas a la red del sistema de distribución local de energía eléctrica</v>
      </c>
      <c r="C4003" s="1" t="str">
        <f>+IF(LEN(A4003)&gt;0,VLOOKUP(A4003,Seguimiento_Mar_2025!G$4:J$356,4,FALSE),"")</f>
        <v>Secretaría de Ambiente</v>
      </c>
      <c r="D4003" t="s">
        <v>1255</v>
      </c>
      <c r="E4003" t="str">
        <f t="shared" si="125"/>
        <v>53010401Santa Fe de Antioquia</v>
      </c>
      <c r="F4003" t="str">
        <f t="shared" si="126"/>
        <v/>
      </c>
      <c r="G4003">
        <v>33</v>
      </c>
      <c r="H4003">
        <v>33</v>
      </c>
      <c r="I4003">
        <f>+ABS(SUMIF($A$4:$A$11183,A4003,$H$4:$H$11183)-IF(ISERROR(VLOOKUP(A4003,Seguimiento_Mar_2025!G$4:U$356,15,FALSE)),0,VLOOKUP(A4003,Seguimiento_Mar_2025!G$4:U$356,15,FALSE)))</f>
        <v>0</v>
      </c>
    </row>
    <row r="4004" spans="1:9" ht="30">
      <c r="A4004" t="s">
        <v>496</v>
      </c>
      <c r="B4004" s="1" t="str">
        <f>+IF(LEN(A4004)&gt;0,VLOOKUP(A4004,Seguimiento_Mar_2025!G$4:H$356,2,FALSE),"")</f>
        <v>Viviendas en zonas rurales conectadas a la red del sistema de distribución local de energía eléctrica</v>
      </c>
      <c r="C4004" s="1" t="str">
        <f>+IF(LEN(A4004)&gt;0,VLOOKUP(A4004,Seguimiento_Mar_2025!G$4:J$356,4,FALSE),"")</f>
        <v>Secretaría de Ambiente</v>
      </c>
      <c r="D4004" t="s">
        <v>1259</v>
      </c>
      <c r="E4004" t="str">
        <f t="shared" si="125"/>
        <v>53010401Santa Rosa de Osos</v>
      </c>
      <c r="F4004" t="str">
        <f t="shared" si="126"/>
        <v/>
      </c>
      <c r="G4004">
        <v>28</v>
      </c>
      <c r="H4004">
        <v>28</v>
      </c>
      <c r="I4004">
        <f>+ABS(SUMIF($A$4:$A$11183,A4004,$H$4:$H$11183)-IF(ISERROR(VLOOKUP(A4004,Seguimiento_Mar_2025!G$4:U$356,15,FALSE)),0,VLOOKUP(A4004,Seguimiento_Mar_2025!G$4:U$356,15,FALSE)))</f>
        <v>0</v>
      </c>
    </row>
    <row r="4005" spans="1:9" ht="30">
      <c r="A4005" t="s">
        <v>496</v>
      </c>
      <c r="B4005" s="1" t="str">
        <f>+IF(LEN(A4005)&gt;0,VLOOKUP(A4005,Seguimiento_Mar_2025!G$4:H$356,2,FALSE),"")</f>
        <v>Viviendas en zonas rurales conectadas a la red del sistema de distribución local de energía eléctrica</v>
      </c>
      <c r="C4005" s="1" t="str">
        <f>+IF(LEN(A4005)&gt;0,VLOOKUP(A4005,Seguimiento_Mar_2025!G$4:J$356,4,FALSE),"")</f>
        <v>Secretaría de Ambiente</v>
      </c>
      <c r="D4005" t="s">
        <v>1297</v>
      </c>
      <c r="E4005" t="str">
        <f t="shared" si="125"/>
        <v>53010401Santo Domingo</v>
      </c>
      <c r="F4005" t="str">
        <f t="shared" si="126"/>
        <v/>
      </c>
      <c r="G4005">
        <v>40</v>
      </c>
      <c r="H4005">
        <v>40</v>
      </c>
      <c r="I4005">
        <f>+ABS(SUMIF($A$4:$A$11183,A4005,$H$4:$H$11183)-IF(ISERROR(VLOOKUP(A4005,Seguimiento_Mar_2025!G$4:U$356,15,FALSE)),0,VLOOKUP(A4005,Seguimiento_Mar_2025!G$4:U$356,15,FALSE)))</f>
        <v>0</v>
      </c>
    </row>
    <row r="4006" spans="1:9" ht="30">
      <c r="A4006" t="s">
        <v>496</v>
      </c>
      <c r="B4006" s="1" t="str">
        <f>+IF(LEN(A4006)&gt;0,VLOOKUP(A4006,Seguimiento_Mar_2025!G$4:H$356,2,FALSE),"")</f>
        <v>Viviendas en zonas rurales conectadas a la red del sistema de distribución local de energía eléctrica</v>
      </c>
      <c r="C4006" s="1" t="str">
        <f>+IF(LEN(A4006)&gt;0,VLOOKUP(A4006,Seguimiento_Mar_2025!G$4:J$356,4,FALSE),"")</f>
        <v>Secretaría de Ambiente</v>
      </c>
      <c r="D4006" t="s">
        <v>1262</v>
      </c>
      <c r="E4006" t="str">
        <f t="shared" si="125"/>
        <v>53010401Segovia</v>
      </c>
      <c r="F4006" t="str">
        <f t="shared" si="126"/>
        <v/>
      </c>
      <c r="G4006">
        <v>19</v>
      </c>
      <c r="H4006">
        <v>19</v>
      </c>
      <c r="I4006">
        <f>+ABS(SUMIF($A$4:$A$11183,A4006,$H$4:$H$11183)-IF(ISERROR(VLOOKUP(A4006,Seguimiento_Mar_2025!G$4:U$356,15,FALSE)),0,VLOOKUP(A4006,Seguimiento_Mar_2025!G$4:U$356,15,FALSE)))</f>
        <v>0</v>
      </c>
    </row>
    <row r="4007" spans="1:9" ht="30">
      <c r="A4007" t="s">
        <v>496</v>
      </c>
      <c r="B4007" s="1" t="str">
        <f>+IF(LEN(A4007)&gt;0,VLOOKUP(A4007,Seguimiento_Mar_2025!G$4:H$356,2,FALSE),"")</f>
        <v>Viviendas en zonas rurales conectadas a la red del sistema de distribución local de energía eléctrica</v>
      </c>
      <c r="C4007" s="1" t="str">
        <f>+IF(LEN(A4007)&gt;0,VLOOKUP(A4007,Seguimiento_Mar_2025!G$4:J$356,4,FALSE),"")</f>
        <v>Secretaría de Ambiente</v>
      </c>
      <c r="D4007" t="s">
        <v>1267</v>
      </c>
      <c r="E4007" t="str">
        <f t="shared" si="125"/>
        <v>53010401Sonsón</v>
      </c>
      <c r="F4007" t="str">
        <f t="shared" si="126"/>
        <v/>
      </c>
      <c r="G4007">
        <v>36</v>
      </c>
      <c r="H4007">
        <v>36</v>
      </c>
      <c r="I4007">
        <f>+ABS(SUMIF($A$4:$A$11183,A4007,$H$4:$H$11183)-IF(ISERROR(VLOOKUP(A4007,Seguimiento_Mar_2025!G$4:U$356,15,FALSE)),0,VLOOKUP(A4007,Seguimiento_Mar_2025!G$4:U$356,15,FALSE)))</f>
        <v>0</v>
      </c>
    </row>
    <row r="4008" spans="1:9" ht="30">
      <c r="A4008" t="s">
        <v>496</v>
      </c>
      <c r="B4008" s="1" t="str">
        <f>+IF(LEN(A4008)&gt;0,VLOOKUP(A4008,Seguimiento_Mar_2025!G$4:H$356,2,FALSE),"")</f>
        <v>Viviendas en zonas rurales conectadas a la red del sistema de distribución local de energía eléctrica</v>
      </c>
      <c r="C4008" s="1" t="str">
        <f>+IF(LEN(A4008)&gt;0,VLOOKUP(A4008,Seguimiento_Mar_2025!G$4:J$356,4,FALSE),"")</f>
        <v>Secretaría de Ambiente</v>
      </c>
      <c r="D4008" t="s">
        <v>1345</v>
      </c>
      <c r="E4008" t="str">
        <f t="shared" si="125"/>
        <v>53010401Sopetrán</v>
      </c>
      <c r="F4008" t="str">
        <f t="shared" si="126"/>
        <v/>
      </c>
      <c r="G4008">
        <v>32</v>
      </c>
      <c r="H4008">
        <v>32</v>
      </c>
      <c r="I4008">
        <f>+ABS(SUMIF($A$4:$A$11183,A4008,$H$4:$H$11183)-IF(ISERROR(VLOOKUP(A4008,Seguimiento_Mar_2025!G$4:U$356,15,FALSE)),0,VLOOKUP(A4008,Seguimiento_Mar_2025!G$4:U$356,15,FALSE)))</f>
        <v>0</v>
      </c>
    </row>
    <row r="4009" spans="1:9" ht="30">
      <c r="A4009" t="s">
        <v>496</v>
      </c>
      <c r="B4009" s="1" t="str">
        <f>+IF(LEN(A4009)&gt;0,VLOOKUP(A4009,Seguimiento_Mar_2025!G$4:H$356,2,FALSE),"")</f>
        <v>Viviendas en zonas rurales conectadas a la red del sistema de distribución local de energía eléctrica</v>
      </c>
      <c r="C4009" s="1" t="str">
        <f>+IF(LEN(A4009)&gt;0,VLOOKUP(A4009,Seguimiento_Mar_2025!G$4:J$356,4,FALSE),"")</f>
        <v>Secretaría de Ambiente</v>
      </c>
      <c r="D4009" t="s">
        <v>1235</v>
      </c>
      <c r="E4009" t="str">
        <f t="shared" ref="E4009:E4072" si="127">+A4009&amp;D4009</f>
        <v>53010401El Santuario</v>
      </c>
      <c r="F4009" t="str">
        <f t="shared" si="126"/>
        <v/>
      </c>
      <c r="G4009">
        <v>11</v>
      </c>
      <c r="H4009">
        <v>11</v>
      </c>
      <c r="I4009">
        <f>+ABS(SUMIF($A$4:$A$11183,A4009,$H$4:$H$11183)-IF(ISERROR(VLOOKUP(A4009,Seguimiento_Mar_2025!G$4:U$356,15,FALSE)),0,VLOOKUP(A4009,Seguimiento_Mar_2025!G$4:U$356,15,FALSE)))</f>
        <v>0</v>
      </c>
    </row>
    <row r="4010" spans="1:9" ht="30">
      <c r="A4010" t="s">
        <v>496</v>
      </c>
      <c r="B4010" s="1" t="str">
        <f>+IF(LEN(A4010)&gt;0,VLOOKUP(A4010,Seguimiento_Mar_2025!G$4:H$356,2,FALSE),"")</f>
        <v>Viviendas en zonas rurales conectadas a la red del sistema de distribución local de energía eléctrica</v>
      </c>
      <c r="C4010" s="1" t="str">
        <f>+IF(LEN(A4010)&gt;0,VLOOKUP(A4010,Seguimiento_Mar_2025!G$4:J$356,4,FALSE),"")</f>
        <v>Secretaría de Ambiente</v>
      </c>
      <c r="D4010" t="s">
        <v>1346</v>
      </c>
      <c r="E4010" t="str">
        <f t="shared" si="127"/>
        <v>53010401Támesis</v>
      </c>
      <c r="F4010" t="str">
        <f t="shared" si="126"/>
        <v/>
      </c>
      <c r="G4010">
        <v>15</v>
      </c>
      <c r="H4010">
        <v>15</v>
      </c>
      <c r="I4010">
        <f>+ABS(SUMIF($A$4:$A$11183,A4010,$H$4:$H$11183)-IF(ISERROR(VLOOKUP(A4010,Seguimiento_Mar_2025!G$4:U$356,15,FALSE)),0,VLOOKUP(A4010,Seguimiento_Mar_2025!G$4:U$356,15,FALSE)))</f>
        <v>0</v>
      </c>
    </row>
    <row r="4011" spans="1:9" ht="30">
      <c r="A4011" t="s">
        <v>496</v>
      </c>
      <c r="B4011" s="1" t="str">
        <f>+IF(LEN(A4011)&gt;0,VLOOKUP(A4011,Seguimiento_Mar_2025!G$4:H$356,2,FALSE),"")</f>
        <v>Viviendas en zonas rurales conectadas a la red del sistema de distribución local de energía eléctrica</v>
      </c>
      <c r="C4011" s="1" t="str">
        <f>+IF(LEN(A4011)&gt;0,VLOOKUP(A4011,Seguimiento_Mar_2025!G$4:J$356,4,FALSE),"")</f>
        <v>Secretaría de Ambiente</v>
      </c>
      <c r="D4011" t="s">
        <v>1263</v>
      </c>
      <c r="E4011" t="str">
        <f t="shared" si="127"/>
        <v>53010401Tarazá</v>
      </c>
      <c r="F4011" t="str">
        <f t="shared" si="126"/>
        <v/>
      </c>
      <c r="G4011">
        <v>25</v>
      </c>
      <c r="H4011">
        <v>25</v>
      </c>
      <c r="I4011">
        <f>+ABS(SUMIF($A$4:$A$11183,A4011,$H$4:$H$11183)-IF(ISERROR(VLOOKUP(A4011,Seguimiento_Mar_2025!G$4:U$356,15,FALSE)),0,VLOOKUP(A4011,Seguimiento_Mar_2025!G$4:U$356,15,FALSE)))</f>
        <v>0</v>
      </c>
    </row>
    <row r="4012" spans="1:9" ht="30">
      <c r="A4012" t="s">
        <v>496</v>
      </c>
      <c r="B4012" s="1" t="str">
        <f>+IF(LEN(A4012)&gt;0,VLOOKUP(A4012,Seguimiento_Mar_2025!G$4:H$356,2,FALSE),"")</f>
        <v>Viviendas en zonas rurales conectadas a la red del sistema de distribución local de energía eléctrica</v>
      </c>
      <c r="C4012" s="1" t="str">
        <f>+IF(LEN(A4012)&gt;0,VLOOKUP(A4012,Seguimiento_Mar_2025!G$4:J$356,4,FALSE),"")</f>
        <v>Secretaría de Ambiente</v>
      </c>
      <c r="D4012" t="s">
        <v>1289</v>
      </c>
      <c r="E4012" t="str">
        <f t="shared" si="127"/>
        <v>53010401Tarso</v>
      </c>
      <c r="F4012" t="str">
        <f t="shared" si="126"/>
        <v/>
      </c>
      <c r="G4012">
        <v>5</v>
      </c>
      <c r="H4012">
        <v>5</v>
      </c>
      <c r="I4012">
        <f>+ABS(SUMIF($A$4:$A$11183,A4012,$H$4:$H$11183)-IF(ISERROR(VLOOKUP(A4012,Seguimiento_Mar_2025!G$4:U$356,15,FALSE)),0,VLOOKUP(A4012,Seguimiento_Mar_2025!G$4:U$356,15,FALSE)))</f>
        <v>0</v>
      </c>
    </row>
    <row r="4013" spans="1:9" ht="30">
      <c r="A4013" t="s">
        <v>496</v>
      </c>
      <c r="B4013" s="1" t="str">
        <f>+IF(LEN(A4013)&gt;0,VLOOKUP(A4013,Seguimiento_Mar_2025!G$4:H$356,2,FALSE),"")</f>
        <v>Viviendas en zonas rurales conectadas a la red del sistema de distribución local de energía eléctrica</v>
      </c>
      <c r="C4013" s="1" t="str">
        <f>+IF(LEN(A4013)&gt;0,VLOOKUP(A4013,Seguimiento_Mar_2025!G$4:J$356,4,FALSE),"")</f>
        <v>Secretaría de Ambiente</v>
      </c>
      <c r="D4013" t="s">
        <v>1347</v>
      </c>
      <c r="E4013" t="str">
        <f t="shared" si="127"/>
        <v>53010401Titiribí</v>
      </c>
      <c r="F4013" t="str">
        <f t="shared" si="126"/>
        <v/>
      </c>
      <c r="G4013">
        <v>14</v>
      </c>
      <c r="H4013">
        <v>14</v>
      </c>
      <c r="I4013">
        <f>+ABS(SUMIF($A$4:$A$11183,A4013,$H$4:$H$11183)-IF(ISERROR(VLOOKUP(A4013,Seguimiento_Mar_2025!G$4:U$356,15,FALSE)),0,VLOOKUP(A4013,Seguimiento_Mar_2025!G$4:U$356,15,FALSE)))</f>
        <v>0</v>
      </c>
    </row>
    <row r="4014" spans="1:9" ht="30">
      <c r="A4014" t="s">
        <v>496</v>
      </c>
      <c r="B4014" s="1" t="str">
        <f>+IF(LEN(A4014)&gt;0,VLOOKUP(A4014,Seguimiento_Mar_2025!G$4:H$356,2,FALSE),"")</f>
        <v>Viviendas en zonas rurales conectadas a la red del sistema de distribución local de energía eléctrica</v>
      </c>
      <c r="C4014" s="1" t="str">
        <f>+IF(LEN(A4014)&gt;0,VLOOKUP(A4014,Seguimiento_Mar_2025!G$4:J$356,4,FALSE),"")</f>
        <v>Secretaría de Ambiente</v>
      </c>
      <c r="D4014" t="s">
        <v>1348</v>
      </c>
      <c r="E4014" t="str">
        <f t="shared" si="127"/>
        <v>53010401Toledo</v>
      </c>
      <c r="F4014" t="str">
        <f t="shared" si="126"/>
        <v/>
      </c>
      <c r="G4014">
        <v>6</v>
      </c>
      <c r="H4014">
        <v>6</v>
      </c>
      <c r="I4014">
        <f>+ABS(SUMIF($A$4:$A$11183,A4014,$H$4:$H$11183)-IF(ISERROR(VLOOKUP(A4014,Seguimiento_Mar_2025!G$4:U$356,15,FALSE)),0,VLOOKUP(A4014,Seguimiento_Mar_2025!G$4:U$356,15,FALSE)))</f>
        <v>0</v>
      </c>
    </row>
    <row r="4015" spans="1:9" ht="30">
      <c r="A4015" t="s">
        <v>496</v>
      </c>
      <c r="B4015" s="1" t="str">
        <f>+IF(LEN(A4015)&gt;0,VLOOKUP(A4015,Seguimiento_Mar_2025!G$4:H$356,2,FALSE),"")</f>
        <v>Viviendas en zonas rurales conectadas a la red del sistema de distribución local de energía eléctrica</v>
      </c>
      <c r="C4015" s="1" t="str">
        <f>+IF(LEN(A4015)&gt;0,VLOOKUP(A4015,Seguimiento_Mar_2025!G$4:J$356,4,FALSE),"")</f>
        <v>Secretaría de Ambiente</v>
      </c>
      <c r="D4015" t="s">
        <v>1227</v>
      </c>
      <c r="E4015" t="str">
        <f t="shared" si="127"/>
        <v>53010401Turbo</v>
      </c>
      <c r="F4015" t="str">
        <f t="shared" si="126"/>
        <v/>
      </c>
      <c r="G4015">
        <v>420</v>
      </c>
      <c r="H4015">
        <v>420</v>
      </c>
      <c r="I4015">
        <f>+ABS(SUMIF($A$4:$A$11183,A4015,$H$4:$H$11183)-IF(ISERROR(VLOOKUP(A4015,Seguimiento_Mar_2025!G$4:U$356,15,FALSE)),0,VLOOKUP(A4015,Seguimiento_Mar_2025!G$4:U$356,15,FALSE)))</f>
        <v>0</v>
      </c>
    </row>
    <row r="4016" spans="1:9" ht="30">
      <c r="A4016" t="s">
        <v>496</v>
      </c>
      <c r="B4016" s="1" t="str">
        <f>+IF(LEN(A4016)&gt;0,VLOOKUP(A4016,Seguimiento_Mar_2025!G$4:H$356,2,FALSE),"")</f>
        <v>Viviendas en zonas rurales conectadas a la red del sistema de distribución local de energía eléctrica</v>
      </c>
      <c r="C4016" s="1" t="str">
        <f>+IF(LEN(A4016)&gt;0,VLOOKUP(A4016,Seguimiento_Mar_2025!G$4:J$356,4,FALSE),"")</f>
        <v>Secretaría de Ambiente</v>
      </c>
      <c r="D4016" t="s">
        <v>1290</v>
      </c>
      <c r="E4016" t="str">
        <f t="shared" si="127"/>
        <v>53010401Uramita</v>
      </c>
      <c r="F4016" t="str">
        <f t="shared" si="126"/>
        <v/>
      </c>
      <c r="G4016">
        <v>33</v>
      </c>
      <c r="H4016">
        <v>33</v>
      </c>
      <c r="I4016">
        <f>+ABS(SUMIF($A$4:$A$11183,A4016,$H$4:$H$11183)-IF(ISERROR(VLOOKUP(A4016,Seguimiento_Mar_2025!G$4:U$356,15,FALSE)),0,VLOOKUP(A4016,Seguimiento_Mar_2025!G$4:U$356,15,FALSE)))</f>
        <v>0</v>
      </c>
    </row>
    <row r="4017" spans="1:9" ht="30">
      <c r="A4017" t="s">
        <v>496</v>
      </c>
      <c r="B4017" s="1" t="str">
        <f>+IF(LEN(A4017)&gt;0,VLOOKUP(A4017,Seguimiento_Mar_2025!G$4:H$356,2,FALSE),"")</f>
        <v>Viviendas en zonas rurales conectadas a la red del sistema de distribución local de energía eléctrica</v>
      </c>
      <c r="C4017" s="1" t="str">
        <f>+IF(LEN(A4017)&gt;0,VLOOKUP(A4017,Seguimiento_Mar_2025!G$4:J$356,4,FALSE),"")</f>
        <v>Secretaría de Ambiente</v>
      </c>
      <c r="D4017" t="s">
        <v>1252</v>
      </c>
      <c r="E4017" t="str">
        <f t="shared" si="127"/>
        <v>53010401Urrao</v>
      </c>
      <c r="F4017" t="str">
        <f t="shared" si="126"/>
        <v/>
      </c>
      <c r="G4017">
        <v>29</v>
      </c>
      <c r="H4017">
        <v>29</v>
      </c>
      <c r="I4017">
        <f>+ABS(SUMIF($A$4:$A$11183,A4017,$H$4:$H$11183)-IF(ISERROR(VLOOKUP(A4017,Seguimiento_Mar_2025!G$4:U$356,15,FALSE)),0,VLOOKUP(A4017,Seguimiento_Mar_2025!G$4:U$356,15,FALSE)))</f>
        <v>0</v>
      </c>
    </row>
    <row r="4018" spans="1:9" ht="30">
      <c r="A4018" t="s">
        <v>496</v>
      </c>
      <c r="B4018" s="1" t="str">
        <f>+IF(LEN(A4018)&gt;0,VLOOKUP(A4018,Seguimiento_Mar_2025!G$4:H$356,2,FALSE),"")</f>
        <v>Viviendas en zonas rurales conectadas a la red del sistema de distribución local de energía eléctrica</v>
      </c>
      <c r="C4018" s="1" t="str">
        <f>+IF(LEN(A4018)&gt;0,VLOOKUP(A4018,Seguimiento_Mar_2025!G$4:J$356,4,FALSE),"")</f>
        <v>Secretaría de Ambiente</v>
      </c>
      <c r="D4018" t="s">
        <v>1349</v>
      </c>
      <c r="E4018" t="str">
        <f t="shared" si="127"/>
        <v>53010401Valdivia</v>
      </c>
      <c r="F4018" t="str">
        <f t="shared" si="126"/>
        <v/>
      </c>
      <c r="G4018">
        <v>9</v>
      </c>
      <c r="H4018">
        <v>9</v>
      </c>
      <c r="I4018">
        <f>+ABS(SUMIF($A$4:$A$11183,A4018,$H$4:$H$11183)-IF(ISERROR(VLOOKUP(A4018,Seguimiento_Mar_2025!G$4:U$356,15,FALSE)),0,VLOOKUP(A4018,Seguimiento_Mar_2025!G$4:U$356,15,FALSE)))</f>
        <v>0</v>
      </c>
    </row>
    <row r="4019" spans="1:9" ht="30">
      <c r="A4019" t="s">
        <v>496</v>
      </c>
      <c r="B4019" s="1" t="str">
        <f>+IF(LEN(A4019)&gt;0,VLOOKUP(A4019,Seguimiento_Mar_2025!G$4:H$356,2,FALSE),"")</f>
        <v>Viviendas en zonas rurales conectadas a la red del sistema de distribución local de energía eléctrica</v>
      </c>
      <c r="C4019" s="1" t="str">
        <f>+IF(LEN(A4019)&gt;0,VLOOKUP(A4019,Seguimiento_Mar_2025!G$4:J$356,4,FALSE),"")</f>
        <v>Secretaría de Ambiente</v>
      </c>
      <c r="D4019" t="s">
        <v>1350</v>
      </c>
      <c r="E4019" t="str">
        <f t="shared" si="127"/>
        <v>53010401Valparaíso</v>
      </c>
      <c r="F4019" t="str">
        <f t="shared" si="126"/>
        <v/>
      </c>
      <c r="G4019">
        <v>9</v>
      </c>
      <c r="H4019">
        <v>9</v>
      </c>
      <c r="I4019">
        <f>+ABS(SUMIF($A$4:$A$11183,A4019,$H$4:$H$11183)-IF(ISERROR(VLOOKUP(A4019,Seguimiento_Mar_2025!G$4:U$356,15,FALSE)),0,VLOOKUP(A4019,Seguimiento_Mar_2025!G$4:U$356,15,FALSE)))</f>
        <v>0</v>
      </c>
    </row>
    <row r="4020" spans="1:9" ht="30">
      <c r="A4020" t="s">
        <v>496</v>
      </c>
      <c r="B4020" s="1" t="str">
        <f>+IF(LEN(A4020)&gt;0,VLOOKUP(A4020,Seguimiento_Mar_2025!G$4:H$356,2,FALSE),"")</f>
        <v>Viviendas en zonas rurales conectadas a la red del sistema de distribución local de energía eléctrica</v>
      </c>
      <c r="C4020" s="1" t="str">
        <f>+IF(LEN(A4020)&gt;0,VLOOKUP(A4020,Seguimiento_Mar_2025!G$4:J$356,4,FALSE),"")</f>
        <v>Secretaría de Ambiente</v>
      </c>
      <c r="D4020" t="s">
        <v>1232</v>
      </c>
      <c r="E4020" t="str">
        <f t="shared" si="127"/>
        <v>53010401Vegachí</v>
      </c>
      <c r="F4020" t="str">
        <f t="shared" si="126"/>
        <v/>
      </c>
      <c r="G4020">
        <v>32</v>
      </c>
      <c r="H4020">
        <v>32</v>
      </c>
      <c r="I4020">
        <f>+ABS(SUMIF($A$4:$A$11183,A4020,$H$4:$H$11183)-IF(ISERROR(VLOOKUP(A4020,Seguimiento_Mar_2025!G$4:U$356,15,FALSE)),0,VLOOKUP(A4020,Seguimiento_Mar_2025!G$4:U$356,15,FALSE)))</f>
        <v>0</v>
      </c>
    </row>
    <row r="4021" spans="1:9" ht="30">
      <c r="A4021" t="s">
        <v>496</v>
      </c>
      <c r="B4021" s="1" t="str">
        <f>+IF(LEN(A4021)&gt;0,VLOOKUP(A4021,Seguimiento_Mar_2025!G$4:H$356,2,FALSE),"")</f>
        <v>Viviendas en zonas rurales conectadas a la red del sistema de distribución local de energía eléctrica</v>
      </c>
      <c r="C4021" s="1" t="str">
        <f>+IF(LEN(A4021)&gt;0,VLOOKUP(A4021,Seguimiento_Mar_2025!G$4:J$356,4,FALSE),"")</f>
        <v>Secretaría de Ambiente</v>
      </c>
      <c r="D4021" t="s">
        <v>1351</v>
      </c>
      <c r="E4021" t="str">
        <f t="shared" si="127"/>
        <v>53010401Venecia</v>
      </c>
      <c r="F4021" t="str">
        <f t="shared" si="126"/>
        <v/>
      </c>
      <c r="G4021">
        <v>3</v>
      </c>
      <c r="H4021">
        <v>3</v>
      </c>
      <c r="I4021">
        <f>+ABS(SUMIF($A$4:$A$11183,A4021,$H$4:$H$11183)-IF(ISERROR(VLOOKUP(A4021,Seguimiento_Mar_2025!G$4:U$356,15,FALSE)),0,VLOOKUP(A4021,Seguimiento_Mar_2025!G$4:U$356,15,FALSE)))</f>
        <v>0</v>
      </c>
    </row>
    <row r="4022" spans="1:9" ht="30">
      <c r="A4022" t="s">
        <v>496</v>
      </c>
      <c r="B4022" s="1" t="str">
        <f>+IF(LEN(A4022)&gt;0,VLOOKUP(A4022,Seguimiento_Mar_2025!G$4:H$356,2,FALSE),"")</f>
        <v>Viviendas en zonas rurales conectadas a la red del sistema de distribución local de energía eléctrica</v>
      </c>
      <c r="C4022" s="1" t="str">
        <f>+IF(LEN(A4022)&gt;0,VLOOKUP(A4022,Seguimiento_Mar_2025!G$4:J$356,4,FALSE),"")</f>
        <v>Secretaría de Ambiente</v>
      </c>
      <c r="D4022" t="s">
        <v>1352</v>
      </c>
      <c r="E4022" t="str">
        <f t="shared" si="127"/>
        <v>53010401Yalí</v>
      </c>
      <c r="F4022" t="str">
        <f t="shared" si="126"/>
        <v/>
      </c>
      <c r="G4022">
        <v>22</v>
      </c>
      <c r="H4022">
        <v>22</v>
      </c>
      <c r="I4022">
        <f>+ABS(SUMIF($A$4:$A$11183,A4022,$H$4:$H$11183)-IF(ISERROR(VLOOKUP(A4022,Seguimiento_Mar_2025!G$4:U$356,15,FALSE)),0,VLOOKUP(A4022,Seguimiento_Mar_2025!G$4:U$356,15,FALSE)))</f>
        <v>0</v>
      </c>
    </row>
    <row r="4023" spans="1:9" ht="30">
      <c r="A4023" t="s">
        <v>496</v>
      </c>
      <c r="B4023" s="1" t="str">
        <f>+IF(LEN(A4023)&gt;0,VLOOKUP(A4023,Seguimiento_Mar_2025!G$4:H$356,2,FALSE),"")</f>
        <v>Viviendas en zonas rurales conectadas a la red del sistema de distribución local de energía eléctrica</v>
      </c>
      <c r="C4023" s="1" t="str">
        <f>+IF(LEN(A4023)&gt;0,VLOOKUP(A4023,Seguimiento_Mar_2025!G$4:J$356,4,FALSE),"")</f>
        <v>Secretaría de Ambiente</v>
      </c>
      <c r="D4023" t="s">
        <v>1353</v>
      </c>
      <c r="E4023" t="str">
        <f t="shared" si="127"/>
        <v>53010401Yarumal</v>
      </c>
      <c r="F4023" t="str">
        <f t="shared" si="126"/>
        <v/>
      </c>
      <c r="G4023">
        <v>11</v>
      </c>
      <c r="H4023">
        <v>11</v>
      </c>
      <c r="I4023">
        <f>+ABS(SUMIF($A$4:$A$11183,A4023,$H$4:$H$11183)-IF(ISERROR(VLOOKUP(A4023,Seguimiento_Mar_2025!G$4:U$356,15,FALSE)),0,VLOOKUP(A4023,Seguimiento_Mar_2025!G$4:U$356,15,FALSE)))</f>
        <v>0</v>
      </c>
    </row>
    <row r="4024" spans="1:9" ht="30">
      <c r="A4024" t="s">
        <v>496</v>
      </c>
      <c r="B4024" s="1" t="str">
        <f>+IF(LEN(A4024)&gt;0,VLOOKUP(A4024,Seguimiento_Mar_2025!G$4:H$356,2,FALSE),"")</f>
        <v>Viviendas en zonas rurales conectadas a la red del sistema de distribución local de energía eléctrica</v>
      </c>
      <c r="C4024" s="1" t="str">
        <f>+IF(LEN(A4024)&gt;0,VLOOKUP(A4024,Seguimiento_Mar_2025!G$4:J$356,4,FALSE),"")</f>
        <v>Secretaría de Ambiente</v>
      </c>
      <c r="D4024" t="s">
        <v>1301</v>
      </c>
      <c r="E4024" t="str">
        <f t="shared" si="127"/>
        <v>53010401Yolombó</v>
      </c>
      <c r="F4024" t="str">
        <f t="shared" si="126"/>
        <v/>
      </c>
      <c r="G4024">
        <v>74</v>
      </c>
      <c r="H4024">
        <v>74</v>
      </c>
      <c r="I4024">
        <f>+ABS(SUMIF($A$4:$A$11183,A4024,$H$4:$H$11183)-IF(ISERROR(VLOOKUP(A4024,Seguimiento_Mar_2025!G$4:U$356,15,FALSE)),0,VLOOKUP(A4024,Seguimiento_Mar_2025!G$4:U$356,15,FALSE)))</f>
        <v>0</v>
      </c>
    </row>
    <row r="4025" spans="1:9" ht="30">
      <c r="A4025" t="s">
        <v>496</v>
      </c>
      <c r="B4025" s="1" t="str">
        <f>+IF(LEN(A4025)&gt;0,VLOOKUP(A4025,Seguimiento_Mar_2025!G$4:H$356,2,FALSE),"")</f>
        <v>Viviendas en zonas rurales conectadas a la red del sistema de distribución local de energía eléctrica</v>
      </c>
      <c r="C4025" s="1" t="str">
        <f>+IF(LEN(A4025)&gt;0,VLOOKUP(A4025,Seguimiento_Mar_2025!G$4:J$356,4,FALSE),"")</f>
        <v>Secretaría de Ambiente</v>
      </c>
      <c r="D4025" t="s">
        <v>1233</v>
      </c>
      <c r="E4025" t="str">
        <f t="shared" si="127"/>
        <v>53010401Zaragoza</v>
      </c>
      <c r="F4025" t="str">
        <f t="shared" si="126"/>
        <v/>
      </c>
      <c r="G4025">
        <v>35</v>
      </c>
      <c r="H4025">
        <v>35</v>
      </c>
      <c r="I4025">
        <f>+ABS(SUMIF($A$4:$A$11183,A4025,$H$4:$H$11183)-IF(ISERROR(VLOOKUP(A4025,Seguimiento_Mar_2025!G$4:U$356,15,FALSE)),0,VLOOKUP(A4025,Seguimiento_Mar_2025!G$4:U$356,15,FALSE)))</f>
        <v>0</v>
      </c>
    </row>
    <row r="4026" spans="1:9">
      <c r="A4026" t="s">
        <v>674</v>
      </c>
      <c r="B4026" s="1" t="str">
        <f>+IF(LEN(A4026)&gt;0,VLOOKUP(A4026,Seguimiento_Mar_2025!G$4:H$356,2,FALSE),"")</f>
        <v>Proyectos de acueducto y alcantarillado en área urbana financiados</v>
      </c>
      <c r="C4026" s="1" t="str">
        <f>+IF(LEN(A4026)&gt;0,VLOOKUP(A4026,Seguimiento_Mar_2025!G$4:J$356,4,FALSE),"")</f>
        <v>Secretaría de Ambiente</v>
      </c>
      <c r="D4026" t="s">
        <v>1271</v>
      </c>
      <c r="E4026" t="str">
        <f t="shared" si="127"/>
        <v>54020501Abejorral</v>
      </c>
      <c r="F4026" t="str">
        <f t="shared" si="126"/>
        <v/>
      </c>
      <c r="G4026">
        <v>2</v>
      </c>
      <c r="H4026" s="2">
        <v>2</v>
      </c>
      <c r="I4026">
        <f>+ABS(SUMIF($A$4:$A$11183,A4026,$H$4:$H$11183)-IF(ISERROR(VLOOKUP(A4026,Seguimiento_Mar_2025!G$4:U$356,15,FALSE)),0,VLOOKUP(A4026,Seguimiento_Mar_2025!G$4:U$356,15,FALSE)))</f>
        <v>0</v>
      </c>
    </row>
    <row r="4027" spans="1:9">
      <c r="A4027" t="s">
        <v>674</v>
      </c>
      <c r="B4027" s="1" t="str">
        <f>+IF(LEN(A4027)&gt;0,VLOOKUP(A4027,Seguimiento_Mar_2025!G$4:H$356,2,FALSE),"")</f>
        <v>Proyectos de acueducto y alcantarillado en área urbana financiados</v>
      </c>
      <c r="C4027" s="1" t="str">
        <f>+IF(LEN(A4027)&gt;0,VLOOKUP(A4027,Seguimiento_Mar_2025!G$4:J$356,4,FALSE),"")</f>
        <v>Secretaría de Ambiente</v>
      </c>
      <c r="D4027" t="s">
        <v>1304</v>
      </c>
      <c r="E4027" t="str">
        <f t="shared" si="127"/>
        <v>54020501Alejandría</v>
      </c>
      <c r="F4027" t="str">
        <f t="shared" si="126"/>
        <v/>
      </c>
      <c r="G4027">
        <v>1</v>
      </c>
      <c r="H4027" s="2">
        <v>1</v>
      </c>
      <c r="I4027">
        <f>+ABS(SUMIF($A$4:$A$11183,A4027,$H$4:$H$11183)-IF(ISERROR(VLOOKUP(A4027,Seguimiento_Mar_2025!G$4:U$356,15,FALSE)),0,VLOOKUP(A4027,Seguimiento_Mar_2025!G$4:U$356,15,FALSE)))</f>
        <v>0</v>
      </c>
    </row>
    <row r="4028" spans="1:9">
      <c r="A4028" t="s">
        <v>674</v>
      </c>
      <c r="B4028" s="1" t="str">
        <f>+IF(LEN(A4028)&gt;0,VLOOKUP(A4028,Seguimiento_Mar_2025!G$4:H$356,2,FALSE),"")</f>
        <v>Proyectos de acueducto y alcantarillado en área urbana financiados</v>
      </c>
      <c r="C4028" s="1" t="str">
        <f>+IF(LEN(A4028)&gt;0,VLOOKUP(A4028,Seguimiento_Mar_2025!G$4:J$356,4,FALSE),"")</f>
        <v>Secretaría de Ambiente</v>
      </c>
      <c r="D4028" t="s">
        <v>1306</v>
      </c>
      <c r="E4028" t="str">
        <f t="shared" si="127"/>
        <v>54020501Anorí</v>
      </c>
      <c r="F4028" t="str">
        <f t="shared" si="126"/>
        <v/>
      </c>
      <c r="G4028">
        <v>1</v>
      </c>
      <c r="H4028" s="2">
        <v>1</v>
      </c>
      <c r="I4028">
        <f>+ABS(SUMIF($A$4:$A$11183,A4028,$H$4:$H$11183)-IF(ISERROR(VLOOKUP(A4028,Seguimiento_Mar_2025!G$4:U$356,15,FALSE)),0,VLOOKUP(A4028,Seguimiento_Mar_2025!G$4:U$356,15,FALSE)))</f>
        <v>0</v>
      </c>
    </row>
    <row r="4029" spans="1:9">
      <c r="A4029" t="s">
        <v>674</v>
      </c>
      <c r="B4029" s="1" t="str">
        <f>+IF(LEN(A4029)&gt;0,VLOOKUP(A4029,Seguimiento_Mar_2025!G$4:H$356,2,FALSE),"")</f>
        <v>Proyectos de acueducto y alcantarillado en área urbana financiados</v>
      </c>
      <c r="C4029" s="1" t="str">
        <f>+IF(LEN(A4029)&gt;0,VLOOKUP(A4029,Seguimiento_Mar_2025!G$4:J$356,4,FALSE),"")</f>
        <v>Secretaría de Ambiente</v>
      </c>
      <c r="D4029" t="s">
        <v>1307</v>
      </c>
      <c r="E4029" t="str">
        <f t="shared" si="127"/>
        <v>54020501Anzá</v>
      </c>
      <c r="F4029" t="str">
        <f t="shared" si="126"/>
        <v/>
      </c>
      <c r="G4029">
        <v>1</v>
      </c>
      <c r="H4029" s="2">
        <v>1</v>
      </c>
      <c r="I4029">
        <f>+ABS(SUMIF($A$4:$A$11183,A4029,$H$4:$H$11183)-IF(ISERROR(VLOOKUP(A4029,Seguimiento_Mar_2025!G$4:U$356,15,FALSE)),0,VLOOKUP(A4029,Seguimiento_Mar_2025!G$4:U$356,15,FALSE)))</f>
        <v>0</v>
      </c>
    </row>
    <row r="4030" spans="1:9">
      <c r="A4030" t="s">
        <v>674</v>
      </c>
      <c r="B4030" s="1" t="str">
        <f>+IF(LEN(A4030)&gt;0,VLOOKUP(A4030,Seguimiento_Mar_2025!G$4:H$356,2,FALSE),"")</f>
        <v>Proyectos de acueducto y alcantarillado en área urbana financiados</v>
      </c>
      <c r="C4030" s="1" t="str">
        <f>+IF(LEN(A4030)&gt;0,VLOOKUP(A4030,Seguimiento_Mar_2025!G$4:J$356,4,FALSE),"")</f>
        <v>Secretaría de Ambiente</v>
      </c>
      <c r="D4030" t="s">
        <v>1225</v>
      </c>
      <c r="E4030" t="str">
        <f t="shared" si="127"/>
        <v>54020501Arboletes</v>
      </c>
      <c r="F4030" t="str">
        <f t="shared" si="126"/>
        <v/>
      </c>
      <c r="G4030">
        <v>1</v>
      </c>
      <c r="H4030" s="2">
        <v>1</v>
      </c>
      <c r="I4030">
        <f>+ABS(SUMIF($A$4:$A$11183,A4030,$H$4:$H$11183)-IF(ISERROR(VLOOKUP(A4030,Seguimiento_Mar_2025!G$4:U$356,15,FALSE)),0,VLOOKUP(A4030,Seguimiento_Mar_2025!G$4:U$356,15,FALSE)))</f>
        <v>0</v>
      </c>
    </row>
    <row r="4031" spans="1:9">
      <c r="A4031" t="s">
        <v>674</v>
      </c>
      <c r="B4031" s="1" t="str">
        <f>+IF(LEN(A4031)&gt;0,VLOOKUP(A4031,Seguimiento_Mar_2025!G$4:H$356,2,FALSE),"")</f>
        <v>Proyectos de acueducto y alcantarillado en área urbana financiados</v>
      </c>
      <c r="C4031" s="1" t="str">
        <f>+IF(LEN(A4031)&gt;0,VLOOKUP(A4031,Seguimiento_Mar_2025!G$4:J$356,4,FALSE),"")</f>
        <v>Secretaría de Ambiente</v>
      </c>
      <c r="D4031" t="s">
        <v>1269</v>
      </c>
      <c r="E4031" t="str">
        <f t="shared" si="127"/>
        <v>54020501Armenia</v>
      </c>
      <c r="F4031" t="str">
        <f t="shared" si="126"/>
        <v/>
      </c>
      <c r="G4031">
        <v>1</v>
      </c>
      <c r="H4031" s="2">
        <v>1</v>
      </c>
      <c r="I4031">
        <f>+ABS(SUMIF($A$4:$A$11183,A4031,$H$4:$H$11183)-IF(ISERROR(VLOOKUP(A4031,Seguimiento_Mar_2025!G$4:U$356,15,FALSE)),0,VLOOKUP(A4031,Seguimiento_Mar_2025!G$4:U$356,15,FALSE)))</f>
        <v>0</v>
      </c>
    </row>
    <row r="4032" spans="1:9">
      <c r="A4032" t="s">
        <v>674</v>
      </c>
      <c r="B4032" s="1" t="str">
        <f>+IF(LEN(A4032)&gt;0,VLOOKUP(A4032,Seguimiento_Mar_2025!G$4:H$356,2,FALSE),"")</f>
        <v>Proyectos de acueducto y alcantarillado en área urbana financiados</v>
      </c>
      <c r="C4032" s="1" t="str">
        <f>+IF(LEN(A4032)&gt;0,VLOOKUP(A4032,Seguimiento_Mar_2025!G$4:J$356,4,FALSE),"")</f>
        <v>Secretaría de Ambiente</v>
      </c>
      <c r="D4032" t="s">
        <v>1265</v>
      </c>
      <c r="E4032" t="str">
        <f t="shared" si="127"/>
        <v>54020501Caucasia</v>
      </c>
      <c r="F4032" t="str">
        <f t="shared" si="126"/>
        <v/>
      </c>
      <c r="G4032">
        <v>5</v>
      </c>
      <c r="H4032" s="2">
        <v>5</v>
      </c>
      <c r="I4032">
        <f>+ABS(SUMIF($A$4:$A$11183,A4032,$H$4:$H$11183)-IF(ISERROR(VLOOKUP(A4032,Seguimiento_Mar_2025!G$4:U$356,15,FALSE)),0,VLOOKUP(A4032,Seguimiento_Mar_2025!G$4:U$356,15,FALSE)))</f>
        <v>0</v>
      </c>
    </row>
    <row r="4033" spans="1:9">
      <c r="A4033" t="s">
        <v>674</v>
      </c>
      <c r="B4033" s="1" t="str">
        <f>+IF(LEN(A4033)&gt;0,VLOOKUP(A4033,Seguimiento_Mar_2025!G$4:H$356,2,FALSE),"")</f>
        <v>Proyectos de acueducto y alcantarillado en área urbana financiados</v>
      </c>
      <c r="C4033" s="1" t="str">
        <f>+IF(LEN(A4033)&gt;0,VLOOKUP(A4033,Seguimiento_Mar_2025!G$4:J$356,4,FALSE),"")</f>
        <v>Secretaría de Ambiente</v>
      </c>
      <c r="D4033" t="s">
        <v>1281</v>
      </c>
      <c r="E4033" t="str">
        <f t="shared" si="127"/>
        <v>54020501Cisneros</v>
      </c>
      <c r="F4033" t="str">
        <f t="shared" si="126"/>
        <v/>
      </c>
      <c r="G4033">
        <v>1</v>
      </c>
      <c r="H4033" s="2">
        <v>1</v>
      </c>
      <c r="I4033">
        <f>+ABS(SUMIF($A$4:$A$11183,A4033,$H$4:$H$11183)-IF(ISERROR(VLOOKUP(A4033,Seguimiento_Mar_2025!G$4:U$356,15,FALSE)),0,VLOOKUP(A4033,Seguimiento_Mar_2025!G$4:U$356,15,FALSE)))</f>
        <v>0</v>
      </c>
    </row>
    <row r="4034" spans="1:9">
      <c r="A4034" t="s">
        <v>674</v>
      </c>
      <c r="B4034" s="1" t="str">
        <f>+IF(LEN(A4034)&gt;0,VLOOKUP(A4034,Seguimiento_Mar_2025!G$4:H$356,2,FALSE),"")</f>
        <v>Proyectos de acueducto y alcantarillado en área urbana financiados</v>
      </c>
      <c r="C4034" s="1" t="str">
        <f>+IF(LEN(A4034)&gt;0,VLOOKUP(A4034,Seguimiento_Mar_2025!G$4:J$356,4,FALSE),"")</f>
        <v>Secretaría de Ambiente</v>
      </c>
      <c r="D4034" t="s">
        <v>1317</v>
      </c>
      <c r="E4034" t="str">
        <f t="shared" si="127"/>
        <v>54020501Cocorná</v>
      </c>
      <c r="F4034" t="str">
        <f t="shared" si="126"/>
        <v/>
      </c>
      <c r="G4034">
        <v>2</v>
      </c>
      <c r="H4034" s="2">
        <v>2</v>
      </c>
      <c r="I4034">
        <f>+ABS(SUMIF($A$4:$A$11183,A4034,$H$4:$H$11183)-IF(ISERROR(VLOOKUP(A4034,Seguimiento_Mar_2025!G$4:U$356,15,FALSE)),0,VLOOKUP(A4034,Seguimiento_Mar_2025!G$4:U$356,15,FALSE)))</f>
        <v>0</v>
      </c>
    </row>
    <row r="4035" spans="1:9">
      <c r="A4035" t="s">
        <v>674</v>
      </c>
      <c r="B4035" s="1" t="str">
        <f>+IF(LEN(A4035)&gt;0,VLOOKUP(A4035,Seguimiento_Mar_2025!G$4:H$356,2,FALSE),"")</f>
        <v>Proyectos de acueducto y alcantarillado en área urbana financiados</v>
      </c>
      <c r="C4035" s="1" t="str">
        <f>+IF(LEN(A4035)&gt;0,VLOOKUP(A4035,Seguimiento_Mar_2025!G$4:J$356,4,FALSE),"")</f>
        <v>Secretaría de Ambiente</v>
      </c>
      <c r="D4035" t="s">
        <v>1276</v>
      </c>
      <c r="E4035" t="str">
        <f t="shared" si="127"/>
        <v>54020501Concepción</v>
      </c>
      <c r="F4035" t="str">
        <f t="shared" si="126"/>
        <v/>
      </c>
      <c r="G4035">
        <v>1</v>
      </c>
      <c r="H4035" s="2">
        <v>1</v>
      </c>
      <c r="I4035">
        <f>+ABS(SUMIF($A$4:$A$11183,A4035,$H$4:$H$11183)-IF(ISERROR(VLOOKUP(A4035,Seguimiento_Mar_2025!G$4:U$356,15,FALSE)),0,VLOOKUP(A4035,Seguimiento_Mar_2025!G$4:U$356,15,FALSE)))</f>
        <v>0</v>
      </c>
    </row>
    <row r="4036" spans="1:9">
      <c r="A4036" t="s">
        <v>674</v>
      </c>
      <c r="B4036" s="1" t="str">
        <f>+IF(LEN(A4036)&gt;0,VLOOKUP(A4036,Seguimiento_Mar_2025!G$4:H$356,2,FALSE),"")</f>
        <v>Proyectos de acueducto y alcantarillado en área urbana financiados</v>
      </c>
      <c r="C4036" s="1" t="str">
        <f>+IF(LEN(A4036)&gt;0,VLOOKUP(A4036,Seguimiento_Mar_2025!G$4:J$356,4,FALSE),"")</f>
        <v>Secretaría de Ambiente</v>
      </c>
      <c r="D4036" t="s">
        <v>1319</v>
      </c>
      <c r="E4036" t="str">
        <f t="shared" si="127"/>
        <v>54020501Donmatías</v>
      </c>
      <c r="F4036" t="str">
        <f t="shared" ref="F4036:F4099" si="128">+IF(IF(LEN(E4036)&gt;0,COUNTIF($E$4:$E$11183,E4036),"")=1,"",IF(LEN(E4036)&gt;0,COUNTIF($E$4:$E$11183,E4036),""))</f>
        <v/>
      </c>
      <c r="G4036">
        <v>2</v>
      </c>
      <c r="H4036" s="2">
        <v>2</v>
      </c>
      <c r="I4036">
        <f>+ABS(SUMIF($A$4:$A$11183,A4036,$H$4:$H$11183)-IF(ISERROR(VLOOKUP(A4036,Seguimiento_Mar_2025!G$4:U$356,15,FALSE)),0,VLOOKUP(A4036,Seguimiento_Mar_2025!G$4:U$356,15,FALSE)))</f>
        <v>0</v>
      </c>
    </row>
    <row r="4037" spans="1:9">
      <c r="A4037" t="s">
        <v>674</v>
      </c>
      <c r="B4037" s="1" t="str">
        <f>+IF(LEN(A4037)&gt;0,VLOOKUP(A4037,Seguimiento_Mar_2025!G$4:H$356,2,FALSE),"")</f>
        <v>Proyectos de acueducto y alcantarillado en área urbana financiados</v>
      </c>
      <c r="C4037" s="1" t="str">
        <f>+IF(LEN(A4037)&gt;0,VLOOKUP(A4037,Seguimiento_Mar_2025!G$4:J$356,4,FALSE),"")</f>
        <v>Secretaría de Ambiente</v>
      </c>
      <c r="D4037" t="s">
        <v>1253</v>
      </c>
      <c r="E4037" t="str">
        <f t="shared" si="127"/>
        <v>54020501El Bagre</v>
      </c>
      <c r="F4037" t="str">
        <f t="shared" si="128"/>
        <v/>
      </c>
      <c r="G4037">
        <v>1</v>
      </c>
      <c r="H4037" s="2">
        <v>1</v>
      </c>
      <c r="I4037">
        <f>+ABS(SUMIF($A$4:$A$11183,A4037,$H$4:$H$11183)-IF(ISERROR(VLOOKUP(A4037,Seguimiento_Mar_2025!G$4:U$356,15,FALSE)),0,VLOOKUP(A4037,Seguimiento_Mar_2025!G$4:U$356,15,FALSE)))</f>
        <v>0</v>
      </c>
    </row>
    <row r="4038" spans="1:9">
      <c r="A4038" t="s">
        <v>674</v>
      </c>
      <c r="B4038" s="1" t="str">
        <f>+IF(LEN(A4038)&gt;0,VLOOKUP(A4038,Seguimiento_Mar_2025!G$4:H$356,2,FALSE),"")</f>
        <v>Proyectos de acueducto y alcantarillado en área urbana financiados</v>
      </c>
      <c r="C4038" s="1" t="str">
        <f>+IF(LEN(A4038)&gt;0,VLOOKUP(A4038,Seguimiento_Mar_2025!G$4:J$356,4,FALSE),"")</f>
        <v>Secretaría de Ambiente</v>
      </c>
      <c r="D4038" t="s">
        <v>1244</v>
      </c>
      <c r="E4038" t="str">
        <f t="shared" si="127"/>
        <v>54020501El Peñol</v>
      </c>
      <c r="F4038" t="str">
        <f t="shared" si="128"/>
        <v/>
      </c>
      <c r="G4038">
        <v>1</v>
      </c>
      <c r="H4038" s="2">
        <v>1</v>
      </c>
      <c r="I4038">
        <f>+ABS(SUMIF($A$4:$A$11183,A4038,$H$4:$H$11183)-IF(ISERROR(VLOOKUP(A4038,Seguimiento_Mar_2025!G$4:U$356,15,FALSE)),0,VLOOKUP(A4038,Seguimiento_Mar_2025!G$4:U$356,15,FALSE)))</f>
        <v>0</v>
      </c>
    </row>
    <row r="4039" spans="1:9">
      <c r="A4039" t="s">
        <v>674</v>
      </c>
      <c r="B4039" s="1" t="str">
        <f>+IF(LEN(A4039)&gt;0,VLOOKUP(A4039,Seguimiento_Mar_2025!G$4:H$356,2,FALSE),"")</f>
        <v>Proyectos de acueducto y alcantarillado en área urbana financiados</v>
      </c>
      <c r="C4039" s="1" t="str">
        <f>+IF(LEN(A4039)&gt;0,VLOOKUP(A4039,Seguimiento_Mar_2025!G$4:J$356,4,FALSE),"")</f>
        <v>Secretaría de Ambiente</v>
      </c>
      <c r="D4039" t="s">
        <v>1235</v>
      </c>
      <c r="E4039" t="str">
        <f t="shared" si="127"/>
        <v>54020501El Santuario</v>
      </c>
      <c r="F4039" t="str">
        <f t="shared" si="128"/>
        <v/>
      </c>
      <c r="G4039">
        <v>1</v>
      </c>
      <c r="H4039" s="2">
        <v>1</v>
      </c>
      <c r="I4039">
        <f>+ABS(SUMIF($A$4:$A$11183,A4039,$H$4:$H$11183)-IF(ISERROR(VLOOKUP(A4039,Seguimiento_Mar_2025!G$4:U$356,15,FALSE)),0,VLOOKUP(A4039,Seguimiento_Mar_2025!G$4:U$356,15,FALSE)))</f>
        <v>0</v>
      </c>
    </row>
    <row r="4040" spans="1:9">
      <c r="A4040" t="s">
        <v>674</v>
      </c>
      <c r="B4040" s="1" t="str">
        <f>+IF(LEN(A4040)&gt;0,VLOOKUP(A4040,Seguimiento_Mar_2025!G$4:H$356,2,FALSE),"")</f>
        <v>Proyectos de acueducto y alcantarillado en área urbana financiados</v>
      </c>
      <c r="C4040" s="1" t="str">
        <f>+IF(LEN(A4040)&gt;0,VLOOKUP(A4040,Seguimiento_Mar_2025!G$4:J$356,4,FALSE),"")</f>
        <v>Secretaría de Ambiente</v>
      </c>
      <c r="D4040" t="s">
        <v>1246</v>
      </c>
      <c r="E4040" t="str">
        <f t="shared" si="127"/>
        <v>54020501Entrerríos</v>
      </c>
      <c r="F4040" t="str">
        <f t="shared" si="128"/>
        <v/>
      </c>
      <c r="G4040">
        <v>1</v>
      </c>
      <c r="H4040" s="2">
        <v>1</v>
      </c>
      <c r="I4040">
        <f>+ABS(SUMIF($A$4:$A$11183,A4040,$H$4:$H$11183)-IF(ISERROR(VLOOKUP(A4040,Seguimiento_Mar_2025!G$4:U$356,15,FALSE)),0,VLOOKUP(A4040,Seguimiento_Mar_2025!G$4:U$356,15,FALSE)))</f>
        <v>0</v>
      </c>
    </row>
    <row r="4041" spans="1:9">
      <c r="A4041" t="s">
        <v>674</v>
      </c>
      <c r="B4041" s="1" t="str">
        <f>+IF(LEN(A4041)&gt;0,VLOOKUP(A4041,Seguimiento_Mar_2025!G$4:H$356,2,FALSE),"")</f>
        <v>Proyectos de acueducto y alcantarillado en área urbana financiados</v>
      </c>
      <c r="C4041" s="1" t="str">
        <f>+IF(LEN(A4041)&gt;0,VLOOKUP(A4041,Seguimiento_Mar_2025!G$4:J$356,4,FALSE),"")</f>
        <v>Secretaría de Ambiente</v>
      </c>
      <c r="D4041" t="s">
        <v>1323</v>
      </c>
      <c r="E4041" t="str">
        <f t="shared" si="127"/>
        <v>54020501Fredonia</v>
      </c>
      <c r="F4041" t="str">
        <f t="shared" si="128"/>
        <v/>
      </c>
      <c r="G4041">
        <v>1</v>
      </c>
      <c r="H4041" s="2">
        <v>1</v>
      </c>
      <c r="I4041">
        <f>+ABS(SUMIF($A$4:$A$11183,A4041,$H$4:$H$11183)-IF(ISERROR(VLOOKUP(A4041,Seguimiento_Mar_2025!G$4:U$356,15,FALSE)),0,VLOOKUP(A4041,Seguimiento_Mar_2025!G$4:U$356,15,FALSE)))</f>
        <v>0</v>
      </c>
    </row>
    <row r="4042" spans="1:9">
      <c r="A4042" t="s">
        <v>674</v>
      </c>
      <c r="B4042" s="1" t="str">
        <f>+IF(LEN(A4042)&gt;0,VLOOKUP(A4042,Seguimiento_Mar_2025!G$4:H$356,2,FALSE),"")</f>
        <v>Proyectos de acueducto y alcantarillado en área urbana financiados</v>
      </c>
      <c r="C4042" s="1" t="str">
        <f>+IF(LEN(A4042)&gt;0,VLOOKUP(A4042,Seguimiento_Mar_2025!G$4:J$356,4,FALSE),"")</f>
        <v>Secretaría de Ambiente</v>
      </c>
      <c r="D4042" t="s">
        <v>1325</v>
      </c>
      <c r="E4042" t="str">
        <f t="shared" si="127"/>
        <v>54020501Giraldo</v>
      </c>
      <c r="F4042" t="str">
        <f t="shared" si="128"/>
        <v/>
      </c>
      <c r="G4042">
        <v>1</v>
      </c>
      <c r="H4042" s="2">
        <v>1</v>
      </c>
      <c r="I4042">
        <f>+ABS(SUMIF($A$4:$A$11183,A4042,$H$4:$H$11183)-IF(ISERROR(VLOOKUP(A4042,Seguimiento_Mar_2025!G$4:U$356,15,FALSE)),0,VLOOKUP(A4042,Seguimiento_Mar_2025!G$4:U$356,15,FALSE)))</f>
        <v>0</v>
      </c>
    </row>
    <row r="4043" spans="1:9">
      <c r="A4043" t="s">
        <v>674</v>
      </c>
      <c r="B4043" s="1" t="str">
        <f>+IF(LEN(A4043)&gt;0,VLOOKUP(A4043,Seguimiento_Mar_2025!G$4:H$356,2,FALSE),"")</f>
        <v>Proyectos de acueducto y alcantarillado en área urbana financiados</v>
      </c>
      <c r="C4043" s="1" t="str">
        <f>+IF(LEN(A4043)&gt;0,VLOOKUP(A4043,Seguimiento_Mar_2025!G$4:J$356,4,FALSE),"")</f>
        <v>Secretaría de Ambiente</v>
      </c>
      <c r="D4043" t="s">
        <v>1328</v>
      </c>
      <c r="E4043" t="str">
        <f t="shared" si="127"/>
        <v>54020501Guatapé</v>
      </c>
      <c r="F4043" t="str">
        <f t="shared" si="128"/>
        <v/>
      </c>
      <c r="G4043">
        <v>2</v>
      </c>
      <c r="H4043" s="2">
        <v>2</v>
      </c>
      <c r="I4043">
        <f>+ABS(SUMIF($A$4:$A$11183,A4043,$H$4:$H$11183)-IF(ISERROR(VLOOKUP(A4043,Seguimiento_Mar_2025!G$4:U$356,15,FALSE)),0,VLOOKUP(A4043,Seguimiento_Mar_2025!G$4:U$356,15,FALSE)))</f>
        <v>0</v>
      </c>
    </row>
    <row r="4044" spans="1:9">
      <c r="A4044" t="s">
        <v>674</v>
      </c>
      <c r="B4044" s="1" t="str">
        <f>+IF(LEN(A4044)&gt;0,VLOOKUP(A4044,Seguimiento_Mar_2025!G$4:H$356,2,FALSE),"")</f>
        <v>Proyectos de acueducto y alcantarillado en área urbana financiados</v>
      </c>
      <c r="C4044" s="1" t="str">
        <f>+IF(LEN(A4044)&gt;0,VLOOKUP(A4044,Seguimiento_Mar_2025!G$4:J$356,4,FALSE),"")</f>
        <v>Secretaría de Ambiente</v>
      </c>
      <c r="D4044" t="s">
        <v>1238</v>
      </c>
      <c r="E4044" t="str">
        <f t="shared" si="127"/>
        <v>54020501Ituango</v>
      </c>
      <c r="F4044" t="str">
        <f t="shared" si="128"/>
        <v/>
      </c>
      <c r="G4044">
        <v>1</v>
      </c>
      <c r="H4044" s="2">
        <v>1</v>
      </c>
      <c r="I4044">
        <f>+ABS(SUMIF($A$4:$A$11183,A4044,$H$4:$H$11183)-IF(ISERROR(VLOOKUP(A4044,Seguimiento_Mar_2025!G$4:U$356,15,FALSE)),0,VLOOKUP(A4044,Seguimiento_Mar_2025!G$4:U$356,15,FALSE)))</f>
        <v>0</v>
      </c>
    </row>
    <row r="4045" spans="1:9">
      <c r="A4045" t="s">
        <v>674</v>
      </c>
      <c r="B4045" s="1" t="str">
        <f>+IF(LEN(A4045)&gt;0,VLOOKUP(A4045,Seguimiento_Mar_2025!G$4:H$356,2,FALSE),"")</f>
        <v>Proyectos de acueducto y alcantarillado en área urbana financiados</v>
      </c>
      <c r="C4045" s="1" t="str">
        <f>+IF(LEN(A4045)&gt;0,VLOOKUP(A4045,Seguimiento_Mar_2025!G$4:J$356,4,FALSE),"")</f>
        <v>Secretaría de Ambiente</v>
      </c>
      <c r="D4045" t="s">
        <v>1237</v>
      </c>
      <c r="E4045" t="str">
        <f t="shared" si="127"/>
        <v>54020501Jericó</v>
      </c>
      <c r="F4045" t="str">
        <f t="shared" si="128"/>
        <v/>
      </c>
      <c r="G4045">
        <v>1</v>
      </c>
      <c r="H4045" s="2">
        <v>1</v>
      </c>
      <c r="I4045">
        <f>+ABS(SUMIF($A$4:$A$11183,A4045,$H$4:$H$11183)-IF(ISERROR(VLOOKUP(A4045,Seguimiento_Mar_2025!G$4:U$356,15,FALSE)),0,VLOOKUP(A4045,Seguimiento_Mar_2025!G$4:U$356,15,FALSE)))</f>
        <v>0</v>
      </c>
    </row>
    <row r="4046" spans="1:9">
      <c r="A4046" t="s">
        <v>674</v>
      </c>
      <c r="B4046" s="1" t="str">
        <f>+IF(LEN(A4046)&gt;0,VLOOKUP(A4046,Seguimiento_Mar_2025!G$4:H$356,2,FALSE),"")</f>
        <v>Proyectos de acueducto y alcantarillado en área urbana financiados</v>
      </c>
      <c r="C4046" s="1" t="str">
        <f>+IF(LEN(A4046)&gt;0,VLOOKUP(A4046,Seguimiento_Mar_2025!G$4:J$356,4,FALSE),"")</f>
        <v>Secretaría de Ambiente</v>
      </c>
      <c r="D4046" t="s">
        <v>1331</v>
      </c>
      <c r="E4046" t="str">
        <f t="shared" si="127"/>
        <v>54020501La Ceja del Tambo</v>
      </c>
      <c r="F4046" t="str">
        <f t="shared" si="128"/>
        <v/>
      </c>
      <c r="G4046">
        <v>1</v>
      </c>
      <c r="H4046" s="2">
        <v>1</v>
      </c>
      <c r="I4046">
        <f>+ABS(SUMIF($A$4:$A$11183,A4046,$H$4:$H$11183)-IF(ISERROR(VLOOKUP(A4046,Seguimiento_Mar_2025!G$4:U$356,15,FALSE)),0,VLOOKUP(A4046,Seguimiento_Mar_2025!G$4:U$356,15,FALSE)))</f>
        <v>0</v>
      </c>
    </row>
    <row r="4047" spans="1:9">
      <c r="A4047" t="s">
        <v>674</v>
      </c>
      <c r="B4047" s="1" t="str">
        <f>+IF(LEN(A4047)&gt;0,VLOOKUP(A4047,Seguimiento_Mar_2025!G$4:H$356,2,FALSE),"")</f>
        <v>Proyectos de acueducto y alcantarillado en área urbana financiados</v>
      </c>
      <c r="C4047" s="1" t="str">
        <f>+IF(LEN(A4047)&gt;0,VLOOKUP(A4047,Seguimiento_Mar_2025!G$4:J$356,4,FALSE),"")</f>
        <v>Secretaría de Ambiente</v>
      </c>
      <c r="D4047" t="s">
        <v>1294</v>
      </c>
      <c r="E4047" t="str">
        <f t="shared" si="127"/>
        <v>54020501La Pintada</v>
      </c>
      <c r="F4047" t="str">
        <f t="shared" si="128"/>
        <v/>
      </c>
      <c r="G4047">
        <v>1</v>
      </c>
      <c r="H4047" s="2">
        <v>1</v>
      </c>
      <c r="I4047">
        <f>+ABS(SUMIF($A$4:$A$11183,A4047,$H$4:$H$11183)-IF(ISERROR(VLOOKUP(A4047,Seguimiento_Mar_2025!G$4:U$356,15,FALSE)),0,VLOOKUP(A4047,Seguimiento_Mar_2025!G$4:U$356,15,FALSE)))</f>
        <v>0</v>
      </c>
    </row>
    <row r="4048" spans="1:9">
      <c r="A4048" t="s">
        <v>674</v>
      </c>
      <c r="B4048" s="1" t="str">
        <f>+IF(LEN(A4048)&gt;0,VLOOKUP(A4048,Seguimiento_Mar_2025!G$4:H$356,2,FALSE),"")</f>
        <v>Proyectos de acueducto y alcantarillado en área urbana financiados</v>
      </c>
      <c r="C4048" s="1" t="str">
        <f>+IF(LEN(A4048)&gt;0,VLOOKUP(A4048,Seguimiento_Mar_2025!G$4:J$356,4,FALSE),"")</f>
        <v>Secretaría de Ambiente</v>
      </c>
      <c r="D4048" t="s">
        <v>1333</v>
      </c>
      <c r="E4048" t="str">
        <f t="shared" si="127"/>
        <v>54020501La Unión</v>
      </c>
      <c r="F4048" t="str">
        <f t="shared" si="128"/>
        <v/>
      </c>
      <c r="G4048">
        <v>2</v>
      </c>
      <c r="H4048" s="2">
        <v>2</v>
      </c>
      <c r="I4048">
        <f>+ABS(SUMIF($A$4:$A$11183,A4048,$H$4:$H$11183)-IF(ISERROR(VLOOKUP(A4048,Seguimiento_Mar_2025!G$4:U$356,15,FALSE)),0,VLOOKUP(A4048,Seguimiento_Mar_2025!G$4:U$356,15,FALSE)))</f>
        <v>0</v>
      </c>
    </row>
    <row r="4049" spans="1:9">
      <c r="A4049" t="s">
        <v>674</v>
      </c>
      <c r="B4049" s="1" t="str">
        <f>+IF(LEN(A4049)&gt;0,VLOOKUP(A4049,Seguimiento_Mar_2025!G$4:H$356,2,FALSE),"")</f>
        <v>Proyectos de acueducto y alcantarillado en área urbana financiados</v>
      </c>
      <c r="C4049" s="1" t="str">
        <f>+IF(LEN(A4049)&gt;0,VLOOKUP(A4049,Seguimiento_Mar_2025!G$4:J$356,4,FALSE),"")</f>
        <v>Secretaría de Ambiente</v>
      </c>
      <c r="D4049" t="s">
        <v>1239</v>
      </c>
      <c r="E4049" t="str">
        <f t="shared" si="127"/>
        <v>54020501Nechí</v>
      </c>
      <c r="F4049" t="str">
        <f t="shared" si="128"/>
        <v/>
      </c>
      <c r="G4049">
        <v>1</v>
      </c>
      <c r="H4049" s="2">
        <v>1</v>
      </c>
      <c r="I4049">
        <f>+ABS(SUMIF($A$4:$A$11183,A4049,$H$4:$H$11183)-IF(ISERROR(VLOOKUP(A4049,Seguimiento_Mar_2025!G$4:U$356,15,FALSE)),0,VLOOKUP(A4049,Seguimiento_Mar_2025!G$4:U$356,15,FALSE)))</f>
        <v>0</v>
      </c>
    </row>
    <row r="4050" spans="1:9">
      <c r="A4050" t="s">
        <v>674</v>
      </c>
      <c r="B4050" s="1" t="str">
        <f>+IF(LEN(A4050)&gt;0,VLOOKUP(A4050,Seguimiento_Mar_2025!G$4:H$356,2,FALSE),"")</f>
        <v>Proyectos de acueducto y alcantarillado en área urbana financiados</v>
      </c>
      <c r="C4050" s="1" t="str">
        <f>+IF(LEN(A4050)&gt;0,VLOOKUP(A4050,Seguimiento_Mar_2025!G$4:J$356,4,FALSE),"")</f>
        <v>Secretaría de Ambiente</v>
      </c>
      <c r="D4050" t="s">
        <v>1228</v>
      </c>
      <c r="E4050" t="str">
        <f t="shared" si="127"/>
        <v>54020501Necoclí</v>
      </c>
      <c r="F4050" t="str">
        <f t="shared" si="128"/>
        <v/>
      </c>
      <c r="G4050">
        <v>1</v>
      </c>
      <c r="H4050" s="2">
        <v>1</v>
      </c>
      <c r="I4050">
        <f>+ABS(SUMIF($A$4:$A$11183,A4050,$H$4:$H$11183)-IF(ISERROR(VLOOKUP(A4050,Seguimiento_Mar_2025!G$4:U$356,15,FALSE)),0,VLOOKUP(A4050,Seguimiento_Mar_2025!G$4:U$356,15,FALSE)))</f>
        <v>0</v>
      </c>
    </row>
    <row r="4051" spans="1:9">
      <c r="A4051" t="s">
        <v>674</v>
      </c>
      <c r="B4051" s="1" t="str">
        <f>+IF(LEN(A4051)&gt;0,VLOOKUP(A4051,Seguimiento_Mar_2025!G$4:H$356,2,FALSE),"")</f>
        <v>Proyectos de acueducto y alcantarillado en área urbana financiados</v>
      </c>
      <c r="C4051" s="1" t="str">
        <f>+IF(LEN(A4051)&gt;0,VLOOKUP(A4051,Seguimiento_Mar_2025!G$4:J$356,4,FALSE),"")</f>
        <v>Secretaría de Ambiente</v>
      </c>
      <c r="D4051" t="s">
        <v>1260</v>
      </c>
      <c r="E4051" t="str">
        <f t="shared" si="127"/>
        <v>54020501Puerto Berrío</v>
      </c>
      <c r="F4051" t="str">
        <f t="shared" si="128"/>
        <v/>
      </c>
      <c r="G4051">
        <v>1</v>
      </c>
      <c r="H4051" s="2">
        <v>1</v>
      </c>
      <c r="I4051">
        <f>+ABS(SUMIF($A$4:$A$11183,A4051,$H$4:$H$11183)-IF(ISERROR(VLOOKUP(A4051,Seguimiento_Mar_2025!G$4:U$356,15,FALSE)),0,VLOOKUP(A4051,Seguimiento_Mar_2025!G$4:U$356,15,FALSE)))</f>
        <v>0</v>
      </c>
    </row>
    <row r="4052" spans="1:9">
      <c r="A4052" t="s">
        <v>674</v>
      </c>
      <c r="B4052" s="1" t="str">
        <f>+IF(LEN(A4052)&gt;0,VLOOKUP(A4052,Seguimiento_Mar_2025!G$4:H$356,2,FALSE),"")</f>
        <v>Proyectos de acueducto y alcantarillado en área urbana financiados</v>
      </c>
      <c r="C4052" s="1" t="str">
        <f>+IF(LEN(A4052)&gt;0,VLOOKUP(A4052,Seguimiento_Mar_2025!G$4:J$356,4,FALSE),"")</f>
        <v>Secretaría de Ambiente</v>
      </c>
      <c r="D4052" t="s">
        <v>1338</v>
      </c>
      <c r="E4052" t="str">
        <f t="shared" si="127"/>
        <v>54020501Sabanalarga</v>
      </c>
      <c r="F4052" t="str">
        <f t="shared" si="128"/>
        <v/>
      </c>
      <c r="G4052">
        <v>1</v>
      </c>
      <c r="H4052" s="2">
        <v>1</v>
      </c>
      <c r="I4052">
        <f>+ABS(SUMIF($A$4:$A$11183,A4052,$H$4:$H$11183)-IF(ISERROR(VLOOKUP(A4052,Seguimiento_Mar_2025!G$4:U$356,15,FALSE)),0,VLOOKUP(A4052,Seguimiento_Mar_2025!G$4:U$356,15,FALSE)))</f>
        <v>0</v>
      </c>
    </row>
    <row r="4053" spans="1:9">
      <c r="A4053" t="s">
        <v>674</v>
      </c>
      <c r="B4053" s="1" t="str">
        <f>+IF(LEN(A4053)&gt;0,VLOOKUP(A4053,Seguimiento_Mar_2025!G$4:H$356,2,FALSE),"")</f>
        <v>Proyectos de acueducto y alcantarillado en área urbana financiados</v>
      </c>
      <c r="C4053" s="1" t="str">
        <f>+IF(LEN(A4053)&gt;0,VLOOKUP(A4053,Seguimiento_Mar_2025!G$4:J$356,4,FALSE),"")</f>
        <v>Secretaría de Ambiente</v>
      </c>
      <c r="D4053" t="s">
        <v>1300</v>
      </c>
      <c r="E4053" t="str">
        <f t="shared" si="127"/>
        <v>54020501Salgar</v>
      </c>
      <c r="F4053" t="str">
        <f t="shared" si="128"/>
        <v/>
      </c>
      <c r="G4053">
        <v>1</v>
      </c>
      <c r="H4053" s="2">
        <v>1</v>
      </c>
      <c r="I4053">
        <f>+ABS(SUMIF($A$4:$A$11183,A4053,$H$4:$H$11183)-IF(ISERROR(VLOOKUP(A4053,Seguimiento_Mar_2025!G$4:U$356,15,FALSE)),0,VLOOKUP(A4053,Seguimiento_Mar_2025!G$4:U$356,15,FALSE)))</f>
        <v>0</v>
      </c>
    </row>
    <row r="4054" spans="1:9">
      <c r="A4054" t="s">
        <v>674</v>
      </c>
      <c r="B4054" s="1" t="str">
        <f>+IF(LEN(A4054)&gt;0,VLOOKUP(A4054,Seguimiento_Mar_2025!G$4:H$356,2,FALSE),"")</f>
        <v>Proyectos de acueducto y alcantarillado en área urbana financiados</v>
      </c>
      <c r="C4054" s="1" t="str">
        <f>+IF(LEN(A4054)&gt;0,VLOOKUP(A4054,Seguimiento_Mar_2025!G$4:J$356,4,FALSE),"")</f>
        <v>Secretaría de Ambiente</v>
      </c>
      <c r="D4054" t="s">
        <v>1242</v>
      </c>
      <c r="E4054" t="str">
        <f t="shared" si="127"/>
        <v>54020501San Carlos</v>
      </c>
      <c r="F4054" t="str">
        <f t="shared" si="128"/>
        <v/>
      </c>
      <c r="G4054">
        <v>1</v>
      </c>
      <c r="H4054" s="2">
        <v>1</v>
      </c>
      <c r="I4054">
        <f>+ABS(SUMIF($A$4:$A$11183,A4054,$H$4:$H$11183)-IF(ISERROR(VLOOKUP(A4054,Seguimiento_Mar_2025!G$4:U$356,15,FALSE)),0,VLOOKUP(A4054,Seguimiento_Mar_2025!G$4:U$356,15,FALSE)))</f>
        <v>0</v>
      </c>
    </row>
    <row r="4055" spans="1:9">
      <c r="A4055" t="s">
        <v>674</v>
      </c>
      <c r="B4055" s="1" t="str">
        <f>+IF(LEN(A4055)&gt;0,VLOOKUP(A4055,Seguimiento_Mar_2025!G$4:H$356,2,FALSE),"")</f>
        <v>Proyectos de acueducto y alcantarillado en área urbana financiados</v>
      </c>
      <c r="C4055" s="1" t="str">
        <f>+IF(LEN(A4055)&gt;0,VLOOKUP(A4055,Seguimiento_Mar_2025!G$4:J$356,4,FALSE),"")</f>
        <v>Secretaría de Ambiente</v>
      </c>
      <c r="D4055" t="s">
        <v>1236</v>
      </c>
      <c r="E4055" t="str">
        <f t="shared" si="127"/>
        <v>54020501San Jerónimo</v>
      </c>
      <c r="F4055" t="str">
        <f t="shared" si="128"/>
        <v/>
      </c>
      <c r="G4055">
        <v>1</v>
      </c>
      <c r="H4055" s="2">
        <v>1</v>
      </c>
      <c r="I4055">
        <f>+ABS(SUMIF($A$4:$A$11183,A4055,$H$4:$H$11183)-IF(ISERROR(VLOOKUP(A4055,Seguimiento_Mar_2025!G$4:U$356,15,FALSE)),0,VLOOKUP(A4055,Seguimiento_Mar_2025!G$4:U$356,15,FALSE)))</f>
        <v>0</v>
      </c>
    </row>
    <row r="4056" spans="1:9">
      <c r="A4056" t="s">
        <v>674</v>
      </c>
      <c r="B4056" s="1" t="str">
        <f>+IF(LEN(A4056)&gt;0,VLOOKUP(A4056,Seguimiento_Mar_2025!G$4:H$356,2,FALSE),"")</f>
        <v>Proyectos de acueducto y alcantarillado en área urbana financiados</v>
      </c>
      <c r="C4056" s="1" t="str">
        <f>+IF(LEN(A4056)&gt;0,VLOOKUP(A4056,Seguimiento_Mar_2025!G$4:J$356,4,FALSE),"")</f>
        <v>Secretaría de Ambiente</v>
      </c>
      <c r="D4056" t="s">
        <v>1343</v>
      </c>
      <c r="E4056" t="str">
        <f t="shared" si="127"/>
        <v>54020501San Vicente Ferrer</v>
      </c>
      <c r="F4056" t="str">
        <f t="shared" si="128"/>
        <v/>
      </c>
      <c r="G4056">
        <v>1</v>
      </c>
      <c r="H4056" s="2">
        <v>1</v>
      </c>
      <c r="I4056">
        <f>+ABS(SUMIF($A$4:$A$11183,A4056,$H$4:$H$11183)-IF(ISERROR(VLOOKUP(A4056,Seguimiento_Mar_2025!G$4:U$356,15,FALSE)),0,VLOOKUP(A4056,Seguimiento_Mar_2025!G$4:U$356,15,FALSE)))</f>
        <v>0</v>
      </c>
    </row>
    <row r="4057" spans="1:9">
      <c r="A4057" t="s">
        <v>674</v>
      </c>
      <c r="B4057" s="1" t="str">
        <f>+IF(LEN(A4057)&gt;0,VLOOKUP(A4057,Seguimiento_Mar_2025!G$4:H$356,2,FALSE),"")</f>
        <v>Proyectos de acueducto y alcantarillado en área urbana financiados</v>
      </c>
      <c r="C4057" s="1" t="str">
        <f>+IF(LEN(A4057)&gt;0,VLOOKUP(A4057,Seguimiento_Mar_2025!G$4:J$356,4,FALSE),"")</f>
        <v>Secretaría de Ambiente</v>
      </c>
      <c r="D4057" t="s">
        <v>1259</v>
      </c>
      <c r="E4057" t="str">
        <f t="shared" si="127"/>
        <v>54020501Santa Rosa de Osos</v>
      </c>
      <c r="F4057" t="str">
        <f t="shared" si="128"/>
        <v/>
      </c>
      <c r="G4057">
        <v>1</v>
      </c>
      <c r="H4057" s="2">
        <v>1</v>
      </c>
      <c r="I4057">
        <f>+ABS(SUMIF($A$4:$A$11183,A4057,$H$4:$H$11183)-IF(ISERROR(VLOOKUP(A4057,Seguimiento_Mar_2025!G$4:U$356,15,FALSE)),0,VLOOKUP(A4057,Seguimiento_Mar_2025!G$4:U$356,15,FALSE)))</f>
        <v>0</v>
      </c>
    </row>
    <row r="4058" spans="1:9">
      <c r="A4058" t="s">
        <v>674</v>
      </c>
      <c r="B4058" s="1" t="str">
        <f>+IF(LEN(A4058)&gt;0,VLOOKUP(A4058,Seguimiento_Mar_2025!G$4:H$356,2,FALSE),"")</f>
        <v>Proyectos de acueducto y alcantarillado en área urbana financiados</v>
      </c>
      <c r="C4058" s="1" t="str">
        <f>+IF(LEN(A4058)&gt;0,VLOOKUP(A4058,Seguimiento_Mar_2025!G$4:J$356,4,FALSE),"")</f>
        <v>Secretaría de Ambiente</v>
      </c>
      <c r="D4058" t="s">
        <v>1267</v>
      </c>
      <c r="E4058" t="str">
        <f t="shared" si="127"/>
        <v>54020501Sonsón</v>
      </c>
      <c r="F4058" t="str">
        <f t="shared" si="128"/>
        <v/>
      </c>
      <c r="G4058">
        <v>1</v>
      </c>
      <c r="H4058" s="2">
        <v>1</v>
      </c>
      <c r="I4058">
        <f>+ABS(SUMIF($A$4:$A$11183,A4058,$H$4:$H$11183)-IF(ISERROR(VLOOKUP(A4058,Seguimiento_Mar_2025!G$4:U$356,15,FALSE)),0,VLOOKUP(A4058,Seguimiento_Mar_2025!G$4:U$356,15,FALSE)))</f>
        <v>0</v>
      </c>
    </row>
    <row r="4059" spans="1:9">
      <c r="A4059" t="s">
        <v>674</v>
      </c>
      <c r="B4059" s="1" t="str">
        <f>+IF(LEN(A4059)&gt;0,VLOOKUP(A4059,Seguimiento_Mar_2025!G$4:H$356,2,FALSE),"")</f>
        <v>Proyectos de acueducto y alcantarillado en área urbana financiados</v>
      </c>
      <c r="C4059" s="1" t="str">
        <f>+IF(LEN(A4059)&gt;0,VLOOKUP(A4059,Seguimiento_Mar_2025!G$4:J$356,4,FALSE),"")</f>
        <v>Secretaría de Ambiente</v>
      </c>
      <c r="D4059" t="s">
        <v>1348</v>
      </c>
      <c r="E4059" t="str">
        <f t="shared" si="127"/>
        <v>54020501Toledo</v>
      </c>
      <c r="F4059" t="str">
        <f t="shared" si="128"/>
        <v/>
      </c>
      <c r="G4059">
        <v>1</v>
      </c>
      <c r="H4059" s="2">
        <v>1</v>
      </c>
      <c r="I4059">
        <f>+ABS(SUMIF($A$4:$A$11183,A4059,$H$4:$H$11183)-IF(ISERROR(VLOOKUP(A4059,Seguimiento_Mar_2025!G$4:U$356,15,FALSE)),0,VLOOKUP(A4059,Seguimiento_Mar_2025!G$4:U$356,15,FALSE)))</f>
        <v>0</v>
      </c>
    </row>
    <row r="4060" spans="1:9">
      <c r="A4060" t="s">
        <v>674</v>
      </c>
      <c r="B4060" s="1" t="str">
        <f>+IF(LEN(A4060)&gt;0,VLOOKUP(A4060,Seguimiento_Mar_2025!G$4:H$356,2,FALSE),"")</f>
        <v>Proyectos de acueducto y alcantarillado en área urbana financiados</v>
      </c>
      <c r="C4060" s="1" t="str">
        <f>+IF(LEN(A4060)&gt;0,VLOOKUP(A4060,Seguimiento_Mar_2025!G$4:J$356,4,FALSE),"")</f>
        <v>Secretaría de Ambiente</v>
      </c>
      <c r="D4060" t="s">
        <v>1227</v>
      </c>
      <c r="E4060" t="str">
        <f t="shared" si="127"/>
        <v>54020501Turbo</v>
      </c>
      <c r="F4060" t="str">
        <f t="shared" si="128"/>
        <v/>
      </c>
      <c r="G4060">
        <v>2</v>
      </c>
      <c r="H4060" s="2">
        <v>2</v>
      </c>
      <c r="I4060">
        <f>+ABS(SUMIF($A$4:$A$11183,A4060,$H$4:$H$11183)-IF(ISERROR(VLOOKUP(A4060,Seguimiento_Mar_2025!G$4:U$356,15,FALSE)),0,VLOOKUP(A4060,Seguimiento_Mar_2025!G$4:U$356,15,FALSE)))</f>
        <v>0</v>
      </c>
    </row>
    <row r="4061" spans="1:9">
      <c r="A4061" t="s">
        <v>674</v>
      </c>
      <c r="B4061" s="1" t="str">
        <f>+IF(LEN(A4061)&gt;0,VLOOKUP(A4061,Seguimiento_Mar_2025!G$4:H$356,2,FALSE),"")</f>
        <v>Proyectos de acueducto y alcantarillado en área urbana financiados</v>
      </c>
      <c r="C4061" s="1" t="str">
        <f>+IF(LEN(A4061)&gt;0,VLOOKUP(A4061,Seguimiento_Mar_2025!G$4:J$356,4,FALSE),"")</f>
        <v>Secretaría de Ambiente</v>
      </c>
      <c r="D4061" t="s">
        <v>1365</v>
      </c>
      <c r="E4061" t="str">
        <f t="shared" si="127"/>
        <v>54020501[Subregión]-Urabá</v>
      </c>
      <c r="F4061" t="str">
        <f t="shared" si="128"/>
        <v/>
      </c>
      <c r="G4061">
        <v>1</v>
      </c>
      <c r="H4061" s="2">
        <v>1</v>
      </c>
      <c r="I4061">
        <f>+ABS(SUMIF($A$4:$A$11183,A4061,$H$4:$H$11183)-IF(ISERROR(VLOOKUP(A4061,Seguimiento_Mar_2025!G$4:U$356,15,FALSE)),0,VLOOKUP(A4061,Seguimiento_Mar_2025!G$4:U$356,15,FALSE)))</f>
        <v>0</v>
      </c>
    </row>
    <row r="4062" spans="1:9">
      <c r="A4062" t="s">
        <v>674</v>
      </c>
      <c r="B4062" s="1" t="str">
        <f>+IF(LEN(A4062)&gt;0,VLOOKUP(A4062,Seguimiento_Mar_2025!G$4:H$356,2,FALSE),"")</f>
        <v>Proyectos de acueducto y alcantarillado en área urbana financiados</v>
      </c>
      <c r="C4062" s="1" t="str">
        <f>+IF(LEN(A4062)&gt;0,VLOOKUP(A4062,Seguimiento_Mar_2025!G$4:J$356,4,FALSE),"")</f>
        <v>Secretaría de Ambiente</v>
      </c>
      <c r="D4062" t="s">
        <v>1233</v>
      </c>
      <c r="E4062" t="str">
        <f t="shared" si="127"/>
        <v>54020501Zaragoza</v>
      </c>
      <c r="F4062" t="str">
        <f t="shared" si="128"/>
        <v/>
      </c>
      <c r="G4062">
        <v>1</v>
      </c>
      <c r="H4062" s="2">
        <v>1</v>
      </c>
      <c r="I4062">
        <f>+ABS(SUMIF($A$4:$A$11183,A4062,$H$4:$H$11183)-IF(ISERROR(VLOOKUP(A4062,Seguimiento_Mar_2025!G$4:U$356,15,FALSE)),0,VLOOKUP(A4062,Seguimiento_Mar_2025!G$4:U$356,15,FALSE)))</f>
        <v>0</v>
      </c>
    </row>
    <row r="4063" spans="1:9" ht="30">
      <c r="A4063" t="s">
        <v>676</v>
      </c>
      <c r="B4063" s="1" t="str">
        <f>+IF(LEN(A4063)&gt;0,VLOOKUP(A4063,Seguimiento_Mar_2025!G$4:H$356,2,FALSE),"")</f>
        <v>Proyectos de acueducto y de manejo de aguas residuales en área rural financiados</v>
      </c>
      <c r="C4063" s="1" t="str">
        <f>+IF(LEN(A4063)&gt;0,VLOOKUP(A4063,Seguimiento_Mar_2025!G$4:J$356,4,FALSE),"")</f>
        <v>Secretaría de Ambiente</v>
      </c>
      <c r="D4063" t="s">
        <v>1241</v>
      </c>
      <c r="E4063" t="str">
        <f t="shared" si="127"/>
        <v>54020502Andes</v>
      </c>
      <c r="F4063" t="str">
        <f t="shared" si="128"/>
        <v/>
      </c>
      <c r="G4063">
        <v>2</v>
      </c>
      <c r="H4063" s="2">
        <v>2</v>
      </c>
      <c r="I4063">
        <f>+ABS(SUMIF($A$4:$A$11183,A4063,$H$4:$H$11183)-IF(ISERROR(VLOOKUP(A4063,Seguimiento_Mar_2025!G$4:U$356,15,FALSE)),0,VLOOKUP(A4063,Seguimiento_Mar_2025!G$4:U$356,15,FALSE)))</f>
        <v>0</v>
      </c>
    </row>
    <row r="4064" spans="1:9" ht="30">
      <c r="A4064" t="s">
        <v>676</v>
      </c>
      <c r="B4064" s="1" t="str">
        <f>+IF(LEN(A4064)&gt;0,VLOOKUP(A4064,Seguimiento_Mar_2025!G$4:H$356,2,FALSE),"")</f>
        <v>Proyectos de acueducto y de manejo de aguas residuales en área rural financiados</v>
      </c>
      <c r="C4064" s="1" t="str">
        <f>+IF(LEN(A4064)&gt;0,VLOOKUP(A4064,Seguimiento_Mar_2025!G$4:J$356,4,FALSE),"")</f>
        <v>Secretaría de Ambiente</v>
      </c>
      <c r="D4064" t="s">
        <v>1277</v>
      </c>
      <c r="E4064" t="str">
        <f t="shared" si="127"/>
        <v>54020502Angelópolis</v>
      </c>
      <c r="F4064" t="str">
        <f t="shared" si="128"/>
        <v/>
      </c>
      <c r="G4064">
        <v>1</v>
      </c>
      <c r="H4064" s="2">
        <v>1</v>
      </c>
      <c r="I4064">
        <f>+ABS(SUMIF($A$4:$A$11183,A4064,$H$4:$H$11183)-IF(ISERROR(VLOOKUP(A4064,Seguimiento_Mar_2025!G$4:U$356,15,FALSE)),0,VLOOKUP(A4064,Seguimiento_Mar_2025!G$4:U$356,15,FALSE)))</f>
        <v>0</v>
      </c>
    </row>
    <row r="4065" spans="1:9" ht="30">
      <c r="A4065" t="s">
        <v>676</v>
      </c>
      <c r="B4065" s="1" t="str">
        <f>+IF(LEN(A4065)&gt;0,VLOOKUP(A4065,Seguimiento_Mar_2025!G$4:H$356,2,FALSE),"")</f>
        <v>Proyectos de acueducto y de manejo de aguas residuales en área rural financiados</v>
      </c>
      <c r="C4065" s="1" t="str">
        <f>+IF(LEN(A4065)&gt;0,VLOOKUP(A4065,Seguimiento_Mar_2025!G$4:J$356,4,FALSE),"")</f>
        <v>Secretaría de Ambiente</v>
      </c>
      <c r="D4065" t="s">
        <v>1272</v>
      </c>
      <c r="E4065" t="str">
        <f t="shared" si="127"/>
        <v>54020502Betulia</v>
      </c>
      <c r="F4065" t="str">
        <f t="shared" si="128"/>
        <v/>
      </c>
      <c r="G4065">
        <v>1</v>
      </c>
      <c r="H4065" s="2">
        <v>1</v>
      </c>
      <c r="I4065">
        <f>+ABS(SUMIF($A$4:$A$11183,A4065,$H$4:$H$11183)-IF(ISERROR(VLOOKUP(A4065,Seguimiento_Mar_2025!G$4:U$356,15,FALSE)),0,VLOOKUP(A4065,Seguimiento_Mar_2025!G$4:U$356,15,FALSE)))</f>
        <v>0</v>
      </c>
    </row>
    <row r="4066" spans="1:9" ht="30">
      <c r="A4066" t="s">
        <v>676</v>
      </c>
      <c r="B4066" s="1" t="str">
        <f>+IF(LEN(A4066)&gt;0,VLOOKUP(A4066,Seguimiento_Mar_2025!G$4:H$356,2,FALSE),"")</f>
        <v>Proyectos de acueducto y de manejo de aguas residuales en área rural financiados</v>
      </c>
      <c r="C4066" s="1" t="str">
        <f>+IF(LEN(A4066)&gt;0,VLOOKUP(A4066,Seguimiento_Mar_2025!G$4:J$356,4,FALSE),"")</f>
        <v>Secretaría de Ambiente</v>
      </c>
      <c r="D4066" t="s">
        <v>1280</v>
      </c>
      <c r="E4066" t="str">
        <f t="shared" si="127"/>
        <v>54020502Briceño</v>
      </c>
      <c r="F4066" t="str">
        <f t="shared" si="128"/>
        <v/>
      </c>
      <c r="G4066">
        <v>1</v>
      </c>
      <c r="H4066" s="2">
        <v>1</v>
      </c>
      <c r="I4066">
        <f>+ABS(SUMIF($A$4:$A$11183,A4066,$H$4:$H$11183)-IF(ISERROR(VLOOKUP(A4066,Seguimiento_Mar_2025!G$4:U$356,15,FALSE)),0,VLOOKUP(A4066,Seguimiento_Mar_2025!G$4:U$356,15,FALSE)))</f>
        <v>0</v>
      </c>
    </row>
    <row r="4067" spans="1:9" ht="30">
      <c r="A4067" t="s">
        <v>676</v>
      </c>
      <c r="B4067" s="1" t="str">
        <f>+IF(LEN(A4067)&gt;0,VLOOKUP(A4067,Seguimiento_Mar_2025!G$4:H$356,2,FALSE),"")</f>
        <v>Proyectos de acueducto y de manejo de aguas residuales en área rural financiados</v>
      </c>
      <c r="C4067" s="1" t="str">
        <f>+IF(LEN(A4067)&gt;0,VLOOKUP(A4067,Seguimiento_Mar_2025!G$4:J$356,4,FALSE),"")</f>
        <v>Secretaría de Ambiente</v>
      </c>
      <c r="D4067" t="s">
        <v>1264</v>
      </c>
      <c r="E4067" t="str">
        <f t="shared" si="127"/>
        <v>54020502Cáceres</v>
      </c>
      <c r="F4067" t="str">
        <f t="shared" si="128"/>
        <v/>
      </c>
      <c r="G4067">
        <v>1</v>
      </c>
      <c r="H4067" s="2">
        <v>1</v>
      </c>
      <c r="I4067">
        <f>+ABS(SUMIF($A$4:$A$11183,A4067,$H$4:$H$11183)-IF(ISERROR(VLOOKUP(A4067,Seguimiento_Mar_2025!G$4:U$356,15,FALSE)),0,VLOOKUP(A4067,Seguimiento_Mar_2025!G$4:U$356,15,FALSE)))</f>
        <v>0</v>
      </c>
    </row>
    <row r="4068" spans="1:9" ht="30">
      <c r="A4068" t="s">
        <v>676</v>
      </c>
      <c r="B4068" s="1" t="str">
        <f>+IF(LEN(A4068)&gt;0,VLOOKUP(A4068,Seguimiento_Mar_2025!G$4:H$356,2,FALSE),"")</f>
        <v>Proyectos de acueducto y de manejo de aguas residuales en área rural financiados</v>
      </c>
      <c r="C4068" s="1" t="str">
        <f>+IF(LEN(A4068)&gt;0,VLOOKUP(A4068,Seguimiento_Mar_2025!G$4:J$356,4,FALSE),"")</f>
        <v>Secretaría de Ambiente</v>
      </c>
      <c r="D4068" t="s">
        <v>1293</v>
      </c>
      <c r="E4068" t="str">
        <f t="shared" si="127"/>
        <v>54020502Heliconia</v>
      </c>
      <c r="F4068" t="str">
        <f t="shared" si="128"/>
        <v/>
      </c>
      <c r="G4068">
        <v>1</v>
      </c>
      <c r="H4068" s="2">
        <v>1</v>
      </c>
      <c r="I4068">
        <f>+ABS(SUMIF($A$4:$A$11183,A4068,$H$4:$H$11183)-IF(ISERROR(VLOOKUP(A4068,Seguimiento_Mar_2025!G$4:U$356,15,FALSE)),0,VLOOKUP(A4068,Seguimiento_Mar_2025!G$4:U$356,15,FALSE)))</f>
        <v>0</v>
      </c>
    </row>
    <row r="4069" spans="1:9" ht="30">
      <c r="A4069" t="s">
        <v>676</v>
      </c>
      <c r="B4069" s="1" t="str">
        <f>+IF(LEN(A4069)&gt;0,VLOOKUP(A4069,Seguimiento_Mar_2025!G$4:H$356,2,FALSE),"")</f>
        <v>Proyectos de acueducto y de manejo de aguas residuales en área rural financiados</v>
      </c>
      <c r="C4069" s="1" t="str">
        <f>+IF(LEN(A4069)&gt;0,VLOOKUP(A4069,Seguimiento_Mar_2025!G$4:J$356,4,FALSE),"")</f>
        <v>Secretaría de Ambiente</v>
      </c>
      <c r="D4069" t="s">
        <v>1239</v>
      </c>
      <c r="E4069" t="str">
        <f t="shared" si="127"/>
        <v>54020502Nechí</v>
      </c>
      <c r="F4069" t="str">
        <f t="shared" si="128"/>
        <v/>
      </c>
      <c r="G4069">
        <v>1</v>
      </c>
      <c r="H4069" s="2">
        <v>1</v>
      </c>
      <c r="I4069">
        <f>+ABS(SUMIF($A$4:$A$11183,A4069,$H$4:$H$11183)-IF(ISERROR(VLOOKUP(A4069,Seguimiento_Mar_2025!G$4:U$356,15,FALSE)),0,VLOOKUP(A4069,Seguimiento_Mar_2025!G$4:U$356,15,FALSE)))</f>
        <v>0</v>
      </c>
    </row>
    <row r="4070" spans="1:9" ht="30">
      <c r="A4070" t="s">
        <v>676</v>
      </c>
      <c r="B4070" s="1" t="str">
        <f>+IF(LEN(A4070)&gt;0,VLOOKUP(A4070,Seguimiento_Mar_2025!G$4:H$356,2,FALSE),"")</f>
        <v>Proyectos de acueducto y de manejo de aguas residuales en área rural financiados</v>
      </c>
      <c r="C4070" s="1" t="str">
        <f>+IF(LEN(A4070)&gt;0,VLOOKUP(A4070,Seguimiento_Mar_2025!G$4:J$356,4,FALSE),"")</f>
        <v>Secretaría de Ambiente</v>
      </c>
      <c r="D4070" t="s">
        <v>1274</v>
      </c>
      <c r="E4070" t="str">
        <f t="shared" si="127"/>
        <v>54020502Olaya</v>
      </c>
      <c r="F4070" t="str">
        <f t="shared" si="128"/>
        <v/>
      </c>
      <c r="G4070">
        <v>1</v>
      </c>
      <c r="H4070" s="2">
        <v>1</v>
      </c>
      <c r="I4070">
        <f>+ABS(SUMIF($A$4:$A$11183,A4070,$H$4:$H$11183)-IF(ISERROR(VLOOKUP(A4070,Seguimiento_Mar_2025!G$4:U$356,15,FALSE)),0,VLOOKUP(A4070,Seguimiento_Mar_2025!G$4:U$356,15,FALSE)))</f>
        <v>0</v>
      </c>
    </row>
    <row r="4071" spans="1:9" ht="30">
      <c r="A4071" t="s">
        <v>676</v>
      </c>
      <c r="B4071" s="1" t="str">
        <f>+IF(LEN(A4071)&gt;0,VLOOKUP(A4071,Seguimiento_Mar_2025!G$4:H$356,2,FALSE),"")</f>
        <v>Proyectos de acueducto y de manejo de aguas residuales en área rural financiados</v>
      </c>
      <c r="C4071" s="1" t="str">
        <f>+IF(LEN(A4071)&gt;0,VLOOKUP(A4071,Seguimiento_Mar_2025!G$4:J$356,4,FALSE),"")</f>
        <v>Secretaría de Ambiente</v>
      </c>
      <c r="D4071" t="s">
        <v>1268</v>
      </c>
      <c r="E4071" t="str">
        <f t="shared" si="127"/>
        <v>54020502Puerto Triunfo</v>
      </c>
      <c r="F4071" t="str">
        <f t="shared" si="128"/>
        <v/>
      </c>
      <c r="G4071">
        <v>2</v>
      </c>
      <c r="H4071" s="2">
        <v>2</v>
      </c>
      <c r="I4071">
        <f>+ABS(SUMIF($A$4:$A$11183,A4071,$H$4:$H$11183)-IF(ISERROR(VLOOKUP(A4071,Seguimiento_Mar_2025!G$4:U$356,15,FALSE)),0,VLOOKUP(A4071,Seguimiento_Mar_2025!G$4:U$356,15,FALSE)))</f>
        <v>0</v>
      </c>
    </row>
    <row r="4072" spans="1:9" ht="30">
      <c r="A4072" t="s">
        <v>676</v>
      </c>
      <c r="B4072" s="1" t="str">
        <f>+IF(LEN(A4072)&gt;0,VLOOKUP(A4072,Seguimiento_Mar_2025!G$4:H$356,2,FALSE),"")</f>
        <v>Proyectos de acueducto y de manejo de aguas residuales en área rural financiados</v>
      </c>
      <c r="C4072" s="1" t="str">
        <f>+IF(LEN(A4072)&gt;0,VLOOKUP(A4072,Seguimiento_Mar_2025!G$4:J$356,4,FALSE),"")</f>
        <v>Secretaría de Ambiente</v>
      </c>
      <c r="D4072" t="s">
        <v>1337</v>
      </c>
      <c r="E4072" t="str">
        <f t="shared" si="127"/>
        <v>54020502Rionegro</v>
      </c>
      <c r="F4072" t="str">
        <f t="shared" si="128"/>
        <v/>
      </c>
      <c r="G4072">
        <v>1</v>
      </c>
      <c r="H4072" s="2">
        <v>1</v>
      </c>
      <c r="I4072">
        <f>+ABS(SUMIF($A$4:$A$11183,A4072,$H$4:$H$11183)-IF(ISERROR(VLOOKUP(A4072,Seguimiento_Mar_2025!G$4:U$356,15,FALSE)),0,VLOOKUP(A4072,Seguimiento_Mar_2025!G$4:U$356,15,FALSE)))</f>
        <v>0</v>
      </c>
    </row>
    <row r="4073" spans="1:9" ht="30">
      <c r="A4073" t="s">
        <v>676</v>
      </c>
      <c r="B4073" s="1" t="str">
        <f>+IF(LEN(A4073)&gt;0,VLOOKUP(A4073,Seguimiento_Mar_2025!G$4:H$356,2,FALSE),"")</f>
        <v>Proyectos de acueducto y de manejo de aguas residuales en área rural financiados</v>
      </c>
      <c r="C4073" s="1" t="str">
        <f>+IF(LEN(A4073)&gt;0,VLOOKUP(A4073,Seguimiento_Mar_2025!G$4:J$356,4,FALSE),"")</f>
        <v>Secretaría de Ambiente</v>
      </c>
      <c r="D4073" t="s">
        <v>1302</v>
      </c>
      <c r="E4073" t="str">
        <f t="shared" ref="E4073:E4136" si="129">+A4073&amp;D4073</f>
        <v>54020502San Francisco</v>
      </c>
      <c r="F4073" t="str">
        <f t="shared" si="128"/>
        <v/>
      </c>
      <c r="G4073">
        <v>1</v>
      </c>
      <c r="H4073" s="2">
        <v>1</v>
      </c>
      <c r="I4073">
        <f>+ABS(SUMIF($A$4:$A$11183,A4073,$H$4:$H$11183)-IF(ISERROR(VLOOKUP(A4073,Seguimiento_Mar_2025!G$4:U$356,15,FALSE)),0,VLOOKUP(A4073,Seguimiento_Mar_2025!G$4:U$356,15,FALSE)))</f>
        <v>0</v>
      </c>
    </row>
    <row r="4074" spans="1:9" ht="30">
      <c r="A4074" t="s">
        <v>676</v>
      </c>
      <c r="B4074" s="1" t="str">
        <f>+IF(LEN(A4074)&gt;0,VLOOKUP(A4074,Seguimiento_Mar_2025!G$4:H$356,2,FALSE),"")</f>
        <v>Proyectos de acueducto y de manejo de aguas residuales en área rural financiados</v>
      </c>
      <c r="C4074" s="1" t="str">
        <f>+IF(LEN(A4074)&gt;0,VLOOKUP(A4074,Seguimiento_Mar_2025!G$4:J$356,4,FALSE),"")</f>
        <v>Secretaría de Ambiente</v>
      </c>
      <c r="D4074" t="s">
        <v>1236</v>
      </c>
      <c r="E4074" t="str">
        <f t="shared" si="129"/>
        <v>54020502San Jerónimo</v>
      </c>
      <c r="F4074" t="str">
        <f t="shared" si="128"/>
        <v/>
      </c>
      <c r="G4074">
        <v>2</v>
      </c>
      <c r="H4074" s="2">
        <v>2</v>
      </c>
      <c r="I4074">
        <f>+ABS(SUMIF($A$4:$A$11183,A4074,$H$4:$H$11183)-IF(ISERROR(VLOOKUP(A4074,Seguimiento_Mar_2025!G$4:U$356,15,FALSE)),0,VLOOKUP(A4074,Seguimiento_Mar_2025!G$4:U$356,15,FALSE)))</f>
        <v>0</v>
      </c>
    </row>
    <row r="4075" spans="1:9" ht="30">
      <c r="A4075" t="s">
        <v>676</v>
      </c>
      <c r="B4075" s="1" t="str">
        <f>+IF(LEN(A4075)&gt;0,VLOOKUP(A4075,Seguimiento_Mar_2025!G$4:H$356,2,FALSE),"")</f>
        <v>Proyectos de acueducto y de manejo de aguas residuales en área rural financiados</v>
      </c>
      <c r="C4075" s="1" t="str">
        <f>+IF(LEN(A4075)&gt;0,VLOOKUP(A4075,Seguimiento_Mar_2025!G$4:J$356,4,FALSE),"")</f>
        <v>Secretaría de Ambiente</v>
      </c>
      <c r="D4075" t="s">
        <v>1288</v>
      </c>
      <c r="E4075" t="str">
        <f t="shared" si="129"/>
        <v>54020502San José de la Montaña</v>
      </c>
      <c r="F4075" t="str">
        <f t="shared" si="128"/>
        <v/>
      </c>
      <c r="G4075">
        <v>1</v>
      </c>
      <c r="H4075" s="2">
        <v>1</v>
      </c>
      <c r="I4075">
        <f>+ABS(SUMIF($A$4:$A$11183,A4075,$H$4:$H$11183)-IF(ISERROR(VLOOKUP(A4075,Seguimiento_Mar_2025!G$4:U$356,15,FALSE)),0,VLOOKUP(A4075,Seguimiento_Mar_2025!G$4:U$356,15,FALSE)))</f>
        <v>0</v>
      </c>
    </row>
    <row r="4076" spans="1:9" ht="30">
      <c r="A4076" t="s">
        <v>676</v>
      </c>
      <c r="B4076" s="1" t="str">
        <f>+IF(LEN(A4076)&gt;0,VLOOKUP(A4076,Seguimiento_Mar_2025!G$4:H$356,2,FALSE),"")</f>
        <v>Proyectos de acueducto y de manejo de aguas residuales en área rural financiados</v>
      </c>
      <c r="C4076" s="1" t="str">
        <f>+IF(LEN(A4076)&gt;0,VLOOKUP(A4076,Seguimiento_Mar_2025!G$4:J$356,4,FALSE),"")</f>
        <v>Secretaría de Ambiente</v>
      </c>
      <c r="D4076" t="s">
        <v>1298</v>
      </c>
      <c r="E4076" t="str">
        <f t="shared" si="129"/>
        <v>54020502San Luis</v>
      </c>
      <c r="F4076" t="str">
        <f t="shared" si="128"/>
        <v/>
      </c>
      <c r="G4076">
        <v>1</v>
      </c>
      <c r="H4076" s="2">
        <v>1</v>
      </c>
      <c r="I4076">
        <f>+ABS(SUMIF($A$4:$A$11183,A4076,$H$4:$H$11183)-IF(ISERROR(VLOOKUP(A4076,Seguimiento_Mar_2025!G$4:U$356,15,FALSE)),0,VLOOKUP(A4076,Seguimiento_Mar_2025!G$4:U$356,15,FALSE)))</f>
        <v>0</v>
      </c>
    </row>
    <row r="4077" spans="1:9" ht="30">
      <c r="A4077" t="s">
        <v>676</v>
      </c>
      <c r="B4077" s="1" t="str">
        <f>+IF(LEN(A4077)&gt;0,VLOOKUP(A4077,Seguimiento_Mar_2025!G$4:H$356,2,FALSE),"")</f>
        <v>Proyectos de acueducto y de manejo de aguas residuales en área rural financiados</v>
      </c>
      <c r="C4077" s="1" t="str">
        <f>+IF(LEN(A4077)&gt;0,VLOOKUP(A4077,Seguimiento_Mar_2025!G$4:J$356,4,FALSE),"")</f>
        <v>Secretaría de Ambiente</v>
      </c>
      <c r="D4077" t="s">
        <v>1259</v>
      </c>
      <c r="E4077" t="str">
        <f t="shared" si="129"/>
        <v>54020502Santa Rosa de Osos</v>
      </c>
      <c r="F4077" t="str">
        <f t="shared" si="128"/>
        <v/>
      </c>
      <c r="G4077">
        <v>1</v>
      </c>
      <c r="H4077" s="2">
        <v>1</v>
      </c>
      <c r="I4077">
        <f>+ABS(SUMIF($A$4:$A$11183,A4077,$H$4:$H$11183)-IF(ISERROR(VLOOKUP(A4077,Seguimiento_Mar_2025!G$4:U$356,15,FALSE)),0,VLOOKUP(A4077,Seguimiento_Mar_2025!G$4:U$356,15,FALSE)))</f>
        <v>0</v>
      </c>
    </row>
    <row r="4078" spans="1:9" ht="30">
      <c r="A4078" t="s">
        <v>676</v>
      </c>
      <c r="B4078" s="1" t="str">
        <f>+IF(LEN(A4078)&gt;0,VLOOKUP(A4078,Seguimiento_Mar_2025!G$4:H$356,2,FALSE),"")</f>
        <v>Proyectos de acueducto y de manejo de aguas residuales en área rural financiados</v>
      </c>
      <c r="C4078" s="1" t="str">
        <f>+IF(LEN(A4078)&gt;0,VLOOKUP(A4078,Seguimiento_Mar_2025!G$4:J$356,4,FALSE),"")</f>
        <v>Secretaría de Ambiente</v>
      </c>
      <c r="D4078" t="s">
        <v>1365</v>
      </c>
      <c r="E4078" t="str">
        <f t="shared" si="129"/>
        <v>54020502[Subregión]-Urabá</v>
      </c>
      <c r="F4078" t="str">
        <f t="shared" si="128"/>
        <v/>
      </c>
      <c r="G4078">
        <v>1</v>
      </c>
      <c r="H4078" s="2">
        <v>1</v>
      </c>
      <c r="I4078">
        <f>+ABS(SUMIF($A$4:$A$11183,A4078,$H$4:$H$11183)-IF(ISERROR(VLOOKUP(A4078,Seguimiento_Mar_2025!G$4:U$356,15,FALSE)),0,VLOOKUP(A4078,Seguimiento_Mar_2025!G$4:U$356,15,FALSE)))</f>
        <v>0</v>
      </c>
    </row>
    <row r="4079" spans="1:9" ht="30">
      <c r="A4079" t="s">
        <v>676</v>
      </c>
      <c r="B4079" s="1" t="str">
        <f>+IF(LEN(A4079)&gt;0,VLOOKUP(A4079,Seguimiento_Mar_2025!G$4:H$356,2,FALSE),"")</f>
        <v>Proyectos de acueducto y de manejo de aguas residuales en área rural financiados</v>
      </c>
      <c r="C4079" s="1" t="str">
        <f>+IF(LEN(A4079)&gt;0,VLOOKUP(A4079,Seguimiento_Mar_2025!G$4:J$356,4,FALSE),"")</f>
        <v>Secretaría de Ambiente</v>
      </c>
      <c r="D4079" t="s">
        <v>1291</v>
      </c>
      <c r="E4079" t="str">
        <f t="shared" si="129"/>
        <v>54020502Vigía del Fuerte</v>
      </c>
      <c r="F4079" t="str">
        <f t="shared" si="128"/>
        <v/>
      </c>
      <c r="G4079">
        <v>2</v>
      </c>
      <c r="H4079" s="2">
        <v>2</v>
      </c>
      <c r="I4079">
        <f>+ABS(SUMIF($A$4:$A$11183,A4079,$H$4:$H$11183)-IF(ISERROR(VLOOKUP(A4079,Seguimiento_Mar_2025!G$4:U$356,15,FALSE)),0,VLOOKUP(A4079,Seguimiento_Mar_2025!G$4:U$356,15,FALSE)))</f>
        <v>0</v>
      </c>
    </row>
    <row r="4080" spans="1:9" ht="30">
      <c r="A4080" t="s">
        <v>676</v>
      </c>
      <c r="B4080" s="1" t="str">
        <f>+IF(LEN(A4080)&gt;0,VLOOKUP(A4080,Seguimiento_Mar_2025!G$4:H$356,2,FALSE),"")</f>
        <v>Proyectos de acueducto y de manejo de aguas residuales en área rural financiados</v>
      </c>
      <c r="C4080" s="1" t="str">
        <f>+IF(LEN(A4080)&gt;0,VLOOKUP(A4080,Seguimiento_Mar_2025!G$4:J$356,4,FALSE),"")</f>
        <v>Secretaría de Ambiente</v>
      </c>
      <c r="D4080" t="s">
        <v>1233</v>
      </c>
      <c r="E4080" t="str">
        <f t="shared" si="129"/>
        <v>54020502Zaragoza</v>
      </c>
      <c r="F4080" t="str">
        <f t="shared" si="128"/>
        <v/>
      </c>
      <c r="G4080">
        <v>1</v>
      </c>
      <c r="H4080" s="2">
        <v>1</v>
      </c>
      <c r="I4080">
        <f>+ABS(SUMIF($A$4:$A$11183,A4080,$H$4:$H$11183)-IF(ISERROR(VLOOKUP(A4080,Seguimiento_Mar_2025!G$4:U$356,15,FALSE)),0,VLOOKUP(A4080,Seguimiento_Mar_2025!G$4:U$356,15,FALSE)))</f>
        <v>0</v>
      </c>
    </row>
    <row r="4081" spans="1:9" ht="30">
      <c r="A4081" t="s">
        <v>678</v>
      </c>
      <c r="B4081" s="1" t="str">
        <f>+IF(LEN(A4081)&gt;0,VLOOKUP(A4081,Seguimiento_Mar_2025!G$4:H$356,2,FALSE),"")</f>
        <v>Soluciones alternativas para acceso al agua para consumo humano implementadas</v>
      </c>
      <c r="C4081" s="1" t="str">
        <f>+IF(LEN(A4081)&gt;0,VLOOKUP(A4081,Seguimiento_Mar_2025!G$4:J$356,4,FALSE),"")</f>
        <v>Secretaría de Ambiente</v>
      </c>
      <c r="D4081" t="s">
        <v>1313</v>
      </c>
      <c r="E4081" t="str">
        <f t="shared" si="129"/>
        <v>54020503Caicedo</v>
      </c>
      <c r="F4081" t="str">
        <f t="shared" si="128"/>
        <v/>
      </c>
      <c r="G4081">
        <v>60</v>
      </c>
      <c r="H4081">
        <v>60</v>
      </c>
      <c r="I4081">
        <f>+ABS(SUMIF($A$4:$A$11183,A4081,$H$4:$H$11183)-IF(ISERROR(VLOOKUP(A4081,Seguimiento_Mar_2025!G$4:U$356,15,FALSE)),0,VLOOKUP(A4081,Seguimiento_Mar_2025!G$4:U$356,15,FALSE)))</f>
        <v>0</v>
      </c>
    </row>
    <row r="4082" spans="1:9" ht="30">
      <c r="A4082" t="s">
        <v>678</v>
      </c>
      <c r="B4082" s="1" t="str">
        <f>+IF(LEN(A4082)&gt;0,VLOOKUP(A4082,Seguimiento_Mar_2025!G$4:H$356,2,FALSE),"")</f>
        <v>Soluciones alternativas para acceso al agua para consumo humano implementadas</v>
      </c>
      <c r="C4082" s="1" t="str">
        <f>+IF(LEN(A4082)&gt;0,VLOOKUP(A4082,Seguimiento_Mar_2025!G$4:J$356,4,FALSE),"")</f>
        <v>Secretaría de Ambiente</v>
      </c>
      <c r="D4082" t="s">
        <v>1317</v>
      </c>
      <c r="E4082" t="str">
        <f t="shared" si="129"/>
        <v>54020503Cocorná</v>
      </c>
      <c r="F4082" t="str">
        <f t="shared" si="128"/>
        <v/>
      </c>
      <c r="G4082">
        <v>1</v>
      </c>
      <c r="H4082">
        <v>1</v>
      </c>
      <c r="I4082">
        <f>+ABS(SUMIF($A$4:$A$11183,A4082,$H$4:$H$11183)-IF(ISERROR(VLOOKUP(A4082,Seguimiento_Mar_2025!G$4:U$356,15,FALSE)),0,VLOOKUP(A4082,Seguimiento_Mar_2025!G$4:U$356,15,FALSE)))</f>
        <v>0</v>
      </c>
    </row>
    <row r="4083" spans="1:9" ht="30">
      <c r="A4083" t="s">
        <v>678</v>
      </c>
      <c r="B4083" s="1" t="str">
        <f>+IF(LEN(A4083)&gt;0,VLOOKUP(A4083,Seguimiento_Mar_2025!G$4:H$356,2,FALSE),"")</f>
        <v>Soluciones alternativas para acceso al agua para consumo humano implementadas</v>
      </c>
      <c r="C4083" s="1" t="str">
        <f>+IF(LEN(A4083)&gt;0,VLOOKUP(A4083,Seguimiento_Mar_2025!G$4:J$356,4,FALSE),"")</f>
        <v>Secretaría de Ambiente</v>
      </c>
      <c r="D4083" t="s">
        <v>1326</v>
      </c>
      <c r="E4083" t="str">
        <f t="shared" si="129"/>
        <v>54020503Gómez Plata</v>
      </c>
      <c r="F4083" t="str">
        <f t="shared" si="128"/>
        <v/>
      </c>
      <c r="G4083">
        <v>1</v>
      </c>
      <c r="H4083">
        <v>1</v>
      </c>
      <c r="I4083">
        <f>+ABS(SUMIF($A$4:$A$11183,A4083,$H$4:$H$11183)-IF(ISERROR(VLOOKUP(A4083,Seguimiento_Mar_2025!G$4:U$356,15,FALSE)),0,VLOOKUP(A4083,Seguimiento_Mar_2025!G$4:U$356,15,FALSE)))</f>
        <v>0</v>
      </c>
    </row>
    <row r="4084" spans="1:9" ht="30">
      <c r="A4084" t="s">
        <v>678</v>
      </c>
      <c r="B4084" s="1" t="str">
        <f>+IF(LEN(A4084)&gt;0,VLOOKUP(A4084,Seguimiento_Mar_2025!G$4:H$356,2,FALSE),"")</f>
        <v>Soluciones alternativas para acceso al agua para consumo humano implementadas</v>
      </c>
      <c r="C4084" s="1" t="str">
        <f>+IF(LEN(A4084)&gt;0,VLOOKUP(A4084,Seguimiento_Mar_2025!G$4:J$356,4,FALSE),"")</f>
        <v>Secretaría de Ambiente</v>
      </c>
      <c r="D4084" t="s">
        <v>1330</v>
      </c>
      <c r="E4084" t="str">
        <f t="shared" si="129"/>
        <v>54020503Jardín</v>
      </c>
      <c r="F4084" t="str">
        <f t="shared" si="128"/>
        <v/>
      </c>
      <c r="G4084">
        <v>121</v>
      </c>
      <c r="H4084">
        <v>121</v>
      </c>
      <c r="I4084">
        <f>+ABS(SUMIF($A$4:$A$11183,A4084,$H$4:$H$11183)-IF(ISERROR(VLOOKUP(A4084,Seguimiento_Mar_2025!G$4:U$356,15,FALSE)),0,VLOOKUP(A4084,Seguimiento_Mar_2025!G$4:U$356,15,FALSE)))</f>
        <v>0</v>
      </c>
    </row>
    <row r="4085" spans="1:9" ht="30">
      <c r="A4085" t="s">
        <v>678</v>
      </c>
      <c r="B4085" s="1" t="str">
        <f>+IF(LEN(A4085)&gt;0,VLOOKUP(A4085,Seguimiento_Mar_2025!G$4:H$356,2,FALSE),"")</f>
        <v>Soluciones alternativas para acceso al agua para consumo humano implementadas</v>
      </c>
      <c r="C4085" s="1" t="str">
        <f>+IF(LEN(A4085)&gt;0,VLOOKUP(A4085,Seguimiento_Mar_2025!G$4:J$356,4,FALSE),"")</f>
        <v>Secretaría de Ambiente</v>
      </c>
      <c r="D4085" t="s">
        <v>1240</v>
      </c>
      <c r="E4085" t="str">
        <f t="shared" si="129"/>
        <v>54020503Liborina</v>
      </c>
      <c r="F4085" t="str">
        <f t="shared" si="128"/>
        <v/>
      </c>
      <c r="G4085">
        <v>55</v>
      </c>
      <c r="H4085">
        <v>55</v>
      </c>
      <c r="I4085">
        <f>+ABS(SUMIF($A$4:$A$11183,A4085,$H$4:$H$11183)-IF(ISERROR(VLOOKUP(A4085,Seguimiento_Mar_2025!G$4:U$356,15,FALSE)),0,VLOOKUP(A4085,Seguimiento_Mar_2025!G$4:U$356,15,FALSE)))</f>
        <v>0</v>
      </c>
    </row>
    <row r="4086" spans="1:9" ht="30">
      <c r="A4086" t="s">
        <v>678</v>
      </c>
      <c r="B4086" s="1" t="str">
        <f>+IF(LEN(A4086)&gt;0,VLOOKUP(A4086,Seguimiento_Mar_2025!G$4:H$356,2,FALSE),"")</f>
        <v>Soluciones alternativas para acceso al agua para consumo humano implementadas</v>
      </c>
      <c r="C4086" s="1" t="str">
        <f>+IF(LEN(A4086)&gt;0,VLOOKUP(A4086,Seguimiento_Mar_2025!G$4:J$356,4,FALSE),"")</f>
        <v>Secretaría de Ambiente</v>
      </c>
      <c r="D4086" t="s">
        <v>1285</v>
      </c>
      <c r="E4086" t="str">
        <f t="shared" si="129"/>
        <v>54020503Mutatá</v>
      </c>
      <c r="F4086" t="str">
        <f t="shared" si="128"/>
        <v/>
      </c>
      <c r="G4086">
        <v>1</v>
      </c>
      <c r="H4086">
        <v>1</v>
      </c>
      <c r="I4086">
        <f>+ABS(SUMIF($A$4:$A$11183,A4086,$H$4:$H$11183)-IF(ISERROR(VLOOKUP(A4086,Seguimiento_Mar_2025!G$4:U$356,15,FALSE)),0,VLOOKUP(A4086,Seguimiento_Mar_2025!G$4:U$356,15,FALSE)))</f>
        <v>0</v>
      </c>
    </row>
    <row r="4087" spans="1:9" ht="30">
      <c r="A4087" t="s">
        <v>678</v>
      </c>
      <c r="B4087" s="1" t="str">
        <f>+IF(LEN(A4087)&gt;0,VLOOKUP(A4087,Seguimiento_Mar_2025!G$4:H$356,2,FALSE),"")</f>
        <v>Soluciones alternativas para acceso al agua para consumo humano implementadas</v>
      </c>
      <c r="C4087" s="1" t="str">
        <f>+IF(LEN(A4087)&gt;0,VLOOKUP(A4087,Seguimiento_Mar_2025!G$4:J$356,4,FALSE),"")</f>
        <v>Secretaría de Ambiente</v>
      </c>
      <c r="D4087" t="s">
        <v>1274</v>
      </c>
      <c r="E4087" t="str">
        <f t="shared" si="129"/>
        <v>54020503Olaya</v>
      </c>
      <c r="F4087" t="str">
        <f t="shared" si="128"/>
        <v/>
      </c>
      <c r="G4087">
        <v>95</v>
      </c>
      <c r="H4087">
        <v>95</v>
      </c>
      <c r="I4087">
        <f>+ABS(SUMIF($A$4:$A$11183,A4087,$H$4:$H$11183)-IF(ISERROR(VLOOKUP(A4087,Seguimiento_Mar_2025!G$4:U$356,15,FALSE)),0,VLOOKUP(A4087,Seguimiento_Mar_2025!G$4:U$356,15,FALSE)))</f>
        <v>0</v>
      </c>
    </row>
    <row r="4088" spans="1:9" ht="30">
      <c r="A4088" t="s">
        <v>678</v>
      </c>
      <c r="B4088" s="1" t="str">
        <f>+IF(LEN(A4088)&gt;0,VLOOKUP(A4088,Seguimiento_Mar_2025!G$4:H$356,2,FALSE),"")</f>
        <v>Soluciones alternativas para acceso al agua para consumo humano implementadas</v>
      </c>
      <c r="C4088" s="1" t="str">
        <f>+IF(LEN(A4088)&gt;0,VLOOKUP(A4088,Seguimiento_Mar_2025!G$4:J$356,4,FALSE),"")</f>
        <v>Secretaría de Ambiente</v>
      </c>
      <c r="D4088" t="s">
        <v>1336</v>
      </c>
      <c r="E4088" t="str">
        <f t="shared" si="129"/>
        <v>54020503Remedios</v>
      </c>
      <c r="F4088" t="str">
        <f t="shared" si="128"/>
        <v/>
      </c>
      <c r="G4088">
        <v>2</v>
      </c>
      <c r="H4088">
        <v>2</v>
      </c>
      <c r="I4088">
        <f>+ABS(SUMIF($A$4:$A$11183,A4088,$H$4:$H$11183)-IF(ISERROR(VLOOKUP(A4088,Seguimiento_Mar_2025!G$4:U$356,15,FALSE)),0,VLOOKUP(A4088,Seguimiento_Mar_2025!G$4:U$356,15,FALSE)))</f>
        <v>0</v>
      </c>
    </row>
    <row r="4089" spans="1:9" ht="30">
      <c r="A4089" t="s">
        <v>678</v>
      </c>
      <c r="B4089" s="1" t="str">
        <f>+IF(LEN(A4089)&gt;0,VLOOKUP(A4089,Seguimiento_Mar_2025!G$4:H$356,2,FALSE),"")</f>
        <v>Soluciones alternativas para acceso al agua para consumo humano implementadas</v>
      </c>
      <c r="C4089" s="1" t="str">
        <f>+IF(LEN(A4089)&gt;0,VLOOKUP(A4089,Seguimiento_Mar_2025!G$4:J$356,4,FALSE),"")</f>
        <v>Secretaría de Ambiente</v>
      </c>
      <c r="D4089" t="s">
        <v>1341</v>
      </c>
      <c r="E4089" t="str">
        <f t="shared" si="129"/>
        <v>54020503San Pedro de los Milagros</v>
      </c>
      <c r="F4089" t="str">
        <f t="shared" si="128"/>
        <v/>
      </c>
      <c r="G4089">
        <v>1</v>
      </c>
      <c r="H4089">
        <v>1</v>
      </c>
      <c r="I4089">
        <f>+ABS(SUMIF($A$4:$A$11183,A4089,$H$4:$H$11183)-IF(ISERROR(VLOOKUP(A4089,Seguimiento_Mar_2025!G$4:U$356,15,FALSE)),0,VLOOKUP(A4089,Seguimiento_Mar_2025!G$4:U$356,15,FALSE)))</f>
        <v>0</v>
      </c>
    </row>
    <row r="4090" spans="1:9" ht="30">
      <c r="A4090" t="s">
        <v>678</v>
      </c>
      <c r="B4090" s="1" t="str">
        <f>+IF(LEN(A4090)&gt;0,VLOOKUP(A4090,Seguimiento_Mar_2025!G$4:H$356,2,FALSE),"")</f>
        <v>Soluciones alternativas para acceso al agua para consumo humano implementadas</v>
      </c>
      <c r="C4090" s="1" t="str">
        <f>+IF(LEN(A4090)&gt;0,VLOOKUP(A4090,Seguimiento_Mar_2025!G$4:J$356,4,FALSE),"")</f>
        <v>Secretaría de Ambiente</v>
      </c>
      <c r="D4090" t="s">
        <v>1296</v>
      </c>
      <c r="E4090" t="str">
        <f t="shared" si="129"/>
        <v>54020503San Roque</v>
      </c>
      <c r="F4090" t="str">
        <f t="shared" si="128"/>
        <v/>
      </c>
      <c r="G4090">
        <v>2</v>
      </c>
      <c r="H4090">
        <v>2</v>
      </c>
      <c r="I4090">
        <f>+ABS(SUMIF($A$4:$A$11183,A4090,$H$4:$H$11183)-IF(ISERROR(VLOOKUP(A4090,Seguimiento_Mar_2025!G$4:U$356,15,FALSE)),0,VLOOKUP(A4090,Seguimiento_Mar_2025!G$4:U$356,15,FALSE)))</f>
        <v>0</v>
      </c>
    </row>
    <row r="4091" spans="1:9" ht="30">
      <c r="A4091" t="s">
        <v>678</v>
      </c>
      <c r="B4091" s="1" t="str">
        <f>+IF(LEN(A4091)&gt;0,VLOOKUP(A4091,Seguimiento_Mar_2025!G$4:H$356,2,FALSE),"")</f>
        <v>Soluciones alternativas para acceso al agua para consumo humano implementadas</v>
      </c>
      <c r="C4091" s="1" t="str">
        <f>+IF(LEN(A4091)&gt;0,VLOOKUP(A4091,Seguimiento_Mar_2025!G$4:J$356,4,FALSE),"")</f>
        <v>Secretaría de Ambiente</v>
      </c>
      <c r="D4091" t="s">
        <v>1259</v>
      </c>
      <c r="E4091" t="str">
        <f t="shared" si="129"/>
        <v>54020503Santa Rosa de Osos</v>
      </c>
      <c r="F4091" t="str">
        <f t="shared" si="128"/>
        <v/>
      </c>
      <c r="G4091">
        <v>1</v>
      </c>
      <c r="H4091">
        <v>1</v>
      </c>
      <c r="I4091">
        <f>+ABS(SUMIF($A$4:$A$11183,A4091,$H$4:$H$11183)-IF(ISERROR(VLOOKUP(A4091,Seguimiento_Mar_2025!G$4:U$356,15,FALSE)),0,VLOOKUP(A4091,Seguimiento_Mar_2025!G$4:U$356,15,FALSE)))</f>
        <v>0</v>
      </c>
    </row>
    <row r="4092" spans="1:9" ht="30">
      <c r="A4092" t="s">
        <v>678</v>
      </c>
      <c r="B4092" s="1" t="str">
        <f>+IF(LEN(A4092)&gt;0,VLOOKUP(A4092,Seguimiento_Mar_2025!G$4:H$356,2,FALSE),"")</f>
        <v>Soluciones alternativas para acceso al agua para consumo humano implementadas</v>
      </c>
      <c r="C4092" s="1" t="str">
        <f>+IF(LEN(A4092)&gt;0,VLOOKUP(A4092,Seguimiento_Mar_2025!G$4:J$356,4,FALSE),"")</f>
        <v>Secretaría de Ambiente</v>
      </c>
      <c r="D4092" t="s">
        <v>1232</v>
      </c>
      <c r="E4092" t="str">
        <f t="shared" si="129"/>
        <v>54020503Vegachí</v>
      </c>
      <c r="F4092" t="str">
        <f t="shared" si="128"/>
        <v/>
      </c>
      <c r="G4092">
        <v>1</v>
      </c>
      <c r="H4092">
        <v>1</v>
      </c>
      <c r="I4092">
        <f>+ABS(SUMIF($A$4:$A$11183,A4092,$H$4:$H$11183)-IF(ISERROR(VLOOKUP(A4092,Seguimiento_Mar_2025!G$4:U$356,15,FALSE)),0,VLOOKUP(A4092,Seguimiento_Mar_2025!G$4:U$356,15,FALSE)))</f>
        <v>0</v>
      </c>
    </row>
    <row r="4093" spans="1:9">
      <c r="A4093" t="s">
        <v>682</v>
      </c>
      <c r="B4093" s="1" t="str">
        <f>+IF(LEN(A4093)&gt;0,VLOOKUP(A4093,Seguimiento_Mar_2025!G$4:H$356,2,FALSE),"")</f>
        <v>Municipios apoyados con vehículos de recolección de residuos sólidos</v>
      </c>
      <c r="C4093" s="1" t="str">
        <f>+IF(LEN(A4093)&gt;0,VLOOKUP(A4093,Seguimiento_Mar_2025!G$4:J$356,4,FALSE),"")</f>
        <v>Secretaría de Ambiente</v>
      </c>
      <c r="D4093" t="s">
        <v>1280</v>
      </c>
      <c r="E4093" t="str">
        <f t="shared" si="129"/>
        <v>54020601Briceño</v>
      </c>
      <c r="F4093" t="str">
        <f t="shared" si="128"/>
        <v/>
      </c>
      <c r="G4093">
        <v>1</v>
      </c>
      <c r="H4093">
        <v>1</v>
      </c>
      <c r="I4093">
        <f>+ABS(SUMIF($A$4:$A$11183,A4093,$H$4:$H$11183)-IF(ISERROR(VLOOKUP(A4093,Seguimiento_Mar_2025!G$4:U$356,15,FALSE)),0,VLOOKUP(A4093,Seguimiento_Mar_2025!G$4:U$356,15,FALSE)))</f>
        <v>0</v>
      </c>
    </row>
    <row r="4094" spans="1:9">
      <c r="A4094" t="s">
        <v>682</v>
      </c>
      <c r="B4094" s="1" t="str">
        <f>+IF(LEN(A4094)&gt;0,VLOOKUP(A4094,Seguimiento_Mar_2025!G$4:H$356,2,FALSE),"")</f>
        <v>Municipios apoyados con vehículos de recolección de residuos sólidos</v>
      </c>
      <c r="C4094" s="1" t="str">
        <f>+IF(LEN(A4094)&gt;0,VLOOKUP(A4094,Seguimiento_Mar_2025!G$4:J$356,4,FALSE),"")</f>
        <v>Secretaría de Ambiente</v>
      </c>
      <c r="D4094" t="s">
        <v>1258</v>
      </c>
      <c r="E4094" t="str">
        <f t="shared" si="129"/>
        <v>54020601Chigorodó</v>
      </c>
      <c r="F4094" t="str">
        <f t="shared" si="128"/>
        <v/>
      </c>
      <c r="G4094">
        <v>1</v>
      </c>
      <c r="H4094">
        <v>1</v>
      </c>
      <c r="I4094">
        <f>+ABS(SUMIF($A$4:$A$11183,A4094,$H$4:$H$11183)-IF(ISERROR(VLOOKUP(A4094,Seguimiento_Mar_2025!G$4:U$356,15,FALSE)),0,VLOOKUP(A4094,Seguimiento_Mar_2025!G$4:U$356,15,FALSE)))</f>
        <v>0</v>
      </c>
    </row>
    <row r="4095" spans="1:9">
      <c r="A4095" t="s">
        <v>682</v>
      </c>
      <c r="B4095" s="1" t="str">
        <f>+IF(LEN(A4095)&gt;0,VLOOKUP(A4095,Seguimiento_Mar_2025!G$4:H$356,2,FALSE),"")</f>
        <v>Municipios apoyados con vehículos de recolección de residuos sólidos</v>
      </c>
      <c r="C4095" s="1" t="str">
        <f>+IF(LEN(A4095)&gt;0,VLOOKUP(A4095,Seguimiento_Mar_2025!G$4:J$356,4,FALSE),"")</f>
        <v>Secretaría de Ambiente</v>
      </c>
      <c r="D4095" t="s">
        <v>1281</v>
      </c>
      <c r="E4095" t="str">
        <f t="shared" si="129"/>
        <v>54020601Cisneros</v>
      </c>
      <c r="F4095" t="str">
        <f t="shared" si="128"/>
        <v/>
      </c>
      <c r="G4095">
        <v>1</v>
      </c>
      <c r="H4095">
        <v>1</v>
      </c>
      <c r="I4095">
        <f>+ABS(SUMIF($A$4:$A$11183,A4095,$H$4:$H$11183)-IF(ISERROR(VLOOKUP(A4095,Seguimiento_Mar_2025!G$4:U$356,15,FALSE)),0,VLOOKUP(A4095,Seguimiento_Mar_2025!G$4:U$356,15,FALSE)))</f>
        <v>0</v>
      </c>
    </row>
    <row r="4096" spans="1:9">
      <c r="A4096" t="s">
        <v>682</v>
      </c>
      <c r="B4096" s="1" t="str">
        <f>+IF(LEN(A4096)&gt;0,VLOOKUP(A4096,Seguimiento_Mar_2025!G$4:H$356,2,FALSE),"")</f>
        <v>Municipios apoyados con vehículos de recolección de residuos sólidos</v>
      </c>
      <c r="C4096" s="1" t="str">
        <f>+IF(LEN(A4096)&gt;0,VLOOKUP(A4096,Seguimiento_Mar_2025!G$4:J$356,4,FALSE),"")</f>
        <v>Secretaría de Ambiente</v>
      </c>
      <c r="D4096" t="s">
        <v>1253</v>
      </c>
      <c r="E4096" t="str">
        <f t="shared" si="129"/>
        <v>54020601El Bagre</v>
      </c>
      <c r="F4096" t="str">
        <f t="shared" si="128"/>
        <v/>
      </c>
      <c r="G4096">
        <v>1</v>
      </c>
      <c r="H4096">
        <v>1</v>
      </c>
      <c r="I4096">
        <f>+ABS(SUMIF($A$4:$A$11183,A4096,$H$4:$H$11183)-IF(ISERROR(VLOOKUP(A4096,Seguimiento_Mar_2025!G$4:U$356,15,FALSE)),0,VLOOKUP(A4096,Seguimiento_Mar_2025!G$4:U$356,15,FALSE)))</f>
        <v>0</v>
      </c>
    </row>
    <row r="4097" spans="1:9">
      <c r="A4097" t="s">
        <v>682</v>
      </c>
      <c r="B4097" s="1" t="str">
        <f>+IF(LEN(A4097)&gt;0,VLOOKUP(A4097,Seguimiento_Mar_2025!G$4:H$356,2,FALSE),"")</f>
        <v>Municipios apoyados con vehículos de recolección de residuos sólidos</v>
      </c>
      <c r="C4097" s="1" t="str">
        <f>+IF(LEN(A4097)&gt;0,VLOOKUP(A4097,Seguimiento_Mar_2025!G$4:J$356,4,FALSE),"")</f>
        <v>Secretaría de Ambiente</v>
      </c>
      <c r="D4097" t="s">
        <v>1244</v>
      </c>
      <c r="E4097" t="str">
        <f t="shared" si="129"/>
        <v>54020601El Peñol</v>
      </c>
      <c r="F4097" t="str">
        <f t="shared" si="128"/>
        <v/>
      </c>
      <c r="G4097">
        <v>1</v>
      </c>
      <c r="H4097">
        <v>1</v>
      </c>
      <c r="I4097">
        <f>+ABS(SUMIF($A$4:$A$11183,A4097,$H$4:$H$11183)-IF(ISERROR(VLOOKUP(A4097,Seguimiento_Mar_2025!G$4:U$356,15,FALSE)),0,VLOOKUP(A4097,Seguimiento_Mar_2025!G$4:U$356,15,FALSE)))</f>
        <v>0</v>
      </c>
    </row>
    <row r="4098" spans="1:9">
      <c r="A4098" t="s">
        <v>682</v>
      </c>
      <c r="B4098" s="1" t="str">
        <f>+IF(LEN(A4098)&gt;0,VLOOKUP(A4098,Seguimiento_Mar_2025!G$4:H$356,2,FALSE),"")</f>
        <v>Municipios apoyados con vehículos de recolección de residuos sólidos</v>
      </c>
      <c r="C4098" s="1" t="str">
        <f>+IF(LEN(A4098)&gt;0,VLOOKUP(A4098,Seguimiento_Mar_2025!G$4:J$356,4,FALSE),"")</f>
        <v>Secretaría de Ambiente</v>
      </c>
      <c r="D4098" t="s">
        <v>1294</v>
      </c>
      <c r="E4098" t="str">
        <f t="shared" si="129"/>
        <v>54020601La Pintada</v>
      </c>
      <c r="F4098" t="str">
        <f t="shared" si="128"/>
        <v/>
      </c>
      <c r="G4098">
        <v>1</v>
      </c>
      <c r="H4098">
        <v>1</v>
      </c>
      <c r="I4098">
        <f>+ABS(SUMIF($A$4:$A$11183,A4098,$H$4:$H$11183)-IF(ISERROR(VLOOKUP(A4098,Seguimiento_Mar_2025!G$4:U$356,15,FALSE)),0,VLOOKUP(A4098,Seguimiento_Mar_2025!G$4:U$356,15,FALSE)))</f>
        <v>0</v>
      </c>
    </row>
    <row r="4099" spans="1:9">
      <c r="A4099" t="s">
        <v>682</v>
      </c>
      <c r="B4099" s="1" t="str">
        <f>+IF(LEN(A4099)&gt;0,VLOOKUP(A4099,Seguimiento_Mar_2025!G$4:H$356,2,FALSE),"")</f>
        <v>Municipios apoyados con vehículos de recolección de residuos sólidos</v>
      </c>
      <c r="C4099" s="1" t="str">
        <f>+IF(LEN(A4099)&gt;0,VLOOKUP(A4099,Seguimiento_Mar_2025!G$4:J$356,4,FALSE),"")</f>
        <v>Secretaría de Ambiente</v>
      </c>
      <c r="D4099" t="s">
        <v>1333</v>
      </c>
      <c r="E4099" t="str">
        <f t="shared" si="129"/>
        <v>54020601La Unión</v>
      </c>
      <c r="F4099" t="str">
        <f t="shared" si="128"/>
        <v/>
      </c>
      <c r="G4099">
        <v>1</v>
      </c>
      <c r="H4099">
        <v>1</v>
      </c>
      <c r="I4099">
        <f>+ABS(SUMIF($A$4:$A$11183,A4099,$H$4:$H$11183)-IF(ISERROR(VLOOKUP(A4099,Seguimiento_Mar_2025!G$4:U$356,15,FALSE)),0,VLOOKUP(A4099,Seguimiento_Mar_2025!G$4:U$356,15,FALSE)))</f>
        <v>0</v>
      </c>
    </row>
    <row r="4100" spans="1:9">
      <c r="A4100" t="s">
        <v>682</v>
      </c>
      <c r="B4100" s="1" t="str">
        <f>+IF(LEN(A4100)&gt;0,VLOOKUP(A4100,Seguimiento_Mar_2025!G$4:H$356,2,FALSE),"")</f>
        <v>Municipios apoyados con vehículos de recolección de residuos sólidos</v>
      </c>
      <c r="C4100" s="1" t="str">
        <f>+IF(LEN(A4100)&gt;0,VLOOKUP(A4100,Seguimiento_Mar_2025!G$4:J$356,4,FALSE),"")</f>
        <v>Secretaría de Ambiente</v>
      </c>
      <c r="D4100" t="s">
        <v>1275</v>
      </c>
      <c r="E4100" t="str">
        <f t="shared" si="129"/>
        <v>54020601Maceo</v>
      </c>
      <c r="F4100" t="str">
        <f t="shared" ref="F4100:F4163" si="130">+IF(IF(LEN(E4100)&gt;0,COUNTIF($E$4:$E$11183,E4100),"")=1,"",IF(LEN(E4100)&gt;0,COUNTIF($E$4:$E$11183,E4100),""))</f>
        <v/>
      </c>
      <c r="G4100">
        <v>1</v>
      </c>
      <c r="H4100">
        <v>1</v>
      </c>
      <c r="I4100">
        <f>+ABS(SUMIF($A$4:$A$11183,A4100,$H$4:$H$11183)-IF(ISERROR(VLOOKUP(A4100,Seguimiento_Mar_2025!G$4:U$356,15,FALSE)),0,VLOOKUP(A4100,Seguimiento_Mar_2025!G$4:U$356,15,FALSE)))</f>
        <v>0</v>
      </c>
    </row>
    <row r="4101" spans="1:9">
      <c r="A4101" t="s">
        <v>682</v>
      </c>
      <c r="B4101" s="1" t="str">
        <f>+IF(LEN(A4101)&gt;0,VLOOKUP(A4101,Seguimiento_Mar_2025!G$4:H$356,2,FALSE),"")</f>
        <v>Municipios apoyados con vehículos de recolección de residuos sólidos</v>
      </c>
      <c r="C4101" s="1" t="str">
        <f>+IF(LEN(A4101)&gt;0,VLOOKUP(A4101,Seguimiento_Mar_2025!G$4:J$356,4,FALSE),"")</f>
        <v>Secretaría de Ambiente</v>
      </c>
      <c r="D4101" t="s">
        <v>1287</v>
      </c>
      <c r="E4101" t="str">
        <f t="shared" si="129"/>
        <v>54020601Puerto Nare</v>
      </c>
      <c r="F4101" t="str">
        <f t="shared" si="130"/>
        <v/>
      </c>
      <c r="G4101">
        <v>1</v>
      </c>
      <c r="H4101">
        <v>1</v>
      </c>
      <c r="I4101">
        <f>+ABS(SUMIF($A$4:$A$11183,A4101,$H$4:$H$11183)-IF(ISERROR(VLOOKUP(A4101,Seguimiento_Mar_2025!G$4:U$356,15,FALSE)),0,VLOOKUP(A4101,Seguimiento_Mar_2025!G$4:U$356,15,FALSE)))</f>
        <v>0</v>
      </c>
    </row>
    <row r="4102" spans="1:9">
      <c r="A4102" t="s">
        <v>682</v>
      </c>
      <c r="B4102" s="1" t="str">
        <f>+IF(LEN(A4102)&gt;0,VLOOKUP(A4102,Seguimiento_Mar_2025!G$4:H$356,2,FALSE),"")</f>
        <v>Municipios apoyados con vehículos de recolección de residuos sólidos</v>
      </c>
      <c r="C4102" s="1" t="str">
        <f>+IF(LEN(A4102)&gt;0,VLOOKUP(A4102,Seguimiento_Mar_2025!G$4:J$356,4,FALSE),"")</f>
        <v>Secretaría de Ambiente</v>
      </c>
      <c r="D4102" t="s">
        <v>1247</v>
      </c>
      <c r="E4102" t="str">
        <f t="shared" si="129"/>
        <v>54020601San Rafael</v>
      </c>
      <c r="F4102" t="str">
        <f t="shared" si="130"/>
        <v/>
      </c>
      <c r="G4102">
        <v>1</v>
      </c>
      <c r="H4102">
        <v>1</v>
      </c>
      <c r="I4102">
        <f>+ABS(SUMIF($A$4:$A$11183,A4102,$H$4:$H$11183)-IF(ISERROR(VLOOKUP(A4102,Seguimiento_Mar_2025!G$4:U$356,15,FALSE)),0,VLOOKUP(A4102,Seguimiento_Mar_2025!G$4:U$356,15,FALSE)))</f>
        <v>0</v>
      </c>
    </row>
    <row r="4103" spans="1:9">
      <c r="A4103" t="s">
        <v>682</v>
      </c>
      <c r="B4103" s="1" t="str">
        <f>+IF(LEN(A4103)&gt;0,VLOOKUP(A4103,Seguimiento_Mar_2025!G$4:H$356,2,FALSE),"")</f>
        <v>Municipios apoyados con vehículos de recolección de residuos sólidos</v>
      </c>
      <c r="C4103" s="1" t="str">
        <f>+IF(LEN(A4103)&gt;0,VLOOKUP(A4103,Seguimiento_Mar_2025!G$4:J$356,4,FALSE),"")</f>
        <v>Secretaría de Ambiente</v>
      </c>
      <c r="D4103" t="s">
        <v>1296</v>
      </c>
      <c r="E4103" t="str">
        <f t="shared" si="129"/>
        <v>54020601San Roque</v>
      </c>
      <c r="F4103" t="str">
        <f t="shared" si="130"/>
        <v/>
      </c>
      <c r="G4103">
        <v>1</v>
      </c>
      <c r="H4103">
        <v>1</v>
      </c>
      <c r="I4103">
        <f>+ABS(SUMIF($A$4:$A$11183,A4103,$H$4:$H$11183)-IF(ISERROR(VLOOKUP(A4103,Seguimiento_Mar_2025!G$4:U$356,15,FALSE)),0,VLOOKUP(A4103,Seguimiento_Mar_2025!G$4:U$356,15,FALSE)))</f>
        <v>0</v>
      </c>
    </row>
    <row r="4104" spans="1:9">
      <c r="A4104" t="s">
        <v>682</v>
      </c>
      <c r="B4104" s="1" t="str">
        <f>+IF(LEN(A4104)&gt;0,VLOOKUP(A4104,Seguimiento_Mar_2025!G$4:H$356,2,FALSE),"")</f>
        <v>Municipios apoyados con vehículos de recolección de residuos sólidos</v>
      </c>
      <c r="C4104" s="1" t="str">
        <f>+IF(LEN(A4104)&gt;0,VLOOKUP(A4104,Seguimiento_Mar_2025!G$4:J$356,4,FALSE),"")</f>
        <v>Secretaría de Ambiente</v>
      </c>
      <c r="D4104" t="s">
        <v>1289</v>
      </c>
      <c r="E4104" t="str">
        <f t="shared" si="129"/>
        <v>54020601Tarso</v>
      </c>
      <c r="F4104" t="str">
        <f t="shared" si="130"/>
        <v/>
      </c>
      <c r="G4104">
        <v>1</v>
      </c>
      <c r="H4104">
        <v>1</v>
      </c>
      <c r="I4104">
        <f>+ABS(SUMIF($A$4:$A$11183,A4104,$H$4:$H$11183)-IF(ISERROR(VLOOKUP(A4104,Seguimiento_Mar_2025!G$4:U$356,15,FALSE)),0,VLOOKUP(A4104,Seguimiento_Mar_2025!G$4:U$356,15,FALSE)))</f>
        <v>0</v>
      </c>
    </row>
    <row r="4105" spans="1:9">
      <c r="A4105" t="s">
        <v>682</v>
      </c>
      <c r="B4105" s="1" t="str">
        <f>+IF(LEN(A4105)&gt;0,VLOOKUP(A4105,Seguimiento_Mar_2025!G$4:H$356,2,FALSE),"")</f>
        <v>Municipios apoyados con vehículos de recolección de residuos sólidos</v>
      </c>
      <c r="C4105" s="1" t="str">
        <f>+IF(LEN(A4105)&gt;0,VLOOKUP(A4105,Seguimiento_Mar_2025!G$4:J$356,4,FALSE),"")</f>
        <v>Secretaría de Ambiente</v>
      </c>
      <c r="D4105" t="s">
        <v>1252</v>
      </c>
      <c r="E4105" t="str">
        <f t="shared" si="129"/>
        <v>54020601Urrao</v>
      </c>
      <c r="F4105" t="str">
        <f t="shared" si="130"/>
        <v/>
      </c>
      <c r="G4105">
        <v>1</v>
      </c>
      <c r="H4105">
        <v>1</v>
      </c>
      <c r="I4105">
        <f>+ABS(SUMIF($A$4:$A$11183,A4105,$H$4:$H$11183)-IF(ISERROR(VLOOKUP(A4105,Seguimiento_Mar_2025!G$4:U$356,15,FALSE)),0,VLOOKUP(A4105,Seguimiento_Mar_2025!G$4:U$356,15,FALSE)))</f>
        <v>0</v>
      </c>
    </row>
    <row r="4106" spans="1:9">
      <c r="A4106" t="s">
        <v>684</v>
      </c>
      <c r="B4106" s="1" t="str">
        <f>+IF(LEN(A4106)&gt;0,VLOOKUP(A4106,Seguimiento_Mar_2025!G$4:H$356,2,FALSE),"")</f>
        <v>Soluciones de disposición final de residuos sólidos construidas</v>
      </c>
      <c r="C4106" s="1" t="str">
        <f>+IF(LEN(A4106)&gt;0,VLOOKUP(A4106,Seguimiento_Mar_2025!G$4:J$356,4,FALSE),"")</f>
        <v>Secretaría de Ambiente</v>
      </c>
      <c r="D4106" t="s">
        <v>1308</v>
      </c>
      <c r="E4106" t="str">
        <f t="shared" si="129"/>
        <v>54020602Argelia</v>
      </c>
      <c r="F4106" t="str">
        <f t="shared" si="130"/>
        <v/>
      </c>
      <c r="G4106">
        <v>1</v>
      </c>
      <c r="H4106">
        <v>1</v>
      </c>
      <c r="I4106">
        <f>+ABS(SUMIF($A$4:$A$11183,A4106,$H$4:$H$11183)-IF(ISERROR(VLOOKUP(A4106,Seguimiento_Mar_2025!G$4:U$356,15,FALSE)),0,VLOOKUP(A4106,Seguimiento_Mar_2025!G$4:U$356,15,FALSE)))</f>
        <v>0</v>
      </c>
    </row>
    <row r="4107" spans="1:9">
      <c r="A4107" t="s">
        <v>684</v>
      </c>
      <c r="B4107" s="1" t="str">
        <f>+IF(LEN(A4107)&gt;0,VLOOKUP(A4107,Seguimiento_Mar_2025!G$4:H$356,2,FALSE),"")</f>
        <v>Soluciones de disposición final de residuos sólidos construidas</v>
      </c>
      <c r="C4107" s="1" t="str">
        <f>+IF(LEN(A4107)&gt;0,VLOOKUP(A4107,Seguimiento_Mar_2025!G$4:J$356,4,FALSE),"")</f>
        <v>Secretaría de Ambiente</v>
      </c>
      <c r="D4107" t="s">
        <v>1247</v>
      </c>
      <c r="E4107" t="str">
        <f t="shared" si="129"/>
        <v>54020602San Rafael</v>
      </c>
      <c r="F4107" t="str">
        <f t="shared" si="130"/>
        <v/>
      </c>
      <c r="G4107">
        <v>1</v>
      </c>
      <c r="H4107">
        <v>1</v>
      </c>
      <c r="I4107">
        <f>+ABS(SUMIF($A$4:$A$11183,A4107,$H$4:$H$11183)-IF(ISERROR(VLOOKUP(A4107,Seguimiento_Mar_2025!G$4:U$356,15,FALSE)),0,VLOOKUP(A4107,Seguimiento_Mar_2025!G$4:U$356,15,FALSE)))</f>
        <v>0</v>
      </c>
    </row>
    <row r="4108" spans="1:9">
      <c r="A4108" t="s">
        <v>686</v>
      </c>
      <c r="B4108" s="1" t="str">
        <f>+IF(LEN(A4108)&gt;0,VLOOKUP(A4108,Seguimiento_Mar_2025!G$4:H$356,2,FALSE),"")</f>
        <v>Estaciones de clasificación y aprovechamiento de residuos sólidos construidas</v>
      </c>
      <c r="C4108" s="1" t="str">
        <f>+IF(LEN(A4108)&gt;0,VLOOKUP(A4108,Seguimiento_Mar_2025!G$4:J$356,4,FALSE),"")</f>
        <v>Secretaría de Ambiente</v>
      </c>
      <c r="D4108" t="s">
        <v>1334</v>
      </c>
      <c r="E4108" t="str">
        <f t="shared" si="129"/>
        <v>54020603Marinilla</v>
      </c>
      <c r="F4108" t="str">
        <f t="shared" si="130"/>
        <v/>
      </c>
      <c r="G4108">
        <v>1</v>
      </c>
      <c r="H4108">
        <v>1</v>
      </c>
      <c r="I4108">
        <f>+ABS(SUMIF($A$4:$A$11183,A4108,$H$4:$H$11183)-IF(ISERROR(VLOOKUP(A4108,Seguimiento_Mar_2025!G$4:U$356,15,FALSE)),0,VLOOKUP(A4108,Seguimiento_Mar_2025!G$4:U$356,15,FALSE)))</f>
        <v>0</v>
      </c>
    </row>
    <row r="4109" spans="1:9">
      <c r="A4109" t="s">
        <v>692</v>
      </c>
      <c r="B4109" s="1" t="str">
        <f>+IF(LEN(A4109)&gt;0,VLOOKUP(A4109,Seguimiento_Mar_2025!G$4:H$356,2,FALSE),"")</f>
        <v>Prestadores de servicios públicos asistidos técnicamente</v>
      </c>
      <c r="C4109" s="1" t="str">
        <f>+IF(LEN(A4109)&gt;0,VLOOKUP(A4109,Seguimiento_Mar_2025!G$4:J$356,4,FALSE),"")</f>
        <v>Secretaría de Ambiente</v>
      </c>
      <c r="D4109" t="s">
        <v>1271</v>
      </c>
      <c r="E4109" t="str">
        <f t="shared" si="129"/>
        <v>54020701Abejorral</v>
      </c>
      <c r="F4109" t="str">
        <f t="shared" si="130"/>
        <v/>
      </c>
      <c r="G4109">
        <v>1</v>
      </c>
      <c r="H4109" s="2">
        <v>1</v>
      </c>
      <c r="I4109">
        <f>+ABS(SUMIF($A$4:$A$11183,A4109,$H$4:$H$11183)-IF(ISERROR(VLOOKUP(A4109,Seguimiento_Mar_2025!G$4:U$356,15,FALSE)),0,VLOOKUP(A4109,Seguimiento_Mar_2025!G$4:U$356,15,FALSE)))</f>
        <v>0</v>
      </c>
    </row>
    <row r="4110" spans="1:9">
      <c r="A4110" t="s">
        <v>692</v>
      </c>
      <c r="B4110" s="1" t="str">
        <f>+IF(LEN(A4110)&gt;0,VLOOKUP(A4110,Seguimiento_Mar_2025!G$4:H$356,2,FALSE),"")</f>
        <v>Prestadores de servicios públicos asistidos técnicamente</v>
      </c>
      <c r="C4110" s="1" t="str">
        <f>+IF(LEN(A4110)&gt;0,VLOOKUP(A4110,Seguimiento_Mar_2025!G$4:J$356,4,FALSE),"")</f>
        <v>Secretaría de Ambiente</v>
      </c>
      <c r="D4110" t="s">
        <v>1303</v>
      </c>
      <c r="E4110" t="str">
        <f t="shared" si="129"/>
        <v>54020701Abriaquí</v>
      </c>
      <c r="F4110" t="str">
        <f t="shared" si="130"/>
        <v/>
      </c>
      <c r="G4110">
        <v>1</v>
      </c>
      <c r="H4110" s="2"/>
      <c r="I4110">
        <f>+ABS(SUMIF($A$4:$A$11183,A4110,$H$4:$H$11183)-IF(ISERROR(VLOOKUP(A4110,Seguimiento_Mar_2025!G$4:U$356,15,FALSE)),0,VLOOKUP(A4110,Seguimiento_Mar_2025!G$4:U$356,15,FALSE)))</f>
        <v>0</v>
      </c>
    </row>
    <row r="4111" spans="1:9">
      <c r="A4111" t="s">
        <v>692</v>
      </c>
      <c r="B4111" s="1" t="str">
        <f>+IF(LEN(A4111)&gt;0,VLOOKUP(A4111,Seguimiento_Mar_2025!G$4:H$356,2,FALSE),"")</f>
        <v>Prestadores de servicios públicos asistidos técnicamente</v>
      </c>
      <c r="C4111" s="1" t="str">
        <f>+IF(LEN(A4111)&gt;0,VLOOKUP(A4111,Seguimiento_Mar_2025!G$4:J$356,4,FALSE),"")</f>
        <v>Secretaría de Ambiente</v>
      </c>
      <c r="D4111" t="s">
        <v>1304</v>
      </c>
      <c r="E4111" t="str">
        <f t="shared" si="129"/>
        <v>54020701Alejandría</v>
      </c>
      <c r="F4111" t="str">
        <f t="shared" si="130"/>
        <v/>
      </c>
      <c r="G4111">
        <v>1</v>
      </c>
      <c r="H4111" s="2">
        <v>1</v>
      </c>
      <c r="I4111">
        <f>+ABS(SUMIF($A$4:$A$11183,A4111,$H$4:$H$11183)-IF(ISERROR(VLOOKUP(A4111,Seguimiento_Mar_2025!G$4:U$356,15,FALSE)),0,VLOOKUP(A4111,Seguimiento_Mar_2025!G$4:U$356,15,FALSE)))</f>
        <v>0</v>
      </c>
    </row>
    <row r="4112" spans="1:9">
      <c r="A4112" t="s">
        <v>692</v>
      </c>
      <c r="B4112" s="1" t="str">
        <f>+IF(LEN(A4112)&gt;0,VLOOKUP(A4112,Seguimiento_Mar_2025!G$4:H$356,2,FALSE),"")</f>
        <v>Prestadores de servicios públicos asistidos técnicamente</v>
      </c>
      <c r="C4112" s="1" t="str">
        <f>+IF(LEN(A4112)&gt;0,VLOOKUP(A4112,Seguimiento_Mar_2025!G$4:J$356,4,FALSE),"")</f>
        <v>Secretaría de Ambiente</v>
      </c>
      <c r="D4112" t="s">
        <v>1230</v>
      </c>
      <c r="E4112" t="str">
        <f t="shared" si="129"/>
        <v>54020701Amagá</v>
      </c>
      <c r="F4112" t="str">
        <f t="shared" si="130"/>
        <v/>
      </c>
      <c r="G4112">
        <v>1</v>
      </c>
      <c r="H4112" s="2">
        <v>1</v>
      </c>
      <c r="I4112">
        <f>+ABS(SUMIF($A$4:$A$11183,A4112,$H$4:$H$11183)-IF(ISERROR(VLOOKUP(A4112,Seguimiento_Mar_2025!G$4:U$356,15,FALSE)),0,VLOOKUP(A4112,Seguimiento_Mar_2025!G$4:U$356,15,FALSE)))</f>
        <v>0</v>
      </c>
    </row>
    <row r="4113" spans="1:9">
      <c r="A4113" t="s">
        <v>692</v>
      </c>
      <c r="B4113" s="1" t="str">
        <f>+IF(LEN(A4113)&gt;0,VLOOKUP(A4113,Seguimiento_Mar_2025!G$4:H$356,2,FALSE),"")</f>
        <v>Prestadores de servicios públicos asistidos técnicamente</v>
      </c>
      <c r="C4113" s="1" t="str">
        <f>+IF(LEN(A4113)&gt;0,VLOOKUP(A4113,Seguimiento_Mar_2025!G$4:J$356,4,FALSE),"")</f>
        <v>Secretaría de Ambiente</v>
      </c>
      <c r="D4113" t="s">
        <v>1305</v>
      </c>
      <c r="E4113" t="str">
        <f t="shared" si="129"/>
        <v>54020701Amalfi</v>
      </c>
      <c r="F4113" t="str">
        <f t="shared" si="130"/>
        <v/>
      </c>
      <c r="G4113">
        <v>1</v>
      </c>
      <c r="H4113" s="2">
        <v>1</v>
      </c>
      <c r="I4113">
        <f>+ABS(SUMIF($A$4:$A$11183,A4113,$H$4:$H$11183)-IF(ISERROR(VLOOKUP(A4113,Seguimiento_Mar_2025!G$4:U$356,15,FALSE)),0,VLOOKUP(A4113,Seguimiento_Mar_2025!G$4:U$356,15,FALSE)))</f>
        <v>0</v>
      </c>
    </row>
    <row r="4114" spans="1:9">
      <c r="A4114" t="s">
        <v>692</v>
      </c>
      <c r="B4114" s="1" t="str">
        <f>+IF(LEN(A4114)&gt;0,VLOOKUP(A4114,Seguimiento_Mar_2025!G$4:H$356,2,FALSE),"")</f>
        <v>Prestadores de servicios públicos asistidos técnicamente</v>
      </c>
      <c r="C4114" s="1" t="str">
        <f>+IF(LEN(A4114)&gt;0,VLOOKUP(A4114,Seguimiento_Mar_2025!G$4:J$356,4,FALSE),"")</f>
        <v>Secretaría de Ambiente</v>
      </c>
      <c r="D4114" t="s">
        <v>1241</v>
      </c>
      <c r="E4114" t="str">
        <f t="shared" si="129"/>
        <v>54020701Andes</v>
      </c>
      <c r="F4114" t="str">
        <f t="shared" si="130"/>
        <v/>
      </c>
      <c r="G4114">
        <v>1</v>
      </c>
      <c r="H4114" s="2">
        <v>1</v>
      </c>
      <c r="I4114">
        <f>+ABS(SUMIF($A$4:$A$11183,A4114,$H$4:$H$11183)-IF(ISERROR(VLOOKUP(A4114,Seguimiento_Mar_2025!G$4:U$356,15,FALSE)),0,VLOOKUP(A4114,Seguimiento_Mar_2025!G$4:U$356,15,FALSE)))</f>
        <v>0</v>
      </c>
    </row>
    <row r="4115" spans="1:9">
      <c r="A4115" t="s">
        <v>692</v>
      </c>
      <c r="B4115" s="1" t="str">
        <f>+IF(LEN(A4115)&gt;0,VLOOKUP(A4115,Seguimiento_Mar_2025!G$4:H$356,2,FALSE),"")</f>
        <v>Prestadores de servicios públicos asistidos técnicamente</v>
      </c>
      <c r="C4115" s="1" t="str">
        <f>+IF(LEN(A4115)&gt;0,VLOOKUP(A4115,Seguimiento_Mar_2025!G$4:J$356,4,FALSE),"")</f>
        <v>Secretaría de Ambiente</v>
      </c>
      <c r="D4115" t="s">
        <v>1277</v>
      </c>
      <c r="E4115" t="str">
        <f t="shared" si="129"/>
        <v>54020701Angelópolis</v>
      </c>
      <c r="F4115" t="str">
        <f t="shared" si="130"/>
        <v/>
      </c>
      <c r="G4115">
        <v>1</v>
      </c>
      <c r="H4115" s="2">
        <v>1</v>
      </c>
      <c r="I4115">
        <f>+ABS(SUMIF($A$4:$A$11183,A4115,$H$4:$H$11183)-IF(ISERROR(VLOOKUP(A4115,Seguimiento_Mar_2025!G$4:U$356,15,FALSE)),0,VLOOKUP(A4115,Seguimiento_Mar_2025!G$4:U$356,15,FALSE)))</f>
        <v>0</v>
      </c>
    </row>
    <row r="4116" spans="1:9">
      <c r="A4116" t="s">
        <v>692</v>
      </c>
      <c r="B4116" s="1" t="str">
        <f>+IF(LEN(A4116)&gt;0,VLOOKUP(A4116,Seguimiento_Mar_2025!G$4:H$356,2,FALSE),"")</f>
        <v>Prestadores de servicios públicos asistidos técnicamente</v>
      </c>
      <c r="C4116" s="1" t="str">
        <f>+IF(LEN(A4116)&gt;0,VLOOKUP(A4116,Seguimiento_Mar_2025!G$4:J$356,4,FALSE),"")</f>
        <v>Secretaría de Ambiente</v>
      </c>
      <c r="D4116" t="s">
        <v>1278</v>
      </c>
      <c r="E4116" t="str">
        <f t="shared" si="129"/>
        <v>54020701Angostura</v>
      </c>
      <c r="F4116" t="str">
        <f t="shared" si="130"/>
        <v/>
      </c>
      <c r="G4116">
        <v>1</v>
      </c>
      <c r="H4116" s="2"/>
      <c r="I4116">
        <f>+ABS(SUMIF($A$4:$A$11183,A4116,$H$4:$H$11183)-IF(ISERROR(VLOOKUP(A4116,Seguimiento_Mar_2025!G$4:U$356,15,FALSE)),0,VLOOKUP(A4116,Seguimiento_Mar_2025!G$4:U$356,15,FALSE)))</f>
        <v>0</v>
      </c>
    </row>
    <row r="4117" spans="1:9">
      <c r="A4117" t="s">
        <v>692</v>
      </c>
      <c r="B4117" s="1" t="str">
        <f>+IF(LEN(A4117)&gt;0,VLOOKUP(A4117,Seguimiento_Mar_2025!G$4:H$356,2,FALSE),"")</f>
        <v>Prestadores de servicios públicos asistidos técnicamente</v>
      </c>
      <c r="C4117" s="1" t="str">
        <f>+IF(LEN(A4117)&gt;0,VLOOKUP(A4117,Seguimiento_Mar_2025!G$4:J$356,4,FALSE),"")</f>
        <v>Secretaría de Ambiente</v>
      </c>
      <c r="D4117" t="s">
        <v>1306</v>
      </c>
      <c r="E4117" t="str">
        <f t="shared" si="129"/>
        <v>54020701Anorí</v>
      </c>
      <c r="F4117" t="str">
        <f t="shared" si="130"/>
        <v/>
      </c>
      <c r="G4117">
        <v>1</v>
      </c>
      <c r="H4117" s="2"/>
      <c r="I4117">
        <f>+ABS(SUMIF($A$4:$A$11183,A4117,$H$4:$H$11183)-IF(ISERROR(VLOOKUP(A4117,Seguimiento_Mar_2025!G$4:U$356,15,FALSE)),0,VLOOKUP(A4117,Seguimiento_Mar_2025!G$4:U$356,15,FALSE)))</f>
        <v>0</v>
      </c>
    </row>
    <row r="4118" spans="1:9">
      <c r="A4118" t="s">
        <v>692</v>
      </c>
      <c r="B4118" s="1" t="str">
        <f>+IF(LEN(A4118)&gt;0,VLOOKUP(A4118,Seguimiento_Mar_2025!G$4:H$356,2,FALSE),"")</f>
        <v>Prestadores de servicios públicos asistidos técnicamente</v>
      </c>
      <c r="C4118" s="1" t="str">
        <f>+IF(LEN(A4118)&gt;0,VLOOKUP(A4118,Seguimiento_Mar_2025!G$4:J$356,4,FALSE),"")</f>
        <v>Secretaría de Ambiente</v>
      </c>
      <c r="D4118" t="s">
        <v>1307</v>
      </c>
      <c r="E4118" t="str">
        <f t="shared" si="129"/>
        <v>54020701Anzá</v>
      </c>
      <c r="F4118" t="str">
        <f t="shared" si="130"/>
        <v/>
      </c>
      <c r="G4118">
        <v>1</v>
      </c>
      <c r="H4118" s="2">
        <v>1</v>
      </c>
      <c r="I4118">
        <f>+ABS(SUMIF($A$4:$A$11183,A4118,$H$4:$H$11183)-IF(ISERROR(VLOOKUP(A4118,Seguimiento_Mar_2025!G$4:U$356,15,FALSE)),0,VLOOKUP(A4118,Seguimiento_Mar_2025!G$4:U$356,15,FALSE)))</f>
        <v>0</v>
      </c>
    </row>
    <row r="4119" spans="1:9">
      <c r="A4119" t="s">
        <v>692</v>
      </c>
      <c r="B4119" s="1" t="str">
        <f>+IF(LEN(A4119)&gt;0,VLOOKUP(A4119,Seguimiento_Mar_2025!G$4:H$356,2,FALSE),"")</f>
        <v>Prestadores de servicios públicos asistidos técnicamente</v>
      </c>
      <c r="C4119" s="1" t="str">
        <f>+IF(LEN(A4119)&gt;0,VLOOKUP(A4119,Seguimiento_Mar_2025!G$4:J$356,4,FALSE),"")</f>
        <v>Secretaría de Ambiente</v>
      </c>
      <c r="D4119" t="s">
        <v>1257</v>
      </c>
      <c r="E4119" t="str">
        <f t="shared" si="129"/>
        <v>54020701Apartadó</v>
      </c>
      <c r="F4119" t="str">
        <f t="shared" si="130"/>
        <v/>
      </c>
      <c r="G4119">
        <v>1</v>
      </c>
      <c r="H4119" s="2"/>
      <c r="I4119">
        <f>+ABS(SUMIF($A$4:$A$11183,A4119,$H$4:$H$11183)-IF(ISERROR(VLOOKUP(A4119,Seguimiento_Mar_2025!G$4:U$356,15,FALSE)),0,VLOOKUP(A4119,Seguimiento_Mar_2025!G$4:U$356,15,FALSE)))</f>
        <v>0</v>
      </c>
    </row>
    <row r="4120" spans="1:9">
      <c r="A4120" t="s">
        <v>692</v>
      </c>
      <c r="B4120" s="1" t="str">
        <f>+IF(LEN(A4120)&gt;0,VLOOKUP(A4120,Seguimiento_Mar_2025!G$4:H$356,2,FALSE),"")</f>
        <v>Prestadores de servicios públicos asistidos técnicamente</v>
      </c>
      <c r="C4120" s="1" t="str">
        <f>+IF(LEN(A4120)&gt;0,VLOOKUP(A4120,Seguimiento_Mar_2025!G$4:J$356,4,FALSE),"")</f>
        <v>Secretaría de Ambiente</v>
      </c>
      <c r="D4120" t="s">
        <v>1225</v>
      </c>
      <c r="E4120" t="str">
        <f t="shared" si="129"/>
        <v>54020701Arboletes</v>
      </c>
      <c r="F4120" t="str">
        <f t="shared" si="130"/>
        <v/>
      </c>
      <c r="G4120">
        <v>1</v>
      </c>
      <c r="H4120" s="2"/>
      <c r="I4120">
        <f>+ABS(SUMIF($A$4:$A$11183,A4120,$H$4:$H$11183)-IF(ISERROR(VLOOKUP(A4120,Seguimiento_Mar_2025!G$4:U$356,15,FALSE)),0,VLOOKUP(A4120,Seguimiento_Mar_2025!G$4:U$356,15,FALSE)))</f>
        <v>0</v>
      </c>
    </row>
    <row r="4121" spans="1:9">
      <c r="A4121" t="s">
        <v>692</v>
      </c>
      <c r="B4121" s="1" t="str">
        <f>+IF(LEN(A4121)&gt;0,VLOOKUP(A4121,Seguimiento_Mar_2025!G$4:H$356,2,FALSE),"")</f>
        <v>Prestadores de servicios públicos asistidos técnicamente</v>
      </c>
      <c r="C4121" s="1" t="str">
        <f>+IF(LEN(A4121)&gt;0,VLOOKUP(A4121,Seguimiento_Mar_2025!G$4:J$356,4,FALSE),"")</f>
        <v>Secretaría de Ambiente</v>
      </c>
      <c r="D4121" t="s">
        <v>1308</v>
      </c>
      <c r="E4121" t="str">
        <f t="shared" si="129"/>
        <v>54020701Argelia</v>
      </c>
      <c r="F4121" t="str">
        <f t="shared" si="130"/>
        <v/>
      </c>
      <c r="G4121">
        <v>1</v>
      </c>
      <c r="H4121" s="2">
        <v>1</v>
      </c>
      <c r="I4121">
        <f>+ABS(SUMIF($A$4:$A$11183,A4121,$H$4:$H$11183)-IF(ISERROR(VLOOKUP(A4121,Seguimiento_Mar_2025!G$4:U$356,15,FALSE)),0,VLOOKUP(A4121,Seguimiento_Mar_2025!G$4:U$356,15,FALSE)))</f>
        <v>0</v>
      </c>
    </row>
    <row r="4122" spans="1:9">
      <c r="A4122" t="s">
        <v>692</v>
      </c>
      <c r="B4122" s="1" t="str">
        <f>+IF(LEN(A4122)&gt;0,VLOOKUP(A4122,Seguimiento_Mar_2025!G$4:H$356,2,FALSE),"")</f>
        <v>Prestadores de servicios públicos asistidos técnicamente</v>
      </c>
      <c r="C4122" s="1" t="str">
        <f>+IF(LEN(A4122)&gt;0,VLOOKUP(A4122,Seguimiento_Mar_2025!G$4:J$356,4,FALSE),"")</f>
        <v>Secretaría de Ambiente</v>
      </c>
      <c r="D4122" t="s">
        <v>1269</v>
      </c>
      <c r="E4122" t="str">
        <f t="shared" si="129"/>
        <v>54020701Armenia</v>
      </c>
      <c r="F4122" t="str">
        <f t="shared" si="130"/>
        <v/>
      </c>
      <c r="G4122">
        <v>1</v>
      </c>
      <c r="H4122" s="2"/>
      <c r="I4122">
        <f>+ABS(SUMIF($A$4:$A$11183,A4122,$H$4:$H$11183)-IF(ISERROR(VLOOKUP(A4122,Seguimiento_Mar_2025!G$4:U$356,15,FALSE)),0,VLOOKUP(A4122,Seguimiento_Mar_2025!G$4:U$356,15,FALSE)))</f>
        <v>0</v>
      </c>
    </row>
    <row r="4123" spans="1:9">
      <c r="A4123" t="s">
        <v>692</v>
      </c>
      <c r="B4123" s="1" t="str">
        <f>+IF(LEN(A4123)&gt;0,VLOOKUP(A4123,Seguimiento_Mar_2025!G$4:H$356,2,FALSE),"")</f>
        <v>Prestadores de servicios públicos asistidos técnicamente</v>
      </c>
      <c r="C4123" s="1" t="str">
        <f>+IF(LEN(A4123)&gt;0,VLOOKUP(A4123,Seguimiento_Mar_2025!G$4:J$356,4,FALSE),"")</f>
        <v>Secretaría de Ambiente</v>
      </c>
      <c r="D4123" t="s">
        <v>1309</v>
      </c>
      <c r="E4123" t="str">
        <f t="shared" si="129"/>
        <v>54020701Barbosa</v>
      </c>
      <c r="F4123" t="str">
        <f t="shared" si="130"/>
        <v/>
      </c>
      <c r="G4123">
        <v>1</v>
      </c>
      <c r="H4123" s="2"/>
      <c r="I4123">
        <f>+ABS(SUMIF($A$4:$A$11183,A4123,$H$4:$H$11183)-IF(ISERROR(VLOOKUP(A4123,Seguimiento_Mar_2025!G$4:U$356,15,FALSE)),0,VLOOKUP(A4123,Seguimiento_Mar_2025!G$4:U$356,15,FALSE)))</f>
        <v>0</v>
      </c>
    </row>
    <row r="4124" spans="1:9">
      <c r="A4124" t="s">
        <v>692</v>
      </c>
      <c r="B4124" s="1" t="str">
        <f>+IF(LEN(A4124)&gt;0,VLOOKUP(A4124,Seguimiento_Mar_2025!G$4:H$356,2,FALSE),"")</f>
        <v>Prestadores de servicios públicos asistidos técnicamente</v>
      </c>
      <c r="C4124" s="1" t="str">
        <f>+IF(LEN(A4124)&gt;0,VLOOKUP(A4124,Seguimiento_Mar_2025!G$4:J$356,4,FALSE),"")</f>
        <v>Secretaría de Ambiente</v>
      </c>
      <c r="D4124" t="s">
        <v>1310</v>
      </c>
      <c r="E4124" t="str">
        <f t="shared" si="129"/>
        <v>54020701Bello</v>
      </c>
      <c r="F4124" t="str">
        <f t="shared" si="130"/>
        <v/>
      </c>
      <c r="G4124">
        <v>1</v>
      </c>
      <c r="H4124" s="2">
        <v>1</v>
      </c>
      <c r="I4124">
        <f>+ABS(SUMIF($A$4:$A$11183,A4124,$H$4:$H$11183)-IF(ISERROR(VLOOKUP(A4124,Seguimiento_Mar_2025!G$4:U$356,15,FALSE)),0,VLOOKUP(A4124,Seguimiento_Mar_2025!G$4:U$356,15,FALSE)))</f>
        <v>0</v>
      </c>
    </row>
    <row r="4125" spans="1:9">
      <c r="A4125" t="s">
        <v>692</v>
      </c>
      <c r="B4125" s="1" t="str">
        <f>+IF(LEN(A4125)&gt;0,VLOOKUP(A4125,Seguimiento_Mar_2025!G$4:H$356,2,FALSE),"")</f>
        <v>Prestadores de servicios públicos asistidos técnicamente</v>
      </c>
      <c r="C4125" s="1" t="str">
        <f>+IF(LEN(A4125)&gt;0,VLOOKUP(A4125,Seguimiento_Mar_2025!G$4:J$356,4,FALSE),"")</f>
        <v>Secretaría de Ambiente</v>
      </c>
      <c r="D4125" t="s">
        <v>1311</v>
      </c>
      <c r="E4125" t="str">
        <f t="shared" si="129"/>
        <v>54020701Betania</v>
      </c>
      <c r="F4125" t="str">
        <f t="shared" si="130"/>
        <v/>
      </c>
      <c r="G4125">
        <v>1</v>
      </c>
      <c r="H4125" s="2">
        <v>1</v>
      </c>
      <c r="I4125">
        <f>+ABS(SUMIF($A$4:$A$11183,A4125,$H$4:$H$11183)-IF(ISERROR(VLOOKUP(A4125,Seguimiento_Mar_2025!G$4:U$356,15,FALSE)),0,VLOOKUP(A4125,Seguimiento_Mar_2025!G$4:U$356,15,FALSE)))</f>
        <v>0</v>
      </c>
    </row>
    <row r="4126" spans="1:9">
      <c r="A4126" t="s">
        <v>692</v>
      </c>
      <c r="B4126" s="1" t="str">
        <f>+IF(LEN(A4126)&gt;0,VLOOKUP(A4126,Seguimiento_Mar_2025!G$4:H$356,2,FALSE),"")</f>
        <v>Prestadores de servicios públicos asistidos técnicamente</v>
      </c>
      <c r="C4126" s="1" t="str">
        <f>+IF(LEN(A4126)&gt;0,VLOOKUP(A4126,Seguimiento_Mar_2025!G$4:J$356,4,FALSE),"")</f>
        <v>Secretaría de Ambiente</v>
      </c>
      <c r="D4126" t="s">
        <v>1272</v>
      </c>
      <c r="E4126" t="str">
        <f t="shared" si="129"/>
        <v>54020701Betulia</v>
      </c>
      <c r="F4126" t="str">
        <f t="shared" si="130"/>
        <v/>
      </c>
      <c r="G4126">
        <v>1</v>
      </c>
      <c r="H4126" s="2">
        <v>1</v>
      </c>
      <c r="I4126">
        <f>+ABS(SUMIF($A$4:$A$11183,A4126,$H$4:$H$11183)-IF(ISERROR(VLOOKUP(A4126,Seguimiento_Mar_2025!G$4:U$356,15,FALSE)),0,VLOOKUP(A4126,Seguimiento_Mar_2025!G$4:U$356,15,FALSE)))</f>
        <v>0</v>
      </c>
    </row>
    <row r="4127" spans="1:9">
      <c r="A4127" t="s">
        <v>692</v>
      </c>
      <c r="B4127" s="1" t="str">
        <f>+IF(LEN(A4127)&gt;0,VLOOKUP(A4127,Seguimiento_Mar_2025!G$4:H$356,2,FALSE),"")</f>
        <v>Prestadores de servicios públicos asistidos técnicamente</v>
      </c>
      <c r="C4127" s="1" t="str">
        <f>+IF(LEN(A4127)&gt;0,VLOOKUP(A4127,Seguimiento_Mar_2025!G$4:J$356,4,FALSE),"")</f>
        <v>Secretaría de Ambiente</v>
      </c>
      <c r="D4127" t="s">
        <v>1280</v>
      </c>
      <c r="E4127" t="str">
        <f t="shared" si="129"/>
        <v>54020701Briceño</v>
      </c>
      <c r="F4127" t="str">
        <f t="shared" si="130"/>
        <v/>
      </c>
      <c r="G4127">
        <v>1</v>
      </c>
      <c r="H4127" s="2">
        <v>1</v>
      </c>
      <c r="I4127">
        <f>+ABS(SUMIF($A$4:$A$11183,A4127,$H$4:$H$11183)-IF(ISERROR(VLOOKUP(A4127,Seguimiento_Mar_2025!G$4:U$356,15,FALSE)),0,VLOOKUP(A4127,Seguimiento_Mar_2025!G$4:U$356,15,FALSE)))</f>
        <v>0</v>
      </c>
    </row>
    <row r="4128" spans="1:9">
      <c r="A4128" t="s">
        <v>692</v>
      </c>
      <c r="B4128" s="1" t="str">
        <f>+IF(LEN(A4128)&gt;0,VLOOKUP(A4128,Seguimiento_Mar_2025!G$4:H$356,2,FALSE),"")</f>
        <v>Prestadores de servicios públicos asistidos técnicamente</v>
      </c>
      <c r="C4128" s="1" t="str">
        <f>+IF(LEN(A4128)&gt;0,VLOOKUP(A4128,Seguimiento_Mar_2025!G$4:J$356,4,FALSE),"")</f>
        <v>Secretaría de Ambiente</v>
      </c>
      <c r="D4128" t="s">
        <v>1312</v>
      </c>
      <c r="E4128" t="str">
        <f t="shared" si="129"/>
        <v>54020701Buriticá</v>
      </c>
      <c r="F4128" t="str">
        <f t="shared" si="130"/>
        <v/>
      </c>
      <c r="G4128">
        <v>1</v>
      </c>
      <c r="H4128" s="2"/>
      <c r="I4128">
        <f>+ABS(SUMIF($A$4:$A$11183,A4128,$H$4:$H$11183)-IF(ISERROR(VLOOKUP(A4128,Seguimiento_Mar_2025!G$4:U$356,15,FALSE)),0,VLOOKUP(A4128,Seguimiento_Mar_2025!G$4:U$356,15,FALSE)))</f>
        <v>0</v>
      </c>
    </row>
    <row r="4129" spans="1:9">
      <c r="A4129" t="s">
        <v>692</v>
      </c>
      <c r="B4129" s="1" t="str">
        <f>+IF(LEN(A4129)&gt;0,VLOOKUP(A4129,Seguimiento_Mar_2025!G$4:H$356,2,FALSE),"")</f>
        <v>Prestadores de servicios públicos asistidos técnicamente</v>
      </c>
      <c r="C4129" s="1" t="str">
        <f>+IF(LEN(A4129)&gt;0,VLOOKUP(A4129,Seguimiento_Mar_2025!G$4:J$356,4,FALSE),"")</f>
        <v>Secretaría de Ambiente</v>
      </c>
      <c r="D4129" t="s">
        <v>1264</v>
      </c>
      <c r="E4129" t="str">
        <f t="shared" si="129"/>
        <v>54020701Cáceres</v>
      </c>
      <c r="F4129" t="str">
        <f t="shared" si="130"/>
        <v/>
      </c>
      <c r="G4129">
        <v>1</v>
      </c>
      <c r="H4129" s="2"/>
      <c r="I4129">
        <f>+ABS(SUMIF($A$4:$A$11183,A4129,$H$4:$H$11183)-IF(ISERROR(VLOOKUP(A4129,Seguimiento_Mar_2025!G$4:U$356,15,FALSE)),0,VLOOKUP(A4129,Seguimiento_Mar_2025!G$4:U$356,15,FALSE)))</f>
        <v>0</v>
      </c>
    </row>
    <row r="4130" spans="1:9">
      <c r="A4130" t="s">
        <v>692</v>
      </c>
      <c r="B4130" s="1" t="str">
        <f>+IF(LEN(A4130)&gt;0,VLOOKUP(A4130,Seguimiento_Mar_2025!G$4:H$356,2,FALSE),"")</f>
        <v>Prestadores de servicios públicos asistidos técnicamente</v>
      </c>
      <c r="C4130" s="1" t="str">
        <f>+IF(LEN(A4130)&gt;0,VLOOKUP(A4130,Seguimiento_Mar_2025!G$4:J$356,4,FALSE),"")</f>
        <v>Secretaría de Ambiente</v>
      </c>
      <c r="D4130" t="s">
        <v>1313</v>
      </c>
      <c r="E4130" t="str">
        <f t="shared" si="129"/>
        <v>54020701Caicedo</v>
      </c>
      <c r="F4130" t="str">
        <f t="shared" si="130"/>
        <v/>
      </c>
      <c r="G4130">
        <v>1</v>
      </c>
      <c r="H4130" s="2">
        <v>1</v>
      </c>
      <c r="I4130">
        <f>+ABS(SUMIF($A$4:$A$11183,A4130,$H$4:$H$11183)-IF(ISERROR(VLOOKUP(A4130,Seguimiento_Mar_2025!G$4:U$356,15,FALSE)),0,VLOOKUP(A4130,Seguimiento_Mar_2025!G$4:U$356,15,FALSE)))</f>
        <v>0</v>
      </c>
    </row>
    <row r="4131" spans="1:9">
      <c r="A4131" t="s">
        <v>692</v>
      </c>
      <c r="B4131" s="1" t="str">
        <f>+IF(LEN(A4131)&gt;0,VLOOKUP(A4131,Seguimiento_Mar_2025!G$4:H$356,2,FALSE),"")</f>
        <v>Prestadores de servicios públicos asistidos técnicamente</v>
      </c>
      <c r="C4131" s="1" t="str">
        <f>+IF(LEN(A4131)&gt;0,VLOOKUP(A4131,Seguimiento_Mar_2025!G$4:J$356,4,FALSE),"")</f>
        <v>Secretaría de Ambiente</v>
      </c>
      <c r="D4131" t="s">
        <v>1314</v>
      </c>
      <c r="E4131" t="str">
        <f t="shared" si="129"/>
        <v>54020701Caldas</v>
      </c>
      <c r="F4131" t="str">
        <f t="shared" si="130"/>
        <v/>
      </c>
      <c r="G4131">
        <v>1</v>
      </c>
      <c r="H4131" s="2">
        <v>1</v>
      </c>
      <c r="I4131">
        <f>+ABS(SUMIF($A$4:$A$11183,A4131,$H$4:$H$11183)-IF(ISERROR(VLOOKUP(A4131,Seguimiento_Mar_2025!G$4:U$356,15,FALSE)),0,VLOOKUP(A4131,Seguimiento_Mar_2025!G$4:U$356,15,FALSE)))</f>
        <v>0</v>
      </c>
    </row>
    <row r="4132" spans="1:9">
      <c r="A4132" t="s">
        <v>692</v>
      </c>
      <c r="B4132" s="1" t="str">
        <f>+IF(LEN(A4132)&gt;0,VLOOKUP(A4132,Seguimiento_Mar_2025!G$4:H$356,2,FALSE),"")</f>
        <v>Prestadores de servicios públicos asistidos técnicamente</v>
      </c>
      <c r="C4132" s="1" t="str">
        <f>+IF(LEN(A4132)&gt;0,VLOOKUP(A4132,Seguimiento_Mar_2025!G$4:J$356,4,FALSE),"")</f>
        <v>Secretaría de Ambiente</v>
      </c>
      <c r="D4132" t="s">
        <v>1315</v>
      </c>
      <c r="E4132" t="str">
        <f t="shared" si="129"/>
        <v>54020701Campamento</v>
      </c>
      <c r="F4132" t="str">
        <f t="shared" si="130"/>
        <v/>
      </c>
      <c r="G4132">
        <v>1</v>
      </c>
      <c r="H4132" s="2"/>
      <c r="I4132">
        <f>+ABS(SUMIF($A$4:$A$11183,A4132,$H$4:$H$11183)-IF(ISERROR(VLOOKUP(A4132,Seguimiento_Mar_2025!G$4:U$356,15,FALSE)),0,VLOOKUP(A4132,Seguimiento_Mar_2025!G$4:U$356,15,FALSE)))</f>
        <v>0</v>
      </c>
    </row>
    <row r="4133" spans="1:9">
      <c r="A4133" t="s">
        <v>692</v>
      </c>
      <c r="B4133" s="1" t="str">
        <f>+IF(LEN(A4133)&gt;0,VLOOKUP(A4133,Seguimiento_Mar_2025!G$4:H$356,2,FALSE),"")</f>
        <v>Prestadores de servicios públicos asistidos técnicamente</v>
      </c>
      <c r="C4133" s="1" t="str">
        <f>+IF(LEN(A4133)&gt;0,VLOOKUP(A4133,Seguimiento_Mar_2025!G$4:J$356,4,FALSE),"")</f>
        <v>Secretaría de Ambiente</v>
      </c>
      <c r="D4133" t="s">
        <v>1316</v>
      </c>
      <c r="E4133" t="str">
        <f t="shared" si="129"/>
        <v>54020701Cañasgordas</v>
      </c>
      <c r="F4133" t="str">
        <f t="shared" si="130"/>
        <v/>
      </c>
      <c r="G4133">
        <v>1</v>
      </c>
      <c r="H4133" s="2">
        <v>1</v>
      </c>
      <c r="I4133">
        <f>+ABS(SUMIF($A$4:$A$11183,A4133,$H$4:$H$11183)-IF(ISERROR(VLOOKUP(A4133,Seguimiento_Mar_2025!G$4:U$356,15,FALSE)),0,VLOOKUP(A4133,Seguimiento_Mar_2025!G$4:U$356,15,FALSE)))</f>
        <v>0</v>
      </c>
    </row>
    <row r="4134" spans="1:9">
      <c r="A4134" t="s">
        <v>692</v>
      </c>
      <c r="B4134" s="1" t="str">
        <f>+IF(LEN(A4134)&gt;0,VLOOKUP(A4134,Seguimiento_Mar_2025!G$4:H$356,2,FALSE),"")</f>
        <v>Prestadores de servicios públicos asistidos técnicamente</v>
      </c>
      <c r="C4134" s="1" t="str">
        <f>+IF(LEN(A4134)&gt;0,VLOOKUP(A4134,Seguimiento_Mar_2025!G$4:J$356,4,FALSE),"")</f>
        <v>Secretaría de Ambiente</v>
      </c>
      <c r="D4134" t="s">
        <v>1299</v>
      </c>
      <c r="E4134" t="str">
        <f t="shared" si="129"/>
        <v>54020701Caracolí</v>
      </c>
      <c r="F4134" t="str">
        <f t="shared" si="130"/>
        <v/>
      </c>
      <c r="G4134">
        <v>1</v>
      </c>
      <c r="H4134" s="2"/>
      <c r="I4134">
        <f>+ABS(SUMIF($A$4:$A$11183,A4134,$H$4:$H$11183)-IF(ISERROR(VLOOKUP(A4134,Seguimiento_Mar_2025!G$4:U$356,15,FALSE)),0,VLOOKUP(A4134,Seguimiento_Mar_2025!G$4:U$356,15,FALSE)))</f>
        <v>0</v>
      </c>
    </row>
    <row r="4135" spans="1:9">
      <c r="A4135" t="s">
        <v>692</v>
      </c>
      <c r="B4135" s="1" t="str">
        <f>+IF(LEN(A4135)&gt;0,VLOOKUP(A4135,Seguimiento_Mar_2025!G$4:H$356,2,FALSE),"")</f>
        <v>Prestadores de servicios públicos asistidos técnicamente</v>
      </c>
      <c r="C4135" s="1" t="str">
        <f>+IF(LEN(A4135)&gt;0,VLOOKUP(A4135,Seguimiento_Mar_2025!G$4:J$356,4,FALSE),"")</f>
        <v>Secretaría de Ambiente</v>
      </c>
      <c r="D4135" t="s">
        <v>1266</v>
      </c>
      <c r="E4135" t="str">
        <f t="shared" si="129"/>
        <v>54020701Carepa</v>
      </c>
      <c r="F4135" t="str">
        <f t="shared" si="130"/>
        <v/>
      </c>
      <c r="G4135">
        <v>1</v>
      </c>
      <c r="H4135" s="2">
        <v>1</v>
      </c>
      <c r="I4135">
        <f>+ABS(SUMIF($A$4:$A$11183,A4135,$H$4:$H$11183)-IF(ISERROR(VLOOKUP(A4135,Seguimiento_Mar_2025!G$4:U$356,15,FALSE)),0,VLOOKUP(A4135,Seguimiento_Mar_2025!G$4:U$356,15,FALSE)))</f>
        <v>0</v>
      </c>
    </row>
    <row r="4136" spans="1:9">
      <c r="A4136" t="s">
        <v>692</v>
      </c>
      <c r="B4136" s="1" t="str">
        <f>+IF(LEN(A4136)&gt;0,VLOOKUP(A4136,Seguimiento_Mar_2025!G$4:H$356,2,FALSE),"")</f>
        <v>Prestadores de servicios públicos asistidos técnicamente</v>
      </c>
      <c r="C4136" s="1" t="str">
        <f>+IF(LEN(A4136)&gt;0,VLOOKUP(A4136,Seguimiento_Mar_2025!G$4:J$356,4,FALSE),"")</f>
        <v>Secretaría de Ambiente</v>
      </c>
      <c r="D4136" t="s">
        <v>1292</v>
      </c>
      <c r="E4136" t="str">
        <f t="shared" si="129"/>
        <v>54020701Carolina del Príncipe</v>
      </c>
      <c r="F4136" t="str">
        <f t="shared" si="130"/>
        <v/>
      </c>
      <c r="G4136">
        <v>1</v>
      </c>
      <c r="H4136" s="2"/>
      <c r="I4136">
        <f>+ABS(SUMIF($A$4:$A$11183,A4136,$H$4:$H$11183)-IF(ISERROR(VLOOKUP(A4136,Seguimiento_Mar_2025!G$4:U$356,15,FALSE)),0,VLOOKUP(A4136,Seguimiento_Mar_2025!G$4:U$356,15,FALSE)))</f>
        <v>0</v>
      </c>
    </row>
    <row r="4137" spans="1:9">
      <c r="A4137" t="s">
        <v>692</v>
      </c>
      <c r="B4137" s="1" t="str">
        <f>+IF(LEN(A4137)&gt;0,VLOOKUP(A4137,Seguimiento_Mar_2025!G$4:H$356,2,FALSE),"")</f>
        <v>Prestadores de servicios públicos asistidos técnicamente</v>
      </c>
      <c r="C4137" s="1" t="str">
        <f>+IF(LEN(A4137)&gt;0,VLOOKUP(A4137,Seguimiento_Mar_2025!G$4:J$356,4,FALSE),"")</f>
        <v>Secretaría de Ambiente</v>
      </c>
      <c r="D4137" t="s">
        <v>1265</v>
      </c>
      <c r="E4137" t="str">
        <f t="shared" ref="E4137:E4200" si="131">+A4137&amp;D4137</f>
        <v>54020701Caucasia</v>
      </c>
      <c r="F4137" t="str">
        <f t="shared" si="130"/>
        <v/>
      </c>
      <c r="G4137">
        <v>1</v>
      </c>
      <c r="H4137" s="2"/>
      <c r="I4137">
        <f>+ABS(SUMIF($A$4:$A$11183,A4137,$H$4:$H$11183)-IF(ISERROR(VLOOKUP(A4137,Seguimiento_Mar_2025!G$4:U$356,15,FALSE)),0,VLOOKUP(A4137,Seguimiento_Mar_2025!G$4:U$356,15,FALSE)))</f>
        <v>0</v>
      </c>
    </row>
    <row r="4138" spans="1:9">
      <c r="A4138" t="s">
        <v>692</v>
      </c>
      <c r="B4138" s="1" t="str">
        <f>+IF(LEN(A4138)&gt;0,VLOOKUP(A4138,Seguimiento_Mar_2025!G$4:H$356,2,FALSE),"")</f>
        <v>Prestadores de servicios públicos asistidos técnicamente</v>
      </c>
      <c r="C4138" s="1" t="str">
        <f>+IF(LEN(A4138)&gt;0,VLOOKUP(A4138,Seguimiento_Mar_2025!G$4:J$356,4,FALSE),"")</f>
        <v>Secretaría de Ambiente</v>
      </c>
      <c r="D4138" t="s">
        <v>1258</v>
      </c>
      <c r="E4138" t="str">
        <f t="shared" si="131"/>
        <v>54020701Chigorodó</v>
      </c>
      <c r="F4138" t="str">
        <f t="shared" si="130"/>
        <v/>
      </c>
      <c r="G4138">
        <v>1</v>
      </c>
      <c r="H4138" s="2">
        <v>1</v>
      </c>
      <c r="I4138">
        <f>+ABS(SUMIF($A$4:$A$11183,A4138,$H$4:$H$11183)-IF(ISERROR(VLOOKUP(A4138,Seguimiento_Mar_2025!G$4:U$356,15,FALSE)),0,VLOOKUP(A4138,Seguimiento_Mar_2025!G$4:U$356,15,FALSE)))</f>
        <v>0</v>
      </c>
    </row>
    <row r="4139" spans="1:9">
      <c r="A4139" t="s">
        <v>692</v>
      </c>
      <c r="B4139" s="1" t="str">
        <f>+IF(LEN(A4139)&gt;0,VLOOKUP(A4139,Seguimiento_Mar_2025!G$4:H$356,2,FALSE),"")</f>
        <v>Prestadores de servicios públicos asistidos técnicamente</v>
      </c>
      <c r="C4139" s="1" t="str">
        <f>+IF(LEN(A4139)&gt;0,VLOOKUP(A4139,Seguimiento_Mar_2025!G$4:J$356,4,FALSE),"")</f>
        <v>Secretaría de Ambiente</v>
      </c>
      <c r="D4139" t="s">
        <v>1281</v>
      </c>
      <c r="E4139" t="str">
        <f t="shared" si="131"/>
        <v>54020701Cisneros</v>
      </c>
      <c r="F4139" t="str">
        <f t="shared" si="130"/>
        <v/>
      </c>
      <c r="G4139">
        <v>1</v>
      </c>
      <c r="H4139" s="2">
        <v>1</v>
      </c>
      <c r="I4139">
        <f>+ABS(SUMIF($A$4:$A$11183,A4139,$H$4:$H$11183)-IF(ISERROR(VLOOKUP(A4139,Seguimiento_Mar_2025!G$4:U$356,15,FALSE)),0,VLOOKUP(A4139,Seguimiento_Mar_2025!G$4:U$356,15,FALSE)))</f>
        <v>0</v>
      </c>
    </row>
    <row r="4140" spans="1:9">
      <c r="A4140" t="s">
        <v>692</v>
      </c>
      <c r="B4140" s="1" t="str">
        <f>+IF(LEN(A4140)&gt;0,VLOOKUP(A4140,Seguimiento_Mar_2025!G$4:H$356,2,FALSE),"")</f>
        <v>Prestadores de servicios públicos asistidos técnicamente</v>
      </c>
      <c r="C4140" s="1" t="str">
        <f>+IF(LEN(A4140)&gt;0,VLOOKUP(A4140,Seguimiento_Mar_2025!G$4:J$356,4,FALSE),"")</f>
        <v>Secretaría de Ambiente</v>
      </c>
      <c r="D4140" t="s">
        <v>1254</v>
      </c>
      <c r="E4140" t="str">
        <f t="shared" si="131"/>
        <v>54020701Ciudad Bolívar</v>
      </c>
      <c r="F4140" t="str">
        <f t="shared" si="130"/>
        <v/>
      </c>
      <c r="G4140">
        <v>1</v>
      </c>
      <c r="H4140" s="2">
        <v>1</v>
      </c>
      <c r="I4140">
        <f>+ABS(SUMIF($A$4:$A$11183,A4140,$H$4:$H$11183)-IF(ISERROR(VLOOKUP(A4140,Seguimiento_Mar_2025!G$4:U$356,15,FALSE)),0,VLOOKUP(A4140,Seguimiento_Mar_2025!G$4:U$356,15,FALSE)))</f>
        <v>0</v>
      </c>
    </row>
    <row r="4141" spans="1:9">
      <c r="A4141" t="s">
        <v>692</v>
      </c>
      <c r="B4141" s="1" t="str">
        <f>+IF(LEN(A4141)&gt;0,VLOOKUP(A4141,Seguimiento_Mar_2025!G$4:H$356,2,FALSE),"")</f>
        <v>Prestadores de servicios públicos asistidos técnicamente</v>
      </c>
      <c r="C4141" s="1" t="str">
        <f>+IF(LEN(A4141)&gt;0,VLOOKUP(A4141,Seguimiento_Mar_2025!G$4:J$356,4,FALSE),"")</f>
        <v>Secretaría de Ambiente</v>
      </c>
      <c r="D4141" t="s">
        <v>1317</v>
      </c>
      <c r="E4141" t="str">
        <f t="shared" si="131"/>
        <v>54020701Cocorná</v>
      </c>
      <c r="F4141" t="str">
        <f t="shared" si="130"/>
        <v/>
      </c>
      <c r="G4141">
        <v>1</v>
      </c>
      <c r="H4141" s="2">
        <v>1</v>
      </c>
      <c r="I4141">
        <f>+ABS(SUMIF($A$4:$A$11183,A4141,$H$4:$H$11183)-IF(ISERROR(VLOOKUP(A4141,Seguimiento_Mar_2025!G$4:U$356,15,FALSE)),0,VLOOKUP(A4141,Seguimiento_Mar_2025!G$4:U$356,15,FALSE)))</f>
        <v>0</v>
      </c>
    </row>
    <row r="4142" spans="1:9">
      <c r="A4142" t="s">
        <v>692</v>
      </c>
      <c r="B4142" s="1" t="str">
        <f>+IF(LEN(A4142)&gt;0,VLOOKUP(A4142,Seguimiento_Mar_2025!G$4:H$356,2,FALSE),"")</f>
        <v>Prestadores de servicios públicos asistidos técnicamente</v>
      </c>
      <c r="C4142" s="1" t="str">
        <f>+IF(LEN(A4142)&gt;0,VLOOKUP(A4142,Seguimiento_Mar_2025!G$4:J$356,4,FALSE),"")</f>
        <v>Secretaría de Ambiente</v>
      </c>
      <c r="D4142" t="s">
        <v>1276</v>
      </c>
      <c r="E4142" t="str">
        <f t="shared" si="131"/>
        <v>54020701Concepción</v>
      </c>
      <c r="F4142" t="str">
        <f t="shared" si="130"/>
        <v/>
      </c>
      <c r="G4142">
        <v>1</v>
      </c>
      <c r="H4142" s="2"/>
      <c r="I4142">
        <f>+ABS(SUMIF($A$4:$A$11183,A4142,$H$4:$H$11183)-IF(ISERROR(VLOOKUP(A4142,Seguimiento_Mar_2025!G$4:U$356,15,FALSE)),0,VLOOKUP(A4142,Seguimiento_Mar_2025!G$4:U$356,15,FALSE)))</f>
        <v>0</v>
      </c>
    </row>
    <row r="4143" spans="1:9">
      <c r="A4143" t="s">
        <v>692</v>
      </c>
      <c r="B4143" s="1" t="str">
        <f>+IF(LEN(A4143)&gt;0,VLOOKUP(A4143,Seguimiento_Mar_2025!G$4:H$356,2,FALSE),"")</f>
        <v>Prestadores de servicios públicos asistidos técnicamente</v>
      </c>
      <c r="C4143" s="1" t="str">
        <f>+IF(LEN(A4143)&gt;0,VLOOKUP(A4143,Seguimiento_Mar_2025!G$4:J$356,4,FALSE),"")</f>
        <v>Secretaría de Ambiente</v>
      </c>
      <c r="D4143" t="s">
        <v>1318</v>
      </c>
      <c r="E4143" t="str">
        <f t="shared" si="131"/>
        <v>54020701Concordia</v>
      </c>
      <c r="F4143" t="str">
        <f t="shared" si="130"/>
        <v/>
      </c>
      <c r="G4143">
        <v>1</v>
      </c>
      <c r="H4143" s="2">
        <v>1</v>
      </c>
      <c r="I4143">
        <f>+ABS(SUMIF($A$4:$A$11183,A4143,$H$4:$H$11183)-IF(ISERROR(VLOOKUP(A4143,Seguimiento_Mar_2025!G$4:U$356,15,FALSE)),0,VLOOKUP(A4143,Seguimiento_Mar_2025!G$4:U$356,15,FALSE)))</f>
        <v>0</v>
      </c>
    </row>
    <row r="4144" spans="1:9">
      <c r="A4144" t="s">
        <v>692</v>
      </c>
      <c r="B4144" s="1" t="str">
        <f>+IF(LEN(A4144)&gt;0,VLOOKUP(A4144,Seguimiento_Mar_2025!G$4:H$356,2,FALSE),"")</f>
        <v>Prestadores de servicios públicos asistidos técnicamente</v>
      </c>
      <c r="C4144" s="1" t="str">
        <f>+IF(LEN(A4144)&gt;0,VLOOKUP(A4144,Seguimiento_Mar_2025!G$4:J$356,4,FALSE),"")</f>
        <v>Secretaría de Ambiente</v>
      </c>
      <c r="D4144" t="s">
        <v>1245</v>
      </c>
      <c r="E4144" t="str">
        <f t="shared" si="131"/>
        <v>54020701Copacabana</v>
      </c>
      <c r="F4144" t="str">
        <f t="shared" si="130"/>
        <v/>
      </c>
      <c r="G4144">
        <v>1</v>
      </c>
      <c r="H4144" s="2"/>
      <c r="I4144">
        <f>+ABS(SUMIF($A$4:$A$11183,A4144,$H$4:$H$11183)-IF(ISERROR(VLOOKUP(A4144,Seguimiento_Mar_2025!G$4:U$356,15,FALSE)),0,VLOOKUP(A4144,Seguimiento_Mar_2025!G$4:U$356,15,FALSE)))</f>
        <v>0</v>
      </c>
    </row>
    <row r="4145" spans="1:9">
      <c r="A4145" t="s">
        <v>692</v>
      </c>
      <c r="B4145" s="1" t="str">
        <f>+IF(LEN(A4145)&gt;0,VLOOKUP(A4145,Seguimiento_Mar_2025!G$4:H$356,2,FALSE),"")</f>
        <v>Prestadores de servicios públicos asistidos técnicamente</v>
      </c>
      <c r="C4145" s="1" t="str">
        <f>+IF(LEN(A4145)&gt;0,VLOOKUP(A4145,Seguimiento_Mar_2025!G$4:J$356,4,FALSE),"")</f>
        <v>Secretaría de Ambiente</v>
      </c>
      <c r="D4145" t="s">
        <v>1231</v>
      </c>
      <c r="E4145" t="str">
        <f t="shared" si="131"/>
        <v>54020701Dabeiba</v>
      </c>
      <c r="F4145" t="str">
        <f t="shared" si="130"/>
        <v/>
      </c>
      <c r="G4145">
        <v>1</v>
      </c>
      <c r="H4145" s="2"/>
      <c r="I4145">
        <f>+ABS(SUMIF($A$4:$A$11183,A4145,$H$4:$H$11183)-IF(ISERROR(VLOOKUP(A4145,Seguimiento_Mar_2025!G$4:U$356,15,FALSE)),0,VLOOKUP(A4145,Seguimiento_Mar_2025!G$4:U$356,15,FALSE)))</f>
        <v>0</v>
      </c>
    </row>
    <row r="4146" spans="1:9">
      <c r="A4146" t="s">
        <v>692</v>
      </c>
      <c r="B4146" s="1" t="str">
        <f>+IF(LEN(A4146)&gt;0,VLOOKUP(A4146,Seguimiento_Mar_2025!G$4:H$356,2,FALSE),"")</f>
        <v>Prestadores de servicios públicos asistidos técnicamente</v>
      </c>
      <c r="C4146" s="1" t="str">
        <f>+IF(LEN(A4146)&gt;0,VLOOKUP(A4146,Seguimiento_Mar_2025!G$4:J$356,4,FALSE),"")</f>
        <v>Secretaría de Ambiente</v>
      </c>
      <c r="D4146" t="s">
        <v>1319</v>
      </c>
      <c r="E4146" t="str">
        <f t="shared" si="131"/>
        <v>54020701Donmatías</v>
      </c>
      <c r="F4146" t="str">
        <f t="shared" si="130"/>
        <v/>
      </c>
      <c r="G4146">
        <v>1</v>
      </c>
      <c r="H4146" s="2">
        <v>1</v>
      </c>
      <c r="I4146">
        <f>+ABS(SUMIF($A$4:$A$11183,A4146,$H$4:$H$11183)-IF(ISERROR(VLOOKUP(A4146,Seguimiento_Mar_2025!G$4:U$356,15,FALSE)),0,VLOOKUP(A4146,Seguimiento_Mar_2025!G$4:U$356,15,FALSE)))</f>
        <v>0</v>
      </c>
    </row>
    <row r="4147" spans="1:9">
      <c r="A4147" t="s">
        <v>692</v>
      </c>
      <c r="B4147" s="1" t="str">
        <f>+IF(LEN(A4147)&gt;0,VLOOKUP(A4147,Seguimiento_Mar_2025!G$4:H$356,2,FALSE),"")</f>
        <v>Prestadores de servicios públicos asistidos técnicamente</v>
      </c>
      <c r="C4147" s="1" t="str">
        <f>+IF(LEN(A4147)&gt;0,VLOOKUP(A4147,Seguimiento_Mar_2025!G$4:J$356,4,FALSE),"")</f>
        <v>Secretaría de Ambiente</v>
      </c>
      <c r="D4147" t="s">
        <v>1270</v>
      </c>
      <c r="E4147" t="str">
        <f t="shared" si="131"/>
        <v>54020701Ebéjico</v>
      </c>
      <c r="F4147" t="str">
        <f t="shared" si="130"/>
        <v/>
      </c>
      <c r="G4147">
        <v>1</v>
      </c>
      <c r="H4147" s="2"/>
      <c r="I4147">
        <f>+ABS(SUMIF($A$4:$A$11183,A4147,$H$4:$H$11183)-IF(ISERROR(VLOOKUP(A4147,Seguimiento_Mar_2025!G$4:U$356,15,FALSE)),0,VLOOKUP(A4147,Seguimiento_Mar_2025!G$4:U$356,15,FALSE)))</f>
        <v>0</v>
      </c>
    </row>
    <row r="4148" spans="1:9">
      <c r="A4148" t="s">
        <v>692</v>
      </c>
      <c r="B4148" s="1" t="str">
        <f>+IF(LEN(A4148)&gt;0,VLOOKUP(A4148,Seguimiento_Mar_2025!G$4:H$356,2,FALSE),"")</f>
        <v>Prestadores de servicios públicos asistidos técnicamente</v>
      </c>
      <c r="C4148" s="1" t="str">
        <f>+IF(LEN(A4148)&gt;0,VLOOKUP(A4148,Seguimiento_Mar_2025!G$4:J$356,4,FALSE),"")</f>
        <v>Secretaría de Ambiente</v>
      </c>
      <c r="D4148" t="s">
        <v>1253</v>
      </c>
      <c r="E4148" t="str">
        <f t="shared" si="131"/>
        <v>54020701El Bagre</v>
      </c>
      <c r="F4148" t="str">
        <f t="shared" si="130"/>
        <v/>
      </c>
      <c r="G4148">
        <v>1</v>
      </c>
      <c r="H4148" s="2"/>
      <c r="I4148">
        <f>+ABS(SUMIF($A$4:$A$11183,A4148,$H$4:$H$11183)-IF(ISERROR(VLOOKUP(A4148,Seguimiento_Mar_2025!G$4:U$356,15,FALSE)),0,VLOOKUP(A4148,Seguimiento_Mar_2025!G$4:U$356,15,FALSE)))</f>
        <v>0</v>
      </c>
    </row>
    <row r="4149" spans="1:9">
      <c r="A4149" t="s">
        <v>692</v>
      </c>
      <c r="B4149" s="1" t="str">
        <f>+IF(LEN(A4149)&gt;0,VLOOKUP(A4149,Seguimiento_Mar_2025!G$4:H$356,2,FALSE),"")</f>
        <v>Prestadores de servicios públicos asistidos técnicamente</v>
      </c>
      <c r="C4149" s="1" t="str">
        <f>+IF(LEN(A4149)&gt;0,VLOOKUP(A4149,Seguimiento_Mar_2025!G$4:J$356,4,FALSE),"")</f>
        <v>Secretaría de Ambiente</v>
      </c>
      <c r="D4149" t="s">
        <v>1320</v>
      </c>
      <c r="E4149" t="str">
        <f t="shared" si="131"/>
        <v>54020701El Carmen de Viboral</v>
      </c>
      <c r="F4149" t="str">
        <f t="shared" si="130"/>
        <v/>
      </c>
      <c r="G4149">
        <v>1</v>
      </c>
      <c r="H4149" s="2">
        <v>1</v>
      </c>
      <c r="I4149">
        <f>+ABS(SUMIF($A$4:$A$11183,A4149,$H$4:$H$11183)-IF(ISERROR(VLOOKUP(A4149,Seguimiento_Mar_2025!G$4:U$356,15,FALSE)),0,VLOOKUP(A4149,Seguimiento_Mar_2025!G$4:U$356,15,FALSE)))</f>
        <v>0</v>
      </c>
    </row>
    <row r="4150" spans="1:9">
      <c r="A4150" t="s">
        <v>692</v>
      </c>
      <c r="B4150" s="1" t="str">
        <f>+IF(LEN(A4150)&gt;0,VLOOKUP(A4150,Seguimiento_Mar_2025!G$4:H$356,2,FALSE),"")</f>
        <v>Prestadores de servicios públicos asistidos técnicamente</v>
      </c>
      <c r="C4150" s="1" t="str">
        <f>+IF(LEN(A4150)&gt;0,VLOOKUP(A4150,Seguimiento_Mar_2025!G$4:J$356,4,FALSE),"")</f>
        <v>Secretaría de Ambiente</v>
      </c>
      <c r="D4150" t="s">
        <v>1244</v>
      </c>
      <c r="E4150" t="str">
        <f t="shared" si="131"/>
        <v>54020701El Peñol</v>
      </c>
      <c r="F4150" t="str">
        <f t="shared" si="130"/>
        <v/>
      </c>
      <c r="G4150">
        <v>1</v>
      </c>
      <c r="H4150" s="2"/>
      <c r="I4150">
        <f>+ABS(SUMIF($A$4:$A$11183,A4150,$H$4:$H$11183)-IF(ISERROR(VLOOKUP(A4150,Seguimiento_Mar_2025!G$4:U$356,15,FALSE)),0,VLOOKUP(A4150,Seguimiento_Mar_2025!G$4:U$356,15,FALSE)))</f>
        <v>0</v>
      </c>
    </row>
    <row r="4151" spans="1:9">
      <c r="A4151" t="s">
        <v>692</v>
      </c>
      <c r="B4151" s="1" t="str">
        <f>+IF(LEN(A4151)&gt;0,VLOOKUP(A4151,Seguimiento_Mar_2025!G$4:H$356,2,FALSE),"")</f>
        <v>Prestadores de servicios públicos asistidos técnicamente</v>
      </c>
      <c r="C4151" s="1" t="str">
        <f>+IF(LEN(A4151)&gt;0,VLOOKUP(A4151,Seguimiento_Mar_2025!G$4:J$356,4,FALSE),"")</f>
        <v>Secretaría de Ambiente</v>
      </c>
      <c r="D4151" t="s">
        <v>1321</v>
      </c>
      <c r="E4151" t="str">
        <f t="shared" si="131"/>
        <v>54020701El Retiro</v>
      </c>
      <c r="F4151" t="str">
        <f t="shared" si="130"/>
        <v/>
      </c>
      <c r="G4151">
        <v>1</v>
      </c>
      <c r="H4151" s="2">
        <v>1</v>
      </c>
      <c r="I4151">
        <f>+ABS(SUMIF($A$4:$A$11183,A4151,$H$4:$H$11183)-IF(ISERROR(VLOOKUP(A4151,Seguimiento_Mar_2025!G$4:U$356,15,FALSE)),0,VLOOKUP(A4151,Seguimiento_Mar_2025!G$4:U$356,15,FALSE)))</f>
        <v>0</v>
      </c>
    </row>
    <row r="4152" spans="1:9">
      <c r="A4152" t="s">
        <v>692</v>
      </c>
      <c r="B4152" s="1" t="str">
        <f>+IF(LEN(A4152)&gt;0,VLOOKUP(A4152,Seguimiento_Mar_2025!G$4:H$356,2,FALSE),"")</f>
        <v>Prestadores de servicios públicos asistidos técnicamente</v>
      </c>
      <c r="C4152" s="1" t="str">
        <f>+IF(LEN(A4152)&gt;0,VLOOKUP(A4152,Seguimiento_Mar_2025!G$4:J$356,4,FALSE),"")</f>
        <v>Secretaría de Ambiente</v>
      </c>
      <c r="D4152" t="s">
        <v>1235</v>
      </c>
      <c r="E4152" t="str">
        <f t="shared" si="131"/>
        <v>54020701El Santuario</v>
      </c>
      <c r="F4152" t="str">
        <f t="shared" si="130"/>
        <v/>
      </c>
      <c r="G4152">
        <v>1</v>
      </c>
      <c r="H4152" s="2"/>
      <c r="I4152">
        <f>+ABS(SUMIF($A$4:$A$11183,A4152,$H$4:$H$11183)-IF(ISERROR(VLOOKUP(A4152,Seguimiento_Mar_2025!G$4:U$356,15,FALSE)),0,VLOOKUP(A4152,Seguimiento_Mar_2025!G$4:U$356,15,FALSE)))</f>
        <v>0</v>
      </c>
    </row>
    <row r="4153" spans="1:9">
      <c r="A4153" t="s">
        <v>692</v>
      </c>
      <c r="B4153" s="1" t="str">
        <f>+IF(LEN(A4153)&gt;0,VLOOKUP(A4153,Seguimiento_Mar_2025!G$4:H$356,2,FALSE),"")</f>
        <v>Prestadores de servicios públicos asistidos técnicamente</v>
      </c>
      <c r="C4153" s="1" t="str">
        <f>+IF(LEN(A4153)&gt;0,VLOOKUP(A4153,Seguimiento_Mar_2025!G$4:J$356,4,FALSE),"")</f>
        <v>Secretaría de Ambiente</v>
      </c>
      <c r="D4153" t="s">
        <v>1246</v>
      </c>
      <c r="E4153" t="str">
        <f t="shared" si="131"/>
        <v>54020701Entrerríos</v>
      </c>
      <c r="F4153" t="str">
        <f t="shared" si="130"/>
        <v/>
      </c>
      <c r="G4153">
        <v>1</v>
      </c>
      <c r="H4153" s="2">
        <v>1</v>
      </c>
      <c r="I4153">
        <f>+ABS(SUMIF($A$4:$A$11183,A4153,$H$4:$H$11183)-IF(ISERROR(VLOOKUP(A4153,Seguimiento_Mar_2025!G$4:U$356,15,FALSE)),0,VLOOKUP(A4153,Seguimiento_Mar_2025!G$4:U$356,15,FALSE)))</f>
        <v>0</v>
      </c>
    </row>
    <row r="4154" spans="1:9">
      <c r="A4154" t="s">
        <v>692</v>
      </c>
      <c r="B4154" s="1" t="str">
        <f>+IF(LEN(A4154)&gt;0,VLOOKUP(A4154,Seguimiento_Mar_2025!G$4:H$356,2,FALSE),"")</f>
        <v>Prestadores de servicios públicos asistidos técnicamente</v>
      </c>
      <c r="C4154" s="1" t="str">
        <f>+IF(LEN(A4154)&gt;0,VLOOKUP(A4154,Seguimiento_Mar_2025!G$4:J$356,4,FALSE),"")</f>
        <v>Secretaría de Ambiente</v>
      </c>
      <c r="D4154" t="s">
        <v>1322</v>
      </c>
      <c r="E4154" t="str">
        <f t="shared" si="131"/>
        <v>54020701Envigado</v>
      </c>
      <c r="F4154" t="str">
        <f t="shared" si="130"/>
        <v/>
      </c>
      <c r="G4154">
        <v>1</v>
      </c>
      <c r="H4154" s="2"/>
      <c r="I4154">
        <f>+ABS(SUMIF($A$4:$A$11183,A4154,$H$4:$H$11183)-IF(ISERROR(VLOOKUP(A4154,Seguimiento_Mar_2025!G$4:U$356,15,FALSE)),0,VLOOKUP(A4154,Seguimiento_Mar_2025!G$4:U$356,15,FALSE)))</f>
        <v>0</v>
      </c>
    </row>
    <row r="4155" spans="1:9">
      <c r="A4155" t="s">
        <v>692</v>
      </c>
      <c r="B4155" s="1" t="str">
        <f>+IF(LEN(A4155)&gt;0,VLOOKUP(A4155,Seguimiento_Mar_2025!G$4:H$356,2,FALSE),"")</f>
        <v>Prestadores de servicios públicos asistidos técnicamente</v>
      </c>
      <c r="C4155" s="1" t="str">
        <f>+IF(LEN(A4155)&gt;0,VLOOKUP(A4155,Seguimiento_Mar_2025!G$4:J$356,4,FALSE),"")</f>
        <v>Secretaría de Ambiente</v>
      </c>
      <c r="D4155" t="s">
        <v>1323</v>
      </c>
      <c r="E4155" t="str">
        <f t="shared" si="131"/>
        <v>54020701Fredonia</v>
      </c>
      <c r="F4155" t="str">
        <f t="shared" si="130"/>
        <v/>
      </c>
      <c r="G4155">
        <v>1</v>
      </c>
      <c r="H4155" s="2">
        <v>1</v>
      </c>
      <c r="I4155">
        <f>+ABS(SUMIF($A$4:$A$11183,A4155,$H$4:$H$11183)-IF(ISERROR(VLOOKUP(A4155,Seguimiento_Mar_2025!G$4:U$356,15,FALSE)),0,VLOOKUP(A4155,Seguimiento_Mar_2025!G$4:U$356,15,FALSE)))</f>
        <v>0</v>
      </c>
    </row>
    <row r="4156" spans="1:9">
      <c r="A4156" t="s">
        <v>692</v>
      </c>
      <c r="B4156" s="1" t="str">
        <f>+IF(LEN(A4156)&gt;0,VLOOKUP(A4156,Seguimiento_Mar_2025!G$4:H$356,2,FALSE),"")</f>
        <v>Prestadores de servicios públicos asistidos técnicamente</v>
      </c>
      <c r="C4156" s="1" t="str">
        <f>+IF(LEN(A4156)&gt;0,VLOOKUP(A4156,Seguimiento_Mar_2025!G$4:J$356,4,FALSE),"")</f>
        <v>Secretaría de Ambiente</v>
      </c>
      <c r="D4156" t="s">
        <v>1324</v>
      </c>
      <c r="E4156" t="str">
        <f t="shared" si="131"/>
        <v>54020701Frontino</v>
      </c>
      <c r="F4156" t="str">
        <f t="shared" si="130"/>
        <v/>
      </c>
      <c r="G4156">
        <v>1</v>
      </c>
      <c r="H4156" s="2">
        <v>1</v>
      </c>
      <c r="I4156">
        <f>+ABS(SUMIF($A$4:$A$11183,A4156,$H$4:$H$11183)-IF(ISERROR(VLOOKUP(A4156,Seguimiento_Mar_2025!G$4:U$356,15,FALSE)),0,VLOOKUP(A4156,Seguimiento_Mar_2025!G$4:U$356,15,FALSE)))</f>
        <v>0</v>
      </c>
    </row>
    <row r="4157" spans="1:9">
      <c r="A4157" t="s">
        <v>692</v>
      </c>
      <c r="B4157" s="1" t="str">
        <f>+IF(LEN(A4157)&gt;0,VLOOKUP(A4157,Seguimiento_Mar_2025!G$4:H$356,2,FALSE),"")</f>
        <v>Prestadores de servicios públicos asistidos técnicamente</v>
      </c>
      <c r="C4157" s="1" t="str">
        <f>+IF(LEN(A4157)&gt;0,VLOOKUP(A4157,Seguimiento_Mar_2025!G$4:J$356,4,FALSE),"")</f>
        <v>Secretaría de Ambiente</v>
      </c>
      <c r="D4157" t="s">
        <v>1325</v>
      </c>
      <c r="E4157" t="str">
        <f t="shared" si="131"/>
        <v>54020701Giraldo</v>
      </c>
      <c r="F4157" t="str">
        <f t="shared" si="130"/>
        <v/>
      </c>
      <c r="G4157">
        <v>1</v>
      </c>
      <c r="H4157" s="2">
        <v>1</v>
      </c>
      <c r="I4157">
        <f>+ABS(SUMIF($A$4:$A$11183,A4157,$H$4:$H$11183)-IF(ISERROR(VLOOKUP(A4157,Seguimiento_Mar_2025!G$4:U$356,15,FALSE)),0,VLOOKUP(A4157,Seguimiento_Mar_2025!G$4:U$356,15,FALSE)))</f>
        <v>0</v>
      </c>
    </row>
    <row r="4158" spans="1:9">
      <c r="A4158" t="s">
        <v>692</v>
      </c>
      <c r="B4158" s="1" t="str">
        <f>+IF(LEN(A4158)&gt;0,VLOOKUP(A4158,Seguimiento_Mar_2025!G$4:H$356,2,FALSE),"")</f>
        <v>Prestadores de servicios públicos asistidos técnicamente</v>
      </c>
      <c r="C4158" s="1" t="str">
        <f>+IF(LEN(A4158)&gt;0,VLOOKUP(A4158,Seguimiento_Mar_2025!G$4:J$356,4,FALSE),"")</f>
        <v>Secretaría de Ambiente</v>
      </c>
      <c r="D4158" t="s">
        <v>1261</v>
      </c>
      <c r="E4158" t="str">
        <f t="shared" si="131"/>
        <v>54020701Girardota</v>
      </c>
      <c r="F4158" t="str">
        <f t="shared" si="130"/>
        <v/>
      </c>
      <c r="G4158">
        <v>1</v>
      </c>
      <c r="H4158" s="2"/>
      <c r="I4158">
        <f>+ABS(SUMIF($A$4:$A$11183,A4158,$H$4:$H$11183)-IF(ISERROR(VLOOKUP(A4158,Seguimiento_Mar_2025!G$4:U$356,15,FALSE)),0,VLOOKUP(A4158,Seguimiento_Mar_2025!G$4:U$356,15,FALSE)))</f>
        <v>0</v>
      </c>
    </row>
    <row r="4159" spans="1:9">
      <c r="A4159" t="s">
        <v>692</v>
      </c>
      <c r="B4159" s="1" t="str">
        <f>+IF(LEN(A4159)&gt;0,VLOOKUP(A4159,Seguimiento_Mar_2025!G$4:H$356,2,FALSE),"")</f>
        <v>Prestadores de servicios públicos asistidos técnicamente</v>
      </c>
      <c r="C4159" s="1" t="str">
        <f>+IF(LEN(A4159)&gt;0,VLOOKUP(A4159,Seguimiento_Mar_2025!G$4:J$356,4,FALSE),"")</f>
        <v>Secretaría de Ambiente</v>
      </c>
      <c r="D4159" t="s">
        <v>1326</v>
      </c>
      <c r="E4159" t="str">
        <f t="shared" si="131"/>
        <v>54020701Gómez Plata</v>
      </c>
      <c r="F4159" t="str">
        <f t="shared" si="130"/>
        <v/>
      </c>
      <c r="G4159">
        <v>1</v>
      </c>
      <c r="H4159" s="2">
        <v>1</v>
      </c>
      <c r="I4159">
        <f>+ABS(SUMIF($A$4:$A$11183,A4159,$H$4:$H$11183)-IF(ISERROR(VLOOKUP(A4159,Seguimiento_Mar_2025!G$4:U$356,15,FALSE)),0,VLOOKUP(A4159,Seguimiento_Mar_2025!G$4:U$356,15,FALSE)))</f>
        <v>0</v>
      </c>
    </row>
    <row r="4160" spans="1:9">
      <c r="A4160" t="s">
        <v>692</v>
      </c>
      <c r="B4160" s="1" t="str">
        <f>+IF(LEN(A4160)&gt;0,VLOOKUP(A4160,Seguimiento_Mar_2025!G$4:H$356,2,FALSE),"")</f>
        <v>Prestadores de servicios públicos asistidos técnicamente</v>
      </c>
      <c r="C4160" s="1" t="str">
        <f>+IF(LEN(A4160)&gt;0,VLOOKUP(A4160,Seguimiento_Mar_2025!G$4:J$356,4,FALSE),"")</f>
        <v>Secretaría de Ambiente</v>
      </c>
      <c r="D4160" t="s">
        <v>1234</v>
      </c>
      <c r="E4160" t="str">
        <f t="shared" si="131"/>
        <v>54020701Granada</v>
      </c>
      <c r="F4160" t="str">
        <f t="shared" si="130"/>
        <v/>
      </c>
      <c r="G4160">
        <v>1</v>
      </c>
      <c r="H4160" s="2"/>
      <c r="I4160">
        <f>+ABS(SUMIF($A$4:$A$11183,A4160,$H$4:$H$11183)-IF(ISERROR(VLOOKUP(A4160,Seguimiento_Mar_2025!G$4:U$356,15,FALSE)),0,VLOOKUP(A4160,Seguimiento_Mar_2025!G$4:U$356,15,FALSE)))</f>
        <v>0</v>
      </c>
    </row>
    <row r="4161" spans="1:9">
      <c r="A4161" t="s">
        <v>692</v>
      </c>
      <c r="B4161" s="1" t="str">
        <f>+IF(LEN(A4161)&gt;0,VLOOKUP(A4161,Seguimiento_Mar_2025!G$4:H$356,2,FALSE),"")</f>
        <v>Prestadores de servicios públicos asistidos técnicamente</v>
      </c>
      <c r="C4161" s="1" t="str">
        <f>+IF(LEN(A4161)&gt;0,VLOOKUP(A4161,Seguimiento_Mar_2025!G$4:J$356,4,FALSE),"")</f>
        <v>Secretaría de Ambiente</v>
      </c>
      <c r="D4161" t="s">
        <v>1282</v>
      </c>
      <c r="E4161" t="str">
        <f t="shared" si="131"/>
        <v>54020701Guadalupe</v>
      </c>
      <c r="F4161" t="str">
        <f t="shared" si="130"/>
        <v/>
      </c>
      <c r="G4161">
        <v>1</v>
      </c>
      <c r="H4161" s="2"/>
      <c r="I4161">
        <f>+ABS(SUMIF($A$4:$A$11183,A4161,$H$4:$H$11183)-IF(ISERROR(VLOOKUP(A4161,Seguimiento_Mar_2025!G$4:U$356,15,FALSE)),0,VLOOKUP(A4161,Seguimiento_Mar_2025!G$4:U$356,15,FALSE)))</f>
        <v>0</v>
      </c>
    </row>
    <row r="4162" spans="1:9">
      <c r="A4162" t="s">
        <v>692</v>
      </c>
      <c r="B4162" s="1" t="str">
        <f>+IF(LEN(A4162)&gt;0,VLOOKUP(A4162,Seguimiento_Mar_2025!G$4:H$356,2,FALSE),"")</f>
        <v>Prestadores de servicios públicos asistidos técnicamente</v>
      </c>
      <c r="C4162" s="1" t="str">
        <f>+IF(LEN(A4162)&gt;0,VLOOKUP(A4162,Seguimiento_Mar_2025!G$4:J$356,4,FALSE),"")</f>
        <v>Secretaría de Ambiente</v>
      </c>
      <c r="D4162" t="s">
        <v>1327</v>
      </c>
      <c r="E4162" t="str">
        <f t="shared" si="131"/>
        <v>54020701Guarne</v>
      </c>
      <c r="F4162" t="str">
        <f t="shared" si="130"/>
        <v/>
      </c>
      <c r="G4162">
        <v>1</v>
      </c>
      <c r="H4162" s="2"/>
      <c r="I4162">
        <f>+ABS(SUMIF($A$4:$A$11183,A4162,$H$4:$H$11183)-IF(ISERROR(VLOOKUP(A4162,Seguimiento_Mar_2025!G$4:U$356,15,FALSE)),0,VLOOKUP(A4162,Seguimiento_Mar_2025!G$4:U$356,15,FALSE)))</f>
        <v>0</v>
      </c>
    </row>
    <row r="4163" spans="1:9">
      <c r="A4163" t="s">
        <v>692</v>
      </c>
      <c r="B4163" s="1" t="str">
        <f>+IF(LEN(A4163)&gt;0,VLOOKUP(A4163,Seguimiento_Mar_2025!G$4:H$356,2,FALSE),"")</f>
        <v>Prestadores de servicios públicos asistidos técnicamente</v>
      </c>
      <c r="C4163" s="1" t="str">
        <f>+IF(LEN(A4163)&gt;0,VLOOKUP(A4163,Seguimiento_Mar_2025!G$4:J$356,4,FALSE),"")</f>
        <v>Secretaría de Ambiente</v>
      </c>
      <c r="D4163" t="s">
        <v>1328</v>
      </c>
      <c r="E4163" t="str">
        <f t="shared" si="131"/>
        <v>54020701Guatapé</v>
      </c>
      <c r="F4163" t="str">
        <f t="shared" si="130"/>
        <v/>
      </c>
      <c r="G4163">
        <v>1</v>
      </c>
      <c r="H4163" s="2">
        <v>1</v>
      </c>
      <c r="I4163">
        <f>+ABS(SUMIF($A$4:$A$11183,A4163,$H$4:$H$11183)-IF(ISERROR(VLOOKUP(A4163,Seguimiento_Mar_2025!G$4:U$356,15,FALSE)),0,VLOOKUP(A4163,Seguimiento_Mar_2025!G$4:U$356,15,FALSE)))</f>
        <v>0</v>
      </c>
    </row>
    <row r="4164" spans="1:9">
      <c r="A4164" t="s">
        <v>692</v>
      </c>
      <c r="B4164" s="1" t="str">
        <f>+IF(LEN(A4164)&gt;0,VLOOKUP(A4164,Seguimiento_Mar_2025!G$4:H$356,2,FALSE),"")</f>
        <v>Prestadores de servicios públicos asistidos técnicamente</v>
      </c>
      <c r="C4164" s="1" t="str">
        <f>+IF(LEN(A4164)&gt;0,VLOOKUP(A4164,Seguimiento_Mar_2025!G$4:J$356,4,FALSE),"")</f>
        <v>Secretaría de Ambiente</v>
      </c>
      <c r="D4164" t="s">
        <v>1293</v>
      </c>
      <c r="E4164" t="str">
        <f t="shared" si="131"/>
        <v>54020701Heliconia</v>
      </c>
      <c r="F4164" t="str">
        <f t="shared" ref="F4164:F4227" si="132">+IF(IF(LEN(E4164)&gt;0,COUNTIF($E$4:$E$11183,E4164),"")=1,"",IF(LEN(E4164)&gt;0,COUNTIF($E$4:$E$11183,E4164),""))</f>
        <v/>
      </c>
      <c r="G4164">
        <v>1</v>
      </c>
      <c r="H4164" s="2">
        <v>1</v>
      </c>
      <c r="I4164">
        <f>+ABS(SUMIF($A$4:$A$11183,A4164,$H$4:$H$11183)-IF(ISERROR(VLOOKUP(A4164,Seguimiento_Mar_2025!G$4:U$356,15,FALSE)),0,VLOOKUP(A4164,Seguimiento_Mar_2025!G$4:U$356,15,FALSE)))</f>
        <v>0</v>
      </c>
    </row>
    <row r="4165" spans="1:9">
      <c r="A4165" t="s">
        <v>692</v>
      </c>
      <c r="B4165" s="1" t="str">
        <f>+IF(LEN(A4165)&gt;0,VLOOKUP(A4165,Seguimiento_Mar_2025!G$4:H$356,2,FALSE),"")</f>
        <v>Prestadores de servicios públicos asistidos técnicamente</v>
      </c>
      <c r="C4165" s="1" t="str">
        <f>+IF(LEN(A4165)&gt;0,VLOOKUP(A4165,Seguimiento_Mar_2025!G$4:J$356,4,FALSE),"")</f>
        <v>Secretaría de Ambiente</v>
      </c>
      <c r="D4165" t="s">
        <v>1283</v>
      </c>
      <c r="E4165" t="str">
        <f t="shared" si="131"/>
        <v>54020701Hispania</v>
      </c>
      <c r="F4165" t="str">
        <f t="shared" si="132"/>
        <v/>
      </c>
      <c r="G4165">
        <v>1</v>
      </c>
      <c r="H4165" s="2"/>
      <c r="I4165">
        <f>+ABS(SUMIF($A$4:$A$11183,A4165,$H$4:$H$11183)-IF(ISERROR(VLOOKUP(A4165,Seguimiento_Mar_2025!G$4:U$356,15,FALSE)),0,VLOOKUP(A4165,Seguimiento_Mar_2025!G$4:U$356,15,FALSE)))</f>
        <v>0</v>
      </c>
    </row>
    <row r="4166" spans="1:9">
      <c r="A4166" t="s">
        <v>692</v>
      </c>
      <c r="B4166" s="1" t="str">
        <f>+IF(LEN(A4166)&gt;0,VLOOKUP(A4166,Seguimiento_Mar_2025!G$4:H$356,2,FALSE),"")</f>
        <v>Prestadores de servicios públicos asistidos técnicamente</v>
      </c>
      <c r="C4166" s="1" t="str">
        <f>+IF(LEN(A4166)&gt;0,VLOOKUP(A4166,Seguimiento_Mar_2025!G$4:J$356,4,FALSE),"")</f>
        <v>Secretaría de Ambiente</v>
      </c>
      <c r="D4166" t="s">
        <v>1329</v>
      </c>
      <c r="E4166" t="str">
        <f t="shared" si="131"/>
        <v>54020701Itagüí</v>
      </c>
      <c r="F4166" t="str">
        <f t="shared" si="132"/>
        <v/>
      </c>
      <c r="G4166">
        <v>1</v>
      </c>
      <c r="H4166" s="2"/>
      <c r="I4166">
        <f>+ABS(SUMIF($A$4:$A$11183,A4166,$H$4:$H$11183)-IF(ISERROR(VLOOKUP(A4166,Seguimiento_Mar_2025!G$4:U$356,15,FALSE)),0,VLOOKUP(A4166,Seguimiento_Mar_2025!G$4:U$356,15,FALSE)))</f>
        <v>0</v>
      </c>
    </row>
    <row r="4167" spans="1:9">
      <c r="A4167" t="s">
        <v>692</v>
      </c>
      <c r="B4167" s="1" t="str">
        <f>+IF(LEN(A4167)&gt;0,VLOOKUP(A4167,Seguimiento_Mar_2025!G$4:H$356,2,FALSE),"")</f>
        <v>Prestadores de servicios públicos asistidos técnicamente</v>
      </c>
      <c r="C4167" s="1" t="str">
        <f>+IF(LEN(A4167)&gt;0,VLOOKUP(A4167,Seguimiento_Mar_2025!G$4:J$356,4,FALSE),"")</f>
        <v>Secretaría de Ambiente</v>
      </c>
      <c r="D4167" t="s">
        <v>1238</v>
      </c>
      <c r="E4167" t="str">
        <f t="shared" si="131"/>
        <v>54020701Ituango</v>
      </c>
      <c r="F4167" t="str">
        <f t="shared" si="132"/>
        <v/>
      </c>
      <c r="G4167">
        <v>1</v>
      </c>
      <c r="H4167" s="2">
        <v>1</v>
      </c>
      <c r="I4167">
        <f>+ABS(SUMIF($A$4:$A$11183,A4167,$H$4:$H$11183)-IF(ISERROR(VLOOKUP(A4167,Seguimiento_Mar_2025!G$4:U$356,15,FALSE)),0,VLOOKUP(A4167,Seguimiento_Mar_2025!G$4:U$356,15,FALSE)))</f>
        <v>0</v>
      </c>
    </row>
    <row r="4168" spans="1:9">
      <c r="A4168" t="s">
        <v>692</v>
      </c>
      <c r="B4168" s="1" t="str">
        <f>+IF(LEN(A4168)&gt;0,VLOOKUP(A4168,Seguimiento_Mar_2025!G$4:H$356,2,FALSE),"")</f>
        <v>Prestadores de servicios públicos asistidos técnicamente</v>
      </c>
      <c r="C4168" s="1" t="str">
        <f>+IF(LEN(A4168)&gt;0,VLOOKUP(A4168,Seguimiento_Mar_2025!G$4:J$356,4,FALSE),"")</f>
        <v>Secretaría de Ambiente</v>
      </c>
      <c r="D4168" t="s">
        <v>1330</v>
      </c>
      <c r="E4168" t="str">
        <f t="shared" si="131"/>
        <v>54020701Jardín</v>
      </c>
      <c r="F4168" t="str">
        <f t="shared" si="132"/>
        <v/>
      </c>
      <c r="G4168">
        <v>1</v>
      </c>
      <c r="H4168" s="2">
        <v>1</v>
      </c>
      <c r="I4168">
        <f>+ABS(SUMIF($A$4:$A$11183,A4168,$H$4:$H$11183)-IF(ISERROR(VLOOKUP(A4168,Seguimiento_Mar_2025!G$4:U$356,15,FALSE)),0,VLOOKUP(A4168,Seguimiento_Mar_2025!G$4:U$356,15,FALSE)))</f>
        <v>0</v>
      </c>
    </row>
    <row r="4169" spans="1:9">
      <c r="A4169" t="s">
        <v>692</v>
      </c>
      <c r="B4169" s="1" t="str">
        <f>+IF(LEN(A4169)&gt;0,VLOOKUP(A4169,Seguimiento_Mar_2025!G$4:H$356,2,FALSE),"")</f>
        <v>Prestadores de servicios públicos asistidos técnicamente</v>
      </c>
      <c r="C4169" s="1" t="str">
        <f>+IF(LEN(A4169)&gt;0,VLOOKUP(A4169,Seguimiento_Mar_2025!G$4:J$356,4,FALSE),"")</f>
        <v>Secretaría de Ambiente</v>
      </c>
      <c r="D4169" t="s">
        <v>1237</v>
      </c>
      <c r="E4169" t="str">
        <f t="shared" si="131"/>
        <v>54020701Jericó</v>
      </c>
      <c r="F4169" t="str">
        <f t="shared" si="132"/>
        <v/>
      </c>
      <c r="G4169">
        <v>1</v>
      </c>
      <c r="H4169" s="2">
        <v>1</v>
      </c>
      <c r="I4169">
        <f>+ABS(SUMIF($A$4:$A$11183,A4169,$H$4:$H$11183)-IF(ISERROR(VLOOKUP(A4169,Seguimiento_Mar_2025!G$4:U$356,15,FALSE)),0,VLOOKUP(A4169,Seguimiento_Mar_2025!G$4:U$356,15,FALSE)))</f>
        <v>0</v>
      </c>
    </row>
    <row r="4170" spans="1:9">
      <c r="A4170" t="s">
        <v>692</v>
      </c>
      <c r="B4170" s="1" t="str">
        <f>+IF(LEN(A4170)&gt;0,VLOOKUP(A4170,Seguimiento_Mar_2025!G$4:H$356,2,FALSE),"")</f>
        <v>Prestadores de servicios públicos asistidos técnicamente</v>
      </c>
      <c r="C4170" s="1" t="str">
        <f>+IF(LEN(A4170)&gt;0,VLOOKUP(A4170,Seguimiento_Mar_2025!G$4:J$356,4,FALSE),"")</f>
        <v>Secretaría de Ambiente</v>
      </c>
      <c r="D4170" t="s">
        <v>1331</v>
      </c>
      <c r="E4170" t="str">
        <f t="shared" si="131"/>
        <v>54020701La Ceja del Tambo</v>
      </c>
      <c r="F4170" t="str">
        <f t="shared" si="132"/>
        <v/>
      </c>
      <c r="G4170">
        <v>1</v>
      </c>
      <c r="H4170" s="2">
        <v>1</v>
      </c>
      <c r="I4170">
        <f>+ABS(SUMIF($A$4:$A$11183,A4170,$H$4:$H$11183)-IF(ISERROR(VLOOKUP(A4170,Seguimiento_Mar_2025!G$4:U$356,15,FALSE)),0,VLOOKUP(A4170,Seguimiento_Mar_2025!G$4:U$356,15,FALSE)))</f>
        <v>0</v>
      </c>
    </row>
    <row r="4171" spans="1:9">
      <c r="A4171" t="s">
        <v>692</v>
      </c>
      <c r="B4171" s="1" t="str">
        <f>+IF(LEN(A4171)&gt;0,VLOOKUP(A4171,Seguimiento_Mar_2025!G$4:H$356,2,FALSE),"")</f>
        <v>Prestadores de servicios públicos asistidos técnicamente</v>
      </c>
      <c r="C4171" s="1" t="str">
        <f>+IF(LEN(A4171)&gt;0,VLOOKUP(A4171,Seguimiento_Mar_2025!G$4:J$356,4,FALSE),"")</f>
        <v>Secretaría de Ambiente</v>
      </c>
      <c r="D4171" t="s">
        <v>1332</v>
      </c>
      <c r="E4171" t="str">
        <f t="shared" si="131"/>
        <v>54020701La Estrella</v>
      </c>
      <c r="F4171" t="str">
        <f t="shared" si="132"/>
        <v/>
      </c>
      <c r="G4171">
        <v>1</v>
      </c>
      <c r="H4171" s="2"/>
      <c r="I4171">
        <f>+ABS(SUMIF($A$4:$A$11183,A4171,$H$4:$H$11183)-IF(ISERROR(VLOOKUP(A4171,Seguimiento_Mar_2025!G$4:U$356,15,FALSE)),0,VLOOKUP(A4171,Seguimiento_Mar_2025!G$4:U$356,15,FALSE)))</f>
        <v>0</v>
      </c>
    </row>
    <row r="4172" spans="1:9">
      <c r="A4172" t="s">
        <v>692</v>
      </c>
      <c r="B4172" s="1" t="str">
        <f>+IF(LEN(A4172)&gt;0,VLOOKUP(A4172,Seguimiento_Mar_2025!G$4:H$356,2,FALSE),"")</f>
        <v>Prestadores de servicios públicos asistidos técnicamente</v>
      </c>
      <c r="C4172" s="1" t="str">
        <f>+IF(LEN(A4172)&gt;0,VLOOKUP(A4172,Seguimiento_Mar_2025!G$4:J$356,4,FALSE),"")</f>
        <v>Secretaría de Ambiente</v>
      </c>
      <c r="D4172" t="s">
        <v>1294</v>
      </c>
      <c r="E4172" t="str">
        <f t="shared" si="131"/>
        <v>54020701La Pintada</v>
      </c>
      <c r="F4172" t="str">
        <f t="shared" si="132"/>
        <v/>
      </c>
      <c r="G4172">
        <v>1</v>
      </c>
      <c r="H4172" s="2">
        <v>1</v>
      </c>
      <c r="I4172">
        <f>+ABS(SUMIF($A$4:$A$11183,A4172,$H$4:$H$11183)-IF(ISERROR(VLOOKUP(A4172,Seguimiento_Mar_2025!G$4:U$356,15,FALSE)),0,VLOOKUP(A4172,Seguimiento_Mar_2025!G$4:U$356,15,FALSE)))</f>
        <v>0</v>
      </c>
    </row>
    <row r="4173" spans="1:9">
      <c r="A4173" t="s">
        <v>692</v>
      </c>
      <c r="B4173" s="1" t="str">
        <f>+IF(LEN(A4173)&gt;0,VLOOKUP(A4173,Seguimiento_Mar_2025!G$4:H$356,2,FALSE),"")</f>
        <v>Prestadores de servicios públicos asistidos técnicamente</v>
      </c>
      <c r="C4173" s="1" t="str">
        <f>+IF(LEN(A4173)&gt;0,VLOOKUP(A4173,Seguimiento_Mar_2025!G$4:J$356,4,FALSE),"")</f>
        <v>Secretaría de Ambiente</v>
      </c>
      <c r="D4173" t="s">
        <v>1333</v>
      </c>
      <c r="E4173" t="str">
        <f t="shared" si="131"/>
        <v>54020701La Unión</v>
      </c>
      <c r="F4173" t="str">
        <f t="shared" si="132"/>
        <v/>
      </c>
      <c r="G4173">
        <v>1</v>
      </c>
      <c r="H4173" s="2"/>
      <c r="I4173">
        <f>+ABS(SUMIF($A$4:$A$11183,A4173,$H$4:$H$11183)-IF(ISERROR(VLOOKUP(A4173,Seguimiento_Mar_2025!G$4:U$356,15,FALSE)),0,VLOOKUP(A4173,Seguimiento_Mar_2025!G$4:U$356,15,FALSE)))</f>
        <v>0</v>
      </c>
    </row>
    <row r="4174" spans="1:9">
      <c r="A4174" t="s">
        <v>692</v>
      </c>
      <c r="B4174" s="1" t="str">
        <f>+IF(LEN(A4174)&gt;0,VLOOKUP(A4174,Seguimiento_Mar_2025!G$4:H$356,2,FALSE),"")</f>
        <v>Prestadores de servicios públicos asistidos técnicamente</v>
      </c>
      <c r="C4174" s="1" t="str">
        <f>+IF(LEN(A4174)&gt;0,VLOOKUP(A4174,Seguimiento_Mar_2025!G$4:J$356,4,FALSE),"")</f>
        <v>Secretaría de Ambiente</v>
      </c>
      <c r="D4174" t="s">
        <v>1240</v>
      </c>
      <c r="E4174" t="str">
        <f t="shared" si="131"/>
        <v>54020701Liborina</v>
      </c>
      <c r="F4174" t="str">
        <f t="shared" si="132"/>
        <v/>
      </c>
      <c r="G4174">
        <v>1</v>
      </c>
      <c r="H4174" s="2">
        <v>1</v>
      </c>
      <c r="I4174">
        <f>+ABS(SUMIF($A$4:$A$11183,A4174,$H$4:$H$11183)-IF(ISERROR(VLOOKUP(A4174,Seguimiento_Mar_2025!G$4:U$356,15,FALSE)),0,VLOOKUP(A4174,Seguimiento_Mar_2025!G$4:U$356,15,FALSE)))</f>
        <v>0</v>
      </c>
    </row>
    <row r="4175" spans="1:9">
      <c r="A4175" t="s">
        <v>692</v>
      </c>
      <c r="B4175" s="1" t="str">
        <f>+IF(LEN(A4175)&gt;0,VLOOKUP(A4175,Seguimiento_Mar_2025!G$4:H$356,2,FALSE),"")</f>
        <v>Prestadores de servicios públicos asistidos técnicamente</v>
      </c>
      <c r="C4175" s="1" t="str">
        <f>+IF(LEN(A4175)&gt;0,VLOOKUP(A4175,Seguimiento_Mar_2025!G$4:J$356,4,FALSE),"")</f>
        <v>Secretaría de Ambiente</v>
      </c>
      <c r="D4175" t="s">
        <v>1275</v>
      </c>
      <c r="E4175" t="str">
        <f t="shared" si="131"/>
        <v>54020701Maceo</v>
      </c>
      <c r="F4175" t="str">
        <f t="shared" si="132"/>
        <v/>
      </c>
      <c r="G4175">
        <v>1</v>
      </c>
      <c r="H4175" s="2"/>
      <c r="I4175">
        <f>+ABS(SUMIF($A$4:$A$11183,A4175,$H$4:$H$11183)-IF(ISERROR(VLOOKUP(A4175,Seguimiento_Mar_2025!G$4:U$356,15,FALSE)),0,VLOOKUP(A4175,Seguimiento_Mar_2025!G$4:U$356,15,FALSE)))</f>
        <v>0</v>
      </c>
    </row>
    <row r="4176" spans="1:9">
      <c r="A4176" t="s">
        <v>692</v>
      </c>
      <c r="B4176" s="1" t="str">
        <f>+IF(LEN(A4176)&gt;0,VLOOKUP(A4176,Seguimiento_Mar_2025!G$4:H$356,2,FALSE),"")</f>
        <v>Prestadores de servicios públicos asistidos técnicamente</v>
      </c>
      <c r="C4176" s="1" t="str">
        <f>+IF(LEN(A4176)&gt;0,VLOOKUP(A4176,Seguimiento_Mar_2025!G$4:J$356,4,FALSE),"")</f>
        <v>Secretaría de Ambiente</v>
      </c>
      <c r="D4176" t="s">
        <v>1334</v>
      </c>
      <c r="E4176" t="str">
        <f t="shared" si="131"/>
        <v>54020701Marinilla</v>
      </c>
      <c r="F4176" t="str">
        <f t="shared" si="132"/>
        <v/>
      </c>
      <c r="G4176">
        <v>1</v>
      </c>
      <c r="H4176" s="2">
        <v>1</v>
      </c>
      <c r="I4176">
        <f>+ABS(SUMIF($A$4:$A$11183,A4176,$H$4:$H$11183)-IF(ISERROR(VLOOKUP(A4176,Seguimiento_Mar_2025!G$4:U$356,15,FALSE)),0,VLOOKUP(A4176,Seguimiento_Mar_2025!G$4:U$356,15,FALSE)))</f>
        <v>0</v>
      </c>
    </row>
    <row r="4177" spans="1:9">
      <c r="A4177" t="s">
        <v>692</v>
      </c>
      <c r="B4177" s="1" t="str">
        <f>+IF(LEN(A4177)&gt;0,VLOOKUP(A4177,Seguimiento_Mar_2025!G$4:H$356,2,FALSE),"")</f>
        <v>Prestadores de servicios públicos asistidos técnicamente</v>
      </c>
      <c r="C4177" s="1" t="str">
        <f>+IF(LEN(A4177)&gt;0,VLOOKUP(A4177,Seguimiento_Mar_2025!G$4:J$356,4,FALSE),"")</f>
        <v>Secretaría de Ambiente</v>
      </c>
      <c r="D4177" t="s">
        <v>1256</v>
      </c>
      <c r="E4177" t="str">
        <f t="shared" si="131"/>
        <v>54020701Medellín</v>
      </c>
      <c r="F4177" t="str">
        <f t="shared" si="132"/>
        <v/>
      </c>
      <c r="G4177">
        <v>1</v>
      </c>
      <c r="H4177" s="2"/>
      <c r="I4177">
        <f>+ABS(SUMIF($A$4:$A$11183,A4177,$H$4:$H$11183)-IF(ISERROR(VLOOKUP(A4177,Seguimiento_Mar_2025!G$4:U$356,15,FALSE)),0,VLOOKUP(A4177,Seguimiento_Mar_2025!G$4:U$356,15,FALSE)))</f>
        <v>0</v>
      </c>
    </row>
    <row r="4178" spans="1:9">
      <c r="A4178" t="s">
        <v>692</v>
      </c>
      <c r="B4178" s="1" t="str">
        <f>+IF(LEN(A4178)&gt;0,VLOOKUP(A4178,Seguimiento_Mar_2025!G$4:H$356,2,FALSE),"")</f>
        <v>Prestadores de servicios públicos asistidos técnicamente</v>
      </c>
      <c r="C4178" s="1" t="str">
        <f>+IF(LEN(A4178)&gt;0,VLOOKUP(A4178,Seguimiento_Mar_2025!G$4:J$356,4,FALSE),"")</f>
        <v>Secretaría de Ambiente</v>
      </c>
      <c r="D4178" t="s">
        <v>1284</v>
      </c>
      <c r="E4178" t="str">
        <f t="shared" si="131"/>
        <v>54020701Montebello</v>
      </c>
      <c r="F4178" t="str">
        <f t="shared" si="132"/>
        <v/>
      </c>
      <c r="G4178">
        <v>1</v>
      </c>
      <c r="H4178" s="2"/>
      <c r="I4178">
        <f>+ABS(SUMIF($A$4:$A$11183,A4178,$H$4:$H$11183)-IF(ISERROR(VLOOKUP(A4178,Seguimiento_Mar_2025!G$4:U$356,15,FALSE)),0,VLOOKUP(A4178,Seguimiento_Mar_2025!G$4:U$356,15,FALSE)))</f>
        <v>0</v>
      </c>
    </row>
    <row r="4179" spans="1:9">
      <c r="A4179" t="s">
        <v>692</v>
      </c>
      <c r="B4179" s="1" t="str">
        <f>+IF(LEN(A4179)&gt;0,VLOOKUP(A4179,Seguimiento_Mar_2025!G$4:H$356,2,FALSE),"")</f>
        <v>Prestadores de servicios públicos asistidos técnicamente</v>
      </c>
      <c r="C4179" s="1" t="str">
        <f>+IF(LEN(A4179)&gt;0,VLOOKUP(A4179,Seguimiento_Mar_2025!G$4:J$356,4,FALSE),"")</f>
        <v>Secretaría de Ambiente</v>
      </c>
      <c r="D4179" t="s">
        <v>1243</v>
      </c>
      <c r="E4179" t="str">
        <f t="shared" si="131"/>
        <v>54020701Murindó</v>
      </c>
      <c r="F4179" t="str">
        <f t="shared" si="132"/>
        <v/>
      </c>
      <c r="G4179">
        <v>1</v>
      </c>
      <c r="H4179" s="2">
        <v>1</v>
      </c>
      <c r="I4179">
        <f>+ABS(SUMIF($A$4:$A$11183,A4179,$H$4:$H$11183)-IF(ISERROR(VLOOKUP(A4179,Seguimiento_Mar_2025!G$4:U$356,15,FALSE)),0,VLOOKUP(A4179,Seguimiento_Mar_2025!G$4:U$356,15,FALSE)))</f>
        <v>0</v>
      </c>
    </row>
    <row r="4180" spans="1:9">
      <c r="A4180" t="s">
        <v>692</v>
      </c>
      <c r="B4180" s="1" t="str">
        <f>+IF(LEN(A4180)&gt;0,VLOOKUP(A4180,Seguimiento_Mar_2025!G$4:H$356,2,FALSE),"")</f>
        <v>Prestadores de servicios públicos asistidos técnicamente</v>
      </c>
      <c r="C4180" s="1" t="str">
        <f>+IF(LEN(A4180)&gt;0,VLOOKUP(A4180,Seguimiento_Mar_2025!G$4:J$356,4,FALSE),"")</f>
        <v>Secretaría de Ambiente</v>
      </c>
      <c r="D4180" t="s">
        <v>1285</v>
      </c>
      <c r="E4180" t="str">
        <f t="shared" si="131"/>
        <v>54020701Mutatá</v>
      </c>
      <c r="F4180" t="str">
        <f t="shared" si="132"/>
        <v/>
      </c>
      <c r="G4180">
        <v>1</v>
      </c>
      <c r="H4180" s="2"/>
      <c r="I4180">
        <f>+ABS(SUMIF($A$4:$A$11183,A4180,$H$4:$H$11183)-IF(ISERROR(VLOOKUP(A4180,Seguimiento_Mar_2025!G$4:U$356,15,FALSE)),0,VLOOKUP(A4180,Seguimiento_Mar_2025!G$4:U$356,15,FALSE)))</f>
        <v>0</v>
      </c>
    </row>
    <row r="4181" spans="1:9">
      <c r="A4181" t="s">
        <v>692</v>
      </c>
      <c r="B4181" s="1" t="str">
        <f>+IF(LEN(A4181)&gt;0,VLOOKUP(A4181,Seguimiento_Mar_2025!G$4:H$356,2,FALSE),"")</f>
        <v>Prestadores de servicios públicos asistidos técnicamente</v>
      </c>
      <c r="C4181" s="1" t="str">
        <f>+IF(LEN(A4181)&gt;0,VLOOKUP(A4181,Seguimiento_Mar_2025!G$4:J$356,4,FALSE),"")</f>
        <v>Secretaría de Ambiente</v>
      </c>
      <c r="D4181" t="s">
        <v>1286</v>
      </c>
      <c r="E4181" t="str">
        <f t="shared" si="131"/>
        <v>54020701Nariño</v>
      </c>
      <c r="F4181" t="str">
        <f t="shared" si="132"/>
        <v/>
      </c>
      <c r="G4181">
        <v>1</v>
      </c>
      <c r="H4181" s="2"/>
      <c r="I4181">
        <f>+ABS(SUMIF($A$4:$A$11183,A4181,$H$4:$H$11183)-IF(ISERROR(VLOOKUP(A4181,Seguimiento_Mar_2025!G$4:U$356,15,FALSE)),0,VLOOKUP(A4181,Seguimiento_Mar_2025!G$4:U$356,15,FALSE)))</f>
        <v>0</v>
      </c>
    </row>
    <row r="4182" spans="1:9">
      <c r="A4182" t="s">
        <v>692</v>
      </c>
      <c r="B4182" s="1" t="str">
        <f>+IF(LEN(A4182)&gt;0,VLOOKUP(A4182,Seguimiento_Mar_2025!G$4:H$356,2,FALSE),"")</f>
        <v>Prestadores de servicios públicos asistidos técnicamente</v>
      </c>
      <c r="C4182" s="1" t="str">
        <f>+IF(LEN(A4182)&gt;0,VLOOKUP(A4182,Seguimiento_Mar_2025!G$4:J$356,4,FALSE),"")</f>
        <v>Secretaría de Ambiente</v>
      </c>
      <c r="D4182" t="s">
        <v>1239</v>
      </c>
      <c r="E4182" t="str">
        <f t="shared" si="131"/>
        <v>54020701Nechí</v>
      </c>
      <c r="F4182" t="str">
        <f t="shared" si="132"/>
        <v/>
      </c>
      <c r="G4182">
        <v>1</v>
      </c>
      <c r="H4182" s="2">
        <v>1</v>
      </c>
      <c r="I4182">
        <f>+ABS(SUMIF($A$4:$A$11183,A4182,$H$4:$H$11183)-IF(ISERROR(VLOOKUP(A4182,Seguimiento_Mar_2025!G$4:U$356,15,FALSE)),0,VLOOKUP(A4182,Seguimiento_Mar_2025!G$4:U$356,15,FALSE)))</f>
        <v>0</v>
      </c>
    </row>
    <row r="4183" spans="1:9">
      <c r="A4183" t="s">
        <v>692</v>
      </c>
      <c r="B4183" s="1" t="str">
        <f>+IF(LEN(A4183)&gt;0,VLOOKUP(A4183,Seguimiento_Mar_2025!G$4:H$356,2,FALSE),"")</f>
        <v>Prestadores de servicios públicos asistidos técnicamente</v>
      </c>
      <c r="C4183" s="1" t="str">
        <f>+IF(LEN(A4183)&gt;0,VLOOKUP(A4183,Seguimiento_Mar_2025!G$4:J$356,4,FALSE),"")</f>
        <v>Secretaría de Ambiente</v>
      </c>
      <c r="D4183" t="s">
        <v>1228</v>
      </c>
      <c r="E4183" t="str">
        <f t="shared" si="131"/>
        <v>54020701Necoclí</v>
      </c>
      <c r="F4183" t="str">
        <f t="shared" si="132"/>
        <v/>
      </c>
      <c r="G4183">
        <v>1</v>
      </c>
      <c r="H4183" s="2">
        <v>1</v>
      </c>
      <c r="I4183">
        <f>+ABS(SUMIF($A$4:$A$11183,A4183,$H$4:$H$11183)-IF(ISERROR(VLOOKUP(A4183,Seguimiento_Mar_2025!G$4:U$356,15,FALSE)),0,VLOOKUP(A4183,Seguimiento_Mar_2025!G$4:U$356,15,FALSE)))</f>
        <v>0</v>
      </c>
    </row>
    <row r="4184" spans="1:9">
      <c r="A4184" t="s">
        <v>692</v>
      </c>
      <c r="B4184" s="1" t="str">
        <f>+IF(LEN(A4184)&gt;0,VLOOKUP(A4184,Seguimiento_Mar_2025!G$4:H$356,2,FALSE),"")</f>
        <v>Prestadores de servicios públicos asistidos técnicamente</v>
      </c>
      <c r="C4184" s="1" t="str">
        <f>+IF(LEN(A4184)&gt;0,VLOOKUP(A4184,Seguimiento_Mar_2025!G$4:J$356,4,FALSE),"")</f>
        <v>Secretaría de Ambiente</v>
      </c>
      <c r="D4184" t="s">
        <v>1274</v>
      </c>
      <c r="E4184" t="str">
        <f t="shared" si="131"/>
        <v>54020701Olaya</v>
      </c>
      <c r="F4184" t="str">
        <f t="shared" si="132"/>
        <v/>
      </c>
      <c r="G4184">
        <v>1</v>
      </c>
      <c r="H4184" s="2">
        <v>1</v>
      </c>
      <c r="I4184">
        <f>+ABS(SUMIF($A$4:$A$11183,A4184,$H$4:$H$11183)-IF(ISERROR(VLOOKUP(A4184,Seguimiento_Mar_2025!G$4:U$356,15,FALSE)),0,VLOOKUP(A4184,Seguimiento_Mar_2025!G$4:U$356,15,FALSE)))</f>
        <v>0</v>
      </c>
    </row>
    <row r="4185" spans="1:9">
      <c r="A4185" t="s">
        <v>692</v>
      </c>
      <c r="B4185" s="1" t="str">
        <f>+IF(LEN(A4185)&gt;0,VLOOKUP(A4185,Seguimiento_Mar_2025!G$4:H$356,2,FALSE),"")</f>
        <v>Prestadores de servicios públicos asistidos técnicamente</v>
      </c>
      <c r="C4185" s="1" t="str">
        <f>+IF(LEN(A4185)&gt;0,VLOOKUP(A4185,Seguimiento_Mar_2025!G$4:J$356,4,FALSE),"")</f>
        <v>Secretaría de Ambiente</v>
      </c>
      <c r="D4185" t="s">
        <v>1335</v>
      </c>
      <c r="E4185" t="str">
        <f t="shared" si="131"/>
        <v>54020701Peque</v>
      </c>
      <c r="F4185" t="str">
        <f t="shared" si="132"/>
        <v/>
      </c>
      <c r="G4185">
        <v>1</v>
      </c>
      <c r="H4185" s="2">
        <v>1</v>
      </c>
      <c r="I4185">
        <f>+ABS(SUMIF($A$4:$A$11183,A4185,$H$4:$H$11183)-IF(ISERROR(VLOOKUP(A4185,Seguimiento_Mar_2025!G$4:U$356,15,FALSE)),0,VLOOKUP(A4185,Seguimiento_Mar_2025!G$4:U$356,15,FALSE)))</f>
        <v>0</v>
      </c>
    </row>
    <row r="4186" spans="1:9">
      <c r="A4186" t="s">
        <v>692</v>
      </c>
      <c r="B4186" s="1" t="str">
        <f>+IF(LEN(A4186)&gt;0,VLOOKUP(A4186,Seguimiento_Mar_2025!G$4:H$356,2,FALSE),"")</f>
        <v>Prestadores de servicios públicos asistidos técnicamente</v>
      </c>
      <c r="C4186" s="1" t="str">
        <f>+IF(LEN(A4186)&gt;0,VLOOKUP(A4186,Seguimiento_Mar_2025!G$4:J$356,4,FALSE),"")</f>
        <v>Secretaría de Ambiente</v>
      </c>
      <c r="D4186" t="s">
        <v>1295</v>
      </c>
      <c r="E4186" t="str">
        <f t="shared" si="131"/>
        <v>54020701Pueblorrico</v>
      </c>
      <c r="F4186" t="str">
        <f t="shared" si="132"/>
        <v/>
      </c>
      <c r="G4186">
        <v>1</v>
      </c>
      <c r="H4186" s="2"/>
      <c r="I4186">
        <f>+ABS(SUMIF($A$4:$A$11183,A4186,$H$4:$H$11183)-IF(ISERROR(VLOOKUP(A4186,Seguimiento_Mar_2025!G$4:U$356,15,FALSE)),0,VLOOKUP(A4186,Seguimiento_Mar_2025!G$4:U$356,15,FALSE)))</f>
        <v>0</v>
      </c>
    </row>
    <row r="4187" spans="1:9">
      <c r="A4187" t="s">
        <v>692</v>
      </c>
      <c r="B4187" s="1" t="str">
        <f>+IF(LEN(A4187)&gt;0,VLOOKUP(A4187,Seguimiento_Mar_2025!G$4:H$356,2,FALSE),"")</f>
        <v>Prestadores de servicios públicos asistidos técnicamente</v>
      </c>
      <c r="C4187" s="1" t="str">
        <f>+IF(LEN(A4187)&gt;0,VLOOKUP(A4187,Seguimiento_Mar_2025!G$4:J$356,4,FALSE),"")</f>
        <v>Secretaría de Ambiente</v>
      </c>
      <c r="D4187" t="s">
        <v>1260</v>
      </c>
      <c r="E4187" t="str">
        <f t="shared" si="131"/>
        <v>54020701Puerto Berrío</v>
      </c>
      <c r="F4187" t="str">
        <f t="shared" si="132"/>
        <v/>
      </c>
      <c r="G4187">
        <v>1</v>
      </c>
      <c r="H4187" s="2"/>
      <c r="I4187">
        <f>+ABS(SUMIF($A$4:$A$11183,A4187,$H$4:$H$11183)-IF(ISERROR(VLOOKUP(A4187,Seguimiento_Mar_2025!G$4:U$356,15,FALSE)),0,VLOOKUP(A4187,Seguimiento_Mar_2025!G$4:U$356,15,FALSE)))</f>
        <v>0</v>
      </c>
    </row>
    <row r="4188" spans="1:9">
      <c r="A4188" t="s">
        <v>692</v>
      </c>
      <c r="B4188" s="1" t="str">
        <f>+IF(LEN(A4188)&gt;0,VLOOKUP(A4188,Seguimiento_Mar_2025!G$4:H$356,2,FALSE),"")</f>
        <v>Prestadores de servicios públicos asistidos técnicamente</v>
      </c>
      <c r="C4188" s="1" t="str">
        <f>+IF(LEN(A4188)&gt;0,VLOOKUP(A4188,Seguimiento_Mar_2025!G$4:J$356,4,FALSE),"")</f>
        <v>Secretaría de Ambiente</v>
      </c>
      <c r="D4188" t="s">
        <v>1287</v>
      </c>
      <c r="E4188" t="str">
        <f t="shared" si="131"/>
        <v>54020701Puerto Nare</v>
      </c>
      <c r="F4188" t="str">
        <f t="shared" si="132"/>
        <v/>
      </c>
      <c r="G4188">
        <v>1</v>
      </c>
      <c r="H4188" s="2">
        <v>1</v>
      </c>
      <c r="I4188">
        <f>+ABS(SUMIF($A$4:$A$11183,A4188,$H$4:$H$11183)-IF(ISERROR(VLOOKUP(A4188,Seguimiento_Mar_2025!G$4:U$356,15,FALSE)),0,VLOOKUP(A4188,Seguimiento_Mar_2025!G$4:U$356,15,FALSE)))</f>
        <v>0</v>
      </c>
    </row>
    <row r="4189" spans="1:9">
      <c r="A4189" t="s">
        <v>692</v>
      </c>
      <c r="B4189" s="1" t="str">
        <f>+IF(LEN(A4189)&gt;0,VLOOKUP(A4189,Seguimiento_Mar_2025!G$4:H$356,2,FALSE),"")</f>
        <v>Prestadores de servicios públicos asistidos técnicamente</v>
      </c>
      <c r="C4189" s="1" t="str">
        <f>+IF(LEN(A4189)&gt;0,VLOOKUP(A4189,Seguimiento_Mar_2025!G$4:J$356,4,FALSE),"")</f>
        <v>Secretaría de Ambiente</v>
      </c>
      <c r="D4189" t="s">
        <v>1268</v>
      </c>
      <c r="E4189" t="str">
        <f t="shared" si="131"/>
        <v>54020701Puerto Triunfo</v>
      </c>
      <c r="F4189" t="str">
        <f t="shared" si="132"/>
        <v/>
      </c>
      <c r="G4189">
        <v>1</v>
      </c>
      <c r="H4189" s="2"/>
      <c r="I4189">
        <f>+ABS(SUMIF($A$4:$A$11183,A4189,$H$4:$H$11183)-IF(ISERROR(VLOOKUP(A4189,Seguimiento_Mar_2025!G$4:U$356,15,FALSE)),0,VLOOKUP(A4189,Seguimiento_Mar_2025!G$4:U$356,15,FALSE)))</f>
        <v>0</v>
      </c>
    </row>
    <row r="4190" spans="1:9">
      <c r="A4190" t="s">
        <v>692</v>
      </c>
      <c r="B4190" s="1" t="str">
        <f>+IF(LEN(A4190)&gt;0,VLOOKUP(A4190,Seguimiento_Mar_2025!G$4:H$356,2,FALSE),"")</f>
        <v>Prestadores de servicios públicos asistidos técnicamente</v>
      </c>
      <c r="C4190" s="1" t="str">
        <f>+IF(LEN(A4190)&gt;0,VLOOKUP(A4190,Seguimiento_Mar_2025!G$4:J$356,4,FALSE),"")</f>
        <v>Secretaría de Ambiente</v>
      </c>
      <c r="D4190" t="s">
        <v>1336</v>
      </c>
      <c r="E4190" t="str">
        <f t="shared" si="131"/>
        <v>54020701Remedios</v>
      </c>
      <c r="F4190" t="str">
        <f t="shared" si="132"/>
        <v/>
      </c>
      <c r="G4190">
        <v>1</v>
      </c>
      <c r="H4190" s="2"/>
      <c r="I4190">
        <f>+ABS(SUMIF($A$4:$A$11183,A4190,$H$4:$H$11183)-IF(ISERROR(VLOOKUP(A4190,Seguimiento_Mar_2025!G$4:U$356,15,FALSE)),0,VLOOKUP(A4190,Seguimiento_Mar_2025!G$4:U$356,15,FALSE)))</f>
        <v>0</v>
      </c>
    </row>
    <row r="4191" spans="1:9">
      <c r="A4191" t="s">
        <v>692</v>
      </c>
      <c r="B4191" s="1" t="str">
        <f>+IF(LEN(A4191)&gt;0,VLOOKUP(A4191,Seguimiento_Mar_2025!G$4:H$356,2,FALSE),"")</f>
        <v>Prestadores de servicios públicos asistidos técnicamente</v>
      </c>
      <c r="C4191" s="1" t="str">
        <f>+IF(LEN(A4191)&gt;0,VLOOKUP(A4191,Seguimiento_Mar_2025!G$4:J$356,4,FALSE),"")</f>
        <v>Secretaría de Ambiente</v>
      </c>
      <c r="D4191" t="s">
        <v>1337</v>
      </c>
      <c r="E4191" t="str">
        <f t="shared" si="131"/>
        <v>54020701Rionegro</v>
      </c>
      <c r="F4191" t="str">
        <f t="shared" si="132"/>
        <v/>
      </c>
      <c r="G4191">
        <v>1</v>
      </c>
      <c r="H4191" s="2"/>
      <c r="I4191">
        <f>+ABS(SUMIF($A$4:$A$11183,A4191,$H$4:$H$11183)-IF(ISERROR(VLOOKUP(A4191,Seguimiento_Mar_2025!G$4:U$356,15,FALSE)),0,VLOOKUP(A4191,Seguimiento_Mar_2025!G$4:U$356,15,FALSE)))</f>
        <v>0</v>
      </c>
    </row>
    <row r="4192" spans="1:9">
      <c r="A4192" t="s">
        <v>692</v>
      </c>
      <c r="B4192" s="1" t="str">
        <f>+IF(LEN(A4192)&gt;0,VLOOKUP(A4192,Seguimiento_Mar_2025!G$4:H$356,2,FALSE),"")</f>
        <v>Prestadores de servicios públicos asistidos técnicamente</v>
      </c>
      <c r="C4192" s="1" t="str">
        <f>+IF(LEN(A4192)&gt;0,VLOOKUP(A4192,Seguimiento_Mar_2025!G$4:J$356,4,FALSE),"")</f>
        <v>Secretaría de Ambiente</v>
      </c>
      <c r="D4192" t="s">
        <v>1338</v>
      </c>
      <c r="E4192" t="str">
        <f t="shared" si="131"/>
        <v>54020701Sabanalarga</v>
      </c>
      <c r="F4192" t="str">
        <f t="shared" si="132"/>
        <v/>
      </c>
      <c r="G4192">
        <v>1</v>
      </c>
      <c r="H4192" s="2">
        <v>1</v>
      </c>
      <c r="I4192">
        <f>+ABS(SUMIF($A$4:$A$11183,A4192,$H$4:$H$11183)-IF(ISERROR(VLOOKUP(A4192,Seguimiento_Mar_2025!G$4:U$356,15,FALSE)),0,VLOOKUP(A4192,Seguimiento_Mar_2025!G$4:U$356,15,FALSE)))</f>
        <v>0</v>
      </c>
    </row>
    <row r="4193" spans="1:9">
      <c r="A4193" t="s">
        <v>692</v>
      </c>
      <c r="B4193" s="1" t="str">
        <f>+IF(LEN(A4193)&gt;0,VLOOKUP(A4193,Seguimiento_Mar_2025!G$4:H$356,2,FALSE),"")</f>
        <v>Prestadores de servicios públicos asistidos técnicamente</v>
      </c>
      <c r="C4193" s="1" t="str">
        <f>+IF(LEN(A4193)&gt;0,VLOOKUP(A4193,Seguimiento_Mar_2025!G$4:J$356,4,FALSE),"")</f>
        <v>Secretaría de Ambiente</v>
      </c>
      <c r="D4193" t="s">
        <v>1339</v>
      </c>
      <c r="E4193" t="str">
        <f t="shared" si="131"/>
        <v>54020701Sabaneta</v>
      </c>
      <c r="F4193" t="str">
        <f t="shared" si="132"/>
        <v/>
      </c>
      <c r="G4193">
        <v>1</v>
      </c>
      <c r="H4193" s="2"/>
      <c r="I4193">
        <f>+ABS(SUMIF($A$4:$A$11183,A4193,$H$4:$H$11183)-IF(ISERROR(VLOOKUP(A4193,Seguimiento_Mar_2025!G$4:U$356,15,FALSE)),0,VLOOKUP(A4193,Seguimiento_Mar_2025!G$4:U$356,15,FALSE)))</f>
        <v>0</v>
      </c>
    </row>
    <row r="4194" spans="1:9">
      <c r="A4194" t="s">
        <v>692</v>
      </c>
      <c r="B4194" s="1" t="str">
        <f>+IF(LEN(A4194)&gt;0,VLOOKUP(A4194,Seguimiento_Mar_2025!G$4:H$356,2,FALSE),"")</f>
        <v>Prestadores de servicios públicos asistidos técnicamente</v>
      </c>
      <c r="C4194" s="1" t="str">
        <f>+IF(LEN(A4194)&gt;0,VLOOKUP(A4194,Seguimiento_Mar_2025!G$4:J$356,4,FALSE),"")</f>
        <v>Secretaría de Ambiente</v>
      </c>
      <c r="D4194" t="s">
        <v>1300</v>
      </c>
      <c r="E4194" t="str">
        <f t="shared" si="131"/>
        <v>54020701Salgar</v>
      </c>
      <c r="F4194" t="str">
        <f t="shared" si="132"/>
        <v/>
      </c>
      <c r="G4194">
        <v>1</v>
      </c>
      <c r="H4194" s="2"/>
      <c r="I4194">
        <f>+ABS(SUMIF($A$4:$A$11183,A4194,$H$4:$H$11183)-IF(ISERROR(VLOOKUP(A4194,Seguimiento_Mar_2025!G$4:U$356,15,FALSE)),0,VLOOKUP(A4194,Seguimiento_Mar_2025!G$4:U$356,15,FALSE)))</f>
        <v>0</v>
      </c>
    </row>
    <row r="4195" spans="1:9">
      <c r="A4195" t="s">
        <v>692</v>
      </c>
      <c r="B4195" s="1" t="str">
        <f>+IF(LEN(A4195)&gt;0,VLOOKUP(A4195,Seguimiento_Mar_2025!G$4:H$356,2,FALSE),"")</f>
        <v>Prestadores de servicios públicos asistidos técnicamente</v>
      </c>
      <c r="C4195" s="1" t="str">
        <f>+IF(LEN(A4195)&gt;0,VLOOKUP(A4195,Seguimiento_Mar_2025!G$4:J$356,4,FALSE),"")</f>
        <v>Secretaría de Ambiente</v>
      </c>
      <c r="D4195" t="s">
        <v>1340</v>
      </c>
      <c r="E4195" t="str">
        <f t="shared" si="131"/>
        <v>54020701San Andrés de Cuerquia</v>
      </c>
      <c r="F4195" t="str">
        <f t="shared" si="132"/>
        <v/>
      </c>
      <c r="G4195">
        <v>1</v>
      </c>
      <c r="H4195" s="2">
        <v>1</v>
      </c>
      <c r="I4195">
        <f>+ABS(SUMIF($A$4:$A$11183,A4195,$H$4:$H$11183)-IF(ISERROR(VLOOKUP(A4195,Seguimiento_Mar_2025!G$4:U$356,15,FALSE)),0,VLOOKUP(A4195,Seguimiento_Mar_2025!G$4:U$356,15,FALSE)))</f>
        <v>0</v>
      </c>
    </row>
    <row r="4196" spans="1:9">
      <c r="A4196" t="s">
        <v>692</v>
      </c>
      <c r="B4196" s="1" t="str">
        <f>+IF(LEN(A4196)&gt;0,VLOOKUP(A4196,Seguimiento_Mar_2025!G$4:H$356,2,FALSE),"")</f>
        <v>Prestadores de servicios públicos asistidos técnicamente</v>
      </c>
      <c r="C4196" s="1" t="str">
        <f>+IF(LEN(A4196)&gt;0,VLOOKUP(A4196,Seguimiento_Mar_2025!G$4:J$356,4,FALSE),"")</f>
        <v>Secretaría de Ambiente</v>
      </c>
      <c r="D4196" t="s">
        <v>1242</v>
      </c>
      <c r="E4196" t="str">
        <f t="shared" si="131"/>
        <v>54020701San Carlos</v>
      </c>
      <c r="F4196" t="str">
        <f t="shared" si="132"/>
        <v/>
      </c>
      <c r="G4196">
        <v>1</v>
      </c>
      <c r="H4196" s="2">
        <v>1</v>
      </c>
      <c r="I4196">
        <f>+ABS(SUMIF($A$4:$A$11183,A4196,$H$4:$H$11183)-IF(ISERROR(VLOOKUP(A4196,Seguimiento_Mar_2025!G$4:U$356,15,FALSE)),0,VLOOKUP(A4196,Seguimiento_Mar_2025!G$4:U$356,15,FALSE)))</f>
        <v>0</v>
      </c>
    </row>
    <row r="4197" spans="1:9">
      <c r="A4197" t="s">
        <v>692</v>
      </c>
      <c r="B4197" s="1" t="str">
        <f>+IF(LEN(A4197)&gt;0,VLOOKUP(A4197,Seguimiento_Mar_2025!G$4:H$356,2,FALSE),"")</f>
        <v>Prestadores de servicios públicos asistidos técnicamente</v>
      </c>
      <c r="C4197" s="1" t="str">
        <f>+IF(LEN(A4197)&gt;0,VLOOKUP(A4197,Seguimiento_Mar_2025!G$4:J$356,4,FALSE),"")</f>
        <v>Secretaría de Ambiente</v>
      </c>
      <c r="D4197" t="s">
        <v>1302</v>
      </c>
      <c r="E4197" t="str">
        <f t="shared" si="131"/>
        <v>54020701San Francisco</v>
      </c>
      <c r="F4197" t="str">
        <f t="shared" si="132"/>
        <v/>
      </c>
      <c r="G4197">
        <v>1</v>
      </c>
      <c r="H4197" s="2">
        <v>1</v>
      </c>
      <c r="I4197">
        <f>+ABS(SUMIF($A$4:$A$11183,A4197,$H$4:$H$11183)-IF(ISERROR(VLOOKUP(A4197,Seguimiento_Mar_2025!G$4:U$356,15,FALSE)),0,VLOOKUP(A4197,Seguimiento_Mar_2025!G$4:U$356,15,FALSE)))</f>
        <v>0</v>
      </c>
    </row>
    <row r="4198" spans="1:9">
      <c r="A4198" t="s">
        <v>692</v>
      </c>
      <c r="B4198" s="1" t="str">
        <f>+IF(LEN(A4198)&gt;0,VLOOKUP(A4198,Seguimiento_Mar_2025!G$4:H$356,2,FALSE),"")</f>
        <v>Prestadores de servicios públicos asistidos técnicamente</v>
      </c>
      <c r="C4198" s="1" t="str">
        <f>+IF(LEN(A4198)&gt;0,VLOOKUP(A4198,Seguimiento_Mar_2025!G$4:J$356,4,FALSE),"")</f>
        <v>Secretaría de Ambiente</v>
      </c>
      <c r="D4198" t="s">
        <v>1236</v>
      </c>
      <c r="E4198" t="str">
        <f t="shared" si="131"/>
        <v>54020701San Jerónimo</v>
      </c>
      <c r="F4198" t="str">
        <f t="shared" si="132"/>
        <v/>
      </c>
      <c r="G4198">
        <v>1</v>
      </c>
      <c r="H4198" s="2">
        <v>1</v>
      </c>
      <c r="I4198">
        <f>+ABS(SUMIF($A$4:$A$11183,A4198,$H$4:$H$11183)-IF(ISERROR(VLOOKUP(A4198,Seguimiento_Mar_2025!G$4:U$356,15,FALSE)),0,VLOOKUP(A4198,Seguimiento_Mar_2025!G$4:U$356,15,FALSE)))</f>
        <v>0</v>
      </c>
    </row>
    <row r="4199" spans="1:9">
      <c r="A4199" t="s">
        <v>692</v>
      </c>
      <c r="B4199" s="1" t="str">
        <f>+IF(LEN(A4199)&gt;0,VLOOKUP(A4199,Seguimiento_Mar_2025!G$4:H$356,2,FALSE),"")</f>
        <v>Prestadores de servicios públicos asistidos técnicamente</v>
      </c>
      <c r="C4199" s="1" t="str">
        <f>+IF(LEN(A4199)&gt;0,VLOOKUP(A4199,Seguimiento_Mar_2025!G$4:J$356,4,FALSE),"")</f>
        <v>Secretaría de Ambiente</v>
      </c>
      <c r="D4199" t="s">
        <v>1288</v>
      </c>
      <c r="E4199" t="str">
        <f t="shared" si="131"/>
        <v>54020701San José de la Montaña</v>
      </c>
      <c r="F4199" t="str">
        <f t="shared" si="132"/>
        <v/>
      </c>
      <c r="G4199">
        <v>1</v>
      </c>
      <c r="H4199" s="2">
        <v>1</v>
      </c>
      <c r="I4199">
        <f>+ABS(SUMIF($A$4:$A$11183,A4199,$H$4:$H$11183)-IF(ISERROR(VLOOKUP(A4199,Seguimiento_Mar_2025!G$4:U$356,15,FALSE)),0,VLOOKUP(A4199,Seguimiento_Mar_2025!G$4:U$356,15,FALSE)))</f>
        <v>0</v>
      </c>
    </row>
    <row r="4200" spans="1:9">
      <c r="A4200" t="s">
        <v>692</v>
      </c>
      <c r="B4200" s="1" t="str">
        <f>+IF(LEN(A4200)&gt;0,VLOOKUP(A4200,Seguimiento_Mar_2025!G$4:H$356,2,FALSE),"")</f>
        <v>Prestadores de servicios públicos asistidos técnicamente</v>
      </c>
      <c r="C4200" s="1" t="str">
        <f>+IF(LEN(A4200)&gt;0,VLOOKUP(A4200,Seguimiento_Mar_2025!G$4:J$356,4,FALSE),"")</f>
        <v>Secretaría de Ambiente</v>
      </c>
      <c r="D4200" t="s">
        <v>1226</v>
      </c>
      <c r="E4200" t="str">
        <f t="shared" si="131"/>
        <v>54020701San Juan de Urabá</v>
      </c>
      <c r="F4200" t="str">
        <f t="shared" si="132"/>
        <v/>
      </c>
      <c r="G4200">
        <v>1</v>
      </c>
      <c r="H4200" s="2">
        <v>1</v>
      </c>
      <c r="I4200">
        <f>+ABS(SUMIF($A$4:$A$11183,A4200,$H$4:$H$11183)-IF(ISERROR(VLOOKUP(A4200,Seguimiento_Mar_2025!G$4:U$356,15,FALSE)),0,VLOOKUP(A4200,Seguimiento_Mar_2025!G$4:U$356,15,FALSE)))</f>
        <v>0</v>
      </c>
    </row>
    <row r="4201" spans="1:9">
      <c r="A4201" t="s">
        <v>692</v>
      </c>
      <c r="B4201" s="1" t="str">
        <f>+IF(LEN(A4201)&gt;0,VLOOKUP(A4201,Seguimiento_Mar_2025!G$4:H$356,2,FALSE),"")</f>
        <v>Prestadores de servicios públicos asistidos técnicamente</v>
      </c>
      <c r="C4201" s="1" t="str">
        <f>+IF(LEN(A4201)&gt;0,VLOOKUP(A4201,Seguimiento_Mar_2025!G$4:J$356,4,FALSE),"")</f>
        <v>Secretaría de Ambiente</v>
      </c>
      <c r="D4201" t="s">
        <v>1298</v>
      </c>
      <c r="E4201" t="str">
        <f t="shared" ref="E4201:E4264" si="133">+A4201&amp;D4201</f>
        <v>54020701San Luis</v>
      </c>
      <c r="F4201" t="str">
        <f t="shared" si="132"/>
        <v/>
      </c>
      <c r="G4201">
        <v>1</v>
      </c>
      <c r="H4201" s="2"/>
      <c r="I4201">
        <f>+ABS(SUMIF($A$4:$A$11183,A4201,$H$4:$H$11183)-IF(ISERROR(VLOOKUP(A4201,Seguimiento_Mar_2025!G$4:U$356,15,FALSE)),0,VLOOKUP(A4201,Seguimiento_Mar_2025!G$4:U$356,15,FALSE)))</f>
        <v>0</v>
      </c>
    </row>
    <row r="4202" spans="1:9">
      <c r="A4202" t="s">
        <v>692</v>
      </c>
      <c r="B4202" s="1" t="str">
        <f>+IF(LEN(A4202)&gt;0,VLOOKUP(A4202,Seguimiento_Mar_2025!G$4:H$356,2,FALSE),"")</f>
        <v>Prestadores de servicios públicos asistidos técnicamente</v>
      </c>
      <c r="C4202" s="1" t="str">
        <f>+IF(LEN(A4202)&gt;0,VLOOKUP(A4202,Seguimiento_Mar_2025!G$4:J$356,4,FALSE),"")</f>
        <v>Secretaría de Ambiente</v>
      </c>
      <c r="D4202" t="s">
        <v>1341</v>
      </c>
      <c r="E4202" t="str">
        <f t="shared" si="133"/>
        <v>54020701San Pedro de los Milagros</v>
      </c>
      <c r="F4202" t="str">
        <f t="shared" si="132"/>
        <v/>
      </c>
      <c r="G4202">
        <v>1</v>
      </c>
      <c r="H4202" s="2"/>
      <c r="I4202">
        <f>+ABS(SUMIF($A$4:$A$11183,A4202,$H$4:$H$11183)-IF(ISERROR(VLOOKUP(A4202,Seguimiento_Mar_2025!G$4:U$356,15,FALSE)),0,VLOOKUP(A4202,Seguimiento_Mar_2025!G$4:U$356,15,FALSE)))</f>
        <v>0</v>
      </c>
    </row>
    <row r="4203" spans="1:9">
      <c r="A4203" t="s">
        <v>692</v>
      </c>
      <c r="B4203" s="1" t="str">
        <f>+IF(LEN(A4203)&gt;0,VLOOKUP(A4203,Seguimiento_Mar_2025!G$4:H$356,2,FALSE),"")</f>
        <v>Prestadores de servicios públicos asistidos técnicamente</v>
      </c>
      <c r="C4203" s="1" t="str">
        <f>+IF(LEN(A4203)&gt;0,VLOOKUP(A4203,Seguimiento_Mar_2025!G$4:J$356,4,FALSE),"")</f>
        <v>Secretaría de Ambiente</v>
      </c>
      <c r="D4203" t="s">
        <v>1342</v>
      </c>
      <c r="E4203" t="str">
        <f t="shared" si="133"/>
        <v>54020701San Pedro de Urabá</v>
      </c>
      <c r="F4203" t="str">
        <f t="shared" si="132"/>
        <v/>
      </c>
      <c r="G4203">
        <v>1</v>
      </c>
      <c r="H4203" s="2"/>
      <c r="I4203">
        <f>+ABS(SUMIF($A$4:$A$11183,A4203,$H$4:$H$11183)-IF(ISERROR(VLOOKUP(A4203,Seguimiento_Mar_2025!G$4:U$356,15,FALSE)),0,VLOOKUP(A4203,Seguimiento_Mar_2025!G$4:U$356,15,FALSE)))</f>
        <v>0</v>
      </c>
    </row>
    <row r="4204" spans="1:9">
      <c r="A4204" t="s">
        <v>692</v>
      </c>
      <c r="B4204" s="1" t="str">
        <f>+IF(LEN(A4204)&gt;0,VLOOKUP(A4204,Seguimiento_Mar_2025!G$4:H$356,2,FALSE),"")</f>
        <v>Prestadores de servicios públicos asistidos técnicamente</v>
      </c>
      <c r="C4204" s="1" t="str">
        <f>+IF(LEN(A4204)&gt;0,VLOOKUP(A4204,Seguimiento_Mar_2025!G$4:J$356,4,FALSE),"")</f>
        <v>Secretaría de Ambiente</v>
      </c>
      <c r="D4204" t="s">
        <v>1247</v>
      </c>
      <c r="E4204" t="str">
        <f t="shared" si="133"/>
        <v>54020701San Rafael</v>
      </c>
      <c r="F4204" t="str">
        <f t="shared" si="132"/>
        <v/>
      </c>
      <c r="G4204">
        <v>1</v>
      </c>
      <c r="H4204" s="2"/>
      <c r="I4204">
        <f>+ABS(SUMIF($A$4:$A$11183,A4204,$H$4:$H$11183)-IF(ISERROR(VLOOKUP(A4204,Seguimiento_Mar_2025!G$4:U$356,15,FALSE)),0,VLOOKUP(A4204,Seguimiento_Mar_2025!G$4:U$356,15,FALSE)))</f>
        <v>0</v>
      </c>
    </row>
    <row r="4205" spans="1:9">
      <c r="A4205" t="s">
        <v>692</v>
      </c>
      <c r="B4205" s="1" t="str">
        <f>+IF(LEN(A4205)&gt;0,VLOOKUP(A4205,Seguimiento_Mar_2025!G$4:H$356,2,FALSE),"")</f>
        <v>Prestadores de servicios públicos asistidos técnicamente</v>
      </c>
      <c r="C4205" s="1" t="str">
        <f>+IF(LEN(A4205)&gt;0,VLOOKUP(A4205,Seguimiento_Mar_2025!G$4:J$356,4,FALSE),"")</f>
        <v>Secretaría de Ambiente</v>
      </c>
      <c r="D4205" t="s">
        <v>1296</v>
      </c>
      <c r="E4205" t="str">
        <f t="shared" si="133"/>
        <v>54020701San Roque</v>
      </c>
      <c r="F4205" t="str">
        <f t="shared" si="132"/>
        <v/>
      </c>
      <c r="G4205">
        <v>1</v>
      </c>
      <c r="H4205" s="2"/>
      <c r="I4205">
        <f>+ABS(SUMIF($A$4:$A$11183,A4205,$H$4:$H$11183)-IF(ISERROR(VLOOKUP(A4205,Seguimiento_Mar_2025!G$4:U$356,15,FALSE)),0,VLOOKUP(A4205,Seguimiento_Mar_2025!G$4:U$356,15,FALSE)))</f>
        <v>0</v>
      </c>
    </row>
    <row r="4206" spans="1:9">
      <c r="A4206" t="s">
        <v>692</v>
      </c>
      <c r="B4206" s="1" t="str">
        <f>+IF(LEN(A4206)&gt;0,VLOOKUP(A4206,Seguimiento_Mar_2025!G$4:H$356,2,FALSE),"")</f>
        <v>Prestadores de servicios públicos asistidos técnicamente</v>
      </c>
      <c r="C4206" s="1" t="str">
        <f>+IF(LEN(A4206)&gt;0,VLOOKUP(A4206,Seguimiento_Mar_2025!G$4:J$356,4,FALSE),"")</f>
        <v>Secretaría de Ambiente</v>
      </c>
      <c r="D4206" t="s">
        <v>1343</v>
      </c>
      <c r="E4206" t="str">
        <f t="shared" si="133"/>
        <v>54020701San Vicente Ferrer</v>
      </c>
      <c r="F4206" t="str">
        <f t="shared" si="132"/>
        <v/>
      </c>
      <c r="G4206">
        <v>1</v>
      </c>
      <c r="H4206" s="2">
        <v>1</v>
      </c>
      <c r="I4206">
        <f>+ABS(SUMIF($A$4:$A$11183,A4206,$H$4:$H$11183)-IF(ISERROR(VLOOKUP(A4206,Seguimiento_Mar_2025!G$4:U$356,15,FALSE)),0,VLOOKUP(A4206,Seguimiento_Mar_2025!G$4:U$356,15,FALSE)))</f>
        <v>0</v>
      </c>
    </row>
    <row r="4207" spans="1:9">
      <c r="A4207" t="s">
        <v>692</v>
      </c>
      <c r="B4207" s="1" t="str">
        <f>+IF(LEN(A4207)&gt;0,VLOOKUP(A4207,Seguimiento_Mar_2025!G$4:H$356,2,FALSE),"")</f>
        <v>Prestadores de servicios públicos asistidos técnicamente</v>
      </c>
      <c r="C4207" s="1" t="str">
        <f>+IF(LEN(A4207)&gt;0,VLOOKUP(A4207,Seguimiento_Mar_2025!G$4:J$356,4,FALSE),"")</f>
        <v>Secretaría de Ambiente</v>
      </c>
      <c r="D4207" t="s">
        <v>1344</v>
      </c>
      <c r="E4207" t="str">
        <f t="shared" si="133"/>
        <v>54020701Santa Bárbara</v>
      </c>
      <c r="F4207" t="str">
        <f t="shared" si="132"/>
        <v/>
      </c>
      <c r="G4207">
        <v>1</v>
      </c>
      <c r="H4207" s="2">
        <v>1</v>
      </c>
      <c r="I4207">
        <f>+ABS(SUMIF($A$4:$A$11183,A4207,$H$4:$H$11183)-IF(ISERROR(VLOOKUP(A4207,Seguimiento_Mar_2025!G$4:U$356,15,FALSE)),0,VLOOKUP(A4207,Seguimiento_Mar_2025!G$4:U$356,15,FALSE)))</f>
        <v>0</v>
      </c>
    </row>
    <row r="4208" spans="1:9">
      <c r="A4208" t="s">
        <v>692</v>
      </c>
      <c r="B4208" s="1" t="str">
        <f>+IF(LEN(A4208)&gt;0,VLOOKUP(A4208,Seguimiento_Mar_2025!G$4:H$356,2,FALSE),"")</f>
        <v>Prestadores de servicios públicos asistidos técnicamente</v>
      </c>
      <c r="C4208" s="1" t="str">
        <f>+IF(LEN(A4208)&gt;0,VLOOKUP(A4208,Seguimiento_Mar_2025!G$4:J$356,4,FALSE),"")</f>
        <v>Secretaría de Ambiente</v>
      </c>
      <c r="D4208" t="s">
        <v>1255</v>
      </c>
      <c r="E4208" t="str">
        <f t="shared" si="133"/>
        <v>54020701Santa Fe de Antioquia</v>
      </c>
      <c r="F4208" t="str">
        <f t="shared" si="132"/>
        <v/>
      </c>
      <c r="G4208">
        <v>1</v>
      </c>
      <c r="H4208" s="2"/>
      <c r="I4208">
        <f>+ABS(SUMIF($A$4:$A$11183,A4208,$H$4:$H$11183)-IF(ISERROR(VLOOKUP(A4208,Seguimiento_Mar_2025!G$4:U$356,15,FALSE)),0,VLOOKUP(A4208,Seguimiento_Mar_2025!G$4:U$356,15,FALSE)))</f>
        <v>0</v>
      </c>
    </row>
    <row r="4209" spans="1:9">
      <c r="A4209" t="s">
        <v>692</v>
      </c>
      <c r="B4209" s="1" t="str">
        <f>+IF(LEN(A4209)&gt;0,VLOOKUP(A4209,Seguimiento_Mar_2025!G$4:H$356,2,FALSE),"")</f>
        <v>Prestadores de servicios públicos asistidos técnicamente</v>
      </c>
      <c r="C4209" s="1" t="str">
        <f>+IF(LEN(A4209)&gt;0,VLOOKUP(A4209,Seguimiento_Mar_2025!G$4:J$356,4,FALSE),"")</f>
        <v>Secretaría de Ambiente</v>
      </c>
      <c r="D4209" t="s">
        <v>1259</v>
      </c>
      <c r="E4209" t="str">
        <f t="shared" si="133"/>
        <v>54020701Santa Rosa de Osos</v>
      </c>
      <c r="F4209" t="str">
        <f t="shared" si="132"/>
        <v/>
      </c>
      <c r="G4209">
        <v>1</v>
      </c>
      <c r="H4209" s="2">
        <v>1</v>
      </c>
      <c r="I4209">
        <f>+ABS(SUMIF($A$4:$A$11183,A4209,$H$4:$H$11183)-IF(ISERROR(VLOOKUP(A4209,Seguimiento_Mar_2025!G$4:U$356,15,FALSE)),0,VLOOKUP(A4209,Seguimiento_Mar_2025!G$4:U$356,15,FALSE)))</f>
        <v>0</v>
      </c>
    </row>
    <row r="4210" spans="1:9">
      <c r="A4210" t="s">
        <v>692</v>
      </c>
      <c r="B4210" s="1" t="str">
        <f>+IF(LEN(A4210)&gt;0,VLOOKUP(A4210,Seguimiento_Mar_2025!G$4:H$356,2,FALSE),"")</f>
        <v>Prestadores de servicios públicos asistidos técnicamente</v>
      </c>
      <c r="C4210" s="1" t="str">
        <f>+IF(LEN(A4210)&gt;0,VLOOKUP(A4210,Seguimiento_Mar_2025!G$4:J$356,4,FALSE),"")</f>
        <v>Secretaría de Ambiente</v>
      </c>
      <c r="D4210" t="s">
        <v>1297</v>
      </c>
      <c r="E4210" t="str">
        <f t="shared" si="133"/>
        <v>54020701Santo Domingo</v>
      </c>
      <c r="F4210" t="str">
        <f t="shared" si="132"/>
        <v/>
      </c>
      <c r="G4210">
        <v>1</v>
      </c>
      <c r="H4210" s="2"/>
      <c r="I4210">
        <f>+ABS(SUMIF($A$4:$A$11183,A4210,$H$4:$H$11183)-IF(ISERROR(VLOOKUP(A4210,Seguimiento_Mar_2025!G$4:U$356,15,FALSE)),0,VLOOKUP(A4210,Seguimiento_Mar_2025!G$4:U$356,15,FALSE)))</f>
        <v>0</v>
      </c>
    </row>
    <row r="4211" spans="1:9">
      <c r="A4211" t="s">
        <v>692</v>
      </c>
      <c r="B4211" s="1" t="str">
        <f>+IF(LEN(A4211)&gt;0,VLOOKUP(A4211,Seguimiento_Mar_2025!G$4:H$356,2,FALSE),"")</f>
        <v>Prestadores de servicios públicos asistidos técnicamente</v>
      </c>
      <c r="C4211" s="1" t="str">
        <f>+IF(LEN(A4211)&gt;0,VLOOKUP(A4211,Seguimiento_Mar_2025!G$4:J$356,4,FALSE),"")</f>
        <v>Secretaría de Ambiente</v>
      </c>
      <c r="D4211" t="s">
        <v>1262</v>
      </c>
      <c r="E4211" t="str">
        <f t="shared" si="133"/>
        <v>54020701Segovia</v>
      </c>
      <c r="F4211" t="str">
        <f t="shared" si="132"/>
        <v/>
      </c>
      <c r="G4211">
        <v>1</v>
      </c>
      <c r="H4211" s="2"/>
      <c r="I4211">
        <f>+ABS(SUMIF($A$4:$A$11183,A4211,$H$4:$H$11183)-IF(ISERROR(VLOOKUP(A4211,Seguimiento_Mar_2025!G$4:U$356,15,FALSE)),0,VLOOKUP(A4211,Seguimiento_Mar_2025!G$4:U$356,15,FALSE)))</f>
        <v>0</v>
      </c>
    </row>
    <row r="4212" spans="1:9">
      <c r="A4212" t="s">
        <v>692</v>
      </c>
      <c r="B4212" s="1" t="str">
        <f>+IF(LEN(A4212)&gt;0,VLOOKUP(A4212,Seguimiento_Mar_2025!G$4:H$356,2,FALSE),"")</f>
        <v>Prestadores de servicios públicos asistidos técnicamente</v>
      </c>
      <c r="C4212" s="1" t="str">
        <f>+IF(LEN(A4212)&gt;0,VLOOKUP(A4212,Seguimiento_Mar_2025!G$4:J$356,4,FALSE),"")</f>
        <v>Secretaría de Ambiente</v>
      </c>
      <c r="D4212" t="s">
        <v>1267</v>
      </c>
      <c r="E4212" t="str">
        <f t="shared" si="133"/>
        <v>54020701Sonsón</v>
      </c>
      <c r="F4212" t="str">
        <f t="shared" si="132"/>
        <v/>
      </c>
      <c r="G4212">
        <v>1</v>
      </c>
      <c r="H4212" s="2">
        <v>1</v>
      </c>
      <c r="I4212">
        <f>+ABS(SUMIF($A$4:$A$11183,A4212,$H$4:$H$11183)-IF(ISERROR(VLOOKUP(A4212,Seguimiento_Mar_2025!G$4:U$356,15,FALSE)),0,VLOOKUP(A4212,Seguimiento_Mar_2025!G$4:U$356,15,FALSE)))</f>
        <v>0</v>
      </c>
    </row>
    <row r="4213" spans="1:9">
      <c r="A4213" t="s">
        <v>692</v>
      </c>
      <c r="B4213" s="1" t="str">
        <f>+IF(LEN(A4213)&gt;0,VLOOKUP(A4213,Seguimiento_Mar_2025!G$4:H$356,2,FALSE),"")</f>
        <v>Prestadores de servicios públicos asistidos técnicamente</v>
      </c>
      <c r="C4213" s="1" t="str">
        <f>+IF(LEN(A4213)&gt;0,VLOOKUP(A4213,Seguimiento_Mar_2025!G$4:J$356,4,FALSE),"")</f>
        <v>Secretaría de Ambiente</v>
      </c>
      <c r="D4213" t="s">
        <v>1345</v>
      </c>
      <c r="E4213" t="str">
        <f t="shared" si="133"/>
        <v>54020701Sopetrán</v>
      </c>
      <c r="F4213" t="str">
        <f t="shared" si="132"/>
        <v/>
      </c>
      <c r="G4213">
        <v>1</v>
      </c>
      <c r="H4213" s="2">
        <v>1</v>
      </c>
      <c r="I4213">
        <f>+ABS(SUMIF($A$4:$A$11183,A4213,$H$4:$H$11183)-IF(ISERROR(VLOOKUP(A4213,Seguimiento_Mar_2025!G$4:U$356,15,FALSE)),0,VLOOKUP(A4213,Seguimiento_Mar_2025!G$4:U$356,15,FALSE)))</f>
        <v>0</v>
      </c>
    </row>
    <row r="4214" spans="1:9">
      <c r="A4214" t="s">
        <v>692</v>
      </c>
      <c r="B4214" s="1" t="str">
        <f>+IF(LEN(A4214)&gt;0,VLOOKUP(A4214,Seguimiento_Mar_2025!G$4:H$356,2,FALSE),"")</f>
        <v>Prestadores de servicios públicos asistidos técnicamente</v>
      </c>
      <c r="C4214" s="1" t="str">
        <f>+IF(LEN(A4214)&gt;0,VLOOKUP(A4214,Seguimiento_Mar_2025!G$4:J$356,4,FALSE),"")</f>
        <v>Secretaría de Ambiente</v>
      </c>
      <c r="D4214" t="s">
        <v>1346</v>
      </c>
      <c r="E4214" t="str">
        <f t="shared" si="133"/>
        <v>54020701Támesis</v>
      </c>
      <c r="F4214" t="str">
        <f t="shared" si="132"/>
        <v/>
      </c>
      <c r="G4214">
        <v>1</v>
      </c>
      <c r="H4214" s="2">
        <v>1</v>
      </c>
      <c r="I4214">
        <f>+ABS(SUMIF($A$4:$A$11183,A4214,$H$4:$H$11183)-IF(ISERROR(VLOOKUP(A4214,Seguimiento_Mar_2025!G$4:U$356,15,FALSE)),0,VLOOKUP(A4214,Seguimiento_Mar_2025!G$4:U$356,15,FALSE)))</f>
        <v>0</v>
      </c>
    </row>
    <row r="4215" spans="1:9">
      <c r="A4215" t="s">
        <v>692</v>
      </c>
      <c r="B4215" s="1" t="str">
        <f>+IF(LEN(A4215)&gt;0,VLOOKUP(A4215,Seguimiento_Mar_2025!G$4:H$356,2,FALSE),"")</f>
        <v>Prestadores de servicios públicos asistidos técnicamente</v>
      </c>
      <c r="C4215" s="1" t="str">
        <f>+IF(LEN(A4215)&gt;0,VLOOKUP(A4215,Seguimiento_Mar_2025!G$4:J$356,4,FALSE),"")</f>
        <v>Secretaría de Ambiente</v>
      </c>
      <c r="D4215" t="s">
        <v>1263</v>
      </c>
      <c r="E4215" t="str">
        <f t="shared" si="133"/>
        <v>54020701Tarazá</v>
      </c>
      <c r="F4215" t="str">
        <f t="shared" si="132"/>
        <v/>
      </c>
      <c r="G4215">
        <v>1</v>
      </c>
      <c r="H4215" s="2">
        <v>1</v>
      </c>
      <c r="I4215">
        <f>+ABS(SUMIF($A$4:$A$11183,A4215,$H$4:$H$11183)-IF(ISERROR(VLOOKUP(A4215,Seguimiento_Mar_2025!G$4:U$356,15,FALSE)),0,VLOOKUP(A4215,Seguimiento_Mar_2025!G$4:U$356,15,FALSE)))</f>
        <v>0</v>
      </c>
    </row>
    <row r="4216" spans="1:9">
      <c r="A4216" t="s">
        <v>692</v>
      </c>
      <c r="B4216" s="1" t="str">
        <f>+IF(LEN(A4216)&gt;0,VLOOKUP(A4216,Seguimiento_Mar_2025!G$4:H$356,2,FALSE),"")</f>
        <v>Prestadores de servicios públicos asistidos técnicamente</v>
      </c>
      <c r="C4216" s="1" t="str">
        <f>+IF(LEN(A4216)&gt;0,VLOOKUP(A4216,Seguimiento_Mar_2025!G$4:J$356,4,FALSE),"")</f>
        <v>Secretaría de Ambiente</v>
      </c>
      <c r="D4216" t="s">
        <v>1289</v>
      </c>
      <c r="E4216" t="str">
        <f t="shared" si="133"/>
        <v>54020701Tarso</v>
      </c>
      <c r="F4216" t="str">
        <f t="shared" si="132"/>
        <v/>
      </c>
      <c r="G4216">
        <v>1</v>
      </c>
      <c r="H4216" s="2">
        <v>1</v>
      </c>
      <c r="I4216">
        <f>+ABS(SUMIF($A$4:$A$11183,A4216,$H$4:$H$11183)-IF(ISERROR(VLOOKUP(A4216,Seguimiento_Mar_2025!G$4:U$356,15,FALSE)),0,VLOOKUP(A4216,Seguimiento_Mar_2025!G$4:U$356,15,FALSE)))</f>
        <v>0</v>
      </c>
    </row>
    <row r="4217" spans="1:9">
      <c r="A4217" t="s">
        <v>692</v>
      </c>
      <c r="B4217" s="1" t="str">
        <f>+IF(LEN(A4217)&gt;0,VLOOKUP(A4217,Seguimiento_Mar_2025!G$4:H$356,2,FALSE),"")</f>
        <v>Prestadores de servicios públicos asistidos técnicamente</v>
      </c>
      <c r="C4217" s="1" t="str">
        <f>+IF(LEN(A4217)&gt;0,VLOOKUP(A4217,Seguimiento_Mar_2025!G$4:J$356,4,FALSE),"")</f>
        <v>Secretaría de Ambiente</v>
      </c>
      <c r="D4217" t="s">
        <v>1347</v>
      </c>
      <c r="E4217" t="str">
        <f t="shared" si="133"/>
        <v>54020701Titiribí</v>
      </c>
      <c r="F4217" t="str">
        <f t="shared" si="132"/>
        <v/>
      </c>
      <c r="G4217">
        <v>1</v>
      </c>
      <c r="H4217" s="2"/>
      <c r="I4217">
        <f>+ABS(SUMIF($A$4:$A$11183,A4217,$H$4:$H$11183)-IF(ISERROR(VLOOKUP(A4217,Seguimiento_Mar_2025!G$4:U$356,15,FALSE)),0,VLOOKUP(A4217,Seguimiento_Mar_2025!G$4:U$356,15,FALSE)))</f>
        <v>0</v>
      </c>
    </row>
    <row r="4218" spans="1:9">
      <c r="A4218" t="s">
        <v>692</v>
      </c>
      <c r="B4218" s="1" t="str">
        <f>+IF(LEN(A4218)&gt;0,VLOOKUP(A4218,Seguimiento_Mar_2025!G$4:H$356,2,FALSE),"")</f>
        <v>Prestadores de servicios públicos asistidos técnicamente</v>
      </c>
      <c r="C4218" s="1" t="str">
        <f>+IF(LEN(A4218)&gt;0,VLOOKUP(A4218,Seguimiento_Mar_2025!G$4:J$356,4,FALSE),"")</f>
        <v>Secretaría de Ambiente</v>
      </c>
      <c r="D4218" t="s">
        <v>1348</v>
      </c>
      <c r="E4218" t="str">
        <f t="shared" si="133"/>
        <v>54020701Toledo</v>
      </c>
      <c r="F4218" t="str">
        <f t="shared" si="132"/>
        <v/>
      </c>
      <c r="G4218">
        <v>1</v>
      </c>
      <c r="H4218" s="2">
        <v>1</v>
      </c>
      <c r="I4218">
        <f>+ABS(SUMIF($A$4:$A$11183,A4218,$H$4:$H$11183)-IF(ISERROR(VLOOKUP(A4218,Seguimiento_Mar_2025!G$4:U$356,15,FALSE)),0,VLOOKUP(A4218,Seguimiento_Mar_2025!G$4:U$356,15,FALSE)))</f>
        <v>0</v>
      </c>
    </row>
    <row r="4219" spans="1:9">
      <c r="A4219" t="s">
        <v>692</v>
      </c>
      <c r="B4219" s="1" t="str">
        <f>+IF(LEN(A4219)&gt;0,VLOOKUP(A4219,Seguimiento_Mar_2025!G$4:H$356,2,FALSE),"")</f>
        <v>Prestadores de servicios públicos asistidos técnicamente</v>
      </c>
      <c r="C4219" s="1" t="str">
        <f>+IF(LEN(A4219)&gt;0,VLOOKUP(A4219,Seguimiento_Mar_2025!G$4:J$356,4,FALSE),"")</f>
        <v>Secretaría de Ambiente</v>
      </c>
      <c r="D4219" t="s">
        <v>1227</v>
      </c>
      <c r="E4219" t="str">
        <f t="shared" si="133"/>
        <v>54020701Turbo</v>
      </c>
      <c r="F4219" t="str">
        <f t="shared" si="132"/>
        <v/>
      </c>
      <c r="G4219">
        <v>1</v>
      </c>
      <c r="H4219" s="2">
        <v>1</v>
      </c>
      <c r="I4219">
        <f>+ABS(SUMIF($A$4:$A$11183,A4219,$H$4:$H$11183)-IF(ISERROR(VLOOKUP(A4219,Seguimiento_Mar_2025!G$4:U$356,15,FALSE)),0,VLOOKUP(A4219,Seguimiento_Mar_2025!G$4:U$356,15,FALSE)))</f>
        <v>0</v>
      </c>
    </row>
    <row r="4220" spans="1:9">
      <c r="A4220" t="s">
        <v>692</v>
      </c>
      <c r="B4220" s="1" t="str">
        <f>+IF(LEN(A4220)&gt;0,VLOOKUP(A4220,Seguimiento_Mar_2025!G$4:H$356,2,FALSE),"")</f>
        <v>Prestadores de servicios públicos asistidos técnicamente</v>
      </c>
      <c r="C4220" s="1" t="str">
        <f>+IF(LEN(A4220)&gt;0,VLOOKUP(A4220,Seguimiento_Mar_2025!G$4:J$356,4,FALSE),"")</f>
        <v>Secretaría de Ambiente</v>
      </c>
      <c r="D4220" t="s">
        <v>1290</v>
      </c>
      <c r="E4220" t="str">
        <f t="shared" si="133"/>
        <v>54020701Uramita</v>
      </c>
      <c r="F4220" t="str">
        <f t="shared" si="132"/>
        <v/>
      </c>
      <c r="G4220">
        <v>1</v>
      </c>
      <c r="H4220" s="2"/>
      <c r="I4220">
        <f>+ABS(SUMIF($A$4:$A$11183,A4220,$H$4:$H$11183)-IF(ISERROR(VLOOKUP(A4220,Seguimiento_Mar_2025!G$4:U$356,15,FALSE)),0,VLOOKUP(A4220,Seguimiento_Mar_2025!G$4:U$356,15,FALSE)))</f>
        <v>0</v>
      </c>
    </row>
    <row r="4221" spans="1:9">
      <c r="A4221" t="s">
        <v>692</v>
      </c>
      <c r="B4221" s="1" t="str">
        <f>+IF(LEN(A4221)&gt;0,VLOOKUP(A4221,Seguimiento_Mar_2025!G$4:H$356,2,FALSE),"")</f>
        <v>Prestadores de servicios públicos asistidos técnicamente</v>
      </c>
      <c r="C4221" s="1" t="str">
        <f>+IF(LEN(A4221)&gt;0,VLOOKUP(A4221,Seguimiento_Mar_2025!G$4:J$356,4,FALSE),"")</f>
        <v>Secretaría de Ambiente</v>
      </c>
      <c r="D4221" t="s">
        <v>1252</v>
      </c>
      <c r="E4221" t="str">
        <f t="shared" si="133"/>
        <v>54020701Urrao</v>
      </c>
      <c r="F4221" t="str">
        <f t="shared" si="132"/>
        <v/>
      </c>
      <c r="G4221">
        <v>1</v>
      </c>
      <c r="H4221" s="2">
        <v>1</v>
      </c>
      <c r="I4221">
        <f>+ABS(SUMIF($A$4:$A$11183,A4221,$H$4:$H$11183)-IF(ISERROR(VLOOKUP(A4221,Seguimiento_Mar_2025!G$4:U$356,15,FALSE)),0,VLOOKUP(A4221,Seguimiento_Mar_2025!G$4:U$356,15,FALSE)))</f>
        <v>0</v>
      </c>
    </row>
    <row r="4222" spans="1:9">
      <c r="A4222" t="s">
        <v>692</v>
      </c>
      <c r="B4222" s="1" t="str">
        <f>+IF(LEN(A4222)&gt;0,VLOOKUP(A4222,Seguimiento_Mar_2025!G$4:H$356,2,FALSE),"")</f>
        <v>Prestadores de servicios públicos asistidos técnicamente</v>
      </c>
      <c r="C4222" s="1" t="str">
        <f>+IF(LEN(A4222)&gt;0,VLOOKUP(A4222,Seguimiento_Mar_2025!G$4:J$356,4,FALSE),"")</f>
        <v>Secretaría de Ambiente</v>
      </c>
      <c r="D4222" t="s">
        <v>1349</v>
      </c>
      <c r="E4222" t="str">
        <f t="shared" si="133"/>
        <v>54020701Valdivia</v>
      </c>
      <c r="F4222" t="str">
        <f t="shared" si="132"/>
        <v/>
      </c>
      <c r="G4222">
        <v>1</v>
      </c>
      <c r="H4222" s="2"/>
      <c r="I4222">
        <f>+ABS(SUMIF($A$4:$A$11183,A4222,$H$4:$H$11183)-IF(ISERROR(VLOOKUP(A4222,Seguimiento_Mar_2025!G$4:U$356,15,FALSE)),0,VLOOKUP(A4222,Seguimiento_Mar_2025!G$4:U$356,15,FALSE)))</f>
        <v>0</v>
      </c>
    </row>
    <row r="4223" spans="1:9">
      <c r="A4223" t="s">
        <v>692</v>
      </c>
      <c r="B4223" s="1" t="str">
        <f>+IF(LEN(A4223)&gt;0,VLOOKUP(A4223,Seguimiento_Mar_2025!G$4:H$356,2,FALSE),"")</f>
        <v>Prestadores de servicios públicos asistidos técnicamente</v>
      </c>
      <c r="C4223" s="1" t="str">
        <f>+IF(LEN(A4223)&gt;0,VLOOKUP(A4223,Seguimiento_Mar_2025!G$4:J$356,4,FALSE),"")</f>
        <v>Secretaría de Ambiente</v>
      </c>
      <c r="D4223" t="s">
        <v>1232</v>
      </c>
      <c r="E4223" t="str">
        <f t="shared" si="133"/>
        <v>54020701Vegachí</v>
      </c>
      <c r="F4223" t="str">
        <f t="shared" si="132"/>
        <v/>
      </c>
      <c r="G4223">
        <v>1</v>
      </c>
      <c r="H4223" s="2"/>
      <c r="I4223">
        <f>+ABS(SUMIF($A$4:$A$11183,A4223,$H$4:$H$11183)-IF(ISERROR(VLOOKUP(A4223,Seguimiento_Mar_2025!G$4:U$356,15,FALSE)),0,VLOOKUP(A4223,Seguimiento_Mar_2025!G$4:U$356,15,FALSE)))</f>
        <v>0</v>
      </c>
    </row>
    <row r="4224" spans="1:9">
      <c r="A4224" t="s">
        <v>692</v>
      </c>
      <c r="B4224" s="1" t="str">
        <f>+IF(LEN(A4224)&gt;0,VLOOKUP(A4224,Seguimiento_Mar_2025!G$4:H$356,2,FALSE),"")</f>
        <v>Prestadores de servicios públicos asistidos técnicamente</v>
      </c>
      <c r="C4224" s="1" t="str">
        <f>+IF(LEN(A4224)&gt;0,VLOOKUP(A4224,Seguimiento_Mar_2025!G$4:J$356,4,FALSE),"")</f>
        <v>Secretaría de Ambiente</v>
      </c>
      <c r="D4224" t="s">
        <v>1351</v>
      </c>
      <c r="E4224" t="str">
        <f t="shared" si="133"/>
        <v>54020701Venecia</v>
      </c>
      <c r="F4224" t="str">
        <f t="shared" si="132"/>
        <v/>
      </c>
      <c r="G4224">
        <v>1</v>
      </c>
      <c r="H4224" s="2">
        <v>1</v>
      </c>
      <c r="I4224">
        <f>+ABS(SUMIF($A$4:$A$11183,A4224,$H$4:$H$11183)-IF(ISERROR(VLOOKUP(A4224,Seguimiento_Mar_2025!G$4:U$356,15,FALSE)),0,VLOOKUP(A4224,Seguimiento_Mar_2025!G$4:U$356,15,FALSE)))</f>
        <v>0</v>
      </c>
    </row>
    <row r="4225" spans="1:9">
      <c r="A4225" t="s">
        <v>692</v>
      </c>
      <c r="B4225" s="1" t="str">
        <f>+IF(LEN(A4225)&gt;0,VLOOKUP(A4225,Seguimiento_Mar_2025!G$4:H$356,2,FALSE),"")</f>
        <v>Prestadores de servicios públicos asistidos técnicamente</v>
      </c>
      <c r="C4225" s="1" t="str">
        <f>+IF(LEN(A4225)&gt;0,VLOOKUP(A4225,Seguimiento_Mar_2025!G$4:J$356,4,FALSE),"")</f>
        <v>Secretaría de Ambiente</v>
      </c>
      <c r="D4225" t="s">
        <v>1291</v>
      </c>
      <c r="E4225" t="str">
        <f t="shared" si="133"/>
        <v>54020701Vigía del Fuerte</v>
      </c>
      <c r="F4225" t="str">
        <f t="shared" si="132"/>
        <v/>
      </c>
      <c r="G4225">
        <v>1</v>
      </c>
      <c r="H4225" s="2">
        <v>1</v>
      </c>
      <c r="I4225">
        <f>+ABS(SUMIF($A$4:$A$11183,A4225,$H$4:$H$11183)-IF(ISERROR(VLOOKUP(A4225,Seguimiento_Mar_2025!G$4:U$356,15,FALSE)),0,VLOOKUP(A4225,Seguimiento_Mar_2025!G$4:U$356,15,FALSE)))</f>
        <v>0</v>
      </c>
    </row>
    <row r="4226" spans="1:9">
      <c r="A4226" t="s">
        <v>692</v>
      </c>
      <c r="B4226" s="1" t="str">
        <f>+IF(LEN(A4226)&gt;0,VLOOKUP(A4226,Seguimiento_Mar_2025!G$4:H$356,2,FALSE),"")</f>
        <v>Prestadores de servicios públicos asistidos técnicamente</v>
      </c>
      <c r="C4226" s="1" t="str">
        <f>+IF(LEN(A4226)&gt;0,VLOOKUP(A4226,Seguimiento_Mar_2025!G$4:J$356,4,FALSE),"")</f>
        <v>Secretaría de Ambiente</v>
      </c>
      <c r="D4226" t="s">
        <v>1352</v>
      </c>
      <c r="E4226" t="str">
        <f t="shared" si="133"/>
        <v>54020701Yalí</v>
      </c>
      <c r="F4226" t="str">
        <f t="shared" si="132"/>
        <v/>
      </c>
      <c r="G4226">
        <v>1</v>
      </c>
      <c r="H4226" s="2"/>
      <c r="I4226">
        <f>+ABS(SUMIF($A$4:$A$11183,A4226,$H$4:$H$11183)-IF(ISERROR(VLOOKUP(A4226,Seguimiento_Mar_2025!G$4:U$356,15,FALSE)),0,VLOOKUP(A4226,Seguimiento_Mar_2025!G$4:U$356,15,FALSE)))</f>
        <v>0</v>
      </c>
    </row>
    <row r="4227" spans="1:9">
      <c r="A4227" t="s">
        <v>692</v>
      </c>
      <c r="B4227" s="1" t="str">
        <f>+IF(LEN(A4227)&gt;0,VLOOKUP(A4227,Seguimiento_Mar_2025!G$4:H$356,2,FALSE),"")</f>
        <v>Prestadores de servicios públicos asistidos técnicamente</v>
      </c>
      <c r="C4227" s="1" t="str">
        <f>+IF(LEN(A4227)&gt;0,VLOOKUP(A4227,Seguimiento_Mar_2025!G$4:J$356,4,FALSE),"")</f>
        <v>Secretaría de Ambiente</v>
      </c>
      <c r="D4227" t="s">
        <v>1353</v>
      </c>
      <c r="E4227" t="str">
        <f t="shared" si="133"/>
        <v>54020701Yarumal</v>
      </c>
      <c r="F4227" t="str">
        <f t="shared" si="132"/>
        <v/>
      </c>
      <c r="G4227">
        <v>1</v>
      </c>
      <c r="H4227" s="2"/>
      <c r="I4227">
        <f>+ABS(SUMIF($A$4:$A$11183,A4227,$H$4:$H$11183)-IF(ISERROR(VLOOKUP(A4227,Seguimiento_Mar_2025!G$4:U$356,15,FALSE)),0,VLOOKUP(A4227,Seguimiento_Mar_2025!G$4:U$356,15,FALSE)))</f>
        <v>0</v>
      </c>
    </row>
    <row r="4228" spans="1:9">
      <c r="A4228" t="s">
        <v>692</v>
      </c>
      <c r="B4228" s="1" t="str">
        <f>+IF(LEN(A4228)&gt;0,VLOOKUP(A4228,Seguimiento_Mar_2025!G$4:H$356,2,FALSE),"")</f>
        <v>Prestadores de servicios públicos asistidos técnicamente</v>
      </c>
      <c r="C4228" s="1" t="str">
        <f>+IF(LEN(A4228)&gt;0,VLOOKUP(A4228,Seguimiento_Mar_2025!G$4:J$356,4,FALSE),"")</f>
        <v>Secretaría de Ambiente</v>
      </c>
      <c r="D4228" t="s">
        <v>1354</v>
      </c>
      <c r="E4228" t="str">
        <f t="shared" si="133"/>
        <v>54020701Yondó</v>
      </c>
      <c r="F4228" t="str">
        <f t="shared" ref="F4228:F4291" si="134">+IF(IF(LEN(E4228)&gt;0,COUNTIF($E$4:$E$11183,E4228),"")=1,"",IF(LEN(E4228)&gt;0,COUNTIF($E$4:$E$11183,E4228),""))</f>
        <v/>
      </c>
      <c r="G4228">
        <v>1</v>
      </c>
      <c r="H4228" s="2"/>
      <c r="I4228">
        <f>+ABS(SUMIF($A$4:$A$11183,A4228,$H$4:$H$11183)-IF(ISERROR(VLOOKUP(A4228,Seguimiento_Mar_2025!G$4:U$356,15,FALSE)),0,VLOOKUP(A4228,Seguimiento_Mar_2025!G$4:U$356,15,FALSE)))</f>
        <v>0</v>
      </c>
    </row>
    <row r="4229" spans="1:9">
      <c r="A4229" t="s">
        <v>692</v>
      </c>
      <c r="B4229" s="1" t="str">
        <f>+IF(LEN(A4229)&gt;0,VLOOKUP(A4229,Seguimiento_Mar_2025!G$4:H$356,2,FALSE),"")</f>
        <v>Prestadores de servicios públicos asistidos técnicamente</v>
      </c>
      <c r="C4229" s="1" t="str">
        <f>+IF(LEN(A4229)&gt;0,VLOOKUP(A4229,Seguimiento_Mar_2025!G$4:J$356,4,FALSE),"")</f>
        <v>Secretaría de Ambiente</v>
      </c>
      <c r="D4229" t="s">
        <v>1233</v>
      </c>
      <c r="E4229" t="str">
        <f t="shared" si="133"/>
        <v>54020701Zaragoza</v>
      </c>
      <c r="F4229" t="str">
        <f t="shared" si="134"/>
        <v/>
      </c>
      <c r="G4229">
        <v>1</v>
      </c>
      <c r="H4229" s="2">
        <v>1</v>
      </c>
      <c r="I4229">
        <f>+ABS(SUMIF($A$4:$A$11183,A4229,$H$4:$H$11183)-IF(ISERROR(VLOOKUP(A4229,Seguimiento_Mar_2025!G$4:U$356,15,FALSE)),0,VLOOKUP(A4229,Seguimiento_Mar_2025!G$4:U$356,15,FALSE)))</f>
        <v>0</v>
      </c>
    </row>
    <row r="4230" spans="1:9" ht="30">
      <c r="A4230" t="s">
        <v>283</v>
      </c>
      <c r="B4230" s="1" t="str">
        <f>+IF(LEN(A4230)&gt;0,VLOOKUP(A4230,Seguimiento_Mar_2025!G$4:H$356,2,FALSE),"")</f>
        <v>Agentes educativos de educación inicial y de atención integral a la primera infancia cualificados</v>
      </c>
      <c r="C4230" s="1" t="str">
        <f>+IF(LEN(A4230)&gt;0,VLOOKUP(A4230,Seguimiento_Mar_2025!G$4:J$356,4,FALSE),"")</f>
        <v>Despacho del Gobernador/Oficina privada</v>
      </c>
      <c r="D4230" t="s">
        <v>1278</v>
      </c>
      <c r="E4230" t="str">
        <f t="shared" si="133"/>
        <v>52020702Angostura</v>
      </c>
      <c r="F4230" t="str">
        <f t="shared" si="134"/>
        <v/>
      </c>
      <c r="G4230">
        <v>16</v>
      </c>
      <c r="H4230" s="2">
        <v>3</v>
      </c>
      <c r="I4230">
        <f>+ABS(SUMIF($A$4:$A$11183,A4230,$H$4:$H$11183)-IF(ISERROR(VLOOKUP(A4230,Seguimiento_Mar_2025!G$4:U$356,15,FALSE)),0,VLOOKUP(A4230,Seguimiento_Mar_2025!G$4:U$356,15,FALSE)))</f>
        <v>0</v>
      </c>
    </row>
    <row r="4231" spans="1:9" ht="30">
      <c r="A4231" t="s">
        <v>283</v>
      </c>
      <c r="B4231" s="1" t="str">
        <f>+IF(LEN(A4231)&gt;0,VLOOKUP(A4231,Seguimiento_Mar_2025!G$4:H$356,2,FALSE),"")</f>
        <v>Agentes educativos de educación inicial y de atención integral a la primera infancia cualificados</v>
      </c>
      <c r="C4231" s="1" t="str">
        <f>+IF(LEN(A4231)&gt;0,VLOOKUP(A4231,Seguimiento_Mar_2025!G$4:J$356,4,FALSE),"")</f>
        <v>Despacho del Gobernador/Oficina privada</v>
      </c>
      <c r="D4231" t="s">
        <v>1257</v>
      </c>
      <c r="E4231" t="str">
        <f t="shared" si="133"/>
        <v>52020702Apartadó</v>
      </c>
      <c r="F4231" t="str">
        <f t="shared" si="134"/>
        <v/>
      </c>
      <c r="G4231">
        <v>20</v>
      </c>
      <c r="H4231" s="2">
        <v>14</v>
      </c>
      <c r="I4231">
        <f>+ABS(SUMIF($A$4:$A$11183,A4231,$H$4:$H$11183)-IF(ISERROR(VLOOKUP(A4231,Seguimiento_Mar_2025!G$4:U$356,15,FALSE)),0,VLOOKUP(A4231,Seguimiento_Mar_2025!G$4:U$356,15,FALSE)))</f>
        <v>0</v>
      </c>
    </row>
    <row r="4232" spans="1:9" ht="30">
      <c r="A4232" t="s">
        <v>283</v>
      </c>
      <c r="B4232" s="1" t="str">
        <f>+IF(LEN(A4232)&gt;0,VLOOKUP(A4232,Seguimiento_Mar_2025!G$4:H$356,2,FALSE),"")</f>
        <v>Agentes educativos de educación inicial y de atención integral a la primera infancia cualificados</v>
      </c>
      <c r="C4232" s="1" t="str">
        <f>+IF(LEN(A4232)&gt;0,VLOOKUP(A4232,Seguimiento_Mar_2025!G$4:J$356,4,FALSE),"")</f>
        <v>Despacho del Gobernador/Oficina privada</v>
      </c>
      <c r="D4232" t="s">
        <v>1309</v>
      </c>
      <c r="E4232" t="str">
        <f t="shared" si="133"/>
        <v>52020702Barbosa</v>
      </c>
      <c r="F4232" t="str">
        <f t="shared" si="134"/>
        <v/>
      </c>
      <c r="G4232">
        <v>33</v>
      </c>
      <c r="H4232" s="2">
        <v>8</v>
      </c>
      <c r="I4232">
        <f>+ABS(SUMIF($A$4:$A$11183,A4232,$H$4:$H$11183)-IF(ISERROR(VLOOKUP(A4232,Seguimiento_Mar_2025!G$4:U$356,15,FALSE)),0,VLOOKUP(A4232,Seguimiento_Mar_2025!G$4:U$356,15,FALSE)))</f>
        <v>0</v>
      </c>
    </row>
    <row r="4233" spans="1:9" ht="30">
      <c r="A4233" t="s">
        <v>283</v>
      </c>
      <c r="B4233" s="1" t="str">
        <f>+IF(LEN(A4233)&gt;0,VLOOKUP(A4233,Seguimiento_Mar_2025!G$4:H$356,2,FALSE),"")</f>
        <v>Agentes educativos de educación inicial y de atención integral a la primera infancia cualificados</v>
      </c>
      <c r="C4233" s="1" t="str">
        <f>+IF(LEN(A4233)&gt;0,VLOOKUP(A4233,Seguimiento_Mar_2025!G$4:J$356,4,FALSE),"")</f>
        <v>Despacho del Gobernador/Oficina privada</v>
      </c>
      <c r="D4233" t="s">
        <v>1272</v>
      </c>
      <c r="E4233" t="str">
        <f t="shared" si="133"/>
        <v>52020702Betulia</v>
      </c>
      <c r="F4233" t="str">
        <f t="shared" si="134"/>
        <v/>
      </c>
      <c r="G4233">
        <v>2</v>
      </c>
      <c r="H4233" s="2">
        <v>0</v>
      </c>
      <c r="I4233">
        <f>+ABS(SUMIF($A$4:$A$11183,A4233,$H$4:$H$11183)-IF(ISERROR(VLOOKUP(A4233,Seguimiento_Mar_2025!G$4:U$356,15,FALSE)),0,VLOOKUP(A4233,Seguimiento_Mar_2025!G$4:U$356,15,FALSE)))</f>
        <v>0</v>
      </c>
    </row>
    <row r="4234" spans="1:9" ht="30">
      <c r="A4234" t="s">
        <v>283</v>
      </c>
      <c r="B4234" s="1" t="str">
        <f>+IF(LEN(A4234)&gt;0,VLOOKUP(A4234,Seguimiento_Mar_2025!G$4:H$356,2,FALSE),"")</f>
        <v>Agentes educativos de educación inicial y de atención integral a la primera infancia cualificados</v>
      </c>
      <c r="C4234" s="1" t="str">
        <f>+IF(LEN(A4234)&gt;0,VLOOKUP(A4234,Seguimiento_Mar_2025!G$4:J$356,4,FALSE),"")</f>
        <v>Despacho del Gobernador/Oficina privada</v>
      </c>
      <c r="D4234" t="s">
        <v>1266</v>
      </c>
      <c r="E4234" t="str">
        <f t="shared" si="133"/>
        <v>52020702Carepa</v>
      </c>
      <c r="F4234" t="str">
        <f t="shared" si="134"/>
        <v/>
      </c>
      <c r="G4234">
        <v>68</v>
      </c>
      <c r="H4234" s="2">
        <v>31</v>
      </c>
      <c r="I4234">
        <f>+ABS(SUMIF($A$4:$A$11183,A4234,$H$4:$H$11183)-IF(ISERROR(VLOOKUP(A4234,Seguimiento_Mar_2025!G$4:U$356,15,FALSE)),0,VLOOKUP(A4234,Seguimiento_Mar_2025!G$4:U$356,15,FALSE)))</f>
        <v>0</v>
      </c>
    </row>
    <row r="4235" spans="1:9" ht="30">
      <c r="A4235" t="s">
        <v>283</v>
      </c>
      <c r="B4235" s="1" t="str">
        <f>+IF(LEN(A4235)&gt;0,VLOOKUP(A4235,Seguimiento_Mar_2025!G$4:H$356,2,FALSE),"")</f>
        <v>Agentes educativos de educación inicial y de atención integral a la primera infancia cualificados</v>
      </c>
      <c r="C4235" s="1" t="str">
        <f>+IF(LEN(A4235)&gt;0,VLOOKUP(A4235,Seguimiento_Mar_2025!G$4:J$356,4,FALSE),"")</f>
        <v>Despacho del Gobernador/Oficina privada</v>
      </c>
      <c r="D4235" t="s">
        <v>1258</v>
      </c>
      <c r="E4235" t="str">
        <f t="shared" si="133"/>
        <v>52020702Chigorodó</v>
      </c>
      <c r="F4235" t="str">
        <f t="shared" si="134"/>
        <v/>
      </c>
      <c r="G4235">
        <v>22</v>
      </c>
      <c r="H4235" s="2">
        <v>0</v>
      </c>
      <c r="I4235">
        <f>+ABS(SUMIF($A$4:$A$11183,A4235,$H$4:$H$11183)-IF(ISERROR(VLOOKUP(A4235,Seguimiento_Mar_2025!G$4:U$356,15,FALSE)),0,VLOOKUP(A4235,Seguimiento_Mar_2025!G$4:U$356,15,FALSE)))</f>
        <v>0</v>
      </c>
    </row>
    <row r="4236" spans="1:9" ht="30">
      <c r="A4236" t="s">
        <v>283</v>
      </c>
      <c r="B4236" s="1" t="str">
        <f>+IF(LEN(A4236)&gt;0,VLOOKUP(A4236,Seguimiento_Mar_2025!G$4:H$356,2,FALSE),"")</f>
        <v>Agentes educativos de educación inicial y de atención integral a la primera infancia cualificados</v>
      </c>
      <c r="C4236" s="1" t="str">
        <f>+IF(LEN(A4236)&gt;0,VLOOKUP(A4236,Seguimiento_Mar_2025!G$4:J$356,4,FALSE),"")</f>
        <v>Despacho del Gobernador/Oficina privada</v>
      </c>
      <c r="D4236" t="s">
        <v>1231</v>
      </c>
      <c r="E4236" t="str">
        <f t="shared" si="133"/>
        <v>52020702Dabeiba</v>
      </c>
      <c r="F4236" t="str">
        <f t="shared" si="134"/>
        <v/>
      </c>
      <c r="G4236">
        <v>4</v>
      </c>
      <c r="H4236" s="2">
        <v>4</v>
      </c>
      <c r="I4236">
        <f>+ABS(SUMIF($A$4:$A$11183,A4236,$H$4:$H$11183)-IF(ISERROR(VLOOKUP(A4236,Seguimiento_Mar_2025!G$4:U$356,15,FALSE)),0,VLOOKUP(A4236,Seguimiento_Mar_2025!G$4:U$356,15,FALSE)))</f>
        <v>0</v>
      </c>
    </row>
    <row r="4237" spans="1:9" ht="30">
      <c r="A4237" t="s">
        <v>283</v>
      </c>
      <c r="B4237" s="1" t="str">
        <f>+IF(LEN(A4237)&gt;0,VLOOKUP(A4237,Seguimiento_Mar_2025!G$4:H$356,2,FALSE),"")</f>
        <v>Agentes educativos de educación inicial y de atención integral a la primera infancia cualificados</v>
      </c>
      <c r="C4237" s="1" t="str">
        <f>+IF(LEN(A4237)&gt;0,VLOOKUP(A4237,Seguimiento_Mar_2025!G$4:J$356,4,FALSE),"")</f>
        <v>Despacho del Gobernador/Oficina privada</v>
      </c>
      <c r="D4237" t="s">
        <v>1253</v>
      </c>
      <c r="E4237" t="str">
        <f t="shared" si="133"/>
        <v>52020702El Bagre</v>
      </c>
      <c r="F4237" t="str">
        <f t="shared" si="134"/>
        <v/>
      </c>
      <c r="G4237">
        <v>1</v>
      </c>
      <c r="H4237" s="2">
        <v>0</v>
      </c>
      <c r="I4237">
        <f>+ABS(SUMIF($A$4:$A$11183,A4237,$H$4:$H$11183)-IF(ISERROR(VLOOKUP(A4237,Seguimiento_Mar_2025!G$4:U$356,15,FALSE)),0,VLOOKUP(A4237,Seguimiento_Mar_2025!G$4:U$356,15,FALSE)))</f>
        <v>0</v>
      </c>
    </row>
    <row r="4238" spans="1:9" ht="30">
      <c r="A4238" t="s">
        <v>283</v>
      </c>
      <c r="B4238" s="1" t="str">
        <f>+IF(LEN(A4238)&gt;0,VLOOKUP(A4238,Seguimiento_Mar_2025!G$4:H$356,2,FALSE),"")</f>
        <v>Agentes educativos de educación inicial y de atención integral a la primera infancia cualificados</v>
      </c>
      <c r="C4238" s="1" t="str">
        <f>+IF(LEN(A4238)&gt;0,VLOOKUP(A4238,Seguimiento_Mar_2025!G$4:J$356,4,FALSE),"")</f>
        <v>Despacho del Gobernador/Oficina privada</v>
      </c>
      <c r="D4238" t="s">
        <v>1333</v>
      </c>
      <c r="E4238" t="str">
        <f t="shared" si="133"/>
        <v>52020702La Unión</v>
      </c>
      <c r="F4238" t="str">
        <f t="shared" si="134"/>
        <v/>
      </c>
      <c r="G4238">
        <v>58</v>
      </c>
      <c r="H4238" s="2">
        <v>9</v>
      </c>
      <c r="I4238">
        <f>+ABS(SUMIF($A$4:$A$11183,A4238,$H$4:$H$11183)-IF(ISERROR(VLOOKUP(A4238,Seguimiento_Mar_2025!G$4:U$356,15,FALSE)),0,VLOOKUP(A4238,Seguimiento_Mar_2025!G$4:U$356,15,FALSE)))</f>
        <v>0</v>
      </c>
    </row>
    <row r="4239" spans="1:9" ht="30">
      <c r="A4239" t="s">
        <v>283</v>
      </c>
      <c r="B4239" s="1" t="str">
        <f>+IF(LEN(A4239)&gt;0,VLOOKUP(A4239,Seguimiento_Mar_2025!G$4:H$356,2,FALSE),"")</f>
        <v>Agentes educativos de educación inicial y de atención integral a la primera infancia cualificados</v>
      </c>
      <c r="C4239" s="1" t="str">
        <f>+IF(LEN(A4239)&gt;0,VLOOKUP(A4239,Seguimiento_Mar_2025!G$4:J$356,4,FALSE),"")</f>
        <v>Despacho del Gobernador/Oficina privada</v>
      </c>
      <c r="D4239" t="s">
        <v>1285</v>
      </c>
      <c r="E4239" t="str">
        <f t="shared" si="133"/>
        <v>52020702Mutatá</v>
      </c>
      <c r="F4239" t="str">
        <f t="shared" si="134"/>
        <v/>
      </c>
      <c r="G4239">
        <v>3</v>
      </c>
      <c r="H4239" s="2">
        <v>47</v>
      </c>
      <c r="I4239">
        <f>+ABS(SUMIF($A$4:$A$11183,A4239,$H$4:$H$11183)-IF(ISERROR(VLOOKUP(A4239,Seguimiento_Mar_2025!G$4:U$356,15,FALSE)),0,VLOOKUP(A4239,Seguimiento_Mar_2025!G$4:U$356,15,FALSE)))</f>
        <v>0</v>
      </c>
    </row>
    <row r="4240" spans="1:9" ht="30">
      <c r="A4240" t="s">
        <v>283</v>
      </c>
      <c r="B4240" s="1" t="str">
        <f>+IF(LEN(A4240)&gt;0,VLOOKUP(A4240,Seguimiento_Mar_2025!G$4:H$356,2,FALSE),"")</f>
        <v>Agentes educativos de educación inicial y de atención integral a la primera infancia cualificados</v>
      </c>
      <c r="C4240" s="1" t="str">
        <f>+IF(LEN(A4240)&gt;0,VLOOKUP(A4240,Seguimiento_Mar_2025!G$4:J$356,4,FALSE),"")</f>
        <v>Despacho del Gobernador/Oficina privada</v>
      </c>
      <c r="D4240" t="s">
        <v>1286</v>
      </c>
      <c r="E4240" t="str">
        <f t="shared" si="133"/>
        <v>52020702Nariño</v>
      </c>
      <c r="F4240" t="str">
        <f t="shared" si="134"/>
        <v/>
      </c>
      <c r="G4240">
        <v>18</v>
      </c>
      <c r="H4240" s="2">
        <v>9</v>
      </c>
      <c r="I4240">
        <f>+ABS(SUMIF($A$4:$A$11183,A4240,$H$4:$H$11183)-IF(ISERROR(VLOOKUP(A4240,Seguimiento_Mar_2025!G$4:U$356,15,FALSE)),0,VLOOKUP(A4240,Seguimiento_Mar_2025!G$4:U$356,15,FALSE)))</f>
        <v>0</v>
      </c>
    </row>
    <row r="4241" spans="1:9" ht="30">
      <c r="A4241" t="s">
        <v>283</v>
      </c>
      <c r="B4241" s="1" t="str">
        <f>+IF(LEN(A4241)&gt;0,VLOOKUP(A4241,Seguimiento_Mar_2025!G$4:H$356,2,FALSE),"")</f>
        <v>Agentes educativos de educación inicial y de atención integral a la primera infancia cualificados</v>
      </c>
      <c r="C4241" s="1" t="str">
        <f>+IF(LEN(A4241)&gt;0,VLOOKUP(A4241,Seguimiento_Mar_2025!G$4:J$356,4,FALSE),"")</f>
        <v>Despacho del Gobernador/Oficina privada</v>
      </c>
      <c r="D4241" t="s">
        <v>1239</v>
      </c>
      <c r="E4241" t="str">
        <f t="shared" si="133"/>
        <v>52020702Nechí</v>
      </c>
      <c r="F4241" t="str">
        <f t="shared" si="134"/>
        <v/>
      </c>
      <c r="G4241">
        <v>1</v>
      </c>
      <c r="H4241" s="2">
        <v>0</v>
      </c>
      <c r="I4241">
        <f>+ABS(SUMIF($A$4:$A$11183,A4241,$H$4:$H$11183)-IF(ISERROR(VLOOKUP(A4241,Seguimiento_Mar_2025!G$4:U$356,15,FALSE)),0,VLOOKUP(A4241,Seguimiento_Mar_2025!G$4:U$356,15,FALSE)))</f>
        <v>0</v>
      </c>
    </row>
    <row r="4242" spans="1:9" ht="30">
      <c r="A4242" t="s">
        <v>283</v>
      </c>
      <c r="B4242" s="1" t="str">
        <f>+IF(LEN(A4242)&gt;0,VLOOKUP(A4242,Seguimiento_Mar_2025!G$4:H$356,2,FALSE),"")</f>
        <v>Agentes educativos de educación inicial y de atención integral a la primera infancia cualificados</v>
      </c>
      <c r="C4242" s="1" t="str">
        <f>+IF(LEN(A4242)&gt;0,VLOOKUP(A4242,Seguimiento_Mar_2025!G$4:J$356,4,FALSE),"")</f>
        <v>Despacho del Gobernador/Oficina privada</v>
      </c>
      <c r="D4242" t="s">
        <v>1260</v>
      </c>
      <c r="E4242" t="str">
        <f t="shared" si="133"/>
        <v>52020702Puerto Berrío</v>
      </c>
      <c r="F4242" t="str">
        <f t="shared" si="134"/>
        <v/>
      </c>
      <c r="G4242">
        <v>5</v>
      </c>
      <c r="H4242" s="2">
        <v>0</v>
      </c>
      <c r="I4242">
        <f>+ABS(SUMIF($A$4:$A$11183,A4242,$H$4:$H$11183)-IF(ISERROR(VLOOKUP(A4242,Seguimiento_Mar_2025!G$4:U$356,15,FALSE)),0,VLOOKUP(A4242,Seguimiento_Mar_2025!G$4:U$356,15,FALSE)))</f>
        <v>0</v>
      </c>
    </row>
    <row r="4243" spans="1:9" ht="30">
      <c r="A4243" t="s">
        <v>283</v>
      </c>
      <c r="B4243" s="1" t="str">
        <f>+IF(LEN(A4243)&gt;0,VLOOKUP(A4243,Seguimiento_Mar_2025!G$4:H$356,2,FALSE),"")</f>
        <v>Agentes educativos de educación inicial y de atención integral a la primera infancia cualificados</v>
      </c>
      <c r="C4243" s="1" t="str">
        <f>+IF(LEN(A4243)&gt;0,VLOOKUP(A4243,Seguimiento_Mar_2025!G$4:J$356,4,FALSE),"")</f>
        <v>Despacho del Gobernador/Oficina privada</v>
      </c>
      <c r="D4243" t="s">
        <v>1268</v>
      </c>
      <c r="E4243" t="str">
        <f t="shared" si="133"/>
        <v>52020702Puerto Triunfo</v>
      </c>
      <c r="F4243" t="str">
        <f t="shared" si="134"/>
        <v/>
      </c>
      <c r="G4243">
        <v>9</v>
      </c>
      <c r="H4243" s="2">
        <v>0</v>
      </c>
      <c r="I4243">
        <f>+ABS(SUMIF($A$4:$A$11183,A4243,$H$4:$H$11183)-IF(ISERROR(VLOOKUP(A4243,Seguimiento_Mar_2025!G$4:U$356,15,FALSE)),0,VLOOKUP(A4243,Seguimiento_Mar_2025!G$4:U$356,15,FALSE)))</f>
        <v>0</v>
      </c>
    </row>
    <row r="4244" spans="1:9" ht="30">
      <c r="A4244" t="s">
        <v>283</v>
      </c>
      <c r="B4244" s="1" t="str">
        <f>+IF(LEN(A4244)&gt;0,VLOOKUP(A4244,Seguimiento_Mar_2025!G$4:H$356,2,FALSE),"")</f>
        <v>Agentes educativos de educación inicial y de atención integral a la primera infancia cualificados</v>
      </c>
      <c r="C4244" s="1" t="str">
        <f>+IF(LEN(A4244)&gt;0,VLOOKUP(A4244,Seguimiento_Mar_2025!G$4:J$356,4,FALSE),"")</f>
        <v>Despacho del Gobernador/Oficina privada</v>
      </c>
      <c r="D4244" t="s">
        <v>1336</v>
      </c>
      <c r="E4244" t="str">
        <f t="shared" si="133"/>
        <v>52020702Remedios</v>
      </c>
      <c r="F4244" t="str">
        <f t="shared" si="134"/>
        <v/>
      </c>
      <c r="G4244">
        <v>6</v>
      </c>
      <c r="H4244" s="2">
        <v>1</v>
      </c>
      <c r="I4244">
        <f>+ABS(SUMIF($A$4:$A$11183,A4244,$H$4:$H$11183)-IF(ISERROR(VLOOKUP(A4244,Seguimiento_Mar_2025!G$4:U$356,15,FALSE)),0,VLOOKUP(A4244,Seguimiento_Mar_2025!G$4:U$356,15,FALSE)))</f>
        <v>0</v>
      </c>
    </row>
    <row r="4245" spans="1:9" ht="30">
      <c r="A4245" t="s">
        <v>283</v>
      </c>
      <c r="B4245" s="1" t="str">
        <f>+IF(LEN(A4245)&gt;0,VLOOKUP(A4245,Seguimiento_Mar_2025!G$4:H$356,2,FALSE),"")</f>
        <v>Agentes educativos de educación inicial y de atención integral a la primera infancia cualificados</v>
      </c>
      <c r="C4245" s="1" t="str">
        <f>+IF(LEN(A4245)&gt;0,VLOOKUP(A4245,Seguimiento_Mar_2025!G$4:J$356,4,FALSE),"")</f>
        <v>Despacho del Gobernador/Oficina privada</v>
      </c>
      <c r="D4245" t="s">
        <v>1262</v>
      </c>
      <c r="E4245" t="str">
        <f t="shared" si="133"/>
        <v>52020702Segovia</v>
      </c>
      <c r="F4245" t="str">
        <f t="shared" si="134"/>
        <v/>
      </c>
      <c r="G4245">
        <v>9</v>
      </c>
      <c r="H4245" s="2">
        <v>2</v>
      </c>
      <c r="I4245">
        <f>+ABS(SUMIF($A$4:$A$11183,A4245,$H$4:$H$11183)-IF(ISERROR(VLOOKUP(A4245,Seguimiento_Mar_2025!G$4:U$356,15,FALSE)),0,VLOOKUP(A4245,Seguimiento_Mar_2025!G$4:U$356,15,FALSE)))</f>
        <v>0</v>
      </c>
    </row>
    <row r="4246" spans="1:9" ht="30">
      <c r="A4246" t="s">
        <v>283</v>
      </c>
      <c r="B4246" s="1" t="str">
        <f>+IF(LEN(A4246)&gt;0,VLOOKUP(A4246,Seguimiento_Mar_2025!G$4:H$356,2,FALSE),"")</f>
        <v>Agentes educativos de educación inicial y de atención integral a la primera infancia cualificados</v>
      </c>
      <c r="C4246" s="1" t="str">
        <f>+IF(LEN(A4246)&gt;0,VLOOKUP(A4246,Seguimiento_Mar_2025!G$4:J$356,4,FALSE),"")</f>
        <v>Despacho del Gobernador/Oficina privada</v>
      </c>
      <c r="D4246" t="s">
        <v>1227</v>
      </c>
      <c r="E4246" t="str">
        <f t="shared" si="133"/>
        <v>52020702Turbo</v>
      </c>
      <c r="F4246" t="str">
        <f t="shared" si="134"/>
        <v/>
      </c>
      <c r="G4246">
        <v>45</v>
      </c>
      <c r="H4246" s="2">
        <v>3</v>
      </c>
      <c r="I4246">
        <f>+ABS(SUMIF($A$4:$A$11183,A4246,$H$4:$H$11183)-IF(ISERROR(VLOOKUP(A4246,Seguimiento_Mar_2025!G$4:U$356,15,FALSE)),0,VLOOKUP(A4246,Seguimiento_Mar_2025!G$4:U$356,15,FALSE)))</f>
        <v>0</v>
      </c>
    </row>
    <row r="4247" spans="1:9" ht="30">
      <c r="A4247" t="s">
        <v>283</v>
      </c>
      <c r="B4247" s="1" t="str">
        <f>+IF(LEN(A4247)&gt;0,VLOOKUP(A4247,Seguimiento_Mar_2025!G$4:H$356,2,FALSE),"")</f>
        <v>Agentes educativos de educación inicial y de atención integral a la primera infancia cualificados</v>
      </c>
      <c r="C4247" s="1" t="str">
        <f>+IF(LEN(A4247)&gt;0,VLOOKUP(A4247,Seguimiento_Mar_2025!G$4:J$356,4,FALSE),"")</f>
        <v>Despacho del Gobernador/Oficina privada</v>
      </c>
      <c r="D4247" t="s">
        <v>1290</v>
      </c>
      <c r="E4247" t="str">
        <f t="shared" si="133"/>
        <v>52020702Uramita</v>
      </c>
      <c r="F4247" t="str">
        <f t="shared" si="134"/>
        <v/>
      </c>
      <c r="G4247">
        <v>38</v>
      </c>
      <c r="H4247" s="2">
        <v>4</v>
      </c>
      <c r="I4247">
        <f>+ABS(SUMIF($A$4:$A$11183,A4247,$H$4:$H$11183)-IF(ISERROR(VLOOKUP(A4247,Seguimiento_Mar_2025!G$4:U$356,15,FALSE)),0,VLOOKUP(A4247,Seguimiento_Mar_2025!G$4:U$356,15,FALSE)))</f>
        <v>0</v>
      </c>
    </row>
    <row r="4248" spans="1:9" ht="30">
      <c r="A4248" t="s">
        <v>283</v>
      </c>
      <c r="B4248" s="1" t="str">
        <f>+IF(LEN(A4248)&gt;0,VLOOKUP(A4248,Seguimiento_Mar_2025!G$4:H$356,2,FALSE),"")</f>
        <v>Agentes educativos de educación inicial y de atención integral a la primera infancia cualificados</v>
      </c>
      <c r="C4248" s="1" t="str">
        <f>+IF(LEN(A4248)&gt;0,VLOOKUP(A4248,Seguimiento_Mar_2025!G$4:J$356,4,FALSE),"")</f>
        <v>Despacho del Gobernador/Oficina privada</v>
      </c>
      <c r="D4248" t="s">
        <v>1252</v>
      </c>
      <c r="E4248" t="str">
        <f t="shared" si="133"/>
        <v>52020702Urrao</v>
      </c>
      <c r="F4248" t="str">
        <f t="shared" si="134"/>
        <v/>
      </c>
      <c r="G4248">
        <v>11</v>
      </c>
      <c r="H4248" s="2">
        <v>0</v>
      </c>
      <c r="I4248">
        <f>+ABS(SUMIF($A$4:$A$11183,A4248,$H$4:$H$11183)-IF(ISERROR(VLOOKUP(A4248,Seguimiento_Mar_2025!G$4:U$356,15,FALSE)),0,VLOOKUP(A4248,Seguimiento_Mar_2025!G$4:U$356,15,FALSE)))</f>
        <v>0</v>
      </c>
    </row>
    <row r="4249" spans="1:9" ht="30">
      <c r="A4249" t="s">
        <v>283</v>
      </c>
      <c r="B4249" s="1" t="str">
        <f>+IF(LEN(A4249)&gt;0,VLOOKUP(A4249,Seguimiento_Mar_2025!G$4:H$356,2,FALSE),"")</f>
        <v>Agentes educativos de educación inicial y de atención integral a la primera infancia cualificados</v>
      </c>
      <c r="C4249" s="1" t="str">
        <f>+IF(LEN(A4249)&gt;0,VLOOKUP(A4249,Seguimiento_Mar_2025!G$4:J$356,4,FALSE),"")</f>
        <v>Despacho del Gobernador/Oficina privada</v>
      </c>
      <c r="D4249" t="s">
        <v>1232</v>
      </c>
      <c r="E4249" t="str">
        <f t="shared" si="133"/>
        <v>52020702Vegachí</v>
      </c>
      <c r="F4249" t="str">
        <f t="shared" si="134"/>
        <v/>
      </c>
      <c r="G4249">
        <v>18</v>
      </c>
      <c r="H4249" s="2">
        <v>0</v>
      </c>
      <c r="I4249">
        <f>+ABS(SUMIF($A$4:$A$11183,A4249,$H$4:$H$11183)-IF(ISERROR(VLOOKUP(A4249,Seguimiento_Mar_2025!G$4:U$356,15,FALSE)),0,VLOOKUP(A4249,Seguimiento_Mar_2025!G$4:U$356,15,FALSE)))</f>
        <v>0</v>
      </c>
    </row>
    <row r="4250" spans="1:9" ht="30">
      <c r="A4250" t="s">
        <v>283</v>
      </c>
      <c r="B4250" s="1" t="str">
        <f>+IF(LEN(A4250)&gt;0,VLOOKUP(A4250,Seguimiento_Mar_2025!G$4:H$356,2,FALSE),"")</f>
        <v>Agentes educativos de educación inicial y de atención integral a la primera infancia cualificados</v>
      </c>
      <c r="C4250" s="1" t="str">
        <f>+IF(LEN(A4250)&gt;0,VLOOKUP(A4250,Seguimiento_Mar_2025!G$4:J$356,4,FALSE),"")</f>
        <v>Despacho del Gobernador/Oficina privada</v>
      </c>
      <c r="D4250" t="s">
        <v>1353</v>
      </c>
      <c r="E4250" t="str">
        <f t="shared" si="133"/>
        <v>52020702Yarumal</v>
      </c>
      <c r="F4250" t="str">
        <f t="shared" si="134"/>
        <v/>
      </c>
      <c r="G4250">
        <v>6</v>
      </c>
      <c r="H4250" s="2">
        <v>0</v>
      </c>
      <c r="I4250">
        <f>+ABS(SUMIF($A$4:$A$11183,A4250,$H$4:$H$11183)-IF(ISERROR(VLOOKUP(A4250,Seguimiento_Mar_2025!G$4:U$356,15,FALSE)),0,VLOOKUP(A4250,Seguimiento_Mar_2025!G$4:U$356,15,FALSE)))</f>
        <v>0</v>
      </c>
    </row>
    <row r="4251" spans="1:9" ht="30">
      <c r="A4251" t="s">
        <v>283</v>
      </c>
      <c r="B4251" s="1" t="str">
        <f>+IF(LEN(A4251)&gt;0,VLOOKUP(A4251,Seguimiento_Mar_2025!G$4:H$356,2,FALSE),"")</f>
        <v>Agentes educativos de educación inicial y de atención integral a la primera infancia cualificados</v>
      </c>
      <c r="C4251" s="1" t="str">
        <f>+IF(LEN(A4251)&gt;0,VLOOKUP(A4251,Seguimiento_Mar_2025!G$4:J$356,4,FALSE),"")</f>
        <v>Despacho del Gobernador/Oficina privada</v>
      </c>
      <c r="D4251" t="s">
        <v>1233</v>
      </c>
      <c r="E4251" t="str">
        <f t="shared" si="133"/>
        <v>52020702Zaragoza</v>
      </c>
      <c r="F4251" t="str">
        <f t="shared" si="134"/>
        <v/>
      </c>
      <c r="G4251">
        <v>1</v>
      </c>
      <c r="H4251" s="2">
        <v>1</v>
      </c>
      <c r="I4251">
        <f>+ABS(SUMIF($A$4:$A$11183,A4251,$H$4:$H$11183)-IF(ISERROR(VLOOKUP(A4251,Seguimiento_Mar_2025!G$4:U$356,15,FALSE)),0,VLOOKUP(A4251,Seguimiento_Mar_2025!G$4:U$356,15,FALSE)))</f>
        <v>0</v>
      </c>
    </row>
    <row r="4252" spans="1:9" ht="30">
      <c r="A4252" t="s">
        <v>280</v>
      </c>
      <c r="B4252" s="1" t="str">
        <f>+IF(LEN(A4252)&gt;0,VLOOKUP(A4252,Seguimiento_Mar_2025!G$4:H$356,2,FALSE),"")</f>
        <v>Gestantes, niños y niñas de 0 a 5 años atendidios en servicios integrales</v>
      </c>
      <c r="C4252" s="1" t="str">
        <f>+IF(LEN(A4252)&gt;0,VLOOKUP(A4252,Seguimiento_Mar_2025!G$4:J$356,4,FALSE),"")</f>
        <v>Despacho del Gobernador/Oficina privada</v>
      </c>
      <c r="D4252" t="s">
        <v>1271</v>
      </c>
      <c r="E4252" t="str">
        <f t="shared" si="133"/>
        <v>52020701Abejorral</v>
      </c>
      <c r="F4252" t="str">
        <f t="shared" si="134"/>
        <v/>
      </c>
      <c r="G4252">
        <v>121</v>
      </c>
      <c r="H4252" s="2">
        <v>139</v>
      </c>
      <c r="I4252">
        <f>+ABS(SUMIF($A$4:$A$11183,A4252,$H$4:$H$11183)-IF(ISERROR(VLOOKUP(A4252,Seguimiento_Mar_2025!G$4:U$356,15,FALSE)),0,VLOOKUP(A4252,Seguimiento_Mar_2025!G$4:U$356,15,FALSE)))</f>
        <v>0</v>
      </c>
    </row>
    <row r="4253" spans="1:9" ht="30">
      <c r="A4253" t="s">
        <v>280</v>
      </c>
      <c r="B4253" s="1" t="str">
        <f>+IF(LEN(A4253)&gt;0,VLOOKUP(A4253,Seguimiento_Mar_2025!G$4:H$356,2,FALSE),"")</f>
        <v>Gestantes, niños y niñas de 0 a 5 años atendidios en servicios integrales</v>
      </c>
      <c r="C4253" s="1" t="str">
        <f>+IF(LEN(A4253)&gt;0,VLOOKUP(A4253,Seguimiento_Mar_2025!G$4:J$356,4,FALSE),"")</f>
        <v>Despacho del Gobernador/Oficina privada</v>
      </c>
      <c r="D4253" t="s">
        <v>1305</v>
      </c>
      <c r="E4253" t="str">
        <f t="shared" si="133"/>
        <v>52020701Amalfi</v>
      </c>
      <c r="F4253" t="str">
        <f t="shared" si="134"/>
        <v/>
      </c>
      <c r="G4253">
        <v>123</v>
      </c>
      <c r="H4253" s="2">
        <v>176</v>
      </c>
      <c r="I4253">
        <f>+ABS(SUMIF($A$4:$A$11183,A4253,$H$4:$H$11183)-IF(ISERROR(VLOOKUP(A4253,Seguimiento_Mar_2025!G$4:U$356,15,FALSE)),0,VLOOKUP(A4253,Seguimiento_Mar_2025!G$4:U$356,15,FALSE)))</f>
        <v>0</v>
      </c>
    </row>
    <row r="4254" spans="1:9" ht="30">
      <c r="A4254" t="s">
        <v>280</v>
      </c>
      <c r="B4254" s="1" t="str">
        <f>+IF(LEN(A4254)&gt;0,VLOOKUP(A4254,Seguimiento_Mar_2025!G$4:H$356,2,FALSE),"")</f>
        <v>Gestantes, niños y niñas de 0 a 5 años atendidios en servicios integrales</v>
      </c>
      <c r="C4254" s="1" t="str">
        <f>+IF(LEN(A4254)&gt;0,VLOOKUP(A4254,Seguimiento_Mar_2025!G$4:J$356,4,FALSE),"")</f>
        <v>Despacho del Gobernador/Oficina privada</v>
      </c>
      <c r="D4254" t="s">
        <v>1278</v>
      </c>
      <c r="E4254" t="str">
        <f t="shared" si="133"/>
        <v>52020701Angostura</v>
      </c>
      <c r="F4254" t="str">
        <f t="shared" si="134"/>
        <v/>
      </c>
      <c r="G4254">
        <v>130</v>
      </c>
      <c r="H4254" s="2">
        <v>196</v>
      </c>
      <c r="I4254">
        <f>+ABS(SUMIF($A$4:$A$11183,A4254,$H$4:$H$11183)-IF(ISERROR(VLOOKUP(A4254,Seguimiento_Mar_2025!G$4:U$356,15,FALSE)),0,VLOOKUP(A4254,Seguimiento_Mar_2025!G$4:U$356,15,FALSE)))</f>
        <v>0</v>
      </c>
    </row>
    <row r="4255" spans="1:9" ht="30">
      <c r="A4255" t="s">
        <v>280</v>
      </c>
      <c r="B4255" s="1" t="str">
        <f>+IF(LEN(A4255)&gt;0,VLOOKUP(A4255,Seguimiento_Mar_2025!G$4:H$356,2,FALSE),"")</f>
        <v>Gestantes, niños y niñas de 0 a 5 años atendidios en servicios integrales</v>
      </c>
      <c r="C4255" s="1" t="str">
        <f>+IF(LEN(A4255)&gt;0,VLOOKUP(A4255,Seguimiento_Mar_2025!G$4:J$356,4,FALSE),"")</f>
        <v>Despacho del Gobernador/Oficina privada</v>
      </c>
      <c r="D4255" t="s">
        <v>1306</v>
      </c>
      <c r="E4255" t="str">
        <f t="shared" si="133"/>
        <v>52020701Anorí</v>
      </c>
      <c r="F4255" t="str">
        <f t="shared" si="134"/>
        <v/>
      </c>
      <c r="G4255">
        <v>44</v>
      </c>
      <c r="H4255" s="2">
        <v>85</v>
      </c>
      <c r="I4255">
        <f>+ABS(SUMIF($A$4:$A$11183,A4255,$H$4:$H$11183)-IF(ISERROR(VLOOKUP(A4255,Seguimiento_Mar_2025!G$4:U$356,15,FALSE)),0,VLOOKUP(A4255,Seguimiento_Mar_2025!G$4:U$356,15,FALSE)))</f>
        <v>0</v>
      </c>
    </row>
    <row r="4256" spans="1:9" ht="30">
      <c r="A4256" t="s">
        <v>280</v>
      </c>
      <c r="B4256" s="1" t="str">
        <f>+IF(LEN(A4256)&gt;0,VLOOKUP(A4256,Seguimiento_Mar_2025!G$4:H$356,2,FALSE),"")</f>
        <v>Gestantes, niños y niñas de 0 a 5 años atendidios en servicios integrales</v>
      </c>
      <c r="C4256" s="1" t="str">
        <f>+IF(LEN(A4256)&gt;0,VLOOKUP(A4256,Seguimiento_Mar_2025!G$4:J$356,4,FALSE),"")</f>
        <v>Despacho del Gobernador/Oficina privada</v>
      </c>
      <c r="D4256" t="s">
        <v>1257</v>
      </c>
      <c r="E4256" t="str">
        <f t="shared" si="133"/>
        <v>52020701Apartadó</v>
      </c>
      <c r="F4256" t="str">
        <f t="shared" si="134"/>
        <v/>
      </c>
      <c r="G4256">
        <v>394</v>
      </c>
      <c r="H4256" s="2">
        <v>742</v>
      </c>
      <c r="I4256">
        <f>+ABS(SUMIF($A$4:$A$11183,A4256,$H$4:$H$11183)-IF(ISERROR(VLOOKUP(A4256,Seguimiento_Mar_2025!G$4:U$356,15,FALSE)),0,VLOOKUP(A4256,Seguimiento_Mar_2025!G$4:U$356,15,FALSE)))</f>
        <v>0</v>
      </c>
    </row>
    <row r="4257" spans="1:9" ht="30">
      <c r="A4257" t="s">
        <v>280</v>
      </c>
      <c r="B4257" s="1" t="str">
        <f>+IF(LEN(A4257)&gt;0,VLOOKUP(A4257,Seguimiento_Mar_2025!G$4:H$356,2,FALSE),"")</f>
        <v>Gestantes, niños y niñas de 0 a 5 años atendidios en servicios integrales</v>
      </c>
      <c r="C4257" s="1" t="str">
        <f>+IF(LEN(A4257)&gt;0,VLOOKUP(A4257,Seguimiento_Mar_2025!G$4:J$356,4,FALSE),"")</f>
        <v>Despacho del Gobernador/Oficina privada</v>
      </c>
      <c r="D4257" t="s">
        <v>1225</v>
      </c>
      <c r="E4257" t="str">
        <f t="shared" si="133"/>
        <v>52020701Arboletes</v>
      </c>
      <c r="F4257" t="str">
        <f t="shared" si="134"/>
        <v/>
      </c>
      <c r="G4257">
        <v>176</v>
      </c>
      <c r="H4257" s="2">
        <v>284</v>
      </c>
      <c r="I4257">
        <f>+ABS(SUMIF($A$4:$A$11183,A4257,$H$4:$H$11183)-IF(ISERROR(VLOOKUP(A4257,Seguimiento_Mar_2025!G$4:U$356,15,FALSE)),0,VLOOKUP(A4257,Seguimiento_Mar_2025!G$4:U$356,15,FALSE)))</f>
        <v>0</v>
      </c>
    </row>
    <row r="4258" spans="1:9" ht="30">
      <c r="A4258" t="s">
        <v>280</v>
      </c>
      <c r="B4258" s="1" t="str">
        <f>+IF(LEN(A4258)&gt;0,VLOOKUP(A4258,Seguimiento_Mar_2025!G$4:H$356,2,FALSE),"")</f>
        <v>Gestantes, niños y niñas de 0 a 5 años atendidios en servicios integrales</v>
      </c>
      <c r="C4258" s="1" t="str">
        <f>+IF(LEN(A4258)&gt;0,VLOOKUP(A4258,Seguimiento_Mar_2025!G$4:J$356,4,FALSE),"")</f>
        <v>Despacho del Gobernador/Oficina privada</v>
      </c>
      <c r="D4258" t="s">
        <v>1308</v>
      </c>
      <c r="E4258" t="str">
        <f t="shared" si="133"/>
        <v>52020701Argelia</v>
      </c>
      <c r="F4258" t="str">
        <f t="shared" si="134"/>
        <v/>
      </c>
      <c r="G4258">
        <v>52</v>
      </c>
      <c r="H4258" s="2">
        <v>55</v>
      </c>
      <c r="I4258">
        <f>+ABS(SUMIF($A$4:$A$11183,A4258,$H$4:$H$11183)-IF(ISERROR(VLOOKUP(A4258,Seguimiento_Mar_2025!G$4:U$356,15,FALSE)),0,VLOOKUP(A4258,Seguimiento_Mar_2025!G$4:U$356,15,FALSE)))</f>
        <v>0</v>
      </c>
    </row>
    <row r="4259" spans="1:9" ht="30">
      <c r="A4259" t="s">
        <v>280</v>
      </c>
      <c r="B4259" s="1" t="str">
        <f>+IF(LEN(A4259)&gt;0,VLOOKUP(A4259,Seguimiento_Mar_2025!G$4:H$356,2,FALSE),"")</f>
        <v>Gestantes, niños y niñas de 0 a 5 años atendidios en servicios integrales</v>
      </c>
      <c r="C4259" s="1" t="str">
        <f>+IF(LEN(A4259)&gt;0,VLOOKUP(A4259,Seguimiento_Mar_2025!G$4:J$356,4,FALSE),"")</f>
        <v>Despacho del Gobernador/Oficina privada</v>
      </c>
      <c r="D4259" t="s">
        <v>1309</v>
      </c>
      <c r="E4259" t="str">
        <f t="shared" si="133"/>
        <v>52020701Barbosa</v>
      </c>
      <c r="F4259" t="str">
        <f t="shared" si="134"/>
        <v/>
      </c>
      <c r="G4259">
        <v>125</v>
      </c>
      <c r="H4259" s="2">
        <v>181</v>
      </c>
      <c r="I4259">
        <f>+ABS(SUMIF($A$4:$A$11183,A4259,$H$4:$H$11183)-IF(ISERROR(VLOOKUP(A4259,Seguimiento_Mar_2025!G$4:U$356,15,FALSE)),0,VLOOKUP(A4259,Seguimiento_Mar_2025!G$4:U$356,15,FALSE)))</f>
        <v>0</v>
      </c>
    </row>
    <row r="4260" spans="1:9" ht="30">
      <c r="A4260" t="s">
        <v>280</v>
      </c>
      <c r="B4260" s="1" t="str">
        <f>+IF(LEN(A4260)&gt;0,VLOOKUP(A4260,Seguimiento_Mar_2025!G$4:H$356,2,FALSE),"")</f>
        <v>Gestantes, niños y niñas de 0 a 5 años atendidios en servicios integrales</v>
      </c>
      <c r="C4260" s="1" t="str">
        <f>+IF(LEN(A4260)&gt;0,VLOOKUP(A4260,Seguimiento_Mar_2025!G$4:J$356,4,FALSE),"")</f>
        <v>Despacho del Gobernador/Oficina privada</v>
      </c>
      <c r="D4260" t="s">
        <v>1272</v>
      </c>
      <c r="E4260" t="str">
        <f t="shared" si="133"/>
        <v>52020701Betulia</v>
      </c>
      <c r="F4260" t="str">
        <f t="shared" si="134"/>
        <v/>
      </c>
      <c r="G4260">
        <v>158</v>
      </c>
      <c r="H4260" s="2">
        <v>186</v>
      </c>
      <c r="I4260">
        <f>+ABS(SUMIF($A$4:$A$11183,A4260,$H$4:$H$11183)-IF(ISERROR(VLOOKUP(A4260,Seguimiento_Mar_2025!G$4:U$356,15,FALSE)),0,VLOOKUP(A4260,Seguimiento_Mar_2025!G$4:U$356,15,FALSE)))</f>
        <v>0</v>
      </c>
    </row>
    <row r="4261" spans="1:9" ht="30">
      <c r="A4261" t="s">
        <v>280</v>
      </c>
      <c r="B4261" s="1" t="str">
        <f>+IF(LEN(A4261)&gt;0,VLOOKUP(A4261,Seguimiento_Mar_2025!G$4:H$356,2,FALSE),"")</f>
        <v>Gestantes, niños y niñas de 0 a 5 años atendidios en servicios integrales</v>
      </c>
      <c r="C4261" s="1" t="str">
        <f>+IF(LEN(A4261)&gt;0,VLOOKUP(A4261,Seguimiento_Mar_2025!G$4:J$356,4,FALSE),"")</f>
        <v>Despacho del Gobernador/Oficina privada</v>
      </c>
      <c r="D4261" t="s">
        <v>1264</v>
      </c>
      <c r="E4261" t="str">
        <f t="shared" si="133"/>
        <v>52020701Cáceres</v>
      </c>
      <c r="F4261" t="str">
        <f t="shared" si="134"/>
        <v/>
      </c>
      <c r="G4261">
        <v>72</v>
      </c>
      <c r="H4261" s="2">
        <v>126</v>
      </c>
      <c r="I4261">
        <f>+ABS(SUMIF($A$4:$A$11183,A4261,$H$4:$H$11183)-IF(ISERROR(VLOOKUP(A4261,Seguimiento_Mar_2025!G$4:U$356,15,FALSE)),0,VLOOKUP(A4261,Seguimiento_Mar_2025!G$4:U$356,15,FALSE)))</f>
        <v>0</v>
      </c>
    </row>
    <row r="4262" spans="1:9" ht="30">
      <c r="A4262" t="s">
        <v>280</v>
      </c>
      <c r="B4262" s="1" t="str">
        <f>+IF(LEN(A4262)&gt;0,VLOOKUP(A4262,Seguimiento_Mar_2025!G$4:H$356,2,FALSE),"")</f>
        <v>Gestantes, niños y niñas de 0 a 5 años atendidios en servicios integrales</v>
      </c>
      <c r="C4262" s="1" t="str">
        <f>+IF(LEN(A4262)&gt;0,VLOOKUP(A4262,Seguimiento_Mar_2025!G$4:J$356,4,FALSE),"")</f>
        <v>Despacho del Gobernador/Oficina privada</v>
      </c>
      <c r="D4262" t="s">
        <v>1316</v>
      </c>
      <c r="E4262" t="str">
        <f t="shared" si="133"/>
        <v>52020701Cañasgordas</v>
      </c>
      <c r="F4262" t="str">
        <f t="shared" si="134"/>
        <v/>
      </c>
      <c r="G4262">
        <v>19</v>
      </c>
      <c r="H4262" s="2">
        <v>68</v>
      </c>
      <c r="I4262">
        <f>+ABS(SUMIF($A$4:$A$11183,A4262,$H$4:$H$11183)-IF(ISERROR(VLOOKUP(A4262,Seguimiento_Mar_2025!G$4:U$356,15,FALSE)),0,VLOOKUP(A4262,Seguimiento_Mar_2025!G$4:U$356,15,FALSE)))</f>
        <v>0</v>
      </c>
    </row>
    <row r="4263" spans="1:9" ht="30">
      <c r="A4263" t="s">
        <v>280</v>
      </c>
      <c r="B4263" s="1" t="str">
        <f>+IF(LEN(A4263)&gt;0,VLOOKUP(A4263,Seguimiento_Mar_2025!G$4:H$356,2,FALSE),"")</f>
        <v>Gestantes, niños y niñas de 0 a 5 años atendidios en servicios integrales</v>
      </c>
      <c r="C4263" s="1" t="str">
        <f>+IF(LEN(A4263)&gt;0,VLOOKUP(A4263,Seguimiento_Mar_2025!G$4:J$356,4,FALSE),"")</f>
        <v>Despacho del Gobernador/Oficina privada</v>
      </c>
      <c r="D4263" t="s">
        <v>1266</v>
      </c>
      <c r="E4263" t="str">
        <f t="shared" si="133"/>
        <v>52020701Carepa</v>
      </c>
      <c r="F4263" t="str">
        <f t="shared" si="134"/>
        <v/>
      </c>
      <c r="G4263">
        <v>561</v>
      </c>
      <c r="H4263" s="2">
        <v>816</v>
      </c>
      <c r="I4263">
        <f>+ABS(SUMIF($A$4:$A$11183,A4263,$H$4:$H$11183)-IF(ISERROR(VLOOKUP(A4263,Seguimiento_Mar_2025!G$4:U$356,15,FALSE)),0,VLOOKUP(A4263,Seguimiento_Mar_2025!G$4:U$356,15,FALSE)))</f>
        <v>0</v>
      </c>
    </row>
    <row r="4264" spans="1:9" ht="30">
      <c r="A4264" t="s">
        <v>280</v>
      </c>
      <c r="B4264" s="1" t="str">
        <f>+IF(LEN(A4264)&gt;0,VLOOKUP(A4264,Seguimiento_Mar_2025!G$4:H$356,2,FALSE),"")</f>
        <v>Gestantes, niños y niñas de 0 a 5 años atendidios en servicios integrales</v>
      </c>
      <c r="C4264" s="1" t="str">
        <f>+IF(LEN(A4264)&gt;0,VLOOKUP(A4264,Seguimiento_Mar_2025!G$4:J$356,4,FALSE),"")</f>
        <v>Despacho del Gobernador/Oficina privada</v>
      </c>
      <c r="D4264" t="s">
        <v>1265</v>
      </c>
      <c r="E4264" t="str">
        <f t="shared" si="133"/>
        <v>52020701Caucasia</v>
      </c>
      <c r="F4264" t="str">
        <f t="shared" si="134"/>
        <v/>
      </c>
      <c r="G4264">
        <v>490</v>
      </c>
      <c r="H4264" s="2">
        <v>549</v>
      </c>
      <c r="I4264">
        <f>+ABS(SUMIF($A$4:$A$11183,A4264,$H$4:$H$11183)-IF(ISERROR(VLOOKUP(A4264,Seguimiento_Mar_2025!G$4:U$356,15,FALSE)),0,VLOOKUP(A4264,Seguimiento_Mar_2025!G$4:U$356,15,FALSE)))</f>
        <v>0</v>
      </c>
    </row>
    <row r="4265" spans="1:9" ht="30">
      <c r="A4265" t="s">
        <v>280</v>
      </c>
      <c r="B4265" s="1" t="str">
        <f>+IF(LEN(A4265)&gt;0,VLOOKUP(A4265,Seguimiento_Mar_2025!G$4:H$356,2,FALSE),"")</f>
        <v>Gestantes, niños y niñas de 0 a 5 años atendidios en servicios integrales</v>
      </c>
      <c r="C4265" s="1" t="str">
        <f>+IF(LEN(A4265)&gt;0,VLOOKUP(A4265,Seguimiento_Mar_2025!G$4:J$356,4,FALSE),"")</f>
        <v>Despacho del Gobernador/Oficina privada</v>
      </c>
      <c r="D4265" t="s">
        <v>1258</v>
      </c>
      <c r="E4265" t="str">
        <f t="shared" ref="E4265:E4328" si="135">+A4265&amp;D4265</f>
        <v>52020701Chigorodó</v>
      </c>
      <c r="F4265" t="str">
        <f t="shared" si="134"/>
        <v/>
      </c>
      <c r="G4265">
        <v>440</v>
      </c>
      <c r="H4265" s="2">
        <v>691</v>
      </c>
      <c r="I4265">
        <f>+ABS(SUMIF($A$4:$A$11183,A4265,$H$4:$H$11183)-IF(ISERROR(VLOOKUP(A4265,Seguimiento_Mar_2025!G$4:U$356,15,FALSE)),0,VLOOKUP(A4265,Seguimiento_Mar_2025!G$4:U$356,15,FALSE)))</f>
        <v>0</v>
      </c>
    </row>
    <row r="4266" spans="1:9" ht="30">
      <c r="A4266" t="s">
        <v>280</v>
      </c>
      <c r="B4266" s="1" t="str">
        <f>+IF(LEN(A4266)&gt;0,VLOOKUP(A4266,Seguimiento_Mar_2025!G$4:H$356,2,FALSE),"")</f>
        <v>Gestantes, niños y niñas de 0 a 5 años atendidios en servicios integrales</v>
      </c>
      <c r="C4266" s="1" t="str">
        <f>+IF(LEN(A4266)&gt;0,VLOOKUP(A4266,Seguimiento_Mar_2025!G$4:J$356,4,FALSE),"")</f>
        <v>Despacho del Gobernador/Oficina privada</v>
      </c>
      <c r="D4266" t="s">
        <v>1317</v>
      </c>
      <c r="E4266" t="str">
        <f t="shared" si="135"/>
        <v>52020701Cocorná</v>
      </c>
      <c r="F4266" t="str">
        <f t="shared" si="134"/>
        <v/>
      </c>
      <c r="G4266">
        <v>128</v>
      </c>
      <c r="H4266" s="2">
        <v>136</v>
      </c>
      <c r="I4266">
        <f>+ABS(SUMIF($A$4:$A$11183,A4266,$H$4:$H$11183)-IF(ISERROR(VLOOKUP(A4266,Seguimiento_Mar_2025!G$4:U$356,15,FALSE)),0,VLOOKUP(A4266,Seguimiento_Mar_2025!G$4:U$356,15,FALSE)))</f>
        <v>0</v>
      </c>
    </row>
    <row r="4267" spans="1:9" ht="30">
      <c r="A4267" t="s">
        <v>280</v>
      </c>
      <c r="B4267" s="1" t="str">
        <f>+IF(LEN(A4267)&gt;0,VLOOKUP(A4267,Seguimiento_Mar_2025!G$4:H$356,2,FALSE),"")</f>
        <v>Gestantes, niños y niñas de 0 a 5 años atendidios en servicios integrales</v>
      </c>
      <c r="C4267" s="1" t="str">
        <f>+IF(LEN(A4267)&gt;0,VLOOKUP(A4267,Seguimiento_Mar_2025!G$4:J$356,4,FALSE),"")</f>
        <v>Despacho del Gobernador/Oficina privada</v>
      </c>
      <c r="D4267" t="s">
        <v>1231</v>
      </c>
      <c r="E4267" t="str">
        <f t="shared" si="135"/>
        <v>52020701Dabeiba</v>
      </c>
      <c r="F4267" t="str">
        <f t="shared" si="134"/>
        <v/>
      </c>
      <c r="G4267">
        <v>14</v>
      </c>
      <c r="H4267" s="2">
        <v>207</v>
      </c>
      <c r="I4267">
        <f>+ABS(SUMIF($A$4:$A$11183,A4267,$H$4:$H$11183)-IF(ISERROR(VLOOKUP(A4267,Seguimiento_Mar_2025!G$4:U$356,15,FALSE)),0,VLOOKUP(A4267,Seguimiento_Mar_2025!G$4:U$356,15,FALSE)))</f>
        <v>0</v>
      </c>
    </row>
    <row r="4268" spans="1:9" ht="30">
      <c r="A4268" t="s">
        <v>280</v>
      </c>
      <c r="B4268" s="1" t="str">
        <f>+IF(LEN(A4268)&gt;0,VLOOKUP(A4268,Seguimiento_Mar_2025!G$4:H$356,2,FALSE),"")</f>
        <v>Gestantes, niños y niñas de 0 a 5 años atendidios en servicios integrales</v>
      </c>
      <c r="C4268" s="1" t="str">
        <f>+IF(LEN(A4268)&gt;0,VLOOKUP(A4268,Seguimiento_Mar_2025!G$4:J$356,4,FALSE),"")</f>
        <v>Despacho del Gobernador/Oficina privada</v>
      </c>
      <c r="D4268" t="s">
        <v>1253</v>
      </c>
      <c r="E4268" t="str">
        <f t="shared" si="135"/>
        <v>52020701El Bagre</v>
      </c>
      <c r="F4268" t="str">
        <f t="shared" si="134"/>
        <v/>
      </c>
      <c r="G4268">
        <v>88</v>
      </c>
      <c r="H4268" s="2">
        <v>179</v>
      </c>
      <c r="I4268">
        <f>+ABS(SUMIF($A$4:$A$11183,A4268,$H$4:$H$11183)-IF(ISERROR(VLOOKUP(A4268,Seguimiento_Mar_2025!G$4:U$356,15,FALSE)),0,VLOOKUP(A4268,Seguimiento_Mar_2025!G$4:U$356,15,FALSE)))</f>
        <v>0</v>
      </c>
    </row>
    <row r="4269" spans="1:9" ht="30">
      <c r="A4269" t="s">
        <v>280</v>
      </c>
      <c r="B4269" s="1" t="str">
        <f>+IF(LEN(A4269)&gt;0,VLOOKUP(A4269,Seguimiento_Mar_2025!G$4:H$356,2,FALSE),"")</f>
        <v>Gestantes, niños y niñas de 0 a 5 años atendidios en servicios integrales</v>
      </c>
      <c r="C4269" s="1" t="str">
        <f>+IF(LEN(A4269)&gt;0,VLOOKUP(A4269,Seguimiento_Mar_2025!G$4:J$356,4,FALSE),"")</f>
        <v>Despacho del Gobernador/Oficina privada</v>
      </c>
      <c r="D4269" t="s">
        <v>1244</v>
      </c>
      <c r="E4269" t="str">
        <f t="shared" si="135"/>
        <v>52020701El Peñol</v>
      </c>
      <c r="F4269" t="str">
        <f t="shared" si="134"/>
        <v/>
      </c>
      <c r="G4269">
        <v>59</v>
      </c>
      <c r="H4269" s="2">
        <v>72</v>
      </c>
      <c r="I4269">
        <f>+ABS(SUMIF($A$4:$A$11183,A4269,$H$4:$H$11183)-IF(ISERROR(VLOOKUP(A4269,Seguimiento_Mar_2025!G$4:U$356,15,FALSE)),0,VLOOKUP(A4269,Seguimiento_Mar_2025!G$4:U$356,15,FALSE)))</f>
        <v>0</v>
      </c>
    </row>
    <row r="4270" spans="1:9" ht="30">
      <c r="A4270" t="s">
        <v>280</v>
      </c>
      <c r="B4270" s="1" t="str">
        <f>+IF(LEN(A4270)&gt;0,VLOOKUP(A4270,Seguimiento_Mar_2025!G$4:H$356,2,FALSE),"")</f>
        <v>Gestantes, niños y niñas de 0 a 5 años atendidios en servicios integrales</v>
      </c>
      <c r="C4270" s="1" t="str">
        <f>+IF(LEN(A4270)&gt;0,VLOOKUP(A4270,Seguimiento_Mar_2025!G$4:J$356,4,FALSE),"")</f>
        <v>Despacho del Gobernador/Oficina privada</v>
      </c>
      <c r="D4270" t="s">
        <v>1235</v>
      </c>
      <c r="E4270" t="str">
        <f t="shared" si="135"/>
        <v>52020701El Santuario</v>
      </c>
      <c r="F4270" t="str">
        <f t="shared" si="134"/>
        <v/>
      </c>
      <c r="G4270">
        <v>116</v>
      </c>
      <c r="H4270" s="2">
        <v>120</v>
      </c>
      <c r="I4270">
        <f>+ABS(SUMIF($A$4:$A$11183,A4270,$H$4:$H$11183)-IF(ISERROR(VLOOKUP(A4270,Seguimiento_Mar_2025!G$4:U$356,15,FALSE)),0,VLOOKUP(A4270,Seguimiento_Mar_2025!G$4:U$356,15,FALSE)))</f>
        <v>0</v>
      </c>
    </row>
    <row r="4271" spans="1:9" ht="30">
      <c r="A4271" t="s">
        <v>280</v>
      </c>
      <c r="B4271" s="1" t="str">
        <f>+IF(LEN(A4271)&gt;0,VLOOKUP(A4271,Seguimiento_Mar_2025!G$4:H$356,2,FALSE),"")</f>
        <v>Gestantes, niños y niñas de 0 a 5 años atendidios en servicios integrales</v>
      </c>
      <c r="C4271" s="1" t="str">
        <f>+IF(LEN(A4271)&gt;0,VLOOKUP(A4271,Seguimiento_Mar_2025!G$4:J$356,4,FALSE),"")</f>
        <v>Despacho del Gobernador/Oficina privada</v>
      </c>
      <c r="D4271" t="s">
        <v>1324</v>
      </c>
      <c r="E4271" t="str">
        <f t="shared" si="135"/>
        <v>52020701Frontino</v>
      </c>
      <c r="F4271" t="str">
        <f t="shared" si="134"/>
        <v/>
      </c>
      <c r="G4271">
        <v>114</v>
      </c>
      <c r="H4271" s="2">
        <v>179</v>
      </c>
      <c r="I4271">
        <f>+ABS(SUMIF($A$4:$A$11183,A4271,$H$4:$H$11183)-IF(ISERROR(VLOOKUP(A4271,Seguimiento_Mar_2025!G$4:U$356,15,FALSE)),0,VLOOKUP(A4271,Seguimiento_Mar_2025!G$4:U$356,15,FALSE)))</f>
        <v>0</v>
      </c>
    </row>
    <row r="4272" spans="1:9" ht="30">
      <c r="A4272" t="s">
        <v>280</v>
      </c>
      <c r="B4272" s="1" t="str">
        <f>+IF(LEN(A4272)&gt;0,VLOOKUP(A4272,Seguimiento_Mar_2025!G$4:H$356,2,FALSE),"")</f>
        <v>Gestantes, niños y niñas de 0 a 5 años atendidios en servicios integrales</v>
      </c>
      <c r="C4272" s="1" t="str">
        <f>+IF(LEN(A4272)&gt;0,VLOOKUP(A4272,Seguimiento_Mar_2025!G$4:J$356,4,FALSE),"")</f>
        <v>Despacho del Gobernador/Oficina privada</v>
      </c>
      <c r="D4272" t="s">
        <v>1234</v>
      </c>
      <c r="E4272" t="str">
        <f t="shared" si="135"/>
        <v>52020701Granada</v>
      </c>
      <c r="F4272" t="str">
        <f t="shared" si="134"/>
        <v/>
      </c>
      <c r="G4272">
        <v>115</v>
      </c>
      <c r="H4272" s="2">
        <v>124</v>
      </c>
      <c r="I4272">
        <f>+ABS(SUMIF($A$4:$A$11183,A4272,$H$4:$H$11183)-IF(ISERROR(VLOOKUP(A4272,Seguimiento_Mar_2025!G$4:U$356,15,FALSE)),0,VLOOKUP(A4272,Seguimiento_Mar_2025!G$4:U$356,15,FALSE)))</f>
        <v>0</v>
      </c>
    </row>
    <row r="4273" spans="1:9" ht="30">
      <c r="A4273" t="s">
        <v>280</v>
      </c>
      <c r="B4273" s="1" t="str">
        <f>+IF(LEN(A4273)&gt;0,VLOOKUP(A4273,Seguimiento_Mar_2025!G$4:H$356,2,FALSE),"")</f>
        <v>Gestantes, niños y niñas de 0 a 5 años atendidios en servicios integrales</v>
      </c>
      <c r="C4273" s="1" t="str">
        <f>+IF(LEN(A4273)&gt;0,VLOOKUP(A4273,Seguimiento_Mar_2025!G$4:J$356,4,FALSE),"")</f>
        <v>Despacho del Gobernador/Oficina privada</v>
      </c>
      <c r="D4273" t="s">
        <v>1329</v>
      </c>
      <c r="E4273" t="str">
        <f t="shared" si="135"/>
        <v>52020701Itagüí</v>
      </c>
      <c r="F4273" t="str">
        <f t="shared" si="134"/>
        <v/>
      </c>
      <c r="G4273">
        <v>175</v>
      </c>
      <c r="H4273" s="2">
        <v>212</v>
      </c>
      <c r="I4273">
        <f>+ABS(SUMIF($A$4:$A$11183,A4273,$H$4:$H$11183)-IF(ISERROR(VLOOKUP(A4273,Seguimiento_Mar_2025!G$4:U$356,15,FALSE)),0,VLOOKUP(A4273,Seguimiento_Mar_2025!G$4:U$356,15,FALSE)))</f>
        <v>0</v>
      </c>
    </row>
    <row r="4274" spans="1:9" ht="30">
      <c r="A4274" t="s">
        <v>280</v>
      </c>
      <c r="B4274" s="1" t="str">
        <f>+IF(LEN(A4274)&gt;0,VLOOKUP(A4274,Seguimiento_Mar_2025!G$4:H$356,2,FALSE),"")</f>
        <v>Gestantes, niños y niñas de 0 a 5 años atendidios en servicios integrales</v>
      </c>
      <c r="C4274" s="1" t="str">
        <f>+IF(LEN(A4274)&gt;0,VLOOKUP(A4274,Seguimiento_Mar_2025!G$4:J$356,4,FALSE),"")</f>
        <v>Despacho del Gobernador/Oficina privada</v>
      </c>
      <c r="D4274" t="s">
        <v>1238</v>
      </c>
      <c r="E4274" t="str">
        <f t="shared" si="135"/>
        <v>52020701Ituango</v>
      </c>
      <c r="F4274" t="str">
        <f t="shared" si="134"/>
        <v/>
      </c>
      <c r="G4274">
        <v>5</v>
      </c>
      <c r="H4274" s="2">
        <v>38</v>
      </c>
      <c r="I4274">
        <f>+ABS(SUMIF($A$4:$A$11183,A4274,$H$4:$H$11183)-IF(ISERROR(VLOOKUP(A4274,Seguimiento_Mar_2025!G$4:U$356,15,FALSE)),0,VLOOKUP(A4274,Seguimiento_Mar_2025!G$4:U$356,15,FALSE)))</f>
        <v>0</v>
      </c>
    </row>
    <row r="4275" spans="1:9" ht="30">
      <c r="A4275" t="s">
        <v>280</v>
      </c>
      <c r="B4275" s="1" t="str">
        <f>+IF(LEN(A4275)&gt;0,VLOOKUP(A4275,Seguimiento_Mar_2025!G$4:H$356,2,FALSE),"")</f>
        <v>Gestantes, niños y niñas de 0 a 5 años atendidios en servicios integrales</v>
      </c>
      <c r="C4275" s="1" t="str">
        <f>+IF(LEN(A4275)&gt;0,VLOOKUP(A4275,Seguimiento_Mar_2025!G$4:J$356,4,FALSE),"")</f>
        <v>Despacho del Gobernador/Oficina privada</v>
      </c>
      <c r="D4275" t="s">
        <v>1331</v>
      </c>
      <c r="E4275" t="str">
        <f t="shared" si="135"/>
        <v>52020701La Ceja del Tambo</v>
      </c>
      <c r="F4275" t="str">
        <f t="shared" si="134"/>
        <v/>
      </c>
      <c r="G4275">
        <v>113</v>
      </c>
      <c r="H4275" s="2">
        <v>131</v>
      </c>
      <c r="I4275">
        <f>+ABS(SUMIF($A$4:$A$11183,A4275,$H$4:$H$11183)-IF(ISERROR(VLOOKUP(A4275,Seguimiento_Mar_2025!G$4:U$356,15,FALSE)),0,VLOOKUP(A4275,Seguimiento_Mar_2025!G$4:U$356,15,FALSE)))</f>
        <v>0</v>
      </c>
    </row>
    <row r="4276" spans="1:9" ht="30">
      <c r="A4276" t="s">
        <v>280</v>
      </c>
      <c r="B4276" s="1" t="str">
        <f>+IF(LEN(A4276)&gt;0,VLOOKUP(A4276,Seguimiento_Mar_2025!G$4:H$356,2,FALSE),"")</f>
        <v>Gestantes, niños y niñas de 0 a 5 años atendidios en servicios integrales</v>
      </c>
      <c r="C4276" s="1" t="str">
        <f>+IF(LEN(A4276)&gt;0,VLOOKUP(A4276,Seguimiento_Mar_2025!G$4:J$356,4,FALSE),"")</f>
        <v>Despacho del Gobernador/Oficina privada</v>
      </c>
      <c r="D4276" t="s">
        <v>1333</v>
      </c>
      <c r="E4276" t="str">
        <f t="shared" si="135"/>
        <v>52020701La Unión</v>
      </c>
      <c r="F4276" t="str">
        <f t="shared" si="134"/>
        <v/>
      </c>
      <c r="G4276">
        <v>118</v>
      </c>
      <c r="H4276" s="2">
        <v>126</v>
      </c>
      <c r="I4276">
        <f>+ABS(SUMIF($A$4:$A$11183,A4276,$H$4:$H$11183)-IF(ISERROR(VLOOKUP(A4276,Seguimiento_Mar_2025!G$4:U$356,15,FALSE)),0,VLOOKUP(A4276,Seguimiento_Mar_2025!G$4:U$356,15,FALSE)))</f>
        <v>0</v>
      </c>
    </row>
    <row r="4277" spans="1:9" ht="30">
      <c r="A4277" t="s">
        <v>280</v>
      </c>
      <c r="B4277" s="1" t="str">
        <f>+IF(LEN(A4277)&gt;0,VLOOKUP(A4277,Seguimiento_Mar_2025!G$4:H$356,2,FALSE),"")</f>
        <v>Gestantes, niños y niñas de 0 a 5 años atendidios en servicios integrales</v>
      </c>
      <c r="C4277" s="1" t="str">
        <f>+IF(LEN(A4277)&gt;0,VLOOKUP(A4277,Seguimiento_Mar_2025!G$4:J$356,4,FALSE),"")</f>
        <v>Despacho del Gobernador/Oficina privada</v>
      </c>
      <c r="D4277" t="s">
        <v>1334</v>
      </c>
      <c r="E4277" t="str">
        <f t="shared" si="135"/>
        <v>52020701Marinilla</v>
      </c>
      <c r="F4277" t="str">
        <f t="shared" si="134"/>
        <v/>
      </c>
      <c r="G4277">
        <v>124</v>
      </c>
      <c r="H4277" s="2">
        <v>139</v>
      </c>
      <c r="I4277">
        <f>+ABS(SUMIF($A$4:$A$11183,A4277,$H$4:$H$11183)-IF(ISERROR(VLOOKUP(A4277,Seguimiento_Mar_2025!G$4:U$356,15,FALSE)),0,VLOOKUP(A4277,Seguimiento_Mar_2025!G$4:U$356,15,FALSE)))</f>
        <v>0</v>
      </c>
    </row>
    <row r="4278" spans="1:9" ht="30">
      <c r="A4278" t="s">
        <v>280</v>
      </c>
      <c r="B4278" s="1" t="str">
        <f>+IF(LEN(A4278)&gt;0,VLOOKUP(A4278,Seguimiento_Mar_2025!G$4:H$356,2,FALSE),"")</f>
        <v>Gestantes, niños y niñas de 0 a 5 años atendidios en servicios integrales</v>
      </c>
      <c r="C4278" s="1" t="str">
        <f>+IF(LEN(A4278)&gt;0,VLOOKUP(A4278,Seguimiento_Mar_2025!G$4:J$356,4,FALSE),"")</f>
        <v>Despacho del Gobernador/Oficina privada</v>
      </c>
      <c r="D4278" t="s">
        <v>1243</v>
      </c>
      <c r="E4278" t="str">
        <f t="shared" si="135"/>
        <v>52020701Murindó</v>
      </c>
      <c r="F4278" t="str">
        <f t="shared" si="134"/>
        <v/>
      </c>
      <c r="G4278">
        <v>12</v>
      </c>
      <c r="H4278" s="2">
        <v>11</v>
      </c>
      <c r="I4278">
        <f>+ABS(SUMIF($A$4:$A$11183,A4278,$H$4:$H$11183)-IF(ISERROR(VLOOKUP(A4278,Seguimiento_Mar_2025!G$4:U$356,15,FALSE)),0,VLOOKUP(A4278,Seguimiento_Mar_2025!G$4:U$356,15,FALSE)))</f>
        <v>0</v>
      </c>
    </row>
    <row r="4279" spans="1:9" ht="30">
      <c r="A4279" t="s">
        <v>280</v>
      </c>
      <c r="B4279" s="1" t="str">
        <f>+IF(LEN(A4279)&gt;0,VLOOKUP(A4279,Seguimiento_Mar_2025!G$4:H$356,2,FALSE),"")</f>
        <v>Gestantes, niños y niñas de 0 a 5 años atendidios en servicios integrales</v>
      </c>
      <c r="C4279" s="1" t="str">
        <f>+IF(LEN(A4279)&gt;0,VLOOKUP(A4279,Seguimiento_Mar_2025!G$4:J$356,4,FALSE),"")</f>
        <v>Despacho del Gobernador/Oficina privada</v>
      </c>
      <c r="D4279" t="s">
        <v>1285</v>
      </c>
      <c r="E4279" t="str">
        <f t="shared" si="135"/>
        <v>52020701Mutatá</v>
      </c>
      <c r="F4279" t="str">
        <f t="shared" si="134"/>
        <v/>
      </c>
      <c r="G4279">
        <v>162</v>
      </c>
      <c r="H4279" s="2">
        <v>239</v>
      </c>
      <c r="I4279">
        <f>+ABS(SUMIF($A$4:$A$11183,A4279,$H$4:$H$11183)-IF(ISERROR(VLOOKUP(A4279,Seguimiento_Mar_2025!G$4:U$356,15,FALSE)),0,VLOOKUP(A4279,Seguimiento_Mar_2025!G$4:U$356,15,FALSE)))</f>
        <v>0</v>
      </c>
    </row>
    <row r="4280" spans="1:9" ht="30">
      <c r="A4280" t="s">
        <v>280</v>
      </c>
      <c r="B4280" s="1" t="str">
        <f>+IF(LEN(A4280)&gt;0,VLOOKUP(A4280,Seguimiento_Mar_2025!G$4:H$356,2,FALSE),"")</f>
        <v>Gestantes, niños y niñas de 0 a 5 años atendidios en servicios integrales</v>
      </c>
      <c r="C4280" s="1" t="str">
        <f>+IF(LEN(A4280)&gt;0,VLOOKUP(A4280,Seguimiento_Mar_2025!G$4:J$356,4,FALSE),"")</f>
        <v>Despacho del Gobernador/Oficina privada</v>
      </c>
      <c r="D4280" t="s">
        <v>1286</v>
      </c>
      <c r="E4280" t="str">
        <f t="shared" si="135"/>
        <v>52020701Nariño</v>
      </c>
      <c r="F4280" t="str">
        <f t="shared" si="134"/>
        <v/>
      </c>
      <c r="G4280">
        <v>101</v>
      </c>
      <c r="H4280" s="2">
        <v>144</v>
      </c>
      <c r="I4280">
        <f>+ABS(SUMIF($A$4:$A$11183,A4280,$H$4:$H$11183)-IF(ISERROR(VLOOKUP(A4280,Seguimiento_Mar_2025!G$4:U$356,15,FALSE)),0,VLOOKUP(A4280,Seguimiento_Mar_2025!G$4:U$356,15,FALSE)))</f>
        <v>0</v>
      </c>
    </row>
    <row r="4281" spans="1:9" ht="30">
      <c r="A4281" t="s">
        <v>280</v>
      </c>
      <c r="B4281" s="1" t="str">
        <f>+IF(LEN(A4281)&gt;0,VLOOKUP(A4281,Seguimiento_Mar_2025!G$4:H$356,2,FALSE),"")</f>
        <v>Gestantes, niños y niñas de 0 a 5 años atendidios en servicios integrales</v>
      </c>
      <c r="C4281" s="1" t="str">
        <f>+IF(LEN(A4281)&gt;0,VLOOKUP(A4281,Seguimiento_Mar_2025!G$4:J$356,4,FALSE),"")</f>
        <v>Despacho del Gobernador/Oficina privada</v>
      </c>
      <c r="D4281" t="s">
        <v>1239</v>
      </c>
      <c r="E4281" t="str">
        <f t="shared" si="135"/>
        <v>52020701Nechí</v>
      </c>
      <c r="F4281" t="str">
        <f t="shared" si="134"/>
        <v/>
      </c>
      <c r="G4281">
        <v>249</v>
      </c>
      <c r="H4281" s="2">
        <v>321</v>
      </c>
      <c r="I4281">
        <f>+ABS(SUMIF($A$4:$A$11183,A4281,$H$4:$H$11183)-IF(ISERROR(VLOOKUP(A4281,Seguimiento_Mar_2025!G$4:U$356,15,FALSE)),0,VLOOKUP(A4281,Seguimiento_Mar_2025!G$4:U$356,15,FALSE)))</f>
        <v>0</v>
      </c>
    </row>
    <row r="4282" spans="1:9" ht="30">
      <c r="A4282" t="s">
        <v>280</v>
      </c>
      <c r="B4282" s="1" t="str">
        <f>+IF(LEN(A4282)&gt;0,VLOOKUP(A4282,Seguimiento_Mar_2025!G$4:H$356,2,FALSE),"")</f>
        <v>Gestantes, niños y niñas de 0 a 5 años atendidios en servicios integrales</v>
      </c>
      <c r="C4282" s="1" t="str">
        <f>+IF(LEN(A4282)&gt;0,VLOOKUP(A4282,Seguimiento_Mar_2025!G$4:J$356,4,FALSE),"")</f>
        <v>Despacho del Gobernador/Oficina privada</v>
      </c>
      <c r="D4282" t="s">
        <v>1228</v>
      </c>
      <c r="E4282" t="str">
        <f t="shared" si="135"/>
        <v>52020701Necoclí</v>
      </c>
      <c r="F4282" t="str">
        <f t="shared" si="134"/>
        <v/>
      </c>
      <c r="G4282">
        <v>613</v>
      </c>
      <c r="H4282" s="2">
        <v>730</v>
      </c>
      <c r="I4282">
        <f>+ABS(SUMIF($A$4:$A$11183,A4282,$H$4:$H$11183)-IF(ISERROR(VLOOKUP(A4282,Seguimiento_Mar_2025!G$4:U$356,15,FALSE)),0,VLOOKUP(A4282,Seguimiento_Mar_2025!G$4:U$356,15,FALSE)))</f>
        <v>0</v>
      </c>
    </row>
    <row r="4283" spans="1:9" ht="30">
      <c r="A4283" t="s">
        <v>280</v>
      </c>
      <c r="B4283" s="1" t="str">
        <f>+IF(LEN(A4283)&gt;0,VLOOKUP(A4283,Seguimiento_Mar_2025!G$4:H$356,2,FALSE),"")</f>
        <v>Gestantes, niños y niñas de 0 a 5 años atendidios en servicios integrales</v>
      </c>
      <c r="C4283" s="1" t="str">
        <f>+IF(LEN(A4283)&gt;0,VLOOKUP(A4283,Seguimiento_Mar_2025!G$4:J$356,4,FALSE),"")</f>
        <v>Despacho del Gobernador/Oficina privada</v>
      </c>
      <c r="D4283" t="s">
        <v>1260</v>
      </c>
      <c r="E4283" t="str">
        <f t="shared" si="135"/>
        <v>52020701Puerto Berrío</v>
      </c>
      <c r="F4283" t="str">
        <f t="shared" si="134"/>
        <v/>
      </c>
      <c r="G4283">
        <v>21</v>
      </c>
      <c r="H4283" s="2">
        <v>51</v>
      </c>
      <c r="I4283">
        <f>+ABS(SUMIF($A$4:$A$11183,A4283,$H$4:$H$11183)-IF(ISERROR(VLOOKUP(A4283,Seguimiento_Mar_2025!G$4:U$356,15,FALSE)),0,VLOOKUP(A4283,Seguimiento_Mar_2025!G$4:U$356,15,FALSE)))</f>
        <v>0</v>
      </c>
    </row>
    <row r="4284" spans="1:9" ht="30">
      <c r="A4284" t="s">
        <v>280</v>
      </c>
      <c r="B4284" s="1" t="str">
        <f>+IF(LEN(A4284)&gt;0,VLOOKUP(A4284,Seguimiento_Mar_2025!G$4:H$356,2,FALSE),"")</f>
        <v>Gestantes, niños y niñas de 0 a 5 años atendidios en servicios integrales</v>
      </c>
      <c r="C4284" s="1" t="str">
        <f>+IF(LEN(A4284)&gt;0,VLOOKUP(A4284,Seguimiento_Mar_2025!G$4:J$356,4,FALSE),"")</f>
        <v>Despacho del Gobernador/Oficina privada</v>
      </c>
      <c r="D4284" t="s">
        <v>1287</v>
      </c>
      <c r="E4284" t="str">
        <f t="shared" si="135"/>
        <v>52020701Puerto Nare</v>
      </c>
      <c r="F4284" t="str">
        <f t="shared" si="134"/>
        <v/>
      </c>
      <c r="G4284">
        <v>25</v>
      </c>
      <c r="H4284" s="2">
        <v>82</v>
      </c>
      <c r="I4284">
        <f>+ABS(SUMIF($A$4:$A$11183,A4284,$H$4:$H$11183)-IF(ISERROR(VLOOKUP(A4284,Seguimiento_Mar_2025!G$4:U$356,15,FALSE)),0,VLOOKUP(A4284,Seguimiento_Mar_2025!G$4:U$356,15,FALSE)))</f>
        <v>0</v>
      </c>
    </row>
    <row r="4285" spans="1:9" ht="30">
      <c r="A4285" t="s">
        <v>280</v>
      </c>
      <c r="B4285" s="1" t="str">
        <f>+IF(LEN(A4285)&gt;0,VLOOKUP(A4285,Seguimiento_Mar_2025!G$4:H$356,2,FALSE),"")</f>
        <v>Gestantes, niños y niñas de 0 a 5 años atendidios en servicios integrales</v>
      </c>
      <c r="C4285" s="1" t="str">
        <f>+IF(LEN(A4285)&gt;0,VLOOKUP(A4285,Seguimiento_Mar_2025!G$4:J$356,4,FALSE),"")</f>
        <v>Despacho del Gobernador/Oficina privada</v>
      </c>
      <c r="D4285" t="s">
        <v>1268</v>
      </c>
      <c r="E4285" t="str">
        <f t="shared" si="135"/>
        <v>52020701Puerto Triunfo</v>
      </c>
      <c r="F4285" t="str">
        <f t="shared" si="134"/>
        <v/>
      </c>
      <c r="G4285">
        <v>61</v>
      </c>
      <c r="H4285" s="2">
        <v>86</v>
      </c>
      <c r="I4285">
        <f>+ABS(SUMIF($A$4:$A$11183,A4285,$H$4:$H$11183)-IF(ISERROR(VLOOKUP(A4285,Seguimiento_Mar_2025!G$4:U$356,15,FALSE)),0,VLOOKUP(A4285,Seguimiento_Mar_2025!G$4:U$356,15,FALSE)))</f>
        <v>0</v>
      </c>
    </row>
    <row r="4286" spans="1:9" ht="30">
      <c r="A4286" t="s">
        <v>280</v>
      </c>
      <c r="B4286" s="1" t="str">
        <f>+IF(LEN(A4286)&gt;0,VLOOKUP(A4286,Seguimiento_Mar_2025!G$4:H$356,2,FALSE),"")</f>
        <v>Gestantes, niños y niñas de 0 a 5 años atendidios en servicios integrales</v>
      </c>
      <c r="C4286" s="1" t="str">
        <f>+IF(LEN(A4286)&gt;0,VLOOKUP(A4286,Seguimiento_Mar_2025!G$4:J$356,4,FALSE),"")</f>
        <v>Despacho del Gobernador/Oficina privada</v>
      </c>
      <c r="D4286" t="s">
        <v>1336</v>
      </c>
      <c r="E4286" t="str">
        <f t="shared" si="135"/>
        <v>52020701Remedios</v>
      </c>
      <c r="F4286" t="str">
        <f t="shared" si="134"/>
        <v/>
      </c>
      <c r="G4286">
        <v>67</v>
      </c>
      <c r="H4286" s="2">
        <v>179</v>
      </c>
      <c r="I4286">
        <f>+ABS(SUMIF($A$4:$A$11183,A4286,$H$4:$H$11183)-IF(ISERROR(VLOOKUP(A4286,Seguimiento_Mar_2025!G$4:U$356,15,FALSE)),0,VLOOKUP(A4286,Seguimiento_Mar_2025!G$4:U$356,15,FALSE)))</f>
        <v>0</v>
      </c>
    </row>
    <row r="4287" spans="1:9" ht="30">
      <c r="A4287" t="s">
        <v>280</v>
      </c>
      <c r="B4287" s="1" t="str">
        <f>+IF(LEN(A4287)&gt;0,VLOOKUP(A4287,Seguimiento_Mar_2025!G$4:H$356,2,FALSE),"")</f>
        <v>Gestantes, niños y niñas de 0 a 5 años atendidios en servicios integrales</v>
      </c>
      <c r="C4287" s="1" t="str">
        <f>+IF(LEN(A4287)&gt;0,VLOOKUP(A4287,Seguimiento_Mar_2025!G$4:J$356,4,FALSE),"")</f>
        <v>Despacho del Gobernador/Oficina privada</v>
      </c>
      <c r="D4287" t="s">
        <v>1337</v>
      </c>
      <c r="E4287" t="str">
        <f t="shared" si="135"/>
        <v>52020701Rionegro</v>
      </c>
      <c r="F4287" t="str">
        <f t="shared" si="134"/>
        <v/>
      </c>
      <c r="G4287">
        <v>171</v>
      </c>
      <c r="H4287" s="2">
        <v>220</v>
      </c>
      <c r="I4287">
        <f>+ABS(SUMIF($A$4:$A$11183,A4287,$H$4:$H$11183)-IF(ISERROR(VLOOKUP(A4287,Seguimiento_Mar_2025!G$4:U$356,15,FALSE)),0,VLOOKUP(A4287,Seguimiento_Mar_2025!G$4:U$356,15,FALSE)))</f>
        <v>0</v>
      </c>
    </row>
    <row r="4288" spans="1:9" ht="30">
      <c r="A4288" t="s">
        <v>280</v>
      </c>
      <c r="B4288" s="1" t="str">
        <f>+IF(LEN(A4288)&gt;0,VLOOKUP(A4288,Seguimiento_Mar_2025!G$4:H$356,2,FALSE),"")</f>
        <v>Gestantes, niños y niñas de 0 a 5 años atendidios en servicios integrales</v>
      </c>
      <c r="C4288" s="1" t="str">
        <f>+IF(LEN(A4288)&gt;0,VLOOKUP(A4288,Seguimiento_Mar_2025!G$4:J$356,4,FALSE),"")</f>
        <v>Despacho del Gobernador/Oficina privada</v>
      </c>
      <c r="D4288" t="s">
        <v>1338</v>
      </c>
      <c r="E4288" t="str">
        <f t="shared" si="135"/>
        <v>52020701Sabanalarga</v>
      </c>
      <c r="F4288" t="str">
        <f t="shared" si="134"/>
        <v/>
      </c>
      <c r="G4288">
        <v>32</v>
      </c>
      <c r="H4288" s="2">
        <v>142</v>
      </c>
      <c r="I4288">
        <f>+ABS(SUMIF($A$4:$A$11183,A4288,$H$4:$H$11183)-IF(ISERROR(VLOOKUP(A4288,Seguimiento_Mar_2025!G$4:U$356,15,FALSE)),0,VLOOKUP(A4288,Seguimiento_Mar_2025!G$4:U$356,15,FALSE)))</f>
        <v>0</v>
      </c>
    </row>
    <row r="4289" spans="1:9" ht="30">
      <c r="A4289" t="s">
        <v>280</v>
      </c>
      <c r="B4289" s="1" t="str">
        <f>+IF(LEN(A4289)&gt;0,VLOOKUP(A4289,Seguimiento_Mar_2025!G$4:H$356,2,FALSE),"")</f>
        <v>Gestantes, niños y niñas de 0 a 5 años atendidios en servicios integrales</v>
      </c>
      <c r="C4289" s="1" t="str">
        <f>+IF(LEN(A4289)&gt;0,VLOOKUP(A4289,Seguimiento_Mar_2025!G$4:J$356,4,FALSE),"")</f>
        <v>Despacho del Gobernador/Oficina privada</v>
      </c>
      <c r="D4289" t="s">
        <v>1242</v>
      </c>
      <c r="E4289" t="str">
        <f t="shared" si="135"/>
        <v>52020701San Carlos</v>
      </c>
      <c r="F4289" t="str">
        <f t="shared" si="134"/>
        <v/>
      </c>
      <c r="G4289">
        <v>160</v>
      </c>
      <c r="H4289" s="2">
        <v>194</v>
      </c>
      <c r="I4289">
        <f>+ABS(SUMIF($A$4:$A$11183,A4289,$H$4:$H$11183)-IF(ISERROR(VLOOKUP(A4289,Seguimiento_Mar_2025!G$4:U$356,15,FALSE)),0,VLOOKUP(A4289,Seguimiento_Mar_2025!G$4:U$356,15,FALSE)))</f>
        <v>0</v>
      </c>
    </row>
    <row r="4290" spans="1:9" ht="30">
      <c r="A4290" t="s">
        <v>280</v>
      </c>
      <c r="B4290" s="1" t="str">
        <f>+IF(LEN(A4290)&gt;0,VLOOKUP(A4290,Seguimiento_Mar_2025!G$4:H$356,2,FALSE),"")</f>
        <v>Gestantes, niños y niñas de 0 a 5 años atendidios en servicios integrales</v>
      </c>
      <c r="C4290" s="1" t="str">
        <f>+IF(LEN(A4290)&gt;0,VLOOKUP(A4290,Seguimiento_Mar_2025!G$4:J$356,4,FALSE),"")</f>
        <v>Despacho del Gobernador/Oficina privada</v>
      </c>
      <c r="D4290" t="s">
        <v>1226</v>
      </c>
      <c r="E4290" t="str">
        <f t="shared" si="135"/>
        <v>52020701San Juan de Urabá</v>
      </c>
      <c r="F4290" t="str">
        <f t="shared" si="134"/>
        <v/>
      </c>
      <c r="G4290">
        <v>313</v>
      </c>
      <c r="H4290" s="2">
        <v>528</v>
      </c>
      <c r="I4290">
        <f>+ABS(SUMIF($A$4:$A$11183,A4290,$H$4:$H$11183)-IF(ISERROR(VLOOKUP(A4290,Seguimiento_Mar_2025!G$4:U$356,15,FALSE)),0,VLOOKUP(A4290,Seguimiento_Mar_2025!G$4:U$356,15,FALSE)))</f>
        <v>0</v>
      </c>
    </row>
    <row r="4291" spans="1:9" ht="30">
      <c r="A4291" t="s">
        <v>280</v>
      </c>
      <c r="B4291" s="1" t="str">
        <f>+IF(LEN(A4291)&gt;0,VLOOKUP(A4291,Seguimiento_Mar_2025!G$4:H$356,2,FALSE),"")</f>
        <v>Gestantes, niños y niñas de 0 a 5 años atendidios en servicios integrales</v>
      </c>
      <c r="C4291" s="1" t="str">
        <f>+IF(LEN(A4291)&gt;0,VLOOKUP(A4291,Seguimiento_Mar_2025!G$4:J$356,4,FALSE),"")</f>
        <v>Despacho del Gobernador/Oficina privada</v>
      </c>
      <c r="D4291" t="s">
        <v>1298</v>
      </c>
      <c r="E4291" t="str">
        <f t="shared" si="135"/>
        <v>52020701San Luis</v>
      </c>
      <c r="F4291" t="str">
        <f t="shared" si="134"/>
        <v/>
      </c>
      <c r="G4291">
        <v>60</v>
      </c>
      <c r="H4291" s="2">
        <v>71</v>
      </c>
      <c r="I4291">
        <f>+ABS(SUMIF($A$4:$A$11183,A4291,$H$4:$H$11183)-IF(ISERROR(VLOOKUP(A4291,Seguimiento_Mar_2025!G$4:U$356,15,FALSE)),0,VLOOKUP(A4291,Seguimiento_Mar_2025!G$4:U$356,15,FALSE)))</f>
        <v>0</v>
      </c>
    </row>
    <row r="4292" spans="1:9" ht="30">
      <c r="A4292" t="s">
        <v>280</v>
      </c>
      <c r="B4292" s="1" t="str">
        <f>+IF(LEN(A4292)&gt;0,VLOOKUP(A4292,Seguimiento_Mar_2025!G$4:H$356,2,FALSE),"")</f>
        <v>Gestantes, niños y niñas de 0 a 5 años atendidios en servicios integrales</v>
      </c>
      <c r="C4292" s="1" t="str">
        <f>+IF(LEN(A4292)&gt;0,VLOOKUP(A4292,Seguimiento_Mar_2025!G$4:J$356,4,FALSE),"")</f>
        <v>Despacho del Gobernador/Oficina privada</v>
      </c>
      <c r="D4292" t="s">
        <v>1342</v>
      </c>
      <c r="E4292" t="str">
        <f t="shared" si="135"/>
        <v>52020701San Pedro de Urabá</v>
      </c>
      <c r="F4292" t="str">
        <f t="shared" ref="F4292:F4355" si="136">+IF(IF(LEN(E4292)&gt;0,COUNTIF($E$4:$E$11183,E4292),"")=1,"",IF(LEN(E4292)&gt;0,COUNTIF($E$4:$E$11183,E4292),""))</f>
        <v/>
      </c>
      <c r="G4292">
        <v>323</v>
      </c>
      <c r="H4292" s="2">
        <v>431</v>
      </c>
      <c r="I4292">
        <f>+ABS(SUMIF($A$4:$A$11183,A4292,$H$4:$H$11183)-IF(ISERROR(VLOOKUP(A4292,Seguimiento_Mar_2025!G$4:U$356,15,FALSE)),0,VLOOKUP(A4292,Seguimiento_Mar_2025!G$4:U$356,15,FALSE)))</f>
        <v>0</v>
      </c>
    </row>
    <row r="4293" spans="1:9" ht="30">
      <c r="A4293" t="s">
        <v>280</v>
      </c>
      <c r="B4293" s="1" t="str">
        <f>+IF(LEN(A4293)&gt;0,VLOOKUP(A4293,Seguimiento_Mar_2025!G$4:H$356,2,FALSE),"")</f>
        <v>Gestantes, niños y niñas de 0 a 5 años atendidios en servicios integrales</v>
      </c>
      <c r="C4293" s="1" t="str">
        <f>+IF(LEN(A4293)&gt;0,VLOOKUP(A4293,Seguimiento_Mar_2025!G$4:J$356,4,FALSE),"")</f>
        <v>Despacho del Gobernador/Oficina privada</v>
      </c>
      <c r="D4293" t="s">
        <v>1247</v>
      </c>
      <c r="E4293" t="str">
        <f t="shared" si="135"/>
        <v>52020701San Rafael</v>
      </c>
      <c r="F4293" t="str">
        <f t="shared" si="136"/>
        <v/>
      </c>
      <c r="G4293">
        <v>174</v>
      </c>
      <c r="H4293" s="2">
        <v>187</v>
      </c>
      <c r="I4293">
        <f>+ABS(SUMIF($A$4:$A$11183,A4293,$H$4:$H$11183)-IF(ISERROR(VLOOKUP(A4293,Seguimiento_Mar_2025!G$4:U$356,15,FALSE)),0,VLOOKUP(A4293,Seguimiento_Mar_2025!G$4:U$356,15,FALSE)))</f>
        <v>0</v>
      </c>
    </row>
    <row r="4294" spans="1:9" ht="30">
      <c r="A4294" t="s">
        <v>280</v>
      </c>
      <c r="B4294" s="1" t="str">
        <f>+IF(LEN(A4294)&gt;0,VLOOKUP(A4294,Seguimiento_Mar_2025!G$4:H$356,2,FALSE),"")</f>
        <v>Gestantes, niños y niñas de 0 a 5 años atendidios en servicios integrales</v>
      </c>
      <c r="C4294" s="1" t="str">
        <f>+IF(LEN(A4294)&gt;0,VLOOKUP(A4294,Seguimiento_Mar_2025!G$4:J$356,4,FALSE),"")</f>
        <v>Despacho del Gobernador/Oficina privada</v>
      </c>
      <c r="D4294" t="s">
        <v>1296</v>
      </c>
      <c r="E4294" t="str">
        <f t="shared" si="135"/>
        <v>52020701San Roque</v>
      </c>
      <c r="F4294" t="str">
        <f t="shared" si="136"/>
        <v/>
      </c>
      <c r="G4294">
        <v>54</v>
      </c>
      <c r="H4294" s="2">
        <v>98</v>
      </c>
      <c r="I4294">
        <f>+ABS(SUMIF($A$4:$A$11183,A4294,$H$4:$H$11183)-IF(ISERROR(VLOOKUP(A4294,Seguimiento_Mar_2025!G$4:U$356,15,FALSE)),0,VLOOKUP(A4294,Seguimiento_Mar_2025!G$4:U$356,15,FALSE)))</f>
        <v>0</v>
      </c>
    </row>
    <row r="4295" spans="1:9" ht="30">
      <c r="A4295" t="s">
        <v>280</v>
      </c>
      <c r="B4295" s="1" t="str">
        <f>+IF(LEN(A4295)&gt;0,VLOOKUP(A4295,Seguimiento_Mar_2025!G$4:H$356,2,FALSE),"")</f>
        <v>Gestantes, niños y niñas de 0 a 5 años atendidios en servicios integrales</v>
      </c>
      <c r="C4295" s="1" t="str">
        <f>+IF(LEN(A4295)&gt;0,VLOOKUP(A4295,Seguimiento_Mar_2025!G$4:J$356,4,FALSE),"")</f>
        <v>Despacho del Gobernador/Oficina privada</v>
      </c>
      <c r="D4295" t="s">
        <v>1343</v>
      </c>
      <c r="E4295" t="str">
        <f t="shared" si="135"/>
        <v>52020701San Vicente Ferrer</v>
      </c>
      <c r="F4295" t="str">
        <f t="shared" si="136"/>
        <v/>
      </c>
      <c r="G4295">
        <v>115</v>
      </c>
      <c r="H4295" s="2">
        <v>127</v>
      </c>
      <c r="I4295">
        <f>+ABS(SUMIF($A$4:$A$11183,A4295,$H$4:$H$11183)-IF(ISERROR(VLOOKUP(A4295,Seguimiento_Mar_2025!G$4:U$356,15,FALSE)),0,VLOOKUP(A4295,Seguimiento_Mar_2025!G$4:U$356,15,FALSE)))</f>
        <v>0</v>
      </c>
    </row>
    <row r="4296" spans="1:9" ht="30">
      <c r="A4296" t="s">
        <v>280</v>
      </c>
      <c r="B4296" s="1" t="str">
        <f>+IF(LEN(A4296)&gt;0,VLOOKUP(A4296,Seguimiento_Mar_2025!G$4:H$356,2,FALSE),"")</f>
        <v>Gestantes, niños y niñas de 0 a 5 años atendidios en servicios integrales</v>
      </c>
      <c r="C4296" s="1" t="str">
        <f>+IF(LEN(A4296)&gt;0,VLOOKUP(A4296,Seguimiento_Mar_2025!G$4:J$356,4,FALSE),"")</f>
        <v>Despacho del Gobernador/Oficina privada</v>
      </c>
      <c r="D4296" t="s">
        <v>1255</v>
      </c>
      <c r="E4296" t="str">
        <f t="shared" si="135"/>
        <v>52020701Santa Fe de Antioquia</v>
      </c>
      <c r="F4296" t="str">
        <f t="shared" si="136"/>
        <v/>
      </c>
      <c r="G4296">
        <v>42</v>
      </c>
      <c r="H4296" s="2">
        <v>80</v>
      </c>
      <c r="I4296">
        <f>+ABS(SUMIF($A$4:$A$11183,A4296,$H$4:$H$11183)-IF(ISERROR(VLOOKUP(A4296,Seguimiento_Mar_2025!G$4:U$356,15,FALSE)),0,VLOOKUP(A4296,Seguimiento_Mar_2025!G$4:U$356,15,FALSE)))</f>
        <v>0</v>
      </c>
    </row>
    <row r="4297" spans="1:9" ht="30">
      <c r="A4297" t="s">
        <v>280</v>
      </c>
      <c r="B4297" s="1" t="str">
        <f>+IF(LEN(A4297)&gt;0,VLOOKUP(A4297,Seguimiento_Mar_2025!G$4:H$356,2,FALSE),"")</f>
        <v>Gestantes, niños y niñas de 0 a 5 años atendidios en servicios integrales</v>
      </c>
      <c r="C4297" s="1" t="str">
        <f>+IF(LEN(A4297)&gt;0,VLOOKUP(A4297,Seguimiento_Mar_2025!G$4:J$356,4,FALSE),"")</f>
        <v>Despacho del Gobernador/Oficina privada</v>
      </c>
      <c r="D4297" t="s">
        <v>1262</v>
      </c>
      <c r="E4297" t="str">
        <f t="shared" si="135"/>
        <v>52020701Segovia</v>
      </c>
      <c r="F4297" t="str">
        <f t="shared" si="136"/>
        <v/>
      </c>
      <c r="G4297">
        <v>56</v>
      </c>
      <c r="H4297" s="2">
        <v>127</v>
      </c>
      <c r="I4297">
        <f>+ABS(SUMIF($A$4:$A$11183,A4297,$H$4:$H$11183)-IF(ISERROR(VLOOKUP(A4297,Seguimiento_Mar_2025!G$4:U$356,15,FALSE)),0,VLOOKUP(A4297,Seguimiento_Mar_2025!G$4:U$356,15,FALSE)))</f>
        <v>0</v>
      </c>
    </row>
    <row r="4298" spans="1:9" ht="30">
      <c r="A4298" t="s">
        <v>280</v>
      </c>
      <c r="B4298" s="1" t="str">
        <f>+IF(LEN(A4298)&gt;0,VLOOKUP(A4298,Seguimiento_Mar_2025!G$4:H$356,2,FALSE),"")</f>
        <v>Gestantes, niños y niñas de 0 a 5 años atendidios en servicios integrales</v>
      </c>
      <c r="C4298" s="1" t="str">
        <f>+IF(LEN(A4298)&gt;0,VLOOKUP(A4298,Seguimiento_Mar_2025!G$4:J$356,4,FALSE),"")</f>
        <v>Despacho del Gobernador/Oficina privada</v>
      </c>
      <c r="D4298" t="s">
        <v>1267</v>
      </c>
      <c r="E4298" t="str">
        <f t="shared" si="135"/>
        <v>52020701Sonsón</v>
      </c>
      <c r="F4298" t="str">
        <f t="shared" si="136"/>
        <v/>
      </c>
      <c r="G4298">
        <v>105</v>
      </c>
      <c r="H4298" s="2">
        <v>112</v>
      </c>
      <c r="I4298">
        <f>+ABS(SUMIF($A$4:$A$11183,A4298,$H$4:$H$11183)-IF(ISERROR(VLOOKUP(A4298,Seguimiento_Mar_2025!G$4:U$356,15,FALSE)),0,VLOOKUP(A4298,Seguimiento_Mar_2025!G$4:U$356,15,FALSE)))</f>
        <v>0</v>
      </c>
    </row>
    <row r="4299" spans="1:9" ht="30">
      <c r="A4299" t="s">
        <v>280</v>
      </c>
      <c r="B4299" s="1" t="str">
        <f>+IF(LEN(A4299)&gt;0,VLOOKUP(A4299,Seguimiento_Mar_2025!G$4:H$356,2,FALSE),"")</f>
        <v>Gestantes, niños y niñas de 0 a 5 años atendidios en servicios integrales</v>
      </c>
      <c r="C4299" s="1" t="str">
        <f>+IF(LEN(A4299)&gt;0,VLOOKUP(A4299,Seguimiento_Mar_2025!G$4:J$356,4,FALSE),"")</f>
        <v>Despacho del Gobernador/Oficina privada</v>
      </c>
      <c r="D4299" t="s">
        <v>1345</v>
      </c>
      <c r="E4299" t="str">
        <f t="shared" si="135"/>
        <v>52020701Sopetrán</v>
      </c>
      <c r="F4299" t="str">
        <f t="shared" si="136"/>
        <v/>
      </c>
      <c r="G4299">
        <v>38</v>
      </c>
      <c r="H4299" s="2">
        <v>55</v>
      </c>
      <c r="I4299">
        <f>+ABS(SUMIF($A$4:$A$11183,A4299,$H$4:$H$11183)-IF(ISERROR(VLOOKUP(A4299,Seguimiento_Mar_2025!G$4:U$356,15,FALSE)),0,VLOOKUP(A4299,Seguimiento_Mar_2025!G$4:U$356,15,FALSE)))</f>
        <v>0</v>
      </c>
    </row>
    <row r="4300" spans="1:9" ht="30">
      <c r="A4300" t="s">
        <v>280</v>
      </c>
      <c r="B4300" s="1" t="str">
        <f>+IF(LEN(A4300)&gt;0,VLOOKUP(A4300,Seguimiento_Mar_2025!G$4:H$356,2,FALSE),"")</f>
        <v>Gestantes, niños y niñas de 0 a 5 años atendidios en servicios integrales</v>
      </c>
      <c r="C4300" s="1" t="str">
        <f>+IF(LEN(A4300)&gt;0,VLOOKUP(A4300,Seguimiento_Mar_2025!G$4:J$356,4,FALSE),"")</f>
        <v>Despacho del Gobernador/Oficina privada</v>
      </c>
      <c r="D4300" t="s">
        <v>1263</v>
      </c>
      <c r="E4300" t="str">
        <f t="shared" si="135"/>
        <v>52020701Tarazá</v>
      </c>
      <c r="F4300" t="str">
        <f t="shared" si="136"/>
        <v/>
      </c>
      <c r="G4300">
        <v>38</v>
      </c>
      <c r="H4300" s="2">
        <v>44</v>
      </c>
      <c r="I4300">
        <f>+ABS(SUMIF($A$4:$A$11183,A4300,$H$4:$H$11183)-IF(ISERROR(VLOOKUP(A4300,Seguimiento_Mar_2025!G$4:U$356,15,FALSE)),0,VLOOKUP(A4300,Seguimiento_Mar_2025!G$4:U$356,15,FALSE)))</f>
        <v>0</v>
      </c>
    </row>
    <row r="4301" spans="1:9" ht="30">
      <c r="A4301" t="s">
        <v>280</v>
      </c>
      <c r="B4301" s="1" t="str">
        <f>+IF(LEN(A4301)&gt;0,VLOOKUP(A4301,Seguimiento_Mar_2025!G$4:H$356,2,FALSE),"")</f>
        <v>Gestantes, niños y niñas de 0 a 5 años atendidios en servicios integrales</v>
      </c>
      <c r="C4301" s="1" t="str">
        <f>+IF(LEN(A4301)&gt;0,VLOOKUP(A4301,Seguimiento_Mar_2025!G$4:J$356,4,FALSE),"")</f>
        <v>Despacho del Gobernador/Oficina privada</v>
      </c>
      <c r="D4301" t="s">
        <v>1227</v>
      </c>
      <c r="E4301" t="str">
        <f t="shared" si="135"/>
        <v>52020701Turbo</v>
      </c>
      <c r="F4301" t="str">
        <f t="shared" si="136"/>
        <v/>
      </c>
      <c r="G4301">
        <v>493</v>
      </c>
      <c r="H4301" s="2">
        <v>933</v>
      </c>
      <c r="I4301">
        <f>+ABS(SUMIF($A$4:$A$11183,A4301,$H$4:$H$11183)-IF(ISERROR(VLOOKUP(A4301,Seguimiento_Mar_2025!G$4:U$356,15,FALSE)),0,VLOOKUP(A4301,Seguimiento_Mar_2025!G$4:U$356,15,FALSE)))</f>
        <v>0</v>
      </c>
    </row>
    <row r="4302" spans="1:9" ht="30">
      <c r="A4302" t="s">
        <v>280</v>
      </c>
      <c r="B4302" s="1" t="str">
        <f>+IF(LEN(A4302)&gt;0,VLOOKUP(A4302,Seguimiento_Mar_2025!G$4:H$356,2,FALSE),"")</f>
        <v>Gestantes, niños y niñas de 0 a 5 años atendidios en servicios integrales</v>
      </c>
      <c r="C4302" s="1" t="str">
        <f>+IF(LEN(A4302)&gt;0,VLOOKUP(A4302,Seguimiento_Mar_2025!G$4:J$356,4,FALSE),"")</f>
        <v>Despacho del Gobernador/Oficina privada</v>
      </c>
      <c r="D4302" t="s">
        <v>1290</v>
      </c>
      <c r="E4302" t="str">
        <f t="shared" si="135"/>
        <v>52020701Uramita</v>
      </c>
      <c r="F4302" t="str">
        <f t="shared" si="136"/>
        <v/>
      </c>
      <c r="G4302">
        <v>79</v>
      </c>
      <c r="H4302" s="2">
        <v>127</v>
      </c>
      <c r="I4302">
        <f>+ABS(SUMIF($A$4:$A$11183,A4302,$H$4:$H$11183)-IF(ISERROR(VLOOKUP(A4302,Seguimiento_Mar_2025!G$4:U$356,15,FALSE)),0,VLOOKUP(A4302,Seguimiento_Mar_2025!G$4:U$356,15,FALSE)))</f>
        <v>0</v>
      </c>
    </row>
    <row r="4303" spans="1:9" ht="30">
      <c r="A4303" t="s">
        <v>280</v>
      </c>
      <c r="B4303" s="1" t="str">
        <f>+IF(LEN(A4303)&gt;0,VLOOKUP(A4303,Seguimiento_Mar_2025!G$4:H$356,2,FALSE),"")</f>
        <v>Gestantes, niños y niñas de 0 a 5 años atendidios en servicios integrales</v>
      </c>
      <c r="C4303" s="1" t="str">
        <f>+IF(LEN(A4303)&gt;0,VLOOKUP(A4303,Seguimiento_Mar_2025!G$4:J$356,4,FALSE),"")</f>
        <v>Despacho del Gobernador/Oficina privada</v>
      </c>
      <c r="D4303" t="s">
        <v>1252</v>
      </c>
      <c r="E4303" t="str">
        <f t="shared" si="135"/>
        <v>52020701Urrao</v>
      </c>
      <c r="F4303" t="str">
        <f t="shared" si="136"/>
        <v/>
      </c>
      <c r="G4303">
        <v>227</v>
      </c>
      <c r="H4303" s="2">
        <v>281</v>
      </c>
      <c r="I4303">
        <f>+ABS(SUMIF($A$4:$A$11183,A4303,$H$4:$H$11183)-IF(ISERROR(VLOOKUP(A4303,Seguimiento_Mar_2025!G$4:U$356,15,FALSE)),0,VLOOKUP(A4303,Seguimiento_Mar_2025!G$4:U$356,15,FALSE)))</f>
        <v>0</v>
      </c>
    </row>
    <row r="4304" spans="1:9" ht="30">
      <c r="A4304" t="s">
        <v>280</v>
      </c>
      <c r="B4304" s="1" t="str">
        <f>+IF(LEN(A4304)&gt;0,VLOOKUP(A4304,Seguimiento_Mar_2025!G$4:H$356,2,FALSE),"")</f>
        <v>Gestantes, niños y niñas de 0 a 5 años atendidios en servicios integrales</v>
      </c>
      <c r="C4304" s="1" t="str">
        <f>+IF(LEN(A4304)&gt;0,VLOOKUP(A4304,Seguimiento_Mar_2025!G$4:J$356,4,FALSE),"")</f>
        <v>Despacho del Gobernador/Oficina privada</v>
      </c>
      <c r="D4304" t="s">
        <v>1232</v>
      </c>
      <c r="E4304" t="str">
        <f t="shared" si="135"/>
        <v>52020701Vegachí</v>
      </c>
      <c r="F4304" t="str">
        <f t="shared" si="136"/>
        <v/>
      </c>
      <c r="G4304">
        <v>52</v>
      </c>
      <c r="H4304" s="2">
        <v>85</v>
      </c>
      <c r="I4304">
        <f>+ABS(SUMIF($A$4:$A$11183,A4304,$H$4:$H$11183)-IF(ISERROR(VLOOKUP(A4304,Seguimiento_Mar_2025!G$4:U$356,15,FALSE)),0,VLOOKUP(A4304,Seguimiento_Mar_2025!G$4:U$356,15,FALSE)))</f>
        <v>0</v>
      </c>
    </row>
    <row r="4305" spans="1:9" ht="30">
      <c r="A4305" t="s">
        <v>280</v>
      </c>
      <c r="B4305" s="1" t="str">
        <f>+IF(LEN(A4305)&gt;0,VLOOKUP(A4305,Seguimiento_Mar_2025!G$4:H$356,2,FALSE),"")</f>
        <v>Gestantes, niños y niñas de 0 a 5 años atendidios en servicios integrales</v>
      </c>
      <c r="C4305" s="1" t="str">
        <f>+IF(LEN(A4305)&gt;0,VLOOKUP(A4305,Seguimiento_Mar_2025!G$4:J$356,4,FALSE),"")</f>
        <v>Despacho del Gobernador/Oficina privada</v>
      </c>
      <c r="D4305" t="s">
        <v>1291</v>
      </c>
      <c r="E4305" t="str">
        <f t="shared" si="135"/>
        <v>52020701Vigía del Fuerte</v>
      </c>
      <c r="F4305" t="str">
        <f t="shared" si="136"/>
        <v/>
      </c>
      <c r="G4305">
        <v>64</v>
      </c>
      <c r="H4305" s="2">
        <v>81</v>
      </c>
      <c r="I4305">
        <f>+ABS(SUMIF($A$4:$A$11183,A4305,$H$4:$H$11183)-IF(ISERROR(VLOOKUP(A4305,Seguimiento_Mar_2025!G$4:U$356,15,FALSE)),0,VLOOKUP(A4305,Seguimiento_Mar_2025!G$4:U$356,15,FALSE)))</f>
        <v>0</v>
      </c>
    </row>
    <row r="4306" spans="1:9" ht="30">
      <c r="A4306" t="s">
        <v>280</v>
      </c>
      <c r="B4306" s="1" t="str">
        <f>+IF(LEN(A4306)&gt;0,VLOOKUP(A4306,Seguimiento_Mar_2025!G$4:H$356,2,FALSE),"")</f>
        <v>Gestantes, niños y niñas de 0 a 5 años atendidios en servicios integrales</v>
      </c>
      <c r="C4306" s="1" t="str">
        <f>+IF(LEN(A4306)&gt;0,VLOOKUP(A4306,Seguimiento_Mar_2025!G$4:J$356,4,FALSE),"")</f>
        <v>Despacho del Gobernador/Oficina privada</v>
      </c>
      <c r="D4306" t="s">
        <v>1353</v>
      </c>
      <c r="E4306" t="str">
        <f t="shared" si="135"/>
        <v>52020701Yarumal</v>
      </c>
      <c r="F4306" t="str">
        <f t="shared" si="136"/>
        <v/>
      </c>
      <c r="G4306">
        <v>116</v>
      </c>
      <c r="H4306" s="2">
        <v>118</v>
      </c>
      <c r="I4306">
        <f>+ABS(SUMIF($A$4:$A$11183,A4306,$H$4:$H$11183)-IF(ISERROR(VLOOKUP(A4306,Seguimiento_Mar_2025!G$4:U$356,15,FALSE)),0,VLOOKUP(A4306,Seguimiento_Mar_2025!G$4:U$356,15,FALSE)))</f>
        <v>0</v>
      </c>
    </row>
    <row r="4307" spans="1:9" ht="30">
      <c r="A4307" t="s">
        <v>280</v>
      </c>
      <c r="B4307" s="1" t="str">
        <f>+IF(LEN(A4307)&gt;0,VLOOKUP(A4307,Seguimiento_Mar_2025!G$4:H$356,2,FALSE),"")</f>
        <v>Gestantes, niños y niñas de 0 a 5 años atendidios en servicios integrales</v>
      </c>
      <c r="C4307" s="1" t="str">
        <f>+IF(LEN(A4307)&gt;0,VLOOKUP(A4307,Seguimiento_Mar_2025!G$4:J$356,4,FALSE),"")</f>
        <v>Despacho del Gobernador/Oficina privada</v>
      </c>
      <c r="D4307" t="s">
        <v>1354</v>
      </c>
      <c r="E4307" t="str">
        <f t="shared" si="135"/>
        <v>52020701Yondó</v>
      </c>
      <c r="F4307" t="str">
        <f t="shared" si="136"/>
        <v/>
      </c>
      <c r="G4307">
        <v>23</v>
      </c>
      <c r="H4307" s="2">
        <v>49</v>
      </c>
      <c r="I4307">
        <f>+ABS(SUMIF($A$4:$A$11183,A4307,$H$4:$H$11183)-IF(ISERROR(VLOOKUP(A4307,Seguimiento_Mar_2025!G$4:U$356,15,FALSE)),0,VLOOKUP(A4307,Seguimiento_Mar_2025!G$4:U$356,15,FALSE)))</f>
        <v>0</v>
      </c>
    </row>
    <row r="4308" spans="1:9" ht="30">
      <c r="A4308" t="s">
        <v>280</v>
      </c>
      <c r="B4308" s="1" t="str">
        <f>+IF(LEN(A4308)&gt;0,VLOOKUP(A4308,Seguimiento_Mar_2025!G$4:H$356,2,FALSE),"")</f>
        <v>Gestantes, niños y niñas de 0 a 5 años atendidios en servicios integrales</v>
      </c>
      <c r="C4308" s="1" t="str">
        <f>+IF(LEN(A4308)&gt;0,VLOOKUP(A4308,Seguimiento_Mar_2025!G$4:J$356,4,FALSE),"")</f>
        <v>Despacho del Gobernador/Oficina privada</v>
      </c>
      <c r="D4308" t="s">
        <v>1233</v>
      </c>
      <c r="E4308" t="str">
        <f t="shared" si="135"/>
        <v>52020701Zaragoza</v>
      </c>
      <c r="F4308" t="str">
        <f t="shared" si="136"/>
        <v/>
      </c>
      <c r="G4308">
        <v>206</v>
      </c>
      <c r="H4308" s="2">
        <v>277</v>
      </c>
      <c r="I4308">
        <f>+ABS(SUMIF($A$4:$A$11183,A4308,$H$4:$H$11183)-IF(ISERROR(VLOOKUP(A4308,Seguimiento_Mar_2025!G$4:U$356,15,FALSE)),0,VLOOKUP(A4308,Seguimiento_Mar_2025!G$4:U$356,15,FALSE)))</f>
        <v>0</v>
      </c>
    </row>
    <row r="4309" spans="1:9" ht="30">
      <c r="A4309" t="s">
        <v>312</v>
      </c>
      <c r="B4309" s="1" t="str">
        <f>+IF(LEN(A4309)&gt;0,VLOOKUP(A4309,Seguimiento_Mar_2025!G$4:H$356,2,FALSE),"")</f>
        <v>Municipios asistidos técnicamente para la prevención de las violencias sexuales en niñas, niños y adolescentes</v>
      </c>
      <c r="C4309" s="1" t="str">
        <f>+IF(LEN(A4309)&gt;0,VLOOKUP(A4309,Seguimiento_Mar_2025!G$4:J$356,4,FALSE),"")</f>
        <v>Despacho del Gobernador/Oficina privada</v>
      </c>
      <c r="D4309" t="s">
        <v>1271</v>
      </c>
      <c r="E4309" t="str">
        <f t="shared" si="135"/>
        <v>52021002Abejorral</v>
      </c>
      <c r="F4309" t="str">
        <f t="shared" si="136"/>
        <v/>
      </c>
      <c r="G4309">
        <v>1</v>
      </c>
      <c r="H4309" s="2"/>
      <c r="I4309">
        <f>+ABS(SUMIF($A$4:$A$11183,A4309,$H$4:$H$11183)-IF(ISERROR(VLOOKUP(A4309,Seguimiento_Mar_2025!G$4:U$356,15,FALSE)),0,VLOOKUP(A4309,Seguimiento_Mar_2025!G$4:U$356,15,FALSE)))</f>
        <v>0</v>
      </c>
    </row>
    <row r="4310" spans="1:9" ht="30">
      <c r="A4310" t="s">
        <v>312</v>
      </c>
      <c r="B4310" s="1" t="str">
        <f>+IF(LEN(A4310)&gt;0,VLOOKUP(A4310,Seguimiento_Mar_2025!G$4:H$356,2,FALSE),"")</f>
        <v>Municipios asistidos técnicamente para la prevención de las violencias sexuales en niñas, niños y adolescentes</v>
      </c>
      <c r="C4310" s="1" t="str">
        <f>+IF(LEN(A4310)&gt;0,VLOOKUP(A4310,Seguimiento_Mar_2025!G$4:J$356,4,FALSE),"")</f>
        <v>Despacho del Gobernador/Oficina privada</v>
      </c>
      <c r="D4310" t="s">
        <v>1245</v>
      </c>
      <c r="E4310" t="str">
        <f t="shared" si="135"/>
        <v>52021002Copacabana</v>
      </c>
      <c r="F4310" t="str">
        <f t="shared" si="136"/>
        <v/>
      </c>
      <c r="G4310">
        <v>1</v>
      </c>
      <c r="H4310" s="2"/>
      <c r="I4310">
        <f>+ABS(SUMIF($A$4:$A$11183,A4310,$H$4:$H$11183)-IF(ISERROR(VLOOKUP(A4310,Seguimiento_Mar_2025!G$4:U$356,15,FALSE)),0,VLOOKUP(A4310,Seguimiento_Mar_2025!G$4:U$356,15,FALSE)))</f>
        <v>0</v>
      </c>
    </row>
    <row r="4311" spans="1:9" ht="30">
      <c r="A4311" t="s">
        <v>312</v>
      </c>
      <c r="B4311" s="1" t="str">
        <f>+IF(LEN(A4311)&gt;0,VLOOKUP(A4311,Seguimiento_Mar_2025!G$4:H$356,2,FALSE),"")</f>
        <v>Municipios asistidos técnicamente para la prevención de las violencias sexuales en niñas, niños y adolescentes</v>
      </c>
      <c r="C4311" s="1" t="str">
        <f>+IF(LEN(A4311)&gt;0,VLOOKUP(A4311,Seguimiento_Mar_2025!G$4:J$356,4,FALSE),"")</f>
        <v>Despacho del Gobernador/Oficina privada</v>
      </c>
      <c r="D4311" t="s">
        <v>1332</v>
      </c>
      <c r="E4311" t="str">
        <f t="shared" si="135"/>
        <v>52021002La Estrella</v>
      </c>
      <c r="F4311" t="str">
        <f t="shared" si="136"/>
        <v/>
      </c>
      <c r="G4311">
        <v>1</v>
      </c>
      <c r="H4311" s="2"/>
      <c r="I4311">
        <f>+ABS(SUMIF($A$4:$A$11183,A4311,$H$4:$H$11183)-IF(ISERROR(VLOOKUP(A4311,Seguimiento_Mar_2025!G$4:U$356,15,FALSE)),0,VLOOKUP(A4311,Seguimiento_Mar_2025!G$4:U$356,15,FALSE)))</f>
        <v>0</v>
      </c>
    </row>
    <row r="4312" spans="1:9" ht="30">
      <c r="A4312" t="s">
        <v>310</v>
      </c>
      <c r="B4312" s="1" t="str">
        <f>+IF(LEN(A4312)&gt;0,VLOOKUP(A4312,Seguimiento_Mar_2025!G$4:H$356,2,FALSE),"")</f>
        <v>Niños, niñas y adolescentes atendidos en entornos protectores</v>
      </c>
      <c r="C4312" s="1" t="str">
        <f>+IF(LEN(A4312)&gt;0,VLOOKUP(A4312,Seguimiento_Mar_2025!G$4:J$356,4,FALSE),"")</f>
        <v>Despacho del Gobernador/Oficina privada</v>
      </c>
      <c r="D4312" t="s">
        <v>1264</v>
      </c>
      <c r="E4312" t="str">
        <f t="shared" si="135"/>
        <v>52021001Cáceres</v>
      </c>
      <c r="F4312" t="str">
        <f t="shared" si="136"/>
        <v/>
      </c>
      <c r="G4312">
        <v>189</v>
      </c>
      <c r="H4312" s="2">
        <v>189</v>
      </c>
      <c r="I4312">
        <f>+ABS(SUMIF($A$4:$A$11183,A4312,$H$4:$H$11183)-IF(ISERROR(VLOOKUP(A4312,Seguimiento_Mar_2025!G$4:U$356,15,FALSE)),0,VLOOKUP(A4312,Seguimiento_Mar_2025!G$4:U$356,15,FALSE)))</f>
        <v>0</v>
      </c>
    </row>
    <row r="4313" spans="1:9" ht="30">
      <c r="A4313" t="s">
        <v>310</v>
      </c>
      <c r="B4313" s="1" t="str">
        <f>+IF(LEN(A4313)&gt;0,VLOOKUP(A4313,Seguimiento_Mar_2025!G$4:H$356,2,FALSE),"")</f>
        <v>Niños, niñas y adolescentes atendidos en entornos protectores</v>
      </c>
      <c r="C4313" s="1" t="str">
        <f>+IF(LEN(A4313)&gt;0,VLOOKUP(A4313,Seguimiento_Mar_2025!G$4:J$356,4,FALSE),"")</f>
        <v>Despacho del Gobernador/Oficina privada</v>
      </c>
      <c r="D4313" t="s">
        <v>1265</v>
      </c>
      <c r="E4313" t="str">
        <f t="shared" si="135"/>
        <v>52021001Caucasia</v>
      </c>
      <c r="F4313" t="str">
        <f t="shared" si="136"/>
        <v/>
      </c>
      <c r="G4313">
        <v>151</v>
      </c>
      <c r="H4313" s="2">
        <v>151</v>
      </c>
      <c r="I4313">
        <f>+ABS(SUMIF($A$4:$A$11183,A4313,$H$4:$H$11183)-IF(ISERROR(VLOOKUP(A4313,Seguimiento_Mar_2025!G$4:U$356,15,FALSE)),0,VLOOKUP(A4313,Seguimiento_Mar_2025!G$4:U$356,15,FALSE)))</f>
        <v>0</v>
      </c>
    </row>
    <row r="4314" spans="1:9" ht="30">
      <c r="A4314" t="s">
        <v>310</v>
      </c>
      <c r="B4314" s="1" t="str">
        <f>+IF(LEN(A4314)&gt;0,VLOOKUP(A4314,Seguimiento_Mar_2025!G$4:H$356,2,FALSE),"")</f>
        <v>Niños, niñas y adolescentes atendidos en entornos protectores</v>
      </c>
      <c r="C4314" s="1" t="str">
        <f>+IF(LEN(A4314)&gt;0,VLOOKUP(A4314,Seguimiento_Mar_2025!G$4:J$356,4,FALSE),"")</f>
        <v>Despacho del Gobernador/Oficina privada</v>
      </c>
      <c r="D4314" t="s">
        <v>1253</v>
      </c>
      <c r="E4314" t="str">
        <f t="shared" si="135"/>
        <v>52021001El Bagre</v>
      </c>
      <c r="F4314" t="str">
        <f t="shared" si="136"/>
        <v/>
      </c>
      <c r="G4314">
        <v>150</v>
      </c>
      <c r="H4314" s="2">
        <v>150</v>
      </c>
      <c r="I4314">
        <f>+ABS(SUMIF($A$4:$A$11183,A4314,$H$4:$H$11183)-IF(ISERROR(VLOOKUP(A4314,Seguimiento_Mar_2025!G$4:U$356,15,FALSE)),0,VLOOKUP(A4314,Seguimiento_Mar_2025!G$4:U$356,15,FALSE)))</f>
        <v>0</v>
      </c>
    </row>
    <row r="4315" spans="1:9" ht="30">
      <c r="A4315" t="s">
        <v>310</v>
      </c>
      <c r="B4315" s="1" t="str">
        <f>+IF(LEN(A4315)&gt;0,VLOOKUP(A4315,Seguimiento_Mar_2025!G$4:H$356,2,FALSE),"")</f>
        <v>Niños, niñas y adolescentes atendidos en entornos protectores</v>
      </c>
      <c r="C4315" s="1" t="str">
        <f>+IF(LEN(A4315)&gt;0,VLOOKUP(A4315,Seguimiento_Mar_2025!G$4:J$356,4,FALSE),"")</f>
        <v>Despacho del Gobernador/Oficina privada</v>
      </c>
      <c r="D4315" t="s">
        <v>1239</v>
      </c>
      <c r="E4315" t="str">
        <f t="shared" si="135"/>
        <v>52021001Nechí</v>
      </c>
      <c r="F4315" t="str">
        <f t="shared" si="136"/>
        <v/>
      </c>
      <c r="G4315">
        <v>151</v>
      </c>
      <c r="H4315" s="2">
        <v>152</v>
      </c>
      <c r="I4315">
        <f>+ABS(SUMIF($A$4:$A$11183,A4315,$H$4:$H$11183)-IF(ISERROR(VLOOKUP(A4315,Seguimiento_Mar_2025!G$4:U$356,15,FALSE)),0,VLOOKUP(A4315,Seguimiento_Mar_2025!G$4:U$356,15,FALSE)))</f>
        <v>0</v>
      </c>
    </row>
    <row r="4316" spans="1:9" ht="30">
      <c r="A4316" t="s">
        <v>310</v>
      </c>
      <c r="B4316" s="1" t="str">
        <f>+IF(LEN(A4316)&gt;0,VLOOKUP(A4316,Seguimiento_Mar_2025!G$4:H$356,2,FALSE),"")</f>
        <v>Niños, niñas y adolescentes atendidos en entornos protectores</v>
      </c>
      <c r="C4316" s="1" t="str">
        <f>+IF(LEN(A4316)&gt;0,VLOOKUP(A4316,Seguimiento_Mar_2025!G$4:J$356,4,FALSE),"")</f>
        <v>Despacho del Gobernador/Oficina privada</v>
      </c>
      <c r="D4316" t="s">
        <v>1263</v>
      </c>
      <c r="E4316" t="str">
        <f t="shared" si="135"/>
        <v>52021001Tarazá</v>
      </c>
      <c r="F4316" t="str">
        <f t="shared" si="136"/>
        <v/>
      </c>
      <c r="G4316">
        <v>154</v>
      </c>
      <c r="H4316" s="2">
        <v>154</v>
      </c>
      <c r="I4316">
        <f>+ABS(SUMIF($A$4:$A$11183,A4316,$H$4:$H$11183)-IF(ISERROR(VLOOKUP(A4316,Seguimiento_Mar_2025!G$4:U$356,15,FALSE)),0,VLOOKUP(A4316,Seguimiento_Mar_2025!G$4:U$356,15,FALSE)))</f>
        <v>0</v>
      </c>
    </row>
    <row r="4317" spans="1:9" ht="30">
      <c r="A4317" t="s">
        <v>310</v>
      </c>
      <c r="B4317" s="1" t="str">
        <f>+IF(LEN(A4317)&gt;0,VLOOKUP(A4317,Seguimiento_Mar_2025!G$4:H$356,2,FALSE),"")</f>
        <v>Niños, niñas y adolescentes atendidos en entornos protectores</v>
      </c>
      <c r="C4317" s="1" t="str">
        <f>+IF(LEN(A4317)&gt;0,VLOOKUP(A4317,Seguimiento_Mar_2025!G$4:J$356,4,FALSE),"")</f>
        <v>Despacho del Gobernador/Oficina privada</v>
      </c>
      <c r="D4317" t="s">
        <v>1233</v>
      </c>
      <c r="E4317" t="str">
        <f t="shared" si="135"/>
        <v>52021001Zaragoza</v>
      </c>
      <c r="F4317" t="str">
        <f t="shared" si="136"/>
        <v/>
      </c>
      <c r="G4317">
        <v>151</v>
      </c>
      <c r="H4317" s="2">
        <v>151</v>
      </c>
      <c r="I4317">
        <f>+ABS(SUMIF($A$4:$A$11183,A4317,$H$4:$H$11183)-IF(ISERROR(VLOOKUP(A4317,Seguimiento_Mar_2025!G$4:U$356,15,FALSE)),0,VLOOKUP(A4317,Seguimiento_Mar_2025!G$4:U$356,15,FALSE)))</f>
        <v>0</v>
      </c>
    </row>
    <row r="4318" spans="1:9" ht="30">
      <c r="A4318" t="s">
        <v>310</v>
      </c>
      <c r="B4318" s="1" t="str">
        <f>+IF(LEN(A4318)&gt;0,VLOOKUP(A4318,Seguimiento_Mar_2025!G$4:H$356,2,FALSE),"")</f>
        <v>Niños, niñas y adolescentes atendidos en entornos protectores</v>
      </c>
      <c r="C4318" s="1" t="str">
        <f>+IF(LEN(A4318)&gt;0,VLOOKUP(A4318,Seguimiento_Mar_2025!G$4:J$356,4,FALSE),"")</f>
        <v>Despacho del Gobernador/Oficina privada</v>
      </c>
      <c r="D4318" t="s">
        <v>1258</v>
      </c>
      <c r="E4318" t="str">
        <f t="shared" si="135"/>
        <v>52021001Chigorodó</v>
      </c>
      <c r="F4318" t="str">
        <f t="shared" si="136"/>
        <v/>
      </c>
      <c r="G4318">
        <v>170</v>
      </c>
      <c r="H4318" s="2">
        <v>188</v>
      </c>
      <c r="I4318">
        <f>+ABS(SUMIF($A$4:$A$11183,A4318,$H$4:$H$11183)-IF(ISERROR(VLOOKUP(A4318,Seguimiento_Mar_2025!G$4:U$356,15,FALSE)),0,VLOOKUP(A4318,Seguimiento_Mar_2025!G$4:U$356,15,FALSE)))</f>
        <v>0</v>
      </c>
    </row>
    <row r="4319" spans="1:9" ht="30">
      <c r="A4319" t="s">
        <v>310</v>
      </c>
      <c r="B4319" s="1" t="str">
        <f>+IF(LEN(A4319)&gt;0,VLOOKUP(A4319,Seguimiento_Mar_2025!G$4:H$356,2,FALSE),"")</f>
        <v>Niños, niñas y adolescentes atendidos en entornos protectores</v>
      </c>
      <c r="C4319" s="1" t="str">
        <f>+IF(LEN(A4319)&gt;0,VLOOKUP(A4319,Seguimiento_Mar_2025!G$4:J$356,4,FALSE),"")</f>
        <v>Despacho del Gobernador/Oficina privada</v>
      </c>
      <c r="D4319" t="s">
        <v>1285</v>
      </c>
      <c r="E4319" t="str">
        <f t="shared" si="135"/>
        <v>52021001Mutatá</v>
      </c>
      <c r="F4319" t="str">
        <f t="shared" si="136"/>
        <v/>
      </c>
      <c r="G4319">
        <v>161</v>
      </c>
      <c r="H4319" s="2">
        <v>162</v>
      </c>
      <c r="I4319">
        <f>+ABS(SUMIF($A$4:$A$11183,A4319,$H$4:$H$11183)-IF(ISERROR(VLOOKUP(A4319,Seguimiento_Mar_2025!G$4:U$356,15,FALSE)),0,VLOOKUP(A4319,Seguimiento_Mar_2025!G$4:U$356,15,FALSE)))</f>
        <v>0</v>
      </c>
    </row>
    <row r="4320" spans="1:9" ht="30">
      <c r="A4320" t="s">
        <v>310</v>
      </c>
      <c r="B4320" s="1" t="str">
        <f>+IF(LEN(A4320)&gt;0,VLOOKUP(A4320,Seguimiento_Mar_2025!G$4:H$356,2,FALSE),"")</f>
        <v>Niños, niñas y adolescentes atendidos en entornos protectores</v>
      </c>
      <c r="C4320" s="1" t="str">
        <f>+IF(LEN(A4320)&gt;0,VLOOKUP(A4320,Seguimiento_Mar_2025!G$4:J$356,4,FALSE),"")</f>
        <v>Despacho del Gobernador/Oficina privada</v>
      </c>
      <c r="D4320" t="s">
        <v>1228</v>
      </c>
      <c r="E4320" t="str">
        <f t="shared" si="135"/>
        <v>52021001Necoclí</v>
      </c>
      <c r="F4320" t="str">
        <f t="shared" si="136"/>
        <v/>
      </c>
      <c r="G4320">
        <v>221</v>
      </c>
      <c r="H4320" s="2">
        <v>252</v>
      </c>
      <c r="I4320">
        <f>+ABS(SUMIF($A$4:$A$11183,A4320,$H$4:$H$11183)-IF(ISERROR(VLOOKUP(A4320,Seguimiento_Mar_2025!G$4:U$356,15,FALSE)),0,VLOOKUP(A4320,Seguimiento_Mar_2025!G$4:U$356,15,FALSE)))</f>
        <v>0</v>
      </c>
    </row>
    <row r="4321" spans="1:9" ht="30">
      <c r="A4321" t="s">
        <v>310</v>
      </c>
      <c r="B4321" s="1" t="str">
        <f>+IF(LEN(A4321)&gt;0,VLOOKUP(A4321,Seguimiento_Mar_2025!G$4:H$356,2,FALSE),"")</f>
        <v>Niños, niñas y adolescentes atendidos en entornos protectores</v>
      </c>
      <c r="C4321" s="1" t="str">
        <f>+IF(LEN(A4321)&gt;0,VLOOKUP(A4321,Seguimiento_Mar_2025!G$4:J$356,4,FALSE),"")</f>
        <v>Despacho del Gobernador/Oficina privada</v>
      </c>
      <c r="D4321" t="s">
        <v>1336</v>
      </c>
      <c r="E4321" t="str">
        <f t="shared" si="135"/>
        <v>52021001Remedios</v>
      </c>
      <c r="F4321" t="str">
        <f t="shared" si="136"/>
        <v/>
      </c>
      <c r="G4321">
        <v>276</v>
      </c>
      <c r="H4321" s="2">
        <v>276</v>
      </c>
      <c r="I4321">
        <f>+ABS(SUMIF($A$4:$A$11183,A4321,$H$4:$H$11183)-IF(ISERROR(VLOOKUP(A4321,Seguimiento_Mar_2025!G$4:U$356,15,FALSE)),0,VLOOKUP(A4321,Seguimiento_Mar_2025!G$4:U$356,15,FALSE)))</f>
        <v>0</v>
      </c>
    </row>
    <row r="4322" spans="1:9" ht="30">
      <c r="A4322" t="s">
        <v>310</v>
      </c>
      <c r="B4322" s="1" t="str">
        <f>+IF(LEN(A4322)&gt;0,VLOOKUP(A4322,Seguimiento_Mar_2025!G$4:H$356,2,FALSE),"")</f>
        <v>Niños, niñas y adolescentes atendidos en entornos protectores</v>
      </c>
      <c r="C4322" s="1" t="str">
        <f>+IF(LEN(A4322)&gt;0,VLOOKUP(A4322,Seguimiento_Mar_2025!G$4:J$356,4,FALSE),"")</f>
        <v>Despacho del Gobernador/Oficina privada</v>
      </c>
      <c r="D4322" t="s">
        <v>1262</v>
      </c>
      <c r="E4322" t="str">
        <f t="shared" si="135"/>
        <v>52021001Segovia</v>
      </c>
      <c r="F4322" t="str">
        <f t="shared" si="136"/>
        <v/>
      </c>
      <c r="G4322">
        <v>237</v>
      </c>
      <c r="H4322" s="2">
        <v>241</v>
      </c>
      <c r="I4322">
        <f>+ABS(SUMIF($A$4:$A$11183,A4322,$H$4:$H$11183)-IF(ISERROR(VLOOKUP(A4322,Seguimiento_Mar_2025!G$4:U$356,15,FALSE)),0,VLOOKUP(A4322,Seguimiento_Mar_2025!G$4:U$356,15,FALSE)))</f>
        <v>0</v>
      </c>
    </row>
    <row r="4323" spans="1:9" ht="30">
      <c r="A4323" t="s">
        <v>293</v>
      </c>
      <c r="B4323" s="1" t="str">
        <f>+IF(LEN(A4323)&gt;0,VLOOKUP(A4323,Seguimiento_Mar_2025!G$4:H$356,2,FALSE),"")</f>
        <v>Hogares con acompañamiento familiar</v>
      </c>
      <c r="C4323" s="1" t="str">
        <f>+IF(LEN(A4323)&gt;0,VLOOKUP(A4323,Seguimiento_Mar_2025!G$4:J$356,4,FALSE),"")</f>
        <v>Despacho del Gobernador/Oficina privada</v>
      </c>
      <c r="D4323" t="s">
        <v>1264</v>
      </c>
      <c r="E4323" t="str">
        <f t="shared" si="135"/>
        <v>52020801Cáceres</v>
      </c>
      <c r="F4323" t="str">
        <f t="shared" si="136"/>
        <v/>
      </c>
      <c r="G4323">
        <v>160</v>
      </c>
      <c r="H4323" s="2">
        <v>217</v>
      </c>
      <c r="I4323">
        <f>+ABS(SUMIF($A$4:$A$11183,A4323,$H$4:$H$11183)-IF(ISERROR(VLOOKUP(A4323,Seguimiento_Mar_2025!G$4:U$356,15,FALSE)),0,VLOOKUP(A4323,Seguimiento_Mar_2025!G$4:U$356,15,FALSE)))</f>
        <v>0</v>
      </c>
    </row>
    <row r="4324" spans="1:9" ht="30">
      <c r="A4324" t="s">
        <v>293</v>
      </c>
      <c r="B4324" s="1" t="str">
        <f>+IF(LEN(A4324)&gt;0,VLOOKUP(A4324,Seguimiento_Mar_2025!G$4:H$356,2,FALSE),"")</f>
        <v>Hogares con acompañamiento familiar</v>
      </c>
      <c r="C4324" s="1" t="str">
        <f>+IF(LEN(A4324)&gt;0,VLOOKUP(A4324,Seguimiento_Mar_2025!G$4:J$356,4,FALSE),"")</f>
        <v>Despacho del Gobernador/Oficina privada</v>
      </c>
      <c r="D4324" t="s">
        <v>1265</v>
      </c>
      <c r="E4324" t="str">
        <f t="shared" si="135"/>
        <v>52020801Caucasia</v>
      </c>
      <c r="F4324" t="str">
        <f t="shared" si="136"/>
        <v/>
      </c>
      <c r="G4324">
        <v>127</v>
      </c>
      <c r="H4324" s="2">
        <v>242</v>
      </c>
      <c r="I4324">
        <f>+ABS(SUMIF($A$4:$A$11183,A4324,$H$4:$H$11183)-IF(ISERROR(VLOOKUP(A4324,Seguimiento_Mar_2025!G$4:U$356,15,FALSE)),0,VLOOKUP(A4324,Seguimiento_Mar_2025!G$4:U$356,15,FALSE)))</f>
        <v>0</v>
      </c>
    </row>
    <row r="4325" spans="1:9" ht="30">
      <c r="A4325" t="s">
        <v>293</v>
      </c>
      <c r="B4325" s="1" t="str">
        <f>+IF(LEN(A4325)&gt;0,VLOOKUP(A4325,Seguimiento_Mar_2025!G$4:H$356,2,FALSE),"")</f>
        <v>Hogares con acompañamiento familiar</v>
      </c>
      <c r="C4325" s="1" t="str">
        <f>+IF(LEN(A4325)&gt;0,VLOOKUP(A4325,Seguimiento_Mar_2025!G$4:J$356,4,FALSE),"")</f>
        <v>Despacho del Gobernador/Oficina privada</v>
      </c>
      <c r="D4325" t="s">
        <v>1253</v>
      </c>
      <c r="E4325" t="str">
        <f t="shared" si="135"/>
        <v>52020801El Bagre</v>
      </c>
      <c r="F4325" t="str">
        <f t="shared" si="136"/>
        <v/>
      </c>
      <c r="G4325">
        <v>150</v>
      </c>
      <c r="H4325" s="2">
        <v>164</v>
      </c>
      <c r="I4325">
        <f>+ABS(SUMIF($A$4:$A$11183,A4325,$H$4:$H$11183)-IF(ISERROR(VLOOKUP(A4325,Seguimiento_Mar_2025!G$4:U$356,15,FALSE)),0,VLOOKUP(A4325,Seguimiento_Mar_2025!G$4:U$356,15,FALSE)))</f>
        <v>0</v>
      </c>
    </row>
    <row r="4326" spans="1:9" ht="30">
      <c r="A4326" t="s">
        <v>293</v>
      </c>
      <c r="B4326" s="1" t="str">
        <f>+IF(LEN(A4326)&gt;0,VLOOKUP(A4326,Seguimiento_Mar_2025!G$4:H$356,2,FALSE),"")</f>
        <v>Hogares con acompañamiento familiar</v>
      </c>
      <c r="C4326" s="1" t="str">
        <f>+IF(LEN(A4326)&gt;0,VLOOKUP(A4326,Seguimiento_Mar_2025!G$4:J$356,4,FALSE),"")</f>
        <v>Despacho del Gobernador/Oficina privada</v>
      </c>
      <c r="D4326" t="s">
        <v>1239</v>
      </c>
      <c r="E4326" t="str">
        <f t="shared" si="135"/>
        <v>52020801Nechí</v>
      </c>
      <c r="F4326" t="str">
        <f t="shared" si="136"/>
        <v/>
      </c>
      <c r="G4326">
        <v>133</v>
      </c>
      <c r="H4326" s="2">
        <v>158</v>
      </c>
      <c r="I4326">
        <f>+ABS(SUMIF($A$4:$A$11183,A4326,$H$4:$H$11183)-IF(ISERROR(VLOOKUP(A4326,Seguimiento_Mar_2025!G$4:U$356,15,FALSE)),0,VLOOKUP(A4326,Seguimiento_Mar_2025!G$4:U$356,15,FALSE)))</f>
        <v>0</v>
      </c>
    </row>
    <row r="4327" spans="1:9" ht="30">
      <c r="A4327" t="s">
        <v>293</v>
      </c>
      <c r="B4327" s="1" t="str">
        <f>+IF(LEN(A4327)&gt;0,VLOOKUP(A4327,Seguimiento_Mar_2025!G$4:H$356,2,FALSE),"")</f>
        <v>Hogares con acompañamiento familiar</v>
      </c>
      <c r="C4327" s="1" t="str">
        <f>+IF(LEN(A4327)&gt;0,VLOOKUP(A4327,Seguimiento_Mar_2025!G$4:J$356,4,FALSE),"")</f>
        <v>Despacho del Gobernador/Oficina privada</v>
      </c>
      <c r="D4327" t="s">
        <v>1263</v>
      </c>
      <c r="E4327" t="str">
        <f t="shared" si="135"/>
        <v>52020801Tarazá</v>
      </c>
      <c r="F4327" t="str">
        <f t="shared" si="136"/>
        <v/>
      </c>
      <c r="G4327">
        <v>153</v>
      </c>
      <c r="H4327" s="2">
        <v>171</v>
      </c>
      <c r="I4327">
        <f>+ABS(SUMIF($A$4:$A$11183,A4327,$H$4:$H$11183)-IF(ISERROR(VLOOKUP(A4327,Seguimiento_Mar_2025!G$4:U$356,15,FALSE)),0,VLOOKUP(A4327,Seguimiento_Mar_2025!G$4:U$356,15,FALSE)))</f>
        <v>0</v>
      </c>
    </row>
    <row r="4328" spans="1:9" ht="30">
      <c r="A4328" t="s">
        <v>293</v>
      </c>
      <c r="B4328" s="1" t="str">
        <f>+IF(LEN(A4328)&gt;0,VLOOKUP(A4328,Seguimiento_Mar_2025!G$4:H$356,2,FALSE),"")</f>
        <v>Hogares con acompañamiento familiar</v>
      </c>
      <c r="C4328" s="1" t="str">
        <f>+IF(LEN(A4328)&gt;0,VLOOKUP(A4328,Seguimiento_Mar_2025!G$4:J$356,4,FALSE),"")</f>
        <v>Despacho del Gobernador/Oficina privada</v>
      </c>
      <c r="D4328" t="s">
        <v>1233</v>
      </c>
      <c r="E4328" t="str">
        <f t="shared" si="135"/>
        <v>52020801Zaragoza</v>
      </c>
      <c r="F4328" t="str">
        <f t="shared" si="136"/>
        <v/>
      </c>
      <c r="G4328">
        <v>142</v>
      </c>
      <c r="H4328" s="2">
        <v>172</v>
      </c>
      <c r="I4328">
        <f>+ABS(SUMIF($A$4:$A$11183,A4328,$H$4:$H$11183)-IF(ISERROR(VLOOKUP(A4328,Seguimiento_Mar_2025!G$4:U$356,15,FALSE)),0,VLOOKUP(A4328,Seguimiento_Mar_2025!G$4:U$356,15,FALSE)))</f>
        <v>0</v>
      </c>
    </row>
    <row r="4329" spans="1:9" ht="30">
      <c r="A4329" t="s">
        <v>293</v>
      </c>
      <c r="B4329" s="1" t="str">
        <f>+IF(LEN(A4329)&gt;0,VLOOKUP(A4329,Seguimiento_Mar_2025!G$4:H$356,2,FALSE),"")</f>
        <v>Hogares con acompañamiento familiar</v>
      </c>
      <c r="C4329" s="1" t="str">
        <f>+IF(LEN(A4329)&gt;0,VLOOKUP(A4329,Seguimiento_Mar_2025!G$4:J$356,4,FALSE),"")</f>
        <v>Despacho del Gobernador/Oficina privada</v>
      </c>
      <c r="D4329" t="s">
        <v>1258</v>
      </c>
      <c r="E4329" t="str">
        <f t="shared" ref="E4329:E4392" si="137">+A4329&amp;D4329</f>
        <v>52020801Chigorodó</v>
      </c>
      <c r="F4329" t="str">
        <f t="shared" si="136"/>
        <v/>
      </c>
      <c r="G4329">
        <v>150</v>
      </c>
      <c r="H4329" s="2">
        <v>206</v>
      </c>
      <c r="I4329">
        <f>+ABS(SUMIF($A$4:$A$11183,A4329,$H$4:$H$11183)-IF(ISERROR(VLOOKUP(A4329,Seguimiento_Mar_2025!G$4:U$356,15,FALSE)),0,VLOOKUP(A4329,Seguimiento_Mar_2025!G$4:U$356,15,FALSE)))</f>
        <v>0</v>
      </c>
    </row>
    <row r="4330" spans="1:9" ht="30">
      <c r="A4330" t="s">
        <v>293</v>
      </c>
      <c r="B4330" s="1" t="str">
        <f>+IF(LEN(A4330)&gt;0,VLOOKUP(A4330,Seguimiento_Mar_2025!G$4:H$356,2,FALSE),"")</f>
        <v>Hogares con acompañamiento familiar</v>
      </c>
      <c r="C4330" s="1" t="str">
        <f>+IF(LEN(A4330)&gt;0,VLOOKUP(A4330,Seguimiento_Mar_2025!G$4:J$356,4,FALSE),"")</f>
        <v>Despacho del Gobernador/Oficina privada</v>
      </c>
      <c r="D4330" t="s">
        <v>1285</v>
      </c>
      <c r="E4330" t="str">
        <f t="shared" si="137"/>
        <v>52020801Mutatá</v>
      </c>
      <c r="F4330" t="str">
        <f t="shared" si="136"/>
        <v/>
      </c>
      <c r="G4330">
        <v>154</v>
      </c>
      <c r="H4330" s="2">
        <v>181</v>
      </c>
      <c r="I4330">
        <f>+ABS(SUMIF($A$4:$A$11183,A4330,$H$4:$H$11183)-IF(ISERROR(VLOOKUP(A4330,Seguimiento_Mar_2025!G$4:U$356,15,FALSE)),0,VLOOKUP(A4330,Seguimiento_Mar_2025!G$4:U$356,15,FALSE)))</f>
        <v>0</v>
      </c>
    </row>
    <row r="4331" spans="1:9" ht="30">
      <c r="A4331" t="s">
        <v>293</v>
      </c>
      <c r="B4331" s="1" t="str">
        <f>+IF(LEN(A4331)&gt;0,VLOOKUP(A4331,Seguimiento_Mar_2025!G$4:H$356,2,FALSE),"")</f>
        <v>Hogares con acompañamiento familiar</v>
      </c>
      <c r="C4331" s="1" t="str">
        <f>+IF(LEN(A4331)&gt;0,VLOOKUP(A4331,Seguimiento_Mar_2025!G$4:J$356,4,FALSE),"")</f>
        <v>Despacho del Gobernador/Oficina privada</v>
      </c>
      <c r="D4331" t="s">
        <v>1228</v>
      </c>
      <c r="E4331" t="str">
        <f t="shared" si="137"/>
        <v>52020801Necoclí</v>
      </c>
      <c r="F4331" t="str">
        <f t="shared" si="136"/>
        <v/>
      </c>
      <c r="G4331">
        <v>214</v>
      </c>
      <c r="H4331" s="2">
        <v>273</v>
      </c>
      <c r="I4331">
        <f>+ABS(SUMIF($A$4:$A$11183,A4331,$H$4:$H$11183)-IF(ISERROR(VLOOKUP(A4331,Seguimiento_Mar_2025!G$4:U$356,15,FALSE)),0,VLOOKUP(A4331,Seguimiento_Mar_2025!G$4:U$356,15,FALSE)))</f>
        <v>0</v>
      </c>
    </row>
    <row r="4332" spans="1:9" ht="30">
      <c r="A4332" t="s">
        <v>293</v>
      </c>
      <c r="B4332" s="1" t="str">
        <f>+IF(LEN(A4332)&gt;0,VLOOKUP(A4332,Seguimiento_Mar_2025!G$4:H$356,2,FALSE),"")</f>
        <v>Hogares con acompañamiento familiar</v>
      </c>
      <c r="C4332" s="1" t="str">
        <f>+IF(LEN(A4332)&gt;0,VLOOKUP(A4332,Seguimiento_Mar_2025!G$4:J$356,4,FALSE),"")</f>
        <v>Despacho del Gobernador/Oficina privada</v>
      </c>
      <c r="D4332" t="s">
        <v>1336</v>
      </c>
      <c r="E4332" t="str">
        <f t="shared" si="137"/>
        <v>52020801Remedios</v>
      </c>
      <c r="F4332" t="str">
        <f t="shared" si="136"/>
        <v/>
      </c>
      <c r="G4332">
        <v>267</v>
      </c>
      <c r="H4332" s="2">
        <v>273</v>
      </c>
      <c r="I4332">
        <f>+ABS(SUMIF($A$4:$A$11183,A4332,$H$4:$H$11183)-IF(ISERROR(VLOOKUP(A4332,Seguimiento_Mar_2025!G$4:U$356,15,FALSE)),0,VLOOKUP(A4332,Seguimiento_Mar_2025!G$4:U$356,15,FALSE)))</f>
        <v>0</v>
      </c>
    </row>
    <row r="4333" spans="1:9" ht="30">
      <c r="A4333" t="s">
        <v>293</v>
      </c>
      <c r="B4333" s="1" t="str">
        <f>+IF(LEN(A4333)&gt;0,VLOOKUP(A4333,Seguimiento_Mar_2025!G$4:H$356,2,FALSE),"")</f>
        <v>Hogares con acompañamiento familiar</v>
      </c>
      <c r="C4333" s="1" t="str">
        <f>+IF(LEN(A4333)&gt;0,VLOOKUP(A4333,Seguimiento_Mar_2025!G$4:J$356,4,FALSE),"")</f>
        <v>Despacho del Gobernador/Oficina privada</v>
      </c>
      <c r="D4333" t="s">
        <v>1262</v>
      </c>
      <c r="E4333" t="str">
        <f t="shared" si="137"/>
        <v>52020801Segovia</v>
      </c>
      <c r="F4333" t="str">
        <f t="shared" si="136"/>
        <v/>
      </c>
      <c r="G4333">
        <v>236</v>
      </c>
      <c r="H4333" s="2">
        <v>264</v>
      </c>
      <c r="I4333">
        <f>+ABS(SUMIF($A$4:$A$11183,A4333,$H$4:$H$11183)-IF(ISERROR(VLOOKUP(A4333,Seguimiento_Mar_2025!G$4:U$356,15,FALSE)),0,VLOOKUP(A4333,Seguimiento_Mar_2025!G$4:U$356,15,FALSE)))</f>
        <v>0</v>
      </c>
    </row>
    <row r="4334" spans="1:9">
      <c r="A4334" t="s">
        <v>444</v>
      </c>
      <c r="B4334" s="1" t="str">
        <f>+IF(LEN(A4334)&gt;0,VLOOKUP(A4334,Seguimiento_Mar_2025!G$4:H$356,2,FALSE),"")</f>
        <v>Espacio público adecuado</v>
      </c>
      <c r="C4334" s="1" t="str">
        <f>+IF(LEN(A4334)&gt;0,VLOOKUP(A4334,Seguimiento_Mar_2025!G$4:J$356,4,FALSE),"")</f>
        <v>Secretaría de Infraestructura Física</v>
      </c>
      <c r="D4334" t="s">
        <v>1303</v>
      </c>
      <c r="E4334" t="str">
        <f t="shared" si="137"/>
        <v>53010101Abriaquí</v>
      </c>
      <c r="F4334" t="str">
        <f t="shared" si="136"/>
        <v/>
      </c>
      <c r="G4334">
        <v>232.26000000000002</v>
      </c>
      <c r="H4334" s="2"/>
      <c r="I4334">
        <f>+ABS(SUMIF($A$4:$A$11183,A4334,$H$4:$H$11183)-IF(ISERROR(VLOOKUP(A4334,Seguimiento_Mar_2025!G$4:U$356,15,FALSE)),0,VLOOKUP(A4334,Seguimiento_Mar_2025!G$4:U$356,15,FALSE)))</f>
        <v>0</v>
      </c>
    </row>
    <row r="4335" spans="1:9">
      <c r="A4335" t="s">
        <v>444</v>
      </c>
      <c r="B4335" s="1" t="str">
        <f>+IF(LEN(A4335)&gt;0,VLOOKUP(A4335,Seguimiento_Mar_2025!G$4:H$356,2,FALSE),"")</f>
        <v>Espacio público adecuado</v>
      </c>
      <c r="C4335" s="1" t="str">
        <f>+IF(LEN(A4335)&gt;0,VLOOKUP(A4335,Seguimiento_Mar_2025!G$4:J$356,4,FALSE),"")</f>
        <v>Secretaría de Infraestructura Física</v>
      </c>
      <c r="D4335" t="s">
        <v>1241</v>
      </c>
      <c r="E4335" t="str">
        <f t="shared" si="137"/>
        <v>53010101Andes</v>
      </c>
      <c r="F4335" t="str">
        <f t="shared" si="136"/>
        <v/>
      </c>
      <c r="G4335">
        <v>7.1347572000000001</v>
      </c>
      <c r="H4335" s="2"/>
      <c r="I4335">
        <f>+ABS(SUMIF($A$4:$A$11183,A4335,$H$4:$H$11183)-IF(ISERROR(VLOOKUP(A4335,Seguimiento_Mar_2025!G$4:U$356,15,FALSE)),0,VLOOKUP(A4335,Seguimiento_Mar_2025!G$4:U$356,15,FALSE)))</f>
        <v>0</v>
      </c>
    </row>
    <row r="4336" spans="1:9">
      <c r="A4336" t="s">
        <v>444</v>
      </c>
      <c r="B4336" s="1" t="str">
        <f>+IF(LEN(A4336)&gt;0,VLOOKUP(A4336,Seguimiento_Mar_2025!G$4:H$356,2,FALSE),"")</f>
        <v>Espacio público adecuado</v>
      </c>
      <c r="C4336" s="1" t="str">
        <f>+IF(LEN(A4336)&gt;0,VLOOKUP(A4336,Seguimiento_Mar_2025!G$4:J$356,4,FALSE),"")</f>
        <v>Secretaría de Infraestructura Física</v>
      </c>
      <c r="D4336" t="s">
        <v>1307</v>
      </c>
      <c r="E4336" t="str">
        <f t="shared" si="137"/>
        <v>53010101Anzá</v>
      </c>
      <c r="F4336" t="str">
        <f t="shared" si="136"/>
        <v/>
      </c>
      <c r="G4336">
        <v>1786.2696000000003</v>
      </c>
      <c r="H4336" s="2"/>
      <c r="I4336">
        <f>+ABS(SUMIF($A$4:$A$11183,A4336,$H$4:$H$11183)-IF(ISERROR(VLOOKUP(A4336,Seguimiento_Mar_2025!G$4:U$356,15,FALSE)),0,VLOOKUP(A4336,Seguimiento_Mar_2025!G$4:U$356,15,FALSE)))</f>
        <v>0</v>
      </c>
    </row>
    <row r="4337" spans="1:9">
      <c r="A4337" t="s">
        <v>444</v>
      </c>
      <c r="B4337" s="1" t="str">
        <f>+IF(LEN(A4337)&gt;0,VLOOKUP(A4337,Seguimiento_Mar_2025!G$4:H$356,2,FALSE),"")</f>
        <v>Espacio público adecuado</v>
      </c>
      <c r="C4337" s="1" t="str">
        <f>+IF(LEN(A4337)&gt;0,VLOOKUP(A4337,Seguimiento_Mar_2025!G$4:J$356,4,FALSE),"")</f>
        <v>Secretaría de Infraestructura Física</v>
      </c>
      <c r="D4337" t="s">
        <v>1257</v>
      </c>
      <c r="E4337" t="str">
        <f t="shared" si="137"/>
        <v>53010101Apartadó</v>
      </c>
      <c r="F4337" t="str">
        <f t="shared" si="136"/>
        <v/>
      </c>
      <c r="G4337">
        <v>12819</v>
      </c>
      <c r="H4337" s="2"/>
      <c r="I4337">
        <f>+ABS(SUMIF($A$4:$A$11183,A4337,$H$4:$H$11183)-IF(ISERROR(VLOOKUP(A4337,Seguimiento_Mar_2025!G$4:U$356,15,FALSE)),0,VLOOKUP(A4337,Seguimiento_Mar_2025!G$4:U$356,15,FALSE)))</f>
        <v>0</v>
      </c>
    </row>
    <row r="4338" spans="1:9">
      <c r="A4338" t="s">
        <v>444</v>
      </c>
      <c r="B4338" s="1" t="str">
        <f>+IF(LEN(A4338)&gt;0,VLOOKUP(A4338,Seguimiento_Mar_2025!G$4:H$356,2,FALSE),"")</f>
        <v>Espacio público adecuado</v>
      </c>
      <c r="C4338" s="1" t="str">
        <f>+IF(LEN(A4338)&gt;0,VLOOKUP(A4338,Seguimiento_Mar_2025!G$4:J$356,4,FALSE),"")</f>
        <v>Secretaría de Infraestructura Física</v>
      </c>
      <c r="D4338" t="s">
        <v>1310</v>
      </c>
      <c r="E4338" t="str">
        <f t="shared" si="137"/>
        <v>53010101Bello</v>
      </c>
      <c r="F4338" t="str">
        <f t="shared" si="136"/>
        <v/>
      </c>
      <c r="G4338">
        <v>3993.8830000000007</v>
      </c>
      <c r="H4338" s="2"/>
      <c r="I4338">
        <f>+ABS(SUMIF($A$4:$A$11183,A4338,$H$4:$H$11183)-IF(ISERROR(VLOOKUP(A4338,Seguimiento_Mar_2025!G$4:U$356,15,FALSE)),0,VLOOKUP(A4338,Seguimiento_Mar_2025!G$4:U$356,15,FALSE)))</f>
        <v>0</v>
      </c>
    </row>
    <row r="4339" spans="1:9">
      <c r="A4339" t="s">
        <v>444</v>
      </c>
      <c r="B4339" s="1" t="str">
        <f>+IF(LEN(A4339)&gt;0,VLOOKUP(A4339,Seguimiento_Mar_2025!G$4:H$356,2,FALSE),"")</f>
        <v>Espacio público adecuado</v>
      </c>
      <c r="C4339" s="1" t="str">
        <f>+IF(LEN(A4339)&gt;0,VLOOKUP(A4339,Seguimiento_Mar_2025!G$4:J$356,4,FALSE),"")</f>
        <v>Secretaría de Infraestructura Física</v>
      </c>
      <c r="D4339" t="s">
        <v>1272</v>
      </c>
      <c r="E4339" t="str">
        <f t="shared" si="137"/>
        <v>53010101Betulia</v>
      </c>
      <c r="F4339" t="str">
        <f t="shared" si="136"/>
        <v/>
      </c>
      <c r="G4339">
        <v>426.88000000000005</v>
      </c>
      <c r="H4339" s="2"/>
      <c r="I4339">
        <f>+ABS(SUMIF($A$4:$A$11183,A4339,$H$4:$H$11183)-IF(ISERROR(VLOOKUP(A4339,Seguimiento_Mar_2025!G$4:U$356,15,FALSE)),0,VLOOKUP(A4339,Seguimiento_Mar_2025!G$4:U$356,15,FALSE)))</f>
        <v>0</v>
      </c>
    </row>
    <row r="4340" spans="1:9">
      <c r="A4340" t="s">
        <v>444</v>
      </c>
      <c r="B4340" s="1" t="str">
        <f>+IF(LEN(A4340)&gt;0,VLOOKUP(A4340,Seguimiento_Mar_2025!G$4:H$356,2,FALSE),"")</f>
        <v>Espacio público adecuado</v>
      </c>
      <c r="C4340" s="1" t="str">
        <f>+IF(LEN(A4340)&gt;0,VLOOKUP(A4340,Seguimiento_Mar_2025!G$4:J$356,4,FALSE),"")</f>
        <v>Secretaría de Infraestructura Física</v>
      </c>
      <c r="D4340" t="s">
        <v>1313</v>
      </c>
      <c r="E4340" t="str">
        <f t="shared" si="137"/>
        <v>53010101Caicedo</v>
      </c>
      <c r="F4340" t="str">
        <f t="shared" si="136"/>
        <v/>
      </c>
      <c r="G4340">
        <v>63.698000000000008</v>
      </c>
      <c r="H4340" s="2"/>
      <c r="I4340">
        <f>+ABS(SUMIF($A$4:$A$11183,A4340,$H$4:$H$11183)-IF(ISERROR(VLOOKUP(A4340,Seguimiento_Mar_2025!G$4:U$356,15,FALSE)),0,VLOOKUP(A4340,Seguimiento_Mar_2025!G$4:U$356,15,FALSE)))</f>
        <v>0</v>
      </c>
    </row>
    <row r="4341" spans="1:9">
      <c r="A4341" t="s">
        <v>444</v>
      </c>
      <c r="B4341" s="1" t="str">
        <f>+IF(LEN(A4341)&gt;0,VLOOKUP(A4341,Seguimiento_Mar_2025!G$4:H$356,2,FALSE),"")</f>
        <v>Espacio público adecuado</v>
      </c>
      <c r="C4341" s="1" t="str">
        <f>+IF(LEN(A4341)&gt;0,VLOOKUP(A4341,Seguimiento_Mar_2025!G$4:J$356,4,FALSE),"")</f>
        <v>Secretaría de Infraestructura Física</v>
      </c>
      <c r="D4341" t="s">
        <v>1314</v>
      </c>
      <c r="E4341" t="str">
        <f t="shared" si="137"/>
        <v>53010101Caldas</v>
      </c>
      <c r="F4341" t="str">
        <f t="shared" si="136"/>
        <v/>
      </c>
      <c r="G4341">
        <v>1.1790000000000003</v>
      </c>
      <c r="H4341" s="2"/>
      <c r="I4341">
        <f>+ABS(SUMIF($A$4:$A$11183,A4341,$H$4:$H$11183)-IF(ISERROR(VLOOKUP(A4341,Seguimiento_Mar_2025!G$4:U$356,15,FALSE)),0,VLOOKUP(A4341,Seguimiento_Mar_2025!G$4:U$356,15,FALSE)))</f>
        <v>0</v>
      </c>
    </row>
    <row r="4342" spans="1:9">
      <c r="A4342" t="s">
        <v>444</v>
      </c>
      <c r="B4342" s="1" t="str">
        <f>+IF(LEN(A4342)&gt;0,VLOOKUP(A4342,Seguimiento_Mar_2025!G$4:H$356,2,FALSE),"")</f>
        <v>Espacio público adecuado</v>
      </c>
      <c r="C4342" s="1" t="str">
        <f>+IF(LEN(A4342)&gt;0,VLOOKUP(A4342,Seguimiento_Mar_2025!G$4:J$356,4,FALSE),"")</f>
        <v>Secretaría de Infraestructura Física</v>
      </c>
      <c r="D4342" t="s">
        <v>1319</v>
      </c>
      <c r="E4342" t="str">
        <f t="shared" si="137"/>
        <v>53010101Donmatías</v>
      </c>
      <c r="F4342" t="str">
        <f t="shared" si="136"/>
        <v/>
      </c>
      <c r="G4342">
        <v>2495.9088000000002</v>
      </c>
      <c r="H4342" s="2"/>
      <c r="I4342">
        <f>+ABS(SUMIF($A$4:$A$11183,A4342,$H$4:$H$11183)-IF(ISERROR(VLOOKUP(A4342,Seguimiento_Mar_2025!G$4:U$356,15,FALSE)),0,VLOOKUP(A4342,Seguimiento_Mar_2025!G$4:U$356,15,FALSE)))</f>
        <v>0</v>
      </c>
    </row>
    <row r="4343" spans="1:9">
      <c r="A4343" t="s">
        <v>444</v>
      </c>
      <c r="B4343" s="1" t="str">
        <f>+IF(LEN(A4343)&gt;0,VLOOKUP(A4343,Seguimiento_Mar_2025!G$4:H$356,2,FALSE),"")</f>
        <v>Espacio público adecuado</v>
      </c>
      <c r="C4343" s="1" t="str">
        <f>+IF(LEN(A4343)&gt;0,VLOOKUP(A4343,Seguimiento_Mar_2025!G$4:J$356,4,FALSE),"")</f>
        <v>Secretaría de Infraestructura Física</v>
      </c>
      <c r="D4343" t="s">
        <v>1327</v>
      </c>
      <c r="E4343" t="str">
        <f t="shared" si="137"/>
        <v>53010101Guarne</v>
      </c>
      <c r="F4343" t="str">
        <f t="shared" si="136"/>
        <v/>
      </c>
      <c r="G4343">
        <v>2.0384000000000002</v>
      </c>
      <c r="H4343" s="2"/>
      <c r="I4343">
        <f>+ABS(SUMIF($A$4:$A$11183,A4343,$H$4:$H$11183)-IF(ISERROR(VLOOKUP(A4343,Seguimiento_Mar_2025!G$4:U$356,15,FALSE)),0,VLOOKUP(A4343,Seguimiento_Mar_2025!G$4:U$356,15,FALSE)))</f>
        <v>0</v>
      </c>
    </row>
    <row r="4344" spans="1:9">
      <c r="A4344" t="s">
        <v>444</v>
      </c>
      <c r="B4344" s="1" t="str">
        <f>+IF(LEN(A4344)&gt;0,VLOOKUP(A4344,Seguimiento_Mar_2025!G$4:H$356,2,FALSE),"")</f>
        <v>Espacio público adecuado</v>
      </c>
      <c r="C4344" s="1" t="str">
        <f>+IF(LEN(A4344)&gt;0,VLOOKUP(A4344,Seguimiento_Mar_2025!G$4:J$356,4,FALSE),"")</f>
        <v>Secretaría de Infraestructura Física</v>
      </c>
      <c r="D4344" t="s">
        <v>1332</v>
      </c>
      <c r="E4344" t="str">
        <f t="shared" si="137"/>
        <v>53010101La Estrella</v>
      </c>
      <c r="F4344" t="str">
        <f t="shared" si="136"/>
        <v/>
      </c>
      <c r="G4344">
        <v>13816.489799999999</v>
      </c>
      <c r="H4344" s="2"/>
      <c r="I4344">
        <f>+ABS(SUMIF($A$4:$A$11183,A4344,$H$4:$H$11183)-IF(ISERROR(VLOOKUP(A4344,Seguimiento_Mar_2025!G$4:U$356,15,FALSE)),0,VLOOKUP(A4344,Seguimiento_Mar_2025!G$4:U$356,15,FALSE)))</f>
        <v>0</v>
      </c>
    </row>
    <row r="4345" spans="1:9">
      <c r="A4345" t="s">
        <v>444</v>
      </c>
      <c r="B4345" s="1" t="str">
        <f>+IF(LEN(A4345)&gt;0,VLOOKUP(A4345,Seguimiento_Mar_2025!G$4:H$356,2,FALSE),"")</f>
        <v>Espacio público adecuado</v>
      </c>
      <c r="C4345" s="1" t="str">
        <f>+IF(LEN(A4345)&gt;0,VLOOKUP(A4345,Seguimiento_Mar_2025!G$4:J$356,4,FALSE),"")</f>
        <v>Secretaría de Infraestructura Física</v>
      </c>
      <c r="D4345" t="s">
        <v>1343</v>
      </c>
      <c r="E4345" t="str">
        <f t="shared" si="137"/>
        <v>53010101San Vicente Ferrer</v>
      </c>
      <c r="F4345" t="str">
        <f t="shared" si="136"/>
        <v/>
      </c>
      <c r="G4345">
        <v>1080.8291999999999</v>
      </c>
      <c r="H4345" s="2"/>
      <c r="I4345">
        <f>+ABS(SUMIF($A$4:$A$11183,A4345,$H$4:$H$11183)-IF(ISERROR(VLOOKUP(A4345,Seguimiento_Mar_2025!G$4:U$356,15,FALSE)),0,VLOOKUP(A4345,Seguimiento_Mar_2025!G$4:U$356,15,FALSE)))</f>
        <v>0</v>
      </c>
    </row>
    <row r="4346" spans="1:9">
      <c r="A4346" t="s">
        <v>444</v>
      </c>
      <c r="B4346" s="1" t="str">
        <f>+IF(LEN(A4346)&gt;0,VLOOKUP(A4346,Seguimiento_Mar_2025!G$4:H$356,2,FALSE),"")</f>
        <v>Espacio público adecuado</v>
      </c>
      <c r="C4346" s="1" t="str">
        <f>+IF(LEN(A4346)&gt;0,VLOOKUP(A4346,Seguimiento_Mar_2025!G$4:J$356,4,FALSE),"")</f>
        <v>Secretaría de Infraestructura Física</v>
      </c>
      <c r="D4346" t="s">
        <v>1227</v>
      </c>
      <c r="E4346" t="str">
        <f t="shared" si="137"/>
        <v>53010101Turbo</v>
      </c>
      <c r="F4346" t="str">
        <f t="shared" si="136"/>
        <v/>
      </c>
      <c r="G4346">
        <v>1786.7167999999997</v>
      </c>
      <c r="H4346" s="2"/>
      <c r="I4346">
        <f>+ABS(SUMIF($A$4:$A$11183,A4346,$H$4:$H$11183)-IF(ISERROR(VLOOKUP(A4346,Seguimiento_Mar_2025!G$4:U$356,15,FALSE)),0,VLOOKUP(A4346,Seguimiento_Mar_2025!G$4:U$356,15,FALSE)))</f>
        <v>0</v>
      </c>
    </row>
    <row r="4347" spans="1:9">
      <c r="A4347" t="s">
        <v>444</v>
      </c>
      <c r="B4347" s="1" t="str">
        <f>+IF(LEN(A4347)&gt;0,VLOOKUP(A4347,Seguimiento_Mar_2025!G$4:H$356,2,FALSE),"")</f>
        <v>Espacio público adecuado</v>
      </c>
      <c r="C4347" s="1" t="str">
        <f>+IF(LEN(A4347)&gt;0,VLOOKUP(A4347,Seguimiento_Mar_2025!G$4:J$356,4,FALSE),"")</f>
        <v>Secretaría de Infraestructura Física</v>
      </c>
      <c r="D4347" t="s">
        <v>1232</v>
      </c>
      <c r="E4347" t="str">
        <f t="shared" si="137"/>
        <v>53010101Vegachí</v>
      </c>
      <c r="F4347" t="str">
        <f t="shared" si="136"/>
        <v/>
      </c>
      <c r="G4347">
        <v>5405.6629599999997</v>
      </c>
      <c r="H4347" s="2"/>
      <c r="I4347">
        <f>+ABS(SUMIF($A$4:$A$11183,A4347,$H$4:$H$11183)-IF(ISERROR(VLOOKUP(A4347,Seguimiento_Mar_2025!G$4:U$356,15,FALSE)),0,VLOOKUP(A4347,Seguimiento_Mar_2025!G$4:U$356,15,FALSE)))</f>
        <v>0</v>
      </c>
    </row>
    <row r="4348" spans="1:9">
      <c r="A4348" t="s">
        <v>444</v>
      </c>
      <c r="B4348" s="1" t="str">
        <f>+IF(LEN(A4348)&gt;0,VLOOKUP(A4348,Seguimiento_Mar_2025!G$4:H$356,2,FALSE),"")</f>
        <v>Espacio público adecuado</v>
      </c>
      <c r="C4348" s="1" t="str">
        <f>+IF(LEN(A4348)&gt;0,VLOOKUP(A4348,Seguimiento_Mar_2025!G$4:J$356,4,FALSE),"")</f>
        <v>Secretaría de Infraestructura Física</v>
      </c>
      <c r="D4348" t="s">
        <v>1268</v>
      </c>
      <c r="E4348" t="str">
        <f t="shared" si="137"/>
        <v>53010101Puerto Triunfo</v>
      </c>
      <c r="F4348" t="str">
        <f t="shared" si="136"/>
        <v/>
      </c>
      <c r="G4348">
        <v>3219</v>
      </c>
      <c r="H4348" s="2"/>
      <c r="I4348">
        <f>+ABS(SUMIF($A$4:$A$11183,A4348,$H$4:$H$11183)-IF(ISERROR(VLOOKUP(A4348,Seguimiento_Mar_2025!G$4:U$356,15,FALSE)),0,VLOOKUP(A4348,Seguimiento_Mar_2025!G$4:U$356,15,FALSE)))</f>
        <v>0</v>
      </c>
    </row>
    <row r="4349" spans="1:9">
      <c r="A4349" t="s">
        <v>444</v>
      </c>
      <c r="B4349" s="1" t="str">
        <f>+IF(LEN(A4349)&gt;0,VLOOKUP(A4349,Seguimiento_Mar_2025!G$4:H$356,2,FALSE),"")</f>
        <v>Espacio público adecuado</v>
      </c>
      <c r="C4349" s="1" t="str">
        <f>+IF(LEN(A4349)&gt;0,VLOOKUP(A4349,Seguimiento_Mar_2025!G$4:J$356,4,FALSE),"")</f>
        <v>Secretaría de Infraestructura Física</v>
      </c>
      <c r="D4349" t="s">
        <v>1233</v>
      </c>
      <c r="E4349" t="str">
        <f t="shared" si="137"/>
        <v>53010101Zaragoza</v>
      </c>
      <c r="F4349" t="str">
        <f t="shared" si="136"/>
        <v/>
      </c>
      <c r="G4349">
        <v>4211.3599999999997</v>
      </c>
      <c r="H4349" s="2"/>
      <c r="I4349">
        <f>+ABS(SUMIF($A$4:$A$11183,A4349,$H$4:$H$11183)-IF(ISERROR(VLOOKUP(A4349,Seguimiento_Mar_2025!G$4:U$356,15,FALSE)),0,VLOOKUP(A4349,Seguimiento_Mar_2025!G$4:U$356,15,FALSE)))</f>
        <v>0</v>
      </c>
    </row>
    <row r="4350" spans="1:9">
      <c r="A4350" t="s">
        <v>444</v>
      </c>
      <c r="B4350" s="1" t="str">
        <f>+IF(LEN(A4350)&gt;0,VLOOKUP(A4350,Seguimiento_Mar_2025!G$4:H$356,2,FALSE),"")</f>
        <v>Espacio público adecuado</v>
      </c>
      <c r="C4350" s="1" t="str">
        <f>+IF(LEN(A4350)&gt;0,VLOOKUP(A4350,Seguimiento_Mar_2025!G$4:J$356,4,FALSE),"")</f>
        <v>Secretaría de Infraestructura Física</v>
      </c>
      <c r="D4350" t="s">
        <v>1277</v>
      </c>
      <c r="E4350" t="str">
        <f t="shared" si="137"/>
        <v>53010101Angelópolis</v>
      </c>
      <c r="F4350" t="str">
        <f t="shared" si="136"/>
        <v/>
      </c>
      <c r="G4350">
        <v>3034</v>
      </c>
      <c r="H4350" s="2"/>
      <c r="I4350">
        <f>+ABS(SUMIF($A$4:$A$11183,A4350,$H$4:$H$11183)-IF(ISERROR(VLOOKUP(A4350,Seguimiento_Mar_2025!G$4:U$356,15,FALSE)),0,VLOOKUP(A4350,Seguimiento_Mar_2025!G$4:U$356,15,FALSE)))</f>
        <v>0</v>
      </c>
    </row>
    <row r="4351" spans="1:9">
      <c r="A4351" t="s">
        <v>444</v>
      </c>
      <c r="B4351" s="1" t="str">
        <f>+IF(LEN(A4351)&gt;0,VLOOKUP(A4351,Seguimiento_Mar_2025!G$4:H$356,2,FALSE),"")</f>
        <v>Espacio público adecuado</v>
      </c>
      <c r="C4351" s="1" t="str">
        <f>+IF(LEN(A4351)&gt;0,VLOOKUP(A4351,Seguimiento_Mar_2025!G$4:J$356,4,FALSE),"")</f>
        <v>Secretaría de Infraestructura Física</v>
      </c>
      <c r="D4351" t="s">
        <v>1289</v>
      </c>
      <c r="E4351" t="str">
        <f t="shared" si="137"/>
        <v>53010101Tarso</v>
      </c>
      <c r="F4351" t="str">
        <f t="shared" si="136"/>
        <v/>
      </c>
      <c r="G4351">
        <v>3034</v>
      </c>
      <c r="H4351" s="2"/>
      <c r="I4351">
        <f>+ABS(SUMIF($A$4:$A$11183,A4351,$H$4:$H$11183)-IF(ISERROR(VLOOKUP(A4351,Seguimiento_Mar_2025!G$4:U$356,15,FALSE)),0,VLOOKUP(A4351,Seguimiento_Mar_2025!G$4:U$356,15,FALSE)))</f>
        <v>0</v>
      </c>
    </row>
    <row r="4352" spans="1:9">
      <c r="A4352" t="s">
        <v>444</v>
      </c>
      <c r="B4352" s="1" t="str">
        <f>+IF(LEN(A4352)&gt;0,VLOOKUP(A4352,Seguimiento_Mar_2025!G$4:H$356,2,FALSE),"")</f>
        <v>Espacio público adecuado</v>
      </c>
      <c r="C4352" s="1" t="str">
        <f>+IF(LEN(A4352)&gt;0,VLOOKUP(A4352,Seguimiento_Mar_2025!G$4:J$356,4,FALSE),"")</f>
        <v>Secretaría de Infraestructura Física</v>
      </c>
      <c r="D4352" t="s">
        <v>1350</v>
      </c>
      <c r="E4352" t="str">
        <f t="shared" si="137"/>
        <v>53010101Valparaíso</v>
      </c>
      <c r="F4352" t="str">
        <f t="shared" si="136"/>
        <v/>
      </c>
      <c r="G4352">
        <v>3034</v>
      </c>
      <c r="H4352" s="2"/>
      <c r="I4352">
        <f>+ABS(SUMIF($A$4:$A$11183,A4352,$H$4:$H$11183)-IF(ISERROR(VLOOKUP(A4352,Seguimiento_Mar_2025!G$4:U$356,15,FALSE)),0,VLOOKUP(A4352,Seguimiento_Mar_2025!G$4:U$356,15,FALSE)))</f>
        <v>0</v>
      </c>
    </row>
    <row r="4353" spans="1:9">
      <c r="A4353" t="s">
        <v>448</v>
      </c>
      <c r="B4353" s="1" t="str">
        <f>+IF(LEN(A4353)&gt;0,VLOOKUP(A4353,Seguimiento_Mar_2025!G$4:H$356,2,FALSE),"")</f>
        <v>Equipamientos construidos</v>
      </c>
      <c r="C4353" s="1" t="str">
        <f>+IF(LEN(A4353)&gt;0,VLOOKUP(A4353,Seguimiento_Mar_2025!G$4:J$356,4,FALSE),"")</f>
        <v>Secretaría de Infraestructura Física</v>
      </c>
      <c r="D4353" t="s">
        <v>1343</v>
      </c>
      <c r="E4353" t="str">
        <f t="shared" si="137"/>
        <v>53010102San Vicente Ferrer</v>
      </c>
      <c r="F4353" t="str">
        <f t="shared" si="136"/>
        <v/>
      </c>
      <c r="G4353">
        <v>1</v>
      </c>
      <c r="H4353" s="2"/>
      <c r="I4353">
        <f>+ABS(SUMIF($A$4:$A$11183,A4353,$H$4:$H$11183)-IF(ISERROR(VLOOKUP(A4353,Seguimiento_Mar_2025!G$4:U$356,15,FALSE)),0,VLOOKUP(A4353,Seguimiento_Mar_2025!G$4:U$356,15,FALSE)))</f>
        <v>0</v>
      </c>
    </row>
    <row r="4354" spans="1:9">
      <c r="A4354" t="s">
        <v>448</v>
      </c>
      <c r="B4354" s="1" t="str">
        <f>+IF(LEN(A4354)&gt;0,VLOOKUP(A4354,Seguimiento_Mar_2025!G$4:H$356,2,FALSE),"")</f>
        <v>Equipamientos construidos</v>
      </c>
      <c r="C4354" s="1" t="str">
        <f>+IF(LEN(A4354)&gt;0,VLOOKUP(A4354,Seguimiento_Mar_2025!G$4:J$356,4,FALSE),"")</f>
        <v>Secretaría de Infraestructura Física</v>
      </c>
      <c r="D4354" t="s">
        <v>1227</v>
      </c>
      <c r="E4354" t="str">
        <f t="shared" si="137"/>
        <v>53010102Turbo</v>
      </c>
      <c r="F4354" t="str">
        <f t="shared" si="136"/>
        <v/>
      </c>
      <c r="G4354">
        <v>1</v>
      </c>
      <c r="H4354" s="2"/>
      <c r="I4354">
        <f>+ABS(SUMIF($A$4:$A$11183,A4354,$H$4:$H$11183)-IF(ISERROR(VLOOKUP(A4354,Seguimiento_Mar_2025!G$4:U$356,15,FALSE)),0,VLOOKUP(A4354,Seguimiento_Mar_2025!G$4:U$356,15,FALSE)))</f>
        <v>0</v>
      </c>
    </row>
    <row r="4355" spans="1:9">
      <c r="A4355" t="s">
        <v>456</v>
      </c>
      <c r="B4355" s="1" t="str">
        <f>+IF(LEN(A4355)&gt;0,VLOOKUP(A4355,Seguimiento_Mar_2025!G$4:H$356,2,FALSE),"")</f>
        <v>Sistema de transporte público de pasajeros fortalecido</v>
      </c>
      <c r="C4355" s="1" t="str">
        <f>+IF(LEN(A4355)&gt;0,VLOOKUP(A4355,Seguimiento_Mar_2025!G$4:J$356,4,FALSE),"")</f>
        <v>Secretaría de Infraestructura Física</v>
      </c>
      <c r="D4355" t="s">
        <v>1369</v>
      </c>
      <c r="E4355" t="str">
        <f t="shared" si="137"/>
        <v>53010203[Subregión]-Valle de Aburrá</v>
      </c>
      <c r="F4355" t="str">
        <f t="shared" si="136"/>
        <v/>
      </c>
      <c r="G4355">
        <v>0.14283628892733563</v>
      </c>
      <c r="H4355" s="2">
        <v>1.0880601211072665E-2</v>
      </c>
      <c r="I4355">
        <f>+ABS(SUMIF($A$4:$A$11183,A4355,$H$4:$H$11183)-IF(ISERROR(VLOOKUP(A4355,Seguimiento_Mar_2025!G$4:U$356,15,FALSE)),0,VLOOKUP(A4355,Seguimiento_Mar_2025!G$4:U$356,15,FALSE)))</f>
        <v>0</v>
      </c>
    </row>
    <row r="4356" spans="1:9">
      <c r="A4356" t="s">
        <v>458</v>
      </c>
      <c r="B4356" s="1" t="str">
        <f>+IF(LEN(A4356)&gt;0,VLOOKUP(A4356,Seguimiento_Mar_2025!G$4:H$356,2,FALSE),"")</f>
        <v>Vía primaria mantenidas</v>
      </c>
      <c r="C4356" s="1" t="str">
        <f>+IF(LEN(A4356)&gt;0,VLOOKUP(A4356,Seguimiento_Mar_2025!G$4:J$356,4,FALSE),"")</f>
        <v>Secretaría de Infraestructura Física</v>
      </c>
      <c r="D4356" t="s">
        <v>1256</v>
      </c>
      <c r="E4356" t="str">
        <f t="shared" si="137"/>
        <v>53010204Medellín</v>
      </c>
      <c r="F4356" t="str">
        <f t="shared" ref="F4356:F4419" si="138">+IF(IF(LEN(E4356)&gt;0,COUNTIF($E$4:$E$11183,E4356),"")=1,"",IF(LEN(E4356)&gt;0,COUNTIF($E$4:$E$11183,E4356),""))</f>
        <v/>
      </c>
      <c r="G4356">
        <v>40</v>
      </c>
      <c r="H4356" s="2">
        <v>40</v>
      </c>
      <c r="I4356">
        <f>+ABS(SUMIF($A$4:$A$11183,A4356,$H$4:$H$11183)-IF(ISERROR(VLOOKUP(A4356,Seguimiento_Mar_2025!G$4:U$356,15,FALSE)),0,VLOOKUP(A4356,Seguimiento_Mar_2025!G$4:U$356,15,FALSE)))</f>
        <v>0</v>
      </c>
    </row>
    <row r="4357" spans="1:9">
      <c r="A4357" t="s">
        <v>458</v>
      </c>
      <c r="B4357" s="1" t="str">
        <f>+IF(LEN(A4357)&gt;0,VLOOKUP(A4357,Seguimiento_Mar_2025!G$4:H$356,2,FALSE),"")</f>
        <v>Vía primaria mantenidas</v>
      </c>
      <c r="C4357" s="1" t="str">
        <f>+IF(LEN(A4357)&gt;0,VLOOKUP(A4357,Seguimiento_Mar_2025!G$4:J$356,4,FALSE),"")</f>
        <v>Secretaría de Infraestructura Física</v>
      </c>
      <c r="D4357" t="s">
        <v>1337</v>
      </c>
      <c r="E4357" t="str">
        <f t="shared" si="137"/>
        <v>53010204Rionegro</v>
      </c>
      <c r="F4357" t="str">
        <f t="shared" si="138"/>
        <v/>
      </c>
      <c r="G4357">
        <v>23</v>
      </c>
      <c r="H4357" s="2">
        <v>23</v>
      </c>
      <c r="I4357">
        <f>+ABS(SUMIF($A$4:$A$11183,A4357,$H$4:$H$11183)-IF(ISERROR(VLOOKUP(A4357,Seguimiento_Mar_2025!G$4:U$356,15,FALSE)),0,VLOOKUP(A4357,Seguimiento_Mar_2025!G$4:U$356,15,FALSE)))</f>
        <v>0</v>
      </c>
    </row>
    <row r="4358" spans="1:9">
      <c r="A4358" t="s">
        <v>465</v>
      </c>
      <c r="B4358" s="1" t="str">
        <f>+IF(LEN(A4358)&gt;0,VLOOKUP(A4358,Seguimiento_Mar_2025!G$4:H$356,2,FALSE),"")</f>
        <v>Vias secundarias mejoradas</v>
      </c>
      <c r="C4358" s="1" t="str">
        <f>+IF(LEN(A4358)&gt;0,VLOOKUP(A4358,Seguimiento_Mar_2025!G$4:J$356,4,FALSE),"")</f>
        <v>Secretaría de Infraestructura Física</v>
      </c>
      <c r="D4358" t="s">
        <v>1293</v>
      </c>
      <c r="E4358" t="str">
        <f t="shared" si="137"/>
        <v>53010207Heliconia</v>
      </c>
      <c r="F4358" t="str">
        <f t="shared" si="138"/>
        <v/>
      </c>
      <c r="G4358">
        <v>6.6562999999999972</v>
      </c>
      <c r="H4358" s="2"/>
      <c r="I4358">
        <f>+ABS(SUMIF($A$4:$A$11183,A4358,$H$4:$H$11183)-IF(ISERROR(VLOOKUP(A4358,Seguimiento_Mar_2025!G$4:U$356,15,FALSE)),0,VLOOKUP(A4358,Seguimiento_Mar_2025!G$4:U$356,15,FALSE)))</f>
        <v>0</v>
      </c>
    </row>
    <row r="4359" spans="1:9">
      <c r="A4359" t="s">
        <v>465</v>
      </c>
      <c r="B4359" s="1" t="str">
        <f>+IF(LEN(A4359)&gt;0,VLOOKUP(A4359,Seguimiento_Mar_2025!G$4:H$356,2,FALSE),"")</f>
        <v>Vias secundarias mejoradas</v>
      </c>
      <c r="C4359" s="1" t="str">
        <f>+IF(LEN(A4359)&gt;0,VLOOKUP(A4359,Seguimiento_Mar_2025!G$4:J$356,4,FALSE),"")</f>
        <v>Secretaría de Infraestructura Física</v>
      </c>
      <c r="D4359" t="s">
        <v>1286</v>
      </c>
      <c r="E4359" t="str">
        <f t="shared" si="137"/>
        <v>53010207Nariño</v>
      </c>
      <c r="F4359" t="str">
        <f t="shared" si="138"/>
        <v/>
      </c>
      <c r="G4359">
        <v>1</v>
      </c>
      <c r="H4359" s="2"/>
      <c r="I4359">
        <f>+ABS(SUMIF($A$4:$A$11183,A4359,$H$4:$H$11183)-IF(ISERROR(VLOOKUP(A4359,Seguimiento_Mar_2025!G$4:U$356,15,FALSE)),0,VLOOKUP(A4359,Seguimiento_Mar_2025!G$4:U$356,15,FALSE)))</f>
        <v>0</v>
      </c>
    </row>
    <row r="4360" spans="1:9">
      <c r="A4360" t="s">
        <v>465</v>
      </c>
      <c r="B4360" s="1" t="str">
        <f>+IF(LEN(A4360)&gt;0,VLOOKUP(A4360,Seguimiento_Mar_2025!G$4:H$356,2,FALSE),"")</f>
        <v>Vias secundarias mejoradas</v>
      </c>
      <c r="C4360" s="1" t="str">
        <f>+IF(LEN(A4360)&gt;0,VLOOKUP(A4360,Seguimiento_Mar_2025!G$4:J$356,4,FALSE),"")</f>
        <v>Secretaría de Infraestructura Física</v>
      </c>
      <c r="D4360" t="s">
        <v>1305</v>
      </c>
      <c r="E4360" t="str">
        <f t="shared" si="137"/>
        <v>53010207Amalfi</v>
      </c>
      <c r="F4360" t="str">
        <f t="shared" si="138"/>
        <v/>
      </c>
      <c r="G4360">
        <v>1.38</v>
      </c>
      <c r="H4360" s="2"/>
      <c r="I4360">
        <f>+ABS(SUMIF($A$4:$A$11183,A4360,$H$4:$H$11183)-IF(ISERROR(VLOOKUP(A4360,Seguimiento_Mar_2025!G$4:U$356,15,FALSE)),0,VLOOKUP(A4360,Seguimiento_Mar_2025!G$4:U$356,15,FALSE)))</f>
        <v>0</v>
      </c>
    </row>
    <row r="4361" spans="1:9">
      <c r="A4361" t="s">
        <v>465</v>
      </c>
      <c r="B4361" s="1" t="str">
        <f>+IF(LEN(A4361)&gt;0,VLOOKUP(A4361,Seguimiento_Mar_2025!G$4:H$356,2,FALSE),"")</f>
        <v>Vias secundarias mejoradas</v>
      </c>
      <c r="C4361" s="1" t="str">
        <f>+IF(LEN(A4361)&gt;0,VLOOKUP(A4361,Seguimiento_Mar_2025!G$4:J$356,4,FALSE),"")</f>
        <v>Secretaría de Infraestructura Física</v>
      </c>
      <c r="D4361" t="s">
        <v>1256</v>
      </c>
      <c r="E4361" t="str">
        <f t="shared" si="137"/>
        <v>53010207Medellín</v>
      </c>
      <c r="F4361" t="str">
        <f t="shared" si="138"/>
        <v/>
      </c>
      <c r="G4361">
        <v>3.1269999999999998</v>
      </c>
      <c r="H4361" s="2"/>
      <c r="I4361">
        <f>+ABS(SUMIF($A$4:$A$11183,A4361,$H$4:$H$11183)-IF(ISERROR(VLOOKUP(A4361,Seguimiento_Mar_2025!G$4:U$356,15,FALSE)),0,VLOOKUP(A4361,Seguimiento_Mar_2025!G$4:U$356,15,FALSE)))</f>
        <v>0</v>
      </c>
    </row>
    <row r="4362" spans="1:9">
      <c r="A4362" t="s">
        <v>465</v>
      </c>
      <c r="B4362" s="1" t="str">
        <f>+IF(LEN(A4362)&gt;0,VLOOKUP(A4362,Seguimiento_Mar_2025!G$4:H$356,2,FALSE),"")</f>
        <v>Vias secundarias mejoradas</v>
      </c>
      <c r="C4362" s="1" t="str">
        <f>+IF(LEN(A4362)&gt;0,VLOOKUP(A4362,Seguimiento_Mar_2025!G$4:J$356,4,FALSE),"")</f>
        <v>Secretaría de Infraestructura Física</v>
      </c>
      <c r="D4362" t="s">
        <v>1239</v>
      </c>
      <c r="E4362" t="str">
        <f t="shared" si="137"/>
        <v>53010207Nechí</v>
      </c>
      <c r="F4362" t="str">
        <f t="shared" si="138"/>
        <v/>
      </c>
      <c r="G4362">
        <v>0.68</v>
      </c>
      <c r="H4362" s="2"/>
      <c r="I4362">
        <f>+ABS(SUMIF($A$4:$A$11183,A4362,$H$4:$H$11183)-IF(ISERROR(VLOOKUP(A4362,Seguimiento_Mar_2025!G$4:U$356,15,FALSE)),0,VLOOKUP(A4362,Seguimiento_Mar_2025!G$4:U$356,15,FALSE)))</f>
        <v>0</v>
      </c>
    </row>
    <row r="4363" spans="1:9">
      <c r="A4363" t="s">
        <v>465</v>
      </c>
      <c r="B4363" s="1" t="str">
        <f>+IF(LEN(A4363)&gt;0,VLOOKUP(A4363,Seguimiento_Mar_2025!G$4:H$356,2,FALSE),"")</f>
        <v>Vias secundarias mejoradas</v>
      </c>
      <c r="C4363" s="1" t="str">
        <f>+IF(LEN(A4363)&gt;0,VLOOKUP(A4363,Seguimiento_Mar_2025!G$4:J$356,4,FALSE),"")</f>
        <v>Secretaría de Infraestructura Física</v>
      </c>
      <c r="D4363" t="s">
        <v>1272</v>
      </c>
      <c r="E4363" t="str">
        <f t="shared" si="137"/>
        <v>53010207Betulia</v>
      </c>
      <c r="F4363" t="str">
        <f t="shared" si="138"/>
        <v/>
      </c>
      <c r="G4363">
        <v>3.9628100000000002</v>
      </c>
      <c r="H4363" s="2"/>
      <c r="I4363">
        <f>+ABS(SUMIF($A$4:$A$11183,A4363,$H$4:$H$11183)-IF(ISERROR(VLOOKUP(A4363,Seguimiento_Mar_2025!G$4:U$356,15,FALSE)),0,VLOOKUP(A4363,Seguimiento_Mar_2025!G$4:U$356,15,FALSE)))</f>
        <v>0</v>
      </c>
    </row>
    <row r="4364" spans="1:9">
      <c r="A4364" t="s">
        <v>465</v>
      </c>
      <c r="B4364" s="1" t="str">
        <f>+IF(LEN(A4364)&gt;0,VLOOKUP(A4364,Seguimiento_Mar_2025!G$4:H$356,2,FALSE),"")</f>
        <v>Vias secundarias mejoradas</v>
      </c>
      <c r="C4364" s="1" t="str">
        <f>+IF(LEN(A4364)&gt;0,VLOOKUP(A4364,Seguimiento_Mar_2025!G$4:J$356,4,FALSE),"")</f>
        <v>Secretaría de Infraestructura Física</v>
      </c>
      <c r="D4364" t="s">
        <v>1236</v>
      </c>
      <c r="E4364" t="str">
        <f t="shared" si="137"/>
        <v>53010207San Jerónimo</v>
      </c>
      <c r="F4364" t="str">
        <f t="shared" si="138"/>
        <v/>
      </c>
      <c r="G4364">
        <v>3.35</v>
      </c>
      <c r="H4364" s="2">
        <v>0.14999999999999991</v>
      </c>
      <c r="I4364">
        <f>+ABS(SUMIF($A$4:$A$11183,A4364,$H$4:$H$11183)-IF(ISERROR(VLOOKUP(A4364,Seguimiento_Mar_2025!G$4:U$356,15,FALSE)),0,VLOOKUP(A4364,Seguimiento_Mar_2025!G$4:U$356,15,FALSE)))</f>
        <v>0</v>
      </c>
    </row>
    <row r="4365" spans="1:9">
      <c r="A4365" t="s">
        <v>465</v>
      </c>
      <c r="B4365" s="1" t="str">
        <f>+IF(LEN(A4365)&gt;0,VLOOKUP(A4365,Seguimiento_Mar_2025!G$4:H$356,2,FALSE),"")</f>
        <v>Vias secundarias mejoradas</v>
      </c>
      <c r="C4365" s="1" t="str">
        <f>+IF(LEN(A4365)&gt;0,VLOOKUP(A4365,Seguimiento_Mar_2025!G$4:J$356,4,FALSE),"")</f>
        <v>Secretaría de Infraestructura Física</v>
      </c>
      <c r="D4365" t="s">
        <v>1246</v>
      </c>
      <c r="E4365" t="str">
        <f t="shared" si="137"/>
        <v>53010207Entrerríos</v>
      </c>
      <c r="F4365" t="str">
        <f t="shared" si="138"/>
        <v/>
      </c>
      <c r="G4365">
        <v>5.5</v>
      </c>
      <c r="H4365" s="2">
        <v>0.5</v>
      </c>
      <c r="I4365">
        <f>+ABS(SUMIF($A$4:$A$11183,A4365,$H$4:$H$11183)-IF(ISERROR(VLOOKUP(A4365,Seguimiento_Mar_2025!G$4:U$356,15,FALSE)),0,VLOOKUP(A4365,Seguimiento_Mar_2025!G$4:U$356,15,FALSE)))</f>
        <v>0</v>
      </c>
    </row>
    <row r="4366" spans="1:9">
      <c r="A4366" t="s">
        <v>465</v>
      </c>
      <c r="B4366" s="1" t="str">
        <f>+IF(LEN(A4366)&gt;0,VLOOKUP(A4366,Seguimiento_Mar_2025!G$4:H$356,2,FALSE),"")</f>
        <v>Vias secundarias mejoradas</v>
      </c>
      <c r="C4366" s="1" t="str">
        <f>+IF(LEN(A4366)&gt;0,VLOOKUP(A4366,Seguimiento_Mar_2025!G$4:J$356,4,FALSE),"")</f>
        <v>Secretaría de Infraestructura Física</v>
      </c>
      <c r="D4366" t="s">
        <v>1299</v>
      </c>
      <c r="E4366" t="str">
        <f t="shared" si="137"/>
        <v>53010207Caracolí</v>
      </c>
      <c r="F4366" t="str">
        <f t="shared" si="138"/>
        <v/>
      </c>
      <c r="G4366">
        <v>5.5380000000000003</v>
      </c>
      <c r="H4366" s="2"/>
      <c r="I4366">
        <f>+ABS(SUMIF($A$4:$A$11183,A4366,$H$4:$H$11183)-IF(ISERROR(VLOOKUP(A4366,Seguimiento_Mar_2025!G$4:U$356,15,FALSE)),0,VLOOKUP(A4366,Seguimiento_Mar_2025!G$4:U$356,15,FALSE)))</f>
        <v>0</v>
      </c>
    </row>
    <row r="4367" spans="1:9">
      <c r="A4367" t="s">
        <v>465</v>
      </c>
      <c r="B4367" s="1" t="str">
        <f>+IF(LEN(A4367)&gt;0,VLOOKUP(A4367,Seguimiento_Mar_2025!G$4:H$356,2,FALSE),"")</f>
        <v>Vias secundarias mejoradas</v>
      </c>
      <c r="C4367" s="1" t="str">
        <f>+IF(LEN(A4367)&gt;0,VLOOKUP(A4367,Seguimiento_Mar_2025!G$4:J$356,4,FALSE),"")</f>
        <v>Secretaría de Infraestructura Física</v>
      </c>
      <c r="D4367" t="s">
        <v>1242</v>
      </c>
      <c r="E4367" t="str">
        <f t="shared" si="137"/>
        <v>53010207San Carlos</v>
      </c>
      <c r="F4367" t="str">
        <f t="shared" si="138"/>
        <v/>
      </c>
      <c r="G4367">
        <v>1.95</v>
      </c>
      <c r="H4367" s="2"/>
      <c r="I4367">
        <f>+ABS(SUMIF($A$4:$A$11183,A4367,$H$4:$H$11183)-IF(ISERROR(VLOOKUP(A4367,Seguimiento_Mar_2025!G$4:U$356,15,FALSE)),0,VLOOKUP(A4367,Seguimiento_Mar_2025!G$4:U$356,15,FALSE)))</f>
        <v>0</v>
      </c>
    </row>
    <row r="4368" spans="1:9">
      <c r="A4368" t="s">
        <v>465</v>
      </c>
      <c r="B4368" s="1" t="str">
        <f>+IF(LEN(A4368)&gt;0,VLOOKUP(A4368,Seguimiento_Mar_2025!G$4:H$356,2,FALSE),"")</f>
        <v>Vias secundarias mejoradas</v>
      </c>
      <c r="C4368" s="1" t="str">
        <f>+IF(LEN(A4368)&gt;0,VLOOKUP(A4368,Seguimiento_Mar_2025!G$4:J$356,4,FALSE),"")</f>
        <v>Secretaría de Infraestructura Física</v>
      </c>
      <c r="D4368" t="s">
        <v>1345</v>
      </c>
      <c r="E4368" t="str">
        <f t="shared" si="137"/>
        <v>53010207Sopetrán</v>
      </c>
      <c r="F4368" t="str">
        <f t="shared" si="138"/>
        <v/>
      </c>
      <c r="G4368">
        <v>1</v>
      </c>
      <c r="H4368" s="2">
        <v>2</v>
      </c>
      <c r="I4368">
        <f>+ABS(SUMIF($A$4:$A$11183,A4368,$H$4:$H$11183)-IF(ISERROR(VLOOKUP(A4368,Seguimiento_Mar_2025!G$4:U$356,15,FALSE)),0,VLOOKUP(A4368,Seguimiento_Mar_2025!G$4:U$356,15,FALSE)))</f>
        <v>0</v>
      </c>
    </row>
    <row r="4369" spans="1:9">
      <c r="A4369" t="s">
        <v>465</v>
      </c>
      <c r="B4369" s="1" t="str">
        <f>+IF(LEN(A4369)&gt;0,VLOOKUP(A4369,Seguimiento_Mar_2025!G$4:H$356,2,FALSE),"")</f>
        <v>Vias secundarias mejoradas</v>
      </c>
      <c r="C4369" s="1" t="str">
        <f>+IF(LEN(A4369)&gt;0,VLOOKUP(A4369,Seguimiento_Mar_2025!G$4:J$356,4,FALSE),"")</f>
        <v>Secretaría de Infraestructura Física</v>
      </c>
      <c r="D4369" t="s">
        <v>1338</v>
      </c>
      <c r="E4369" t="str">
        <f t="shared" si="137"/>
        <v>53010207Sabanalarga</v>
      </c>
      <c r="F4369" t="str">
        <f t="shared" si="138"/>
        <v/>
      </c>
      <c r="G4369">
        <v>3.3</v>
      </c>
      <c r="H4369" s="2"/>
      <c r="I4369">
        <f>+ABS(SUMIF($A$4:$A$11183,A4369,$H$4:$H$11183)-IF(ISERROR(VLOOKUP(A4369,Seguimiento_Mar_2025!G$4:U$356,15,FALSE)),0,VLOOKUP(A4369,Seguimiento_Mar_2025!G$4:U$356,15,FALSE)))</f>
        <v>0</v>
      </c>
    </row>
    <row r="4370" spans="1:9">
      <c r="A4370" t="s">
        <v>465</v>
      </c>
      <c r="B4370" s="1" t="str">
        <f>+IF(LEN(A4370)&gt;0,VLOOKUP(A4370,Seguimiento_Mar_2025!G$4:H$356,2,FALSE),"")</f>
        <v>Vias secundarias mejoradas</v>
      </c>
      <c r="C4370" s="1" t="str">
        <f>+IF(LEN(A4370)&gt;0,VLOOKUP(A4370,Seguimiento_Mar_2025!G$4:J$356,4,FALSE),"")</f>
        <v>Secretaría de Infraestructura Física</v>
      </c>
      <c r="D4370" t="s">
        <v>1343</v>
      </c>
      <c r="E4370" t="str">
        <f t="shared" si="137"/>
        <v>53010207San Vicente Ferrer</v>
      </c>
      <c r="F4370" t="str">
        <f t="shared" si="138"/>
        <v/>
      </c>
      <c r="G4370">
        <v>2</v>
      </c>
      <c r="H4370" s="2"/>
      <c r="I4370">
        <f>+ABS(SUMIF($A$4:$A$11183,A4370,$H$4:$H$11183)-IF(ISERROR(VLOOKUP(A4370,Seguimiento_Mar_2025!G$4:U$356,15,FALSE)),0,VLOOKUP(A4370,Seguimiento_Mar_2025!G$4:U$356,15,FALSE)))</f>
        <v>0</v>
      </c>
    </row>
    <row r="4371" spans="1:9">
      <c r="A4371" t="s">
        <v>467</v>
      </c>
      <c r="B4371" s="1" t="str">
        <f>+IF(LEN(A4371)&gt;0,VLOOKUP(A4371,Seguimiento_Mar_2025!G$4:H$356,2,FALSE),"")</f>
        <v>Vías secundarias mantenidas</v>
      </c>
      <c r="C4371" s="1" t="str">
        <f>+IF(LEN(A4371)&gt;0,VLOOKUP(A4371,Seguimiento_Mar_2025!G$4:J$356,4,FALSE),"")</f>
        <v>Secretaría de Infraestructura Física</v>
      </c>
      <c r="D4371" t="s">
        <v>1229</v>
      </c>
      <c r="E4371" t="str">
        <f t="shared" si="137"/>
        <v>53010208.Departamento</v>
      </c>
      <c r="F4371" t="str">
        <f t="shared" si="138"/>
        <v/>
      </c>
      <c r="G4371">
        <v>2007.4750000000001</v>
      </c>
      <c r="H4371" s="2">
        <v>1009.27</v>
      </c>
      <c r="I4371">
        <f>+ABS(SUMIF($A$4:$A$11183,A4371,$H$4:$H$11183)-IF(ISERROR(VLOOKUP(A4371,Seguimiento_Mar_2025!G$4:U$356,15,FALSE)),0,VLOOKUP(A4371,Seguimiento_Mar_2025!G$4:U$356,15,FALSE)))</f>
        <v>0</v>
      </c>
    </row>
    <row r="4372" spans="1:9">
      <c r="A4372" t="s">
        <v>469</v>
      </c>
      <c r="B4372" s="1" t="str">
        <f>+IF(LEN(A4372)&gt;0,VLOOKUP(A4372,Seguimiento_Mar_2025!G$4:H$356,2,FALSE),"")</f>
        <v>Vias terciarias mejoradas</v>
      </c>
      <c r="C4372" s="1" t="str">
        <f>+IF(LEN(A4372)&gt;0,VLOOKUP(A4372,Seguimiento_Mar_2025!G$4:J$356,4,FALSE),"")</f>
        <v>Secretaría de Infraestructura Física</v>
      </c>
      <c r="D4372" t="s">
        <v>1278</v>
      </c>
      <c r="E4372" t="str">
        <f t="shared" si="137"/>
        <v>53010209Angostura</v>
      </c>
      <c r="F4372" t="str">
        <f t="shared" si="138"/>
        <v/>
      </c>
      <c r="G4372">
        <v>1.5</v>
      </c>
      <c r="H4372" s="2"/>
      <c r="I4372">
        <f>+ABS(SUMIF($A$4:$A$11183,A4372,$H$4:$H$11183)-IF(ISERROR(VLOOKUP(A4372,Seguimiento_Mar_2025!G$4:U$356,15,FALSE)),0,VLOOKUP(A4372,Seguimiento_Mar_2025!G$4:U$356,15,FALSE)))</f>
        <v>3.5527136788005009E-15</v>
      </c>
    </row>
    <row r="4373" spans="1:9">
      <c r="A4373" t="s">
        <v>469</v>
      </c>
      <c r="B4373" s="1" t="str">
        <f>+IF(LEN(A4373)&gt;0,VLOOKUP(A4373,Seguimiento_Mar_2025!G$4:H$356,2,FALSE),"")</f>
        <v>Vias terciarias mejoradas</v>
      </c>
      <c r="C4373" s="1" t="str">
        <f>+IF(LEN(A4373)&gt;0,VLOOKUP(A4373,Seguimiento_Mar_2025!G$4:J$356,4,FALSE),"")</f>
        <v>Secretaría de Infraestructura Física</v>
      </c>
      <c r="D4373" t="s">
        <v>1304</v>
      </c>
      <c r="E4373" t="str">
        <f t="shared" si="137"/>
        <v>53010209Alejandría</v>
      </c>
      <c r="F4373" t="str">
        <f t="shared" si="138"/>
        <v/>
      </c>
      <c r="G4373">
        <v>1.07</v>
      </c>
      <c r="H4373" s="2">
        <v>0.56999999999999995</v>
      </c>
      <c r="I4373">
        <f>+ABS(SUMIF($A$4:$A$11183,A4373,$H$4:$H$11183)-IF(ISERROR(VLOOKUP(A4373,Seguimiento_Mar_2025!G$4:U$356,15,FALSE)),0,VLOOKUP(A4373,Seguimiento_Mar_2025!G$4:U$356,15,FALSE)))</f>
        <v>3.5527136788005009E-15</v>
      </c>
    </row>
    <row r="4374" spans="1:9">
      <c r="A4374" t="s">
        <v>469</v>
      </c>
      <c r="B4374" s="1" t="str">
        <f>+IF(LEN(A4374)&gt;0,VLOOKUP(A4374,Seguimiento_Mar_2025!G$4:H$356,2,FALSE),"")</f>
        <v>Vias terciarias mejoradas</v>
      </c>
      <c r="C4374" s="1" t="str">
        <f>+IF(LEN(A4374)&gt;0,VLOOKUP(A4374,Seguimiento_Mar_2025!G$4:J$356,4,FALSE),"")</f>
        <v>Secretaría de Infraestructura Física</v>
      </c>
      <c r="D4374" t="s">
        <v>1241</v>
      </c>
      <c r="E4374" t="str">
        <f t="shared" si="137"/>
        <v>53010209Andes</v>
      </c>
      <c r="F4374" t="str">
        <f t="shared" si="138"/>
        <v/>
      </c>
      <c r="G4374">
        <v>2.117</v>
      </c>
      <c r="H4374" s="2">
        <v>0.4</v>
      </c>
      <c r="I4374">
        <f>+ABS(SUMIF($A$4:$A$11183,A4374,$H$4:$H$11183)-IF(ISERROR(VLOOKUP(A4374,Seguimiento_Mar_2025!G$4:U$356,15,FALSE)),0,VLOOKUP(A4374,Seguimiento_Mar_2025!G$4:U$356,15,FALSE)))</f>
        <v>3.5527136788005009E-15</v>
      </c>
    </row>
    <row r="4375" spans="1:9">
      <c r="A4375" t="s">
        <v>469</v>
      </c>
      <c r="B4375" s="1" t="str">
        <f>+IF(LEN(A4375)&gt;0,VLOOKUP(A4375,Seguimiento_Mar_2025!G$4:H$356,2,FALSE),"")</f>
        <v>Vias terciarias mejoradas</v>
      </c>
      <c r="C4375" s="1" t="str">
        <f>+IF(LEN(A4375)&gt;0,VLOOKUP(A4375,Seguimiento_Mar_2025!G$4:J$356,4,FALSE),"")</f>
        <v>Secretaría de Infraestructura Física</v>
      </c>
      <c r="D4375" t="s">
        <v>1306</v>
      </c>
      <c r="E4375" t="str">
        <f t="shared" si="137"/>
        <v>53010209Anorí</v>
      </c>
      <c r="F4375" t="str">
        <f t="shared" si="138"/>
        <v/>
      </c>
      <c r="G4375">
        <v>1.56</v>
      </c>
      <c r="H4375" s="2">
        <v>0.35</v>
      </c>
      <c r="I4375">
        <f>+ABS(SUMIF($A$4:$A$11183,A4375,$H$4:$H$11183)-IF(ISERROR(VLOOKUP(A4375,Seguimiento_Mar_2025!G$4:U$356,15,FALSE)),0,VLOOKUP(A4375,Seguimiento_Mar_2025!G$4:U$356,15,FALSE)))</f>
        <v>3.5527136788005009E-15</v>
      </c>
    </row>
    <row r="4376" spans="1:9">
      <c r="A4376" t="s">
        <v>469</v>
      </c>
      <c r="B4376" s="1" t="str">
        <f>+IF(LEN(A4376)&gt;0,VLOOKUP(A4376,Seguimiento_Mar_2025!G$4:H$356,2,FALSE),"")</f>
        <v>Vias terciarias mejoradas</v>
      </c>
      <c r="C4376" s="1" t="str">
        <f>+IF(LEN(A4376)&gt;0,VLOOKUP(A4376,Seguimiento_Mar_2025!G$4:J$356,4,FALSE),"")</f>
        <v>Secretaría de Infraestructura Física</v>
      </c>
      <c r="D4376" t="s">
        <v>1307</v>
      </c>
      <c r="E4376" t="str">
        <f t="shared" si="137"/>
        <v>53010209Anzá</v>
      </c>
      <c r="F4376" t="str">
        <f t="shared" si="138"/>
        <v/>
      </c>
      <c r="G4376">
        <v>1.1780000000000002</v>
      </c>
      <c r="H4376" s="2"/>
      <c r="I4376">
        <f>+ABS(SUMIF($A$4:$A$11183,A4376,$H$4:$H$11183)-IF(ISERROR(VLOOKUP(A4376,Seguimiento_Mar_2025!G$4:U$356,15,FALSE)),0,VLOOKUP(A4376,Seguimiento_Mar_2025!G$4:U$356,15,FALSE)))</f>
        <v>3.5527136788005009E-15</v>
      </c>
    </row>
    <row r="4377" spans="1:9">
      <c r="A4377" t="s">
        <v>469</v>
      </c>
      <c r="B4377" s="1" t="str">
        <f>+IF(LEN(A4377)&gt;0,VLOOKUP(A4377,Seguimiento_Mar_2025!G$4:H$356,2,FALSE),"")</f>
        <v>Vias terciarias mejoradas</v>
      </c>
      <c r="C4377" s="1" t="str">
        <f>+IF(LEN(A4377)&gt;0,VLOOKUP(A4377,Seguimiento_Mar_2025!G$4:J$356,4,FALSE),"")</f>
        <v>Secretaría de Infraestructura Física</v>
      </c>
      <c r="D4377" t="s">
        <v>1225</v>
      </c>
      <c r="E4377" t="str">
        <f t="shared" si="137"/>
        <v>53010209Arboletes</v>
      </c>
      <c r="F4377" t="str">
        <f t="shared" si="138"/>
        <v/>
      </c>
      <c r="G4377">
        <v>1.1000000000000001</v>
      </c>
      <c r="H4377" s="2"/>
      <c r="I4377">
        <f>+ABS(SUMIF($A$4:$A$11183,A4377,$H$4:$H$11183)-IF(ISERROR(VLOOKUP(A4377,Seguimiento_Mar_2025!G$4:U$356,15,FALSE)),0,VLOOKUP(A4377,Seguimiento_Mar_2025!G$4:U$356,15,FALSE)))</f>
        <v>3.5527136788005009E-15</v>
      </c>
    </row>
    <row r="4378" spans="1:9">
      <c r="A4378" t="s">
        <v>469</v>
      </c>
      <c r="B4378" s="1" t="str">
        <f>+IF(LEN(A4378)&gt;0,VLOOKUP(A4378,Seguimiento_Mar_2025!G$4:H$356,2,FALSE),"")</f>
        <v>Vias terciarias mejoradas</v>
      </c>
      <c r="C4378" s="1" t="str">
        <f>+IF(LEN(A4378)&gt;0,VLOOKUP(A4378,Seguimiento_Mar_2025!G$4:J$356,4,FALSE),"")</f>
        <v>Secretaría de Infraestructura Física</v>
      </c>
      <c r="D4378" t="s">
        <v>1308</v>
      </c>
      <c r="E4378" t="str">
        <f t="shared" si="137"/>
        <v>53010209Argelia</v>
      </c>
      <c r="F4378" t="str">
        <f t="shared" si="138"/>
        <v/>
      </c>
      <c r="G4378">
        <v>1</v>
      </c>
      <c r="H4378" s="2"/>
      <c r="I4378">
        <f>+ABS(SUMIF($A$4:$A$11183,A4378,$H$4:$H$11183)-IF(ISERROR(VLOOKUP(A4378,Seguimiento_Mar_2025!G$4:U$356,15,FALSE)),0,VLOOKUP(A4378,Seguimiento_Mar_2025!G$4:U$356,15,FALSE)))</f>
        <v>3.5527136788005009E-15</v>
      </c>
    </row>
    <row r="4379" spans="1:9">
      <c r="A4379" t="s">
        <v>469</v>
      </c>
      <c r="B4379" s="1" t="str">
        <f>+IF(LEN(A4379)&gt;0,VLOOKUP(A4379,Seguimiento_Mar_2025!G$4:H$356,2,FALSE),"")</f>
        <v>Vias terciarias mejoradas</v>
      </c>
      <c r="C4379" s="1" t="str">
        <f>+IF(LEN(A4379)&gt;0,VLOOKUP(A4379,Seguimiento_Mar_2025!G$4:J$356,4,FALSE),"")</f>
        <v>Secretaría de Infraestructura Física</v>
      </c>
      <c r="D4379" t="s">
        <v>1279</v>
      </c>
      <c r="E4379" t="str">
        <f t="shared" si="137"/>
        <v>53010209Belmira</v>
      </c>
      <c r="F4379" t="str">
        <f t="shared" si="138"/>
        <v/>
      </c>
      <c r="G4379">
        <v>0.25999999999999995</v>
      </c>
      <c r="H4379" s="2"/>
      <c r="I4379">
        <f>+ABS(SUMIF($A$4:$A$11183,A4379,$H$4:$H$11183)-IF(ISERROR(VLOOKUP(A4379,Seguimiento_Mar_2025!G$4:U$356,15,FALSE)),0,VLOOKUP(A4379,Seguimiento_Mar_2025!G$4:U$356,15,FALSE)))</f>
        <v>3.5527136788005009E-15</v>
      </c>
    </row>
    <row r="4380" spans="1:9">
      <c r="A4380" t="s">
        <v>469</v>
      </c>
      <c r="B4380" s="1" t="str">
        <f>+IF(LEN(A4380)&gt;0,VLOOKUP(A4380,Seguimiento_Mar_2025!G$4:H$356,2,FALSE),"")</f>
        <v>Vias terciarias mejoradas</v>
      </c>
      <c r="C4380" s="1" t="str">
        <f>+IF(LEN(A4380)&gt;0,VLOOKUP(A4380,Seguimiento_Mar_2025!G$4:J$356,4,FALSE),"")</f>
        <v>Secretaría de Infraestructura Física</v>
      </c>
      <c r="D4380" t="s">
        <v>1280</v>
      </c>
      <c r="E4380" t="str">
        <f t="shared" si="137"/>
        <v>53010209Briceño</v>
      </c>
      <c r="F4380" t="str">
        <f t="shared" si="138"/>
        <v/>
      </c>
      <c r="G4380">
        <v>1.385</v>
      </c>
      <c r="H4380" s="2">
        <v>0.37</v>
      </c>
      <c r="I4380">
        <f>+ABS(SUMIF($A$4:$A$11183,A4380,$H$4:$H$11183)-IF(ISERROR(VLOOKUP(A4380,Seguimiento_Mar_2025!G$4:U$356,15,FALSE)),0,VLOOKUP(A4380,Seguimiento_Mar_2025!G$4:U$356,15,FALSE)))</f>
        <v>3.5527136788005009E-15</v>
      </c>
    </row>
    <row r="4381" spans="1:9">
      <c r="A4381" t="s">
        <v>469</v>
      </c>
      <c r="B4381" s="1" t="str">
        <f>+IF(LEN(A4381)&gt;0,VLOOKUP(A4381,Seguimiento_Mar_2025!G$4:H$356,2,FALSE),"")</f>
        <v>Vias terciarias mejoradas</v>
      </c>
      <c r="C4381" s="1" t="str">
        <f>+IF(LEN(A4381)&gt;0,VLOOKUP(A4381,Seguimiento_Mar_2025!G$4:J$356,4,FALSE),"")</f>
        <v>Secretaría de Infraestructura Física</v>
      </c>
      <c r="D4381" t="s">
        <v>1318</v>
      </c>
      <c r="E4381" t="str">
        <f t="shared" si="137"/>
        <v>53010209Concordia</v>
      </c>
      <c r="F4381" t="str">
        <f t="shared" si="138"/>
        <v/>
      </c>
      <c r="G4381">
        <v>1.47</v>
      </c>
      <c r="H4381" s="2"/>
      <c r="I4381">
        <f>+ABS(SUMIF($A$4:$A$11183,A4381,$H$4:$H$11183)-IF(ISERROR(VLOOKUP(A4381,Seguimiento_Mar_2025!G$4:U$356,15,FALSE)),0,VLOOKUP(A4381,Seguimiento_Mar_2025!G$4:U$356,15,FALSE)))</f>
        <v>3.5527136788005009E-15</v>
      </c>
    </row>
    <row r="4382" spans="1:9">
      <c r="A4382" t="s">
        <v>469</v>
      </c>
      <c r="B4382" s="1" t="str">
        <f>+IF(LEN(A4382)&gt;0,VLOOKUP(A4382,Seguimiento_Mar_2025!G$4:H$356,2,FALSE),"")</f>
        <v>Vias terciarias mejoradas</v>
      </c>
      <c r="C4382" s="1" t="str">
        <f>+IF(LEN(A4382)&gt;0,VLOOKUP(A4382,Seguimiento_Mar_2025!G$4:J$356,4,FALSE),"")</f>
        <v>Secretaría de Infraestructura Física</v>
      </c>
      <c r="D4382" t="s">
        <v>1315</v>
      </c>
      <c r="E4382" t="str">
        <f t="shared" si="137"/>
        <v>53010209Campamento</v>
      </c>
      <c r="F4382" t="str">
        <f t="shared" si="138"/>
        <v/>
      </c>
      <c r="G4382">
        <v>0.27</v>
      </c>
      <c r="H4382" s="2"/>
      <c r="I4382">
        <f>+ABS(SUMIF($A$4:$A$11183,A4382,$H$4:$H$11183)-IF(ISERROR(VLOOKUP(A4382,Seguimiento_Mar_2025!G$4:U$356,15,FALSE)),0,VLOOKUP(A4382,Seguimiento_Mar_2025!G$4:U$356,15,FALSE)))</f>
        <v>3.5527136788005009E-15</v>
      </c>
    </row>
    <row r="4383" spans="1:9">
      <c r="A4383" t="s">
        <v>469</v>
      </c>
      <c r="B4383" s="1" t="str">
        <f>+IF(LEN(A4383)&gt;0,VLOOKUP(A4383,Seguimiento_Mar_2025!G$4:H$356,2,FALSE),"")</f>
        <v>Vias terciarias mejoradas</v>
      </c>
      <c r="C4383" s="1" t="str">
        <f>+IF(LEN(A4383)&gt;0,VLOOKUP(A4383,Seguimiento_Mar_2025!G$4:J$356,4,FALSE),"")</f>
        <v>Secretaría de Infraestructura Física</v>
      </c>
      <c r="D4383" t="s">
        <v>1258</v>
      </c>
      <c r="E4383" t="str">
        <f t="shared" si="137"/>
        <v>53010209Chigorodó</v>
      </c>
      <c r="F4383" t="str">
        <f t="shared" si="138"/>
        <v/>
      </c>
      <c r="G4383">
        <v>0.32200000000000001</v>
      </c>
      <c r="H4383" s="2"/>
      <c r="I4383">
        <f>+ABS(SUMIF($A$4:$A$11183,A4383,$H$4:$H$11183)-IF(ISERROR(VLOOKUP(A4383,Seguimiento_Mar_2025!G$4:U$356,15,FALSE)),0,VLOOKUP(A4383,Seguimiento_Mar_2025!G$4:U$356,15,FALSE)))</f>
        <v>3.5527136788005009E-15</v>
      </c>
    </row>
    <row r="4384" spans="1:9">
      <c r="A4384" t="s">
        <v>469</v>
      </c>
      <c r="B4384" s="1" t="str">
        <f>+IF(LEN(A4384)&gt;0,VLOOKUP(A4384,Seguimiento_Mar_2025!G$4:H$356,2,FALSE),"")</f>
        <v>Vias terciarias mejoradas</v>
      </c>
      <c r="C4384" s="1" t="str">
        <f>+IF(LEN(A4384)&gt;0,VLOOKUP(A4384,Seguimiento_Mar_2025!G$4:J$356,4,FALSE),"")</f>
        <v>Secretaría de Infraestructura Física</v>
      </c>
      <c r="D4384" t="s">
        <v>1281</v>
      </c>
      <c r="E4384" t="str">
        <f t="shared" si="137"/>
        <v>53010209Cisneros</v>
      </c>
      <c r="F4384" t="str">
        <f t="shared" si="138"/>
        <v/>
      </c>
      <c r="G4384">
        <v>3.0150000000000001</v>
      </c>
      <c r="H4384" s="2"/>
      <c r="I4384">
        <f>+ABS(SUMIF($A$4:$A$11183,A4384,$H$4:$H$11183)-IF(ISERROR(VLOOKUP(A4384,Seguimiento_Mar_2025!G$4:U$356,15,FALSE)),0,VLOOKUP(A4384,Seguimiento_Mar_2025!G$4:U$356,15,FALSE)))</f>
        <v>3.5527136788005009E-15</v>
      </c>
    </row>
    <row r="4385" spans="1:9">
      <c r="A4385" t="s">
        <v>469</v>
      </c>
      <c r="B4385" s="1" t="str">
        <f>+IF(LEN(A4385)&gt;0,VLOOKUP(A4385,Seguimiento_Mar_2025!G$4:H$356,2,FALSE),"")</f>
        <v>Vias terciarias mejoradas</v>
      </c>
      <c r="C4385" s="1" t="str">
        <f>+IF(LEN(A4385)&gt;0,VLOOKUP(A4385,Seguimiento_Mar_2025!G$4:J$356,4,FALSE),"")</f>
        <v>Secretaría de Infraestructura Física</v>
      </c>
      <c r="D4385" t="s">
        <v>1254</v>
      </c>
      <c r="E4385" t="str">
        <f t="shared" si="137"/>
        <v>53010209Ciudad Bolívar</v>
      </c>
      <c r="F4385" t="str">
        <f t="shared" si="138"/>
        <v/>
      </c>
      <c r="G4385">
        <v>1.3320000000000001</v>
      </c>
      <c r="H4385" s="2">
        <v>0.98</v>
      </c>
      <c r="I4385">
        <f>+ABS(SUMIF($A$4:$A$11183,A4385,$H$4:$H$11183)-IF(ISERROR(VLOOKUP(A4385,Seguimiento_Mar_2025!G$4:U$356,15,FALSE)),0,VLOOKUP(A4385,Seguimiento_Mar_2025!G$4:U$356,15,FALSE)))</f>
        <v>3.5527136788005009E-15</v>
      </c>
    </row>
    <row r="4386" spans="1:9">
      <c r="A4386" t="s">
        <v>469</v>
      </c>
      <c r="B4386" s="1" t="str">
        <f>+IF(LEN(A4386)&gt;0,VLOOKUP(A4386,Seguimiento_Mar_2025!G$4:H$356,2,FALSE),"")</f>
        <v>Vias terciarias mejoradas</v>
      </c>
      <c r="C4386" s="1" t="str">
        <f>+IF(LEN(A4386)&gt;0,VLOOKUP(A4386,Seguimiento_Mar_2025!G$4:J$356,4,FALSE),"")</f>
        <v>Secretaría de Infraestructura Física</v>
      </c>
      <c r="D4386" t="s">
        <v>1276</v>
      </c>
      <c r="E4386" t="str">
        <f t="shared" si="137"/>
        <v>53010209Concepción</v>
      </c>
      <c r="F4386" t="str">
        <f t="shared" si="138"/>
        <v/>
      </c>
      <c r="G4386">
        <v>0.5</v>
      </c>
      <c r="H4386" s="2">
        <v>0.2</v>
      </c>
      <c r="I4386">
        <f>+ABS(SUMIF($A$4:$A$11183,A4386,$H$4:$H$11183)-IF(ISERROR(VLOOKUP(A4386,Seguimiento_Mar_2025!G$4:U$356,15,FALSE)),0,VLOOKUP(A4386,Seguimiento_Mar_2025!G$4:U$356,15,FALSE)))</f>
        <v>3.5527136788005009E-15</v>
      </c>
    </row>
    <row r="4387" spans="1:9">
      <c r="A4387" t="s">
        <v>469</v>
      </c>
      <c r="B4387" s="1" t="str">
        <f>+IF(LEN(A4387)&gt;0,VLOOKUP(A4387,Seguimiento_Mar_2025!G$4:H$356,2,FALSE),"")</f>
        <v>Vias terciarias mejoradas</v>
      </c>
      <c r="C4387" s="1" t="str">
        <f>+IF(LEN(A4387)&gt;0,VLOOKUP(A4387,Seguimiento_Mar_2025!G$4:J$356,4,FALSE),"")</f>
        <v>Secretaría de Infraestructura Física</v>
      </c>
      <c r="D4387" t="s">
        <v>1319</v>
      </c>
      <c r="E4387" t="str">
        <f t="shared" si="137"/>
        <v>53010209Donmatías</v>
      </c>
      <c r="F4387" t="str">
        <f t="shared" si="138"/>
        <v/>
      </c>
      <c r="G4387">
        <v>2.0999999999999996</v>
      </c>
      <c r="H4387" s="2"/>
      <c r="I4387">
        <f>+ABS(SUMIF($A$4:$A$11183,A4387,$H$4:$H$11183)-IF(ISERROR(VLOOKUP(A4387,Seguimiento_Mar_2025!G$4:U$356,15,FALSE)),0,VLOOKUP(A4387,Seguimiento_Mar_2025!G$4:U$356,15,FALSE)))</f>
        <v>3.5527136788005009E-15</v>
      </c>
    </row>
    <row r="4388" spans="1:9">
      <c r="A4388" t="s">
        <v>469</v>
      </c>
      <c r="B4388" s="1" t="str">
        <f>+IF(LEN(A4388)&gt;0,VLOOKUP(A4388,Seguimiento_Mar_2025!G$4:H$356,2,FALSE),"")</f>
        <v>Vias terciarias mejoradas</v>
      </c>
      <c r="C4388" s="1" t="str">
        <f>+IF(LEN(A4388)&gt;0,VLOOKUP(A4388,Seguimiento_Mar_2025!G$4:J$356,4,FALSE),"")</f>
        <v>Secretaría de Infraestructura Física</v>
      </c>
      <c r="D4388" t="s">
        <v>1253</v>
      </c>
      <c r="E4388" t="str">
        <f t="shared" si="137"/>
        <v>53010209El Bagre</v>
      </c>
      <c r="F4388" t="str">
        <f t="shared" si="138"/>
        <v/>
      </c>
      <c r="G4388">
        <v>1.085</v>
      </c>
      <c r="H4388" s="2"/>
      <c r="I4388">
        <f>+ABS(SUMIF($A$4:$A$11183,A4388,$H$4:$H$11183)-IF(ISERROR(VLOOKUP(A4388,Seguimiento_Mar_2025!G$4:U$356,15,FALSE)),0,VLOOKUP(A4388,Seguimiento_Mar_2025!G$4:U$356,15,FALSE)))</f>
        <v>3.5527136788005009E-15</v>
      </c>
    </row>
    <row r="4389" spans="1:9">
      <c r="A4389" t="s">
        <v>469</v>
      </c>
      <c r="B4389" s="1" t="str">
        <f>+IF(LEN(A4389)&gt;0,VLOOKUP(A4389,Seguimiento_Mar_2025!G$4:H$356,2,FALSE),"")</f>
        <v>Vias terciarias mejoradas</v>
      </c>
      <c r="C4389" s="1" t="str">
        <f>+IF(LEN(A4389)&gt;0,VLOOKUP(A4389,Seguimiento_Mar_2025!G$4:J$356,4,FALSE),"")</f>
        <v>Secretaría de Infraestructura Física</v>
      </c>
      <c r="D4389" t="s">
        <v>1327</v>
      </c>
      <c r="E4389" t="str">
        <f t="shared" si="137"/>
        <v>53010209Guarne</v>
      </c>
      <c r="F4389" t="str">
        <f t="shared" si="138"/>
        <v/>
      </c>
      <c r="G4389">
        <v>1</v>
      </c>
      <c r="H4389" s="2">
        <v>0.4</v>
      </c>
      <c r="I4389">
        <f>+ABS(SUMIF($A$4:$A$11183,A4389,$H$4:$H$11183)-IF(ISERROR(VLOOKUP(A4389,Seguimiento_Mar_2025!G$4:U$356,15,FALSE)),0,VLOOKUP(A4389,Seguimiento_Mar_2025!G$4:U$356,15,FALSE)))</f>
        <v>3.5527136788005009E-15</v>
      </c>
    </row>
    <row r="4390" spans="1:9">
      <c r="A4390" t="s">
        <v>469</v>
      </c>
      <c r="B4390" s="1" t="str">
        <f>+IF(LEN(A4390)&gt;0,VLOOKUP(A4390,Seguimiento_Mar_2025!G$4:H$356,2,FALSE),"")</f>
        <v>Vias terciarias mejoradas</v>
      </c>
      <c r="C4390" s="1" t="str">
        <f>+IF(LEN(A4390)&gt;0,VLOOKUP(A4390,Seguimiento_Mar_2025!G$4:J$356,4,FALSE),"")</f>
        <v>Secretaría de Infraestructura Física</v>
      </c>
      <c r="D4390" t="s">
        <v>1324</v>
      </c>
      <c r="E4390" t="str">
        <f t="shared" si="137"/>
        <v>53010209Frontino</v>
      </c>
      <c r="F4390" t="str">
        <f t="shared" si="138"/>
        <v/>
      </c>
      <c r="G4390">
        <v>4.5</v>
      </c>
      <c r="H4390" s="2"/>
      <c r="I4390">
        <f>+ABS(SUMIF($A$4:$A$11183,A4390,$H$4:$H$11183)-IF(ISERROR(VLOOKUP(A4390,Seguimiento_Mar_2025!G$4:U$356,15,FALSE)),0,VLOOKUP(A4390,Seguimiento_Mar_2025!G$4:U$356,15,FALSE)))</f>
        <v>3.5527136788005009E-15</v>
      </c>
    </row>
    <row r="4391" spans="1:9">
      <c r="A4391" t="s">
        <v>469</v>
      </c>
      <c r="B4391" s="1" t="str">
        <f>+IF(LEN(A4391)&gt;0,VLOOKUP(A4391,Seguimiento_Mar_2025!G$4:H$356,2,FALSE),"")</f>
        <v>Vias terciarias mejoradas</v>
      </c>
      <c r="C4391" s="1" t="str">
        <f>+IF(LEN(A4391)&gt;0,VLOOKUP(A4391,Seguimiento_Mar_2025!G$4:J$356,4,FALSE),"")</f>
        <v>Secretaría de Infraestructura Física</v>
      </c>
      <c r="D4391" t="s">
        <v>1261</v>
      </c>
      <c r="E4391" t="str">
        <f t="shared" si="137"/>
        <v>53010209Girardota</v>
      </c>
      <c r="F4391" t="str">
        <f t="shared" si="138"/>
        <v/>
      </c>
      <c r="G4391">
        <v>2.4500000000000002</v>
      </c>
      <c r="H4391" s="2"/>
      <c r="I4391">
        <f>+ABS(SUMIF($A$4:$A$11183,A4391,$H$4:$H$11183)-IF(ISERROR(VLOOKUP(A4391,Seguimiento_Mar_2025!G$4:U$356,15,FALSE)),0,VLOOKUP(A4391,Seguimiento_Mar_2025!G$4:U$356,15,FALSE)))</f>
        <v>3.5527136788005009E-15</v>
      </c>
    </row>
    <row r="4392" spans="1:9">
      <c r="A4392" t="s">
        <v>469</v>
      </c>
      <c r="B4392" s="1" t="str">
        <f>+IF(LEN(A4392)&gt;0,VLOOKUP(A4392,Seguimiento_Mar_2025!G$4:H$356,2,FALSE),"")</f>
        <v>Vias terciarias mejoradas</v>
      </c>
      <c r="C4392" s="1" t="str">
        <f>+IF(LEN(A4392)&gt;0,VLOOKUP(A4392,Seguimiento_Mar_2025!G$4:J$356,4,FALSE),"")</f>
        <v>Secretaría de Infraestructura Física</v>
      </c>
      <c r="D4392" t="s">
        <v>1234</v>
      </c>
      <c r="E4392" t="str">
        <f t="shared" si="137"/>
        <v>53010209Granada</v>
      </c>
      <c r="F4392" t="str">
        <f t="shared" si="138"/>
        <v/>
      </c>
      <c r="G4392">
        <v>2</v>
      </c>
      <c r="H4392" s="2"/>
      <c r="I4392">
        <f>+ABS(SUMIF($A$4:$A$11183,A4392,$H$4:$H$11183)-IF(ISERROR(VLOOKUP(A4392,Seguimiento_Mar_2025!G$4:U$356,15,FALSE)),0,VLOOKUP(A4392,Seguimiento_Mar_2025!G$4:U$356,15,FALSE)))</f>
        <v>3.5527136788005009E-15</v>
      </c>
    </row>
    <row r="4393" spans="1:9">
      <c r="A4393" t="s">
        <v>469</v>
      </c>
      <c r="B4393" s="1" t="str">
        <f>+IF(LEN(A4393)&gt;0,VLOOKUP(A4393,Seguimiento_Mar_2025!G$4:H$356,2,FALSE),"")</f>
        <v>Vias terciarias mejoradas</v>
      </c>
      <c r="C4393" s="1" t="str">
        <f>+IF(LEN(A4393)&gt;0,VLOOKUP(A4393,Seguimiento_Mar_2025!G$4:J$356,4,FALSE),"")</f>
        <v>Secretaría de Infraestructura Física</v>
      </c>
      <c r="D4393" t="s">
        <v>1293</v>
      </c>
      <c r="E4393" t="str">
        <f t="shared" ref="E4393:E4456" si="139">+A4393&amp;D4393</f>
        <v>53010209Heliconia</v>
      </c>
      <c r="F4393" t="str">
        <f t="shared" si="138"/>
        <v/>
      </c>
      <c r="G4393">
        <v>0.2</v>
      </c>
      <c r="H4393" s="2"/>
      <c r="I4393">
        <f>+ABS(SUMIF($A$4:$A$11183,A4393,$H$4:$H$11183)-IF(ISERROR(VLOOKUP(A4393,Seguimiento_Mar_2025!G$4:U$356,15,FALSE)),0,VLOOKUP(A4393,Seguimiento_Mar_2025!G$4:U$356,15,FALSE)))</f>
        <v>3.5527136788005009E-15</v>
      </c>
    </row>
    <row r="4394" spans="1:9">
      <c r="A4394" t="s">
        <v>469</v>
      </c>
      <c r="B4394" s="1" t="str">
        <f>+IF(LEN(A4394)&gt;0,VLOOKUP(A4394,Seguimiento_Mar_2025!G$4:H$356,2,FALSE),"")</f>
        <v>Vias terciarias mejoradas</v>
      </c>
      <c r="C4394" s="1" t="str">
        <f>+IF(LEN(A4394)&gt;0,VLOOKUP(A4394,Seguimiento_Mar_2025!G$4:J$356,4,FALSE),"")</f>
        <v>Secretaría de Infraestructura Física</v>
      </c>
      <c r="D4394" t="s">
        <v>1237</v>
      </c>
      <c r="E4394" t="str">
        <f t="shared" si="139"/>
        <v>53010209Jericó</v>
      </c>
      <c r="F4394" t="str">
        <f t="shared" si="138"/>
        <v/>
      </c>
      <c r="G4394">
        <v>2.27</v>
      </c>
      <c r="H4394" s="2"/>
      <c r="I4394">
        <f>+ABS(SUMIF($A$4:$A$11183,A4394,$H$4:$H$11183)-IF(ISERROR(VLOOKUP(A4394,Seguimiento_Mar_2025!G$4:U$356,15,FALSE)),0,VLOOKUP(A4394,Seguimiento_Mar_2025!G$4:U$356,15,FALSE)))</f>
        <v>3.5527136788005009E-15</v>
      </c>
    </row>
    <row r="4395" spans="1:9">
      <c r="A4395" t="s">
        <v>469</v>
      </c>
      <c r="B4395" s="1" t="str">
        <f>+IF(LEN(A4395)&gt;0,VLOOKUP(A4395,Seguimiento_Mar_2025!G$4:H$356,2,FALSE),"")</f>
        <v>Vias terciarias mejoradas</v>
      </c>
      <c r="C4395" s="1" t="str">
        <f>+IF(LEN(A4395)&gt;0,VLOOKUP(A4395,Seguimiento_Mar_2025!G$4:J$356,4,FALSE),"")</f>
        <v>Secretaría de Infraestructura Física</v>
      </c>
      <c r="D4395" t="s">
        <v>1331</v>
      </c>
      <c r="E4395" t="str">
        <f t="shared" si="139"/>
        <v>53010209La Ceja del Tambo</v>
      </c>
      <c r="F4395" t="str">
        <f t="shared" si="138"/>
        <v/>
      </c>
      <c r="G4395">
        <v>0.97</v>
      </c>
      <c r="H4395" s="2"/>
      <c r="I4395">
        <f>+ABS(SUMIF($A$4:$A$11183,A4395,$H$4:$H$11183)-IF(ISERROR(VLOOKUP(A4395,Seguimiento_Mar_2025!G$4:U$356,15,FALSE)),0,VLOOKUP(A4395,Seguimiento_Mar_2025!G$4:U$356,15,FALSE)))</f>
        <v>3.5527136788005009E-15</v>
      </c>
    </row>
    <row r="4396" spans="1:9">
      <c r="A4396" t="s">
        <v>469</v>
      </c>
      <c r="B4396" s="1" t="str">
        <f>+IF(LEN(A4396)&gt;0,VLOOKUP(A4396,Seguimiento_Mar_2025!G$4:H$356,2,FALSE),"")</f>
        <v>Vias terciarias mejoradas</v>
      </c>
      <c r="C4396" s="1" t="str">
        <f>+IF(LEN(A4396)&gt;0,VLOOKUP(A4396,Seguimiento_Mar_2025!G$4:J$356,4,FALSE),"")</f>
        <v>Secretaría de Infraestructura Física</v>
      </c>
      <c r="D4396" t="s">
        <v>1334</v>
      </c>
      <c r="E4396" t="str">
        <f t="shared" si="139"/>
        <v>53010209Marinilla</v>
      </c>
      <c r="F4396" t="str">
        <f t="shared" si="138"/>
        <v/>
      </c>
      <c r="G4396">
        <v>1</v>
      </c>
      <c r="H4396" s="2">
        <v>0.5</v>
      </c>
      <c r="I4396">
        <f>+ABS(SUMIF($A$4:$A$11183,A4396,$H$4:$H$11183)-IF(ISERROR(VLOOKUP(A4396,Seguimiento_Mar_2025!G$4:U$356,15,FALSE)),0,VLOOKUP(A4396,Seguimiento_Mar_2025!G$4:U$356,15,FALSE)))</f>
        <v>3.5527136788005009E-15</v>
      </c>
    </row>
    <row r="4397" spans="1:9">
      <c r="A4397" t="s">
        <v>469</v>
      </c>
      <c r="B4397" s="1" t="str">
        <f>+IF(LEN(A4397)&gt;0,VLOOKUP(A4397,Seguimiento_Mar_2025!G$4:H$356,2,FALSE),"")</f>
        <v>Vias terciarias mejoradas</v>
      </c>
      <c r="C4397" s="1" t="str">
        <f>+IF(LEN(A4397)&gt;0,VLOOKUP(A4397,Seguimiento_Mar_2025!G$4:J$356,4,FALSE),"")</f>
        <v>Secretaría de Infraestructura Física</v>
      </c>
      <c r="D4397" t="s">
        <v>1285</v>
      </c>
      <c r="E4397" t="str">
        <f t="shared" si="139"/>
        <v>53010209Mutatá</v>
      </c>
      <c r="F4397" t="str">
        <f t="shared" si="138"/>
        <v/>
      </c>
      <c r="G4397">
        <v>1</v>
      </c>
      <c r="H4397" s="2">
        <v>0.55000000000000004</v>
      </c>
      <c r="I4397">
        <f>+ABS(SUMIF($A$4:$A$11183,A4397,$H$4:$H$11183)-IF(ISERROR(VLOOKUP(A4397,Seguimiento_Mar_2025!G$4:U$356,15,FALSE)),0,VLOOKUP(A4397,Seguimiento_Mar_2025!G$4:U$356,15,FALSE)))</f>
        <v>3.5527136788005009E-15</v>
      </c>
    </row>
    <row r="4398" spans="1:9">
      <c r="A4398" t="s">
        <v>469</v>
      </c>
      <c r="B4398" s="1" t="str">
        <f>+IF(LEN(A4398)&gt;0,VLOOKUP(A4398,Seguimiento_Mar_2025!G$4:H$356,2,FALSE),"")</f>
        <v>Vias terciarias mejoradas</v>
      </c>
      <c r="C4398" s="1" t="str">
        <f>+IF(LEN(A4398)&gt;0,VLOOKUP(A4398,Seguimiento_Mar_2025!G$4:J$356,4,FALSE),"")</f>
        <v>Secretaría de Infraestructura Física</v>
      </c>
      <c r="D4398" t="s">
        <v>1286</v>
      </c>
      <c r="E4398" t="str">
        <f t="shared" si="139"/>
        <v>53010209Nariño</v>
      </c>
      <c r="F4398" t="str">
        <f t="shared" si="138"/>
        <v/>
      </c>
      <c r="G4398">
        <v>0.496</v>
      </c>
      <c r="H4398" s="2">
        <v>0.18</v>
      </c>
      <c r="I4398">
        <f>+ABS(SUMIF($A$4:$A$11183,A4398,$H$4:$H$11183)-IF(ISERROR(VLOOKUP(A4398,Seguimiento_Mar_2025!G$4:U$356,15,FALSE)),0,VLOOKUP(A4398,Seguimiento_Mar_2025!G$4:U$356,15,FALSE)))</f>
        <v>3.5527136788005009E-15</v>
      </c>
    </row>
    <row r="4399" spans="1:9">
      <c r="A4399" t="s">
        <v>469</v>
      </c>
      <c r="B4399" s="1" t="str">
        <f>+IF(LEN(A4399)&gt;0,VLOOKUP(A4399,Seguimiento_Mar_2025!G$4:H$356,2,FALSE),"")</f>
        <v>Vias terciarias mejoradas</v>
      </c>
      <c r="C4399" s="1" t="str">
        <f>+IF(LEN(A4399)&gt;0,VLOOKUP(A4399,Seguimiento_Mar_2025!G$4:J$356,4,FALSE),"")</f>
        <v>Secretaría de Infraestructura Física</v>
      </c>
      <c r="D4399" t="s">
        <v>1239</v>
      </c>
      <c r="E4399" t="str">
        <f t="shared" si="139"/>
        <v>53010209Nechí</v>
      </c>
      <c r="F4399" t="str">
        <f t="shared" si="138"/>
        <v/>
      </c>
      <c r="G4399">
        <v>0.83700000000000008</v>
      </c>
      <c r="H4399" s="2"/>
      <c r="I4399">
        <f>+ABS(SUMIF($A$4:$A$11183,A4399,$H$4:$H$11183)-IF(ISERROR(VLOOKUP(A4399,Seguimiento_Mar_2025!G$4:U$356,15,FALSE)),0,VLOOKUP(A4399,Seguimiento_Mar_2025!G$4:U$356,15,FALSE)))</f>
        <v>3.5527136788005009E-15</v>
      </c>
    </row>
    <row r="4400" spans="1:9">
      <c r="A4400" t="s">
        <v>469</v>
      </c>
      <c r="B4400" s="1" t="str">
        <f>+IF(LEN(A4400)&gt;0,VLOOKUP(A4400,Seguimiento_Mar_2025!G$4:H$356,2,FALSE),"")</f>
        <v>Vias terciarias mejoradas</v>
      </c>
      <c r="C4400" s="1" t="str">
        <f>+IF(LEN(A4400)&gt;0,VLOOKUP(A4400,Seguimiento_Mar_2025!G$4:J$356,4,FALSE),"")</f>
        <v>Secretaría de Infraestructura Física</v>
      </c>
      <c r="D4400" t="s">
        <v>1228</v>
      </c>
      <c r="E4400" t="str">
        <f t="shared" si="139"/>
        <v>53010209Necoclí</v>
      </c>
      <c r="F4400" t="str">
        <f t="shared" si="138"/>
        <v/>
      </c>
      <c r="G4400">
        <v>0.5</v>
      </c>
      <c r="H4400" s="2">
        <v>0.35</v>
      </c>
      <c r="I4400">
        <f>+ABS(SUMIF($A$4:$A$11183,A4400,$H$4:$H$11183)-IF(ISERROR(VLOOKUP(A4400,Seguimiento_Mar_2025!G$4:U$356,15,FALSE)),0,VLOOKUP(A4400,Seguimiento_Mar_2025!G$4:U$356,15,FALSE)))</f>
        <v>3.5527136788005009E-15</v>
      </c>
    </row>
    <row r="4401" spans="1:9">
      <c r="A4401" t="s">
        <v>469</v>
      </c>
      <c r="B4401" s="1" t="str">
        <f>+IF(LEN(A4401)&gt;0,VLOOKUP(A4401,Seguimiento_Mar_2025!G$4:H$356,2,FALSE),"")</f>
        <v>Vias terciarias mejoradas</v>
      </c>
      <c r="C4401" s="1" t="str">
        <f>+IF(LEN(A4401)&gt;0,VLOOKUP(A4401,Seguimiento_Mar_2025!G$4:J$356,4,FALSE),"")</f>
        <v>Secretaría de Infraestructura Física</v>
      </c>
      <c r="D4401" t="s">
        <v>1274</v>
      </c>
      <c r="E4401" t="str">
        <f t="shared" si="139"/>
        <v>53010209Olaya</v>
      </c>
      <c r="F4401" t="str">
        <f t="shared" si="138"/>
        <v/>
      </c>
      <c r="G4401">
        <v>1</v>
      </c>
      <c r="H4401" s="2">
        <v>0.47</v>
      </c>
      <c r="I4401">
        <f>+ABS(SUMIF($A$4:$A$11183,A4401,$H$4:$H$11183)-IF(ISERROR(VLOOKUP(A4401,Seguimiento_Mar_2025!G$4:U$356,15,FALSE)),0,VLOOKUP(A4401,Seguimiento_Mar_2025!G$4:U$356,15,FALSE)))</f>
        <v>3.5527136788005009E-15</v>
      </c>
    </row>
    <row r="4402" spans="1:9">
      <c r="A4402" t="s">
        <v>469</v>
      </c>
      <c r="B4402" s="1" t="str">
        <f>+IF(LEN(A4402)&gt;0,VLOOKUP(A4402,Seguimiento_Mar_2025!G$4:H$356,2,FALSE),"")</f>
        <v>Vias terciarias mejoradas</v>
      </c>
      <c r="C4402" s="1" t="str">
        <f>+IF(LEN(A4402)&gt;0,VLOOKUP(A4402,Seguimiento_Mar_2025!G$4:J$356,4,FALSE),"")</f>
        <v>Secretaría de Infraestructura Física</v>
      </c>
      <c r="D4402" t="s">
        <v>1295</v>
      </c>
      <c r="E4402" t="str">
        <f t="shared" si="139"/>
        <v>53010209Pueblorrico</v>
      </c>
      <c r="F4402" t="str">
        <f t="shared" si="138"/>
        <v/>
      </c>
      <c r="G4402">
        <v>1.3650000000000002</v>
      </c>
      <c r="H4402" s="2"/>
      <c r="I4402">
        <f>+ABS(SUMIF($A$4:$A$11183,A4402,$H$4:$H$11183)-IF(ISERROR(VLOOKUP(A4402,Seguimiento_Mar_2025!G$4:U$356,15,FALSE)),0,VLOOKUP(A4402,Seguimiento_Mar_2025!G$4:U$356,15,FALSE)))</f>
        <v>3.5527136788005009E-15</v>
      </c>
    </row>
    <row r="4403" spans="1:9">
      <c r="A4403" t="s">
        <v>469</v>
      </c>
      <c r="B4403" s="1" t="str">
        <f>+IF(LEN(A4403)&gt;0,VLOOKUP(A4403,Seguimiento_Mar_2025!G$4:H$356,2,FALSE),"")</f>
        <v>Vias terciarias mejoradas</v>
      </c>
      <c r="C4403" s="1" t="str">
        <f>+IF(LEN(A4403)&gt;0,VLOOKUP(A4403,Seguimiento_Mar_2025!G$4:J$356,4,FALSE),"")</f>
        <v>Secretaría de Infraestructura Física</v>
      </c>
      <c r="D4403" t="s">
        <v>1338</v>
      </c>
      <c r="E4403" t="str">
        <f t="shared" si="139"/>
        <v>53010209Sabanalarga</v>
      </c>
      <c r="F4403" t="str">
        <f t="shared" si="138"/>
        <v/>
      </c>
      <c r="G4403">
        <v>1.8</v>
      </c>
      <c r="H4403" s="2"/>
      <c r="I4403">
        <f>+ABS(SUMIF($A$4:$A$11183,A4403,$H$4:$H$11183)-IF(ISERROR(VLOOKUP(A4403,Seguimiento_Mar_2025!G$4:U$356,15,FALSE)),0,VLOOKUP(A4403,Seguimiento_Mar_2025!G$4:U$356,15,FALSE)))</f>
        <v>3.5527136788005009E-15</v>
      </c>
    </row>
    <row r="4404" spans="1:9">
      <c r="A4404" t="s">
        <v>469</v>
      </c>
      <c r="B4404" s="1" t="str">
        <f>+IF(LEN(A4404)&gt;0,VLOOKUP(A4404,Seguimiento_Mar_2025!G$4:H$356,2,FALSE),"")</f>
        <v>Vias terciarias mejoradas</v>
      </c>
      <c r="C4404" s="1" t="str">
        <f>+IF(LEN(A4404)&gt;0,VLOOKUP(A4404,Seguimiento_Mar_2025!G$4:J$356,4,FALSE),"")</f>
        <v>Secretaría de Infraestructura Física</v>
      </c>
      <c r="D4404" t="s">
        <v>1300</v>
      </c>
      <c r="E4404" t="str">
        <f t="shared" si="139"/>
        <v>53010209Salgar</v>
      </c>
      <c r="F4404" t="str">
        <f t="shared" si="138"/>
        <v/>
      </c>
      <c r="G4404">
        <v>0.54010000000000002</v>
      </c>
      <c r="H4404" s="2">
        <v>0.11</v>
      </c>
      <c r="I4404">
        <f>+ABS(SUMIF($A$4:$A$11183,A4404,$H$4:$H$11183)-IF(ISERROR(VLOOKUP(A4404,Seguimiento_Mar_2025!G$4:U$356,15,FALSE)),0,VLOOKUP(A4404,Seguimiento_Mar_2025!G$4:U$356,15,FALSE)))</f>
        <v>3.5527136788005009E-15</v>
      </c>
    </row>
    <row r="4405" spans="1:9">
      <c r="A4405" t="s">
        <v>469</v>
      </c>
      <c r="B4405" s="1" t="str">
        <f>+IF(LEN(A4405)&gt;0,VLOOKUP(A4405,Seguimiento_Mar_2025!G$4:H$356,2,FALSE),"")</f>
        <v>Vias terciarias mejoradas</v>
      </c>
      <c r="C4405" s="1" t="str">
        <f>+IF(LEN(A4405)&gt;0,VLOOKUP(A4405,Seguimiento_Mar_2025!G$4:J$356,4,FALSE),"")</f>
        <v>Secretaría de Infraestructura Física</v>
      </c>
      <c r="D4405" t="s">
        <v>1340</v>
      </c>
      <c r="E4405" t="str">
        <f t="shared" si="139"/>
        <v>53010209San Andrés de Cuerquia</v>
      </c>
      <c r="F4405" t="str">
        <f t="shared" si="138"/>
        <v/>
      </c>
      <c r="G4405">
        <v>0.96</v>
      </c>
      <c r="H4405" s="2">
        <v>0.02</v>
      </c>
      <c r="I4405">
        <f>+ABS(SUMIF($A$4:$A$11183,A4405,$H$4:$H$11183)-IF(ISERROR(VLOOKUP(A4405,Seguimiento_Mar_2025!G$4:U$356,15,FALSE)),0,VLOOKUP(A4405,Seguimiento_Mar_2025!G$4:U$356,15,FALSE)))</f>
        <v>3.5527136788005009E-15</v>
      </c>
    </row>
    <row r="4406" spans="1:9">
      <c r="A4406" t="s">
        <v>469</v>
      </c>
      <c r="B4406" s="1" t="str">
        <f>+IF(LEN(A4406)&gt;0,VLOOKUP(A4406,Seguimiento_Mar_2025!G$4:H$356,2,FALSE),"")</f>
        <v>Vias terciarias mejoradas</v>
      </c>
      <c r="C4406" s="1" t="str">
        <f>+IF(LEN(A4406)&gt;0,VLOOKUP(A4406,Seguimiento_Mar_2025!G$4:J$356,4,FALSE),"")</f>
        <v>Secretaría de Infraestructura Física</v>
      </c>
      <c r="D4406" t="s">
        <v>1242</v>
      </c>
      <c r="E4406" t="str">
        <f t="shared" si="139"/>
        <v>53010209San Carlos</v>
      </c>
      <c r="F4406" t="str">
        <f t="shared" si="138"/>
        <v/>
      </c>
      <c r="G4406">
        <v>0.11999999999999997</v>
      </c>
      <c r="H4406" s="2">
        <v>0.2</v>
      </c>
      <c r="I4406">
        <f>+ABS(SUMIF($A$4:$A$11183,A4406,$H$4:$H$11183)-IF(ISERROR(VLOOKUP(A4406,Seguimiento_Mar_2025!G$4:U$356,15,FALSE)),0,VLOOKUP(A4406,Seguimiento_Mar_2025!G$4:U$356,15,FALSE)))</f>
        <v>3.5527136788005009E-15</v>
      </c>
    </row>
    <row r="4407" spans="1:9">
      <c r="A4407" t="s">
        <v>469</v>
      </c>
      <c r="B4407" s="1" t="str">
        <f>+IF(LEN(A4407)&gt;0,VLOOKUP(A4407,Seguimiento_Mar_2025!G$4:H$356,2,FALSE),"")</f>
        <v>Vias terciarias mejoradas</v>
      </c>
      <c r="C4407" s="1" t="str">
        <f>+IF(LEN(A4407)&gt;0,VLOOKUP(A4407,Seguimiento_Mar_2025!G$4:J$356,4,FALSE),"")</f>
        <v>Secretaría de Infraestructura Física</v>
      </c>
      <c r="D4407" t="s">
        <v>1236</v>
      </c>
      <c r="E4407" t="str">
        <f t="shared" si="139"/>
        <v>53010209San Jerónimo</v>
      </c>
      <c r="F4407" t="str">
        <f t="shared" si="138"/>
        <v/>
      </c>
      <c r="G4407">
        <v>1.24</v>
      </c>
      <c r="H4407" s="2">
        <v>0.1</v>
      </c>
      <c r="I4407">
        <f>+ABS(SUMIF($A$4:$A$11183,A4407,$H$4:$H$11183)-IF(ISERROR(VLOOKUP(A4407,Seguimiento_Mar_2025!G$4:U$356,15,FALSE)),0,VLOOKUP(A4407,Seguimiento_Mar_2025!G$4:U$356,15,FALSE)))</f>
        <v>3.5527136788005009E-15</v>
      </c>
    </row>
    <row r="4408" spans="1:9">
      <c r="A4408" t="s">
        <v>469</v>
      </c>
      <c r="B4408" s="1" t="str">
        <f>+IF(LEN(A4408)&gt;0,VLOOKUP(A4408,Seguimiento_Mar_2025!G$4:H$356,2,FALSE),"")</f>
        <v>Vias terciarias mejoradas</v>
      </c>
      <c r="C4408" s="1" t="str">
        <f>+IF(LEN(A4408)&gt;0,VLOOKUP(A4408,Seguimiento_Mar_2025!G$4:J$356,4,FALSE),"")</f>
        <v>Secretaría de Infraestructura Física</v>
      </c>
      <c r="D4408" t="s">
        <v>1298</v>
      </c>
      <c r="E4408" t="str">
        <f t="shared" si="139"/>
        <v>53010209San Luis</v>
      </c>
      <c r="F4408" t="str">
        <f t="shared" si="138"/>
        <v/>
      </c>
      <c r="G4408">
        <v>5.1109999999999998</v>
      </c>
      <c r="H4408" s="2">
        <v>0.26</v>
      </c>
      <c r="I4408">
        <f>+ABS(SUMIF($A$4:$A$11183,A4408,$H$4:$H$11183)-IF(ISERROR(VLOOKUP(A4408,Seguimiento_Mar_2025!G$4:U$356,15,FALSE)),0,VLOOKUP(A4408,Seguimiento_Mar_2025!G$4:U$356,15,FALSE)))</f>
        <v>3.5527136788005009E-15</v>
      </c>
    </row>
    <row r="4409" spans="1:9">
      <c r="A4409" t="s">
        <v>469</v>
      </c>
      <c r="B4409" s="1" t="str">
        <f>+IF(LEN(A4409)&gt;0,VLOOKUP(A4409,Seguimiento_Mar_2025!G$4:H$356,2,FALSE),"")</f>
        <v>Vias terciarias mejoradas</v>
      </c>
      <c r="C4409" s="1" t="str">
        <f>+IF(LEN(A4409)&gt;0,VLOOKUP(A4409,Seguimiento_Mar_2025!G$4:J$356,4,FALSE),"")</f>
        <v>Secretaría de Infraestructura Física</v>
      </c>
      <c r="D4409" t="s">
        <v>1302</v>
      </c>
      <c r="E4409" t="str">
        <f t="shared" si="139"/>
        <v>53010209San Francisco</v>
      </c>
      <c r="F4409" t="str">
        <f t="shared" si="138"/>
        <v/>
      </c>
      <c r="G4409">
        <v>0.1</v>
      </c>
      <c r="H4409" s="2">
        <v>0.24</v>
      </c>
      <c r="I4409">
        <f>+ABS(SUMIF($A$4:$A$11183,A4409,$H$4:$H$11183)-IF(ISERROR(VLOOKUP(A4409,Seguimiento_Mar_2025!G$4:U$356,15,FALSE)),0,VLOOKUP(A4409,Seguimiento_Mar_2025!G$4:U$356,15,FALSE)))</f>
        <v>3.5527136788005009E-15</v>
      </c>
    </row>
    <row r="4410" spans="1:9">
      <c r="A4410" t="s">
        <v>469</v>
      </c>
      <c r="B4410" s="1" t="str">
        <f>+IF(LEN(A4410)&gt;0,VLOOKUP(A4410,Seguimiento_Mar_2025!G$4:H$356,2,FALSE),"")</f>
        <v>Vias terciarias mejoradas</v>
      </c>
      <c r="C4410" s="1" t="str">
        <f>+IF(LEN(A4410)&gt;0,VLOOKUP(A4410,Seguimiento_Mar_2025!G$4:J$356,4,FALSE),"")</f>
        <v>Secretaría de Infraestructura Física</v>
      </c>
      <c r="D4410" t="s">
        <v>1341</v>
      </c>
      <c r="E4410" t="str">
        <f t="shared" si="139"/>
        <v>53010209San Pedro de los Milagros</v>
      </c>
      <c r="F4410" t="str">
        <f t="shared" si="138"/>
        <v/>
      </c>
      <c r="G4410">
        <v>1</v>
      </c>
      <c r="H4410" s="2">
        <v>0.7</v>
      </c>
      <c r="I4410">
        <f>+ABS(SUMIF($A$4:$A$11183,A4410,$H$4:$H$11183)-IF(ISERROR(VLOOKUP(A4410,Seguimiento_Mar_2025!G$4:U$356,15,FALSE)),0,VLOOKUP(A4410,Seguimiento_Mar_2025!G$4:U$356,15,FALSE)))</f>
        <v>3.5527136788005009E-15</v>
      </c>
    </row>
    <row r="4411" spans="1:9">
      <c r="A4411" t="s">
        <v>469</v>
      </c>
      <c r="B4411" s="1" t="str">
        <f>+IF(LEN(A4411)&gt;0,VLOOKUP(A4411,Seguimiento_Mar_2025!G$4:H$356,2,FALSE),"")</f>
        <v>Vias terciarias mejoradas</v>
      </c>
      <c r="C4411" s="1" t="str">
        <f>+IF(LEN(A4411)&gt;0,VLOOKUP(A4411,Seguimiento_Mar_2025!G$4:J$356,4,FALSE),"")</f>
        <v>Secretaría de Infraestructura Física</v>
      </c>
      <c r="D4411" t="s">
        <v>1342</v>
      </c>
      <c r="E4411" t="str">
        <f t="shared" si="139"/>
        <v>53010209San Pedro de Urabá</v>
      </c>
      <c r="F4411" t="str">
        <f t="shared" si="138"/>
        <v/>
      </c>
      <c r="G4411">
        <v>1</v>
      </c>
      <c r="H4411" s="2">
        <v>0.6</v>
      </c>
      <c r="I4411">
        <f>+ABS(SUMIF($A$4:$A$11183,A4411,$H$4:$H$11183)-IF(ISERROR(VLOOKUP(A4411,Seguimiento_Mar_2025!G$4:U$356,15,FALSE)),0,VLOOKUP(A4411,Seguimiento_Mar_2025!G$4:U$356,15,FALSE)))</f>
        <v>3.5527136788005009E-15</v>
      </c>
    </row>
    <row r="4412" spans="1:9">
      <c r="A4412" t="s">
        <v>469</v>
      </c>
      <c r="B4412" s="1" t="str">
        <f>+IF(LEN(A4412)&gt;0,VLOOKUP(A4412,Seguimiento_Mar_2025!G$4:H$356,2,FALSE),"")</f>
        <v>Vias terciarias mejoradas</v>
      </c>
      <c r="C4412" s="1" t="str">
        <f>+IF(LEN(A4412)&gt;0,VLOOKUP(A4412,Seguimiento_Mar_2025!G$4:J$356,4,FALSE),"")</f>
        <v>Secretaría de Infraestructura Física</v>
      </c>
      <c r="D4412" t="s">
        <v>1247</v>
      </c>
      <c r="E4412" t="str">
        <f t="shared" si="139"/>
        <v>53010209San Rafael</v>
      </c>
      <c r="F4412" t="str">
        <f t="shared" si="138"/>
        <v/>
      </c>
      <c r="G4412">
        <v>1.1000000000000001</v>
      </c>
      <c r="H4412" s="2">
        <v>0.4</v>
      </c>
      <c r="I4412">
        <f>+ABS(SUMIF($A$4:$A$11183,A4412,$H$4:$H$11183)-IF(ISERROR(VLOOKUP(A4412,Seguimiento_Mar_2025!G$4:U$356,15,FALSE)),0,VLOOKUP(A4412,Seguimiento_Mar_2025!G$4:U$356,15,FALSE)))</f>
        <v>3.5527136788005009E-15</v>
      </c>
    </row>
    <row r="4413" spans="1:9">
      <c r="A4413" t="s">
        <v>469</v>
      </c>
      <c r="B4413" s="1" t="str">
        <f>+IF(LEN(A4413)&gt;0,VLOOKUP(A4413,Seguimiento_Mar_2025!G$4:H$356,2,FALSE),"")</f>
        <v>Vias terciarias mejoradas</v>
      </c>
      <c r="C4413" s="1" t="str">
        <f>+IF(LEN(A4413)&gt;0,VLOOKUP(A4413,Seguimiento_Mar_2025!G$4:J$356,4,FALSE),"")</f>
        <v>Secretaría de Infraestructura Física</v>
      </c>
      <c r="D4413" t="s">
        <v>1343</v>
      </c>
      <c r="E4413" t="str">
        <f t="shared" si="139"/>
        <v>53010209San Vicente Ferrer</v>
      </c>
      <c r="F4413" t="str">
        <f t="shared" si="138"/>
        <v/>
      </c>
      <c r="G4413">
        <v>0.75199999999999989</v>
      </c>
      <c r="H4413" s="2"/>
      <c r="I4413">
        <f>+ABS(SUMIF($A$4:$A$11183,A4413,$H$4:$H$11183)-IF(ISERROR(VLOOKUP(A4413,Seguimiento_Mar_2025!G$4:U$356,15,FALSE)),0,VLOOKUP(A4413,Seguimiento_Mar_2025!G$4:U$356,15,FALSE)))</f>
        <v>3.5527136788005009E-15</v>
      </c>
    </row>
    <row r="4414" spans="1:9">
      <c r="A4414" t="s">
        <v>469</v>
      </c>
      <c r="B4414" s="1" t="str">
        <f>+IF(LEN(A4414)&gt;0,VLOOKUP(A4414,Seguimiento_Mar_2025!G$4:H$356,2,FALSE),"")</f>
        <v>Vias terciarias mejoradas</v>
      </c>
      <c r="C4414" s="1" t="str">
        <f>+IF(LEN(A4414)&gt;0,VLOOKUP(A4414,Seguimiento_Mar_2025!G$4:J$356,4,FALSE),"")</f>
        <v>Secretaría de Infraestructura Física</v>
      </c>
      <c r="D4414" t="s">
        <v>1296</v>
      </c>
      <c r="E4414" t="str">
        <f t="shared" si="139"/>
        <v>53010209San Roque</v>
      </c>
      <c r="F4414" t="str">
        <f t="shared" si="138"/>
        <v/>
      </c>
      <c r="G4414">
        <v>1</v>
      </c>
      <c r="H4414" s="2">
        <v>0.12</v>
      </c>
      <c r="I4414">
        <f>+ABS(SUMIF($A$4:$A$11183,A4414,$H$4:$H$11183)-IF(ISERROR(VLOOKUP(A4414,Seguimiento_Mar_2025!G$4:U$356,15,FALSE)),0,VLOOKUP(A4414,Seguimiento_Mar_2025!G$4:U$356,15,FALSE)))</f>
        <v>3.5527136788005009E-15</v>
      </c>
    </row>
    <row r="4415" spans="1:9">
      <c r="A4415" t="s">
        <v>469</v>
      </c>
      <c r="B4415" s="1" t="str">
        <f>+IF(LEN(A4415)&gt;0,VLOOKUP(A4415,Seguimiento_Mar_2025!G$4:H$356,2,FALSE),"")</f>
        <v>Vias terciarias mejoradas</v>
      </c>
      <c r="C4415" s="1" t="str">
        <f>+IF(LEN(A4415)&gt;0,VLOOKUP(A4415,Seguimiento_Mar_2025!G$4:J$356,4,FALSE),"")</f>
        <v>Secretaría de Infraestructura Física</v>
      </c>
      <c r="D4415" t="s">
        <v>1255</v>
      </c>
      <c r="E4415" t="str">
        <f t="shared" si="139"/>
        <v>53010209Santa Fe de Antioquia</v>
      </c>
      <c r="F4415" t="str">
        <f t="shared" si="138"/>
        <v/>
      </c>
      <c r="G4415">
        <v>0.99</v>
      </c>
      <c r="H4415" s="2">
        <v>0.1</v>
      </c>
      <c r="I4415">
        <f>+ABS(SUMIF($A$4:$A$11183,A4415,$H$4:$H$11183)-IF(ISERROR(VLOOKUP(A4415,Seguimiento_Mar_2025!G$4:U$356,15,FALSE)),0,VLOOKUP(A4415,Seguimiento_Mar_2025!G$4:U$356,15,FALSE)))</f>
        <v>3.5527136788005009E-15</v>
      </c>
    </row>
    <row r="4416" spans="1:9">
      <c r="A4416" t="s">
        <v>469</v>
      </c>
      <c r="B4416" s="1" t="str">
        <f>+IF(LEN(A4416)&gt;0,VLOOKUP(A4416,Seguimiento_Mar_2025!G$4:H$356,2,FALSE),"")</f>
        <v>Vias terciarias mejoradas</v>
      </c>
      <c r="C4416" s="1" t="str">
        <f>+IF(LEN(A4416)&gt;0,VLOOKUP(A4416,Seguimiento_Mar_2025!G$4:J$356,4,FALSE),"")</f>
        <v>Secretaría de Infraestructura Física</v>
      </c>
      <c r="D4416" t="s">
        <v>1297</v>
      </c>
      <c r="E4416" t="str">
        <f t="shared" si="139"/>
        <v>53010209Santo Domingo</v>
      </c>
      <c r="F4416" t="str">
        <f t="shared" si="138"/>
        <v/>
      </c>
      <c r="G4416">
        <v>0.99999999999999989</v>
      </c>
      <c r="H4416" s="2"/>
      <c r="I4416">
        <f>+ABS(SUMIF($A$4:$A$11183,A4416,$H$4:$H$11183)-IF(ISERROR(VLOOKUP(A4416,Seguimiento_Mar_2025!G$4:U$356,15,FALSE)),0,VLOOKUP(A4416,Seguimiento_Mar_2025!G$4:U$356,15,FALSE)))</f>
        <v>3.5527136788005009E-15</v>
      </c>
    </row>
    <row r="4417" spans="1:9">
      <c r="A4417" t="s">
        <v>469</v>
      </c>
      <c r="B4417" s="1" t="str">
        <f>+IF(LEN(A4417)&gt;0,VLOOKUP(A4417,Seguimiento_Mar_2025!G$4:H$356,2,FALSE),"")</f>
        <v>Vias terciarias mejoradas</v>
      </c>
      <c r="C4417" s="1" t="str">
        <f>+IF(LEN(A4417)&gt;0,VLOOKUP(A4417,Seguimiento_Mar_2025!G$4:J$356,4,FALSE),"")</f>
        <v>Secretaría de Infraestructura Física</v>
      </c>
      <c r="D4417" t="s">
        <v>1346</v>
      </c>
      <c r="E4417" t="str">
        <f t="shared" si="139"/>
        <v>53010209Támesis</v>
      </c>
      <c r="F4417" t="str">
        <f t="shared" si="138"/>
        <v/>
      </c>
      <c r="G4417">
        <v>0.66699999999999993</v>
      </c>
      <c r="H4417" s="2">
        <v>0.51</v>
      </c>
      <c r="I4417">
        <f>+ABS(SUMIF($A$4:$A$11183,A4417,$H$4:$H$11183)-IF(ISERROR(VLOOKUP(A4417,Seguimiento_Mar_2025!G$4:U$356,15,FALSE)),0,VLOOKUP(A4417,Seguimiento_Mar_2025!G$4:U$356,15,FALSE)))</f>
        <v>3.5527136788005009E-15</v>
      </c>
    </row>
    <row r="4418" spans="1:9">
      <c r="A4418" t="s">
        <v>469</v>
      </c>
      <c r="B4418" s="1" t="str">
        <f>+IF(LEN(A4418)&gt;0,VLOOKUP(A4418,Seguimiento_Mar_2025!G$4:H$356,2,FALSE),"")</f>
        <v>Vias terciarias mejoradas</v>
      </c>
      <c r="C4418" s="1" t="str">
        <f>+IF(LEN(A4418)&gt;0,VLOOKUP(A4418,Seguimiento_Mar_2025!G$4:J$356,4,FALSE),"")</f>
        <v>Secretaría de Infraestructura Física</v>
      </c>
      <c r="D4418" t="s">
        <v>1263</v>
      </c>
      <c r="E4418" t="str">
        <f t="shared" si="139"/>
        <v>53010209Tarazá</v>
      </c>
      <c r="F4418" t="str">
        <f t="shared" si="138"/>
        <v/>
      </c>
      <c r="G4418">
        <v>0</v>
      </c>
      <c r="H4418" s="2"/>
      <c r="I4418">
        <f>+ABS(SUMIF($A$4:$A$11183,A4418,$H$4:$H$11183)-IF(ISERROR(VLOOKUP(A4418,Seguimiento_Mar_2025!G$4:U$356,15,FALSE)),0,VLOOKUP(A4418,Seguimiento_Mar_2025!G$4:U$356,15,FALSE)))</f>
        <v>3.5527136788005009E-15</v>
      </c>
    </row>
    <row r="4419" spans="1:9">
      <c r="A4419" t="s">
        <v>469</v>
      </c>
      <c r="B4419" s="1" t="str">
        <f>+IF(LEN(A4419)&gt;0,VLOOKUP(A4419,Seguimiento_Mar_2025!G$4:H$356,2,FALSE),"")</f>
        <v>Vias terciarias mejoradas</v>
      </c>
      <c r="C4419" s="1" t="str">
        <f>+IF(LEN(A4419)&gt;0,VLOOKUP(A4419,Seguimiento_Mar_2025!G$4:J$356,4,FALSE),"")</f>
        <v>Secretaría de Infraestructura Física</v>
      </c>
      <c r="D4419" t="s">
        <v>1289</v>
      </c>
      <c r="E4419" t="str">
        <f t="shared" si="139"/>
        <v>53010209Tarso</v>
      </c>
      <c r="F4419" t="str">
        <f t="shared" si="138"/>
        <v/>
      </c>
      <c r="G4419">
        <v>2.1</v>
      </c>
      <c r="H4419" s="2"/>
      <c r="I4419">
        <f>+ABS(SUMIF($A$4:$A$11183,A4419,$H$4:$H$11183)-IF(ISERROR(VLOOKUP(A4419,Seguimiento_Mar_2025!G$4:U$356,15,FALSE)),0,VLOOKUP(A4419,Seguimiento_Mar_2025!G$4:U$356,15,FALSE)))</f>
        <v>3.5527136788005009E-15</v>
      </c>
    </row>
    <row r="4420" spans="1:9">
      <c r="A4420" t="s">
        <v>469</v>
      </c>
      <c r="B4420" s="1" t="str">
        <f>+IF(LEN(A4420)&gt;0,VLOOKUP(A4420,Seguimiento_Mar_2025!G$4:H$356,2,FALSE),"")</f>
        <v>Vias terciarias mejoradas</v>
      </c>
      <c r="C4420" s="1" t="str">
        <f>+IF(LEN(A4420)&gt;0,VLOOKUP(A4420,Seguimiento_Mar_2025!G$4:J$356,4,FALSE),"")</f>
        <v>Secretaría de Infraestructura Física</v>
      </c>
      <c r="D4420" t="s">
        <v>1348</v>
      </c>
      <c r="E4420" t="str">
        <f t="shared" si="139"/>
        <v>53010209Toledo</v>
      </c>
      <c r="F4420" t="str">
        <f t="shared" ref="F4420:F4483" si="140">+IF(IF(LEN(E4420)&gt;0,COUNTIF($E$4:$E$11183,E4420),"")=1,"",IF(LEN(E4420)&gt;0,COUNTIF($E$4:$E$11183,E4420),""))</f>
        <v/>
      </c>
      <c r="G4420">
        <v>1</v>
      </c>
      <c r="H4420" s="2">
        <v>0.5</v>
      </c>
      <c r="I4420">
        <f>+ABS(SUMIF($A$4:$A$11183,A4420,$H$4:$H$11183)-IF(ISERROR(VLOOKUP(A4420,Seguimiento_Mar_2025!G$4:U$356,15,FALSE)),0,VLOOKUP(A4420,Seguimiento_Mar_2025!G$4:U$356,15,FALSE)))</f>
        <v>3.5527136788005009E-15</v>
      </c>
    </row>
    <row r="4421" spans="1:9">
      <c r="A4421" t="s">
        <v>469</v>
      </c>
      <c r="B4421" s="1" t="str">
        <f>+IF(LEN(A4421)&gt;0,VLOOKUP(A4421,Seguimiento_Mar_2025!G$4:H$356,2,FALSE),"")</f>
        <v>Vias terciarias mejoradas</v>
      </c>
      <c r="C4421" s="1" t="str">
        <f>+IF(LEN(A4421)&gt;0,VLOOKUP(A4421,Seguimiento_Mar_2025!G$4:J$356,4,FALSE),"")</f>
        <v>Secretaría de Infraestructura Física</v>
      </c>
      <c r="D4421" t="s">
        <v>1227</v>
      </c>
      <c r="E4421" t="str">
        <f t="shared" si="139"/>
        <v>53010209Turbo</v>
      </c>
      <c r="F4421" t="str">
        <f t="shared" si="140"/>
        <v/>
      </c>
      <c r="G4421">
        <v>9.0299999999999994</v>
      </c>
      <c r="H4421" s="2"/>
      <c r="I4421">
        <f>+ABS(SUMIF($A$4:$A$11183,A4421,$H$4:$H$11183)-IF(ISERROR(VLOOKUP(A4421,Seguimiento_Mar_2025!G$4:U$356,15,FALSE)),0,VLOOKUP(A4421,Seguimiento_Mar_2025!G$4:U$356,15,FALSE)))</f>
        <v>3.5527136788005009E-15</v>
      </c>
    </row>
    <row r="4422" spans="1:9">
      <c r="A4422" t="s">
        <v>469</v>
      </c>
      <c r="B4422" s="1" t="str">
        <f>+IF(LEN(A4422)&gt;0,VLOOKUP(A4422,Seguimiento_Mar_2025!G$4:H$356,2,FALSE),"")</f>
        <v>Vias terciarias mejoradas</v>
      </c>
      <c r="C4422" s="1" t="str">
        <f>+IF(LEN(A4422)&gt;0,VLOOKUP(A4422,Seguimiento_Mar_2025!G$4:J$356,4,FALSE),"")</f>
        <v>Secretaría de Infraestructura Física</v>
      </c>
      <c r="D4422" t="s">
        <v>1252</v>
      </c>
      <c r="E4422" t="str">
        <f t="shared" si="139"/>
        <v>53010209Urrao</v>
      </c>
      <c r="F4422" t="str">
        <f t="shared" si="140"/>
        <v/>
      </c>
      <c r="G4422">
        <v>0.93500000000000005</v>
      </c>
      <c r="H4422" s="2"/>
      <c r="I4422">
        <f>+ABS(SUMIF($A$4:$A$11183,A4422,$H$4:$H$11183)-IF(ISERROR(VLOOKUP(A4422,Seguimiento_Mar_2025!G$4:U$356,15,FALSE)),0,VLOOKUP(A4422,Seguimiento_Mar_2025!G$4:U$356,15,FALSE)))</f>
        <v>3.5527136788005009E-15</v>
      </c>
    </row>
    <row r="4423" spans="1:9">
      <c r="A4423" t="s">
        <v>469</v>
      </c>
      <c r="B4423" s="1" t="str">
        <f>+IF(LEN(A4423)&gt;0,VLOOKUP(A4423,Seguimiento_Mar_2025!G$4:H$356,2,FALSE),"")</f>
        <v>Vias terciarias mejoradas</v>
      </c>
      <c r="C4423" s="1" t="str">
        <f>+IF(LEN(A4423)&gt;0,VLOOKUP(A4423,Seguimiento_Mar_2025!G$4:J$356,4,FALSE),"")</f>
        <v>Secretaría de Infraestructura Física</v>
      </c>
      <c r="D4423" t="s">
        <v>1350</v>
      </c>
      <c r="E4423" t="str">
        <f t="shared" si="139"/>
        <v>53010209Valparaíso</v>
      </c>
      <c r="F4423" t="str">
        <f t="shared" si="140"/>
        <v/>
      </c>
      <c r="G4423">
        <v>1</v>
      </c>
      <c r="H4423" s="2"/>
      <c r="I4423">
        <f>+ABS(SUMIF($A$4:$A$11183,A4423,$H$4:$H$11183)-IF(ISERROR(VLOOKUP(A4423,Seguimiento_Mar_2025!G$4:U$356,15,FALSE)),0,VLOOKUP(A4423,Seguimiento_Mar_2025!G$4:U$356,15,FALSE)))</f>
        <v>3.5527136788005009E-15</v>
      </c>
    </row>
    <row r="4424" spans="1:9">
      <c r="A4424" t="s">
        <v>469</v>
      </c>
      <c r="B4424" s="1" t="str">
        <f>+IF(LEN(A4424)&gt;0,VLOOKUP(A4424,Seguimiento_Mar_2025!G$4:H$356,2,FALSE),"")</f>
        <v>Vias terciarias mejoradas</v>
      </c>
      <c r="C4424" s="1" t="str">
        <f>+IF(LEN(A4424)&gt;0,VLOOKUP(A4424,Seguimiento_Mar_2025!G$4:J$356,4,FALSE),"")</f>
        <v>Secretaría de Infraestructura Física</v>
      </c>
      <c r="D4424" t="s">
        <v>1232</v>
      </c>
      <c r="E4424" t="str">
        <f t="shared" si="139"/>
        <v>53010209Vegachí</v>
      </c>
      <c r="F4424" t="str">
        <f t="shared" si="140"/>
        <v/>
      </c>
      <c r="G4424">
        <v>9.9999999999999978E-2</v>
      </c>
      <c r="H4424" s="2"/>
      <c r="I4424">
        <f>+ABS(SUMIF($A$4:$A$11183,A4424,$H$4:$H$11183)-IF(ISERROR(VLOOKUP(A4424,Seguimiento_Mar_2025!G$4:U$356,15,FALSE)),0,VLOOKUP(A4424,Seguimiento_Mar_2025!G$4:U$356,15,FALSE)))</f>
        <v>3.5527136788005009E-15</v>
      </c>
    </row>
    <row r="4425" spans="1:9">
      <c r="A4425" t="s">
        <v>469</v>
      </c>
      <c r="B4425" s="1" t="str">
        <f>+IF(LEN(A4425)&gt;0,VLOOKUP(A4425,Seguimiento_Mar_2025!G$4:H$356,2,FALSE),"")</f>
        <v>Vias terciarias mejoradas</v>
      </c>
      <c r="C4425" s="1" t="str">
        <f>+IF(LEN(A4425)&gt;0,VLOOKUP(A4425,Seguimiento_Mar_2025!G$4:J$356,4,FALSE),"")</f>
        <v>Secretaría de Infraestructura Física</v>
      </c>
      <c r="D4425" t="s">
        <v>1353</v>
      </c>
      <c r="E4425" t="str">
        <f t="shared" si="139"/>
        <v>53010209Yarumal</v>
      </c>
      <c r="F4425" t="str">
        <f t="shared" si="140"/>
        <v/>
      </c>
      <c r="G4425">
        <v>0.94695999999999991</v>
      </c>
      <c r="H4425" s="2"/>
      <c r="I4425">
        <f>+ABS(SUMIF($A$4:$A$11183,A4425,$H$4:$H$11183)-IF(ISERROR(VLOOKUP(A4425,Seguimiento_Mar_2025!G$4:U$356,15,FALSE)),0,VLOOKUP(A4425,Seguimiento_Mar_2025!G$4:U$356,15,FALSE)))</f>
        <v>3.5527136788005009E-15</v>
      </c>
    </row>
    <row r="4426" spans="1:9">
      <c r="A4426" t="s">
        <v>469</v>
      </c>
      <c r="B4426" s="1" t="str">
        <f>+IF(LEN(A4426)&gt;0,VLOOKUP(A4426,Seguimiento_Mar_2025!G$4:H$356,2,FALSE),"")</f>
        <v>Vias terciarias mejoradas</v>
      </c>
      <c r="C4426" s="1" t="str">
        <f>+IF(LEN(A4426)&gt;0,VLOOKUP(A4426,Seguimiento_Mar_2025!G$4:J$356,4,FALSE),"")</f>
        <v>Secretaría de Infraestructura Física</v>
      </c>
      <c r="D4426" t="s">
        <v>1301</v>
      </c>
      <c r="E4426" t="str">
        <f t="shared" si="139"/>
        <v>53010209Yolombó</v>
      </c>
      <c r="F4426" t="str">
        <f t="shared" si="140"/>
        <v/>
      </c>
      <c r="G4426">
        <v>0.24999999999999994</v>
      </c>
      <c r="H4426" s="2"/>
      <c r="I4426">
        <f>+ABS(SUMIF($A$4:$A$11183,A4426,$H$4:$H$11183)-IF(ISERROR(VLOOKUP(A4426,Seguimiento_Mar_2025!G$4:U$356,15,FALSE)),0,VLOOKUP(A4426,Seguimiento_Mar_2025!G$4:U$356,15,FALSE)))</f>
        <v>3.5527136788005009E-15</v>
      </c>
    </row>
    <row r="4427" spans="1:9">
      <c r="A4427" t="s">
        <v>469</v>
      </c>
      <c r="B4427" s="1" t="str">
        <f>+IF(LEN(A4427)&gt;0,VLOOKUP(A4427,Seguimiento_Mar_2025!G$4:H$356,2,FALSE),"")</f>
        <v>Vias terciarias mejoradas</v>
      </c>
      <c r="C4427" s="1" t="str">
        <f>+IF(LEN(A4427)&gt;0,VLOOKUP(A4427,Seguimiento_Mar_2025!G$4:J$356,4,FALSE),"")</f>
        <v>Secretaría de Infraestructura Física</v>
      </c>
      <c r="D4427" t="s">
        <v>1366</v>
      </c>
      <c r="E4427" t="str">
        <f t="shared" si="139"/>
        <v>53010209[Subregión]-Oriente</v>
      </c>
      <c r="F4427" t="str">
        <f t="shared" si="140"/>
        <v/>
      </c>
      <c r="G4427">
        <v>14.1</v>
      </c>
      <c r="H4427" s="2"/>
      <c r="I4427">
        <f>+ABS(SUMIF($A$4:$A$11183,A4427,$H$4:$H$11183)-IF(ISERROR(VLOOKUP(A4427,Seguimiento_Mar_2025!G$4:U$356,15,FALSE)),0,VLOOKUP(A4427,Seguimiento_Mar_2025!G$4:U$356,15,FALSE)))</f>
        <v>3.5527136788005009E-15</v>
      </c>
    </row>
    <row r="4428" spans="1:9">
      <c r="A4428" t="s">
        <v>469</v>
      </c>
      <c r="B4428" s="1" t="str">
        <f>+IF(LEN(A4428)&gt;0,VLOOKUP(A4428,Seguimiento_Mar_2025!G$4:H$356,2,FALSE),"")</f>
        <v>Vias terciarias mejoradas</v>
      </c>
      <c r="C4428" s="1" t="str">
        <f>+IF(LEN(A4428)&gt;0,VLOOKUP(A4428,Seguimiento_Mar_2025!G$4:J$356,4,FALSE),"")</f>
        <v>Secretaría de Infraestructura Física</v>
      </c>
      <c r="D4428" t="s">
        <v>1397</v>
      </c>
      <c r="E4428" t="str">
        <f t="shared" si="139"/>
        <v>53010209[Subregión]-Nordeste</v>
      </c>
      <c r="F4428" t="str">
        <f t="shared" si="140"/>
        <v/>
      </c>
      <c r="G4428">
        <v>13.21</v>
      </c>
      <c r="H4428" s="2"/>
      <c r="I4428">
        <f>+ABS(SUMIF($A$4:$A$11183,A4428,$H$4:$H$11183)-IF(ISERROR(VLOOKUP(A4428,Seguimiento_Mar_2025!G$4:U$356,15,FALSE)),0,VLOOKUP(A4428,Seguimiento_Mar_2025!G$4:U$356,15,FALSE)))</f>
        <v>3.5527136788005009E-15</v>
      </c>
    </row>
    <row r="4429" spans="1:9">
      <c r="A4429" t="s">
        <v>469</v>
      </c>
      <c r="B4429" s="1" t="str">
        <f>+IF(LEN(A4429)&gt;0,VLOOKUP(A4429,Seguimiento_Mar_2025!G$4:H$356,2,FALSE),"")</f>
        <v>Vias terciarias mejoradas</v>
      </c>
      <c r="C4429" s="1" t="str">
        <f>+IF(LEN(A4429)&gt;0,VLOOKUP(A4429,Seguimiento_Mar_2025!G$4:J$356,4,FALSE),"")</f>
        <v>Secretaría de Infraestructura Física</v>
      </c>
      <c r="D4429" t="s">
        <v>1367</v>
      </c>
      <c r="E4429" t="str">
        <f t="shared" si="139"/>
        <v>53010209[Subregión]-Suroeste</v>
      </c>
      <c r="F4429" t="str">
        <f t="shared" si="140"/>
        <v/>
      </c>
      <c r="G4429">
        <v>5.0999999999999996</v>
      </c>
      <c r="H4429" s="2"/>
      <c r="I4429">
        <f>+ABS(SUMIF($A$4:$A$11183,A4429,$H$4:$H$11183)-IF(ISERROR(VLOOKUP(A4429,Seguimiento_Mar_2025!G$4:U$356,15,FALSE)),0,VLOOKUP(A4429,Seguimiento_Mar_2025!G$4:U$356,15,FALSE)))</f>
        <v>3.5527136788005009E-15</v>
      </c>
    </row>
    <row r="4430" spans="1:9">
      <c r="A4430" t="s">
        <v>469</v>
      </c>
      <c r="B4430" s="1" t="str">
        <f>+IF(LEN(A4430)&gt;0,VLOOKUP(A4430,Seguimiento_Mar_2025!G$4:H$356,2,FALSE),"")</f>
        <v>Vias terciarias mejoradas</v>
      </c>
      <c r="C4430" s="1" t="str">
        <f>+IF(LEN(A4430)&gt;0,VLOOKUP(A4430,Seguimiento_Mar_2025!G$4:J$356,4,FALSE),"")</f>
        <v>Secretaría de Infraestructura Física</v>
      </c>
      <c r="D4430" t="s">
        <v>1365</v>
      </c>
      <c r="E4430" t="str">
        <f t="shared" si="139"/>
        <v>53010209[Subregión]-Urabá</v>
      </c>
      <c r="F4430" t="str">
        <f t="shared" si="140"/>
        <v/>
      </c>
      <c r="G4430">
        <v>16.61</v>
      </c>
      <c r="H4430" s="2"/>
      <c r="I4430">
        <f>+ABS(SUMIF($A$4:$A$11183,A4430,$H$4:$H$11183)-IF(ISERROR(VLOOKUP(A4430,Seguimiento_Mar_2025!G$4:U$356,15,FALSE)),0,VLOOKUP(A4430,Seguimiento_Mar_2025!G$4:U$356,15,FALSE)))</f>
        <v>3.5527136788005009E-15</v>
      </c>
    </row>
    <row r="4431" spans="1:9">
      <c r="A4431" t="s">
        <v>469</v>
      </c>
      <c r="B4431" s="1" t="str">
        <f>+IF(LEN(A4431)&gt;0,VLOOKUP(A4431,Seguimiento_Mar_2025!G$4:H$356,2,FALSE),"")</f>
        <v>Vias terciarias mejoradas</v>
      </c>
      <c r="C4431" s="1" t="str">
        <f>+IF(LEN(A4431)&gt;0,VLOOKUP(A4431,Seguimiento_Mar_2025!G$4:J$356,4,FALSE),"")</f>
        <v>Secretaría de Infraestructura Física</v>
      </c>
      <c r="D4431" t="s">
        <v>1368</v>
      </c>
      <c r="E4431" t="str">
        <f t="shared" si="139"/>
        <v>53010209[Subregión]-Occidente</v>
      </c>
      <c r="F4431" t="str">
        <f t="shared" si="140"/>
        <v/>
      </c>
      <c r="G4431">
        <v>12.51</v>
      </c>
      <c r="H4431" s="2"/>
      <c r="I4431">
        <f>+ABS(SUMIF($A$4:$A$11183,A4431,$H$4:$H$11183)-IF(ISERROR(VLOOKUP(A4431,Seguimiento_Mar_2025!G$4:U$356,15,FALSE)),0,VLOOKUP(A4431,Seguimiento_Mar_2025!G$4:U$356,15,FALSE)))</f>
        <v>3.5527136788005009E-15</v>
      </c>
    </row>
    <row r="4432" spans="1:9">
      <c r="A4432" t="s">
        <v>471</v>
      </c>
      <c r="B4432" s="1" t="str">
        <f>+IF(LEN(A4432)&gt;0,VLOOKUP(A4432,Seguimiento_Mar_2025!G$4:H$356,2,FALSE),"")</f>
        <v>Vias terciarias mantenidas</v>
      </c>
      <c r="C4432" s="1" t="str">
        <f>+IF(LEN(A4432)&gt;0,VLOOKUP(A4432,Seguimiento_Mar_2025!G$4:J$356,4,FALSE),"")</f>
        <v>Secretaría de Infraestructura Física</v>
      </c>
      <c r="D4432" t="s">
        <v>1229</v>
      </c>
      <c r="E4432" t="str">
        <f t="shared" si="139"/>
        <v>53010210.Departamento</v>
      </c>
      <c r="F4432" t="str">
        <f t="shared" si="140"/>
        <v/>
      </c>
      <c r="G4432">
        <v>1066.5720000000001</v>
      </c>
      <c r="H4432" s="2">
        <v>110.7</v>
      </c>
      <c r="I4432">
        <f>+ABS(SUMIF($A$4:$A$11183,A4432,$H$4:$H$11183)-IF(ISERROR(VLOOKUP(A4432,Seguimiento_Mar_2025!G$4:U$356,15,FALSE)),0,VLOOKUP(A4432,Seguimiento_Mar_2025!G$4:U$356,15,FALSE)))</f>
        <v>0</v>
      </c>
    </row>
    <row r="4433" spans="1:9">
      <c r="A4433" t="s">
        <v>473</v>
      </c>
      <c r="B4433" s="1" t="str">
        <f>+IF(LEN(A4433)&gt;0,VLOOKUP(A4433,Seguimiento_Mar_2025!G$4:H$356,2,FALSE),"")</f>
        <v>Vía urbana mejorada</v>
      </c>
      <c r="C4433" s="1" t="str">
        <f>+IF(LEN(A4433)&gt;0,VLOOKUP(A4433,Seguimiento_Mar_2025!G$4:J$356,4,FALSE),"")</f>
        <v>Secretaría de Infraestructura Física</v>
      </c>
      <c r="D4433" t="s">
        <v>1279</v>
      </c>
      <c r="E4433" t="str">
        <f t="shared" si="139"/>
        <v>53010211Belmira</v>
      </c>
      <c r="F4433" t="str">
        <f t="shared" si="140"/>
        <v/>
      </c>
      <c r="G4433">
        <v>0.66</v>
      </c>
      <c r="H4433" s="2"/>
      <c r="I4433">
        <f>+ABS(SUMIF($A$4:$A$11183,A4433,$H$4:$H$11183)-IF(ISERROR(VLOOKUP(A4433,Seguimiento_Mar_2025!G$4:U$356,15,FALSE)),0,VLOOKUP(A4433,Seguimiento_Mar_2025!G$4:U$356,15,FALSE)))</f>
        <v>0</v>
      </c>
    </row>
    <row r="4434" spans="1:9">
      <c r="A4434" t="s">
        <v>473</v>
      </c>
      <c r="B4434" s="1" t="str">
        <f>+IF(LEN(A4434)&gt;0,VLOOKUP(A4434,Seguimiento_Mar_2025!G$4:H$356,2,FALSE),"")</f>
        <v>Vía urbana mejorada</v>
      </c>
      <c r="C4434" s="1" t="str">
        <f>+IF(LEN(A4434)&gt;0,VLOOKUP(A4434,Seguimiento_Mar_2025!G$4:J$356,4,FALSE),"")</f>
        <v>Secretaría de Infraestructura Física</v>
      </c>
      <c r="D4434" t="s">
        <v>1316</v>
      </c>
      <c r="E4434" t="str">
        <f t="shared" si="139"/>
        <v>53010211Cañasgordas</v>
      </c>
      <c r="F4434" t="str">
        <f t="shared" si="140"/>
        <v/>
      </c>
      <c r="G4434">
        <v>0.5625</v>
      </c>
      <c r="H4434" s="2"/>
      <c r="I4434">
        <f>+ABS(SUMIF($A$4:$A$11183,A4434,$H$4:$H$11183)-IF(ISERROR(VLOOKUP(A4434,Seguimiento_Mar_2025!G$4:U$356,15,FALSE)),0,VLOOKUP(A4434,Seguimiento_Mar_2025!G$4:U$356,15,FALSE)))</f>
        <v>0</v>
      </c>
    </row>
    <row r="4435" spans="1:9">
      <c r="A4435" t="s">
        <v>473</v>
      </c>
      <c r="B4435" s="1" t="str">
        <f>+IF(LEN(A4435)&gt;0,VLOOKUP(A4435,Seguimiento_Mar_2025!G$4:H$356,2,FALSE),"")</f>
        <v>Vía urbana mejorada</v>
      </c>
      <c r="C4435" s="1" t="str">
        <f>+IF(LEN(A4435)&gt;0,VLOOKUP(A4435,Seguimiento_Mar_2025!G$4:J$356,4,FALSE),"")</f>
        <v>Secretaría de Infraestructura Física</v>
      </c>
      <c r="D4435" t="s">
        <v>1299</v>
      </c>
      <c r="E4435" t="str">
        <f t="shared" si="139"/>
        <v>53010211Caracolí</v>
      </c>
      <c r="F4435" t="str">
        <f t="shared" si="140"/>
        <v/>
      </c>
      <c r="G4435">
        <v>0.56000000000000005</v>
      </c>
      <c r="H4435" s="2"/>
      <c r="I4435">
        <f>+ABS(SUMIF($A$4:$A$11183,A4435,$H$4:$H$11183)-IF(ISERROR(VLOOKUP(A4435,Seguimiento_Mar_2025!G$4:U$356,15,FALSE)),0,VLOOKUP(A4435,Seguimiento_Mar_2025!G$4:U$356,15,FALSE)))</f>
        <v>0</v>
      </c>
    </row>
    <row r="4436" spans="1:9">
      <c r="A4436" t="s">
        <v>473</v>
      </c>
      <c r="B4436" s="1" t="str">
        <f>+IF(LEN(A4436)&gt;0,VLOOKUP(A4436,Seguimiento_Mar_2025!G$4:H$356,2,FALSE),"")</f>
        <v>Vía urbana mejorada</v>
      </c>
      <c r="C4436" s="1" t="str">
        <f>+IF(LEN(A4436)&gt;0,VLOOKUP(A4436,Seguimiento_Mar_2025!G$4:J$356,4,FALSE),"")</f>
        <v>Secretaría de Infraestructura Física</v>
      </c>
      <c r="D4436" t="s">
        <v>1265</v>
      </c>
      <c r="E4436" t="str">
        <f t="shared" si="139"/>
        <v>53010211Caucasia</v>
      </c>
      <c r="F4436" t="str">
        <f t="shared" si="140"/>
        <v/>
      </c>
      <c r="G4436">
        <v>1.51</v>
      </c>
      <c r="H4436" s="2"/>
      <c r="I4436">
        <f>+ABS(SUMIF($A$4:$A$11183,A4436,$H$4:$H$11183)-IF(ISERROR(VLOOKUP(A4436,Seguimiento_Mar_2025!G$4:U$356,15,FALSE)),0,VLOOKUP(A4436,Seguimiento_Mar_2025!G$4:U$356,15,FALSE)))</f>
        <v>0</v>
      </c>
    </row>
    <row r="4437" spans="1:9">
      <c r="A4437" t="s">
        <v>473</v>
      </c>
      <c r="B4437" s="1" t="str">
        <f>+IF(LEN(A4437)&gt;0,VLOOKUP(A4437,Seguimiento_Mar_2025!G$4:H$356,2,FALSE),"")</f>
        <v>Vía urbana mejorada</v>
      </c>
      <c r="C4437" s="1" t="str">
        <f>+IF(LEN(A4437)&gt;0,VLOOKUP(A4437,Seguimiento_Mar_2025!G$4:J$356,4,FALSE),"")</f>
        <v>Secretaría de Infraestructura Física</v>
      </c>
      <c r="D4437" t="s">
        <v>1258</v>
      </c>
      <c r="E4437" t="str">
        <f t="shared" si="139"/>
        <v>53010211Chigorodó</v>
      </c>
      <c r="F4437" t="str">
        <f t="shared" si="140"/>
        <v/>
      </c>
      <c r="G4437">
        <v>5.9179999999999996E-2</v>
      </c>
      <c r="H4437" s="2"/>
      <c r="I4437">
        <f>+ABS(SUMIF($A$4:$A$11183,A4437,$H$4:$H$11183)-IF(ISERROR(VLOOKUP(A4437,Seguimiento_Mar_2025!G$4:U$356,15,FALSE)),0,VLOOKUP(A4437,Seguimiento_Mar_2025!G$4:U$356,15,FALSE)))</f>
        <v>0</v>
      </c>
    </row>
    <row r="4438" spans="1:9">
      <c r="A4438" t="s">
        <v>473</v>
      </c>
      <c r="B4438" s="1" t="str">
        <f>+IF(LEN(A4438)&gt;0,VLOOKUP(A4438,Seguimiento_Mar_2025!G$4:H$356,2,FALSE),"")</f>
        <v>Vía urbana mejorada</v>
      </c>
      <c r="C4438" s="1" t="str">
        <f>+IF(LEN(A4438)&gt;0,VLOOKUP(A4438,Seguimiento_Mar_2025!G$4:J$356,4,FALSE),"")</f>
        <v>Secretaría de Infraestructura Física</v>
      </c>
      <c r="D4438" t="s">
        <v>1326</v>
      </c>
      <c r="E4438" t="str">
        <f t="shared" si="139"/>
        <v>53010211Gómez Plata</v>
      </c>
      <c r="F4438" t="str">
        <f t="shared" si="140"/>
        <v/>
      </c>
      <c r="G4438">
        <v>0.48</v>
      </c>
      <c r="H4438" s="2"/>
      <c r="I4438">
        <f>+ABS(SUMIF($A$4:$A$11183,A4438,$H$4:$H$11183)-IF(ISERROR(VLOOKUP(A4438,Seguimiento_Mar_2025!G$4:U$356,15,FALSE)),0,VLOOKUP(A4438,Seguimiento_Mar_2025!G$4:U$356,15,FALSE)))</f>
        <v>0</v>
      </c>
    </row>
    <row r="4439" spans="1:9">
      <c r="A4439" t="s">
        <v>473</v>
      </c>
      <c r="B4439" s="1" t="str">
        <f>+IF(LEN(A4439)&gt;0,VLOOKUP(A4439,Seguimiento_Mar_2025!G$4:H$356,2,FALSE),"")</f>
        <v>Vía urbana mejorada</v>
      </c>
      <c r="C4439" s="1" t="str">
        <f>+IF(LEN(A4439)&gt;0,VLOOKUP(A4439,Seguimiento_Mar_2025!G$4:J$356,4,FALSE),"")</f>
        <v>Secretaría de Infraestructura Física</v>
      </c>
      <c r="D4439" t="s">
        <v>1328</v>
      </c>
      <c r="E4439" t="str">
        <f t="shared" si="139"/>
        <v>53010211Guatapé</v>
      </c>
      <c r="F4439" t="str">
        <f t="shared" si="140"/>
        <v/>
      </c>
      <c r="G4439">
        <v>0.7</v>
      </c>
      <c r="H4439" s="2"/>
      <c r="I4439">
        <f>+ABS(SUMIF($A$4:$A$11183,A4439,$H$4:$H$11183)-IF(ISERROR(VLOOKUP(A4439,Seguimiento_Mar_2025!G$4:U$356,15,FALSE)),0,VLOOKUP(A4439,Seguimiento_Mar_2025!G$4:U$356,15,FALSE)))</f>
        <v>0</v>
      </c>
    </row>
    <row r="4440" spans="1:9">
      <c r="A4440" t="s">
        <v>473</v>
      </c>
      <c r="B4440" s="1" t="str">
        <f>+IF(LEN(A4440)&gt;0,VLOOKUP(A4440,Seguimiento_Mar_2025!G$4:H$356,2,FALSE),"")</f>
        <v>Vía urbana mejorada</v>
      </c>
      <c r="C4440" s="1" t="str">
        <f>+IF(LEN(A4440)&gt;0,VLOOKUP(A4440,Seguimiento_Mar_2025!G$4:J$356,4,FALSE),"")</f>
        <v>Secretaría de Infraestructura Física</v>
      </c>
      <c r="D4440" t="s">
        <v>1330</v>
      </c>
      <c r="E4440" t="str">
        <f t="shared" si="139"/>
        <v>53010211Jardín</v>
      </c>
      <c r="F4440" t="str">
        <f t="shared" si="140"/>
        <v/>
      </c>
      <c r="G4440">
        <v>1.26</v>
      </c>
      <c r="H4440" s="2"/>
      <c r="I4440">
        <f>+ABS(SUMIF($A$4:$A$11183,A4440,$H$4:$H$11183)-IF(ISERROR(VLOOKUP(A4440,Seguimiento_Mar_2025!G$4:U$356,15,FALSE)),0,VLOOKUP(A4440,Seguimiento_Mar_2025!G$4:U$356,15,FALSE)))</f>
        <v>0</v>
      </c>
    </row>
    <row r="4441" spans="1:9">
      <c r="A4441" t="s">
        <v>473</v>
      </c>
      <c r="B4441" s="1" t="str">
        <f>+IF(LEN(A4441)&gt;0,VLOOKUP(A4441,Seguimiento_Mar_2025!G$4:H$356,2,FALSE),"")</f>
        <v>Vía urbana mejorada</v>
      </c>
      <c r="C4441" s="1" t="str">
        <f>+IF(LEN(A4441)&gt;0,VLOOKUP(A4441,Seguimiento_Mar_2025!G$4:J$356,4,FALSE),"")</f>
        <v>Secretaría de Infraestructura Física</v>
      </c>
      <c r="D4441" t="s">
        <v>1333</v>
      </c>
      <c r="E4441" t="str">
        <f t="shared" si="139"/>
        <v>53010211La Unión</v>
      </c>
      <c r="F4441" t="str">
        <f t="shared" si="140"/>
        <v/>
      </c>
      <c r="G4441">
        <v>0.35783999999999999</v>
      </c>
      <c r="H4441" s="2"/>
      <c r="I4441">
        <f>+ABS(SUMIF($A$4:$A$11183,A4441,$H$4:$H$11183)-IF(ISERROR(VLOOKUP(A4441,Seguimiento_Mar_2025!G$4:U$356,15,FALSE)),0,VLOOKUP(A4441,Seguimiento_Mar_2025!G$4:U$356,15,FALSE)))</f>
        <v>0</v>
      </c>
    </row>
    <row r="4442" spans="1:9">
      <c r="A4442" t="s">
        <v>473</v>
      </c>
      <c r="B4442" s="1" t="str">
        <f>+IF(LEN(A4442)&gt;0,VLOOKUP(A4442,Seguimiento_Mar_2025!G$4:H$356,2,FALSE),"")</f>
        <v>Vía urbana mejorada</v>
      </c>
      <c r="C4442" s="1" t="str">
        <f>+IF(LEN(A4442)&gt;0,VLOOKUP(A4442,Seguimiento_Mar_2025!G$4:J$356,4,FALSE),"")</f>
        <v>Secretaría de Infraestructura Física</v>
      </c>
      <c r="D4442" t="s">
        <v>1275</v>
      </c>
      <c r="E4442" t="str">
        <f t="shared" si="139"/>
        <v>53010211Maceo</v>
      </c>
      <c r="F4442" t="str">
        <f t="shared" si="140"/>
        <v/>
      </c>
      <c r="G4442">
        <v>0.14203999999999997</v>
      </c>
      <c r="H4442" s="2"/>
      <c r="I4442">
        <f>+ABS(SUMIF($A$4:$A$11183,A4442,$H$4:$H$11183)-IF(ISERROR(VLOOKUP(A4442,Seguimiento_Mar_2025!G$4:U$356,15,FALSE)),0,VLOOKUP(A4442,Seguimiento_Mar_2025!G$4:U$356,15,FALSE)))</f>
        <v>0</v>
      </c>
    </row>
    <row r="4443" spans="1:9">
      <c r="A4443" t="s">
        <v>473</v>
      </c>
      <c r="B4443" s="1" t="str">
        <f>+IF(LEN(A4443)&gt;0,VLOOKUP(A4443,Seguimiento_Mar_2025!G$4:H$356,2,FALSE),"")</f>
        <v>Vía urbana mejorada</v>
      </c>
      <c r="C4443" s="1" t="str">
        <f>+IF(LEN(A4443)&gt;0,VLOOKUP(A4443,Seguimiento_Mar_2025!G$4:J$356,4,FALSE),"")</f>
        <v>Secretaría de Infraestructura Física</v>
      </c>
      <c r="D4443" t="s">
        <v>1286</v>
      </c>
      <c r="E4443" t="str">
        <f t="shared" si="139"/>
        <v>53010211Nariño</v>
      </c>
      <c r="F4443" t="str">
        <f t="shared" si="140"/>
        <v/>
      </c>
      <c r="G4443">
        <v>0.22499999999999998</v>
      </c>
      <c r="H4443" s="2"/>
      <c r="I4443">
        <f>+ABS(SUMIF($A$4:$A$11183,A4443,$H$4:$H$11183)-IF(ISERROR(VLOOKUP(A4443,Seguimiento_Mar_2025!G$4:U$356,15,FALSE)),0,VLOOKUP(A4443,Seguimiento_Mar_2025!G$4:U$356,15,FALSE)))</f>
        <v>0</v>
      </c>
    </row>
    <row r="4444" spans="1:9">
      <c r="A4444" t="s">
        <v>473</v>
      </c>
      <c r="B4444" s="1" t="str">
        <f>+IF(LEN(A4444)&gt;0,VLOOKUP(A4444,Seguimiento_Mar_2025!G$4:H$356,2,FALSE),"")</f>
        <v>Vía urbana mejorada</v>
      </c>
      <c r="C4444" s="1" t="str">
        <f>+IF(LEN(A4444)&gt;0,VLOOKUP(A4444,Seguimiento_Mar_2025!G$4:J$356,4,FALSE),"")</f>
        <v>Secretaría de Infraestructura Física</v>
      </c>
      <c r="D4444" t="s">
        <v>1260</v>
      </c>
      <c r="E4444" t="str">
        <f t="shared" si="139"/>
        <v>53010211Puerto Berrío</v>
      </c>
      <c r="F4444" t="str">
        <f t="shared" si="140"/>
        <v/>
      </c>
      <c r="G4444">
        <v>0.34</v>
      </c>
      <c r="H4444" s="2"/>
      <c r="I4444">
        <f>+ABS(SUMIF($A$4:$A$11183,A4444,$H$4:$H$11183)-IF(ISERROR(VLOOKUP(A4444,Seguimiento_Mar_2025!G$4:U$356,15,FALSE)),0,VLOOKUP(A4444,Seguimiento_Mar_2025!G$4:U$356,15,FALSE)))</f>
        <v>0</v>
      </c>
    </row>
    <row r="4445" spans="1:9">
      <c r="A4445" t="s">
        <v>473</v>
      </c>
      <c r="B4445" s="1" t="str">
        <f>+IF(LEN(A4445)&gt;0,VLOOKUP(A4445,Seguimiento_Mar_2025!G$4:H$356,2,FALSE),"")</f>
        <v>Vía urbana mejorada</v>
      </c>
      <c r="C4445" s="1" t="str">
        <f>+IF(LEN(A4445)&gt;0,VLOOKUP(A4445,Seguimiento_Mar_2025!G$4:J$356,4,FALSE),"")</f>
        <v>Secretaría de Infraestructura Física</v>
      </c>
      <c r="D4445" t="s">
        <v>1226</v>
      </c>
      <c r="E4445" t="str">
        <f t="shared" si="139"/>
        <v>53010211San Juan de Urabá</v>
      </c>
      <c r="F4445" t="str">
        <f t="shared" si="140"/>
        <v/>
      </c>
      <c r="G4445">
        <v>1.2</v>
      </c>
      <c r="H4445" s="2"/>
      <c r="I4445">
        <f>+ABS(SUMIF($A$4:$A$11183,A4445,$H$4:$H$11183)-IF(ISERROR(VLOOKUP(A4445,Seguimiento_Mar_2025!G$4:U$356,15,FALSE)),0,VLOOKUP(A4445,Seguimiento_Mar_2025!G$4:U$356,15,FALSE)))</f>
        <v>0</v>
      </c>
    </row>
    <row r="4446" spans="1:9">
      <c r="A4446" t="s">
        <v>473</v>
      </c>
      <c r="B4446" s="1" t="str">
        <f>+IF(LEN(A4446)&gt;0,VLOOKUP(A4446,Seguimiento_Mar_2025!G$4:H$356,2,FALSE),"")</f>
        <v>Vía urbana mejorada</v>
      </c>
      <c r="C4446" s="1" t="str">
        <f>+IF(LEN(A4446)&gt;0,VLOOKUP(A4446,Seguimiento_Mar_2025!G$4:J$356,4,FALSE),"")</f>
        <v>Secretaría de Infraestructura Física</v>
      </c>
      <c r="D4446" t="s">
        <v>1288</v>
      </c>
      <c r="E4446" t="str">
        <f t="shared" si="139"/>
        <v>53010211San José de la Montaña</v>
      </c>
      <c r="F4446" t="str">
        <f t="shared" si="140"/>
        <v/>
      </c>
      <c r="G4446">
        <v>0.32</v>
      </c>
      <c r="H4446" s="2"/>
      <c r="I4446">
        <f>+ABS(SUMIF($A$4:$A$11183,A4446,$H$4:$H$11183)-IF(ISERROR(VLOOKUP(A4446,Seguimiento_Mar_2025!G$4:U$356,15,FALSE)),0,VLOOKUP(A4446,Seguimiento_Mar_2025!G$4:U$356,15,FALSE)))</f>
        <v>0</v>
      </c>
    </row>
    <row r="4447" spans="1:9">
      <c r="A4447" t="s">
        <v>473</v>
      </c>
      <c r="B4447" s="1" t="str">
        <f>+IF(LEN(A4447)&gt;0,VLOOKUP(A4447,Seguimiento_Mar_2025!G$4:H$356,2,FALSE),"")</f>
        <v>Vía urbana mejorada</v>
      </c>
      <c r="C4447" s="1" t="str">
        <f>+IF(LEN(A4447)&gt;0,VLOOKUP(A4447,Seguimiento_Mar_2025!G$4:J$356,4,FALSE),"")</f>
        <v>Secretaría de Infraestructura Física</v>
      </c>
      <c r="D4447" t="s">
        <v>1296</v>
      </c>
      <c r="E4447" t="str">
        <f t="shared" si="139"/>
        <v>53010211San Roque</v>
      </c>
      <c r="F4447" t="str">
        <f t="shared" si="140"/>
        <v/>
      </c>
      <c r="G4447">
        <v>5.675000000000005E-2</v>
      </c>
      <c r="H4447" s="2"/>
      <c r="I4447">
        <f>+ABS(SUMIF($A$4:$A$11183,A4447,$H$4:$H$11183)-IF(ISERROR(VLOOKUP(A4447,Seguimiento_Mar_2025!G$4:U$356,15,FALSE)),0,VLOOKUP(A4447,Seguimiento_Mar_2025!G$4:U$356,15,FALSE)))</f>
        <v>0</v>
      </c>
    </row>
    <row r="4448" spans="1:9">
      <c r="A4448" t="s">
        <v>473</v>
      </c>
      <c r="B4448" s="1" t="str">
        <f>+IF(LEN(A4448)&gt;0,VLOOKUP(A4448,Seguimiento_Mar_2025!G$4:H$356,2,FALSE),"")</f>
        <v>Vía urbana mejorada</v>
      </c>
      <c r="C4448" s="1" t="str">
        <f>+IF(LEN(A4448)&gt;0,VLOOKUP(A4448,Seguimiento_Mar_2025!G$4:J$356,4,FALSE),"")</f>
        <v>Secretaría de Infraestructura Física</v>
      </c>
      <c r="D4448" t="s">
        <v>1255</v>
      </c>
      <c r="E4448" t="str">
        <f t="shared" si="139"/>
        <v>53010211Santa Fe de Antioquia</v>
      </c>
      <c r="F4448" t="str">
        <f t="shared" si="140"/>
        <v/>
      </c>
      <c r="G4448">
        <v>0.56864999999999999</v>
      </c>
      <c r="H4448" s="2"/>
      <c r="I4448">
        <f>+ABS(SUMIF($A$4:$A$11183,A4448,$H$4:$H$11183)-IF(ISERROR(VLOOKUP(A4448,Seguimiento_Mar_2025!G$4:U$356,15,FALSE)),0,VLOOKUP(A4448,Seguimiento_Mar_2025!G$4:U$356,15,FALSE)))</f>
        <v>0</v>
      </c>
    </row>
    <row r="4449" spans="1:9">
      <c r="A4449" t="s">
        <v>473</v>
      </c>
      <c r="B4449" s="1" t="str">
        <f>+IF(LEN(A4449)&gt;0,VLOOKUP(A4449,Seguimiento_Mar_2025!G$4:H$356,2,FALSE),"")</f>
        <v>Vía urbana mejorada</v>
      </c>
      <c r="C4449" s="1" t="str">
        <f>+IF(LEN(A4449)&gt;0,VLOOKUP(A4449,Seguimiento_Mar_2025!G$4:J$356,4,FALSE),"")</f>
        <v>Secretaría de Infraestructura Física</v>
      </c>
      <c r="D4449" t="s">
        <v>1259</v>
      </c>
      <c r="E4449" t="str">
        <f t="shared" si="139"/>
        <v>53010211Santa Rosa de Osos</v>
      </c>
      <c r="F4449" t="str">
        <f t="shared" si="140"/>
        <v/>
      </c>
      <c r="G4449">
        <v>0.56999999999999995</v>
      </c>
      <c r="H4449" s="2"/>
      <c r="I4449">
        <f>+ABS(SUMIF($A$4:$A$11183,A4449,$H$4:$H$11183)-IF(ISERROR(VLOOKUP(A4449,Seguimiento_Mar_2025!G$4:U$356,15,FALSE)),0,VLOOKUP(A4449,Seguimiento_Mar_2025!G$4:U$356,15,FALSE)))</f>
        <v>0</v>
      </c>
    </row>
    <row r="4450" spans="1:9">
      <c r="A4450" t="s">
        <v>473</v>
      </c>
      <c r="B4450" s="1" t="str">
        <f>+IF(LEN(A4450)&gt;0,VLOOKUP(A4450,Seguimiento_Mar_2025!G$4:H$356,2,FALSE),"")</f>
        <v>Vía urbana mejorada</v>
      </c>
      <c r="C4450" s="1" t="str">
        <f>+IF(LEN(A4450)&gt;0,VLOOKUP(A4450,Seguimiento_Mar_2025!G$4:J$356,4,FALSE),"")</f>
        <v>Secretaría de Infraestructura Física</v>
      </c>
      <c r="D4450" t="s">
        <v>1297</v>
      </c>
      <c r="E4450" t="str">
        <f t="shared" si="139"/>
        <v>53010211Santo Domingo</v>
      </c>
      <c r="F4450" t="str">
        <f t="shared" si="140"/>
        <v/>
      </c>
      <c r="G4450">
        <v>0.32950000000000002</v>
      </c>
      <c r="H4450" s="2"/>
      <c r="I4450">
        <f>+ABS(SUMIF($A$4:$A$11183,A4450,$H$4:$H$11183)-IF(ISERROR(VLOOKUP(A4450,Seguimiento_Mar_2025!G$4:U$356,15,FALSE)),0,VLOOKUP(A4450,Seguimiento_Mar_2025!G$4:U$356,15,FALSE)))</f>
        <v>0</v>
      </c>
    </row>
    <row r="4451" spans="1:9">
      <c r="A4451" t="s">
        <v>473</v>
      </c>
      <c r="B4451" s="1" t="str">
        <f>+IF(LEN(A4451)&gt;0,VLOOKUP(A4451,Seguimiento_Mar_2025!G$4:H$356,2,FALSE),"")</f>
        <v>Vía urbana mejorada</v>
      </c>
      <c r="C4451" s="1" t="str">
        <f>+IF(LEN(A4451)&gt;0,VLOOKUP(A4451,Seguimiento_Mar_2025!G$4:J$356,4,FALSE),"")</f>
        <v>Secretaría de Infraestructura Física</v>
      </c>
      <c r="D4451" t="s">
        <v>1366</v>
      </c>
      <c r="E4451" t="str">
        <f t="shared" si="139"/>
        <v>53010211[Subregión]-Oriente</v>
      </c>
      <c r="F4451" t="str">
        <f t="shared" si="140"/>
        <v/>
      </c>
      <c r="G4451">
        <v>2.06</v>
      </c>
      <c r="H4451" s="2"/>
      <c r="I4451">
        <f>+ABS(SUMIF($A$4:$A$11183,A4451,$H$4:$H$11183)-IF(ISERROR(VLOOKUP(A4451,Seguimiento_Mar_2025!G$4:U$356,15,FALSE)),0,VLOOKUP(A4451,Seguimiento_Mar_2025!G$4:U$356,15,FALSE)))</f>
        <v>0</v>
      </c>
    </row>
    <row r="4452" spans="1:9">
      <c r="A4452" t="s">
        <v>475</v>
      </c>
      <c r="B4452" s="1" t="str">
        <f>+IF(LEN(A4452)&gt;0,VLOOKUP(A4452,Seguimiento_Mar_2025!G$4:H$356,2,FALSE),"")</f>
        <v>Estudios y diseños para proyectos de Infraestructura realizados</v>
      </c>
      <c r="C4452" s="1" t="str">
        <f>+IF(LEN(A4452)&gt;0,VLOOKUP(A4452,Seguimiento_Mar_2025!G$4:J$356,4,FALSE),"")</f>
        <v>Secretaría de Infraestructura Física</v>
      </c>
      <c r="D4452" t="s">
        <v>1306</v>
      </c>
      <c r="E4452" t="str">
        <f t="shared" si="139"/>
        <v>53010212Anorí</v>
      </c>
      <c r="F4452" t="str">
        <f t="shared" si="140"/>
        <v/>
      </c>
      <c r="G4452">
        <v>1</v>
      </c>
      <c r="H4452" s="2"/>
      <c r="I4452">
        <f>+ABS(SUMIF($A$4:$A$11183,A4452,$H$4:$H$11183)-IF(ISERROR(VLOOKUP(A4452,Seguimiento_Mar_2025!G$4:U$356,15,FALSE)),0,VLOOKUP(A4452,Seguimiento_Mar_2025!G$4:U$356,15,FALSE)))</f>
        <v>0</v>
      </c>
    </row>
    <row r="4453" spans="1:9">
      <c r="A4453" t="s">
        <v>475</v>
      </c>
      <c r="B4453" s="1" t="str">
        <f>+IF(LEN(A4453)&gt;0,VLOOKUP(A4453,Seguimiento_Mar_2025!G$4:H$356,2,FALSE),"")</f>
        <v>Estudios y diseños para proyectos de Infraestructura realizados</v>
      </c>
      <c r="C4453" s="1" t="str">
        <f>+IF(LEN(A4453)&gt;0,VLOOKUP(A4453,Seguimiento_Mar_2025!G$4:J$356,4,FALSE),"")</f>
        <v>Secretaría de Infraestructura Física</v>
      </c>
      <c r="D4453" t="s">
        <v>1315</v>
      </c>
      <c r="E4453" t="str">
        <f t="shared" si="139"/>
        <v>53010212Campamento</v>
      </c>
      <c r="F4453" t="str">
        <f t="shared" si="140"/>
        <v/>
      </c>
      <c r="G4453">
        <v>1</v>
      </c>
      <c r="H4453" s="2"/>
      <c r="I4453">
        <f>+ABS(SUMIF($A$4:$A$11183,A4453,$H$4:$H$11183)-IF(ISERROR(VLOOKUP(A4453,Seguimiento_Mar_2025!G$4:U$356,15,FALSE)),0,VLOOKUP(A4453,Seguimiento_Mar_2025!G$4:U$356,15,FALSE)))</f>
        <v>0</v>
      </c>
    </row>
    <row r="4454" spans="1:9">
      <c r="A4454" t="s">
        <v>475</v>
      </c>
      <c r="B4454" s="1" t="str">
        <f>+IF(LEN(A4454)&gt;0,VLOOKUP(A4454,Seguimiento_Mar_2025!G$4:H$356,2,FALSE),"")</f>
        <v>Estudios y diseños para proyectos de Infraestructura realizados</v>
      </c>
      <c r="C4454" s="1" t="str">
        <f>+IF(LEN(A4454)&gt;0,VLOOKUP(A4454,Seguimiento_Mar_2025!G$4:J$356,4,FALSE),"")</f>
        <v>Secretaría de Infraestructura Física</v>
      </c>
      <c r="D4454" t="s">
        <v>1352</v>
      </c>
      <c r="E4454" t="str">
        <f t="shared" si="139"/>
        <v>53010212Yalí</v>
      </c>
      <c r="F4454" t="str">
        <f t="shared" si="140"/>
        <v/>
      </c>
      <c r="G4454">
        <v>1</v>
      </c>
      <c r="H4454" s="2"/>
      <c r="I4454">
        <f>+ABS(SUMIF($A$4:$A$11183,A4454,$H$4:$H$11183)-IF(ISERROR(VLOOKUP(A4454,Seguimiento_Mar_2025!G$4:U$356,15,FALSE)),0,VLOOKUP(A4454,Seguimiento_Mar_2025!G$4:U$356,15,FALSE)))</f>
        <v>0</v>
      </c>
    </row>
    <row r="4455" spans="1:9">
      <c r="A4455" t="s">
        <v>475</v>
      </c>
      <c r="B4455" s="1" t="str">
        <f>+IF(LEN(A4455)&gt;0,VLOOKUP(A4455,Seguimiento_Mar_2025!G$4:H$356,2,FALSE),"")</f>
        <v>Estudios y diseños para proyectos de Infraestructura realizados</v>
      </c>
      <c r="C4455" s="1" t="str">
        <f>+IF(LEN(A4455)&gt;0,VLOOKUP(A4455,Seguimiento_Mar_2025!G$4:J$356,4,FALSE),"")</f>
        <v>Secretaría de Infraestructura Física</v>
      </c>
      <c r="D4455" t="s">
        <v>1296</v>
      </c>
      <c r="E4455" t="str">
        <f t="shared" si="139"/>
        <v>53010212San Roque</v>
      </c>
      <c r="F4455" t="str">
        <f t="shared" si="140"/>
        <v/>
      </c>
      <c r="G4455">
        <v>1</v>
      </c>
      <c r="H4455" s="2"/>
      <c r="I4455">
        <f>+ABS(SUMIF($A$4:$A$11183,A4455,$H$4:$H$11183)-IF(ISERROR(VLOOKUP(A4455,Seguimiento_Mar_2025!G$4:U$356,15,FALSE)),0,VLOOKUP(A4455,Seguimiento_Mar_2025!G$4:U$356,15,FALSE)))</f>
        <v>0</v>
      </c>
    </row>
    <row r="4456" spans="1:9">
      <c r="A4456" t="s">
        <v>475</v>
      </c>
      <c r="B4456" s="1" t="str">
        <f>+IF(LEN(A4456)&gt;0,VLOOKUP(A4456,Seguimiento_Mar_2025!G$4:H$356,2,FALSE),"")</f>
        <v>Estudios y diseños para proyectos de Infraestructura realizados</v>
      </c>
      <c r="C4456" s="1" t="str">
        <f>+IF(LEN(A4456)&gt;0,VLOOKUP(A4456,Seguimiento_Mar_2025!G$4:J$356,4,FALSE),"")</f>
        <v>Secretaría de Infraestructura Física</v>
      </c>
      <c r="D4456" t="s">
        <v>1247</v>
      </c>
      <c r="E4456" t="str">
        <f t="shared" si="139"/>
        <v>53010212San Rafael</v>
      </c>
      <c r="F4456" t="str">
        <f t="shared" si="140"/>
        <v/>
      </c>
      <c r="G4456">
        <v>1</v>
      </c>
      <c r="H4456" s="2"/>
      <c r="I4456">
        <f>+ABS(SUMIF($A$4:$A$11183,A4456,$H$4:$H$11183)-IF(ISERROR(VLOOKUP(A4456,Seguimiento_Mar_2025!G$4:U$356,15,FALSE)),0,VLOOKUP(A4456,Seguimiento_Mar_2025!G$4:U$356,15,FALSE)))</f>
        <v>0</v>
      </c>
    </row>
    <row r="4457" spans="1:9">
      <c r="A4457" t="s">
        <v>475</v>
      </c>
      <c r="B4457" s="1" t="str">
        <f>+IF(LEN(A4457)&gt;0,VLOOKUP(A4457,Seguimiento_Mar_2025!G$4:H$356,2,FALSE),"")</f>
        <v>Estudios y diseños para proyectos de Infraestructura realizados</v>
      </c>
      <c r="C4457" s="1" t="str">
        <f>+IF(LEN(A4457)&gt;0,VLOOKUP(A4457,Seguimiento_Mar_2025!G$4:J$356,4,FALSE),"")</f>
        <v>Secretaría de Infraestructura Física</v>
      </c>
      <c r="D4457" t="s">
        <v>1348</v>
      </c>
      <c r="E4457" t="str">
        <f t="shared" ref="E4457:E4520" si="141">+A4457&amp;D4457</f>
        <v>53010212Toledo</v>
      </c>
      <c r="F4457" t="str">
        <f t="shared" si="140"/>
        <v/>
      </c>
      <c r="G4457">
        <v>1</v>
      </c>
      <c r="H4457" s="2"/>
      <c r="I4457">
        <f>+ABS(SUMIF($A$4:$A$11183,A4457,$H$4:$H$11183)-IF(ISERROR(VLOOKUP(A4457,Seguimiento_Mar_2025!G$4:U$356,15,FALSE)),0,VLOOKUP(A4457,Seguimiento_Mar_2025!G$4:U$356,15,FALSE)))</f>
        <v>0</v>
      </c>
    </row>
    <row r="4458" spans="1:9">
      <c r="A4458" t="s">
        <v>475</v>
      </c>
      <c r="B4458" s="1" t="str">
        <f>+IF(LEN(A4458)&gt;0,VLOOKUP(A4458,Seguimiento_Mar_2025!G$4:H$356,2,FALSE),"")</f>
        <v>Estudios y diseños para proyectos de Infraestructura realizados</v>
      </c>
      <c r="C4458" s="1" t="str">
        <f>+IF(LEN(A4458)&gt;0,VLOOKUP(A4458,Seguimiento_Mar_2025!G$4:J$356,4,FALSE),"")</f>
        <v>Secretaría de Infraestructura Física</v>
      </c>
      <c r="D4458" t="s">
        <v>1323</v>
      </c>
      <c r="E4458" t="str">
        <f t="shared" si="141"/>
        <v>53010212Fredonia</v>
      </c>
      <c r="F4458" t="str">
        <f t="shared" si="140"/>
        <v/>
      </c>
      <c r="G4458">
        <v>1</v>
      </c>
      <c r="H4458" s="2"/>
      <c r="I4458">
        <f>+ABS(SUMIF($A$4:$A$11183,A4458,$H$4:$H$11183)-IF(ISERROR(VLOOKUP(A4458,Seguimiento_Mar_2025!G$4:U$356,15,FALSE)),0,VLOOKUP(A4458,Seguimiento_Mar_2025!G$4:U$356,15,FALSE)))</f>
        <v>0</v>
      </c>
    </row>
    <row r="4459" spans="1:9">
      <c r="A4459" t="s">
        <v>475</v>
      </c>
      <c r="B4459" s="1" t="str">
        <f>+IF(LEN(A4459)&gt;0,VLOOKUP(A4459,Seguimiento_Mar_2025!G$4:H$356,2,FALSE),"")</f>
        <v>Estudios y diseños para proyectos de Infraestructura realizados</v>
      </c>
      <c r="C4459" s="1" t="str">
        <f>+IF(LEN(A4459)&gt;0,VLOOKUP(A4459,Seguimiento_Mar_2025!G$4:J$356,4,FALSE),"")</f>
        <v>Secretaría de Infraestructura Física</v>
      </c>
      <c r="D4459" t="s">
        <v>1351</v>
      </c>
      <c r="E4459" t="str">
        <f t="shared" si="141"/>
        <v>53010212Venecia</v>
      </c>
      <c r="F4459" t="str">
        <f t="shared" si="140"/>
        <v/>
      </c>
      <c r="G4459">
        <v>1</v>
      </c>
      <c r="H4459" s="2"/>
      <c r="I4459">
        <f>+ABS(SUMIF($A$4:$A$11183,A4459,$H$4:$H$11183)-IF(ISERROR(VLOOKUP(A4459,Seguimiento_Mar_2025!G$4:U$356,15,FALSE)),0,VLOOKUP(A4459,Seguimiento_Mar_2025!G$4:U$356,15,FALSE)))</f>
        <v>0</v>
      </c>
    </row>
    <row r="4460" spans="1:9">
      <c r="A4460" t="s">
        <v>475</v>
      </c>
      <c r="B4460" s="1" t="str">
        <f>+IF(LEN(A4460)&gt;0,VLOOKUP(A4460,Seguimiento_Mar_2025!G$4:H$356,2,FALSE),"")</f>
        <v>Estudios y diseños para proyectos de Infraestructura realizados</v>
      </c>
      <c r="C4460" s="1" t="str">
        <f>+IF(LEN(A4460)&gt;0,VLOOKUP(A4460,Seguimiento_Mar_2025!G$4:J$356,4,FALSE),"")</f>
        <v>Secretaría de Infraestructura Física</v>
      </c>
      <c r="D4460" t="s">
        <v>1311</v>
      </c>
      <c r="E4460" t="str">
        <f t="shared" si="141"/>
        <v>53010212Betania</v>
      </c>
      <c r="F4460" t="str">
        <f t="shared" si="140"/>
        <v/>
      </c>
      <c r="G4460">
        <v>1</v>
      </c>
      <c r="H4460" s="2"/>
      <c r="I4460">
        <f>+ABS(SUMIF($A$4:$A$11183,A4460,$H$4:$H$11183)-IF(ISERROR(VLOOKUP(A4460,Seguimiento_Mar_2025!G$4:U$356,15,FALSE)),0,VLOOKUP(A4460,Seguimiento_Mar_2025!G$4:U$356,15,FALSE)))</f>
        <v>0</v>
      </c>
    </row>
    <row r="4461" spans="1:9">
      <c r="A4461" t="s">
        <v>475</v>
      </c>
      <c r="B4461" s="1" t="str">
        <f>+IF(LEN(A4461)&gt;0,VLOOKUP(A4461,Seguimiento_Mar_2025!G$4:H$356,2,FALSE),"")</f>
        <v>Estudios y diseños para proyectos de Infraestructura realizados</v>
      </c>
      <c r="C4461" s="1" t="str">
        <f>+IF(LEN(A4461)&gt;0,VLOOKUP(A4461,Seguimiento_Mar_2025!G$4:J$356,4,FALSE),"")</f>
        <v>Secretaría de Infraestructura Física</v>
      </c>
      <c r="D4461" t="s">
        <v>1254</v>
      </c>
      <c r="E4461" t="str">
        <f t="shared" si="141"/>
        <v>53010212Ciudad Bolívar</v>
      </c>
      <c r="F4461" t="str">
        <f t="shared" si="140"/>
        <v/>
      </c>
      <c r="G4461">
        <v>1</v>
      </c>
      <c r="H4461" s="2"/>
      <c r="I4461">
        <f>+ABS(SUMIF($A$4:$A$11183,A4461,$H$4:$H$11183)-IF(ISERROR(VLOOKUP(A4461,Seguimiento_Mar_2025!G$4:U$356,15,FALSE)),0,VLOOKUP(A4461,Seguimiento_Mar_2025!G$4:U$356,15,FALSE)))</f>
        <v>0</v>
      </c>
    </row>
    <row r="4462" spans="1:9">
      <c r="A4462" t="s">
        <v>475</v>
      </c>
      <c r="B4462" s="1" t="str">
        <f>+IF(LEN(A4462)&gt;0,VLOOKUP(A4462,Seguimiento_Mar_2025!G$4:H$356,2,FALSE),"")</f>
        <v>Estudios y diseños para proyectos de Infraestructura realizados</v>
      </c>
      <c r="C4462" s="1" t="str">
        <f>+IF(LEN(A4462)&gt;0,VLOOKUP(A4462,Seguimiento_Mar_2025!G$4:J$356,4,FALSE),"")</f>
        <v>Secretaría de Infraestructura Física</v>
      </c>
      <c r="D4462" t="s">
        <v>1272</v>
      </c>
      <c r="E4462" t="str">
        <f t="shared" si="141"/>
        <v>53010212Betulia</v>
      </c>
      <c r="F4462" t="str">
        <f t="shared" si="140"/>
        <v/>
      </c>
      <c r="G4462">
        <v>1</v>
      </c>
      <c r="H4462" s="2"/>
      <c r="I4462">
        <f>+ABS(SUMIF($A$4:$A$11183,A4462,$H$4:$H$11183)-IF(ISERROR(VLOOKUP(A4462,Seguimiento_Mar_2025!G$4:U$356,15,FALSE)),0,VLOOKUP(A4462,Seguimiento_Mar_2025!G$4:U$356,15,FALSE)))</f>
        <v>0</v>
      </c>
    </row>
    <row r="4463" spans="1:9">
      <c r="A4463" t="s">
        <v>475</v>
      </c>
      <c r="B4463" s="1" t="str">
        <f>+IF(LEN(A4463)&gt;0,VLOOKUP(A4463,Seguimiento_Mar_2025!G$4:H$356,2,FALSE),"")</f>
        <v>Estudios y diseños para proyectos de Infraestructura realizados</v>
      </c>
      <c r="C4463" s="1" t="str">
        <f>+IF(LEN(A4463)&gt;0,VLOOKUP(A4463,Seguimiento_Mar_2025!G$4:J$356,4,FALSE),"")</f>
        <v>Secretaría de Infraestructura Física</v>
      </c>
      <c r="D4463" t="s">
        <v>1225</v>
      </c>
      <c r="E4463" t="str">
        <f t="shared" si="141"/>
        <v>53010212Arboletes</v>
      </c>
      <c r="F4463" t="str">
        <f t="shared" si="140"/>
        <v/>
      </c>
      <c r="G4463">
        <v>1</v>
      </c>
      <c r="H4463" s="2"/>
      <c r="I4463">
        <f>+ABS(SUMIF($A$4:$A$11183,A4463,$H$4:$H$11183)-IF(ISERROR(VLOOKUP(A4463,Seguimiento_Mar_2025!G$4:U$356,15,FALSE)),0,VLOOKUP(A4463,Seguimiento_Mar_2025!G$4:U$356,15,FALSE)))</f>
        <v>0</v>
      </c>
    </row>
    <row r="4464" spans="1:9">
      <c r="A4464" t="s">
        <v>475</v>
      </c>
      <c r="B4464" s="1" t="str">
        <f>+IF(LEN(A4464)&gt;0,VLOOKUP(A4464,Seguimiento_Mar_2025!G$4:H$356,2,FALSE),"")</f>
        <v>Estudios y diseños para proyectos de Infraestructura realizados</v>
      </c>
      <c r="C4464" s="1" t="str">
        <f>+IF(LEN(A4464)&gt;0,VLOOKUP(A4464,Seguimiento_Mar_2025!G$4:J$356,4,FALSE),"")</f>
        <v>Secretaría de Infraestructura Física</v>
      </c>
      <c r="D4464" t="s">
        <v>1342</v>
      </c>
      <c r="E4464" t="str">
        <f t="shared" si="141"/>
        <v>53010212San Pedro de Urabá</v>
      </c>
      <c r="F4464" t="str">
        <f t="shared" si="140"/>
        <v/>
      </c>
      <c r="G4464">
        <v>1</v>
      </c>
      <c r="H4464" s="2"/>
      <c r="I4464">
        <f>+ABS(SUMIF($A$4:$A$11183,A4464,$H$4:$H$11183)-IF(ISERROR(VLOOKUP(A4464,Seguimiento_Mar_2025!G$4:U$356,15,FALSE)),0,VLOOKUP(A4464,Seguimiento_Mar_2025!G$4:U$356,15,FALSE)))</f>
        <v>0</v>
      </c>
    </row>
    <row r="4465" spans="1:9">
      <c r="A4465" t="s">
        <v>475</v>
      </c>
      <c r="B4465" s="1" t="str">
        <f>+IF(LEN(A4465)&gt;0,VLOOKUP(A4465,Seguimiento_Mar_2025!G$4:H$356,2,FALSE),"")</f>
        <v>Estudios y diseños para proyectos de Infraestructura realizados</v>
      </c>
      <c r="C4465" s="1" t="str">
        <f>+IF(LEN(A4465)&gt;0,VLOOKUP(A4465,Seguimiento_Mar_2025!G$4:J$356,4,FALSE),"")</f>
        <v>Secretaría de Infraestructura Física</v>
      </c>
      <c r="D4465" t="s">
        <v>1229</v>
      </c>
      <c r="E4465" t="str">
        <f t="shared" si="141"/>
        <v>53010212.Departamento</v>
      </c>
      <c r="F4465" t="str">
        <f t="shared" si="140"/>
        <v/>
      </c>
      <c r="G4465">
        <v>1</v>
      </c>
      <c r="H4465" s="2"/>
      <c r="I4465">
        <f>+ABS(SUMIF($A$4:$A$11183,A4465,$H$4:$H$11183)-IF(ISERROR(VLOOKUP(A4465,Seguimiento_Mar_2025!G$4:U$356,15,FALSE)),0,VLOOKUP(A4465,Seguimiento_Mar_2025!G$4:U$356,15,FALSE)))</f>
        <v>0</v>
      </c>
    </row>
    <row r="4466" spans="1:9" ht="30">
      <c r="A4466" t="s">
        <v>243</v>
      </c>
      <c r="B4466" s="1" t="str">
        <f>+IF(LEN(A4466)&gt;0,VLOOKUP(A4466,Seguimiento_Mar_2025!G$4:H$356,2,FALSE),"")</f>
        <v>Personas de la comunidad en general sensibilizadas y capacitadas en promoción de derechos de la población LGBTI</v>
      </c>
      <c r="C4466" s="1" t="str">
        <f>+IF(LEN(A4466)&gt;0,VLOOKUP(A4466,Seguimiento_Mar_2025!G$4:J$356,4,FALSE),"")</f>
        <v>Secretaría de Salud e Inclusión Social</v>
      </c>
      <c r="D4466" t="s">
        <v>1278</v>
      </c>
      <c r="E4466" t="str">
        <f t="shared" si="141"/>
        <v>52020301Angostura</v>
      </c>
      <c r="F4466" t="str">
        <f t="shared" si="140"/>
        <v/>
      </c>
      <c r="G4466">
        <v>30</v>
      </c>
      <c r="H4466" s="2"/>
      <c r="I4466">
        <f>+ABS(SUMIF($A$4:$A$11183,A4466,$H$4:$H$11183)-IF(ISERROR(VLOOKUP(A4466,Seguimiento_Mar_2025!G$4:U$356,15,FALSE)),0,VLOOKUP(A4466,Seguimiento_Mar_2025!G$4:U$356,15,FALSE)))</f>
        <v>266</v>
      </c>
    </row>
    <row r="4467" spans="1:9" ht="30">
      <c r="A4467" t="s">
        <v>243</v>
      </c>
      <c r="B4467" s="1" t="str">
        <f>+IF(LEN(A4467)&gt;0,VLOOKUP(A4467,Seguimiento_Mar_2025!G$4:H$356,2,FALSE),"")</f>
        <v>Personas de la comunidad en general sensibilizadas y capacitadas en promoción de derechos de la población LGBTI</v>
      </c>
      <c r="C4467" s="1" t="str">
        <f>+IF(LEN(A4467)&gt;0,VLOOKUP(A4467,Seguimiento_Mar_2025!G$4:J$356,4,FALSE),"")</f>
        <v>Secretaría de Salud e Inclusión Social</v>
      </c>
      <c r="D4467" t="s">
        <v>1259</v>
      </c>
      <c r="E4467" t="str">
        <f t="shared" si="141"/>
        <v>52020301Santa Rosa de Osos</v>
      </c>
      <c r="F4467" t="str">
        <f t="shared" si="140"/>
        <v/>
      </c>
      <c r="G4467">
        <v>50</v>
      </c>
      <c r="H4467" s="2"/>
      <c r="I4467">
        <f>+ABS(SUMIF($A$4:$A$11183,A4467,$H$4:$H$11183)-IF(ISERROR(VLOOKUP(A4467,Seguimiento_Mar_2025!G$4:U$356,15,FALSE)),0,VLOOKUP(A4467,Seguimiento_Mar_2025!G$4:U$356,15,FALSE)))</f>
        <v>266</v>
      </c>
    </row>
    <row r="4468" spans="1:9" ht="30">
      <c r="A4468" t="s">
        <v>243</v>
      </c>
      <c r="B4468" s="1" t="str">
        <f>+IF(LEN(A4468)&gt;0,VLOOKUP(A4468,Seguimiento_Mar_2025!G$4:H$356,2,FALSE),"")</f>
        <v>Personas de la comunidad en general sensibilizadas y capacitadas en promoción de derechos de la población LGBTI</v>
      </c>
      <c r="C4468" s="1" t="str">
        <f>+IF(LEN(A4468)&gt;0,VLOOKUP(A4468,Seguimiento_Mar_2025!G$4:J$356,4,FALSE),"")</f>
        <v>Secretaría de Salud e Inclusión Social</v>
      </c>
      <c r="D4468" t="s">
        <v>1247</v>
      </c>
      <c r="E4468" t="str">
        <f t="shared" si="141"/>
        <v>52020301San Rafael</v>
      </c>
      <c r="F4468" t="str">
        <f t="shared" si="140"/>
        <v/>
      </c>
      <c r="G4468">
        <v>20</v>
      </c>
      <c r="H4468" s="2"/>
      <c r="I4468">
        <f>+ABS(SUMIF($A$4:$A$11183,A4468,$H$4:$H$11183)-IF(ISERROR(VLOOKUP(A4468,Seguimiento_Mar_2025!G$4:U$356,15,FALSE)),0,VLOOKUP(A4468,Seguimiento_Mar_2025!G$4:U$356,15,FALSE)))</f>
        <v>266</v>
      </c>
    </row>
    <row r="4469" spans="1:9" ht="30">
      <c r="A4469" t="s">
        <v>243</v>
      </c>
      <c r="B4469" s="1" t="str">
        <f>+IF(LEN(A4469)&gt;0,VLOOKUP(A4469,Seguimiento_Mar_2025!G$4:H$356,2,FALSE),"")</f>
        <v>Personas de la comunidad en general sensibilizadas y capacitadas en promoción de derechos de la población LGBTI</v>
      </c>
      <c r="C4469" s="1" t="str">
        <f>+IF(LEN(A4469)&gt;0,VLOOKUP(A4469,Seguimiento_Mar_2025!G$4:J$356,4,FALSE),"")</f>
        <v>Secretaría de Salud e Inclusión Social</v>
      </c>
      <c r="D4469" t="s">
        <v>1227</v>
      </c>
      <c r="E4469" t="str">
        <f t="shared" si="141"/>
        <v>52020301Turbo</v>
      </c>
      <c r="F4469" t="str">
        <f t="shared" si="140"/>
        <v/>
      </c>
      <c r="G4469">
        <v>15</v>
      </c>
      <c r="H4469" s="2"/>
      <c r="I4469">
        <f>+ABS(SUMIF($A$4:$A$11183,A4469,$H$4:$H$11183)-IF(ISERROR(VLOOKUP(A4469,Seguimiento_Mar_2025!G$4:U$356,15,FALSE)),0,VLOOKUP(A4469,Seguimiento_Mar_2025!G$4:U$356,15,FALSE)))</f>
        <v>266</v>
      </c>
    </row>
    <row r="4470" spans="1:9" ht="30">
      <c r="A4470" t="s">
        <v>243</v>
      </c>
      <c r="B4470" s="1" t="str">
        <f>+IF(LEN(A4470)&gt;0,VLOOKUP(A4470,Seguimiento_Mar_2025!G$4:H$356,2,FALSE),"")</f>
        <v>Personas de la comunidad en general sensibilizadas y capacitadas en promoción de derechos de la población LGBTI</v>
      </c>
      <c r="C4470" s="1" t="str">
        <f>+IF(LEN(A4470)&gt;0,VLOOKUP(A4470,Seguimiento_Mar_2025!G$4:J$356,4,FALSE),"")</f>
        <v>Secretaría de Salud e Inclusión Social</v>
      </c>
      <c r="D4470" t="s">
        <v>1281</v>
      </c>
      <c r="E4470" t="str">
        <f t="shared" si="141"/>
        <v>52020301Cisneros</v>
      </c>
      <c r="F4470" t="str">
        <f t="shared" si="140"/>
        <v/>
      </c>
      <c r="G4470">
        <v>15</v>
      </c>
      <c r="H4470" s="2"/>
      <c r="I4470">
        <f>+ABS(SUMIF($A$4:$A$11183,A4470,$H$4:$H$11183)-IF(ISERROR(VLOOKUP(A4470,Seguimiento_Mar_2025!G$4:U$356,15,FALSE)),0,VLOOKUP(A4470,Seguimiento_Mar_2025!G$4:U$356,15,FALSE)))</f>
        <v>266</v>
      </c>
    </row>
    <row r="4471" spans="1:9" ht="30">
      <c r="A4471" t="s">
        <v>243</v>
      </c>
      <c r="B4471" s="1" t="str">
        <f>+IF(LEN(A4471)&gt;0,VLOOKUP(A4471,Seguimiento_Mar_2025!G$4:H$356,2,FALSE),"")</f>
        <v>Personas de la comunidad en general sensibilizadas y capacitadas en promoción de derechos de la población LGBTI</v>
      </c>
      <c r="C4471" s="1" t="str">
        <f>+IF(LEN(A4471)&gt;0,VLOOKUP(A4471,Seguimiento_Mar_2025!G$4:J$356,4,FALSE),"")</f>
        <v>Secretaría de Salud e Inclusión Social</v>
      </c>
      <c r="D4471" t="s">
        <v>1256</v>
      </c>
      <c r="E4471" t="str">
        <f t="shared" si="141"/>
        <v>52020301Medellín</v>
      </c>
      <c r="F4471" t="str">
        <f t="shared" si="140"/>
        <v/>
      </c>
      <c r="G4471">
        <v>50</v>
      </c>
      <c r="H4471" s="2"/>
      <c r="I4471">
        <f>+ABS(SUMIF($A$4:$A$11183,A4471,$H$4:$H$11183)-IF(ISERROR(VLOOKUP(A4471,Seguimiento_Mar_2025!G$4:U$356,15,FALSE)),0,VLOOKUP(A4471,Seguimiento_Mar_2025!G$4:U$356,15,FALSE)))</f>
        <v>266</v>
      </c>
    </row>
    <row r="4472" spans="1:9" ht="30">
      <c r="A4472" t="s">
        <v>743</v>
      </c>
      <c r="B4472" s="1" t="str">
        <f>+IF(LEN(A4472)&gt;0,VLOOKUP(A4472,Seguimiento_Mar_2025!G$4:H$356,2,FALSE),"")</f>
        <v xml:space="preserve">Sistemas de información CRM y digitalización de trámites implementados </v>
      </c>
      <c r="C4472" s="1" t="str">
        <f>+IF(LEN(A4472)&gt;0,VLOOKUP(A4472,Seguimiento_Mar_2025!G$4:J$356,4,FALSE),"")</f>
        <v>Secretaría de Talento Humano y Servicios Administrativos</v>
      </c>
      <c r="D4472" t="s">
        <v>1544</v>
      </c>
      <c r="E4472" t="str">
        <f t="shared" si="141"/>
        <v>55020303.Gobernación</v>
      </c>
      <c r="F4472" t="str">
        <f t="shared" si="140"/>
        <v/>
      </c>
      <c r="G4472">
        <v>0</v>
      </c>
      <c r="H4472" s="2"/>
      <c r="I4472">
        <f>+ABS(SUMIF($A$4:$A$11183,A4472,$H$4:$H$11183)-IF(ISERROR(VLOOKUP(A4472,Seguimiento_Mar_2025!G$4:U$356,15,FALSE)),0,VLOOKUP(A4472,Seguimiento_Mar_2025!G$4:U$356,15,FALSE)))</f>
        <v>0</v>
      </c>
    </row>
    <row r="4473" spans="1:9" ht="30">
      <c r="A4473" t="s">
        <v>745</v>
      </c>
      <c r="B4473" s="1" t="str">
        <f>+IF(LEN(A4473)&gt;0,VLOOKUP(A4473,Seguimiento_Mar_2025!G$4:H$356,2,FALSE),"")</f>
        <v>Personas atendidas con oferta institucional articulada</v>
      </c>
      <c r="C4473" s="1" t="str">
        <f>+IF(LEN(A4473)&gt;0,VLOOKUP(A4473,Seguimiento_Mar_2025!G$4:J$356,4,FALSE),"")</f>
        <v>Secretaría de Talento Humano y Servicios Administrativos</v>
      </c>
      <c r="D4473" t="s">
        <v>1229</v>
      </c>
      <c r="E4473" t="str">
        <f t="shared" si="141"/>
        <v>55020304.Departamento</v>
      </c>
      <c r="F4473" t="str">
        <f t="shared" si="140"/>
        <v/>
      </c>
      <c r="G4473">
        <v>405994</v>
      </c>
      <c r="H4473" s="2"/>
      <c r="I4473">
        <f>+ABS(SUMIF($A$4:$A$11183,A4473,$H$4:$H$11183)-IF(ISERROR(VLOOKUP(A4473,Seguimiento_Mar_2025!G$4:U$356,15,FALSE)),0,VLOOKUP(A4473,Seguimiento_Mar_2025!G$4:U$356,15,FALSE)))</f>
        <v>225972</v>
      </c>
    </row>
    <row r="4474" spans="1:9" ht="30">
      <c r="A4474" t="s">
        <v>747</v>
      </c>
      <c r="B4474" s="1" t="str">
        <f>+IF(LEN(A4474)&gt;0,VLOOKUP(A4474,Seguimiento_Mar_2025!G$4:H$356,2,FALSE),"")</f>
        <v xml:space="preserve">Entidades, organismos y dependencias asistidos técnicamente en atención a la ciudadanía </v>
      </c>
      <c r="C4474" s="1" t="str">
        <f>+IF(LEN(A4474)&gt;0,VLOOKUP(A4474,Seguimiento_Mar_2025!G$4:J$356,4,FALSE),"")</f>
        <v>Secretaría de Talento Humano y Servicios Administrativos</v>
      </c>
      <c r="D4474" t="s">
        <v>1229</v>
      </c>
      <c r="E4474" t="str">
        <f t="shared" si="141"/>
        <v>55020305.Departamento</v>
      </c>
      <c r="F4474" t="str">
        <f t="shared" si="140"/>
        <v/>
      </c>
      <c r="G4474">
        <v>19</v>
      </c>
      <c r="H4474" s="2"/>
      <c r="I4474">
        <f>+ABS(SUMIF($A$4:$A$11183,A4474,$H$4:$H$11183)-IF(ISERROR(VLOOKUP(A4474,Seguimiento_Mar_2025!G$4:U$356,15,FALSE)),0,VLOOKUP(A4474,Seguimiento_Mar_2025!G$4:U$356,15,FALSE)))</f>
        <v>17</v>
      </c>
    </row>
    <row r="4475" spans="1:9" ht="30">
      <c r="A4475" t="s">
        <v>751</v>
      </c>
      <c r="B4475" s="1" t="str">
        <f>+IF(LEN(A4475)&gt;0,VLOOKUP(A4475,Seguimiento_Mar_2025!G$4:H$356,2,FALSE),"")</f>
        <v>Sedes institucionales adecuadas</v>
      </c>
      <c r="C4475" s="1" t="str">
        <f>+IF(LEN(A4475)&gt;0,VLOOKUP(A4475,Seguimiento_Mar_2025!G$4:J$356,4,FALSE),"")</f>
        <v>Secretaría de Talento Humano y Servicios Administrativos</v>
      </c>
      <c r="D4475" t="s">
        <v>1544</v>
      </c>
      <c r="E4475" t="str">
        <f t="shared" si="141"/>
        <v>55020401.Gobernación</v>
      </c>
      <c r="F4475" t="str">
        <f t="shared" si="140"/>
        <v/>
      </c>
      <c r="G4475">
        <v>1</v>
      </c>
      <c r="H4475" s="2"/>
      <c r="I4475">
        <f>+ABS(SUMIF($A$4:$A$11183,A4475,$H$4:$H$11183)-IF(ISERROR(VLOOKUP(A4475,Seguimiento_Mar_2025!G$4:U$356,15,FALSE)),0,VLOOKUP(A4475,Seguimiento_Mar_2025!G$4:U$356,15,FALSE)))</f>
        <v>0</v>
      </c>
    </row>
    <row r="4476" spans="1:9" ht="30">
      <c r="A4476" t="s">
        <v>753</v>
      </c>
      <c r="B4476" s="1" t="str">
        <f>+IF(LEN(A4476)&gt;0,VLOOKUP(A4476,Seguimiento_Mar_2025!G$4:H$356,2,FALSE),"")</f>
        <v>Programa de saneamiento de bienes ejecutado</v>
      </c>
      <c r="C4476" s="1" t="str">
        <f>+IF(LEN(A4476)&gt;0,VLOOKUP(A4476,Seguimiento_Mar_2025!G$4:J$356,4,FALSE),"")</f>
        <v>Secretaría de Talento Humano y Servicios Administrativos</v>
      </c>
      <c r="D4476" t="s">
        <v>1544</v>
      </c>
      <c r="E4476" t="str">
        <f t="shared" si="141"/>
        <v>55020402.Gobernación</v>
      </c>
      <c r="F4476" t="str">
        <f t="shared" si="140"/>
        <v/>
      </c>
      <c r="G4476">
        <v>15</v>
      </c>
      <c r="H4476" s="2"/>
      <c r="I4476">
        <f>+ABS(SUMIF($A$4:$A$11183,A4476,$H$4:$H$11183)-IF(ISERROR(VLOOKUP(A4476,Seguimiento_Mar_2025!G$4:U$356,15,FALSE)),0,VLOOKUP(A4476,Seguimiento_Mar_2025!G$4:U$356,15,FALSE)))</f>
        <v>15</v>
      </c>
    </row>
    <row r="4477" spans="1:9" ht="30">
      <c r="A4477" t="s">
        <v>765</v>
      </c>
      <c r="B4477" s="1" t="str">
        <f>+IF(LEN(A4477)&gt;0,VLOOKUP(A4477,Seguimiento_Mar_2025!G$4:H$356,2,FALSE),"")</f>
        <v>Modelo de abastecimiento estratégico y fortalecimiento a la gestión contractual aplicado</v>
      </c>
      <c r="C4477" s="1" t="str">
        <f>+IF(LEN(A4477)&gt;0,VLOOKUP(A4477,Seguimiento_Mar_2025!G$4:J$356,4,FALSE),"")</f>
        <v>Secretaría General</v>
      </c>
      <c r="D4477" t="s">
        <v>1544</v>
      </c>
      <c r="E4477" t="str">
        <f t="shared" si="141"/>
        <v>55020504.Gobernación</v>
      </c>
      <c r="F4477" t="str">
        <f t="shared" si="140"/>
        <v/>
      </c>
      <c r="G4477">
        <v>0.25</v>
      </c>
      <c r="H4477" s="2"/>
      <c r="I4477">
        <f>+ABS(SUMIF($A$4:$A$11183,A4477,$H$4:$H$11183)-IF(ISERROR(VLOOKUP(A4477,Seguimiento_Mar_2025!G$4:U$356,15,FALSE)),0,VLOOKUP(A4477,Seguimiento_Mar_2025!G$4:U$356,15,FALSE)))</f>
        <v>0.1</v>
      </c>
    </row>
    <row r="4478" spans="1:9" ht="30">
      <c r="A4478" t="s">
        <v>767</v>
      </c>
      <c r="B4478" s="1" t="str">
        <f>+IF(LEN(A4478)&gt;0,VLOOKUP(A4478,Seguimiento_Mar_2025!G$4:H$356,2,FALSE),"")</f>
        <v>Sistema de gestión documental implementado</v>
      </c>
      <c r="C4478" s="1" t="str">
        <f>+IF(LEN(A4478)&gt;0,VLOOKUP(A4478,Seguimiento_Mar_2025!G$4:J$356,4,FALSE),"")</f>
        <v>Secretaría de Talento Humano y Servicios Administrativos</v>
      </c>
      <c r="D4478" t="s">
        <v>1544</v>
      </c>
      <c r="E4478" t="str">
        <f t="shared" si="141"/>
        <v>55020505.Gobernación</v>
      </c>
      <c r="F4478" t="str">
        <f t="shared" si="140"/>
        <v/>
      </c>
      <c r="G4478">
        <v>0.69</v>
      </c>
      <c r="H4478" s="2"/>
      <c r="I4478">
        <f>+ABS(SUMIF($A$4:$A$11183,A4478,$H$4:$H$11183)-IF(ISERROR(VLOOKUP(A4478,Seguimiento_Mar_2025!G$4:U$356,15,FALSE)),0,VLOOKUP(A4478,Seguimiento_Mar_2025!G$4:U$356,15,FALSE)))</f>
        <v>0.69</v>
      </c>
    </row>
    <row r="4479" spans="1:9" ht="30">
      <c r="A4479" t="s">
        <v>1174</v>
      </c>
      <c r="B4479" s="1" t="str">
        <f>+IF(LEN(A4479)&gt;0,VLOOKUP(A4479,Seguimiento_Mar_2025!G$4:H$356,2,FALSE),"")</f>
        <v>Percepción de la Satisfacción ciudadana</v>
      </c>
      <c r="C4479" s="1" t="str">
        <f>+IF(LEN(A4479)&gt;0,VLOOKUP(A4479,Seguimiento_Mar_2025!G$4:J$356,4,FALSE),"")</f>
        <v>Secretaría de Talento Humano y Servicios Administrativos</v>
      </c>
      <c r="D4479" t="s">
        <v>1229</v>
      </c>
      <c r="E4479" t="str">
        <f t="shared" si="141"/>
        <v>R-550202.Departamento</v>
      </c>
      <c r="F4479" t="str">
        <f t="shared" si="140"/>
        <v/>
      </c>
      <c r="G4479">
        <v>96.53</v>
      </c>
      <c r="H4479" s="2"/>
      <c r="I4479" t="e">
        <f>+ABS(SUMIF($A$4:$A$11183,A4479,$H$4:$H$11183)-IF(ISERROR(VLOOKUP(A4479,Seguimiento_Mar_2025!G$4:U$356,15,FALSE)),0,VLOOKUP(A4479,Seguimiento_Mar_2025!G$4:U$356,15,FALSE)))</f>
        <v>#VALUE!</v>
      </c>
    </row>
    <row r="4480" spans="1:9" ht="30">
      <c r="A4480" t="s">
        <v>1177</v>
      </c>
      <c r="B4480" s="1" t="str">
        <f>+IF(LEN(A4480)&gt;0,VLOOKUP(A4480,Seguimiento_Mar_2025!G$4:H$356,2,FALSE),"")</f>
        <v>Modernización de la infraestructura física y equipamiento</v>
      </c>
      <c r="C4480" s="1" t="str">
        <f>+IF(LEN(A4480)&gt;0,VLOOKUP(A4480,Seguimiento_Mar_2025!G$4:J$356,4,FALSE),"")</f>
        <v>Secretaría de Talento Humano y Servicios Administrativos</v>
      </c>
      <c r="D4480" t="s">
        <v>1544</v>
      </c>
      <c r="E4480" t="str">
        <f t="shared" si="141"/>
        <v>R-550203.Gobernación</v>
      </c>
      <c r="F4480" t="str">
        <f t="shared" si="140"/>
        <v/>
      </c>
      <c r="G4480">
        <v>55</v>
      </c>
      <c r="H4480" s="2"/>
      <c r="I4480">
        <f>+ABS(SUMIF($A$4:$A$11183,A4480,$H$4:$H$11183)-IF(ISERROR(VLOOKUP(A4480,Seguimiento_Mar_2025!G$4:U$356,15,FALSE)),0,VLOOKUP(A4480,Seguimiento_Mar_2025!G$4:U$356,15,FALSE)))</f>
        <v>55</v>
      </c>
    </row>
    <row r="4481" spans="1:9">
      <c r="A4481" t="s">
        <v>249</v>
      </c>
      <c r="B4481" s="1" t="str">
        <f>+IF(LEN(A4481)&gt;0,VLOOKUP(A4481,Seguimiento_Mar_2025!G$4:H$356,2,FALSE),"")</f>
        <v>Centros Dia/Vida Construidos</v>
      </c>
      <c r="C4481" s="1" t="str">
        <f>+IF(LEN(A4481)&gt;0,VLOOKUP(A4481,Seguimiento_Mar_2025!G$4:J$356,4,FALSE),"")</f>
        <v>Secretaría de Salud e Inclusión Social</v>
      </c>
      <c r="D4481" t="s">
        <v>1568</v>
      </c>
      <c r="E4481" t="str">
        <f t="shared" si="141"/>
        <v>52020401BELLO</v>
      </c>
      <c r="F4481" t="str">
        <f t="shared" si="140"/>
        <v/>
      </c>
      <c r="G4481">
        <v>1</v>
      </c>
      <c r="H4481" s="2">
        <v>1</v>
      </c>
      <c r="I4481">
        <f>+ABS(SUMIF($A$4:$A$11183,A4481,$H$4:$H$11183)-IF(ISERROR(VLOOKUP(A4481,Seguimiento_Mar_2025!G$4:U$356,15,FALSE)),0,VLOOKUP(A4481,Seguimiento_Mar_2025!G$4:U$356,15,FALSE)))</f>
        <v>0</v>
      </c>
    </row>
    <row r="4482" spans="1:9">
      <c r="A4482" t="s">
        <v>249</v>
      </c>
      <c r="B4482" s="1" t="str">
        <f>+IF(LEN(A4482)&gt;0,VLOOKUP(A4482,Seguimiento_Mar_2025!G$4:H$356,2,FALSE),"")</f>
        <v>Centros Dia/Vida Construidos</v>
      </c>
      <c r="C4482" s="1" t="str">
        <f>+IF(LEN(A4482)&gt;0,VLOOKUP(A4482,Seguimiento_Mar_2025!G$4:J$356,4,FALSE),"")</f>
        <v>Secretaría de Salud e Inclusión Social</v>
      </c>
      <c r="D4482" t="s">
        <v>1569</v>
      </c>
      <c r="E4482" t="str">
        <f t="shared" si="141"/>
        <v>52020401TURBO</v>
      </c>
      <c r="F4482" t="str">
        <f t="shared" si="140"/>
        <v/>
      </c>
      <c r="G4482">
        <v>1</v>
      </c>
      <c r="H4482" s="2">
        <v>1</v>
      </c>
      <c r="I4482">
        <f>+ABS(SUMIF($A$4:$A$11183,A4482,$H$4:$H$11183)-IF(ISERROR(VLOOKUP(A4482,Seguimiento_Mar_2025!G$4:U$356,15,FALSE)),0,VLOOKUP(A4482,Seguimiento_Mar_2025!G$4:U$356,15,FALSE)))</f>
        <v>0</v>
      </c>
    </row>
    <row r="4483" spans="1:9">
      <c r="A4483" t="s">
        <v>249</v>
      </c>
      <c r="B4483" s="1" t="str">
        <f>+IF(LEN(A4483)&gt;0,VLOOKUP(A4483,Seguimiento_Mar_2025!G$4:H$356,2,FALSE),"")</f>
        <v>Centros Dia/Vida Construidos</v>
      </c>
      <c r="C4483" s="1" t="str">
        <f>+IF(LEN(A4483)&gt;0,VLOOKUP(A4483,Seguimiento_Mar_2025!G$4:J$356,4,FALSE),"")</f>
        <v>Secretaría de Salud e Inclusión Social</v>
      </c>
      <c r="D4483" t="s">
        <v>1498</v>
      </c>
      <c r="E4483" t="str">
        <f t="shared" si="141"/>
        <v>52020401SANTO DOMINGO</v>
      </c>
      <c r="F4483" t="str">
        <f t="shared" si="140"/>
        <v/>
      </c>
      <c r="G4483">
        <v>1</v>
      </c>
      <c r="H4483" s="2">
        <v>1</v>
      </c>
      <c r="I4483">
        <f>+ABS(SUMIF($A$4:$A$11183,A4483,$H$4:$H$11183)-IF(ISERROR(VLOOKUP(A4483,Seguimiento_Mar_2025!G$4:U$356,15,FALSE)),0,VLOOKUP(A4483,Seguimiento_Mar_2025!G$4:U$356,15,FALSE)))</f>
        <v>0</v>
      </c>
    </row>
    <row r="4484" spans="1:9">
      <c r="A4484" t="s">
        <v>249</v>
      </c>
      <c r="B4484" s="1" t="str">
        <f>+IF(LEN(A4484)&gt;0,VLOOKUP(A4484,Seguimiento_Mar_2025!G$4:H$356,2,FALSE),"")</f>
        <v>Centros Dia/Vida Construidos</v>
      </c>
      <c r="C4484" s="1" t="str">
        <f>+IF(LEN(A4484)&gt;0,VLOOKUP(A4484,Seguimiento_Mar_2025!G$4:J$356,4,FALSE),"")</f>
        <v>Secretaría de Salud e Inclusión Social</v>
      </c>
      <c r="D4484" t="s">
        <v>1267</v>
      </c>
      <c r="E4484" t="str">
        <f t="shared" si="141"/>
        <v>52020401Sonsón</v>
      </c>
      <c r="F4484" t="str">
        <f t="shared" ref="F4484:F4547" si="142">+IF(IF(LEN(E4484)&gt;0,COUNTIF($E$4:$E$11183,E4484),"")=1,"",IF(LEN(E4484)&gt;0,COUNTIF($E$4:$E$11183,E4484),""))</f>
        <v/>
      </c>
      <c r="G4484">
        <v>1</v>
      </c>
      <c r="H4484" s="2">
        <v>1</v>
      </c>
      <c r="I4484">
        <f>+ABS(SUMIF($A$4:$A$11183,A4484,$H$4:$H$11183)-IF(ISERROR(VLOOKUP(A4484,Seguimiento_Mar_2025!G$4:U$356,15,FALSE)),0,VLOOKUP(A4484,Seguimiento_Mar_2025!G$4:U$356,15,FALSE)))</f>
        <v>0</v>
      </c>
    </row>
    <row r="4485" spans="1:9">
      <c r="A4485" t="s">
        <v>249</v>
      </c>
      <c r="B4485" s="1" t="str">
        <f>+IF(LEN(A4485)&gt;0,VLOOKUP(A4485,Seguimiento_Mar_2025!G$4:H$356,2,FALSE),"")</f>
        <v>Centros Dia/Vida Construidos</v>
      </c>
      <c r="C4485" s="1" t="str">
        <f>+IF(LEN(A4485)&gt;0,VLOOKUP(A4485,Seguimiento_Mar_2025!G$4:J$356,4,FALSE),"")</f>
        <v>Secretaría de Salud e Inclusión Social</v>
      </c>
      <c r="D4485" t="s">
        <v>1468</v>
      </c>
      <c r="E4485" t="str">
        <f t="shared" si="141"/>
        <v>52020401LA CEJA</v>
      </c>
      <c r="F4485" t="str">
        <f t="shared" si="142"/>
        <v/>
      </c>
      <c r="G4485">
        <v>1</v>
      </c>
      <c r="H4485" s="2">
        <v>1</v>
      </c>
      <c r="I4485">
        <f>+ABS(SUMIF($A$4:$A$11183,A4485,$H$4:$H$11183)-IF(ISERROR(VLOOKUP(A4485,Seguimiento_Mar_2025!G$4:U$356,15,FALSE)),0,VLOOKUP(A4485,Seguimiento_Mar_2025!G$4:U$356,15,FALSE)))</f>
        <v>0</v>
      </c>
    </row>
    <row r="4486" spans="1:9">
      <c r="A4486" t="s">
        <v>249</v>
      </c>
      <c r="B4486" s="1" t="str">
        <f>+IF(LEN(A4486)&gt;0,VLOOKUP(A4486,Seguimiento_Mar_2025!G$4:H$356,2,FALSE),"")</f>
        <v>Centros Dia/Vida Construidos</v>
      </c>
      <c r="C4486" s="1" t="str">
        <f>+IF(LEN(A4486)&gt;0,VLOOKUP(A4486,Seguimiento_Mar_2025!G$4:J$356,4,FALSE),"")</f>
        <v>Secretaría de Salud e Inclusión Social</v>
      </c>
      <c r="D4486" t="s">
        <v>1459</v>
      </c>
      <c r="E4486" t="str">
        <f t="shared" si="141"/>
        <v>52020401GIRARDOTA</v>
      </c>
      <c r="F4486" t="str">
        <f t="shared" si="142"/>
        <v/>
      </c>
      <c r="G4486">
        <v>1</v>
      </c>
      <c r="H4486" s="2">
        <v>1</v>
      </c>
      <c r="I4486">
        <f>+ABS(SUMIF($A$4:$A$11183,A4486,$H$4:$H$11183)-IF(ISERROR(VLOOKUP(A4486,Seguimiento_Mar_2025!G$4:U$356,15,FALSE)),0,VLOOKUP(A4486,Seguimiento_Mar_2025!G$4:U$356,15,FALSE)))</f>
        <v>0</v>
      </c>
    </row>
    <row r="4487" spans="1:9">
      <c r="A4487" t="s">
        <v>251</v>
      </c>
      <c r="B4487" s="1" t="str">
        <f>+IF(LEN(A4487)&gt;0,VLOOKUP(A4487,Seguimiento_Mar_2025!G$4:H$356,2,FALSE),"")</f>
        <v>Centros Vida para el adulto mayor dotados</v>
      </c>
      <c r="C4487" s="1" t="str">
        <f>+IF(LEN(A4487)&gt;0,VLOOKUP(A4487,Seguimiento_Mar_2025!G$4:J$356,4,FALSE),"")</f>
        <v>Secretaría de Salud e Inclusión Social</v>
      </c>
      <c r="D4487" t="s">
        <v>1438</v>
      </c>
      <c r="E4487" t="str">
        <f t="shared" si="141"/>
        <v>52020402CAICEDO</v>
      </c>
      <c r="F4487" t="str">
        <f t="shared" si="142"/>
        <v/>
      </c>
      <c r="G4487">
        <v>1</v>
      </c>
      <c r="H4487">
        <v>1</v>
      </c>
      <c r="I4487">
        <f>+ABS(SUMIF($A$4:$A$11183,A4487,$H$4:$H$11183)-IF(ISERROR(VLOOKUP(A4487,Seguimiento_Mar_2025!G$4:U$356,15,FALSE)),0,VLOOKUP(A4487,Seguimiento_Mar_2025!G$4:U$356,15,FALSE)))</f>
        <v>0</v>
      </c>
    </row>
    <row r="4488" spans="1:9">
      <c r="A4488" t="s">
        <v>251</v>
      </c>
      <c r="B4488" s="1" t="str">
        <f>+IF(LEN(A4488)&gt;0,VLOOKUP(A4488,Seguimiento_Mar_2025!G$4:H$356,2,FALSE),"")</f>
        <v>Centros Vida para el adulto mayor dotados</v>
      </c>
      <c r="C4488" s="1" t="str">
        <f>+IF(LEN(A4488)&gt;0,VLOOKUP(A4488,Seguimiento_Mar_2025!G$4:J$356,4,FALSE),"")</f>
        <v>Secretaría de Salud e Inclusión Social</v>
      </c>
      <c r="D4488" t="s">
        <v>1444</v>
      </c>
      <c r="E4488" t="str">
        <f t="shared" si="141"/>
        <v>52020402CAROLINA DEL PRINCIPE</v>
      </c>
      <c r="F4488" t="str">
        <f t="shared" si="142"/>
        <v/>
      </c>
      <c r="G4488">
        <v>1</v>
      </c>
      <c r="H4488">
        <v>1</v>
      </c>
      <c r="I4488">
        <f>+ABS(SUMIF($A$4:$A$11183,A4488,$H$4:$H$11183)-IF(ISERROR(VLOOKUP(A4488,Seguimiento_Mar_2025!G$4:U$356,15,FALSE)),0,VLOOKUP(A4488,Seguimiento_Mar_2025!G$4:U$356,15,FALSE)))</f>
        <v>0</v>
      </c>
    </row>
    <row r="4489" spans="1:9">
      <c r="A4489" t="s">
        <v>251</v>
      </c>
      <c r="B4489" s="1" t="str">
        <f>+IF(LEN(A4489)&gt;0,VLOOKUP(A4489,Seguimiento_Mar_2025!G$4:H$356,2,FALSE),"")</f>
        <v>Centros Vida para el adulto mayor dotados</v>
      </c>
      <c r="C4489" s="1" t="str">
        <f>+IF(LEN(A4489)&gt;0,VLOOKUP(A4489,Seguimiento_Mar_2025!G$4:J$356,4,FALSE),"")</f>
        <v>Secretaría de Salud e Inclusión Social</v>
      </c>
      <c r="D4489" t="s">
        <v>1570</v>
      </c>
      <c r="E4489" t="str">
        <f t="shared" si="141"/>
        <v>52020402SAN JERONIMO</v>
      </c>
      <c r="F4489" t="str">
        <f t="shared" si="142"/>
        <v/>
      </c>
      <c r="G4489">
        <v>1</v>
      </c>
      <c r="H4489">
        <v>1</v>
      </c>
      <c r="I4489">
        <f>+ABS(SUMIF($A$4:$A$11183,A4489,$H$4:$H$11183)-IF(ISERROR(VLOOKUP(A4489,Seguimiento_Mar_2025!G$4:U$356,15,FALSE)),0,VLOOKUP(A4489,Seguimiento_Mar_2025!G$4:U$356,15,FALSE)))</f>
        <v>0</v>
      </c>
    </row>
    <row r="4490" spans="1:9">
      <c r="A4490" t="s">
        <v>251</v>
      </c>
      <c r="B4490" s="1" t="str">
        <f>+IF(LEN(A4490)&gt;0,VLOOKUP(A4490,Seguimiento_Mar_2025!G$4:H$356,2,FALSE),"")</f>
        <v>Centros Vida para el adulto mayor dotados</v>
      </c>
      <c r="C4490" s="1" t="str">
        <f>+IF(LEN(A4490)&gt;0,VLOOKUP(A4490,Seguimiento_Mar_2025!G$4:J$356,4,FALSE),"")</f>
        <v>Secretaría de Salud e Inclusión Social</v>
      </c>
      <c r="D4490" t="s">
        <v>1571</v>
      </c>
      <c r="E4490" t="str">
        <f t="shared" si="141"/>
        <v>52020402CISNEROS</v>
      </c>
      <c r="F4490" t="str">
        <f t="shared" si="142"/>
        <v/>
      </c>
      <c r="G4490">
        <v>1</v>
      </c>
      <c r="H4490">
        <v>1</v>
      </c>
      <c r="I4490">
        <f>+ABS(SUMIF($A$4:$A$11183,A4490,$H$4:$H$11183)-IF(ISERROR(VLOOKUP(A4490,Seguimiento_Mar_2025!G$4:U$356,15,FALSE)),0,VLOOKUP(A4490,Seguimiento_Mar_2025!G$4:U$356,15,FALSE)))</f>
        <v>0</v>
      </c>
    </row>
    <row r="4491" spans="1:9">
      <c r="A4491" t="s">
        <v>251</v>
      </c>
      <c r="B4491" s="1" t="str">
        <f>+IF(LEN(A4491)&gt;0,VLOOKUP(A4491,Seguimiento_Mar_2025!G$4:H$356,2,FALSE),"")</f>
        <v>Centros Vida para el adulto mayor dotados</v>
      </c>
      <c r="C4491" s="1" t="str">
        <f>+IF(LEN(A4491)&gt;0,VLOOKUP(A4491,Seguimiento_Mar_2025!G$4:J$356,4,FALSE),"")</f>
        <v>Secretaría de Salud e Inclusión Social</v>
      </c>
      <c r="D4491" t="s">
        <v>1572</v>
      </c>
      <c r="E4491" t="str">
        <f t="shared" si="141"/>
        <v>52020402ALEJANDRIA</v>
      </c>
      <c r="F4491" t="str">
        <f t="shared" si="142"/>
        <v/>
      </c>
      <c r="G4491">
        <v>1</v>
      </c>
      <c r="H4491">
        <v>1</v>
      </c>
      <c r="I4491">
        <f>+ABS(SUMIF($A$4:$A$11183,A4491,$H$4:$H$11183)-IF(ISERROR(VLOOKUP(A4491,Seguimiento_Mar_2025!G$4:U$356,15,FALSE)),0,VLOOKUP(A4491,Seguimiento_Mar_2025!G$4:U$356,15,FALSE)))</f>
        <v>0</v>
      </c>
    </row>
    <row r="4492" spans="1:9">
      <c r="A4492" t="s">
        <v>251</v>
      </c>
      <c r="B4492" s="1" t="str">
        <f>+IF(LEN(A4492)&gt;0,VLOOKUP(A4492,Seguimiento_Mar_2025!G$4:H$356,2,FALSE),"")</f>
        <v>Centros Vida para el adulto mayor dotados</v>
      </c>
      <c r="C4492" s="1" t="str">
        <f>+IF(LEN(A4492)&gt;0,VLOOKUP(A4492,Seguimiento_Mar_2025!G$4:J$356,4,FALSE),"")</f>
        <v>Secretaría de Salud e Inclusión Social</v>
      </c>
      <c r="D4492" t="s">
        <v>1469</v>
      </c>
      <c r="E4492" t="str">
        <f t="shared" si="141"/>
        <v>52020402LA PINTADA</v>
      </c>
      <c r="F4492" t="str">
        <f t="shared" si="142"/>
        <v/>
      </c>
      <c r="G4492">
        <v>1</v>
      </c>
      <c r="H4492">
        <v>1</v>
      </c>
      <c r="I4492">
        <f>+ABS(SUMIF($A$4:$A$11183,A4492,$H$4:$H$11183)-IF(ISERROR(VLOOKUP(A4492,Seguimiento_Mar_2025!G$4:U$356,15,FALSE)),0,VLOOKUP(A4492,Seguimiento_Mar_2025!G$4:U$356,15,FALSE)))</f>
        <v>0</v>
      </c>
    </row>
    <row r="4493" spans="1:9">
      <c r="A4493" t="s">
        <v>251</v>
      </c>
      <c r="B4493" s="1" t="str">
        <f>+IF(LEN(A4493)&gt;0,VLOOKUP(A4493,Seguimiento_Mar_2025!G$4:H$356,2,FALSE),"")</f>
        <v>Centros Vida para el adulto mayor dotados</v>
      </c>
      <c r="C4493" s="1" t="str">
        <f>+IF(LEN(A4493)&gt;0,VLOOKUP(A4493,Seguimiento_Mar_2025!G$4:J$356,4,FALSE),"")</f>
        <v>Secretaría de Salud e Inclusión Social</v>
      </c>
      <c r="D4493" t="s">
        <v>1427</v>
      </c>
      <c r="E4493" t="str">
        <f t="shared" si="141"/>
        <v>52020402ANDES</v>
      </c>
      <c r="F4493" t="str">
        <f t="shared" si="142"/>
        <v/>
      </c>
      <c r="G4493">
        <v>1</v>
      </c>
      <c r="H4493">
        <v>1</v>
      </c>
      <c r="I4493">
        <f>+ABS(SUMIF($A$4:$A$11183,A4493,$H$4:$H$11183)-IF(ISERROR(VLOOKUP(A4493,Seguimiento_Mar_2025!G$4:U$356,15,FALSE)),0,VLOOKUP(A4493,Seguimiento_Mar_2025!G$4:U$356,15,FALSE)))</f>
        <v>0</v>
      </c>
    </row>
    <row r="4494" spans="1:9">
      <c r="A4494" t="s">
        <v>251</v>
      </c>
      <c r="B4494" s="1" t="str">
        <f>+IF(LEN(A4494)&gt;0,VLOOKUP(A4494,Seguimiento_Mar_2025!G$4:H$356,2,FALSE),"")</f>
        <v>Centros Vida para el adulto mayor dotados</v>
      </c>
      <c r="C4494" s="1" t="str">
        <f>+IF(LEN(A4494)&gt;0,VLOOKUP(A4494,Seguimiento_Mar_2025!G$4:J$356,4,FALSE),"")</f>
        <v>Secretaría de Salud e Inclusión Social</v>
      </c>
      <c r="D4494" t="s">
        <v>1446</v>
      </c>
      <c r="E4494" t="str">
        <f t="shared" si="141"/>
        <v>52020402CHIGORODÓ</v>
      </c>
      <c r="F4494" t="str">
        <f t="shared" si="142"/>
        <v/>
      </c>
      <c r="G4494">
        <v>1</v>
      </c>
      <c r="H4494">
        <v>1</v>
      </c>
      <c r="I4494">
        <f>+ABS(SUMIF($A$4:$A$11183,A4494,$H$4:$H$11183)-IF(ISERROR(VLOOKUP(A4494,Seguimiento_Mar_2025!G$4:U$356,15,FALSE)),0,VLOOKUP(A4494,Seguimiento_Mar_2025!G$4:U$356,15,FALSE)))</f>
        <v>0</v>
      </c>
    </row>
    <row r="4495" spans="1:9">
      <c r="A4495" t="s">
        <v>251</v>
      </c>
      <c r="B4495" s="1" t="str">
        <f>+IF(LEN(A4495)&gt;0,VLOOKUP(A4495,Seguimiento_Mar_2025!G$4:H$356,2,FALSE),"")</f>
        <v>Centros Vida para el adulto mayor dotados</v>
      </c>
      <c r="C4495" s="1" t="str">
        <f>+IF(LEN(A4495)&gt;0,VLOOKUP(A4495,Seguimiento_Mar_2025!G$4:J$356,4,FALSE),"")</f>
        <v>Secretaría de Salud e Inclusión Social</v>
      </c>
      <c r="D4495" t="s">
        <v>1509</v>
      </c>
      <c r="E4495" t="str">
        <f t="shared" si="141"/>
        <v>52020402VENECIA</v>
      </c>
      <c r="F4495" t="str">
        <f t="shared" si="142"/>
        <v/>
      </c>
      <c r="G4495">
        <v>1</v>
      </c>
      <c r="H4495">
        <v>1</v>
      </c>
      <c r="I4495">
        <f>+ABS(SUMIF($A$4:$A$11183,A4495,$H$4:$H$11183)-IF(ISERROR(VLOOKUP(A4495,Seguimiento_Mar_2025!G$4:U$356,15,FALSE)),0,VLOOKUP(A4495,Seguimiento_Mar_2025!G$4:U$356,15,FALSE)))</f>
        <v>0</v>
      </c>
    </row>
    <row r="4496" spans="1:9">
      <c r="A4496" t="s">
        <v>251</v>
      </c>
      <c r="B4496" s="1" t="str">
        <f>+IF(LEN(A4496)&gt;0,VLOOKUP(A4496,Seguimiento_Mar_2025!G$4:H$356,2,FALSE),"")</f>
        <v>Centros Vida para el adulto mayor dotados</v>
      </c>
      <c r="C4496" s="1" t="str">
        <f>+IF(LEN(A4496)&gt;0,VLOOKUP(A4496,Seguimiento_Mar_2025!G$4:J$356,4,FALSE),"")</f>
        <v>Secretaría de Salud e Inclusión Social</v>
      </c>
      <c r="D4496" t="s">
        <v>1326</v>
      </c>
      <c r="E4496" t="str">
        <f t="shared" si="141"/>
        <v>52020402Gómez Plata</v>
      </c>
      <c r="F4496" t="str">
        <f t="shared" si="142"/>
        <v/>
      </c>
      <c r="G4496">
        <v>1</v>
      </c>
      <c r="H4496">
        <v>1</v>
      </c>
      <c r="I4496">
        <f>+ABS(SUMIF($A$4:$A$11183,A4496,$H$4:$H$11183)-IF(ISERROR(VLOOKUP(A4496,Seguimiento_Mar_2025!G$4:U$356,15,FALSE)),0,VLOOKUP(A4496,Seguimiento_Mar_2025!G$4:U$356,15,FALSE)))</f>
        <v>0</v>
      </c>
    </row>
    <row r="4497" spans="1:9">
      <c r="A4497" t="s">
        <v>251</v>
      </c>
      <c r="B4497" s="1" t="str">
        <f>+IF(LEN(A4497)&gt;0,VLOOKUP(A4497,Seguimiento_Mar_2025!G$4:H$356,2,FALSE),"")</f>
        <v>Centros Vida para el adulto mayor dotados</v>
      </c>
      <c r="C4497" s="1" t="str">
        <f>+IF(LEN(A4497)&gt;0,VLOOKUP(A4497,Seguimiento_Mar_2025!G$4:J$356,4,FALSE),"")</f>
        <v>Secretaría de Salud e Inclusión Social</v>
      </c>
      <c r="D4497" t="s">
        <v>1522</v>
      </c>
      <c r="E4497" t="str">
        <f t="shared" si="141"/>
        <v>52020402BETANIA</v>
      </c>
      <c r="F4497" t="str">
        <f t="shared" si="142"/>
        <v/>
      </c>
      <c r="G4497">
        <v>1</v>
      </c>
      <c r="H4497">
        <v>1</v>
      </c>
      <c r="I4497">
        <f>+ABS(SUMIF($A$4:$A$11183,A4497,$H$4:$H$11183)-IF(ISERROR(VLOOKUP(A4497,Seguimiento_Mar_2025!G$4:U$356,15,FALSE)),0,VLOOKUP(A4497,Seguimiento_Mar_2025!G$4:U$356,15,FALSE)))</f>
        <v>0</v>
      </c>
    </row>
    <row r="4498" spans="1:9">
      <c r="A4498" t="s">
        <v>251</v>
      </c>
      <c r="B4498" s="1" t="str">
        <f>+IF(LEN(A4498)&gt;0,VLOOKUP(A4498,Seguimiento_Mar_2025!G$4:H$356,2,FALSE),"")</f>
        <v>Centros Vida para el adulto mayor dotados</v>
      </c>
      <c r="C4498" s="1" t="str">
        <f>+IF(LEN(A4498)&gt;0,VLOOKUP(A4498,Seguimiento_Mar_2025!G$4:J$356,4,FALSE),"")</f>
        <v>Secretaría de Salud e Inclusión Social</v>
      </c>
      <c r="D4498" t="s">
        <v>1573</v>
      </c>
      <c r="E4498" t="str">
        <f t="shared" si="141"/>
        <v>52020402SANTA FE DE ANTIOQUIA</v>
      </c>
      <c r="F4498" t="str">
        <f t="shared" si="142"/>
        <v/>
      </c>
      <c r="G4498">
        <v>1</v>
      </c>
      <c r="H4498">
        <v>1</v>
      </c>
      <c r="I4498">
        <f>+ABS(SUMIF($A$4:$A$11183,A4498,$H$4:$H$11183)-IF(ISERROR(VLOOKUP(A4498,Seguimiento_Mar_2025!G$4:U$356,15,FALSE)),0,VLOOKUP(A4498,Seguimiento_Mar_2025!G$4:U$356,15,FALSE)))</f>
        <v>0</v>
      </c>
    </row>
    <row r="4499" spans="1:9">
      <c r="A4499" t="s">
        <v>251</v>
      </c>
      <c r="B4499" s="1" t="str">
        <f>+IF(LEN(A4499)&gt;0,VLOOKUP(A4499,Seguimiento_Mar_2025!G$4:H$356,2,FALSE),"")</f>
        <v>Centros Vida para el adulto mayor dotados</v>
      </c>
      <c r="C4499" s="1" t="str">
        <f>+IF(LEN(A4499)&gt;0,VLOOKUP(A4499,Seguimiento_Mar_2025!G$4:J$356,4,FALSE),"")</f>
        <v>Secretaría de Salud e Inclusión Social</v>
      </c>
      <c r="D4499" t="s">
        <v>1574</v>
      </c>
      <c r="E4499" t="str">
        <f t="shared" si="141"/>
        <v>52020402SEGOVIA</v>
      </c>
      <c r="F4499" t="str">
        <f t="shared" si="142"/>
        <v/>
      </c>
      <c r="G4499">
        <v>1</v>
      </c>
      <c r="H4499">
        <v>1</v>
      </c>
      <c r="I4499">
        <f>+ABS(SUMIF($A$4:$A$11183,A4499,$H$4:$H$11183)-IF(ISERROR(VLOOKUP(A4499,Seguimiento_Mar_2025!G$4:U$356,15,FALSE)),0,VLOOKUP(A4499,Seguimiento_Mar_2025!G$4:U$356,15,FALSE)))</f>
        <v>0</v>
      </c>
    </row>
    <row r="4500" spans="1:9">
      <c r="A4500" t="s">
        <v>251</v>
      </c>
      <c r="B4500" s="1" t="str">
        <f>+IF(LEN(A4500)&gt;0,VLOOKUP(A4500,Seguimiento_Mar_2025!G$4:H$356,2,FALSE),"")</f>
        <v>Centros Vida para el adulto mayor dotados</v>
      </c>
      <c r="C4500" s="1" t="str">
        <f>+IF(LEN(A4500)&gt;0,VLOOKUP(A4500,Seguimiento_Mar_2025!G$4:J$356,4,FALSE),"")</f>
        <v>Secretaría de Salud e Inclusión Social</v>
      </c>
      <c r="D4500" t="s">
        <v>1458</v>
      </c>
      <c r="E4500" t="str">
        <f t="shared" si="141"/>
        <v>52020402GIRALDO</v>
      </c>
      <c r="F4500" t="str">
        <f t="shared" si="142"/>
        <v/>
      </c>
      <c r="G4500">
        <v>1</v>
      </c>
      <c r="H4500">
        <v>1</v>
      </c>
      <c r="I4500">
        <f>+ABS(SUMIF($A$4:$A$11183,A4500,$H$4:$H$11183)-IF(ISERROR(VLOOKUP(A4500,Seguimiento_Mar_2025!G$4:U$356,15,FALSE)),0,VLOOKUP(A4500,Seguimiento_Mar_2025!G$4:U$356,15,FALSE)))</f>
        <v>0</v>
      </c>
    </row>
    <row r="4501" spans="1:9">
      <c r="A4501" t="s">
        <v>251</v>
      </c>
      <c r="B4501" s="1" t="str">
        <f>+IF(LEN(A4501)&gt;0,VLOOKUP(A4501,Seguimiento_Mar_2025!G$4:H$356,2,FALSE),"")</f>
        <v>Centros Vida para el adulto mayor dotados</v>
      </c>
      <c r="C4501" s="1" t="str">
        <f>+IF(LEN(A4501)&gt;0,VLOOKUP(A4501,Seguimiento_Mar_2025!G$4:J$356,4,FALSE),"")</f>
        <v>Secretaría de Salud e Inclusión Social</v>
      </c>
      <c r="D4501" t="s">
        <v>1487</v>
      </c>
      <c r="E4501" t="str">
        <f t="shared" si="141"/>
        <v>52020402SAN FRANCISCO</v>
      </c>
      <c r="F4501" t="str">
        <f t="shared" si="142"/>
        <v/>
      </c>
      <c r="G4501">
        <v>1</v>
      </c>
      <c r="H4501">
        <v>1</v>
      </c>
      <c r="I4501">
        <f>+ABS(SUMIF($A$4:$A$11183,A4501,$H$4:$H$11183)-IF(ISERROR(VLOOKUP(A4501,Seguimiento_Mar_2025!G$4:U$356,15,FALSE)),0,VLOOKUP(A4501,Seguimiento_Mar_2025!G$4:U$356,15,FALSE)))</f>
        <v>0</v>
      </c>
    </row>
    <row r="4502" spans="1:9">
      <c r="A4502" t="s">
        <v>251</v>
      </c>
      <c r="B4502" s="1" t="str">
        <f>+IF(LEN(A4502)&gt;0,VLOOKUP(A4502,Seguimiento_Mar_2025!G$4:H$356,2,FALSE),"")</f>
        <v>Centros Vida para el adulto mayor dotados</v>
      </c>
      <c r="C4502" s="1" t="str">
        <f>+IF(LEN(A4502)&gt;0,VLOOKUP(A4502,Seguimiento_Mar_2025!G$4:J$356,4,FALSE),"")</f>
        <v>Secretaría de Salud e Inclusión Social</v>
      </c>
      <c r="D4502" t="s">
        <v>1523</v>
      </c>
      <c r="E4502" t="str">
        <f t="shared" si="141"/>
        <v>52020402BRICEÑO</v>
      </c>
      <c r="F4502" t="str">
        <f t="shared" si="142"/>
        <v/>
      </c>
      <c r="G4502">
        <v>1</v>
      </c>
      <c r="H4502">
        <v>1</v>
      </c>
      <c r="I4502">
        <f>+ABS(SUMIF($A$4:$A$11183,A4502,$H$4:$H$11183)-IF(ISERROR(VLOOKUP(A4502,Seguimiento_Mar_2025!G$4:U$356,15,FALSE)),0,VLOOKUP(A4502,Seguimiento_Mar_2025!G$4:U$356,15,FALSE)))</f>
        <v>0</v>
      </c>
    </row>
    <row r="4503" spans="1:9">
      <c r="A4503" t="s">
        <v>251</v>
      </c>
      <c r="B4503" s="1" t="str">
        <f>+IF(LEN(A4503)&gt;0,VLOOKUP(A4503,Seguimiento_Mar_2025!G$4:H$356,2,FALSE),"")</f>
        <v>Centros Vida para el adulto mayor dotados</v>
      </c>
      <c r="C4503" s="1" t="str">
        <f>+IF(LEN(A4503)&gt;0,VLOOKUP(A4503,Seguimiento_Mar_2025!G$4:J$356,4,FALSE),"")</f>
        <v>Secretaría de Salud e Inclusión Social</v>
      </c>
      <c r="D4503" t="s">
        <v>1575</v>
      </c>
      <c r="E4503" t="str">
        <f t="shared" si="141"/>
        <v>52020402ITUANGO</v>
      </c>
      <c r="F4503" t="str">
        <f t="shared" si="142"/>
        <v/>
      </c>
      <c r="G4503">
        <v>1</v>
      </c>
      <c r="H4503">
        <v>1</v>
      </c>
      <c r="I4503">
        <f>+ABS(SUMIF($A$4:$A$11183,A4503,$H$4:$H$11183)-IF(ISERROR(VLOOKUP(A4503,Seguimiento_Mar_2025!G$4:U$356,15,FALSE)),0,VLOOKUP(A4503,Seguimiento_Mar_2025!G$4:U$356,15,FALSE)))</f>
        <v>0</v>
      </c>
    </row>
    <row r="4504" spans="1:9">
      <c r="A4504" t="s">
        <v>251</v>
      </c>
      <c r="B4504" s="1" t="str">
        <f>+IF(LEN(A4504)&gt;0,VLOOKUP(A4504,Seguimiento_Mar_2025!G$4:H$356,2,FALSE),"")</f>
        <v>Centros Vida para el adulto mayor dotados</v>
      </c>
      <c r="C4504" s="1" t="str">
        <f>+IF(LEN(A4504)&gt;0,VLOOKUP(A4504,Seguimiento_Mar_2025!G$4:J$356,4,FALSE),"")</f>
        <v>Secretaría de Salud e Inclusión Social</v>
      </c>
      <c r="D4504" t="s">
        <v>1485</v>
      </c>
      <c r="E4504" t="str">
        <f t="shared" si="141"/>
        <v>52020402SABANALARGA</v>
      </c>
      <c r="F4504" t="str">
        <f t="shared" si="142"/>
        <v/>
      </c>
      <c r="G4504">
        <v>1</v>
      </c>
      <c r="H4504">
        <v>1</v>
      </c>
      <c r="I4504">
        <f>+ABS(SUMIF($A$4:$A$11183,A4504,$H$4:$H$11183)-IF(ISERROR(VLOOKUP(A4504,Seguimiento_Mar_2025!G$4:U$356,15,FALSE)),0,VLOOKUP(A4504,Seguimiento_Mar_2025!G$4:U$356,15,FALSE)))</f>
        <v>0</v>
      </c>
    </row>
    <row r="4505" spans="1:9">
      <c r="A4505" t="s">
        <v>251</v>
      </c>
      <c r="B4505" s="1" t="str">
        <f>+IF(LEN(A4505)&gt;0,VLOOKUP(A4505,Seguimiento_Mar_2025!G$4:H$356,2,FALSE),"")</f>
        <v>Centros Vida para el adulto mayor dotados</v>
      </c>
      <c r="C4505" s="1" t="str">
        <f>+IF(LEN(A4505)&gt;0,VLOOKUP(A4505,Seguimiento_Mar_2025!G$4:J$356,4,FALSE),"")</f>
        <v>Secretaría de Salud e Inclusión Social</v>
      </c>
      <c r="D4505" t="s">
        <v>1285</v>
      </c>
      <c r="E4505" t="str">
        <f t="shared" si="141"/>
        <v>52020402Mutatá</v>
      </c>
      <c r="F4505" t="str">
        <f t="shared" si="142"/>
        <v/>
      </c>
      <c r="G4505">
        <v>1</v>
      </c>
      <c r="H4505">
        <v>1</v>
      </c>
      <c r="I4505">
        <f>+ABS(SUMIF($A$4:$A$11183,A4505,$H$4:$H$11183)-IF(ISERROR(VLOOKUP(A4505,Seguimiento_Mar_2025!G$4:U$356,15,FALSE)),0,VLOOKUP(A4505,Seguimiento_Mar_2025!G$4:U$356,15,FALSE)))</f>
        <v>0</v>
      </c>
    </row>
    <row r="4506" spans="1:9">
      <c r="A4506" t="s">
        <v>251</v>
      </c>
      <c r="B4506" s="1" t="str">
        <f>+IF(LEN(A4506)&gt;0,VLOOKUP(A4506,Seguimiento_Mar_2025!G$4:H$356,2,FALSE),"")</f>
        <v>Centros Vida para el adulto mayor dotados</v>
      </c>
      <c r="C4506" s="1" t="str">
        <f>+IF(LEN(A4506)&gt;0,VLOOKUP(A4506,Seguimiento_Mar_2025!G$4:J$356,4,FALSE),"")</f>
        <v>Secretaría de Salud e Inclusión Social</v>
      </c>
      <c r="D4506" t="s">
        <v>1464</v>
      </c>
      <c r="E4506" t="str">
        <f t="shared" si="141"/>
        <v>52020402HELICONIA</v>
      </c>
      <c r="F4506" t="str">
        <f t="shared" si="142"/>
        <v/>
      </c>
      <c r="G4506">
        <v>1</v>
      </c>
      <c r="H4506">
        <v>1</v>
      </c>
      <c r="I4506">
        <f>+ABS(SUMIF($A$4:$A$11183,A4506,$H$4:$H$11183)-IF(ISERROR(VLOOKUP(A4506,Seguimiento_Mar_2025!G$4:U$356,15,FALSE)),0,VLOOKUP(A4506,Seguimiento_Mar_2025!G$4:U$356,15,FALSE)))</f>
        <v>0</v>
      </c>
    </row>
    <row r="4507" spans="1:9">
      <c r="A4507" t="s">
        <v>251</v>
      </c>
      <c r="B4507" s="1" t="str">
        <f>+IF(LEN(A4507)&gt;0,VLOOKUP(A4507,Seguimiento_Mar_2025!G$4:H$356,2,FALSE),"")</f>
        <v>Centros Vida para el adulto mayor dotados</v>
      </c>
      <c r="C4507" s="1" t="str">
        <f>+IF(LEN(A4507)&gt;0,VLOOKUP(A4507,Seguimiento_Mar_2025!G$4:J$356,4,FALSE),"")</f>
        <v>Secretaría de Salud e Inclusión Social</v>
      </c>
      <c r="D4507" t="s">
        <v>1346</v>
      </c>
      <c r="E4507" t="str">
        <f t="shared" si="141"/>
        <v>52020402Támesis</v>
      </c>
      <c r="F4507" t="str">
        <f t="shared" si="142"/>
        <v/>
      </c>
      <c r="G4507">
        <v>1</v>
      </c>
      <c r="H4507">
        <v>1</v>
      </c>
      <c r="I4507">
        <f>+ABS(SUMIF($A$4:$A$11183,A4507,$H$4:$H$11183)-IF(ISERROR(VLOOKUP(A4507,Seguimiento_Mar_2025!G$4:U$356,15,FALSE)),0,VLOOKUP(A4507,Seguimiento_Mar_2025!G$4:U$356,15,FALSE)))</f>
        <v>0</v>
      </c>
    </row>
    <row r="4508" spans="1:9">
      <c r="A4508" t="s">
        <v>251</v>
      </c>
      <c r="B4508" s="1" t="str">
        <f>+IF(LEN(A4508)&gt;0,VLOOKUP(A4508,Seguimiento_Mar_2025!G$4:H$356,2,FALSE),"")</f>
        <v>Centros Vida para el adulto mayor dotados</v>
      </c>
      <c r="C4508" s="1" t="str">
        <f>+IF(LEN(A4508)&gt;0,VLOOKUP(A4508,Seguimiento_Mar_2025!G$4:J$356,4,FALSE),"")</f>
        <v>Secretaría de Salud e Inclusión Social</v>
      </c>
      <c r="D4508" t="s">
        <v>1457</v>
      </c>
      <c r="E4508" t="str">
        <f t="shared" si="141"/>
        <v>52020402FREDONIA</v>
      </c>
      <c r="F4508" t="str">
        <f t="shared" si="142"/>
        <v/>
      </c>
      <c r="G4508">
        <v>1</v>
      </c>
      <c r="H4508">
        <v>1</v>
      </c>
      <c r="I4508">
        <f>+ABS(SUMIF($A$4:$A$11183,A4508,$H$4:$H$11183)-IF(ISERROR(VLOOKUP(A4508,Seguimiento_Mar_2025!G$4:U$356,15,FALSE)),0,VLOOKUP(A4508,Seguimiento_Mar_2025!G$4:U$356,15,FALSE)))</f>
        <v>0</v>
      </c>
    </row>
    <row r="4509" spans="1:9">
      <c r="A4509" t="s">
        <v>251</v>
      </c>
      <c r="B4509" s="1" t="str">
        <f>+IF(LEN(A4509)&gt;0,VLOOKUP(A4509,Seguimiento_Mar_2025!G$4:H$356,2,FALSE),"")</f>
        <v>Centros Vida para el adulto mayor dotados</v>
      </c>
      <c r="C4509" s="1" t="str">
        <f>+IF(LEN(A4509)&gt;0,VLOOKUP(A4509,Seguimiento_Mar_2025!G$4:J$356,4,FALSE),"")</f>
        <v>Secretaría de Salud e Inclusión Social</v>
      </c>
      <c r="D4509" t="s">
        <v>1576</v>
      </c>
      <c r="E4509" t="str">
        <f t="shared" si="141"/>
        <v>52020402SAN ANDRES DE CUERQUIA</v>
      </c>
      <c r="F4509" t="str">
        <f t="shared" si="142"/>
        <v/>
      </c>
      <c r="G4509">
        <v>1</v>
      </c>
      <c r="H4509">
        <v>1</v>
      </c>
      <c r="I4509">
        <f>+ABS(SUMIF($A$4:$A$11183,A4509,$H$4:$H$11183)-IF(ISERROR(VLOOKUP(A4509,Seguimiento_Mar_2025!G$4:U$356,15,FALSE)),0,VLOOKUP(A4509,Seguimiento_Mar_2025!G$4:U$356,15,FALSE)))</f>
        <v>0</v>
      </c>
    </row>
    <row r="4510" spans="1:9">
      <c r="A4510" t="s">
        <v>251</v>
      </c>
      <c r="B4510" s="1" t="str">
        <f>+IF(LEN(A4510)&gt;0,VLOOKUP(A4510,Seguimiento_Mar_2025!G$4:H$356,2,FALSE),"")</f>
        <v>Centros Vida para el adulto mayor dotados</v>
      </c>
      <c r="C4510" s="1" t="str">
        <f>+IF(LEN(A4510)&gt;0,VLOOKUP(A4510,Seguimiento_Mar_2025!G$4:J$356,4,FALSE),"")</f>
        <v>Secretaría de Salud e Inclusión Social</v>
      </c>
      <c r="D4510" t="s">
        <v>1494</v>
      </c>
      <c r="E4510" t="str">
        <f t="shared" si="141"/>
        <v>52020402SAN ROQUE</v>
      </c>
      <c r="F4510" t="str">
        <f t="shared" si="142"/>
        <v/>
      </c>
      <c r="G4510">
        <v>1</v>
      </c>
      <c r="H4510">
        <v>1</v>
      </c>
      <c r="I4510">
        <f>+ABS(SUMIF($A$4:$A$11183,A4510,$H$4:$H$11183)-IF(ISERROR(VLOOKUP(A4510,Seguimiento_Mar_2025!G$4:U$356,15,FALSE)),0,VLOOKUP(A4510,Seguimiento_Mar_2025!G$4:U$356,15,FALSE)))</f>
        <v>0</v>
      </c>
    </row>
    <row r="4511" spans="1:9">
      <c r="A4511" t="s">
        <v>251</v>
      </c>
      <c r="B4511" s="1" t="str">
        <f>+IF(LEN(A4511)&gt;0,VLOOKUP(A4511,Seguimiento_Mar_2025!G$4:H$356,2,FALSE),"")</f>
        <v>Centros Vida para el adulto mayor dotados</v>
      </c>
      <c r="C4511" s="1" t="str">
        <f>+IF(LEN(A4511)&gt;0,VLOOKUP(A4511,Seguimiento_Mar_2025!G$4:J$356,4,FALSE),"")</f>
        <v>Secretaría de Salud e Inclusión Social</v>
      </c>
      <c r="D4511" t="s">
        <v>1480</v>
      </c>
      <c r="E4511" t="str">
        <f t="shared" si="141"/>
        <v>52020402PUEBLORRICO</v>
      </c>
      <c r="F4511" t="str">
        <f t="shared" si="142"/>
        <v/>
      </c>
      <c r="G4511">
        <v>1</v>
      </c>
      <c r="H4511">
        <v>1</v>
      </c>
      <c r="I4511">
        <f>+ABS(SUMIF($A$4:$A$11183,A4511,$H$4:$H$11183)-IF(ISERROR(VLOOKUP(A4511,Seguimiento_Mar_2025!G$4:U$356,15,FALSE)),0,VLOOKUP(A4511,Seguimiento_Mar_2025!G$4:U$356,15,FALSE)))</f>
        <v>0</v>
      </c>
    </row>
    <row r="4512" spans="1:9">
      <c r="A4512" t="s">
        <v>251</v>
      </c>
      <c r="B4512" s="1" t="str">
        <f>+IF(LEN(A4512)&gt;0,VLOOKUP(A4512,Seguimiento_Mar_2025!G$4:H$356,2,FALSE),"")</f>
        <v>Centros Vida para el adulto mayor dotados</v>
      </c>
      <c r="C4512" s="1" t="str">
        <f>+IF(LEN(A4512)&gt;0,VLOOKUP(A4512,Seguimiento_Mar_2025!G$4:J$356,4,FALSE),"")</f>
        <v>Secretaría de Salud e Inclusión Social</v>
      </c>
      <c r="D4512" t="s">
        <v>1472</v>
      </c>
      <c r="E4512" t="str">
        <f t="shared" si="141"/>
        <v>52020402MACEO</v>
      </c>
      <c r="F4512" t="str">
        <f t="shared" si="142"/>
        <v/>
      </c>
      <c r="G4512">
        <v>1</v>
      </c>
      <c r="H4512">
        <v>1</v>
      </c>
      <c r="I4512">
        <f>+ABS(SUMIF($A$4:$A$11183,A4512,$H$4:$H$11183)-IF(ISERROR(VLOOKUP(A4512,Seguimiento_Mar_2025!G$4:U$356,15,FALSE)),0,VLOOKUP(A4512,Seguimiento_Mar_2025!G$4:U$356,15,FALSE)))</f>
        <v>0</v>
      </c>
    </row>
    <row r="4513" spans="1:9">
      <c r="A4513" t="s">
        <v>253</v>
      </c>
      <c r="B4513" s="1" t="str">
        <f>+IF(LEN(A4513)&gt;0,VLOOKUP(A4513,Seguimiento_Mar_2025!G$4:H$356,2,FALSE),"")</f>
        <v>Centros de Protección Social para el Adulto Mayor Construidos</v>
      </c>
      <c r="C4513" s="1" t="str">
        <f>+IF(LEN(A4513)&gt;0,VLOOKUP(A4513,Seguimiento_Mar_2025!G$4:J$356,4,FALSE),"")</f>
        <v>Secretaría de Salud e Inclusión Social</v>
      </c>
      <c r="D4513" t="s">
        <v>1537</v>
      </c>
      <c r="E4513" t="str">
        <f t="shared" si="141"/>
        <v>52020403YOLOMBO</v>
      </c>
      <c r="F4513" t="str">
        <f t="shared" si="142"/>
        <v/>
      </c>
      <c r="G4513">
        <v>1</v>
      </c>
      <c r="H4513" s="2">
        <v>1</v>
      </c>
      <c r="I4513">
        <f>+ABS(SUMIF($A$4:$A$11183,A4513,$H$4:$H$11183)-IF(ISERROR(VLOOKUP(A4513,Seguimiento_Mar_2025!G$4:U$356,15,FALSE)),0,VLOOKUP(A4513,Seguimiento_Mar_2025!G$4:U$356,15,FALSE)))</f>
        <v>0</v>
      </c>
    </row>
    <row r="4514" spans="1:9">
      <c r="A4514" t="s">
        <v>256</v>
      </c>
      <c r="B4514" s="1" t="str">
        <f>+IF(LEN(A4514)&gt;0,VLOOKUP(A4514,Seguimiento_Mar_2025!G$4:H$356,2,FALSE),"")</f>
        <v>Centros de Protección Social Dotados</v>
      </c>
      <c r="C4514" s="1" t="str">
        <f>+IF(LEN(A4514)&gt;0,VLOOKUP(A4514,Seguimiento_Mar_2025!G$4:J$356,4,FALSE),"")</f>
        <v>Secretaría de Salud e Inclusión Social</v>
      </c>
      <c r="D4514" t="s">
        <v>1527</v>
      </c>
      <c r="E4514" t="str">
        <f t="shared" si="141"/>
        <v>52020404FRONTINO</v>
      </c>
      <c r="F4514" t="str">
        <f t="shared" si="142"/>
        <v/>
      </c>
      <c r="G4514">
        <v>1</v>
      </c>
      <c r="H4514">
        <v>1</v>
      </c>
      <c r="I4514">
        <f>+ABS(SUMIF($A$4:$A$11183,A4514,$H$4:$H$11183)-IF(ISERROR(VLOOKUP(A4514,Seguimiento_Mar_2025!G$4:U$356,15,FALSE)),0,VLOOKUP(A4514,Seguimiento_Mar_2025!G$4:U$356,15,FALSE)))</f>
        <v>0</v>
      </c>
    </row>
    <row r="4515" spans="1:9">
      <c r="A4515" t="s">
        <v>256</v>
      </c>
      <c r="B4515" s="1" t="str">
        <f>+IF(LEN(A4515)&gt;0,VLOOKUP(A4515,Seguimiento_Mar_2025!G$4:H$356,2,FALSE),"")</f>
        <v>Centros de Protección Social Dotados</v>
      </c>
      <c r="C4515" s="1" t="str">
        <f>+IF(LEN(A4515)&gt;0,VLOOKUP(A4515,Seguimiento_Mar_2025!G$4:J$356,4,FALSE),"")</f>
        <v>Secretaría de Salud e Inclusión Social</v>
      </c>
      <c r="D4515" t="s">
        <v>1577</v>
      </c>
      <c r="E4515" t="str">
        <f t="shared" si="141"/>
        <v>52020404SAN JOSE DE LA MONTAÑA</v>
      </c>
      <c r="F4515" t="str">
        <f t="shared" si="142"/>
        <v/>
      </c>
      <c r="G4515">
        <v>1</v>
      </c>
      <c r="H4515">
        <v>1</v>
      </c>
      <c r="I4515">
        <f>+ABS(SUMIF($A$4:$A$11183,A4515,$H$4:$H$11183)-IF(ISERROR(VLOOKUP(A4515,Seguimiento_Mar_2025!G$4:U$356,15,FALSE)),0,VLOOKUP(A4515,Seguimiento_Mar_2025!G$4:U$356,15,FALSE)))</f>
        <v>0</v>
      </c>
    </row>
    <row r="4516" spans="1:9">
      <c r="A4516" t="s">
        <v>256</v>
      </c>
      <c r="B4516" s="1" t="str">
        <f>+IF(LEN(A4516)&gt;0,VLOOKUP(A4516,Seguimiento_Mar_2025!G$4:H$356,2,FALSE),"")</f>
        <v>Centros de Protección Social Dotados</v>
      </c>
      <c r="C4516" s="1" t="str">
        <f>+IF(LEN(A4516)&gt;0,VLOOKUP(A4516,Seguimiento_Mar_2025!G$4:J$356,4,FALSE),"")</f>
        <v>Secretaría de Salud e Inclusión Social</v>
      </c>
      <c r="D4516" t="s">
        <v>1578</v>
      </c>
      <c r="E4516" t="str">
        <f t="shared" si="141"/>
        <v>52020404VALPARAISO</v>
      </c>
      <c r="F4516" t="str">
        <f t="shared" si="142"/>
        <v/>
      </c>
      <c r="G4516">
        <v>1</v>
      </c>
      <c r="H4516">
        <v>1</v>
      </c>
      <c r="I4516">
        <f>+ABS(SUMIF($A$4:$A$11183,A4516,$H$4:$H$11183)-IF(ISERROR(VLOOKUP(A4516,Seguimiento_Mar_2025!G$4:U$356,15,FALSE)),0,VLOOKUP(A4516,Seguimiento_Mar_2025!G$4:U$356,15,FALSE)))</f>
        <v>0</v>
      </c>
    </row>
    <row r="4517" spans="1:9">
      <c r="A4517" t="s">
        <v>258</v>
      </c>
      <c r="B4517" s="1" t="str">
        <f>+IF(LEN(A4517)&gt;0,VLOOKUP(A4517,Seguimiento_Mar_2025!G$4:H$356,2,FALSE),"")</f>
        <v>Adultos mayores atendidos con servicios integrales</v>
      </c>
      <c r="C4517" s="1" t="str">
        <f>+IF(LEN(A4517)&gt;0,VLOOKUP(A4517,Seguimiento_Mar_2025!G$4:J$356,4,FALSE),"")</f>
        <v>Secretaría de Salud e Inclusión Social</v>
      </c>
      <c r="D4517" t="s">
        <v>1450</v>
      </c>
      <c r="E4517" t="str">
        <f t="shared" si="141"/>
        <v>52020405COPACABANA</v>
      </c>
      <c r="F4517" t="str">
        <f t="shared" si="142"/>
        <v/>
      </c>
      <c r="G4517">
        <v>700</v>
      </c>
      <c r="H4517" s="2"/>
      <c r="I4517">
        <f>+ABS(SUMIF($A$4:$A$11183,A4517,$H$4:$H$11183)-IF(ISERROR(VLOOKUP(A4517,Seguimiento_Mar_2025!G$4:U$356,15,FALSE)),0,VLOOKUP(A4517,Seguimiento_Mar_2025!G$4:U$356,15,FALSE)))</f>
        <v>0</v>
      </c>
    </row>
    <row r="4518" spans="1:9">
      <c r="A4518" t="s">
        <v>258</v>
      </c>
      <c r="B4518" s="1" t="str">
        <f>+IF(LEN(A4518)&gt;0,VLOOKUP(A4518,Seguimiento_Mar_2025!G$4:H$356,2,FALSE),"")</f>
        <v>Adultos mayores atendidos con servicios integrales</v>
      </c>
      <c r="C4518" s="1" t="str">
        <f>+IF(LEN(A4518)&gt;0,VLOOKUP(A4518,Seguimiento_Mar_2025!G$4:J$356,4,FALSE),"")</f>
        <v>Secretaría de Salud e Inclusión Social</v>
      </c>
      <c r="D4518" t="s">
        <v>1579</v>
      </c>
      <c r="E4518" t="str">
        <f t="shared" si="141"/>
        <v>52020405TOLEDO</v>
      </c>
      <c r="F4518" t="str">
        <f t="shared" si="142"/>
        <v/>
      </c>
      <c r="G4518">
        <v>275</v>
      </c>
      <c r="H4518" s="2"/>
      <c r="I4518">
        <f>+ABS(SUMIF($A$4:$A$11183,A4518,$H$4:$H$11183)-IF(ISERROR(VLOOKUP(A4518,Seguimiento_Mar_2025!G$4:U$356,15,FALSE)),0,VLOOKUP(A4518,Seguimiento_Mar_2025!G$4:U$356,15,FALSE)))</f>
        <v>0</v>
      </c>
    </row>
    <row r="4519" spans="1:9">
      <c r="A4519" t="s">
        <v>258</v>
      </c>
      <c r="B4519" s="1" t="str">
        <f>+IF(LEN(A4519)&gt;0,VLOOKUP(A4519,Seguimiento_Mar_2025!G$4:H$356,2,FALSE),"")</f>
        <v>Adultos mayores atendidos con servicios integrales</v>
      </c>
      <c r="C4519" s="1" t="str">
        <f>+IF(LEN(A4519)&gt;0,VLOOKUP(A4519,Seguimiento_Mar_2025!G$4:J$356,4,FALSE),"")</f>
        <v>Secretaría de Salud e Inclusión Social</v>
      </c>
      <c r="D4519" t="s">
        <v>1461</v>
      </c>
      <c r="E4519" t="str">
        <f t="shared" si="141"/>
        <v>52020405GRANADA</v>
      </c>
      <c r="F4519" t="str">
        <f t="shared" si="142"/>
        <v/>
      </c>
      <c r="G4519">
        <v>950</v>
      </c>
      <c r="H4519" s="2"/>
      <c r="I4519">
        <f>+ABS(SUMIF($A$4:$A$11183,A4519,$H$4:$H$11183)-IF(ISERROR(VLOOKUP(A4519,Seguimiento_Mar_2025!G$4:U$356,15,FALSE)),0,VLOOKUP(A4519,Seguimiento_Mar_2025!G$4:U$356,15,FALSE)))</f>
        <v>0</v>
      </c>
    </row>
    <row r="4520" spans="1:9">
      <c r="A4520" t="s">
        <v>258</v>
      </c>
      <c r="B4520" s="1" t="str">
        <f>+IF(LEN(A4520)&gt;0,VLOOKUP(A4520,Seguimiento_Mar_2025!G$4:H$356,2,FALSE),"")</f>
        <v>Adultos mayores atendidos con servicios integrales</v>
      </c>
      <c r="C4520" s="1" t="str">
        <f>+IF(LEN(A4520)&gt;0,VLOOKUP(A4520,Seguimiento_Mar_2025!G$4:J$356,4,FALSE),"")</f>
        <v>Secretaría de Salud e Inclusión Social</v>
      </c>
      <c r="D4520" t="s">
        <v>1500</v>
      </c>
      <c r="E4520" t="str">
        <f t="shared" si="141"/>
        <v>52020405SOPETRÁN</v>
      </c>
      <c r="F4520" t="str">
        <f t="shared" si="142"/>
        <v/>
      </c>
      <c r="G4520">
        <v>1247</v>
      </c>
      <c r="H4520" s="2"/>
      <c r="I4520">
        <f>+ABS(SUMIF($A$4:$A$11183,A4520,$H$4:$H$11183)-IF(ISERROR(VLOOKUP(A4520,Seguimiento_Mar_2025!G$4:U$356,15,FALSE)),0,VLOOKUP(A4520,Seguimiento_Mar_2025!G$4:U$356,15,FALSE)))</f>
        <v>0</v>
      </c>
    </row>
    <row r="4521" spans="1:9">
      <c r="A4521" t="s">
        <v>258</v>
      </c>
      <c r="B4521" s="1" t="str">
        <f>+IF(LEN(A4521)&gt;0,VLOOKUP(A4521,Seguimiento_Mar_2025!G$4:H$356,2,FALSE),"")</f>
        <v>Adultos mayores atendidos con servicios integrales</v>
      </c>
      <c r="C4521" s="1" t="str">
        <f>+IF(LEN(A4521)&gt;0,VLOOKUP(A4521,Seguimiento_Mar_2025!G$4:J$356,4,FALSE),"")</f>
        <v>Secretaría de Salud e Inclusión Social</v>
      </c>
      <c r="D4521" t="s">
        <v>1476</v>
      </c>
      <c r="E4521" t="str">
        <f t="shared" ref="E4521:E4584" si="143">+A4521&amp;D4521</f>
        <v>52020405NARIÑO</v>
      </c>
      <c r="F4521" t="str">
        <f t="shared" si="142"/>
        <v/>
      </c>
      <c r="G4521">
        <v>12</v>
      </c>
      <c r="H4521" s="2"/>
      <c r="I4521">
        <f>+ABS(SUMIF($A$4:$A$11183,A4521,$H$4:$H$11183)-IF(ISERROR(VLOOKUP(A4521,Seguimiento_Mar_2025!G$4:U$356,15,FALSE)),0,VLOOKUP(A4521,Seguimiento_Mar_2025!G$4:U$356,15,FALSE)))</f>
        <v>0</v>
      </c>
    </row>
    <row r="4522" spans="1:9">
      <c r="A4522" t="s">
        <v>258</v>
      </c>
      <c r="B4522" s="1" t="str">
        <f>+IF(LEN(A4522)&gt;0,VLOOKUP(A4522,Seguimiento_Mar_2025!G$4:H$356,2,FALSE),"")</f>
        <v>Adultos mayores atendidos con servicios integrales</v>
      </c>
      <c r="C4522" s="1" t="str">
        <f>+IF(LEN(A4522)&gt;0,VLOOKUP(A4522,Seguimiento_Mar_2025!G$4:J$356,4,FALSE),"")</f>
        <v>Secretaría de Salud e Inclusión Social</v>
      </c>
      <c r="D4522" t="s">
        <v>1520</v>
      </c>
      <c r="E4522" t="str">
        <f t="shared" si="143"/>
        <v>52020405ABEJORRAL</v>
      </c>
      <c r="F4522" t="str">
        <f t="shared" si="142"/>
        <v/>
      </c>
      <c r="G4522">
        <v>30</v>
      </c>
      <c r="H4522" s="2"/>
      <c r="I4522">
        <f>+ABS(SUMIF($A$4:$A$11183,A4522,$H$4:$H$11183)-IF(ISERROR(VLOOKUP(A4522,Seguimiento_Mar_2025!G$4:U$356,15,FALSE)),0,VLOOKUP(A4522,Seguimiento_Mar_2025!G$4:U$356,15,FALSE)))</f>
        <v>0</v>
      </c>
    </row>
    <row r="4523" spans="1:9">
      <c r="A4523" t="s">
        <v>258</v>
      </c>
      <c r="B4523" s="1" t="str">
        <f>+IF(LEN(A4523)&gt;0,VLOOKUP(A4523,Seguimiento_Mar_2025!G$4:H$356,2,FALSE),"")</f>
        <v>Adultos mayores atendidos con servicios integrales</v>
      </c>
      <c r="C4523" s="1" t="str">
        <f>+IF(LEN(A4523)&gt;0,VLOOKUP(A4523,Seguimiento_Mar_2025!G$4:J$356,4,FALSE),"")</f>
        <v>Secretaría de Salud e Inclusión Social</v>
      </c>
      <c r="D4523" t="s">
        <v>1580</v>
      </c>
      <c r="E4523" t="str">
        <f t="shared" si="143"/>
        <v>52020405COCORNA</v>
      </c>
      <c r="F4523" t="str">
        <f t="shared" si="142"/>
        <v/>
      </c>
      <c r="G4523">
        <v>1654</v>
      </c>
      <c r="H4523" s="2"/>
      <c r="I4523">
        <f>+ABS(SUMIF($A$4:$A$11183,A4523,$H$4:$H$11183)-IF(ISERROR(VLOOKUP(A4523,Seguimiento_Mar_2025!G$4:U$356,15,FALSE)),0,VLOOKUP(A4523,Seguimiento_Mar_2025!G$4:U$356,15,FALSE)))</f>
        <v>0</v>
      </c>
    </row>
    <row r="4524" spans="1:9">
      <c r="A4524" t="s">
        <v>258</v>
      </c>
      <c r="B4524" s="1" t="str">
        <f>+IF(LEN(A4524)&gt;0,VLOOKUP(A4524,Seguimiento_Mar_2025!G$4:H$356,2,FALSE),"")</f>
        <v>Adultos mayores atendidos con servicios integrales</v>
      </c>
      <c r="C4524" s="1" t="str">
        <f>+IF(LEN(A4524)&gt;0,VLOOKUP(A4524,Seguimiento_Mar_2025!G$4:J$356,4,FALSE),"")</f>
        <v>Secretaría de Salud e Inclusión Social</v>
      </c>
      <c r="D4524" t="s">
        <v>1465</v>
      </c>
      <c r="E4524" t="str">
        <f t="shared" si="143"/>
        <v>52020405HISPANIA</v>
      </c>
      <c r="F4524" t="str">
        <f t="shared" si="142"/>
        <v/>
      </c>
      <c r="G4524">
        <v>200</v>
      </c>
      <c r="H4524" s="2"/>
      <c r="I4524">
        <f>+ABS(SUMIF($A$4:$A$11183,A4524,$H$4:$H$11183)-IF(ISERROR(VLOOKUP(A4524,Seguimiento_Mar_2025!G$4:U$356,15,FALSE)),0,VLOOKUP(A4524,Seguimiento_Mar_2025!G$4:U$356,15,FALSE)))</f>
        <v>0</v>
      </c>
    </row>
    <row r="4525" spans="1:9">
      <c r="A4525" t="s">
        <v>258</v>
      </c>
      <c r="B4525" s="1" t="str">
        <f>+IF(LEN(A4525)&gt;0,VLOOKUP(A4525,Seguimiento_Mar_2025!G$4:H$356,2,FALSE),"")</f>
        <v>Adultos mayores atendidos con servicios integrales</v>
      </c>
      <c r="C4525" s="1" t="str">
        <f>+IF(LEN(A4525)&gt;0,VLOOKUP(A4525,Seguimiento_Mar_2025!G$4:J$356,4,FALSE),"")</f>
        <v>Secretaría de Salud e Inclusión Social</v>
      </c>
      <c r="D4525" t="s">
        <v>1267</v>
      </c>
      <c r="E4525" t="str">
        <f t="shared" si="143"/>
        <v>52020405Sonsón</v>
      </c>
      <c r="F4525" t="str">
        <f t="shared" si="142"/>
        <v/>
      </c>
      <c r="G4525">
        <v>139</v>
      </c>
      <c r="H4525" s="2"/>
      <c r="I4525">
        <f>+ABS(SUMIF($A$4:$A$11183,A4525,$H$4:$H$11183)-IF(ISERROR(VLOOKUP(A4525,Seguimiento_Mar_2025!G$4:U$356,15,FALSE)),0,VLOOKUP(A4525,Seguimiento_Mar_2025!G$4:U$356,15,FALSE)))</f>
        <v>0</v>
      </c>
    </row>
    <row r="4526" spans="1:9">
      <c r="A4526" t="s">
        <v>258</v>
      </c>
      <c r="B4526" s="1" t="str">
        <f>+IF(LEN(A4526)&gt;0,VLOOKUP(A4526,Seguimiento_Mar_2025!G$4:H$356,2,FALSE),"")</f>
        <v>Adultos mayores atendidos con servicios integrales</v>
      </c>
      <c r="C4526" s="1" t="str">
        <f>+IF(LEN(A4526)&gt;0,VLOOKUP(A4526,Seguimiento_Mar_2025!G$4:J$356,4,FALSE),"")</f>
        <v>Secretaría de Salud e Inclusión Social</v>
      </c>
      <c r="D4526" t="s">
        <v>1521</v>
      </c>
      <c r="E4526" t="str">
        <f t="shared" si="143"/>
        <v>52020405ARGELIA</v>
      </c>
      <c r="F4526" t="str">
        <f t="shared" si="142"/>
        <v/>
      </c>
      <c r="G4526">
        <v>283</v>
      </c>
      <c r="H4526" s="2"/>
      <c r="I4526">
        <f>+ABS(SUMIF($A$4:$A$11183,A4526,$H$4:$H$11183)-IF(ISERROR(VLOOKUP(A4526,Seguimiento_Mar_2025!G$4:U$356,15,FALSE)),0,VLOOKUP(A4526,Seguimiento_Mar_2025!G$4:U$356,15,FALSE)))</f>
        <v>0</v>
      </c>
    </row>
    <row r="4527" spans="1:9">
      <c r="A4527" t="s">
        <v>258</v>
      </c>
      <c r="B4527" s="1" t="str">
        <f>+IF(LEN(A4527)&gt;0,VLOOKUP(A4527,Seguimiento_Mar_2025!G$4:H$356,2,FALSE),"")</f>
        <v>Adultos mayores atendidos con servicios integrales</v>
      </c>
      <c r="C4527" s="1" t="str">
        <f>+IF(LEN(A4527)&gt;0,VLOOKUP(A4527,Seguimiento_Mar_2025!G$4:J$356,4,FALSE),"")</f>
        <v>Secretaría de Salud e Inclusión Social</v>
      </c>
      <c r="D4527" t="s">
        <v>1528</v>
      </c>
      <c r="E4527" t="str">
        <f t="shared" si="143"/>
        <v>52020405GUADALUPE</v>
      </c>
      <c r="F4527" t="str">
        <f t="shared" si="142"/>
        <v/>
      </c>
      <c r="G4527">
        <v>650</v>
      </c>
      <c r="H4527" s="2"/>
      <c r="I4527">
        <f>+ABS(SUMIF($A$4:$A$11183,A4527,$H$4:$H$11183)-IF(ISERROR(VLOOKUP(A4527,Seguimiento_Mar_2025!G$4:U$356,15,FALSE)),0,VLOOKUP(A4527,Seguimiento_Mar_2025!G$4:U$356,15,FALSE)))</f>
        <v>0</v>
      </c>
    </row>
    <row r="4528" spans="1:9">
      <c r="A4528" t="s">
        <v>258</v>
      </c>
      <c r="B4528" s="1" t="str">
        <f>+IF(LEN(A4528)&gt;0,VLOOKUP(A4528,Seguimiento_Mar_2025!G$4:H$356,2,FALSE),"")</f>
        <v>Adultos mayores atendidos con servicios integrales</v>
      </c>
      <c r="C4528" s="1" t="str">
        <f>+IF(LEN(A4528)&gt;0,VLOOKUP(A4528,Seguimiento_Mar_2025!G$4:J$356,4,FALSE),"")</f>
        <v>Secretaría de Salud e Inclusión Social</v>
      </c>
      <c r="D4528" t="s">
        <v>1581</v>
      </c>
      <c r="E4528" t="str">
        <f t="shared" si="143"/>
        <v>52020405LA UNION</v>
      </c>
      <c r="F4528" t="str">
        <f t="shared" si="142"/>
        <v/>
      </c>
      <c r="G4528">
        <v>40</v>
      </c>
      <c r="H4528" s="2"/>
      <c r="I4528">
        <f>+ABS(SUMIF($A$4:$A$11183,A4528,$H$4:$H$11183)-IF(ISERROR(VLOOKUP(A4528,Seguimiento_Mar_2025!G$4:U$356,15,FALSE)),0,VLOOKUP(A4528,Seguimiento_Mar_2025!G$4:U$356,15,FALSE)))</f>
        <v>0</v>
      </c>
    </row>
    <row r="4529" spans="1:9">
      <c r="A4529" t="s">
        <v>258</v>
      </c>
      <c r="B4529" s="1" t="str">
        <f>+IF(LEN(A4529)&gt;0,VLOOKUP(A4529,Seguimiento_Mar_2025!G$4:H$356,2,FALSE),"")</f>
        <v>Adultos mayores atendidos con servicios integrales</v>
      </c>
      <c r="C4529" s="1" t="str">
        <f>+IF(LEN(A4529)&gt;0,VLOOKUP(A4529,Seguimiento_Mar_2025!G$4:J$356,4,FALSE),"")</f>
        <v>Secretaría de Salud e Inclusión Social</v>
      </c>
      <c r="D4529" t="s">
        <v>1582</v>
      </c>
      <c r="E4529" t="str">
        <f t="shared" si="143"/>
        <v>52020405CONCEPCION</v>
      </c>
      <c r="F4529" t="str">
        <f t="shared" si="142"/>
        <v/>
      </c>
      <c r="G4529">
        <v>900</v>
      </c>
      <c r="H4529" s="2"/>
      <c r="I4529">
        <f>+ABS(SUMIF($A$4:$A$11183,A4529,$H$4:$H$11183)-IF(ISERROR(VLOOKUP(A4529,Seguimiento_Mar_2025!G$4:U$356,15,FALSE)),0,VLOOKUP(A4529,Seguimiento_Mar_2025!G$4:U$356,15,FALSE)))</f>
        <v>0</v>
      </c>
    </row>
    <row r="4530" spans="1:9">
      <c r="A4530" t="s">
        <v>258</v>
      </c>
      <c r="B4530" s="1" t="str">
        <f>+IF(LEN(A4530)&gt;0,VLOOKUP(A4530,Seguimiento_Mar_2025!G$4:H$356,2,FALSE),"")</f>
        <v>Adultos mayores atendidos con servicios integrales</v>
      </c>
      <c r="C4530" s="1" t="str">
        <f>+IF(LEN(A4530)&gt;0,VLOOKUP(A4530,Seguimiento_Mar_2025!G$4:J$356,4,FALSE),"")</f>
        <v>Secretaría de Salud e Inclusión Social</v>
      </c>
      <c r="D4530" t="s">
        <v>1239</v>
      </c>
      <c r="E4530" t="str">
        <f t="shared" si="143"/>
        <v>52020405Nechí</v>
      </c>
      <c r="F4530" t="str">
        <f t="shared" si="142"/>
        <v/>
      </c>
      <c r="G4530">
        <v>430</v>
      </c>
      <c r="H4530" s="2"/>
      <c r="I4530">
        <f>+ABS(SUMIF($A$4:$A$11183,A4530,$H$4:$H$11183)-IF(ISERROR(VLOOKUP(A4530,Seguimiento_Mar_2025!G$4:U$356,15,FALSE)),0,VLOOKUP(A4530,Seguimiento_Mar_2025!G$4:U$356,15,FALSE)))</f>
        <v>0</v>
      </c>
    </row>
    <row r="4531" spans="1:9">
      <c r="A4531" t="s">
        <v>258</v>
      </c>
      <c r="B4531" s="1" t="str">
        <f>+IF(LEN(A4531)&gt;0,VLOOKUP(A4531,Seguimiento_Mar_2025!G$4:H$356,2,FALSE),"")</f>
        <v>Adultos mayores atendidos con servicios integrales</v>
      </c>
      <c r="C4531" s="1" t="str">
        <f>+IF(LEN(A4531)&gt;0,VLOOKUP(A4531,Seguimiento_Mar_2025!G$4:J$356,4,FALSE),"")</f>
        <v>Secretaría de Salud e Inclusión Social</v>
      </c>
      <c r="D4531" t="s">
        <v>1482</v>
      </c>
      <c r="E4531" t="str">
        <f t="shared" si="143"/>
        <v>52020405PUERTO NARE</v>
      </c>
      <c r="F4531" t="str">
        <f t="shared" si="142"/>
        <v/>
      </c>
      <c r="G4531">
        <v>605</v>
      </c>
      <c r="H4531" s="2"/>
      <c r="I4531">
        <f>+ABS(SUMIF($A$4:$A$11183,A4531,$H$4:$H$11183)-IF(ISERROR(VLOOKUP(A4531,Seguimiento_Mar_2025!G$4:U$356,15,FALSE)),0,VLOOKUP(A4531,Seguimiento_Mar_2025!G$4:U$356,15,FALSE)))</f>
        <v>0</v>
      </c>
    </row>
    <row r="4532" spans="1:9">
      <c r="A4532" t="s">
        <v>258</v>
      </c>
      <c r="B4532" s="1" t="str">
        <f>+IF(LEN(A4532)&gt;0,VLOOKUP(A4532,Seguimiento_Mar_2025!G$4:H$356,2,FALSE),"")</f>
        <v>Adultos mayores atendidos con servicios integrales</v>
      </c>
      <c r="C4532" s="1" t="str">
        <f>+IF(LEN(A4532)&gt;0,VLOOKUP(A4532,Seguimiento_Mar_2025!G$4:J$356,4,FALSE),"")</f>
        <v>Secretaría de Salud e Inclusión Social</v>
      </c>
      <c r="D4532" t="s">
        <v>1479</v>
      </c>
      <c r="E4532" t="str">
        <f t="shared" si="143"/>
        <v>52020405OLAYA</v>
      </c>
      <c r="F4532" t="str">
        <f t="shared" si="142"/>
        <v/>
      </c>
      <c r="G4532">
        <v>570</v>
      </c>
      <c r="H4532" s="2"/>
      <c r="I4532">
        <f>+ABS(SUMIF($A$4:$A$11183,A4532,$H$4:$H$11183)-IF(ISERROR(VLOOKUP(A4532,Seguimiento_Mar_2025!G$4:U$356,15,FALSE)),0,VLOOKUP(A4532,Seguimiento_Mar_2025!G$4:U$356,15,FALSE)))</f>
        <v>0</v>
      </c>
    </row>
    <row r="4533" spans="1:9">
      <c r="A4533" t="s">
        <v>258</v>
      </c>
      <c r="B4533" s="1" t="str">
        <f>+IF(LEN(A4533)&gt;0,VLOOKUP(A4533,Seguimiento_Mar_2025!G$4:H$356,2,FALSE),"")</f>
        <v>Adultos mayores atendidos con servicios integrales</v>
      </c>
      <c r="C4533" s="1" t="str">
        <f>+IF(LEN(A4533)&gt;0,VLOOKUP(A4533,Seguimiento_Mar_2025!G$4:J$356,4,FALSE),"")</f>
        <v>Secretaría de Salud e Inclusión Social</v>
      </c>
      <c r="D4533" t="s">
        <v>1583</v>
      </c>
      <c r="E4533" t="str">
        <f t="shared" si="143"/>
        <v>52020405NECOCLI</v>
      </c>
      <c r="F4533" t="str">
        <f t="shared" si="142"/>
        <v/>
      </c>
      <c r="G4533">
        <v>1000</v>
      </c>
      <c r="H4533" s="2"/>
      <c r="I4533">
        <f>+ABS(SUMIF($A$4:$A$11183,A4533,$H$4:$H$11183)-IF(ISERROR(VLOOKUP(A4533,Seguimiento_Mar_2025!G$4:U$356,15,FALSE)),0,VLOOKUP(A4533,Seguimiento_Mar_2025!G$4:U$356,15,FALSE)))</f>
        <v>0</v>
      </c>
    </row>
    <row r="4534" spans="1:9">
      <c r="A4534" t="s">
        <v>258</v>
      </c>
      <c r="B4534" s="1" t="str">
        <f>+IF(LEN(A4534)&gt;0,VLOOKUP(A4534,Seguimiento_Mar_2025!G$4:H$356,2,FALSE),"")</f>
        <v>Adultos mayores atendidos con servicios integrales</v>
      </c>
      <c r="C4534" s="1" t="str">
        <f>+IF(LEN(A4534)&gt;0,VLOOKUP(A4534,Seguimiento_Mar_2025!G$4:J$356,4,FALSE),"")</f>
        <v>Secretaría de Salud e Inclusión Social</v>
      </c>
      <c r="D4534" t="s">
        <v>1443</v>
      </c>
      <c r="E4534" t="str">
        <f t="shared" si="143"/>
        <v>52020405CAREPA</v>
      </c>
      <c r="F4534" t="str">
        <f t="shared" si="142"/>
        <v/>
      </c>
      <c r="G4534">
        <v>650</v>
      </c>
      <c r="H4534" s="2"/>
      <c r="I4534">
        <f>+ABS(SUMIF($A$4:$A$11183,A4534,$H$4:$H$11183)-IF(ISERROR(VLOOKUP(A4534,Seguimiento_Mar_2025!G$4:U$356,15,FALSE)),0,VLOOKUP(A4534,Seguimiento_Mar_2025!G$4:U$356,15,FALSE)))</f>
        <v>0</v>
      </c>
    </row>
    <row r="4535" spans="1:9">
      <c r="A4535" t="s">
        <v>258</v>
      </c>
      <c r="B4535" s="1" t="str">
        <f>+IF(LEN(A4535)&gt;0,VLOOKUP(A4535,Seguimiento_Mar_2025!G$4:H$356,2,FALSE),"")</f>
        <v>Adultos mayores atendidos con servicios integrales</v>
      </c>
      <c r="C4535" s="1" t="str">
        <f>+IF(LEN(A4535)&gt;0,VLOOKUP(A4535,Seguimiento_Mar_2025!G$4:J$356,4,FALSE),"")</f>
        <v>Secretaría de Salud e Inclusión Social</v>
      </c>
      <c r="D4535" t="s">
        <v>1486</v>
      </c>
      <c r="E4535" t="str">
        <f t="shared" si="143"/>
        <v>52020405SAN CARLOS</v>
      </c>
      <c r="F4535" t="str">
        <f t="shared" si="142"/>
        <v/>
      </c>
      <c r="G4535">
        <v>800</v>
      </c>
      <c r="H4535" s="2"/>
      <c r="I4535">
        <f>+ABS(SUMIF($A$4:$A$11183,A4535,$H$4:$H$11183)-IF(ISERROR(VLOOKUP(A4535,Seguimiento_Mar_2025!G$4:U$356,15,FALSE)),0,VLOOKUP(A4535,Seguimiento_Mar_2025!G$4:U$356,15,FALSE)))</f>
        <v>0</v>
      </c>
    </row>
    <row r="4536" spans="1:9">
      <c r="A4536" t="s">
        <v>258</v>
      </c>
      <c r="B4536" s="1" t="str">
        <f>+IF(LEN(A4536)&gt;0,VLOOKUP(A4536,Seguimiento_Mar_2025!G$4:H$356,2,FALSE),"")</f>
        <v>Adultos mayores atendidos con servicios integrales</v>
      </c>
      <c r="C4536" s="1" t="str">
        <f>+IF(LEN(A4536)&gt;0,VLOOKUP(A4536,Seguimiento_Mar_2025!G$4:J$356,4,FALSE),"")</f>
        <v>Secretaría de Salud e Inclusión Social</v>
      </c>
      <c r="D4536" t="s">
        <v>1456</v>
      </c>
      <c r="E4536" t="str">
        <f t="shared" si="143"/>
        <v>52020405ENTRERRIOS</v>
      </c>
      <c r="F4536" t="str">
        <f t="shared" si="142"/>
        <v/>
      </c>
      <c r="G4536">
        <v>695</v>
      </c>
      <c r="H4536" s="2"/>
      <c r="I4536">
        <f>+ABS(SUMIF($A$4:$A$11183,A4536,$H$4:$H$11183)-IF(ISERROR(VLOOKUP(A4536,Seguimiento_Mar_2025!G$4:U$356,15,FALSE)),0,VLOOKUP(A4536,Seguimiento_Mar_2025!G$4:U$356,15,FALSE)))</f>
        <v>0</v>
      </c>
    </row>
    <row r="4537" spans="1:9">
      <c r="A4537" t="s">
        <v>258</v>
      </c>
      <c r="B4537" s="1" t="str">
        <f>+IF(LEN(A4537)&gt;0,VLOOKUP(A4537,Seguimiento_Mar_2025!G$4:H$356,2,FALSE),"")</f>
        <v>Adultos mayores atendidos con servicios integrales</v>
      </c>
      <c r="C4537" s="1" t="str">
        <f>+IF(LEN(A4537)&gt;0,VLOOKUP(A4537,Seguimiento_Mar_2025!G$4:J$356,4,FALSE),"")</f>
        <v>Secretaría de Salud e Inclusión Social</v>
      </c>
      <c r="D4537" t="s">
        <v>1584</v>
      </c>
      <c r="E4537" t="str">
        <f t="shared" si="143"/>
        <v>52020405SAN JUAN DE URABA</v>
      </c>
      <c r="F4537" t="str">
        <f t="shared" si="142"/>
        <v/>
      </c>
      <c r="G4537">
        <v>1500</v>
      </c>
      <c r="H4537" s="2"/>
      <c r="I4537">
        <f>+ABS(SUMIF($A$4:$A$11183,A4537,$H$4:$H$11183)-IF(ISERROR(VLOOKUP(A4537,Seguimiento_Mar_2025!G$4:U$356,15,FALSE)),0,VLOOKUP(A4537,Seguimiento_Mar_2025!G$4:U$356,15,FALSE)))</f>
        <v>0</v>
      </c>
    </row>
    <row r="4538" spans="1:9">
      <c r="A4538" t="s">
        <v>258</v>
      </c>
      <c r="B4538" s="1" t="str">
        <f>+IF(LEN(A4538)&gt;0,VLOOKUP(A4538,Seguimiento_Mar_2025!G$4:H$356,2,FALSE),"")</f>
        <v>Adultos mayores atendidos con servicios integrales</v>
      </c>
      <c r="C4538" s="1" t="str">
        <f>+IF(LEN(A4538)&gt;0,VLOOKUP(A4538,Seguimiento_Mar_2025!G$4:J$356,4,FALSE),"")</f>
        <v>Secretaría de Salud e Inclusión Social</v>
      </c>
      <c r="D4538" t="s">
        <v>1307</v>
      </c>
      <c r="E4538" t="str">
        <f t="shared" si="143"/>
        <v>52020405Anzá</v>
      </c>
      <c r="F4538" t="str">
        <f t="shared" si="142"/>
        <v/>
      </c>
      <c r="G4538">
        <v>970</v>
      </c>
      <c r="H4538" s="2"/>
      <c r="I4538">
        <f>+ABS(SUMIF($A$4:$A$11183,A4538,$H$4:$H$11183)-IF(ISERROR(VLOOKUP(A4538,Seguimiento_Mar_2025!G$4:U$356,15,FALSE)),0,VLOOKUP(A4538,Seguimiento_Mar_2025!G$4:U$356,15,FALSE)))</f>
        <v>0</v>
      </c>
    </row>
    <row r="4539" spans="1:9">
      <c r="A4539" t="s">
        <v>258</v>
      </c>
      <c r="B4539" s="1" t="str">
        <f>+IF(LEN(A4539)&gt;0,VLOOKUP(A4539,Seguimiento_Mar_2025!G$4:H$356,2,FALSE),"")</f>
        <v>Adultos mayores atendidos con servicios integrales</v>
      </c>
      <c r="C4539" s="1" t="str">
        <f>+IF(LEN(A4539)&gt;0,VLOOKUP(A4539,Seguimiento_Mar_2025!G$4:J$356,4,FALSE),"")</f>
        <v>Secretaría de Salud e Inclusión Social</v>
      </c>
      <c r="D4539" t="s">
        <v>1492</v>
      </c>
      <c r="E4539" t="str">
        <f t="shared" si="143"/>
        <v>52020405SAN PEDRO DE URABÁ</v>
      </c>
      <c r="F4539" t="str">
        <f t="shared" si="142"/>
        <v/>
      </c>
      <c r="G4539">
        <v>800</v>
      </c>
      <c r="H4539" s="2"/>
      <c r="I4539">
        <f>+ABS(SUMIF($A$4:$A$11183,A4539,$H$4:$H$11183)-IF(ISERROR(VLOOKUP(A4539,Seguimiento_Mar_2025!G$4:U$356,15,FALSE)),0,VLOOKUP(A4539,Seguimiento_Mar_2025!G$4:U$356,15,FALSE)))</f>
        <v>0</v>
      </c>
    </row>
    <row r="4540" spans="1:9">
      <c r="A4540" t="s">
        <v>258</v>
      </c>
      <c r="B4540" s="1" t="str">
        <f>+IF(LEN(A4540)&gt;0,VLOOKUP(A4540,Seguimiento_Mar_2025!G$4:H$356,2,FALSE),"")</f>
        <v>Adultos mayores atendidos con servicios integrales</v>
      </c>
      <c r="C4540" s="1" t="str">
        <f>+IF(LEN(A4540)&gt;0,VLOOKUP(A4540,Seguimiento_Mar_2025!G$4:J$356,4,FALSE),"")</f>
        <v>Secretaría de Salud e Inclusión Social</v>
      </c>
      <c r="D4540" t="s">
        <v>1585</v>
      </c>
      <c r="E4540" t="str">
        <f t="shared" si="143"/>
        <v>52020405CARACOLI</v>
      </c>
      <c r="F4540" t="str">
        <f t="shared" si="142"/>
        <v/>
      </c>
      <c r="G4540">
        <v>700</v>
      </c>
      <c r="H4540" s="2"/>
      <c r="I4540">
        <f>+ABS(SUMIF($A$4:$A$11183,A4540,$H$4:$H$11183)-IF(ISERROR(VLOOKUP(A4540,Seguimiento_Mar_2025!G$4:U$356,15,FALSE)),0,VLOOKUP(A4540,Seguimiento_Mar_2025!G$4:U$356,15,FALSE)))</f>
        <v>0</v>
      </c>
    </row>
    <row r="4541" spans="1:9">
      <c r="A4541" t="s">
        <v>258</v>
      </c>
      <c r="B4541" s="1" t="str">
        <f>+IF(LEN(A4541)&gt;0,VLOOKUP(A4541,Seguimiento_Mar_2025!G$4:H$356,2,FALSE),"")</f>
        <v>Adultos mayores atendidos con servicios integrales</v>
      </c>
      <c r="C4541" s="1" t="str">
        <f>+IF(LEN(A4541)&gt;0,VLOOKUP(A4541,Seguimiento_Mar_2025!G$4:J$356,4,FALSE),"")</f>
        <v>Secretaría de Salud e Inclusión Social</v>
      </c>
      <c r="D4541" t="s">
        <v>1463</v>
      </c>
      <c r="E4541" t="str">
        <f t="shared" si="143"/>
        <v>52020405GUATAPE</v>
      </c>
      <c r="F4541" t="str">
        <f t="shared" si="142"/>
        <v/>
      </c>
      <c r="G4541">
        <v>22</v>
      </c>
      <c r="H4541" s="2"/>
      <c r="I4541">
        <f>+ABS(SUMIF($A$4:$A$11183,A4541,$H$4:$H$11183)-IF(ISERROR(VLOOKUP(A4541,Seguimiento_Mar_2025!G$4:U$356,15,FALSE)),0,VLOOKUP(A4541,Seguimiento_Mar_2025!G$4:U$356,15,FALSE)))</f>
        <v>0</v>
      </c>
    </row>
    <row r="4542" spans="1:9">
      <c r="A4542" t="s">
        <v>258</v>
      </c>
      <c r="B4542" s="1" t="str">
        <f>+IF(LEN(A4542)&gt;0,VLOOKUP(A4542,Seguimiento_Mar_2025!G$4:H$356,2,FALSE),"")</f>
        <v>Adultos mayores atendidos con servicios integrales</v>
      </c>
      <c r="C4542" s="1" t="str">
        <f>+IF(LEN(A4542)&gt;0,VLOOKUP(A4542,Seguimiento_Mar_2025!G$4:J$356,4,FALSE),"")</f>
        <v>Secretaría de Salud e Inclusión Social</v>
      </c>
      <c r="D4542" t="s">
        <v>1483</v>
      </c>
      <c r="E4542" t="str">
        <f t="shared" si="143"/>
        <v>52020405PUERTO TRIUNFO</v>
      </c>
      <c r="F4542" t="str">
        <f t="shared" si="142"/>
        <v/>
      </c>
      <c r="G4542">
        <v>43</v>
      </c>
      <c r="H4542" s="2"/>
      <c r="I4542">
        <f>+ABS(SUMIF($A$4:$A$11183,A4542,$H$4:$H$11183)-IF(ISERROR(VLOOKUP(A4542,Seguimiento_Mar_2025!G$4:U$356,15,FALSE)),0,VLOOKUP(A4542,Seguimiento_Mar_2025!G$4:U$356,15,FALSE)))</f>
        <v>0</v>
      </c>
    </row>
    <row r="4543" spans="1:9">
      <c r="A4543" t="s">
        <v>258</v>
      </c>
      <c r="B4543" s="1" t="str">
        <f>+IF(LEN(A4543)&gt;0,VLOOKUP(A4543,Seguimiento_Mar_2025!G$4:H$356,2,FALSE),"")</f>
        <v>Adultos mayores atendidos con servicios integrales</v>
      </c>
      <c r="C4543" s="1" t="str">
        <f>+IF(LEN(A4543)&gt;0,VLOOKUP(A4543,Seguimiento_Mar_2025!G$4:J$356,4,FALSE),"")</f>
        <v>Secretaría de Salud e Inclusión Social</v>
      </c>
      <c r="D4543" t="s">
        <v>1440</v>
      </c>
      <c r="E4543" t="str">
        <f t="shared" si="143"/>
        <v>52020405CAMPAMENTO</v>
      </c>
      <c r="F4543" t="str">
        <f t="shared" si="142"/>
        <v/>
      </c>
      <c r="G4543">
        <v>14</v>
      </c>
      <c r="H4543" s="2"/>
      <c r="I4543">
        <f>+ABS(SUMIF($A$4:$A$11183,A4543,$H$4:$H$11183)-IF(ISERROR(VLOOKUP(A4543,Seguimiento_Mar_2025!G$4:U$356,15,FALSE)),0,VLOOKUP(A4543,Seguimiento_Mar_2025!G$4:U$356,15,FALSE)))</f>
        <v>0</v>
      </c>
    </row>
    <row r="4544" spans="1:9">
      <c r="A4544" t="s">
        <v>258</v>
      </c>
      <c r="B4544" s="1" t="str">
        <f>+IF(LEN(A4544)&gt;0,VLOOKUP(A4544,Seguimiento_Mar_2025!G$4:H$356,2,FALSE),"")</f>
        <v>Adultos mayores atendidos con servicios integrales</v>
      </c>
      <c r="C4544" s="1" t="str">
        <f>+IF(LEN(A4544)&gt;0,VLOOKUP(A4544,Seguimiento_Mar_2025!G$4:J$356,4,FALSE),"")</f>
        <v>Secretaría de Salud e Inclusión Social</v>
      </c>
      <c r="D4544" t="s">
        <v>1534</v>
      </c>
      <c r="E4544" t="str">
        <f t="shared" si="143"/>
        <v>52020405YARUMAL</v>
      </c>
      <c r="F4544" t="str">
        <f t="shared" si="142"/>
        <v/>
      </c>
      <c r="G4544">
        <v>35</v>
      </c>
      <c r="H4544" s="2"/>
      <c r="I4544">
        <f>+ABS(SUMIF($A$4:$A$11183,A4544,$H$4:$H$11183)-IF(ISERROR(VLOOKUP(A4544,Seguimiento_Mar_2025!G$4:U$356,15,FALSE)),0,VLOOKUP(A4544,Seguimiento_Mar_2025!G$4:U$356,15,FALSE)))</f>
        <v>0</v>
      </c>
    </row>
    <row r="4545" spans="1:9">
      <c r="A4545" t="s">
        <v>258</v>
      </c>
      <c r="B4545" s="1" t="str">
        <f>+IF(LEN(A4545)&gt;0,VLOOKUP(A4545,Seguimiento_Mar_2025!G$4:H$356,2,FALSE),"")</f>
        <v>Adultos mayores atendidos con servicios integrales</v>
      </c>
      <c r="C4545" s="1" t="str">
        <f>+IF(LEN(A4545)&gt;0,VLOOKUP(A4545,Seguimiento_Mar_2025!G$4:J$356,4,FALSE),"")</f>
        <v>Secretaría de Salud e Inclusión Social</v>
      </c>
      <c r="D4545" t="s">
        <v>1586</v>
      </c>
      <c r="E4545" t="str">
        <f t="shared" si="143"/>
        <v xml:space="preserve">52020405ARMENIA </v>
      </c>
      <c r="F4545" t="str">
        <f t="shared" si="142"/>
        <v/>
      </c>
      <c r="G4545">
        <v>9</v>
      </c>
      <c r="H4545" s="2"/>
      <c r="I4545">
        <f>+ABS(SUMIF($A$4:$A$11183,A4545,$H$4:$H$11183)-IF(ISERROR(VLOOKUP(A4545,Seguimiento_Mar_2025!G$4:U$356,15,FALSE)),0,VLOOKUP(A4545,Seguimiento_Mar_2025!G$4:U$356,15,FALSE)))</f>
        <v>0</v>
      </c>
    </row>
    <row r="4546" spans="1:9">
      <c r="A4546" t="s">
        <v>258</v>
      </c>
      <c r="B4546" s="1" t="str">
        <f>+IF(LEN(A4546)&gt;0,VLOOKUP(A4546,Seguimiento_Mar_2025!G$4:H$356,2,FALSE),"")</f>
        <v>Adultos mayores atendidos con servicios integrales</v>
      </c>
      <c r="C4546" s="1" t="str">
        <f>+IF(LEN(A4546)&gt;0,VLOOKUP(A4546,Seguimiento_Mar_2025!G$4:J$356,4,FALSE),"")</f>
        <v>Secretaría de Salud e Inclusión Social</v>
      </c>
      <c r="D4546" t="s">
        <v>1587</v>
      </c>
      <c r="E4546" t="str">
        <f t="shared" si="143"/>
        <v xml:space="preserve">52020405EL BAGRE </v>
      </c>
      <c r="F4546" t="str">
        <f t="shared" si="142"/>
        <v/>
      </c>
      <c r="G4546">
        <v>33</v>
      </c>
      <c r="H4546" s="2"/>
      <c r="I4546">
        <f>+ABS(SUMIF($A$4:$A$11183,A4546,$H$4:$H$11183)-IF(ISERROR(VLOOKUP(A4546,Seguimiento_Mar_2025!G$4:U$356,15,FALSE)),0,VLOOKUP(A4546,Seguimiento_Mar_2025!G$4:U$356,15,FALSE)))</f>
        <v>0</v>
      </c>
    </row>
    <row r="4547" spans="1:9">
      <c r="A4547" t="s">
        <v>258</v>
      </c>
      <c r="B4547" s="1" t="str">
        <f>+IF(LEN(A4547)&gt;0,VLOOKUP(A4547,Seguimiento_Mar_2025!G$4:H$356,2,FALSE),"")</f>
        <v>Adultos mayores atendidos con servicios integrales</v>
      </c>
      <c r="C4547" s="1" t="str">
        <f>+IF(LEN(A4547)&gt;0,VLOOKUP(A4547,Seguimiento_Mar_2025!G$4:J$356,4,FALSE),"")</f>
        <v>Secretaría de Salud e Inclusión Social</v>
      </c>
      <c r="D4547" t="s">
        <v>1237</v>
      </c>
      <c r="E4547" t="str">
        <f t="shared" si="143"/>
        <v>52020405Jericó</v>
      </c>
      <c r="F4547" t="str">
        <f t="shared" si="142"/>
        <v/>
      </c>
      <c r="G4547">
        <v>50</v>
      </c>
      <c r="H4547" s="2"/>
      <c r="I4547">
        <f>+ABS(SUMIF($A$4:$A$11183,A4547,$H$4:$H$11183)-IF(ISERROR(VLOOKUP(A4547,Seguimiento_Mar_2025!G$4:U$356,15,FALSE)),0,VLOOKUP(A4547,Seguimiento_Mar_2025!G$4:U$356,15,FALSE)))</f>
        <v>0</v>
      </c>
    </row>
    <row r="4548" spans="1:9">
      <c r="A4548" t="s">
        <v>258</v>
      </c>
      <c r="B4548" s="1" t="str">
        <f>+IF(LEN(A4548)&gt;0,VLOOKUP(A4548,Seguimiento_Mar_2025!G$4:H$356,2,FALSE),"")</f>
        <v>Adultos mayores atendidos con servicios integrales</v>
      </c>
      <c r="C4548" s="1" t="str">
        <f>+IF(LEN(A4548)&gt;0,VLOOKUP(A4548,Seguimiento_Mar_2025!G$4:J$356,4,FALSE),"")</f>
        <v>Secretaría de Salud e Inclusión Social</v>
      </c>
      <c r="D4548" t="s">
        <v>1263</v>
      </c>
      <c r="E4548" t="str">
        <f t="shared" si="143"/>
        <v>52020405Tarazá</v>
      </c>
      <c r="F4548" t="str">
        <f t="shared" ref="F4548:F4611" si="144">+IF(IF(LEN(E4548)&gt;0,COUNTIF($E$4:$E$11183,E4548),"")=1,"",IF(LEN(E4548)&gt;0,COUNTIF($E$4:$E$11183,E4548),""))</f>
        <v/>
      </c>
      <c r="G4548">
        <v>8</v>
      </c>
      <c r="H4548" s="2"/>
      <c r="I4548">
        <f>+ABS(SUMIF($A$4:$A$11183,A4548,$H$4:$H$11183)-IF(ISERROR(VLOOKUP(A4548,Seguimiento_Mar_2025!G$4:U$356,15,FALSE)),0,VLOOKUP(A4548,Seguimiento_Mar_2025!G$4:U$356,15,FALSE)))</f>
        <v>0</v>
      </c>
    </row>
    <row r="4549" spans="1:9">
      <c r="A4549" t="s">
        <v>258</v>
      </c>
      <c r="B4549" s="1" t="str">
        <f>+IF(LEN(A4549)&gt;0,VLOOKUP(A4549,Seguimiento_Mar_2025!G$4:H$356,2,FALSE),"")</f>
        <v>Adultos mayores atendidos con servicios integrales</v>
      </c>
      <c r="C4549" s="1" t="str">
        <f>+IF(LEN(A4549)&gt;0,VLOOKUP(A4549,Seguimiento_Mar_2025!G$4:J$356,4,FALSE),"")</f>
        <v>Secretaría de Salud e Inclusión Social</v>
      </c>
      <c r="D4549" t="s">
        <v>1498</v>
      </c>
      <c r="E4549" t="str">
        <f t="shared" si="143"/>
        <v>52020405SANTO DOMINGO</v>
      </c>
      <c r="F4549" t="str">
        <f t="shared" si="144"/>
        <v/>
      </c>
      <c r="G4549">
        <v>18</v>
      </c>
      <c r="H4549" s="2"/>
      <c r="I4549">
        <f>+ABS(SUMIF($A$4:$A$11183,A4549,$H$4:$H$11183)-IF(ISERROR(VLOOKUP(A4549,Seguimiento_Mar_2025!G$4:U$356,15,FALSE)),0,VLOOKUP(A4549,Seguimiento_Mar_2025!G$4:U$356,15,FALSE)))</f>
        <v>0</v>
      </c>
    </row>
    <row r="4550" spans="1:9">
      <c r="A4550" t="s">
        <v>258</v>
      </c>
      <c r="B4550" s="1" t="str">
        <f>+IF(LEN(A4550)&gt;0,VLOOKUP(A4550,Seguimiento_Mar_2025!G$4:H$356,2,FALSE),"")</f>
        <v>Adultos mayores atendidos con servicios integrales</v>
      </c>
      <c r="C4550" s="1" t="str">
        <f>+IF(LEN(A4550)&gt;0,VLOOKUP(A4550,Seguimiento_Mar_2025!G$4:J$356,4,FALSE),"")</f>
        <v>Secretaría de Salud e Inclusión Social</v>
      </c>
      <c r="D4550" t="s">
        <v>1588</v>
      </c>
      <c r="E4550" t="str">
        <f t="shared" si="143"/>
        <v>52020405SALGAR</v>
      </c>
      <c r="F4550" t="str">
        <f t="shared" si="144"/>
        <v/>
      </c>
      <c r="G4550">
        <v>600</v>
      </c>
      <c r="H4550" s="2"/>
      <c r="I4550">
        <f>+ABS(SUMIF($A$4:$A$11183,A4550,$H$4:$H$11183)-IF(ISERROR(VLOOKUP(A4550,Seguimiento_Mar_2025!G$4:U$356,15,FALSE)),0,VLOOKUP(A4550,Seguimiento_Mar_2025!G$4:U$356,15,FALSE)))</f>
        <v>0</v>
      </c>
    </row>
    <row r="4551" spans="1:9" ht="30">
      <c r="A4551" t="s">
        <v>264</v>
      </c>
      <c r="B4551" s="1" t="str">
        <f>+IF(LEN(A4551)&gt;0,VLOOKUP(A4551,Seguimiento_Mar_2025!G$4:H$356,2,FALSE),"")</f>
        <v>Cuidadores, familiares y responsables de personas con discapacidad cualificados</v>
      </c>
      <c r="C4551" s="1" t="str">
        <f>+IF(LEN(A4551)&gt;0,VLOOKUP(A4551,Seguimiento_Mar_2025!G$4:J$356,4,FALSE),"")</f>
        <v>Secretaría de Salud e Inclusión Social</v>
      </c>
      <c r="D4551" t="s">
        <v>1271</v>
      </c>
      <c r="E4551" t="str">
        <f t="shared" si="143"/>
        <v>52020502Abejorral</v>
      </c>
      <c r="F4551" t="str">
        <f t="shared" si="144"/>
        <v/>
      </c>
      <c r="G4551">
        <v>17</v>
      </c>
      <c r="H4551" s="2"/>
      <c r="I4551">
        <f>+ABS(SUMIF($A$4:$A$11183,A4551,$H$4:$H$11183)-IF(ISERROR(VLOOKUP(A4551,Seguimiento_Mar_2025!G$4:U$356,15,FALSE)),0,VLOOKUP(A4551,Seguimiento_Mar_2025!G$4:U$356,15,FALSE)))</f>
        <v>0</v>
      </c>
    </row>
    <row r="4552" spans="1:9" ht="30">
      <c r="A4552" t="s">
        <v>264</v>
      </c>
      <c r="B4552" s="1" t="str">
        <f>+IF(LEN(A4552)&gt;0,VLOOKUP(A4552,Seguimiento_Mar_2025!G$4:H$356,2,FALSE),"")</f>
        <v>Cuidadores, familiares y responsables de personas con discapacidad cualificados</v>
      </c>
      <c r="C4552" s="1" t="str">
        <f>+IF(LEN(A4552)&gt;0,VLOOKUP(A4552,Seguimiento_Mar_2025!G$4:J$356,4,FALSE),"")</f>
        <v>Secretaría de Salud e Inclusión Social</v>
      </c>
      <c r="D4552" t="s">
        <v>1303</v>
      </c>
      <c r="E4552" t="str">
        <f t="shared" si="143"/>
        <v>52020502Abriaquí</v>
      </c>
      <c r="F4552" t="str">
        <f t="shared" si="144"/>
        <v/>
      </c>
      <c r="G4552">
        <v>5</v>
      </c>
      <c r="H4552" s="2"/>
      <c r="I4552">
        <f>+ABS(SUMIF($A$4:$A$11183,A4552,$H$4:$H$11183)-IF(ISERROR(VLOOKUP(A4552,Seguimiento_Mar_2025!G$4:U$356,15,FALSE)),0,VLOOKUP(A4552,Seguimiento_Mar_2025!G$4:U$356,15,FALSE)))</f>
        <v>0</v>
      </c>
    </row>
    <row r="4553" spans="1:9" ht="30">
      <c r="A4553" t="s">
        <v>264</v>
      </c>
      <c r="B4553" s="1" t="str">
        <f>+IF(LEN(A4553)&gt;0,VLOOKUP(A4553,Seguimiento_Mar_2025!G$4:H$356,2,FALSE),"")</f>
        <v>Cuidadores, familiares y responsables de personas con discapacidad cualificados</v>
      </c>
      <c r="C4553" s="1" t="str">
        <f>+IF(LEN(A4553)&gt;0,VLOOKUP(A4553,Seguimiento_Mar_2025!G$4:J$356,4,FALSE),"")</f>
        <v>Secretaría de Salud e Inclusión Social</v>
      </c>
      <c r="D4553" t="s">
        <v>1304</v>
      </c>
      <c r="E4553" t="str">
        <f t="shared" si="143"/>
        <v>52020502Alejandría</v>
      </c>
      <c r="F4553" t="str">
        <f t="shared" si="144"/>
        <v/>
      </c>
      <c r="G4553">
        <v>3</v>
      </c>
      <c r="H4553" s="2"/>
      <c r="I4553">
        <f>+ABS(SUMIF($A$4:$A$11183,A4553,$H$4:$H$11183)-IF(ISERROR(VLOOKUP(A4553,Seguimiento_Mar_2025!G$4:U$356,15,FALSE)),0,VLOOKUP(A4553,Seguimiento_Mar_2025!G$4:U$356,15,FALSE)))</f>
        <v>0</v>
      </c>
    </row>
    <row r="4554" spans="1:9" ht="30">
      <c r="A4554" t="s">
        <v>264</v>
      </c>
      <c r="B4554" s="1" t="str">
        <f>+IF(LEN(A4554)&gt;0,VLOOKUP(A4554,Seguimiento_Mar_2025!G$4:H$356,2,FALSE),"")</f>
        <v>Cuidadores, familiares y responsables de personas con discapacidad cualificados</v>
      </c>
      <c r="C4554" s="1" t="str">
        <f>+IF(LEN(A4554)&gt;0,VLOOKUP(A4554,Seguimiento_Mar_2025!G$4:J$356,4,FALSE),"")</f>
        <v>Secretaría de Salud e Inclusión Social</v>
      </c>
      <c r="D4554" t="s">
        <v>1230</v>
      </c>
      <c r="E4554" t="str">
        <f t="shared" si="143"/>
        <v>52020502Amagá</v>
      </c>
      <c r="F4554" t="str">
        <f t="shared" si="144"/>
        <v/>
      </c>
      <c r="G4554">
        <v>2</v>
      </c>
      <c r="H4554" s="2"/>
      <c r="I4554">
        <f>+ABS(SUMIF($A$4:$A$11183,A4554,$H$4:$H$11183)-IF(ISERROR(VLOOKUP(A4554,Seguimiento_Mar_2025!G$4:U$356,15,FALSE)),0,VLOOKUP(A4554,Seguimiento_Mar_2025!G$4:U$356,15,FALSE)))</f>
        <v>0</v>
      </c>
    </row>
    <row r="4555" spans="1:9" ht="30">
      <c r="A4555" t="s">
        <v>264</v>
      </c>
      <c r="B4555" s="1" t="str">
        <f>+IF(LEN(A4555)&gt;0,VLOOKUP(A4555,Seguimiento_Mar_2025!G$4:H$356,2,FALSE),"")</f>
        <v>Cuidadores, familiares y responsables de personas con discapacidad cualificados</v>
      </c>
      <c r="C4555" s="1" t="str">
        <f>+IF(LEN(A4555)&gt;0,VLOOKUP(A4555,Seguimiento_Mar_2025!G$4:J$356,4,FALSE),"")</f>
        <v>Secretaría de Salud e Inclusión Social</v>
      </c>
      <c r="D4555" t="s">
        <v>1305</v>
      </c>
      <c r="E4555" t="str">
        <f t="shared" si="143"/>
        <v>52020502Amalfi</v>
      </c>
      <c r="F4555" t="str">
        <f t="shared" si="144"/>
        <v/>
      </c>
      <c r="G4555">
        <v>22</v>
      </c>
      <c r="H4555" s="2"/>
      <c r="I4555">
        <f>+ABS(SUMIF($A$4:$A$11183,A4555,$H$4:$H$11183)-IF(ISERROR(VLOOKUP(A4555,Seguimiento_Mar_2025!G$4:U$356,15,FALSE)),0,VLOOKUP(A4555,Seguimiento_Mar_2025!G$4:U$356,15,FALSE)))</f>
        <v>0</v>
      </c>
    </row>
    <row r="4556" spans="1:9" ht="30">
      <c r="A4556" t="s">
        <v>264</v>
      </c>
      <c r="B4556" s="1" t="str">
        <f>+IF(LEN(A4556)&gt;0,VLOOKUP(A4556,Seguimiento_Mar_2025!G$4:H$356,2,FALSE),"")</f>
        <v>Cuidadores, familiares y responsables de personas con discapacidad cualificados</v>
      </c>
      <c r="C4556" s="1" t="str">
        <f>+IF(LEN(A4556)&gt;0,VLOOKUP(A4556,Seguimiento_Mar_2025!G$4:J$356,4,FALSE),"")</f>
        <v>Secretaría de Salud e Inclusión Social</v>
      </c>
      <c r="D4556" t="s">
        <v>1241</v>
      </c>
      <c r="E4556" t="str">
        <f t="shared" si="143"/>
        <v>52020502Andes</v>
      </c>
      <c r="F4556" t="str">
        <f t="shared" si="144"/>
        <v/>
      </c>
      <c r="G4556">
        <v>6</v>
      </c>
      <c r="H4556" s="2"/>
      <c r="I4556">
        <f>+ABS(SUMIF($A$4:$A$11183,A4556,$H$4:$H$11183)-IF(ISERROR(VLOOKUP(A4556,Seguimiento_Mar_2025!G$4:U$356,15,FALSE)),0,VLOOKUP(A4556,Seguimiento_Mar_2025!G$4:U$356,15,FALSE)))</f>
        <v>0</v>
      </c>
    </row>
    <row r="4557" spans="1:9" ht="30">
      <c r="A4557" t="s">
        <v>264</v>
      </c>
      <c r="B4557" s="1" t="str">
        <f>+IF(LEN(A4557)&gt;0,VLOOKUP(A4557,Seguimiento_Mar_2025!G$4:H$356,2,FALSE),"")</f>
        <v>Cuidadores, familiares y responsables de personas con discapacidad cualificados</v>
      </c>
      <c r="C4557" s="1" t="str">
        <f>+IF(LEN(A4557)&gt;0,VLOOKUP(A4557,Seguimiento_Mar_2025!G$4:J$356,4,FALSE),"")</f>
        <v>Secretaría de Salud e Inclusión Social</v>
      </c>
      <c r="D4557" t="s">
        <v>1278</v>
      </c>
      <c r="E4557" t="str">
        <f t="shared" si="143"/>
        <v>52020502Angostura</v>
      </c>
      <c r="F4557" t="str">
        <f t="shared" si="144"/>
        <v/>
      </c>
      <c r="G4557">
        <v>3</v>
      </c>
      <c r="H4557" s="2"/>
      <c r="I4557">
        <f>+ABS(SUMIF($A$4:$A$11183,A4557,$H$4:$H$11183)-IF(ISERROR(VLOOKUP(A4557,Seguimiento_Mar_2025!G$4:U$356,15,FALSE)),0,VLOOKUP(A4557,Seguimiento_Mar_2025!G$4:U$356,15,FALSE)))</f>
        <v>0</v>
      </c>
    </row>
    <row r="4558" spans="1:9" ht="30">
      <c r="A4558" t="s">
        <v>264</v>
      </c>
      <c r="B4558" s="1" t="str">
        <f>+IF(LEN(A4558)&gt;0,VLOOKUP(A4558,Seguimiento_Mar_2025!G$4:H$356,2,FALSE),"")</f>
        <v>Cuidadores, familiares y responsables de personas con discapacidad cualificados</v>
      </c>
      <c r="C4558" s="1" t="str">
        <f>+IF(LEN(A4558)&gt;0,VLOOKUP(A4558,Seguimiento_Mar_2025!G$4:J$356,4,FALSE),"")</f>
        <v>Secretaría de Salud e Inclusión Social</v>
      </c>
      <c r="D4558" t="s">
        <v>1306</v>
      </c>
      <c r="E4558" t="str">
        <f t="shared" si="143"/>
        <v>52020502Anorí</v>
      </c>
      <c r="F4558" t="str">
        <f t="shared" si="144"/>
        <v/>
      </c>
      <c r="G4558">
        <v>3</v>
      </c>
      <c r="H4558" s="2"/>
      <c r="I4558">
        <f>+ABS(SUMIF($A$4:$A$11183,A4558,$H$4:$H$11183)-IF(ISERROR(VLOOKUP(A4558,Seguimiento_Mar_2025!G$4:U$356,15,FALSE)),0,VLOOKUP(A4558,Seguimiento_Mar_2025!G$4:U$356,15,FALSE)))</f>
        <v>0</v>
      </c>
    </row>
    <row r="4559" spans="1:9" ht="30">
      <c r="A4559" t="s">
        <v>264</v>
      </c>
      <c r="B4559" s="1" t="str">
        <f>+IF(LEN(A4559)&gt;0,VLOOKUP(A4559,Seguimiento_Mar_2025!G$4:H$356,2,FALSE),"")</f>
        <v>Cuidadores, familiares y responsables de personas con discapacidad cualificados</v>
      </c>
      <c r="C4559" s="1" t="str">
        <f>+IF(LEN(A4559)&gt;0,VLOOKUP(A4559,Seguimiento_Mar_2025!G$4:J$356,4,FALSE),"")</f>
        <v>Secretaría de Salud e Inclusión Social</v>
      </c>
      <c r="D4559" t="s">
        <v>1307</v>
      </c>
      <c r="E4559" t="str">
        <f t="shared" si="143"/>
        <v>52020502Anzá</v>
      </c>
      <c r="F4559" t="str">
        <f t="shared" si="144"/>
        <v/>
      </c>
      <c r="G4559">
        <v>2</v>
      </c>
      <c r="H4559" s="2"/>
      <c r="I4559">
        <f>+ABS(SUMIF($A$4:$A$11183,A4559,$H$4:$H$11183)-IF(ISERROR(VLOOKUP(A4559,Seguimiento_Mar_2025!G$4:U$356,15,FALSE)),0,VLOOKUP(A4559,Seguimiento_Mar_2025!G$4:U$356,15,FALSE)))</f>
        <v>0</v>
      </c>
    </row>
    <row r="4560" spans="1:9" ht="30">
      <c r="A4560" t="s">
        <v>264</v>
      </c>
      <c r="B4560" s="1" t="str">
        <f>+IF(LEN(A4560)&gt;0,VLOOKUP(A4560,Seguimiento_Mar_2025!G$4:H$356,2,FALSE),"")</f>
        <v>Cuidadores, familiares y responsables de personas con discapacidad cualificados</v>
      </c>
      <c r="C4560" s="1" t="str">
        <f>+IF(LEN(A4560)&gt;0,VLOOKUP(A4560,Seguimiento_Mar_2025!G$4:J$356,4,FALSE),"")</f>
        <v>Secretaría de Salud e Inclusión Social</v>
      </c>
      <c r="D4560" t="s">
        <v>1257</v>
      </c>
      <c r="E4560" t="str">
        <f t="shared" si="143"/>
        <v>52020502Apartadó</v>
      </c>
      <c r="F4560" t="str">
        <f t="shared" si="144"/>
        <v/>
      </c>
      <c r="G4560">
        <v>8</v>
      </c>
      <c r="H4560" s="2"/>
      <c r="I4560">
        <f>+ABS(SUMIF($A$4:$A$11183,A4560,$H$4:$H$11183)-IF(ISERROR(VLOOKUP(A4560,Seguimiento_Mar_2025!G$4:U$356,15,FALSE)),0,VLOOKUP(A4560,Seguimiento_Mar_2025!G$4:U$356,15,FALSE)))</f>
        <v>0</v>
      </c>
    </row>
    <row r="4561" spans="1:9" ht="30">
      <c r="A4561" t="s">
        <v>264</v>
      </c>
      <c r="B4561" s="1" t="str">
        <f>+IF(LEN(A4561)&gt;0,VLOOKUP(A4561,Seguimiento_Mar_2025!G$4:H$356,2,FALSE),"")</f>
        <v>Cuidadores, familiares y responsables de personas con discapacidad cualificados</v>
      </c>
      <c r="C4561" s="1" t="str">
        <f>+IF(LEN(A4561)&gt;0,VLOOKUP(A4561,Seguimiento_Mar_2025!G$4:J$356,4,FALSE),"")</f>
        <v>Secretaría de Salud e Inclusión Social</v>
      </c>
      <c r="D4561" t="s">
        <v>1308</v>
      </c>
      <c r="E4561" t="str">
        <f t="shared" si="143"/>
        <v>52020502Argelia</v>
      </c>
      <c r="F4561" t="str">
        <f t="shared" si="144"/>
        <v/>
      </c>
      <c r="G4561">
        <v>2</v>
      </c>
      <c r="H4561" s="2"/>
      <c r="I4561">
        <f>+ABS(SUMIF($A$4:$A$11183,A4561,$H$4:$H$11183)-IF(ISERROR(VLOOKUP(A4561,Seguimiento_Mar_2025!G$4:U$356,15,FALSE)),0,VLOOKUP(A4561,Seguimiento_Mar_2025!G$4:U$356,15,FALSE)))</f>
        <v>0</v>
      </c>
    </row>
    <row r="4562" spans="1:9" ht="30">
      <c r="A4562" t="s">
        <v>264</v>
      </c>
      <c r="B4562" s="1" t="str">
        <f>+IF(LEN(A4562)&gt;0,VLOOKUP(A4562,Seguimiento_Mar_2025!G$4:H$356,2,FALSE),"")</f>
        <v>Cuidadores, familiares y responsables de personas con discapacidad cualificados</v>
      </c>
      <c r="C4562" s="1" t="str">
        <f>+IF(LEN(A4562)&gt;0,VLOOKUP(A4562,Seguimiento_Mar_2025!G$4:J$356,4,FALSE),"")</f>
        <v>Secretaría de Salud e Inclusión Social</v>
      </c>
      <c r="D4562" t="s">
        <v>1269</v>
      </c>
      <c r="E4562" t="str">
        <f t="shared" si="143"/>
        <v>52020502Armenia</v>
      </c>
      <c r="F4562" t="str">
        <f t="shared" si="144"/>
        <v/>
      </c>
      <c r="G4562">
        <v>1</v>
      </c>
      <c r="H4562" s="2"/>
      <c r="I4562">
        <f>+ABS(SUMIF($A$4:$A$11183,A4562,$H$4:$H$11183)-IF(ISERROR(VLOOKUP(A4562,Seguimiento_Mar_2025!G$4:U$356,15,FALSE)),0,VLOOKUP(A4562,Seguimiento_Mar_2025!G$4:U$356,15,FALSE)))</f>
        <v>0</v>
      </c>
    </row>
    <row r="4563" spans="1:9" ht="30">
      <c r="A4563" t="s">
        <v>264</v>
      </c>
      <c r="B4563" s="1" t="str">
        <f>+IF(LEN(A4563)&gt;0,VLOOKUP(A4563,Seguimiento_Mar_2025!G$4:H$356,2,FALSE),"")</f>
        <v>Cuidadores, familiares y responsables de personas con discapacidad cualificados</v>
      </c>
      <c r="C4563" s="1" t="str">
        <f>+IF(LEN(A4563)&gt;0,VLOOKUP(A4563,Seguimiento_Mar_2025!G$4:J$356,4,FALSE),"")</f>
        <v>Secretaría de Salud e Inclusión Social</v>
      </c>
      <c r="D4563" t="s">
        <v>1309</v>
      </c>
      <c r="E4563" t="str">
        <f t="shared" si="143"/>
        <v>52020502Barbosa</v>
      </c>
      <c r="F4563" t="str">
        <f t="shared" si="144"/>
        <v/>
      </c>
      <c r="G4563">
        <v>18</v>
      </c>
      <c r="H4563" s="2"/>
      <c r="I4563">
        <f>+ABS(SUMIF($A$4:$A$11183,A4563,$H$4:$H$11183)-IF(ISERROR(VLOOKUP(A4563,Seguimiento_Mar_2025!G$4:U$356,15,FALSE)),0,VLOOKUP(A4563,Seguimiento_Mar_2025!G$4:U$356,15,FALSE)))</f>
        <v>0</v>
      </c>
    </row>
    <row r="4564" spans="1:9" ht="30">
      <c r="A4564" t="s">
        <v>264</v>
      </c>
      <c r="B4564" s="1" t="str">
        <f>+IF(LEN(A4564)&gt;0,VLOOKUP(A4564,Seguimiento_Mar_2025!G$4:H$356,2,FALSE),"")</f>
        <v>Cuidadores, familiares y responsables de personas con discapacidad cualificados</v>
      </c>
      <c r="C4564" s="1" t="str">
        <f>+IF(LEN(A4564)&gt;0,VLOOKUP(A4564,Seguimiento_Mar_2025!G$4:J$356,4,FALSE),"")</f>
        <v>Secretaría de Salud e Inclusión Social</v>
      </c>
      <c r="D4564" t="s">
        <v>1310</v>
      </c>
      <c r="E4564" t="str">
        <f t="shared" si="143"/>
        <v>52020502Bello</v>
      </c>
      <c r="F4564" t="str">
        <f t="shared" si="144"/>
        <v/>
      </c>
      <c r="G4564">
        <v>3</v>
      </c>
      <c r="H4564" s="2"/>
      <c r="I4564">
        <f>+ABS(SUMIF($A$4:$A$11183,A4564,$H$4:$H$11183)-IF(ISERROR(VLOOKUP(A4564,Seguimiento_Mar_2025!G$4:U$356,15,FALSE)),0,VLOOKUP(A4564,Seguimiento_Mar_2025!G$4:U$356,15,FALSE)))</f>
        <v>0</v>
      </c>
    </row>
    <row r="4565" spans="1:9" ht="30">
      <c r="A4565" t="s">
        <v>264</v>
      </c>
      <c r="B4565" s="1" t="str">
        <f>+IF(LEN(A4565)&gt;0,VLOOKUP(A4565,Seguimiento_Mar_2025!G$4:H$356,2,FALSE),"")</f>
        <v>Cuidadores, familiares y responsables de personas con discapacidad cualificados</v>
      </c>
      <c r="C4565" s="1" t="str">
        <f>+IF(LEN(A4565)&gt;0,VLOOKUP(A4565,Seguimiento_Mar_2025!G$4:J$356,4,FALSE),"")</f>
        <v>Secretaría de Salud e Inclusión Social</v>
      </c>
      <c r="D4565" t="s">
        <v>1279</v>
      </c>
      <c r="E4565" t="str">
        <f t="shared" si="143"/>
        <v>52020502Belmira</v>
      </c>
      <c r="F4565" t="str">
        <f t="shared" si="144"/>
        <v/>
      </c>
      <c r="G4565">
        <v>1</v>
      </c>
      <c r="H4565" s="2"/>
      <c r="I4565">
        <f>+ABS(SUMIF($A$4:$A$11183,A4565,$H$4:$H$11183)-IF(ISERROR(VLOOKUP(A4565,Seguimiento_Mar_2025!G$4:U$356,15,FALSE)),0,VLOOKUP(A4565,Seguimiento_Mar_2025!G$4:U$356,15,FALSE)))</f>
        <v>0</v>
      </c>
    </row>
    <row r="4566" spans="1:9" ht="30">
      <c r="A4566" t="s">
        <v>264</v>
      </c>
      <c r="B4566" s="1" t="str">
        <f>+IF(LEN(A4566)&gt;0,VLOOKUP(A4566,Seguimiento_Mar_2025!G$4:H$356,2,FALSE),"")</f>
        <v>Cuidadores, familiares y responsables de personas con discapacidad cualificados</v>
      </c>
      <c r="C4566" s="1" t="str">
        <f>+IF(LEN(A4566)&gt;0,VLOOKUP(A4566,Seguimiento_Mar_2025!G$4:J$356,4,FALSE),"")</f>
        <v>Secretaría de Salud e Inclusión Social</v>
      </c>
      <c r="D4566" t="s">
        <v>1272</v>
      </c>
      <c r="E4566" t="str">
        <f t="shared" si="143"/>
        <v>52020502Betulia</v>
      </c>
      <c r="F4566" t="str">
        <f t="shared" si="144"/>
        <v/>
      </c>
      <c r="G4566">
        <v>2</v>
      </c>
      <c r="H4566" s="2"/>
      <c r="I4566">
        <f>+ABS(SUMIF($A$4:$A$11183,A4566,$H$4:$H$11183)-IF(ISERROR(VLOOKUP(A4566,Seguimiento_Mar_2025!G$4:U$356,15,FALSE)),0,VLOOKUP(A4566,Seguimiento_Mar_2025!G$4:U$356,15,FALSE)))</f>
        <v>0</v>
      </c>
    </row>
    <row r="4567" spans="1:9" ht="30">
      <c r="A4567" t="s">
        <v>264</v>
      </c>
      <c r="B4567" s="1" t="str">
        <f>+IF(LEN(A4567)&gt;0,VLOOKUP(A4567,Seguimiento_Mar_2025!G$4:H$356,2,FALSE),"")</f>
        <v>Cuidadores, familiares y responsables de personas con discapacidad cualificados</v>
      </c>
      <c r="C4567" s="1" t="str">
        <f>+IF(LEN(A4567)&gt;0,VLOOKUP(A4567,Seguimiento_Mar_2025!G$4:J$356,4,FALSE),"")</f>
        <v>Secretaría de Salud e Inclusión Social</v>
      </c>
      <c r="D4567" t="s">
        <v>1280</v>
      </c>
      <c r="E4567" t="str">
        <f t="shared" si="143"/>
        <v>52020502Briceño</v>
      </c>
      <c r="F4567" t="str">
        <f t="shared" si="144"/>
        <v/>
      </c>
      <c r="G4567">
        <v>3</v>
      </c>
      <c r="H4567" s="2"/>
      <c r="I4567">
        <f>+ABS(SUMIF($A$4:$A$11183,A4567,$H$4:$H$11183)-IF(ISERROR(VLOOKUP(A4567,Seguimiento_Mar_2025!G$4:U$356,15,FALSE)),0,VLOOKUP(A4567,Seguimiento_Mar_2025!G$4:U$356,15,FALSE)))</f>
        <v>0</v>
      </c>
    </row>
    <row r="4568" spans="1:9" ht="30">
      <c r="A4568" t="s">
        <v>264</v>
      </c>
      <c r="B4568" s="1" t="str">
        <f>+IF(LEN(A4568)&gt;0,VLOOKUP(A4568,Seguimiento_Mar_2025!G$4:H$356,2,FALSE),"")</f>
        <v>Cuidadores, familiares y responsables de personas con discapacidad cualificados</v>
      </c>
      <c r="C4568" s="1" t="str">
        <f>+IF(LEN(A4568)&gt;0,VLOOKUP(A4568,Seguimiento_Mar_2025!G$4:J$356,4,FALSE),"")</f>
        <v>Secretaría de Salud e Inclusión Social</v>
      </c>
      <c r="D4568" t="s">
        <v>1312</v>
      </c>
      <c r="E4568" t="str">
        <f t="shared" si="143"/>
        <v>52020502Buriticá</v>
      </c>
      <c r="F4568" t="str">
        <f t="shared" si="144"/>
        <v/>
      </c>
      <c r="G4568">
        <v>3</v>
      </c>
      <c r="H4568" s="2"/>
      <c r="I4568">
        <f>+ABS(SUMIF($A$4:$A$11183,A4568,$H$4:$H$11183)-IF(ISERROR(VLOOKUP(A4568,Seguimiento_Mar_2025!G$4:U$356,15,FALSE)),0,VLOOKUP(A4568,Seguimiento_Mar_2025!G$4:U$356,15,FALSE)))</f>
        <v>0</v>
      </c>
    </row>
    <row r="4569" spans="1:9" ht="30">
      <c r="A4569" t="s">
        <v>264</v>
      </c>
      <c r="B4569" s="1" t="str">
        <f>+IF(LEN(A4569)&gt;0,VLOOKUP(A4569,Seguimiento_Mar_2025!G$4:H$356,2,FALSE),"")</f>
        <v>Cuidadores, familiares y responsables de personas con discapacidad cualificados</v>
      </c>
      <c r="C4569" s="1" t="str">
        <f>+IF(LEN(A4569)&gt;0,VLOOKUP(A4569,Seguimiento_Mar_2025!G$4:J$356,4,FALSE),"")</f>
        <v>Secretaría de Salud e Inclusión Social</v>
      </c>
      <c r="D4569" t="s">
        <v>1264</v>
      </c>
      <c r="E4569" t="str">
        <f t="shared" si="143"/>
        <v>52020502Cáceres</v>
      </c>
      <c r="F4569" t="str">
        <f t="shared" si="144"/>
        <v/>
      </c>
      <c r="G4569">
        <v>1</v>
      </c>
      <c r="H4569" s="2"/>
      <c r="I4569">
        <f>+ABS(SUMIF($A$4:$A$11183,A4569,$H$4:$H$11183)-IF(ISERROR(VLOOKUP(A4569,Seguimiento_Mar_2025!G$4:U$356,15,FALSE)),0,VLOOKUP(A4569,Seguimiento_Mar_2025!G$4:U$356,15,FALSE)))</f>
        <v>0</v>
      </c>
    </row>
    <row r="4570" spans="1:9" ht="30">
      <c r="A4570" t="s">
        <v>264</v>
      </c>
      <c r="B4570" s="1" t="str">
        <f>+IF(LEN(A4570)&gt;0,VLOOKUP(A4570,Seguimiento_Mar_2025!G$4:H$356,2,FALSE),"")</f>
        <v>Cuidadores, familiares y responsables de personas con discapacidad cualificados</v>
      </c>
      <c r="C4570" s="1" t="str">
        <f>+IF(LEN(A4570)&gt;0,VLOOKUP(A4570,Seguimiento_Mar_2025!G$4:J$356,4,FALSE),"")</f>
        <v>Secretaría de Salud e Inclusión Social</v>
      </c>
      <c r="D4570" t="s">
        <v>1313</v>
      </c>
      <c r="E4570" t="str">
        <f t="shared" si="143"/>
        <v>52020502Caicedo</v>
      </c>
      <c r="F4570" t="str">
        <f t="shared" si="144"/>
        <v/>
      </c>
      <c r="G4570">
        <v>23</v>
      </c>
      <c r="H4570" s="2"/>
      <c r="I4570">
        <f>+ABS(SUMIF($A$4:$A$11183,A4570,$H$4:$H$11183)-IF(ISERROR(VLOOKUP(A4570,Seguimiento_Mar_2025!G$4:U$356,15,FALSE)),0,VLOOKUP(A4570,Seguimiento_Mar_2025!G$4:U$356,15,FALSE)))</f>
        <v>0</v>
      </c>
    </row>
    <row r="4571" spans="1:9" ht="30">
      <c r="A4571" t="s">
        <v>264</v>
      </c>
      <c r="B4571" s="1" t="str">
        <f>+IF(LEN(A4571)&gt;0,VLOOKUP(A4571,Seguimiento_Mar_2025!G$4:H$356,2,FALSE),"")</f>
        <v>Cuidadores, familiares y responsables de personas con discapacidad cualificados</v>
      </c>
      <c r="C4571" s="1" t="str">
        <f>+IF(LEN(A4571)&gt;0,VLOOKUP(A4571,Seguimiento_Mar_2025!G$4:J$356,4,FALSE),"")</f>
        <v>Secretaría de Salud e Inclusión Social</v>
      </c>
      <c r="D4571" t="s">
        <v>1314</v>
      </c>
      <c r="E4571" t="str">
        <f t="shared" si="143"/>
        <v>52020502Caldas</v>
      </c>
      <c r="F4571" t="str">
        <f t="shared" si="144"/>
        <v/>
      </c>
      <c r="G4571">
        <v>10</v>
      </c>
      <c r="H4571" s="2"/>
      <c r="I4571">
        <f>+ABS(SUMIF($A$4:$A$11183,A4571,$H$4:$H$11183)-IF(ISERROR(VLOOKUP(A4571,Seguimiento_Mar_2025!G$4:U$356,15,FALSE)),0,VLOOKUP(A4571,Seguimiento_Mar_2025!G$4:U$356,15,FALSE)))</f>
        <v>0</v>
      </c>
    </row>
    <row r="4572" spans="1:9" ht="30">
      <c r="A4572" t="s">
        <v>264</v>
      </c>
      <c r="B4572" s="1" t="str">
        <f>+IF(LEN(A4572)&gt;0,VLOOKUP(A4572,Seguimiento_Mar_2025!G$4:H$356,2,FALSE),"")</f>
        <v>Cuidadores, familiares y responsables de personas con discapacidad cualificados</v>
      </c>
      <c r="C4572" s="1" t="str">
        <f>+IF(LEN(A4572)&gt;0,VLOOKUP(A4572,Seguimiento_Mar_2025!G$4:J$356,4,FALSE),"")</f>
        <v>Secretaría de Salud e Inclusión Social</v>
      </c>
      <c r="D4572" t="s">
        <v>1315</v>
      </c>
      <c r="E4572" t="str">
        <f t="shared" si="143"/>
        <v>52020502Campamento</v>
      </c>
      <c r="F4572" t="str">
        <f t="shared" si="144"/>
        <v/>
      </c>
      <c r="G4572">
        <v>3</v>
      </c>
      <c r="H4572" s="2"/>
      <c r="I4572">
        <f>+ABS(SUMIF($A$4:$A$11183,A4572,$H$4:$H$11183)-IF(ISERROR(VLOOKUP(A4572,Seguimiento_Mar_2025!G$4:U$356,15,FALSE)),0,VLOOKUP(A4572,Seguimiento_Mar_2025!G$4:U$356,15,FALSE)))</f>
        <v>0</v>
      </c>
    </row>
    <row r="4573" spans="1:9" ht="30">
      <c r="A4573" t="s">
        <v>264</v>
      </c>
      <c r="B4573" s="1" t="str">
        <f>+IF(LEN(A4573)&gt;0,VLOOKUP(A4573,Seguimiento_Mar_2025!G$4:H$356,2,FALSE),"")</f>
        <v>Cuidadores, familiares y responsables de personas con discapacidad cualificados</v>
      </c>
      <c r="C4573" s="1" t="str">
        <f>+IF(LEN(A4573)&gt;0,VLOOKUP(A4573,Seguimiento_Mar_2025!G$4:J$356,4,FALSE),"")</f>
        <v>Secretaría de Salud e Inclusión Social</v>
      </c>
      <c r="D4573" t="s">
        <v>1316</v>
      </c>
      <c r="E4573" t="str">
        <f t="shared" si="143"/>
        <v>52020502Cañasgordas</v>
      </c>
      <c r="F4573" t="str">
        <f t="shared" si="144"/>
        <v/>
      </c>
      <c r="G4573">
        <v>16</v>
      </c>
      <c r="H4573" s="2"/>
      <c r="I4573">
        <f>+ABS(SUMIF($A$4:$A$11183,A4573,$H$4:$H$11183)-IF(ISERROR(VLOOKUP(A4573,Seguimiento_Mar_2025!G$4:U$356,15,FALSE)),0,VLOOKUP(A4573,Seguimiento_Mar_2025!G$4:U$356,15,FALSE)))</f>
        <v>0</v>
      </c>
    </row>
    <row r="4574" spans="1:9" ht="30">
      <c r="A4574" t="s">
        <v>264</v>
      </c>
      <c r="B4574" s="1" t="str">
        <f>+IF(LEN(A4574)&gt;0,VLOOKUP(A4574,Seguimiento_Mar_2025!G$4:H$356,2,FALSE),"")</f>
        <v>Cuidadores, familiares y responsables de personas con discapacidad cualificados</v>
      </c>
      <c r="C4574" s="1" t="str">
        <f>+IF(LEN(A4574)&gt;0,VLOOKUP(A4574,Seguimiento_Mar_2025!G$4:J$356,4,FALSE),"")</f>
        <v>Secretaría de Salud e Inclusión Social</v>
      </c>
      <c r="D4574" t="s">
        <v>1299</v>
      </c>
      <c r="E4574" t="str">
        <f t="shared" si="143"/>
        <v>52020502Caracolí</v>
      </c>
      <c r="F4574" t="str">
        <f t="shared" si="144"/>
        <v/>
      </c>
      <c r="G4574">
        <v>4</v>
      </c>
      <c r="H4574" s="2"/>
      <c r="I4574">
        <f>+ABS(SUMIF($A$4:$A$11183,A4574,$H$4:$H$11183)-IF(ISERROR(VLOOKUP(A4574,Seguimiento_Mar_2025!G$4:U$356,15,FALSE)),0,VLOOKUP(A4574,Seguimiento_Mar_2025!G$4:U$356,15,FALSE)))</f>
        <v>0</v>
      </c>
    </row>
    <row r="4575" spans="1:9" ht="30">
      <c r="A4575" t="s">
        <v>264</v>
      </c>
      <c r="B4575" s="1" t="str">
        <f>+IF(LEN(A4575)&gt;0,VLOOKUP(A4575,Seguimiento_Mar_2025!G$4:H$356,2,FALSE),"")</f>
        <v>Cuidadores, familiares y responsables de personas con discapacidad cualificados</v>
      </c>
      <c r="C4575" s="1" t="str">
        <f>+IF(LEN(A4575)&gt;0,VLOOKUP(A4575,Seguimiento_Mar_2025!G$4:J$356,4,FALSE),"")</f>
        <v>Secretaría de Salud e Inclusión Social</v>
      </c>
      <c r="D4575" t="s">
        <v>1273</v>
      </c>
      <c r="E4575" t="str">
        <f t="shared" si="143"/>
        <v>52020502Caramanta</v>
      </c>
      <c r="F4575" t="str">
        <f t="shared" si="144"/>
        <v/>
      </c>
      <c r="G4575">
        <v>1</v>
      </c>
      <c r="H4575" s="2"/>
      <c r="I4575">
        <f>+ABS(SUMIF($A$4:$A$11183,A4575,$H$4:$H$11183)-IF(ISERROR(VLOOKUP(A4575,Seguimiento_Mar_2025!G$4:U$356,15,FALSE)),0,VLOOKUP(A4575,Seguimiento_Mar_2025!G$4:U$356,15,FALSE)))</f>
        <v>0</v>
      </c>
    </row>
    <row r="4576" spans="1:9" ht="30">
      <c r="A4576" t="s">
        <v>264</v>
      </c>
      <c r="B4576" s="1" t="str">
        <f>+IF(LEN(A4576)&gt;0,VLOOKUP(A4576,Seguimiento_Mar_2025!G$4:H$356,2,FALSE),"")</f>
        <v>Cuidadores, familiares y responsables de personas con discapacidad cualificados</v>
      </c>
      <c r="C4576" s="1" t="str">
        <f>+IF(LEN(A4576)&gt;0,VLOOKUP(A4576,Seguimiento_Mar_2025!G$4:J$356,4,FALSE),"")</f>
        <v>Secretaría de Salud e Inclusión Social</v>
      </c>
      <c r="D4576" t="s">
        <v>1266</v>
      </c>
      <c r="E4576" t="str">
        <f t="shared" si="143"/>
        <v>52020502Carepa</v>
      </c>
      <c r="F4576" t="str">
        <f t="shared" si="144"/>
        <v/>
      </c>
      <c r="G4576">
        <v>3</v>
      </c>
      <c r="H4576" s="2"/>
      <c r="I4576">
        <f>+ABS(SUMIF($A$4:$A$11183,A4576,$H$4:$H$11183)-IF(ISERROR(VLOOKUP(A4576,Seguimiento_Mar_2025!G$4:U$356,15,FALSE)),0,VLOOKUP(A4576,Seguimiento_Mar_2025!G$4:U$356,15,FALSE)))</f>
        <v>0</v>
      </c>
    </row>
    <row r="4577" spans="1:9" ht="30">
      <c r="A4577" t="s">
        <v>264</v>
      </c>
      <c r="B4577" s="1" t="str">
        <f>+IF(LEN(A4577)&gt;0,VLOOKUP(A4577,Seguimiento_Mar_2025!G$4:H$356,2,FALSE),"")</f>
        <v>Cuidadores, familiares y responsables de personas con discapacidad cualificados</v>
      </c>
      <c r="C4577" s="1" t="str">
        <f>+IF(LEN(A4577)&gt;0,VLOOKUP(A4577,Seguimiento_Mar_2025!G$4:J$356,4,FALSE),"")</f>
        <v>Secretaría de Salud e Inclusión Social</v>
      </c>
      <c r="D4577" t="s">
        <v>1320</v>
      </c>
      <c r="E4577" t="str">
        <f t="shared" si="143"/>
        <v>52020502El Carmen de Viboral</v>
      </c>
      <c r="F4577" t="str">
        <f t="shared" si="144"/>
        <v/>
      </c>
      <c r="G4577">
        <v>2</v>
      </c>
      <c r="H4577" s="2"/>
      <c r="I4577">
        <f>+ABS(SUMIF($A$4:$A$11183,A4577,$H$4:$H$11183)-IF(ISERROR(VLOOKUP(A4577,Seguimiento_Mar_2025!G$4:U$356,15,FALSE)),0,VLOOKUP(A4577,Seguimiento_Mar_2025!G$4:U$356,15,FALSE)))</f>
        <v>0</v>
      </c>
    </row>
    <row r="4578" spans="1:9" ht="30">
      <c r="A4578" t="s">
        <v>264</v>
      </c>
      <c r="B4578" s="1" t="str">
        <f>+IF(LEN(A4578)&gt;0,VLOOKUP(A4578,Seguimiento_Mar_2025!G$4:H$356,2,FALSE),"")</f>
        <v>Cuidadores, familiares y responsables de personas con discapacidad cualificados</v>
      </c>
      <c r="C4578" s="1" t="str">
        <f>+IF(LEN(A4578)&gt;0,VLOOKUP(A4578,Seguimiento_Mar_2025!G$4:J$356,4,FALSE),"")</f>
        <v>Secretaría de Salud e Inclusión Social</v>
      </c>
      <c r="D4578" t="s">
        <v>1292</v>
      </c>
      <c r="E4578" t="str">
        <f t="shared" si="143"/>
        <v>52020502Carolina del Príncipe</v>
      </c>
      <c r="F4578" t="str">
        <f t="shared" si="144"/>
        <v/>
      </c>
      <c r="G4578">
        <v>3</v>
      </c>
      <c r="H4578" s="2"/>
      <c r="I4578">
        <f>+ABS(SUMIF($A$4:$A$11183,A4578,$H$4:$H$11183)-IF(ISERROR(VLOOKUP(A4578,Seguimiento_Mar_2025!G$4:U$356,15,FALSE)),0,VLOOKUP(A4578,Seguimiento_Mar_2025!G$4:U$356,15,FALSE)))</f>
        <v>0</v>
      </c>
    </row>
    <row r="4579" spans="1:9" ht="30">
      <c r="A4579" t="s">
        <v>264</v>
      </c>
      <c r="B4579" s="1" t="str">
        <f>+IF(LEN(A4579)&gt;0,VLOOKUP(A4579,Seguimiento_Mar_2025!G$4:H$356,2,FALSE),"")</f>
        <v>Cuidadores, familiares y responsables de personas con discapacidad cualificados</v>
      </c>
      <c r="C4579" s="1" t="str">
        <f>+IF(LEN(A4579)&gt;0,VLOOKUP(A4579,Seguimiento_Mar_2025!G$4:J$356,4,FALSE),"")</f>
        <v>Secretaría de Salud e Inclusión Social</v>
      </c>
      <c r="D4579" t="s">
        <v>1265</v>
      </c>
      <c r="E4579" t="str">
        <f t="shared" si="143"/>
        <v>52020502Caucasia</v>
      </c>
      <c r="F4579" t="str">
        <f t="shared" si="144"/>
        <v/>
      </c>
      <c r="G4579">
        <v>3</v>
      </c>
      <c r="H4579" s="2"/>
      <c r="I4579">
        <f>+ABS(SUMIF($A$4:$A$11183,A4579,$H$4:$H$11183)-IF(ISERROR(VLOOKUP(A4579,Seguimiento_Mar_2025!G$4:U$356,15,FALSE)),0,VLOOKUP(A4579,Seguimiento_Mar_2025!G$4:U$356,15,FALSE)))</f>
        <v>0</v>
      </c>
    </row>
    <row r="4580" spans="1:9" ht="30">
      <c r="A4580" t="s">
        <v>264</v>
      </c>
      <c r="B4580" s="1" t="str">
        <f>+IF(LEN(A4580)&gt;0,VLOOKUP(A4580,Seguimiento_Mar_2025!G$4:H$356,2,FALSE),"")</f>
        <v>Cuidadores, familiares y responsables de personas con discapacidad cualificados</v>
      </c>
      <c r="C4580" s="1" t="str">
        <f>+IF(LEN(A4580)&gt;0,VLOOKUP(A4580,Seguimiento_Mar_2025!G$4:J$356,4,FALSE),"")</f>
        <v>Secretaría de Salud e Inclusión Social</v>
      </c>
      <c r="D4580" t="s">
        <v>1258</v>
      </c>
      <c r="E4580" t="str">
        <f t="shared" si="143"/>
        <v>52020502Chigorodó</v>
      </c>
      <c r="F4580" t="str">
        <f t="shared" si="144"/>
        <v/>
      </c>
      <c r="G4580">
        <v>4</v>
      </c>
      <c r="H4580" s="2"/>
      <c r="I4580">
        <f>+ABS(SUMIF($A$4:$A$11183,A4580,$H$4:$H$11183)-IF(ISERROR(VLOOKUP(A4580,Seguimiento_Mar_2025!G$4:U$356,15,FALSE)),0,VLOOKUP(A4580,Seguimiento_Mar_2025!G$4:U$356,15,FALSE)))</f>
        <v>0</v>
      </c>
    </row>
    <row r="4581" spans="1:9" ht="30">
      <c r="A4581" t="s">
        <v>264</v>
      </c>
      <c r="B4581" s="1" t="str">
        <f>+IF(LEN(A4581)&gt;0,VLOOKUP(A4581,Seguimiento_Mar_2025!G$4:H$356,2,FALSE),"")</f>
        <v>Cuidadores, familiares y responsables de personas con discapacidad cualificados</v>
      </c>
      <c r="C4581" s="1" t="str">
        <f>+IF(LEN(A4581)&gt;0,VLOOKUP(A4581,Seguimiento_Mar_2025!G$4:J$356,4,FALSE),"")</f>
        <v>Secretaría de Salud e Inclusión Social</v>
      </c>
      <c r="D4581" t="s">
        <v>1281</v>
      </c>
      <c r="E4581" t="str">
        <f t="shared" si="143"/>
        <v>52020502Cisneros</v>
      </c>
      <c r="F4581" t="str">
        <f t="shared" si="144"/>
        <v/>
      </c>
      <c r="G4581">
        <v>4</v>
      </c>
      <c r="H4581" s="2"/>
      <c r="I4581">
        <f>+ABS(SUMIF($A$4:$A$11183,A4581,$H$4:$H$11183)-IF(ISERROR(VLOOKUP(A4581,Seguimiento_Mar_2025!G$4:U$356,15,FALSE)),0,VLOOKUP(A4581,Seguimiento_Mar_2025!G$4:U$356,15,FALSE)))</f>
        <v>0</v>
      </c>
    </row>
    <row r="4582" spans="1:9" ht="30">
      <c r="A4582" t="s">
        <v>264</v>
      </c>
      <c r="B4582" s="1" t="str">
        <f>+IF(LEN(A4582)&gt;0,VLOOKUP(A4582,Seguimiento_Mar_2025!G$4:H$356,2,FALSE),"")</f>
        <v>Cuidadores, familiares y responsables de personas con discapacidad cualificados</v>
      </c>
      <c r="C4582" s="1" t="str">
        <f>+IF(LEN(A4582)&gt;0,VLOOKUP(A4582,Seguimiento_Mar_2025!G$4:J$356,4,FALSE),"")</f>
        <v>Secretaría de Salud e Inclusión Social</v>
      </c>
      <c r="D4582" t="s">
        <v>1254</v>
      </c>
      <c r="E4582" t="str">
        <f t="shared" si="143"/>
        <v>52020502Ciudad Bolívar</v>
      </c>
      <c r="F4582" t="str">
        <f t="shared" si="144"/>
        <v/>
      </c>
      <c r="G4582">
        <v>1</v>
      </c>
      <c r="H4582" s="2"/>
      <c r="I4582">
        <f>+ABS(SUMIF($A$4:$A$11183,A4582,$H$4:$H$11183)-IF(ISERROR(VLOOKUP(A4582,Seguimiento_Mar_2025!G$4:U$356,15,FALSE)),0,VLOOKUP(A4582,Seguimiento_Mar_2025!G$4:U$356,15,FALSE)))</f>
        <v>0</v>
      </c>
    </row>
    <row r="4583" spans="1:9" ht="30">
      <c r="A4583" t="s">
        <v>264</v>
      </c>
      <c r="B4583" s="1" t="str">
        <f>+IF(LEN(A4583)&gt;0,VLOOKUP(A4583,Seguimiento_Mar_2025!G$4:H$356,2,FALSE),"")</f>
        <v>Cuidadores, familiares y responsables de personas con discapacidad cualificados</v>
      </c>
      <c r="C4583" s="1" t="str">
        <f>+IF(LEN(A4583)&gt;0,VLOOKUP(A4583,Seguimiento_Mar_2025!G$4:J$356,4,FALSE),"")</f>
        <v>Secretaría de Salud e Inclusión Social</v>
      </c>
      <c r="D4583" t="s">
        <v>1317</v>
      </c>
      <c r="E4583" t="str">
        <f t="shared" si="143"/>
        <v>52020502Cocorná</v>
      </c>
      <c r="F4583" t="str">
        <f t="shared" si="144"/>
        <v/>
      </c>
      <c r="G4583">
        <v>5</v>
      </c>
      <c r="H4583" s="2"/>
      <c r="I4583">
        <f>+ABS(SUMIF($A$4:$A$11183,A4583,$H$4:$H$11183)-IF(ISERROR(VLOOKUP(A4583,Seguimiento_Mar_2025!G$4:U$356,15,FALSE)),0,VLOOKUP(A4583,Seguimiento_Mar_2025!G$4:U$356,15,FALSE)))</f>
        <v>0</v>
      </c>
    </row>
    <row r="4584" spans="1:9" ht="30">
      <c r="A4584" t="s">
        <v>264</v>
      </c>
      <c r="B4584" s="1" t="str">
        <f>+IF(LEN(A4584)&gt;0,VLOOKUP(A4584,Seguimiento_Mar_2025!G$4:H$356,2,FALSE),"")</f>
        <v>Cuidadores, familiares y responsables de personas con discapacidad cualificados</v>
      </c>
      <c r="C4584" s="1" t="str">
        <f>+IF(LEN(A4584)&gt;0,VLOOKUP(A4584,Seguimiento_Mar_2025!G$4:J$356,4,FALSE),"")</f>
        <v>Secretaría de Salud e Inclusión Social</v>
      </c>
      <c r="D4584" t="s">
        <v>1276</v>
      </c>
      <c r="E4584" t="str">
        <f t="shared" si="143"/>
        <v>52020502Concepción</v>
      </c>
      <c r="F4584" t="str">
        <f t="shared" si="144"/>
        <v/>
      </c>
      <c r="G4584">
        <v>10</v>
      </c>
      <c r="H4584" s="2"/>
      <c r="I4584">
        <f>+ABS(SUMIF($A$4:$A$11183,A4584,$H$4:$H$11183)-IF(ISERROR(VLOOKUP(A4584,Seguimiento_Mar_2025!G$4:U$356,15,FALSE)),0,VLOOKUP(A4584,Seguimiento_Mar_2025!G$4:U$356,15,FALSE)))</f>
        <v>0</v>
      </c>
    </row>
    <row r="4585" spans="1:9" ht="30">
      <c r="A4585" t="s">
        <v>264</v>
      </c>
      <c r="B4585" s="1" t="str">
        <f>+IF(LEN(A4585)&gt;0,VLOOKUP(A4585,Seguimiento_Mar_2025!G$4:H$356,2,FALSE),"")</f>
        <v>Cuidadores, familiares y responsables de personas con discapacidad cualificados</v>
      </c>
      <c r="C4585" s="1" t="str">
        <f>+IF(LEN(A4585)&gt;0,VLOOKUP(A4585,Seguimiento_Mar_2025!G$4:J$356,4,FALSE),"")</f>
        <v>Secretaría de Salud e Inclusión Social</v>
      </c>
      <c r="D4585" t="s">
        <v>1318</v>
      </c>
      <c r="E4585" t="str">
        <f t="shared" ref="E4585:E4648" si="145">+A4585&amp;D4585</f>
        <v>52020502Concordia</v>
      </c>
      <c r="F4585" t="str">
        <f t="shared" si="144"/>
        <v/>
      </c>
      <c r="G4585">
        <v>3</v>
      </c>
      <c r="H4585" s="2"/>
      <c r="I4585">
        <f>+ABS(SUMIF($A$4:$A$11183,A4585,$H$4:$H$11183)-IF(ISERROR(VLOOKUP(A4585,Seguimiento_Mar_2025!G$4:U$356,15,FALSE)),0,VLOOKUP(A4585,Seguimiento_Mar_2025!G$4:U$356,15,FALSE)))</f>
        <v>0</v>
      </c>
    </row>
    <row r="4586" spans="1:9" ht="30">
      <c r="A4586" t="s">
        <v>264</v>
      </c>
      <c r="B4586" s="1" t="str">
        <f>+IF(LEN(A4586)&gt;0,VLOOKUP(A4586,Seguimiento_Mar_2025!G$4:H$356,2,FALSE),"")</f>
        <v>Cuidadores, familiares y responsables de personas con discapacidad cualificados</v>
      </c>
      <c r="C4586" s="1" t="str">
        <f>+IF(LEN(A4586)&gt;0,VLOOKUP(A4586,Seguimiento_Mar_2025!G$4:J$356,4,FALSE),"")</f>
        <v>Secretaría de Salud e Inclusión Social</v>
      </c>
      <c r="D4586" t="s">
        <v>1245</v>
      </c>
      <c r="E4586" t="str">
        <f t="shared" si="145"/>
        <v>52020502Copacabana</v>
      </c>
      <c r="F4586" t="str">
        <f t="shared" si="144"/>
        <v/>
      </c>
      <c r="G4586">
        <v>40</v>
      </c>
      <c r="H4586" s="2"/>
      <c r="I4586">
        <f>+ABS(SUMIF($A$4:$A$11183,A4586,$H$4:$H$11183)-IF(ISERROR(VLOOKUP(A4586,Seguimiento_Mar_2025!G$4:U$356,15,FALSE)),0,VLOOKUP(A4586,Seguimiento_Mar_2025!G$4:U$356,15,FALSE)))</f>
        <v>0</v>
      </c>
    </row>
    <row r="4587" spans="1:9" ht="30">
      <c r="A4587" t="s">
        <v>264</v>
      </c>
      <c r="B4587" s="1" t="str">
        <f>+IF(LEN(A4587)&gt;0,VLOOKUP(A4587,Seguimiento_Mar_2025!G$4:H$356,2,FALSE),"")</f>
        <v>Cuidadores, familiares y responsables de personas con discapacidad cualificados</v>
      </c>
      <c r="C4587" s="1" t="str">
        <f>+IF(LEN(A4587)&gt;0,VLOOKUP(A4587,Seguimiento_Mar_2025!G$4:J$356,4,FALSE),"")</f>
        <v>Secretaría de Salud e Inclusión Social</v>
      </c>
      <c r="D4587" t="s">
        <v>1231</v>
      </c>
      <c r="E4587" t="str">
        <f t="shared" si="145"/>
        <v>52020502Dabeiba</v>
      </c>
      <c r="F4587" t="str">
        <f t="shared" si="144"/>
        <v/>
      </c>
      <c r="G4587">
        <v>11</v>
      </c>
      <c r="H4587" s="2"/>
      <c r="I4587">
        <f>+ABS(SUMIF($A$4:$A$11183,A4587,$H$4:$H$11183)-IF(ISERROR(VLOOKUP(A4587,Seguimiento_Mar_2025!G$4:U$356,15,FALSE)),0,VLOOKUP(A4587,Seguimiento_Mar_2025!G$4:U$356,15,FALSE)))</f>
        <v>0</v>
      </c>
    </row>
    <row r="4588" spans="1:9" ht="30">
      <c r="A4588" t="s">
        <v>264</v>
      </c>
      <c r="B4588" s="1" t="str">
        <f>+IF(LEN(A4588)&gt;0,VLOOKUP(A4588,Seguimiento_Mar_2025!G$4:H$356,2,FALSE),"")</f>
        <v>Cuidadores, familiares y responsables de personas con discapacidad cualificados</v>
      </c>
      <c r="C4588" s="1" t="str">
        <f>+IF(LEN(A4588)&gt;0,VLOOKUP(A4588,Seguimiento_Mar_2025!G$4:J$356,4,FALSE),"")</f>
        <v>Secretaría de Salud e Inclusión Social</v>
      </c>
      <c r="D4588" t="s">
        <v>1319</v>
      </c>
      <c r="E4588" t="str">
        <f t="shared" si="145"/>
        <v>52020502Donmatías</v>
      </c>
      <c r="F4588" t="str">
        <f t="shared" si="144"/>
        <v/>
      </c>
      <c r="G4588">
        <v>2</v>
      </c>
      <c r="H4588" s="2"/>
      <c r="I4588">
        <f>+ABS(SUMIF($A$4:$A$11183,A4588,$H$4:$H$11183)-IF(ISERROR(VLOOKUP(A4588,Seguimiento_Mar_2025!G$4:U$356,15,FALSE)),0,VLOOKUP(A4588,Seguimiento_Mar_2025!G$4:U$356,15,FALSE)))</f>
        <v>0</v>
      </c>
    </row>
    <row r="4589" spans="1:9" ht="30">
      <c r="A4589" t="s">
        <v>264</v>
      </c>
      <c r="B4589" s="1" t="str">
        <f>+IF(LEN(A4589)&gt;0,VLOOKUP(A4589,Seguimiento_Mar_2025!G$4:H$356,2,FALSE),"")</f>
        <v>Cuidadores, familiares y responsables de personas con discapacidad cualificados</v>
      </c>
      <c r="C4589" s="1" t="str">
        <f>+IF(LEN(A4589)&gt;0,VLOOKUP(A4589,Seguimiento_Mar_2025!G$4:J$356,4,FALSE),"")</f>
        <v>Secretaría de Salud e Inclusión Social</v>
      </c>
      <c r="D4589" t="s">
        <v>1270</v>
      </c>
      <c r="E4589" t="str">
        <f t="shared" si="145"/>
        <v>52020502Ebéjico</v>
      </c>
      <c r="F4589" t="str">
        <f t="shared" si="144"/>
        <v/>
      </c>
      <c r="G4589">
        <v>2</v>
      </c>
      <c r="H4589" s="2"/>
      <c r="I4589">
        <f>+ABS(SUMIF($A$4:$A$11183,A4589,$H$4:$H$11183)-IF(ISERROR(VLOOKUP(A4589,Seguimiento_Mar_2025!G$4:U$356,15,FALSE)),0,VLOOKUP(A4589,Seguimiento_Mar_2025!G$4:U$356,15,FALSE)))</f>
        <v>0</v>
      </c>
    </row>
    <row r="4590" spans="1:9" ht="30">
      <c r="A4590" t="s">
        <v>264</v>
      </c>
      <c r="B4590" s="1" t="str">
        <f>+IF(LEN(A4590)&gt;0,VLOOKUP(A4590,Seguimiento_Mar_2025!G$4:H$356,2,FALSE),"")</f>
        <v>Cuidadores, familiares y responsables de personas con discapacidad cualificados</v>
      </c>
      <c r="C4590" s="1" t="str">
        <f>+IF(LEN(A4590)&gt;0,VLOOKUP(A4590,Seguimiento_Mar_2025!G$4:J$356,4,FALSE),"")</f>
        <v>Secretaría de Salud e Inclusión Social</v>
      </c>
      <c r="D4590" t="s">
        <v>1253</v>
      </c>
      <c r="E4590" t="str">
        <f t="shared" si="145"/>
        <v>52020502El Bagre</v>
      </c>
      <c r="F4590" t="str">
        <f t="shared" si="144"/>
        <v/>
      </c>
      <c r="G4590">
        <v>4</v>
      </c>
      <c r="H4590" s="2"/>
      <c r="I4590">
        <f>+ABS(SUMIF($A$4:$A$11183,A4590,$H$4:$H$11183)-IF(ISERROR(VLOOKUP(A4590,Seguimiento_Mar_2025!G$4:U$356,15,FALSE)),0,VLOOKUP(A4590,Seguimiento_Mar_2025!G$4:U$356,15,FALSE)))</f>
        <v>0</v>
      </c>
    </row>
    <row r="4591" spans="1:9" ht="30">
      <c r="A4591" t="s">
        <v>264</v>
      </c>
      <c r="B4591" s="1" t="str">
        <f>+IF(LEN(A4591)&gt;0,VLOOKUP(A4591,Seguimiento_Mar_2025!G$4:H$356,2,FALSE),"")</f>
        <v>Cuidadores, familiares y responsables de personas con discapacidad cualificados</v>
      </c>
      <c r="C4591" s="1" t="str">
        <f>+IF(LEN(A4591)&gt;0,VLOOKUP(A4591,Seguimiento_Mar_2025!G$4:J$356,4,FALSE),"")</f>
        <v>Secretaría de Salud e Inclusión Social</v>
      </c>
      <c r="D4591" t="s">
        <v>1246</v>
      </c>
      <c r="E4591" t="str">
        <f t="shared" si="145"/>
        <v>52020502Entrerríos</v>
      </c>
      <c r="F4591" t="str">
        <f t="shared" si="144"/>
        <v/>
      </c>
      <c r="G4591">
        <v>3</v>
      </c>
      <c r="H4591" s="2"/>
      <c r="I4591">
        <f>+ABS(SUMIF($A$4:$A$11183,A4591,$H$4:$H$11183)-IF(ISERROR(VLOOKUP(A4591,Seguimiento_Mar_2025!G$4:U$356,15,FALSE)),0,VLOOKUP(A4591,Seguimiento_Mar_2025!G$4:U$356,15,FALSE)))</f>
        <v>0</v>
      </c>
    </row>
    <row r="4592" spans="1:9" ht="30">
      <c r="A4592" t="s">
        <v>264</v>
      </c>
      <c r="B4592" s="1" t="str">
        <f>+IF(LEN(A4592)&gt;0,VLOOKUP(A4592,Seguimiento_Mar_2025!G$4:H$356,2,FALSE),"")</f>
        <v>Cuidadores, familiares y responsables de personas con discapacidad cualificados</v>
      </c>
      <c r="C4592" s="1" t="str">
        <f>+IF(LEN(A4592)&gt;0,VLOOKUP(A4592,Seguimiento_Mar_2025!G$4:J$356,4,FALSE),"")</f>
        <v>Secretaría de Salud e Inclusión Social</v>
      </c>
      <c r="D4592" t="s">
        <v>1322</v>
      </c>
      <c r="E4592" t="str">
        <f t="shared" si="145"/>
        <v>52020502Envigado</v>
      </c>
      <c r="F4592" t="str">
        <f t="shared" si="144"/>
        <v/>
      </c>
      <c r="G4592">
        <v>4</v>
      </c>
      <c r="H4592" s="2"/>
      <c r="I4592">
        <f>+ABS(SUMIF($A$4:$A$11183,A4592,$H$4:$H$11183)-IF(ISERROR(VLOOKUP(A4592,Seguimiento_Mar_2025!G$4:U$356,15,FALSE)),0,VLOOKUP(A4592,Seguimiento_Mar_2025!G$4:U$356,15,FALSE)))</f>
        <v>0</v>
      </c>
    </row>
    <row r="4593" spans="1:9" ht="30">
      <c r="A4593" t="s">
        <v>264</v>
      </c>
      <c r="B4593" s="1" t="str">
        <f>+IF(LEN(A4593)&gt;0,VLOOKUP(A4593,Seguimiento_Mar_2025!G$4:H$356,2,FALSE),"")</f>
        <v>Cuidadores, familiares y responsables de personas con discapacidad cualificados</v>
      </c>
      <c r="C4593" s="1" t="str">
        <f>+IF(LEN(A4593)&gt;0,VLOOKUP(A4593,Seguimiento_Mar_2025!G$4:J$356,4,FALSE),"")</f>
        <v>Secretaría de Salud e Inclusión Social</v>
      </c>
      <c r="D4593" t="s">
        <v>1323</v>
      </c>
      <c r="E4593" t="str">
        <f t="shared" si="145"/>
        <v>52020502Fredonia</v>
      </c>
      <c r="F4593" t="str">
        <f t="shared" si="144"/>
        <v/>
      </c>
      <c r="G4593">
        <v>3</v>
      </c>
      <c r="H4593" s="2"/>
      <c r="I4593">
        <f>+ABS(SUMIF($A$4:$A$11183,A4593,$H$4:$H$11183)-IF(ISERROR(VLOOKUP(A4593,Seguimiento_Mar_2025!G$4:U$356,15,FALSE)),0,VLOOKUP(A4593,Seguimiento_Mar_2025!G$4:U$356,15,FALSE)))</f>
        <v>0</v>
      </c>
    </row>
    <row r="4594" spans="1:9" ht="30">
      <c r="A4594" t="s">
        <v>264</v>
      </c>
      <c r="B4594" s="1" t="str">
        <f>+IF(LEN(A4594)&gt;0,VLOOKUP(A4594,Seguimiento_Mar_2025!G$4:H$356,2,FALSE),"")</f>
        <v>Cuidadores, familiares y responsables de personas con discapacidad cualificados</v>
      </c>
      <c r="C4594" s="1" t="str">
        <f>+IF(LEN(A4594)&gt;0,VLOOKUP(A4594,Seguimiento_Mar_2025!G$4:J$356,4,FALSE),"")</f>
        <v>Secretaría de Salud e Inclusión Social</v>
      </c>
      <c r="D4594" t="s">
        <v>1324</v>
      </c>
      <c r="E4594" t="str">
        <f t="shared" si="145"/>
        <v>52020502Frontino</v>
      </c>
      <c r="F4594" t="str">
        <f t="shared" si="144"/>
        <v/>
      </c>
      <c r="G4594">
        <v>1</v>
      </c>
      <c r="H4594" s="2"/>
      <c r="I4594">
        <f>+ABS(SUMIF($A$4:$A$11183,A4594,$H$4:$H$11183)-IF(ISERROR(VLOOKUP(A4594,Seguimiento_Mar_2025!G$4:U$356,15,FALSE)),0,VLOOKUP(A4594,Seguimiento_Mar_2025!G$4:U$356,15,FALSE)))</f>
        <v>0</v>
      </c>
    </row>
    <row r="4595" spans="1:9" ht="30">
      <c r="A4595" t="s">
        <v>264</v>
      </c>
      <c r="B4595" s="1" t="str">
        <f>+IF(LEN(A4595)&gt;0,VLOOKUP(A4595,Seguimiento_Mar_2025!G$4:H$356,2,FALSE),"")</f>
        <v>Cuidadores, familiares y responsables de personas con discapacidad cualificados</v>
      </c>
      <c r="C4595" s="1" t="str">
        <f>+IF(LEN(A4595)&gt;0,VLOOKUP(A4595,Seguimiento_Mar_2025!G$4:J$356,4,FALSE),"")</f>
        <v>Secretaría de Salud e Inclusión Social</v>
      </c>
      <c r="D4595" t="s">
        <v>1325</v>
      </c>
      <c r="E4595" t="str">
        <f t="shared" si="145"/>
        <v>52020502Giraldo</v>
      </c>
      <c r="F4595" t="str">
        <f t="shared" si="144"/>
        <v/>
      </c>
      <c r="G4595">
        <v>5</v>
      </c>
      <c r="H4595" s="2"/>
      <c r="I4595">
        <f>+ABS(SUMIF($A$4:$A$11183,A4595,$H$4:$H$11183)-IF(ISERROR(VLOOKUP(A4595,Seguimiento_Mar_2025!G$4:U$356,15,FALSE)),0,VLOOKUP(A4595,Seguimiento_Mar_2025!G$4:U$356,15,FALSE)))</f>
        <v>0</v>
      </c>
    </row>
    <row r="4596" spans="1:9" ht="30">
      <c r="A4596" t="s">
        <v>264</v>
      </c>
      <c r="B4596" s="1" t="str">
        <f>+IF(LEN(A4596)&gt;0,VLOOKUP(A4596,Seguimiento_Mar_2025!G$4:H$356,2,FALSE),"")</f>
        <v>Cuidadores, familiares y responsables de personas con discapacidad cualificados</v>
      </c>
      <c r="C4596" s="1" t="str">
        <f>+IF(LEN(A4596)&gt;0,VLOOKUP(A4596,Seguimiento_Mar_2025!G$4:J$356,4,FALSE),"")</f>
        <v>Secretaría de Salud e Inclusión Social</v>
      </c>
      <c r="D4596" t="s">
        <v>1326</v>
      </c>
      <c r="E4596" t="str">
        <f t="shared" si="145"/>
        <v>52020502Gómez Plata</v>
      </c>
      <c r="F4596" t="str">
        <f t="shared" si="144"/>
        <v/>
      </c>
      <c r="G4596">
        <v>4</v>
      </c>
      <c r="H4596" s="2"/>
      <c r="I4596">
        <f>+ABS(SUMIF($A$4:$A$11183,A4596,$H$4:$H$11183)-IF(ISERROR(VLOOKUP(A4596,Seguimiento_Mar_2025!G$4:U$356,15,FALSE)),0,VLOOKUP(A4596,Seguimiento_Mar_2025!G$4:U$356,15,FALSE)))</f>
        <v>0</v>
      </c>
    </row>
    <row r="4597" spans="1:9" ht="30">
      <c r="A4597" t="s">
        <v>264</v>
      </c>
      <c r="B4597" s="1" t="str">
        <f>+IF(LEN(A4597)&gt;0,VLOOKUP(A4597,Seguimiento_Mar_2025!G$4:H$356,2,FALSE),"")</f>
        <v>Cuidadores, familiares y responsables de personas con discapacidad cualificados</v>
      </c>
      <c r="C4597" s="1" t="str">
        <f>+IF(LEN(A4597)&gt;0,VLOOKUP(A4597,Seguimiento_Mar_2025!G$4:J$356,4,FALSE),"")</f>
        <v>Secretaría de Salud e Inclusión Social</v>
      </c>
      <c r="D4597" t="s">
        <v>1234</v>
      </c>
      <c r="E4597" t="str">
        <f t="shared" si="145"/>
        <v>52020502Granada</v>
      </c>
      <c r="F4597" t="str">
        <f t="shared" si="144"/>
        <v/>
      </c>
      <c r="G4597">
        <v>4</v>
      </c>
      <c r="H4597" s="2"/>
      <c r="I4597">
        <f>+ABS(SUMIF($A$4:$A$11183,A4597,$H$4:$H$11183)-IF(ISERROR(VLOOKUP(A4597,Seguimiento_Mar_2025!G$4:U$356,15,FALSE)),0,VLOOKUP(A4597,Seguimiento_Mar_2025!G$4:U$356,15,FALSE)))</f>
        <v>0</v>
      </c>
    </row>
    <row r="4598" spans="1:9" ht="30">
      <c r="A4598" t="s">
        <v>264</v>
      </c>
      <c r="B4598" s="1" t="str">
        <f>+IF(LEN(A4598)&gt;0,VLOOKUP(A4598,Seguimiento_Mar_2025!G$4:H$356,2,FALSE),"")</f>
        <v>Cuidadores, familiares y responsables de personas con discapacidad cualificados</v>
      </c>
      <c r="C4598" s="1" t="str">
        <f>+IF(LEN(A4598)&gt;0,VLOOKUP(A4598,Seguimiento_Mar_2025!G$4:J$356,4,FALSE),"")</f>
        <v>Secretaría de Salud e Inclusión Social</v>
      </c>
      <c r="D4598" t="s">
        <v>1327</v>
      </c>
      <c r="E4598" t="str">
        <f t="shared" si="145"/>
        <v>52020502Guarne</v>
      </c>
      <c r="F4598" t="str">
        <f t="shared" si="144"/>
        <v/>
      </c>
      <c r="G4598">
        <v>33</v>
      </c>
      <c r="H4598" s="2"/>
      <c r="I4598">
        <f>+ABS(SUMIF($A$4:$A$11183,A4598,$H$4:$H$11183)-IF(ISERROR(VLOOKUP(A4598,Seguimiento_Mar_2025!G$4:U$356,15,FALSE)),0,VLOOKUP(A4598,Seguimiento_Mar_2025!G$4:U$356,15,FALSE)))</f>
        <v>0</v>
      </c>
    </row>
    <row r="4599" spans="1:9" ht="30">
      <c r="A4599" t="s">
        <v>264</v>
      </c>
      <c r="B4599" s="1" t="str">
        <f>+IF(LEN(A4599)&gt;0,VLOOKUP(A4599,Seguimiento_Mar_2025!G$4:H$356,2,FALSE),"")</f>
        <v>Cuidadores, familiares y responsables de personas con discapacidad cualificados</v>
      </c>
      <c r="C4599" s="1" t="str">
        <f>+IF(LEN(A4599)&gt;0,VLOOKUP(A4599,Seguimiento_Mar_2025!G$4:J$356,4,FALSE),"")</f>
        <v>Secretaría de Salud e Inclusión Social</v>
      </c>
      <c r="D4599" t="s">
        <v>1293</v>
      </c>
      <c r="E4599" t="str">
        <f t="shared" si="145"/>
        <v>52020502Heliconia</v>
      </c>
      <c r="F4599" t="str">
        <f t="shared" si="144"/>
        <v/>
      </c>
      <c r="G4599">
        <v>2</v>
      </c>
      <c r="H4599" s="2"/>
      <c r="I4599">
        <f>+ABS(SUMIF($A$4:$A$11183,A4599,$H$4:$H$11183)-IF(ISERROR(VLOOKUP(A4599,Seguimiento_Mar_2025!G$4:U$356,15,FALSE)),0,VLOOKUP(A4599,Seguimiento_Mar_2025!G$4:U$356,15,FALSE)))</f>
        <v>0</v>
      </c>
    </row>
    <row r="4600" spans="1:9" ht="30">
      <c r="A4600" t="s">
        <v>264</v>
      </c>
      <c r="B4600" s="1" t="str">
        <f>+IF(LEN(A4600)&gt;0,VLOOKUP(A4600,Seguimiento_Mar_2025!G$4:H$356,2,FALSE),"")</f>
        <v>Cuidadores, familiares y responsables de personas con discapacidad cualificados</v>
      </c>
      <c r="C4600" s="1" t="str">
        <f>+IF(LEN(A4600)&gt;0,VLOOKUP(A4600,Seguimiento_Mar_2025!G$4:J$356,4,FALSE),"")</f>
        <v>Secretaría de Salud e Inclusión Social</v>
      </c>
      <c r="D4600" t="s">
        <v>1283</v>
      </c>
      <c r="E4600" t="str">
        <f t="shared" si="145"/>
        <v>52020502Hispania</v>
      </c>
      <c r="F4600" t="str">
        <f t="shared" si="144"/>
        <v/>
      </c>
      <c r="G4600">
        <v>3</v>
      </c>
      <c r="H4600" s="2"/>
      <c r="I4600">
        <f>+ABS(SUMIF($A$4:$A$11183,A4600,$H$4:$H$11183)-IF(ISERROR(VLOOKUP(A4600,Seguimiento_Mar_2025!G$4:U$356,15,FALSE)),0,VLOOKUP(A4600,Seguimiento_Mar_2025!G$4:U$356,15,FALSE)))</f>
        <v>0</v>
      </c>
    </row>
    <row r="4601" spans="1:9">
      <c r="A4601" t="s">
        <v>262</v>
      </c>
      <c r="B4601" s="1" t="str">
        <f>+IF(LEN(A4601)&gt;0,VLOOKUP(A4601,Seguimiento_Mar_2025!G$4:H$356,2,FALSE),"")</f>
        <v>Personas con discapacidad atendidas con servicios integrales</v>
      </c>
      <c r="C4601" s="1" t="str">
        <f>+IF(LEN(A4601)&gt;0,VLOOKUP(A4601,Seguimiento_Mar_2025!G$4:J$356,4,FALSE),"")</f>
        <v>Secretaría de Salud e Inclusión Social</v>
      </c>
      <c r="D4601" t="s">
        <v>1271</v>
      </c>
      <c r="E4601" t="str">
        <f t="shared" si="145"/>
        <v>52020501Abejorral</v>
      </c>
      <c r="F4601" t="str">
        <f t="shared" si="144"/>
        <v/>
      </c>
      <c r="G4601">
        <v>12</v>
      </c>
      <c r="H4601" s="2"/>
      <c r="I4601">
        <f>+ABS(SUMIF($A$4:$A$11183,A4601,$H$4:$H$11183)-IF(ISERROR(VLOOKUP(A4601,Seguimiento_Mar_2025!G$4:U$356,15,FALSE)),0,VLOOKUP(A4601,Seguimiento_Mar_2025!G$4:U$356,15,FALSE)))</f>
        <v>0</v>
      </c>
    </row>
    <row r="4602" spans="1:9">
      <c r="A4602" t="s">
        <v>262</v>
      </c>
      <c r="B4602" s="1" t="str">
        <f>+IF(LEN(A4602)&gt;0,VLOOKUP(A4602,Seguimiento_Mar_2025!G$4:H$356,2,FALSE),"")</f>
        <v>Personas con discapacidad atendidas con servicios integrales</v>
      </c>
      <c r="C4602" s="1" t="str">
        <f>+IF(LEN(A4602)&gt;0,VLOOKUP(A4602,Seguimiento_Mar_2025!G$4:J$356,4,FALSE),"")</f>
        <v>Secretaría de Salud e Inclusión Social</v>
      </c>
      <c r="D4602" t="s">
        <v>1304</v>
      </c>
      <c r="E4602" t="str">
        <f t="shared" si="145"/>
        <v>52020501Alejandría</v>
      </c>
      <c r="F4602" t="str">
        <f t="shared" si="144"/>
        <v/>
      </c>
      <c r="G4602">
        <v>2</v>
      </c>
      <c r="H4602" s="2"/>
      <c r="I4602">
        <f>+ABS(SUMIF($A$4:$A$11183,A4602,$H$4:$H$11183)-IF(ISERROR(VLOOKUP(A4602,Seguimiento_Mar_2025!G$4:U$356,15,FALSE)),0,VLOOKUP(A4602,Seguimiento_Mar_2025!G$4:U$356,15,FALSE)))</f>
        <v>0</v>
      </c>
    </row>
    <row r="4603" spans="1:9">
      <c r="A4603" t="s">
        <v>262</v>
      </c>
      <c r="B4603" s="1" t="str">
        <f>+IF(LEN(A4603)&gt;0,VLOOKUP(A4603,Seguimiento_Mar_2025!G$4:H$356,2,FALSE),"")</f>
        <v>Personas con discapacidad atendidas con servicios integrales</v>
      </c>
      <c r="C4603" s="1" t="str">
        <f>+IF(LEN(A4603)&gt;0,VLOOKUP(A4603,Seguimiento_Mar_2025!G$4:J$356,4,FALSE),"")</f>
        <v>Secretaría de Salud e Inclusión Social</v>
      </c>
      <c r="D4603" t="s">
        <v>1308</v>
      </c>
      <c r="E4603" t="str">
        <f t="shared" si="145"/>
        <v>52020501Argelia</v>
      </c>
      <c r="F4603" t="str">
        <f t="shared" si="144"/>
        <v/>
      </c>
      <c r="G4603">
        <v>2</v>
      </c>
      <c r="H4603" s="2"/>
      <c r="I4603">
        <f>+ABS(SUMIF($A$4:$A$11183,A4603,$H$4:$H$11183)-IF(ISERROR(VLOOKUP(A4603,Seguimiento_Mar_2025!G$4:U$356,15,FALSE)),0,VLOOKUP(A4603,Seguimiento_Mar_2025!G$4:U$356,15,FALSE)))</f>
        <v>0</v>
      </c>
    </row>
    <row r="4604" spans="1:9">
      <c r="A4604" t="s">
        <v>262</v>
      </c>
      <c r="B4604" s="1" t="str">
        <f>+IF(LEN(A4604)&gt;0,VLOOKUP(A4604,Seguimiento_Mar_2025!G$4:H$356,2,FALSE),"")</f>
        <v>Personas con discapacidad atendidas con servicios integrales</v>
      </c>
      <c r="C4604" s="1" t="str">
        <f>+IF(LEN(A4604)&gt;0,VLOOKUP(A4604,Seguimiento_Mar_2025!G$4:J$356,4,FALSE),"")</f>
        <v>Secretaría de Salud e Inclusión Social</v>
      </c>
      <c r="D4604" t="s">
        <v>1317</v>
      </c>
      <c r="E4604" t="str">
        <f t="shared" si="145"/>
        <v>52020501Cocorná</v>
      </c>
      <c r="F4604" t="str">
        <f t="shared" si="144"/>
        <v/>
      </c>
      <c r="G4604">
        <v>5</v>
      </c>
      <c r="H4604" s="2"/>
      <c r="I4604">
        <f>+ABS(SUMIF($A$4:$A$11183,A4604,$H$4:$H$11183)-IF(ISERROR(VLOOKUP(A4604,Seguimiento_Mar_2025!G$4:U$356,15,FALSE)),0,VLOOKUP(A4604,Seguimiento_Mar_2025!G$4:U$356,15,FALSE)))</f>
        <v>0</v>
      </c>
    </row>
    <row r="4605" spans="1:9">
      <c r="A4605" t="s">
        <v>262</v>
      </c>
      <c r="B4605" s="1" t="str">
        <f>+IF(LEN(A4605)&gt;0,VLOOKUP(A4605,Seguimiento_Mar_2025!G$4:H$356,2,FALSE),"")</f>
        <v>Personas con discapacidad atendidas con servicios integrales</v>
      </c>
      <c r="C4605" s="1" t="str">
        <f>+IF(LEN(A4605)&gt;0,VLOOKUP(A4605,Seguimiento_Mar_2025!G$4:J$356,4,FALSE),"")</f>
        <v>Secretaría de Salud e Inclusión Social</v>
      </c>
      <c r="D4605" t="s">
        <v>1320</v>
      </c>
      <c r="E4605" t="str">
        <f t="shared" si="145"/>
        <v>52020501El Carmen de Viboral</v>
      </c>
      <c r="F4605" t="str">
        <f t="shared" si="144"/>
        <v/>
      </c>
      <c r="G4605">
        <v>16</v>
      </c>
      <c r="H4605" s="2"/>
      <c r="I4605">
        <f>+ABS(SUMIF($A$4:$A$11183,A4605,$H$4:$H$11183)-IF(ISERROR(VLOOKUP(A4605,Seguimiento_Mar_2025!G$4:U$356,15,FALSE)),0,VLOOKUP(A4605,Seguimiento_Mar_2025!G$4:U$356,15,FALSE)))</f>
        <v>0</v>
      </c>
    </row>
    <row r="4606" spans="1:9">
      <c r="A4606" t="s">
        <v>262</v>
      </c>
      <c r="B4606" s="1" t="str">
        <f>+IF(LEN(A4606)&gt;0,VLOOKUP(A4606,Seguimiento_Mar_2025!G$4:H$356,2,FALSE),"")</f>
        <v>Personas con discapacidad atendidas con servicios integrales</v>
      </c>
      <c r="C4606" s="1" t="str">
        <f>+IF(LEN(A4606)&gt;0,VLOOKUP(A4606,Seguimiento_Mar_2025!G$4:J$356,4,FALSE),"")</f>
        <v>Secretaría de Salud e Inclusión Social</v>
      </c>
      <c r="D4606" t="s">
        <v>1244</v>
      </c>
      <c r="E4606" t="str">
        <f t="shared" si="145"/>
        <v>52020501El Peñol</v>
      </c>
      <c r="F4606" t="str">
        <f t="shared" si="144"/>
        <v/>
      </c>
      <c r="G4606">
        <v>15</v>
      </c>
      <c r="H4606" s="2"/>
      <c r="I4606">
        <f>+ABS(SUMIF($A$4:$A$11183,A4606,$H$4:$H$11183)-IF(ISERROR(VLOOKUP(A4606,Seguimiento_Mar_2025!G$4:U$356,15,FALSE)),0,VLOOKUP(A4606,Seguimiento_Mar_2025!G$4:U$356,15,FALSE)))</f>
        <v>0</v>
      </c>
    </row>
    <row r="4607" spans="1:9">
      <c r="A4607" t="s">
        <v>262</v>
      </c>
      <c r="B4607" s="1" t="str">
        <f>+IF(LEN(A4607)&gt;0,VLOOKUP(A4607,Seguimiento_Mar_2025!G$4:H$356,2,FALSE),"")</f>
        <v>Personas con discapacidad atendidas con servicios integrales</v>
      </c>
      <c r="C4607" s="1" t="str">
        <f>+IF(LEN(A4607)&gt;0,VLOOKUP(A4607,Seguimiento_Mar_2025!G$4:J$356,4,FALSE),"")</f>
        <v>Secretaría de Salud e Inclusión Social</v>
      </c>
      <c r="D4607" t="s">
        <v>1235</v>
      </c>
      <c r="E4607" t="str">
        <f t="shared" si="145"/>
        <v>52020501El Santuario</v>
      </c>
      <c r="F4607" t="str">
        <f t="shared" si="144"/>
        <v/>
      </c>
      <c r="G4607">
        <v>5</v>
      </c>
      <c r="H4607" s="2"/>
      <c r="I4607">
        <f>+ABS(SUMIF($A$4:$A$11183,A4607,$H$4:$H$11183)-IF(ISERROR(VLOOKUP(A4607,Seguimiento_Mar_2025!G$4:U$356,15,FALSE)),0,VLOOKUP(A4607,Seguimiento_Mar_2025!G$4:U$356,15,FALSE)))</f>
        <v>0</v>
      </c>
    </row>
    <row r="4608" spans="1:9">
      <c r="A4608" t="s">
        <v>262</v>
      </c>
      <c r="B4608" s="1" t="str">
        <f>+IF(LEN(A4608)&gt;0,VLOOKUP(A4608,Seguimiento_Mar_2025!G$4:H$356,2,FALSE),"")</f>
        <v>Personas con discapacidad atendidas con servicios integrales</v>
      </c>
      <c r="C4608" s="1" t="str">
        <f>+IF(LEN(A4608)&gt;0,VLOOKUP(A4608,Seguimiento_Mar_2025!G$4:J$356,4,FALSE),"")</f>
        <v>Secretaría de Salud e Inclusión Social</v>
      </c>
      <c r="D4608" t="s">
        <v>1234</v>
      </c>
      <c r="E4608" t="str">
        <f t="shared" si="145"/>
        <v>52020501Granada</v>
      </c>
      <c r="F4608" t="str">
        <f t="shared" si="144"/>
        <v/>
      </c>
      <c r="G4608">
        <v>1</v>
      </c>
      <c r="H4608" s="2"/>
      <c r="I4608">
        <f>+ABS(SUMIF($A$4:$A$11183,A4608,$H$4:$H$11183)-IF(ISERROR(VLOOKUP(A4608,Seguimiento_Mar_2025!G$4:U$356,15,FALSE)),0,VLOOKUP(A4608,Seguimiento_Mar_2025!G$4:U$356,15,FALSE)))</f>
        <v>0</v>
      </c>
    </row>
    <row r="4609" spans="1:9">
      <c r="A4609" t="s">
        <v>262</v>
      </c>
      <c r="B4609" s="1" t="str">
        <f>+IF(LEN(A4609)&gt;0,VLOOKUP(A4609,Seguimiento_Mar_2025!G$4:H$356,2,FALSE),"")</f>
        <v>Personas con discapacidad atendidas con servicios integrales</v>
      </c>
      <c r="C4609" s="1" t="str">
        <f>+IF(LEN(A4609)&gt;0,VLOOKUP(A4609,Seguimiento_Mar_2025!G$4:J$356,4,FALSE),"")</f>
        <v>Secretaría de Salud e Inclusión Social</v>
      </c>
      <c r="D4609" t="s">
        <v>1327</v>
      </c>
      <c r="E4609" t="str">
        <f t="shared" si="145"/>
        <v>52020501Guarne</v>
      </c>
      <c r="F4609" t="str">
        <f t="shared" si="144"/>
        <v/>
      </c>
      <c r="G4609">
        <v>4</v>
      </c>
      <c r="H4609" s="2"/>
      <c r="I4609">
        <f>+ABS(SUMIF($A$4:$A$11183,A4609,$H$4:$H$11183)-IF(ISERROR(VLOOKUP(A4609,Seguimiento_Mar_2025!G$4:U$356,15,FALSE)),0,VLOOKUP(A4609,Seguimiento_Mar_2025!G$4:U$356,15,FALSE)))</f>
        <v>0</v>
      </c>
    </row>
    <row r="4610" spans="1:9">
      <c r="A4610" t="s">
        <v>262</v>
      </c>
      <c r="B4610" s="1" t="str">
        <f>+IF(LEN(A4610)&gt;0,VLOOKUP(A4610,Seguimiento_Mar_2025!G$4:H$356,2,FALSE),"")</f>
        <v>Personas con discapacidad atendidas con servicios integrales</v>
      </c>
      <c r="C4610" s="1" t="str">
        <f>+IF(LEN(A4610)&gt;0,VLOOKUP(A4610,Seguimiento_Mar_2025!G$4:J$356,4,FALSE),"")</f>
        <v>Secretaría de Salud e Inclusión Social</v>
      </c>
      <c r="D4610" t="s">
        <v>1333</v>
      </c>
      <c r="E4610" t="str">
        <f t="shared" si="145"/>
        <v>52020501La Unión</v>
      </c>
      <c r="F4610" t="str">
        <f t="shared" si="144"/>
        <v/>
      </c>
      <c r="G4610">
        <v>14</v>
      </c>
      <c r="H4610" s="2"/>
      <c r="I4610">
        <f>+ABS(SUMIF($A$4:$A$11183,A4610,$H$4:$H$11183)-IF(ISERROR(VLOOKUP(A4610,Seguimiento_Mar_2025!G$4:U$356,15,FALSE)),0,VLOOKUP(A4610,Seguimiento_Mar_2025!G$4:U$356,15,FALSE)))</f>
        <v>0</v>
      </c>
    </row>
    <row r="4611" spans="1:9">
      <c r="A4611" t="s">
        <v>262</v>
      </c>
      <c r="B4611" s="1" t="str">
        <f>+IF(LEN(A4611)&gt;0,VLOOKUP(A4611,Seguimiento_Mar_2025!G$4:H$356,2,FALSE),"")</f>
        <v>Personas con discapacidad atendidas con servicios integrales</v>
      </c>
      <c r="C4611" s="1" t="str">
        <f>+IF(LEN(A4611)&gt;0,VLOOKUP(A4611,Seguimiento_Mar_2025!G$4:J$356,4,FALSE),"")</f>
        <v>Secretaría de Salud e Inclusión Social</v>
      </c>
      <c r="D4611" t="s">
        <v>1334</v>
      </c>
      <c r="E4611" t="str">
        <f t="shared" si="145"/>
        <v>52020501Marinilla</v>
      </c>
      <c r="F4611" t="str">
        <f t="shared" si="144"/>
        <v/>
      </c>
      <c r="G4611">
        <v>2</v>
      </c>
      <c r="H4611" s="2"/>
      <c r="I4611">
        <f>+ABS(SUMIF($A$4:$A$11183,A4611,$H$4:$H$11183)-IF(ISERROR(VLOOKUP(A4611,Seguimiento_Mar_2025!G$4:U$356,15,FALSE)),0,VLOOKUP(A4611,Seguimiento_Mar_2025!G$4:U$356,15,FALSE)))</f>
        <v>0</v>
      </c>
    </row>
    <row r="4612" spans="1:9">
      <c r="A4612" t="s">
        <v>262</v>
      </c>
      <c r="B4612" s="1" t="str">
        <f>+IF(LEN(A4612)&gt;0,VLOOKUP(A4612,Seguimiento_Mar_2025!G$4:H$356,2,FALSE),"")</f>
        <v>Personas con discapacidad atendidas con servicios integrales</v>
      </c>
      <c r="C4612" s="1" t="str">
        <f>+IF(LEN(A4612)&gt;0,VLOOKUP(A4612,Seguimiento_Mar_2025!G$4:J$356,4,FALSE),"")</f>
        <v>Secretaría de Salud e Inclusión Social</v>
      </c>
      <c r="D4612" t="s">
        <v>1286</v>
      </c>
      <c r="E4612" t="str">
        <f t="shared" si="145"/>
        <v>52020501Nariño</v>
      </c>
      <c r="F4612" t="str">
        <f t="shared" ref="F4612:F4675" si="146">+IF(IF(LEN(E4612)&gt;0,COUNTIF($E$4:$E$11183,E4612),"")=1,"",IF(LEN(E4612)&gt;0,COUNTIF($E$4:$E$11183,E4612),""))</f>
        <v/>
      </c>
      <c r="G4612">
        <v>6</v>
      </c>
      <c r="H4612" s="2"/>
      <c r="I4612">
        <f>+ABS(SUMIF($A$4:$A$11183,A4612,$H$4:$H$11183)-IF(ISERROR(VLOOKUP(A4612,Seguimiento_Mar_2025!G$4:U$356,15,FALSE)),0,VLOOKUP(A4612,Seguimiento_Mar_2025!G$4:U$356,15,FALSE)))</f>
        <v>0</v>
      </c>
    </row>
    <row r="4613" spans="1:9">
      <c r="A4613" t="s">
        <v>262</v>
      </c>
      <c r="B4613" s="1" t="str">
        <f>+IF(LEN(A4613)&gt;0,VLOOKUP(A4613,Seguimiento_Mar_2025!G$4:H$356,2,FALSE),"")</f>
        <v>Personas con discapacidad atendidas con servicios integrales</v>
      </c>
      <c r="C4613" s="1" t="str">
        <f>+IF(LEN(A4613)&gt;0,VLOOKUP(A4613,Seguimiento_Mar_2025!G$4:J$356,4,FALSE),"")</f>
        <v>Secretaría de Salud e Inclusión Social</v>
      </c>
      <c r="D4613" t="s">
        <v>1337</v>
      </c>
      <c r="E4613" t="str">
        <f t="shared" si="145"/>
        <v>52020501Rionegro</v>
      </c>
      <c r="F4613" t="str">
        <f t="shared" si="146"/>
        <v/>
      </c>
      <c r="G4613">
        <v>9</v>
      </c>
      <c r="H4613" s="2"/>
      <c r="I4613">
        <f>+ABS(SUMIF($A$4:$A$11183,A4613,$H$4:$H$11183)-IF(ISERROR(VLOOKUP(A4613,Seguimiento_Mar_2025!G$4:U$356,15,FALSE)),0,VLOOKUP(A4613,Seguimiento_Mar_2025!G$4:U$356,15,FALSE)))</f>
        <v>0</v>
      </c>
    </row>
    <row r="4614" spans="1:9">
      <c r="A4614" t="s">
        <v>262</v>
      </c>
      <c r="B4614" s="1" t="str">
        <f>+IF(LEN(A4614)&gt;0,VLOOKUP(A4614,Seguimiento_Mar_2025!G$4:H$356,2,FALSE),"")</f>
        <v>Personas con discapacidad atendidas con servicios integrales</v>
      </c>
      <c r="C4614" s="1" t="str">
        <f>+IF(LEN(A4614)&gt;0,VLOOKUP(A4614,Seguimiento_Mar_2025!G$4:J$356,4,FALSE),"")</f>
        <v>Secretaría de Salud e Inclusión Social</v>
      </c>
      <c r="D4614" t="s">
        <v>1242</v>
      </c>
      <c r="E4614" t="str">
        <f t="shared" si="145"/>
        <v>52020501San Carlos</v>
      </c>
      <c r="F4614" t="str">
        <f t="shared" si="146"/>
        <v/>
      </c>
      <c r="G4614">
        <v>1</v>
      </c>
      <c r="H4614" s="2"/>
      <c r="I4614">
        <f>+ABS(SUMIF($A$4:$A$11183,A4614,$H$4:$H$11183)-IF(ISERROR(VLOOKUP(A4614,Seguimiento_Mar_2025!G$4:U$356,15,FALSE)),0,VLOOKUP(A4614,Seguimiento_Mar_2025!G$4:U$356,15,FALSE)))</f>
        <v>0</v>
      </c>
    </row>
    <row r="4615" spans="1:9">
      <c r="A4615" t="s">
        <v>262</v>
      </c>
      <c r="B4615" s="1" t="str">
        <f>+IF(LEN(A4615)&gt;0,VLOOKUP(A4615,Seguimiento_Mar_2025!G$4:H$356,2,FALSE),"")</f>
        <v>Personas con discapacidad atendidas con servicios integrales</v>
      </c>
      <c r="C4615" s="1" t="str">
        <f>+IF(LEN(A4615)&gt;0,VLOOKUP(A4615,Seguimiento_Mar_2025!G$4:J$356,4,FALSE),"")</f>
        <v>Secretaría de Salud e Inclusión Social</v>
      </c>
      <c r="D4615" t="s">
        <v>1302</v>
      </c>
      <c r="E4615" t="str">
        <f t="shared" si="145"/>
        <v>52020501San Francisco</v>
      </c>
      <c r="F4615" t="str">
        <f t="shared" si="146"/>
        <v/>
      </c>
      <c r="G4615">
        <v>4</v>
      </c>
      <c r="H4615" s="2"/>
      <c r="I4615">
        <f>+ABS(SUMIF($A$4:$A$11183,A4615,$H$4:$H$11183)-IF(ISERROR(VLOOKUP(A4615,Seguimiento_Mar_2025!G$4:U$356,15,FALSE)),0,VLOOKUP(A4615,Seguimiento_Mar_2025!G$4:U$356,15,FALSE)))</f>
        <v>0</v>
      </c>
    </row>
    <row r="4616" spans="1:9">
      <c r="A4616" t="s">
        <v>262</v>
      </c>
      <c r="B4616" s="1" t="str">
        <f>+IF(LEN(A4616)&gt;0,VLOOKUP(A4616,Seguimiento_Mar_2025!G$4:H$356,2,FALSE),"")</f>
        <v>Personas con discapacidad atendidas con servicios integrales</v>
      </c>
      <c r="C4616" s="1" t="str">
        <f>+IF(LEN(A4616)&gt;0,VLOOKUP(A4616,Seguimiento_Mar_2025!G$4:J$356,4,FALSE),"")</f>
        <v>Secretaría de Salud e Inclusión Social</v>
      </c>
      <c r="D4616" t="s">
        <v>1298</v>
      </c>
      <c r="E4616" t="str">
        <f t="shared" si="145"/>
        <v>52020501San Luis</v>
      </c>
      <c r="F4616" t="str">
        <f t="shared" si="146"/>
        <v/>
      </c>
      <c r="G4616">
        <v>3</v>
      </c>
      <c r="H4616" s="2"/>
      <c r="I4616">
        <f>+ABS(SUMIF($A$4:$A$11183,A4616,$H$4:$H$11183)-IF(ISERROR(VLOOKUP(A4616,Seguimiento_Mar_2025!G$4:U$356,15,FALSE)),0,VLOOKUP(A4616,Seguimiento_Mar_2025!G$4:U$356,15,FALSE)))</f>
        <v>0</v>
      </c>
    </row>
    <row r="4617" spans="1:9">
      <c r="A4617" t="s">
        <v>262</v>
      </c>
      <c r="B4617" s="1" t="str">
        <f>+IF(LEN(A4617)&gt;0,VLOOKUP(A4617,Seguimiento_Mar_2025!G$4:H$356,2,FALSE),"")</f>
        <v>Personas con discapacidad atendidas con servicios integrales</v>
      </c>
      <c r="C4617" s="1" t="str">
        <f>+IF(LEN(A4617)&gt;0,VLOOKUP(A4617,Seguimiento_Mar_2025!G$4:J$356,4,FALSE),"")</f>
        <v>Secretaría de Salud e Inclusión Social</v>
      </c>
      <c r="D4617" t="s">
        <v>1247</v>
      </c>
      <c r="E4617" t="str">
        <f t="shared" si="145"/>
        <v>52020501San Rafael</v>
      </c>
      <c r="F4617" t="str">
        <f t="shared" si="146"/>
        <v/>
      </c>
      <c r="G4617">
        <v>15</v>
      </c>
      <c r="H4617" s="2"/>
      <c r="I4617">
        <f>+ABS(SUMIF($A$4:$A$11183,A4617,$H$4:$H$11183)-IF(ISERROR(VLOOKUP(A4617,Seguimiento_Mar_2025!G$4:U$356,15,FALSE)),0,VLOOKUP(A4617,Seguimiento_Mar_2025!G$4:U$356,15,FALSE)))</f>
        <v>0</v>
      </c>
    </row>
    <row r="4618" spans="1:9">
      <c r="A4618" t="s">
        <v>262</v>
      </c>
      <c r="B4618" s="1" t="str">
        <f>+IF(LEN(A4618)&gt;0,VLOOKUP(A4618,Seguimiento_Mar_2025!G$4:H$356,2,FALSE),"")</f>
        <v>Personas con discapacidad atendidas con servicios integrales</v>
      </c>
      <c r="C4618" s="1" t="str">
        <f>+IF(LEN(A4618)&gt;0,VLOOKUP(A4618,Seguimiento_Mar_2025!G$4:J$356,4,FALSE),"")</f>
        <v>Secretaría de Salud e Inclusión Social</v>
      </c>
      <c r="D4618" t="s">
        <v>1267</v>
      </c>
      <c r="E4618" t="str">
        <f t="shared" si="145"/>
        <v>52020501Sonsón</v>
      </c>
      <c r="F4618" t="str">
        <f t="shared" si="146"/>
        <v/>
      </c>
      <c r="G4618">
        <v>3</v>
      </c>
      <c r="H4618" s="2"/>
      <c r="I4618">
        <f>+ABS(SUMIF($A$4:$A$11183,A4618,$H$4:$H$11183)-IF(ISERROR(VLOOKUP(A4618,Seguimiento_Mar_2025!G$4:U$356,15,FALSE)),0,VLOOKUP(A4618,Seguimiento_Mar_2025!G$4:U$356,15,FALSE)))</f>
        <v>0</v>
      </c>
    </row>
    <row r="4619" spans="1:9">
      <c r="A4619" t="s">
        <v>262</v>
      </c>
      <c r="B4619" s="1" t="str">
        <f>+IF(LEN(A4619)&gt;0,VLOOKUP(A4619,Seguimiento_Mar_2025!G$4:H$356,2,FALSE),"")</f>
        <v>Personas con discapacidad atendidas con servicios integrales</v>
      </c>
      <c r="C4619" s="1" t="str">
        <f>+IF(LEN(A4619)&gt;0,VLOOKUP(A4619,Seguimiento_Mar_2025!G$4:J$356,4,FALSE),"")</f>
        <v>Secretaría de Salud e Inclusión Social</v>
      </c>
      <c r="D4619" t="s">
        <v>1245</v>
      </c>
      <c r="E4619" t="str">
        <f t="shared" si="145"/>
        <v>52020501Copacabana</v>
      </c>
      <c r="F4619" t="str">
        <f t="shared" si="146"/>
        <v/>
      </c>
      <c r="G4619">
        <v>1</v>
      </c>
      <c r="H4619" s="2"/>
      <c r="I4619">
        <f>+ABS(SUMIF($A$4:$A$11183,A4619,$H$4:$H$11183)-IF(ISERROR(VLOOKUP(A4619,Seguimiento_Mar_2025!G$4:U$356,15,FALSE)),0,VLOOKUP(A4619,Seguimiento_Mar_2025!G$4:U$356,15,FALSE)))</f>
        <v>0</v>
      </c>
    </row>
    <row r="4620" spans="1:9">
      <c r="A4620" t="s">
        <v>262</v>
      </c>
      <c r="B4620" s="1" t="str">
        <f>+IF(LEN(A4620)&gt;0,VLOOKUP(A4620,Seguimiento_Mar_2025!G$4:H$356,2,FALSE),"")</f>
        <v>Personas con discapacidad atendidas con servicios integrales</v>
      </c>
      <c r="C4620" s="1" t="str">
        <f>+IF(LEN(A4620)&gt;0,VLOOKUP(A4620,Seguimiento_Mar_2025!G$4:J$356,4,FALSE),"")</f>
        <v>Secretaría de Salud e Inclusión Social</v>
      </c>
      <c r="D4620" t="s">
        <v>1256</v>
      </c>
      <c r="E4620" t="str">
        <f t="shared" si="145"/>
        <v>52020501Medellín</v>
      </c>
      <c r="F4620" t="str">
        <f t="shared" si="146"/>
        <v/>
      </c>
      <c r="G4620">
        <v>3</v>
      </c>
      <c r="H4620" s="2"/>
      <c r="I4620">
        <f>+ABS(SUMIF($A$4:$A$11183,A4620,$H$4:$H$11183)-IF(ISERROR(VLOOKUP(A4620,Seguimiento_Mar_2025!G$4:U$356,15,FALSE)),0,VLOOKUP(A4620,Seguimiento_Mar_2025!G$4:U$356,15,FALSE)))</f>
        <v>0</v>
      </c>
    </row>
    <row r="4621" spans="1:9">
      <c r="A4621" t="s">
        <v>262</v>
      </c>
      <c r="B4621" s="1" t="str">
        <f>+IF(LEN(A4621)&gt;0,VLOOKUP(A4621,Seguimiento_Mar_2025!G$4:H$356,2,FALSE),"")</f>
        <v>Personas con discapacidad atendidas con servicios integrales</v>
      </c>
      <c r="C4621" s="1" t="str">
        <f>+IF(LEN(A4621)&gt;0,VLOOKUP(A4621,Seguimiento_Mar_2025!G$4:J$356,4,FALSE),"")</f>
        <v>Secretaría de Salud e Inclusión Social</v>
      </c>
      <c r="D4621" t="s">
        <v>1309</v>
      </c>
      <c r="E4621" t="str">
        <f t="shared" si="145"/>
        <v>52020501Barbosa</v>
      </c>
      <c r="F4621" t="str">
        <f t="shared" si="146"/>
        <v/>
      </c>
      <c r="G4621">
        <v>6</v>
      </c>
      <c r="H4621" s="2"/>
      <c r="I4621">
        <f>+ABS(SUMIF($A$4:$A$11183,A4621,$H$4:$H$11183)-IF(ISERROR(VLOOKUP(A4621,Seguimiento_Mar_2025!G$4:U$356,15,FALSE)),0,VLOOKUP(A4621,Seguimiento_Mar_2025!G$4:U$356,15,FALSE)))</f>
        <v>0</v>
      </c>
    </row>
    <row r="4622" spans="1:9">
      <c r="A4622" t="s">
        <v>262</v>
      </c>
      <c r="B4622" s="1" t="str">
        <f>+IF(LEN(A4622)&gt;0,VLOOKUP(A4622,Seguimiento_Mar_2025!G$4:H$356,2,FALSE),"")</f>
        <v>Personas con discapacidad atendidas con servicios integrales</v>
      </c>
      <c r="C4622" s="1" t="str">
        <f>+IF(LEN(A4622)&gt;0,VLOOKUP(A4622,Seguimiento_Mar_2025!G$4:J$356,4,FALSE),"")</f>
        <v>Secretaría de Salud e Inclusión Social</v>
      </c>
      <c r="D4622" t="s">
        <v>1305</v>
      </c>
      <c r="E4622" t="str">
        <f t="shared" si="145"/>
        <v>52020501Amalfi</v>
      </c>
      <c r="F4622" t="str">
        <f t="shared" si="146"/>
        <v/>
      </c>
      <c r="G4622">
        <v>18</v>
      </c>
      <c r="H4622" s="2"/>
      <c r="I4622">
        <f>+ABS(SUMIF($A$4:$A$11183,A4622,$H$4:$H$11183)-IF(ISERROR(VLOOKUP(A4622,Seguimiento_Mar_2025!G$4:U$356,15,FALSE)),0,VLOOKUP(A4622,Seguimiento_Mar_2025!G$4:U$356,15,FALSE)))</f>
        <v>0</v>
      </c>
    </row>
    <row r="4623" spans="1:9" ht="30">
      <c r="A4623" t="s">
        <v>186</v>
      </c>
      <c r="B4623" s="1" t="str">
        <f>+IF(LEN(A4623)&gt;0,VLOOKUP(A4623,Seguimiento_Mar_2025!G$4:H$356,2,FALSE),"")</f>
        <v>Dotaciones en recreación, actividad física, deporte social comunitario entregadas</v>
      </c>
      <c r="C4623" s="1" t="str">
        <f>+IF(LEN(A4623)&gt;0,VLOOKUP(A4623,Seguimiento_Mar_2025!G$4:J$356,4,FALSE),"")</f>
        <v>INDEPORTES Antioquia</v>
      </c>
      <c r="D4623" t="s">
        <v>1271</v>
      </c>
      <c r="E4623" t="str">
        <f t="shared" si="145"/>
        <v>52010701Abejorral</v>
      </c>
      <c r="F4623" t="str">
        <f t="shared" si="146"/>
        <v/>
      </c>
      <c r="G4623">
        <v>1</v>
      </c>
      <c r="H4623" s="2"/>
      <c r="I4623">
        <f>+ABS(SUMIF($A$4:$A$11183,A4623,$H$4:$H$11183)-IF(ISERROR(VLOOKUP(A4623,Seguimiento_Mar_2025!G$4:U$356,15,FALSE)),0,VLOOKUP(A4623,Seguimiento_Mar_2025!G$4:U$356,15,FALSE)))</f>
        <v>0</v>
      </c>
    </row>
    <row r="4624" spans="1:9" ht="30">
      <c r="A4624" t="s">
        <v>186</v>
      </c>
      <c r="B4624" s="1" t="str">
        <f>+IF(LEN(A4624)&gt;0,VLOOKUP(A4624,Seguimiento_Mar_2025!G$4:H$356,2,FALSE),"")</f>
        <v>Dotaciones en recreación, actividad física, deporte social comunitario entregadas</v>
      </c>
      <c r="C4624" s="1" t="str">
        <f>+IF(LEN(A4624)&gt;0,VLOOKUP(A4624,Seguimiento_Mar_2025!G$4:J$356,4,FALSE),"")</f>
        <v>INDEPORTES Antioquia</v>
      </c>
      <c r="D4624" t="s">
        <v>1303</v>
      </c>
      <c r="E4624" t="str">
        <f t="shared" si="145"/>
        <v>52010701Abriaquí</v>
      </c>
      <c r="F4624" t="str">
        <f t="shared" si="146"/>
        <v/>
      </c>
      <c r="G4624">
        <v>1</v>
      </c>
      <c r="H4624" s="2"/>
      <c r="I4624">
        <f>+ABS(SUMIF($A$4:$A$11183,A4624,$H$4:$H$11183)-IF(ISERROR(VLOOKUP(A4624,Seguimiento_Mar_2025!G$4:U$356,15,FALSE)),0,VLOOKUP(A4624,Seguimiento_Mar_2025!G$4:U$356,15,FALSE)))</f>
        <v>0</v>
      </c>
    </row>
    <row r="4625" spans="1:9" ht="30">
      <c r="A4625" t="s">
        <v>186</v>
      </c>
      <c r="B4625" s="1" t="str">
        <f>+IF(LEN(A4625)&gt;0,VLOOKUP(A4625,Seguimiento_Mar_2025!G$4:H$356,2,FALSE),"")</f>
        <v>Dotaciones en recreación, actividad física, deporte social comunitario entregadas</v>
      </c>
      <c r="C4625" s="1" t="str">
        <f>+IF(LEN(A4625)&gt;0,VLOOKUP(A4625,Seguimiento_Mar_2025!G$4:J$356,4,FALSE),"")</f>
        <v>INDEPORTES Antioquia</v>
      </c>
      <c r="D4625" t="s">
        <v>1304</v>
      </c>
      <c r="E4625" t="str">
        <f t="shared" si="145"/>
        <v>52010701Alejandría</v>
      </c>
      <c r="F4625" t="str">
        <f t="shared" si="146"/>
        <v/>
      </c>
      <c r="G4625">
        <v>2</v>
      </c>
      <c r="H4625" s="2"/>
      <c r="I4625">
        <f>+ABS(SUMIF($A$4:$A$11183,A4625,$H$4:$H$11183)-IF(ISERROR(VLOOKUP(A4625,Seguimiento_Mar_2025!G$4:U$356,15,FALSE)),0,VLOOKUP(A4625,Seguimiento_Mar_2025!G$4:U$356,15,FALSE)))</f>
        <v>0</v>
      </c>
    </row>
    <row r="4626" spans="1:9" ht="30">
      <c r="A4626" t="s">
        <v>186</v>
      </c>
      <c r="B4626" s="1" t="str">
        <f>+IF(LEN(A4626)&gt;0,VLOOKUP(A4626,Seguimiento_Mar_2025!G$4:H$356,2,FALSE),"")</f>
        <v>Dotaciones en recreación, actividad física, deporte social comunitario entregadas</v>
      </c>
      <c r="C4626" s="1" t="str">
        <f>+IF(LEN(A4626)&gt;0,VLOOKUP(A4626,Seguimiento_Mar_2025!G$4:J$356,4,FALSE),"")</f>
        <v>INDEPORTES Antioquia</v>
      </c>
      <c r="D4626" t="s">
        <v>1230</v>
      </c>
      <c r="E4626" t="str">
        <f t="shared" si="145"/>
        <v>52010701Amagá</v>
      </c>
      <c r="F4626" t="str">
        <f t="shared" si="146"/>
        <v/>
      </c>
      <c r="G4626">
        <v>1</v>
      </c>
      <c r="H4626" s="2"/>
      <c r="I4626">
        <f>+ABS(SUMIF($A$4:$A$11183,A4626,$H$4:$H$11183)-IF(ISERROR(VLOOKUP(A4626,Seguimiento_Mar_2025!G$4:U$356,15,FALSE)),0,VLOOKUP(A4626,Seguimiento_Mar_2025!G$4:U$356,15,FALSE)))</f>
        <v>0</v>
      </c>
    </row>
    <row r="4627" spans="1:9" ht="30">
      <c r="A4627" t="s">
        <v>186</v>
      </c>
      <c r="B4627" s="1" t="str">
        <f>+IF(LEN(A4627)&gt;0,VLOOKUP(A4627,Seguimiento_Mar_2025!G$4:H$356,2,FALSE),"")</f>
        <v>Dotaciones en recreación, actividad física, deporte social comunitario entregadas</v>
      </c>
      <c r="C4627" s="1" t="str">
        <f>+IF(LEN(A4627)&gt;0,VLOOKUP(A4627,Seguimiento_Mar_2025!G$4:J$356,4,FALSE),"")</f>
        <v>INDEPORTES Antioquia</v>
      </c>
      <c r="D4627" t="s">
        <v>1305</v>
      </c>
      <c r="E4627" t="str">
        <f t="shared" si="145"/>
        <v>52010701Amalfi</v>
      </c>
      <c r="F4627" t="str">
        <f t="shared" si="146"/>
        <v/>
      </c>
      <c r="G4627">
        <v>1</v>
      </c>
      <c r="H4627" s="2"/>
      <c r="I4627">
        <f>+ABS(SUMIF($A$4:$A$11183,A4627,$H$4:$H$11183)-IF(ISERROR(VLOOKUP(A4627,Seguimiento_Mar_2025!G$4:U$356,15,FALSE)),0,VLOOKUP(A4627,Seguimiento_Mar_2025!G$4:U$356,15,FALSE)))</f>
        <v>0</v>
      </c>
    </row>
    <row r="4628" spans="1:9" ht="30">
      <c r="A4628" t="s">
        <v>186</v>
      </c>
      <c r="B4628" s="1" t="str">
        <f>+IF(LEN(A4628)&gt;0,VLOOKUP(A4628,Seguimiento_Mar_2025!G$4:H$356,2,FALSE),"")</f>
        <v>Dotaciones en recreación, actividad física, deporte social comunitario entregadas</v>
      </c>
      <c r="C4628" s="1" t="str">
        <f>+IF(LEN(A4628)&gt;0,VLOOKUP(A4628,Seguimiento_Mar_2025!G$4:J$356,4,FALSE),"")</f>
        <v>INDEPORTES Antioquia</v>
      </c>
      <c r="D4628" t="s">
        <v>1241</v>
      </c>
      <c r="E4628" t="str">
        <f t="shared" si="145"/>
        <v>52010701Andes</v>
      </c>
      <c r="F4628" t="str">
        <f t="shared" si="146"/>
        <v/>
      </c>
      <c r="G4628">
        <v>1</v>
      </c>
      <c r="H4628" s="2"/>
      <c r="I4628">
        <f>+ABS(SUMIF($A$4:$A$11183,A4628,$H$4:$H$11183)-IF(ISERROR(VLOOKUP(A4628,Seguimiento_Mar_2025!G$4:U$356,15,FALSE)),0,VLOOKUP(A4628,Seguimiento_Mar_2025!G$4:U$356,15,FALSE)))</f>
        <v>0</v>
      </c>
    </row>
    <row r="4629" spans="1:9" ht="30">
      <c r="A4629" t="s">
        <v>186</v>
      </c>
      <c r="B4629" s="1" t="str">
        <f>+IF(LEN(A4629)&gt;0,VLOOKUP(A4629,Seguimiento_Mar_2025!G$4:H$356,2,FALSE),"")</f>
        <v>Dotaciones en recreación, actividad física, deporte social comunitario entregadas</v>
      </c>
      <c r="C4629" s="1" t="str">
        <f>+IF(LEN(A4629)&gt;0,VLOOKUP(A4629,Seguimiento_Mar_2025!G$4:J$356,4,FALSE),"")</f>
        <v>INDEPORTES Antioquia</v>
      </c>
      <c r="D4629" t="s">
        <v>1277</v>
      </c>
      <c r="E4629" t="str">
        <f t="shared" si="145"/>
        <v>52010701Angelópolis</v>
      </c>
      <c r="F4629" t="str">
        <f t="shared" si="146"/>
        <v/>
      </c>
      <c r="G4629">
        <v>1</v>
      </c>
      <c r="H4629" s="2"/>
      <c r="I4629">
        <f>+ABS(SUMIF($A$4:$A$11183,A4629,$H$4:$H$11183)-IF(ISERROR(VLOOKUP(A4629,Seguimiento_Mar_2025!G$4:U$356,15,FALSE)),0,VLOOKUP(A4629,Seguimiento_Mar_2025!G$4:U$356,15,FALSE)))</f>
        <v>0</v>
      </c>
    </row>
    <row r="4630" spans="1:9" ht="30">
      <c r="A4630" t="s">
        <v>186</v>
      </c>
      <c r="B4630" s="1" t="str">
        <f>+IF(LEN(A4630)&gt;0,VLOOKUP(A4630,Seguimiento_Mar_2025!G$4:H$356,2,FALSE),"")</f>
        <v>Dotaciones en recreación, actividad física, deporte social comunitario entregadas</v>
      </c>
      <c r="C4630" s="1" t="str">
        <f>+IF(LEN(A4630)&gt;0,VLOOKUP(A4630,Seguimiento_Mar_2025!G$4:J$356,4,FALSE),"")</f>
        <v>INDEPORTES Antioquia</v>
      </c>
      <c r="D4630" t="s">
        <v>1278</v>
      </c>
      <c r="E4630" t="str">
        <f t="shared" si="145"/>
        <v>52010701Angostura</v>
      </c>
      <c r="F4630" t="str">
        <f t="shared" si="146"/>
        <v/>
      </c>
      <c r="G4630">
        <v>2</v>
      </c>
      <c r="H4630" s="2"/>
      <c r="I4630">
        <f>+ABS(SUMIF($A$4:$A$11183,A4630,$H$4:$H$11183)-IF(ISERROR(VLOOKUP(A4630,Seguimiento_Mar_2025!G$4:U$356,15,FALSE)),0,VLOOKUP(A4630,Seguimiento_Mar_2025!G$4:U$356,15,FALSE)))</f>
        <v>0</v>
      </c>
    </row>
    <row r="4631" spans="1:9" ht="30">
      <c r="A4631" t="s">
        <v>186</v>
      </c>
      <c r="B4631" s="1" t="str">
        <f>+IF(LEN(A4631)&gt;0,VLOOKUP(A4631,Seguimiento_Mar_2025!G$4:H$356,2,FALSE),"")</f>
        <v>Dotaciones en recreación, actividad física, deporte social comunitario entregadas</v>
      </c>
      <c r="C4631" s="1" t="str">
        <f>+IF(LEN(A4631)&gt;0,VLOOKUP(A4631,Seguimiento_Mar_2025!G$4:J$356,4,FALSE),"")</f>
        <v>INDEPORTES Antioquia</v>
      </c>
      <c r="D4631" t="s">
        <v>1306</v>
      </c>
      <c r="E4631" t="str">
        <f t="shared" si="145"/>
        <v>52010701Anorí</v>
      </c>
      <c r="F4631" t="str">
        <f t="shared" si="146"/>
        <v/>
      </c>
      <c r="G4631">
        <v>2</v>
      </c>
      <c r="H4631" s="2"/>
      <c r="I4631">
        <f>+ABS(SUMIF($A$4:$A$11183,A4631,$H$4:$H$11183)-IF(ISERROR(VLOOKUP(A4631,Seguimiento_Mar_2025!G$4:U$356,15,FALSE)),0,VLOOKUP(A4631,Seguimiento_Mar_2025!G$4:U$356,15,FALSE)))</f>
        <v>0</v>
      </c>
    </row>
    <row r="4632" spans="1:9" ht="30">
      <c r="A4632" t="s">
        <v>186</v>
      </c>
      <c r="B4632" s="1" t="str">
        <f>+IF(LEN(A4632)&gt;0,VLOOKUP(A4632,Seguimiento_Mar_2025!G$4:H$356,2,FALSE),"")</f>
        <v>Dotaciones en recreación, actividad física, deporte social comunitario entregadas</v>
      </c>
      <c r="C4632" s="1" t="str">
        <f>+IF(LEN(A4632)&gt;0,VLOOKUP(A4632,Seguimiento_Mar_2025!G$4:J$356,4,FALSE),"")</f>
        <v>INDEPORTES Antioquia</v>
      </c>
      <c r="D4632" t="s">
        <v>1307</v>
      </c>
      <c r="E4632" t="str">
        <f t="shared" si="145"/>
        <v>52010701Anzá</v>
      </c>
      <c r="F4632" t="str">
        <f t="shared" si="146"/>
        <v/>
      </c>
      <c r="G4632">
        <v>1</v>
      </c>
      <c r="H4632" s="2"/>
      <c r="I4632">
        <f>+ABS(SUMIF($A$4:$A$11183,A4632,$H$4:$H$11183)-IF(ISERROR(VLOOKUP(A4632,Seguimiento_Mar_2025!G$4:U$356,15,FALSE)),0,VLOOKUP(A4632,Seguimiento_Mar_2025!G$4:U$356,15,FALSE)))</f>
        <v>0</v>
      </c>
    </row>
    <row r="4633" spans="1:9" ht="30">
      <c r="A4633" t="s">
        <v>186</v>
      </c>
      <c r="B4633" s="1" t="str">
        <f>+IF(LEN(A4633)&gt;0,VLOOKUP(A4633,Seguimiento_Mar_2025!G$4:H$356,2,FALSE),"")</f>
        <v>Dotaciones en recreación, actividad física, deporte social comunitario entregadas</v>
      </c>
      <c r="C4633" s="1" t="str">
        <f>+IF(LEN(A4633)&gt;0,VLOOKUP(A4633,Seguimiento_Mar_2025!G$4:J$356,4,FALSE),"")</f>
        <v>INDEPORTES Antioquia</v>
      </c>
      <c r="D4633" t="s">
        <v>1257</v>
      </c>
      <c r="E4633" t="str">
        <f t="shared" si="145"/>
        <v>52010701Apartadó</v>
      </c>
      <c r="F4633" t="str">
        <f t="shared" si="146"/>
        <v/>
      </c>
      <c r="G4633">
        <v>1</v>
      </c>
      <c r="H4633" s="2"/>
      <c r="I4633">
        <f>+ABS(SUMIF($A$4:$A$11183,A4633,$H$4:$H$11183)-IF(ISERROR(VLOOKUP(A4633,Seguimiento_Mar_2025!G$4:U$356,15,FALSE)),0,VLOOKUP(A4633,Seguimiento_Mar_2025!G$4:U$356,15,FALSE)))</f>
        <v>0</v>
      </c>
    </row>
    <row r="4634" spans="1:9" ht="30">
      <c r="A4634" t="s">
        <v>186</v>
      </c>
      <c r="B4634" s="1" t="str">
        <f>+IF(LEN(A4634)&gt;0,VLOOKUP(A4634,Seguimiento_Mar_2025!G$4:H$356,2,FALSE),"")</f>
        <v>Dotaciones en recreación, actividad física, deporte social comunitario entregadas</v>
      </c>
      <c r="C4634" s="1" t="str">
        <f>+IF(LEN(A4634)&gt;0,VLOOKUP(A4634,Seguimiento_Mar_2025!G$4:J$356,4,FALSE),"")</f>
        <v>INDEPORTES Antioquia</v>
      </c>
      <c r="D4634" t="s">
        <v>1225</v>
      </c>
      <c r="E4634" t="str">
        <f t="shared" si="145"/>
        <v>52010701Arboletes</v>
      </c>
      <c r="F4634" t="str">
        <f t="shared" si="146"/>
        <v/>
      </c>
      <c r="G4634">
        <v>1</v>
      </c>
      <c r="H4634" s="2"/>
      <c r="I4634">
        <f>+ABS(SUMIF($A$4:$A$11183,A4634,$H$4:$H$11183)-IF(ISERROR(VLOOKUP(A4634,Seguimiento_Mar_2025!G$4:U$356,15,FALSE)),0,VLOOKUP(A4634,Seguimiento_Mar_2025!G$4:U$356,15,FALSE)))</f>
        <v>0</v>
      </c>
    </row>
    <row r="4635" spans="1:9" ht="30">
      <c r="A4635" t="s">
        <v>186</v>
      </c>
      <c r="B4635" s="1" t="str">
        <f>+IF(LEN(A4635)&gt;0,VLOOKUP(A4635,Seguimiento_Mar_2025!G$4:H$356,2,FALSE),"")</f>
        <v>Dotaciones en recreación, actividad física, deporte social comunitario entregadas</v>
      </c>
      <c r="C4635" s="1" t="str">
        <f>+IF(LEN(A4635)&gt;0,VLOOKUP(A4635,Seguimiento_Mar_2025!G$4:J$356,4,FALSE),"")</f>
        <v>INDEPORTES Antioquia</v>
      </c>
      <c r="D4635" t="s">
        <v>1308</v>
      </c>
      <c r="E4635" t="str">
        <f t="shared" si="145"/>
        <v>52010701Argelia</v>
      </c>
      <c r="F4635" t="str">
        <f t="shared" si="146"/>
        <v/>
      </c>
      <c r="G4635">
        <v>1</v>
      </c>
      <c r="H4635" s="2"/>
      <c r="I4635">
        <f>+ABS(SUMIF($A$4:$A$11183,A4635,$H$4:$H$11183)-IF(ISERROR(VLOOKUP(A4635,Seguimiento_Mar_2025!G$4:U$356,15,FALSE)),0,VLOOKUP(A4635,Seguimiento_Mar_2025!G$4:U$356,15,FALSE)))</f>
        <v>0</v>
      </c>
    </row>
    <row r="4636" spans="1:9" ht="30">
      <c r="A4636" t="s">
        <v>186</v>
      </c>
      <c r="B4636" s="1" t="str">
        <f>+IF(LEN(A4636)&gt;0,VLOOKUP(A4636,Seguimiento_Mar_2025!G$4:H$356,2,FALSE),"")</f>
        <v>Dotaciones en recreación, actividad física, deporte social comunitario entregadas</v>
      </c>
      <c r="C4636" s="1" t="str">
        <f>+IF(LEN(A4636)&gt;0,VLOOKUP(A4636,Seguimiento_Mar_2025!G$4:J$356,4,FALSE),"")</f>
        <v>INDEPORTES Antioquia</v>
      </c>
      <c r="D4636" t="s">
        <v>1269</v>
      </c>
      <c r="E4636" t="str">
        <f t="shared" si="145"/>
        <v>52010701Armenia</v>
      </c>
      <c r="F4636" t="str">
        <f t="shared" si="146"/>
        <v/>
      </c>
      <c r="G4636">
        <v>1</v>
      </c>
      <c r="H4636" s="2"/>
      <c r="I4636">
        <f>+ABS(SUMIF($A$4:$A$11183,A4636,$H$4:$H$11183)-IF(ISERROR(VLOOKUP(A4636,Seguimiento_Mar_2025!G$4:U$356,15,FALSE)),0,VLOOKUP(A4636,Seguimiento_Mar_2025!G$4:U$356,15,FALSE)))</f>
        <v>0</v>
      </c>
    </row>
    <row r="4637" spans="1:9" ht="30">
      <c r="A4637" t="s">
        <v>186</v>
      </c>
      <c r="B4637" s="1" t="str">
        <f>+IF(LEN(A4637)&gt;0,VLOOKUP(A4637,Seguimiento_Mar_2025!G$4:H$356,2,FALSE),"")</f>
        <v>Dotaciones en recreación, actividad física, deporte social comunitario entregadas</v>
      </c>
      <c r="C4637" s="1" t="str">
        <f>+IF(LEN(A4637)&gt;0,VLOOKUP(A4637,Seguimiento_Mar_2025!G$4:J$356,4,FALSE),"")</f>
        <v>INDEPORTES Antioquia</v>
      </c>
      <c r="D4637" t="s">
        <v>1309</v>
      </c>
      <c r="E4637" t="str">
        <f t="shared" si="145"/>
        <v>52010701Barbosa</v>
      </c>
      <c r="F4637" t="str">
        <f t="shared" si="146"/>
        <v/>
      </c>
      <c r="G4637">
        <v>1</v>
      </c>
      <c r="H4637" s="2"/>
      <c r="I4637">
        <f>+ABS(SUMIF($A$4:$A$11183,A4637,$H$4:$H$11183)-IF(ISERROR(VLOOKUP(A4637,Seguimiento_Mar_2025!G$4:U$356,15,FALSE)),0,VLOOKUP(A4637,Seguimiento_Mar_2025!G$4:U$356,15,FALSE)))</f>
        <v>0</v>
      </c>
    </row>
    <row r="4638" spans="1:9" ht="30">
      <c r="A4638" t="s">
        <v>186</v>
      </c>
      <c r="B4638" s="1" t="str">
        <f>+IF(LEN(A4638)&gt;0,VLOOKUP(A4638,Seguimiento_Mar_2025!G$4:H$356,2,FALSE),"")</f>
        <v>Dotaciones en recreación, actividad física, deporte social comunitario entregadas</v>
      </c>
      <c r="C4638" s="1" t="str">
        <f>+IF(LEN(A4638)&gt;0,VLOOKUP(A4638,Seguimiento_Mar_2025!G$4:J$356,4,FALSE),"")</f>
        <v>INDEPORTES Antioquia</v>
      </c>
      <c r="D4638" t="s">
        <v>1310</v>
      </c>
      <c r="E4638" t="str">
        <f t="shared" si="145"/>
        <v>52010701Bello</v>
      </c>
      <c r="F4638" t="str">
        <f t="shared" si="146"/>
        <v/>
      </c>
      <c r="G4638">
        <v>1</v>
      </c>
      <c r="H4638" s="2"/>
      <c r="I4638">
        <f>+ABS(SUMIF($A$4:$A$11183,A4638,$H$4:$H$11183)-IF(ISERROR(VLOOKUP(A4638,Seguimiento_Mar_2025!G$4:U$356,15,FALSE)),0,VLOOKUP(A4638,Seguimiento_Mar_2025!G$4:U$356,15,FALSE)))</f>
        <v>0</v>
      </c>
    </row>
    <row r="4639" spans="1:9" ht="30">
      <c r="A4639" t="s">
        <v>186</v>
      </c>
      <c r="B4639" s="1" t="str">
        <f>+IF(LEN(A4639)&gt;0,VLOOKUP(A4639,Seguimiento_Mar_2025!G$4:H$356,2,FALSE),"")</f>
        <v>Dotaciones en recreación, actividad física, deporte social comunitario entregadas</v>
      </c>
      <c r="C4639" s="1" t="str">
        <f>+IF(LEN(A4639)&gt;0,VLOOKUP(A4639,Seguimiento_Mar_2025!G$4:J$356,4,FALSE),"")</f>
        <v>INDEPORTES Antioquia</v>
      </c>
      <c r="D4639" t="s">
        <v>1279</v>
      </c>
      <c r="E4639" t="str">
        <f t="shared" si="145"/>
        <v>52010701Belmira</v>
      </c>
      <c r="F4639" t="str">
        <f t="shared" si="146"/>
        <v/>
      </c>
      <c r="G4639">
        <v>1</v>
      </c>
      <c r="H4639" s="2"/>
      <c r="I4639">
        <f>+ABS(SUMIF($A$4:$A$11183,A4639,$H$4:$H$11183)-IF(ISERROR(VLOOKUP(A4639,Seguimiento_Mar_2025!G$4:U$356,15,FALSE)),0,VLOOKUP(A4639,Seguimiento_Mar_2025!G$4:U$356,15,FALSE)))</f>
        <v>0</v>
      </c>
    </row>
    <row r="4640" spans="1:9" ht="30">
      <c r="A4640" t="s">
        <v>186</v>
      </c>
      <c r="B4640" s="1" t="str">
        <f>+IF(LEN(A4640)&gt;0,VLOOKUP(A4640,Seguimiento_Mar_2025!G$4:H$356,2,FALSE),"")</f>
        <v>Dotaciones en recreación, actividad física, deporte social comunitario entregadas</v>
      </c>
      <c r="C4640" s="1" t="str">
        <f>+IF(LEN(A4640)&gt;0,VLOOKUP(A4640,Seguimiento_Mar_2025!G$4:J$356,4,FALSE),"")</f>
        <v>INDEPORTES Antioquia</v>
      </c>
      <c r="D4640" t="s">
        <v>1311</v>
      </c>
      <c r="E4640" t="str">
        <f t="shared" si="145"/>
        <v>52010701Betania</v>
      </c>
      <c r="F4640" t="str">
        <f t="shared" si="146"/>
        <v/>
      </c>
      <c r="G4640">
        <v>1</v>
      </c>
      <c r="H4640" s="2"/>
      <c r="I4640">
        <f>+ABS(SUMIF($A$4:$A$11183,A4640,$H$4:$H$11183)-IF(ISERROR(VLOOKUP(A4640,Seguimiento_Mar_2025!G$4:U$356,15,FALSE)),0,VLOOKUP(A4640,Seguimiento_Mar_2025!G$4:U$356,15,FALSE)))</f>
        <v>0</v>
      </c>
    </row>
    <row r="4641" spans="1:9" ht="30">
      <c r="A4641" t="s">
        <v>186</v>
      </c>
      <c r="B4641" s="1" t="str">
        <f>+IF(LEN(A4641)&gt;0,VLOOKUP(A4641,Seguimiento_Mar_2025!G$4:H$356,2,FALSE),"")</f>
        <v>Dotaciones en recreación, actividad física, deporte social comunitario entregadas</v>
      </c>
      <c r="C4641" s="1" t="str">
        <f>+IF(LEN(A4641)&gt;0,VLOOKUP(A4641,Seguimiento_Mar_2025!G$4:J$356,4,FALSE),"")</f>
        <v>INDEPORTES Antioquia</v>
      </c>
      <c r="D4641" t="s">
        <v>1272</v>
      </c>
      <c r="E4641" t="str">
        <f t="shared" si="145"/>
        <v>52010701Betulia</v>
      </c>
      <c r="F4641" t="str">
        <f t="shared" si="146"/>
        <v/>
      </c>
      <c r="G4641">
        <v>2</v>
      </c>
      <c r="H4641" s="2"/>
      <c r="I4641">
        <f>+ABS(SUMIF($A$4:$A$11183,A4641,$H$4:$H$11183)-IF(ISERROR(VLOOKUP(A4641,Seguimiento_Mar_2025!G$4:U$356,15,FALSE)),0,VLOOKUP(A4641,Seguimiento_Mar_2025!G$4:U$356,15,FALSE)))</f>
        <v>0</v>
      </c>
    </row>
    <row r="4642" spans="1:9" ht="30">
      <c r="A4642" t="s">
        <v>186</v>
      </c>
      <c r="B4642" s="1" t="str">
        <f>+IF(LEN(A4642)&gt;0,VLOOKUP(A4642,Seguimiento_Mar_2025!G$4:H$356,2,FALSE),"")</f>
        <v>Dotaciones en recreación, actividad física, deporte social comunitario entregadas</v>
      </c>
      <c r="C4642" s="1" t="str">
        <f>+IF(LEN(A4642)&gt;0,VLOOKUP(A4642,Seguimiento_Mar_2025!G$4:J$356,4,FALSE),"")</f>
        <v>INDEPORTES Antioquia</v>
      </c>
      <c r="D4642" t="s">
        <v>1280</v>
      </c>
      <c r="E4642" t="str">
        <f t="shared" si="145"/>
        <v>52010701Briceño</v>
      </c>
      <c r="F4642" t="str">
        <f t="shared" si="146"/>
        <v/>
      </c>
      <c r="G4642">
        <v>2</v>
      </c>
      <c r="H4642" s="2"/>
      <c r="I4642">
        <f>+ABS(SUMIF($A$4:$A$11183,A4642,$H$4:$H$11183)-IF(ISERROR(VLOOKUP(A4642,Seguimiento_Mar_2025!G$4:U$356,15,FALSE)),0,VLOOKUP(A4642,Seguimiento_Mar_2025!G$4:U$356,15,FALSE)))</f>
        <v>0</v>
      </c>
    </row>
    <row r="4643" spans="1:9" ht="30">
      <c r="A4643" t="s">
        <v>186</v>
      </c>
      <c r="B4643" s="1" t="str">
        <f>+IF(LEN(A4643)&gt;0,VLOOKUP(A4643,Seguimiento_Mar_2025!G$4:H$356,2,FALSE),"")</f>
        <v>Dotaciones en recreación, actividad física, deporte social comunitario entregadas</v>
      </c>
      <c r="C4643" s="1" t="str">
        <f>+IF(LEN(A4643)&gt;0,VLOOKUP(A4643,Seguimiento_Mar_2025!G$4:J$356,4,FALSE),"")</f>
        <v>INDEPORTES Antioquia</v>
      </c>
      <c r="D4643" t="s">
        <v>1312</v>
      </c>
      <c r="E4643" t="str">
        <f t="shared" si="145"/>
        <v>52010701Buriticá</v>
      </c>
      <c r="F4643" t="str">
        <f t="shared" si="146"/>
        <v/>
      </c>
      <c r="G4643">
        <v>1</v>
      </c>
      <c r="H4643" s="2"/>
      <c r="I4643">
        <f>+ABS(SUMIF($A$4:$A$11183,A4643,$H$4:$H$11183)-IF(ISERROR(VLOOKUP(A4643,Seguimiento_Mar_2025!G$4:U$356,15,FALSE)),0,VLOOKUP(A4643,Seguimiento_Mar_2025!G$4:U$356,15,FALSE)))</f>
        <v>0</v>
      </c>
    </row>
    <row r="4644" spans="1:9" ht="30">
      <c r="A4644" t="s">
        <v>186</v>
      </c>
      <c r="B4644" s="1" t="str">
        <f>+IF(LEN(A4644)&gt;0,VLOOKUP(A4644,Seguimiento_Mar_2025!G$4:H$356,2,FALSE),"")</f>
        <v>Dotaciones en recreación, actividad física, deporte social comunitario entregadas</v>
      </c>
      <c r="C4644" s="1" t="str">
        <f>+IF(LEN(A4644)&gt;0,VLOOKUP(A4644,Seguimiento_Mar_2025!G$4:J$356,4,FALSE),"")</f>
        <v>INDEPORTES Antioquia</v>
      </c>
      <c r="D4644" t="s">
        <v>1264</v>
      </c>
      <c r="E4644" t="str">
        <f t="shared" si="145"/>
        <v>52010701Cáceres</v>
      </c>
      <c r="F4644" t="str">
        <f t="shared" si="146"/>
        <v/>
      </c>
      <c r="G4644">
        <v>1</v>
      </c>
      <c r="H4644" s="2"/>
      <c r="I4644">
        <f>+ABS(SUMIF($A$4:$A$11183,A4644,$H$4:$H$11183)-IF(ISERROR(VLOOKUP(A4644,Seguimiento_Mar_2025!G$4:U$356,15,FALSE)),0,VLOOKUP(A4644,Seguimiento_Mar_2025!G$4:U$356,15,FALSE)))</f>
        <v>0</v>
      </c>
    </row>
    <row r="4645" spans="1:9" ht="30">
      <c r="A4645" t="s">
        <v>186</v>
      </c>
      <c r="B4645" s="1" t="str">
        <f>+IF(LEN(A4645)&gt;0,VLOOKUP(A4645,Seguimiento_Mar_2025!G$4:H$356,2,FALSE),"")</f>
        <v>Dotaciones en recreación, actividad física, deporte social comunitario entregadas</v>
      </c>
      <c r="C4645" s="1" t="str">
        <f>+IF(LEN(A4645)&gt;0,VLOOKUP(A4645,Seguimiento_Mar_2025!G$4:J$356,4,FALSE),"")</f>
        <v>INDEPORTES Antioquia</v>
      </c>
      <c r="D4645" t="s">
        <v>1313</v>
      </c>
      <c r="E4645" t="str">
        <f t="shared" si="145"/>
        <v>52010701Caicedo</v>
      </c>
      <c r="F4645" t="str">
        <f t="shared" si="146"/>
        <v/>
      </c>
      <c r="G4645">
        <v>1</v>
      </c>
      <c r="H4645" s="2"/>
      <c r="I4645">
        <f>+ABS(SUMIF($A$4:$A$11183,A4645,$H$4:$H$11183)-IF(ISERROR(VLOOKUP(A4645,Seguimiento_Mar_2025!G$4:U$356,15,FALSE)),0,VLOOKUP(A4645,Seguimiento_Mar_2025!G$4:U$356,15,FALSE)))</f>
        <v>0</v>
      </c>
    </row>
    <row r="4646" spans="1:9" ht="30">
      <c r="A4646" t="s">
        <v>186</v>
      </c>
      <c r="B4646" s="1" t="str">
        <f>+IF(LEN(A4646)&gt;0,VLOOKUP(A4646,Seguimiento_Mar_2025!G$4:H$356,2,FALSE),"")</f>
        <v>Dotaciones en recreación, actividad física, deporte social comunitario entregadas</v>
      </c>
      <c r="C4646" s="1" t="str">
        <f>+IF(LEN(A4646)&gt;0,VLOOKUP(A4646,Seguimiento_Mar_2025!G$4:J$356,4,FALSE),"")</f>
        <v>INDEPORTES Antioquia</v>
      </c>
      <c r="D4646" t="s">
        <v>1314</v>
      </c>
      <c r="E4646" t="str">
        <f t="shared" si="145"/>
        <v>52010701Caldas</v>
      </c>
      <c r="F4646" t="str">
        <f t="shared" si="146"/>
        <v/>
      </c>
      <c r="G4646">
        <v>1</v>
      </c>
      <c r="H4646" s="2"/>
      <c r="I4646">
        <f>+ABS(SUMIF($A$4:$A$11183,A4646,$H$4:$H$11183)-IF(ISERROR(VLOOKUP(A4646,Seguimiento_Mar_2025!G$4:U$356,15,FALSE)),0,VLOOKUP(A4646,Seguimiento_Mar_2025!G$4:U$356,15,FALSE)))</f>
        <v>0</v>
      </c>
    </row>
    <row r="4647" spans="1:9" ht="30">
      <c r="A4647" t="s">
        <v>186</v>
      </c>
      <c r="B4647" s="1" t="str">
        <f>+IF(LEN(A4647)&gt;0,VLOOKUP(A4647,Seguimiento_Mar_2025!G$4:H$356,2,FALSE),"")</f>
        <v>Dotaciones en recreación, actividad física, deporte social comunitario entregadas</v>
      </c>
      <c r="C4647" s="1" t="str">
        <f>+IF(LEN(A4647)&gt;0,VLOOKUP(A4647,Seguimiento_Mar_2025!G$4:J$356,4,FALSE),"")</f>
        <v>INDEPORTES Antioquia</v>
      </c>
      <c r="D4647" t="s">
        <v>1315</v>
      </c>
      <c r="E4647" t="str">
        <f t="shared" si="145"/>
        <v>52010701Campamento</v>
      </c>
      <c r="F4647" t="str">
        <f t="shared" si="146"/>
        <v/>
      </c>
      <c r="G4647">
        <v>1</v>
      </c>
      <c r="H4647" s="2"/>
      <c r="I4647">
        <f>+ABS(SUMIF($A$4:$A$11183,A4647,$H$4:$H$11183)-IF(ISERROR(VLOOKUP(A4647,Seguimiento_Mar_2025!G$4:U$356,15,FALSE)),0,VLOOKUP(A4647,Seguimiento_Mar_2025!G$4:U$356,15,FALSE)))</f>
        <v>0</v>
      </c>
    </row>
    <row r="4648" spans="1:9" ht="30">
      <c r="A4648" t="s">
        <v>186</v>
      </c>
      <c r="B4648" s="1" t="str">
        <f>+IF(LEN(A4648)&gt;0,VLOOKUP(A4648,Seguimiento_Mar_2025!G$4:H$356,2,FALSE),"")</f>
        <v>Dotaciones en recreación, actividad física, deporte social comunitario entregadas</v>
      </c>
      <c r="C4648" s="1" t="str">
        <f>+IF(LEN(A4648)&gt;0,VLOOKUP(A4648,Seguimiento_Mar_2025!G$4:J$356,4,FALSE),"")</f>
        <v>INDEPORTES Antioquia</v>
      </c>
      <c r="D4648" t="s">
        <v>1316</v>
      </c>
      <c r="E4648" t="str">
        <f t="shared" si="145"/>
        <v>52010701Cañasgordas</v>
      </c>
      <c r="F4648" t="str">
        <f t="shared" si="146"/>
        <v/>
      </c>
      <c r="G4648">
        <v>1</v>
      </c>
      <c r="H4648" s="2"/>
      <c r="I4648">
        <f>+ABS(SUMIF($A$4:$A$11183,A4648,$H$4:$H$11183)-IF(ISERROR(VLOOKUP(A4648,Seguimiento_Mar_2025!G$4:U$356,15,FALSE)),0,VLOOKUP(A4648,Seguimiento_Mar_2025!G$4:U$356,15,FALSE)))</f>
        <v>0</v>
      </c>
    </row>
    <row r="4649" spans="1:9" ht="30">
      <c r="A4649" t="s">
        <v>186</v>
      </c>
      <c r="B4649" s="1" t="str">
        <f>+IF(LEN(A4649)&gt;0,VLOOKUP(A4649,Seguimiento_Mar_2025!G$4:H$356,2,FALSE),"")</f>
        <v>Dotaciones en recreación, actividad física, deporte social comunitario entregadas</v>
      </c>
      <c r="C4649" s="1" t="str">
        <f>+IF(LEN(A4649)&gt;0,VLOOKUP(A4649,Seguimiento_Mar_2025!G$4:J$356,4,FALSE),"")</f>
        <v>INDEPORTES Antioquia</v>
      </c>
      <c r="D4649" t="s">
        <v>1299</v>
      </c>
      <c r="E4649" t="str">
        <f t="shared" ref="E4649:E4712" si="147">+A4649&amp;D4649</f>
        <v>52010701Caracolí</v>
      </c>
      <c r="F4649" t="str">
        <f t="shared" si="146"/>
        <v/>
      </c>
      <c r="G4649">
        <v>1</v>
      </c>
      <c r="H4649" s="2"/>
      <c r="I4649">
        <f>+ABS(SUMIF($A$4:$A$11183,A4649,$H$4:$H$11183)-IF(ISERROR(VLOOKUP(A4649,Seguimiento_Mar_2025!G$4:U$356,15,FALSE)),0,VLOOKUP(A4649,Seguimiento_Mar_2025!G$4:U$356,15,FALSE)))</f>
        <v>0</v>
      </c>
    </row>
    <row r="4650" spans="1:9" ht="30">
      <c r="A4650" t="s">
        <v>186</v>
      </c>
      <c r="B4650" s="1" t="str">
        <f>+IF(LEN(A4650)&gt;0,VLOOKUP(A4650,Seguimiento_Mar_2025!G$4:H$356,2,FALSE),"")</f>
        <v>Dotaciones en recreación, actividad física, deporte social comunitario entregadas</v>
      </c>
      <c r="C4650" s="1" t="str">
        <f>+IF(LEN(A4650)&gt;0,VLOOKUP(A4650,Seguimiento_Mar_2025!G$4:J$356,4,FALSE),"")</f>
        <v>INDEPORTES Antioquia</v>
      </c>
      <c r="D4650" t="s">
        <v>1273</v>
      </c>
      <c r="E4650" t="str">
        <f t="shared" si="147"/>
        <v>52010701Caramanta</v>
      </c>
      <c r="F4650" t="str">
        <f t="shared" si="146"/>
        <v/>
      </c>
      <c r="G4650">
        <v>2</v>
      </c>
      <c r="H4650" s="2"/>
      <c r="I4650">
        <f>+ABS(SUMIF($A$4:$A$11183,A4650,$H$4:$H$11183)-IF(ISERROR(VLOOKUP(A4650,Seguimiento_Mar_2025!G$4:U$356,15,FALSE)),0,VLOOKUP(A4650,Seguimiento_Mar_2025!G$4:U$356,15,FALSE)))</f>
        <v>0</v>
      </c>
    </row>
    <row r="4651" spans="1:9" ht="30">
      <c r="A4651" t="s">
        <v>186</v>
      </c>
      <c r="B4651" s="1" t="str">
        <f>+IF(LEN(A4651)&gt;0,VLOOKUP(A4651,Seguimiento_Mar_2025!G$4:H$356,2,FALSE),"")</f>
        <v>Dotaciones en recreación, actividad física, deporte social comunitario entregadas</v>
      </c>
      <c r="C4651" s="1" t="str">
        <f>+IF(LEN(A4651)&gt;0,VLOOKUP(A4651,Seguimiento_Mar_2025!G$4:J$356,4,FALSE),"")</f>
        <v>INDEPORTES Antioquia</v>
      </c>
      <c r="D4651" t="s">
        <v>1266</v>
      </c>
      <c r="E4651" t="str">
        <f t="shared" si="147"/>
        <v>52010701Carepa</v>
      </c>
      <c r="F4651" t="str">
        <f t="shared" si="146"/>
        <v/>
      </c>
      <c r="G4651">
        <v>1</v>
      </c>
      <c r="H4651" s="2"/>
      <c r="I4651">
        <f>+ABS(SUMIF($A$4:$A$11183,A4651,$H$4:$H$11183)-IF(ISERROR(VLOOKUP(A4651,Seguimiento_Mar_2025!G$4:U$356,15,FALSE)),0,VLOOKUP(A4651,Seguimiento_Mar_2025!G$4:U$356,15,FALSE)))</f>
        <v>0</v>
      </c>
    </row>
    <row r="4652" spans="1:9" ht="30">
      <c r="A4652" t="s">
        <v>186</v>
      </c>
      <c r="B4652" s="1" t="str">
        <f>+IF(LEN(A4652)&gt;0,VLOOKUP(A4652,Seguimiento_Mar_2025!G$4:H$356,2,FALSE),"")</f>
        <v>Dotaciones en recreación, actividad física, deporte social comunitario entregadas</v>
      </c>
      <c r="C4652" s="1" t="str">
        <f>+IF(LEN(A4652)&gt;0,VLOOKUP(A4652,Seguimiento_Mar_2025!G$4:J$356,4,FALSE),"")</f>
        <v>INDEPORTES Antioquia</v>
      </c>
      <c r="D4652" t="s">
        <v>1292</v>
      </c>
      <c r="E4652" t="str">
        <f t="shared" si="147"/>
        <v>52010701Carolina del Príncipe</v>
      </c>
      <c r="F4652" t="str">
        <f t="shared" si="146"/>
        <v/>
      </c>
      <c r="G4652">
        <v>1</v>
      </c>
      <c r="H4652" s="2"/>
      <c r="I4652">
        <f>+ABS(SUMIF($A$4:$A$11183,A4652,$H$4:$H$11183)-IF(ISERROR(VLOOKUP(A4652,Seguimiento_Mar_2025!G$4:U$356,15,FALSE)),0,VLOOKUP(A4652,Seguimiento_Mar_2025!G$4:U$356,15,FALSE)))</f>
        <v>0</v>
      </c>
    </row>
    <row r="4653" spans="1:9" ht="30">
      <c r="A4653" t="s">
        <v>186</v>
      </c>
      <c r="B4653" s="1" t="str">
        <f>+IF(LEN(A4653)&gt;0,VLOOKUP(A4653,Seguimiento_Mar_2025!G$4:H$356,2,FALSE),"")</f>
        <v>Dotaciones en recreación, actividad física, deporte social comunitario entregadas</v>
      </c>
      <c r="C4653" s="1" t="str">
        <f>+IF(LEN(A4653)&gt;0,VLOOKUP(A4653,Seguimiento_Mar_2025!G$4:J$356,4,FALSE),"")</f>
        <v>INDEPORTES Antioquia</v>
      </c>
      <c r="D4653" t="s">
        <v>1265</v>
      </c>
      <c r="E4653" t="str">
        <f t="shared" si="147"/>
        <v>52010701Caucasia</v>
      </c>
      <c r="F4653" t="str">
        <f t="shared" si="146"/>
        <v/>
      </c>
      <c r="G4653">
        <v>1</v>
      </c>
      <c r="H4653" s="2"/>
      <c r="I4653">
        <f>+ABS(SUMIF($A$4:$A$11183,A4653,$H$4:$H$11183)-IF(ISERROR(VLOOKUP(A4653,Seguimiento_Mar_2025!G$4:U$356,15,FALSE)),0,VLOOKUP(A4653,Seguimiento_Mar_2025!G$4:U$356,15,FALSE)))</f>
        <v>0</v>
      </c>
    </row>
    <row r="4654" spans="1:9" ht="30">
      <c r="A4654" t="s">
        <v>186</v>
      </c>
      <c r="B4654" s="1" t="str">
        <f>+IF(LEN(A4654)&gt;0,VLOOKUP(A4654,Seguimiento_Mar_2025!G$4:H$356,2,FALSE),"")</f>
        <v>Dotaciones en recreación, actividad física, deporte social comunitario entregadas</v>
      </c>
      <c r="C4654" s="1" t="str">
        <f>+IF(LEN(A4654)&gt;0,VLOOKUP(A4654,Seguimiento_Mar_2025!G$4:J$356,4,FALSE),"")</f>
        <v>INDEPORTES Antioquia</v>
      </c>
      <c r="D4654" t="s">
        <v>1258</v>
      </c>
      <c r="E4654" t="str">
        <f t="shared" si="147"/>
        <v>52010701Chigorodó</v>
      </c>
      <c r="F4654" t="str">
        <f t="shared" si="146"/>
        <v/>
      </c>
      <c r="G4654">
        <v>1</v>
      </c>
      <c r="H4654" s="2"/>
      <c r="I4654">
        <f>+ABS(SUMIF($A$4:$A$11183,A4654,$H$4:$H$11183)-IF(ISERROR(VLOOKUP(A4654,Seguimiento_Mar_2025!G$4:U$356,15,FALSE)),0,VLOOKUP(A4654,Seguimiento_Mar_2025!G$4:U$356,15,FALSE)))</f>
        <v>0</v>
      </c>
    </row>
    <row r="4655" spans="1:9" ht="30">
      <c r="A4655" t="s">
        <v>186</v>
      </c>
      <c r="B4655" s="1" t="str">
        <f>+IF(LEN(A4655)&gt;0,VLOOKUP(A4655,Seguimiento_Mar_2025!G$4:H$356,2,FALSE),"")</f>
        <v>Dotaciones en recreación, actividad física, deporte social comunitario entregadas</v>
      </c>
      <c r="C4655" s="1" t="str">
        <f>+IF(LEN(A4655)&gt;0,VLOOKUP(A4655,Seguimiento_Mar_2025!G$4:J$356,4,FALSE),"")</f>
        <v>INDEPORTES Antioquia</v>
      </c>
      <c r="D4655" t="s">
        <v>1281</v>
      </c>
      <c r="E4655" t="str">
        <f t="shared" si="147"/>
        <v>52010701Cisneros</v>
      </c>
      <c r="F4655" t="str">
        <f t="shared" si="146"/>
        <v/>
      </c>
      <c r="G4655">
        <v>2</v>
      </c>
      <c r="H4655" s="2"/>
      <c r="I4655">
        <f>+ABS(SUMIF($A$4:$A$11183,A4655,$H$4:$H$11183)-IF(ISERROR(VLOOKUP(A4655,Seguimiento_Mar_2025!G$4:U$356,15,FALSE)),0,VLOOKUP(A4655,Seguimiento_Mar_2025!G$4:U$356,15,FALSE)))</f>
        <v>0</v>
      </c>
    </row>
    <row r="4656" spans="1:9" ht="30">
      <c r="A4656" t="s">
        <v>186</v>
      </c>
      <c r="B4656" s="1" t="str">
        <f>+IF(LEN(A4656)&gt;0,VLOOKUP(A4656,Seguimiento_Mar_2025!G$4:H$356,2,FALSE),"")</f>
        <v>Dotaciones en recreación, actividad física, deporte social comunitario entregadas</v>
      </c>
      <c r="C4656" s="1" t="str">
        <f>+IF(LEN(A4656)&gt;0,VLOOKUP(A4656,Seguimiento_Mar_2025!G$4:J$356,4,FALSE),"")</f>
        <v>INDEPORTES Antioquia</v>
      </c>
      <c r="D4656" t="s">
        <v>1254</v>
      </c>
      <c r="E4656" t="str">
        <f t="shared" si="147"/>
        <v>52010701Ciudad Bolívar</v>
      </c>
      <c r="F4656" t="str">
        <f t="shared" si="146"/>
        <v/>
      </c>
      <c r="G4656">
        <v>2</v>
      </c>
      <c r="H4656" s="2"/>
      <c r="I4656">
        <f>+ABS(SUMIF($A$4:$A$11183,A4656,$H$4:$H$11183)-IF(ISERROR(VLOOKUP(A4656,Seguimiento_Mar_2025!G$4:U$356,15,FALSE)),0,VLOOKUP(A4656,Seguimiento_Mar_2025!G$4:U$356,15,FALSE)))</f>
        <v>0</v>
      </c>
    </row>
    <row r="4657" spans="1:9" ht="30">
      <c r="A4657" t="s">
        <v>186</v>
      </c>
      <c r="B4657" s="1" t="str">
        <f>+IF(LEN(A4657)&gt;0,VLOOKUP(A4657,Seguimiento_Mar_2025!G$4:H$356,2,FALSE),"")</f>
        <v>Dotaciones en recreación, actividad física, deporte social comunitario entregadas</v>
      </c>
      <c r="C4657" s="1" t="str">
        <f>+IF(LEN(A4657)&gt;0,VLOOKUP(A4657,Seguimiento_Mar_2025!G$4:J$356,4,FALSE),"")</f>
        <v>INDEPORTES Antioquia</v>
      </c>
      <c r="D4657" t="s">
        <v>1317</v>
      </c>
      <c r="E4657" t="str">
        <f t="shared" si="147"/>
        <v>52010701Cocorná</v>
      </c>
      <c r="F4657" t="str">
        <f t="shared" si="146"/>
        <v/>
      </c>
      <c r="G4657">
        <v>1</v>
      </c>
      <c r="H4657" s="2"/>
      <c r="I4657">
        <f>+ABS(SUMIF($A$4:$A$11183,A4657,$H$4:$H$11183)-IF(ISERROR(VLOOKUP(A4657,Seguimiento_Mar_2025!G$4:U$356,15,FALSE)),0,VLOOKUP(A4657,Seguimiento_Mar_2025!G$4:U$356,15,FALSE)))</f>
        <v>0</v>
      </c>
    </row>
    <row r="4658" spans="1:9" ht="30">
      <c r="A4658" t="s">
        <v>186</v>
      </c>
      <c r="B4658" s="1" t="str">
        <f>+IF(LEN(A4658)&gt;0,VLOOKUP(A4658,Seguimiento_Mar_2025!G$4:H$356,2,FALSE),"")</f>
        <v>Dotaciones en recreación, actividad física, deporte social comunitario entregadas</v>
      </c>
      <c r="C4658" s="1" t="str">
        <f>+IF(LEN(A4658)&gt;0,VLOOKUP(A4658,Seguimiento_Mar_2025!G$4:J$356,4,FALSE),"")</f>
        <v>INDEPORTES Antioquia</v>
      </c>
      <c r="D4658" t="s">
        <v>1276</v>
      </c>
      <c r="E4658" t="str">
        <f t="shared" si="147"/>
        <v>52010701Concepción</v>
      </c>
      <c r="F4658" t="str">
        <f t="shared" si="146"/>
        <v/>
      </c>
      <c r="G4658">
        <v>1</v>
      </c>
      <c r="H4658" s="2"/>
      <c r="I4658">
        <f>+ABS(SUMIF($A$4:$A$11183,A4658,$H$4:$H$11183)-IF(ISERROR(VLOOKUP(A4658,Seguimiento_Mar_2025!G$4:U$356,15,FALSE)),0,VLOOKUP(A4658,Seguimiento_Mar_2025!G$4:U$356,15,FALSE)))</f>
        <v>0</v>
      </c>
    </row>
    <row r="4659" spans="1:9" ht="30">
      <c r="A4659" t="s">
        <v>186</v>
      </c>
      <c r="B4659" s="1" t="str">
        <f>+IF(LEN(A4659)&gt;0,VLOOKUP(A4659,Seguimiento_Mar_2025!G$4:H$356,2,FALSE),"")</f>
        <v>Dotaciones en recreación, actividad física, deporte social comunitario entregadas</v>
      </c>
      <c r="C4659" s="1" t="str">
        <f>+IF(LEN(A4659)&gt;0,VLOOKUP(A4659,Seguimiento_Mar_2025!G$4:J$356,4,FALSE),"")</f>
        <v>INDEPORTES Antioquia</v>
      </c>
      <c r="D4659" t="s">
        <v>1318</v>
      </c>
      <c r="E4659" t="str">
        <f t="shared" si="147"/>
        <v>52010701Concordia</v>
      </c>
      <c r="F4659" t="str">
        <f t="shared" si="146"/>
        <v/>
      </c>
      <c r="G4659">
        <v>1</v>
      </c>
      <c r="H4659" s="2"/>
      <c r="I4659">
        <f>+ABS(SUMIF($A$4:$A$11183,A4659,$H$4:$H$11183)-IF(ISERROR(VLOOKUP(A4659,Seguimiento_Mar_2025!G$4:U$356,15,FALSE)),0,VLOOKUP(A4659,Seguimiento_Mar_2025!G$4:U$356,15,FALSE)))</f>
        <v>0</v>
      </c>
    </row>
    <row r="4660" spans="1:9" ht="30">
      <c r="A4660" t="s">
        <v>186</v>
      </c>
      <c r="B4660" s="1" t="str">
        <f>+IF(LEN(A4660)&gt;0,VLOOKUP(A4660,Seguimiento_Mar_2025!G$4:H$356,2,FALSE),"")</f>
        <v>Dotaciones en recreación, actividad física, deporte social comunitario entregadas</v>
      </c>
      <c r="C4660" s="1" t="str">
        <f>+IF(LEN(A4660)&gt;0,VLOOKUP(A4660,Seguimiento_Mar_2025!G$4:J$356,4,FALSE),"")</f>
        <v>INDEPORTES Antioquia</v>
      </c>
      <c r="D4660" t="s">
        <v>1245</v>
      </c>
      <c r="E4660" t="str">
        <f t="shared" si="147"/>
        <v>52010701Copacabana</v>
      </c>
      <c r="F4660" t="str">
        <f t="shared" si="146"/>
        <v/>
      </c>
      <c r="G4660">
        <v>2</v>
      </c>
      <c r="H4660" s="2"/>
      <c r="I4660">
        <f>+ABS(SUMIF($A$4:$A$11183,A4660,$H$4:$H$11183)-IF(ISERROR(VLOOKUP(A4660,Seguimiento_Mar_2025!G$4:U$356,15,FALSE)),0,VLOOKUP(A4660,Seguimiento_Mar_2025!G$4:U$356,15,FALSE)))</f>
        <v>0</v>
      </c>
    </row>
    <row r="4661" spans="1:9" ht="30">
      <c r="A4661" t="s">
        <v>186</v>
      </c>
      <c r="B4661" s="1" t="str">
        <f>+IF(LEN(A4661)&gt;0,VLOOKUP(A4661,Seguimiento_Mar_2025!G$4:H$356,2,FALSE),"")</f>
        <v>Dotaciones en recreación, actividad física, deporte social comunitario entregadas</v>
      </c>
      <c r="C4661" s="1" t="str">
        <f>+IF(LEN(A4661)&gt;0,VLOOKUP(A4661,Seguimiento_Mar_2025!G$4:J$356,4,FALSE),"")</f>
        <v>INDEPORTES Antioquia</v>
      </c>
      <c r="D4661" t="s">
        <v>1231</v>
      </c>
      <c r="E4661" t="str">
        <f t="shared" si="147"/>
        <v>52010701Dabeiba</v>
      </c>
      <c r="F4661" t="str">
        <f t="shared" si="146"/>
        <v/>
      </c>
      <c r="G4661">
        <v>1</v>
      </c>
      <c r="H4661" s="2"/>
      <c r="I4661">
        <f>+ABS(SUMIF($A$4:$A$11183,A4661,$H$4:$H$11183)-IF(ISERROR(VLOOKUP(A4661,Seguimiento_Mar_2025!G$4:U$356,15,FALSE)),0,VLOOKUP(A4661,Seguimiento_Mar_2025!G$4:U$356,15,FALSE)))</f>
        <v>0</v>
      </c>
    </row>
    <row r="4662" spans="1:9" ht="30">
      <c r="A4662" t="s">
        <v>186</v>
      </c>
      <c r="B4662" s="1" t="str">
        <f>+IF(LEN(A4662)&gt;0,VLOOKUP(A4662,Seguimiento_Mar_2025!G$4:H$356,2,FALSE),"")</f>
        <v>Dotaciones en recreación, actividad física, deporte social comunitario entregadas</v>
      </c>
      <c r="C4662" s="1" t="str">
        <f>+IF(LEN(A4662)&gt;0,VLOOKUP(A4662,Seguimiento_Mar_2025!G$4:J$356,4,FALSE),"")</f>
        <v>INDEPORTES Antioquia</v>
      </c>
      <c r="D4662" t="s">
        <v>1319</v>
      </c>
      <c r="E4662" t="str">
        <f t="shared" si="147"/>
        <v>52010701Donmatías</v>
      </c>
      <c r="F4662" t="str">
        <f t="shared" si="146"/>
        <v/>
      </c>
      <c r="G4662">
        <v>1</v>
      </c>
      <c r="H4662" s="2"/>
      <c r="I4662">
        <f>+ABS(SUMIF($A$4:$A$11183,A4662,$H$4:$H$11183)-IF(ISERROR(VLOOKUP(A4662,Seguimiento_Mar_2025!G$4:U$356,15,FALSE)),0,VLOOKUP(A4662,Seguimiento_Mar_2025!G$4:U$356,15,FALSE)))</f>
        <v>0</v>
      </c>
    </row>
    <row r="4663" spans="1:9" ht="30">
      <c r="A4663" t="s">
        <v>186</v>
      </c>
      <c r="B4663" s="1" t="str">
        <f>+IF(LEN(A4663)&gt;0,VLOOKUP(A4663,Seguimiento_Mar_2025!G$4:H$356,2,FALSE),"")</f>
        <v>Dotaciones en recreación, actividad física, deporte social comunitario entregadas</v>
      </c>
      <c r="C4663" s="1" t="str">
        <f>+IF(LEN(A4663)&gt;0,VLOOKUP(A4663,Seguimiento_Mar_2025!G$4:J$356,4,FALSE),"")</f>
        <v>INDEPORTES Antioquia</v>
      </c>
      <c r="D4663" t="s">
        <v>1270</v>
      </c>
      <c r="E4663" t="str">
        <f t="shared" si="147"/>
        <v>52010701Ebéjico</v>
      </c>
      <c r="F4663" t="str">
        <f t="shared" si="146"/>
        <v/>
      </c>
      <c r="G4663">
        <v>1</v>
      </c>
      <c r="H4663" s="2"/>
      <c r="I4663">
        <f>+ABS(SUMIF($A$4:$A$11183,A4663,$H$4:$H$11183)-IF(ISERROR(VLOOKUP(A4663,Seguimiento_Mar_2025!G$4:U$356,15,FALSE)),0,VLOOKUP(A4663,Seguimiento_Mar_2025!G$4:U$356,15,FALSE)))</f>
        <v>0</v>
      </c>
    </row>
    <row r="4664" spans="1:9" ht="30">
      <c r="A4664" t="s">
        <v>186</v>
      </c>
      <c r="B4664" s="1" t="str">
        <f>+IF(LEN(A4664)&gt;0,VLOOKUP(A4664,Seguimiento_Mar_2025!G$4:H$356,2,FALSE),"")</f>
        <v>Dotaciones en recreación, actividad física, deporte social comunitario entregadas</v>
      </c>
      <c r="C4664" s="1" t="str">
        <f>+IF(LEN(A4664)&gt;0,VLOOKUP(A4664,Seguimiento_Mar_2025!G$4:J$356,4,FALSE),"")</f>
        <v>INDEPORTES Antioquia</v>
      </c>
      <c r="D4664" t="s">
        <v>1253</v>
      </c>
      <c r="E4664" t="str">
        <f t="shared" si="147"/>
        <v>52010701El Bagre</v>
      </c>
      <c r="F4664" t="str">
        <f t="shared" si="146"/>
        <v/>
      </c>
      <c r="G4664">
        <v>2</v>
      </c>
      <c r="H4664" s="2"/>
      <c r="I4664">
        <f>+ABS(SUMIF($A$4:$A$11183,A4664,$H$4:$H$11183)-IF(ISERROR(VLOOKUP(A4664,Seguimiento_Mar_2025!G$4:U$356,15,FALSE)),0,VLOOKUP(A4664,Seguimiento_Mar_2025!G$4:U$356,15,FALSE)))</f>
        <v>0</v>
      </c>
    </row>
    <row r="4665" spans="1:9" ht="30">
      <c r="A4665" t="s">
        <v>186</v>
      </c>
      <c r="B4665" s="1" t="str">
        <f>+IF(LEN(A4665)&gt;0,VLOOKUP(A4665,Seguimiento_Mar_2025!G$4:H$356,2,FALSE),"")</f>
        <v>Dotaciones en recreación, actividad física, deporte social comunitario entregadas</v>
      </c>
      <c r="C4665" s="1" t="str">
        <f>+IF(LEN(A4665)&gt;0,VLOOKUP(A4665,Seguimiento_Mar_2025!G$4:J$356,4,FALSE),"")</f>
        <v>INDEPORTES Antioquia</v>
      </c>
      <c r="D4665" t="s">
        <v>1320</v>
      </c>
      <c r="E4665" t="str">
        <f t="shared" si="147"/>
        <v>52010701El Carmen de Viboral</v>
      </c>
      <c r="F4665" t="str">
        <f t="shared" si="146"/>
        <v/>
      </c>
      <c r="G4665">
        <v>1</v>
      </c>
      <c r="H4665" s="2"/>
      <c r="I4665">
        <f>+ABS(SUMIF($A$4:$A$11183,A4665,$H$4:$H$11183)-IF(ISERROR(VLOOKUP(A4665,Seguimiento_Mar_2025!G$4:U$356,15,FALSE)),0,VLOOKUP(A4665,Seguimiento_Mar_2025!G$4:U$356,15,FALSE)))</f>
        <v>0</v>
      </c>
    </row>
    <row r="4666" spans="1:9" ht="30">
      <c r="A4666" t="s">
        <v>186</v>
      </c>
      <c r="B4666" s="1" t="str">
        <f>+IF(LEN(A4666)&gt;0,VLOOKUP(A4666,Seguimiento_Mar_2025!G$4:H$356,2,FALSE),"")</f>
        <v>Dotaciones en recreación, actividad física, deporte social comunitario entregadas</v>
      </c>
      <c r="C4666" s="1" t="str">
        <f>+IF(LEN(A4666)&gt;0,VLOOKUP(A4666,Seguimiento_Mar_2025!G$4:J$356,4,FALSE),"")</f>
        <v>INDEPORTES Antioquia</v>
      </c>
      <c r="D4666" t="s">
        <v>1244</v>
      </c>
      <c r="E4666" t="str">
        <f t="shared" si="147"/>
        <v>52010701El Peñol</v>
      </c>
      <c r="F4666" t="str">
        <f t="shared" si="146"/>
        <v/>
      </c>
      <c r="G4666">
        <v>0</v>
      </c>
      <c r="H4666" s="2"/>
      <c r="I4666">
        <f>+ABS(SUMIF($A$4:$A$11183,A4666,$H$4:$H$11183)-IF(ISERROR(VLOOKUP(A4666,Seguimiento_Mar_2025!G$4:U$356,15,FALSE)),0,VLOOKUP(A4666,Seguimiento_Mar_2025!G$4:U$356,15,FALSE)))</f>
        <v>0</v>
      </c>
    </row>
    <row r="4667" spans="1:9" ht="30">
      <c r="A4667" t="s">
        <v>186</v>
      </c>
      <c r="B4667" s="1" t="str">
        <f>+IF(LEN(A4667)&gt;0,VLOOKUP(A4667,Seguimiento_Mar_2025!G$4:H$356,2,FALSE),"")</f>
        <v>Dotaciones en recreación, actividad física, deporte social comunitario entregadas</v>
      </c>
      <c r="C4667" s="1" t="str">
        <f>+IF(LEN(A4667)&gt;0,VLOOKUP(A4667,Seguimiento_Mar_2025!G$4:J$356,4,FALSE),"")</f>
        <v>INDEPORTES Antioquia</v>
      </c>
      <c r="D4667" t="s">
        <v>1321</v>
      </c>
      <c r="E4667" t="str">
        <f t="shared" si="147"/>
        <v>52010701El Retiro</v>
      </c>
      <c r="F4667" t="str">
        <f t="shared" si="146"/>
        <v/>
      </c>
      <c r="G4667">
        <v>1</v>
      </c>
      <c r="H4667" s="2"/>
      <c r="I4667">
        <f>+ABS(SUMIF($A$4:$A$11183,A4667,$H$4:$H$11183)-IF(ISERROR(VLOOKUP(A4667,Seguimiento_Mar_2025!G$4:U$356,15,FALSE)),0,VLOOKUP(A4667,Seguimiento_Mar_2025!G$4:U$356,15,FALSE)))</f>
        <v>0</v>
      </c>
    </row>
    <row r="4668" spans="1:9" ht="30">
      <c r="A4668" t="s">
        <v>186</v>
      </c>
      <c r="B4668" s="1" t="str">
        <f>+IF(LEN(A4668)&gt;0,VLOOKUP(A4668,Seguimiento_Mar_2025!G$4:H$356,2,FALSE),"")</f>
        <v>Dotaciones en recreación, actividad física, deporte social comunitario entregadas</v>
      </c>
      <c r="C4668" s="1" t="str">
        <f>+IF(LEN(A4668)&gt;0,VLOOKUP(A4668,Seguimiento_Mar_2025!G$4:J$356,4,FALSE),"")</f>
        <v>INDEPORTES Antioquia</v>
      </c>
      <c r="D4668" t="s">
        <v>1235</v>
      </c>
      <c r="E4668" t="str">
        <f t="shared" si="147"/>
        <v>52010701El Santuario</v>
      </c>
      <c r="F4668" t="str">
        <f t="shared" si="146"/>
        <v/>
      </c>
      <c r="G4668">
        <v>1</v>
      </c>
      <c r="H4668" s="2"/>
      <c r="I4668">
        <f>+ABS(SUMIF($A$4:$A$11183,A4668,$H$4:$H$11183)-IF(ISERROR(VLOOKUP(A4668,Seguimiento_Mar_2025!G$4:U$356,15,FALSE)),0,VLOOKUP(A4668,Seguimiento_Mar_2025!G$4:U$356,15,FALSE)))</f>
        <v>0</v>
      </c>
    </row>
    <row r="4669" spans="1:9" ht="30">
      <c r="A4669" t="s">
        <v>186</v>
      </c>
      <c r="B4669" s="1" t="str">
        <f>+IF(LEN(A4669)&gt;0,VLOOKUP(A4669,Seguimiento_Mar_2025!G$4:H$356,2,FALSE),"")</f>
        <v>Dotaciones en recreación, actividad física, deporte social comunitario entregadas</v>
      </c>
      <c r="C4669" s="1" t="str">
        <f>+IF(LEN(A4669)&gt;0,VLOOKUP(A4669,Seguimiento_Mar_2025!G$4:J$356,4,FALSE),"")</f>
        <v>INDEPORTES Antioquia</v>
      </c>
      <c r="D4669" t="s">
        <v>1246</v>
      </c>
      <c r="E4669" t="str">
        <f t="shared" si="147"/>
        <v>52010701Entrerríos</v>
      </c>
      <c r="F4669" t="str">
        <f t="shared" si="146"/>
        <v/>
      </c>
      <c r="G4669">
        <v>1</v>
      </c>
      <c r="H4669" s="2"/>
      <c r="I4669">
        <f>+ABS(SUMIF($A$4:$A$11183,A4669,$H$4:$H$11183)-IF(ISERROR(VLOOKUP(A4669,Seguimiento_Mar_2025!G$4:U$356,15,FALSE)),0,VLOOKUP(A4669,Seguimiento_Mar_2025!G$4:U$356,15,FALSE)))</f>
        <v>0</v>
      </c>
    </row>
    <row r="4670" spans="1:9" ht="30">
      <c r="A4670" t="s">
        <v>186</v>
      </c>
      <c r="B4670" s="1" t="str">
        <f>+IF(LEN(A4670)&gt;0,VLOOKUP(A4670,Seguimiento_Mar_2025!G$4:H$356,2,FALSE),"")</f>
        <v>Dotaciones en recreación, actividad física, deporte social comunitario entregadas</v>
      </c>
      <c r="C4670" s="1" t="str">
        <f>+IF(LEN(A4670)&gt;0,VLOOKUP(A4670,Seguimiento_Mar_2025!G$4:J$356,4,FALSE),"")</f>
        <v>INDEPORTES Antioquia</v>
      </c>
      <c r="D4670" t="s">
        <v>1322</v>
      </c>
      <c r="E4670" t="str">
        <f t="shared" si="147"/>
        <v>52010701Envigado</v>
      </c>
      <c r="F4670" t="str">
        <f t="shared" si="146"/>
        <v/>
      </c>
      <c r="G4670">
        <v>1</v>
      </c>
      <c r="H4670" s="2"/>
      <c r="I4670">
        <f>+ABS(SUMIF($A$4:$A$11183,A4670,$H$4:$H$11183)-IF(ISERROR(VLOOKUP(A4670,Seguimiento_Mar_2025!G$4:U$356,15,FALSE)),0,VLOOKUP(A4670,Seguimiento_Mar_2025!G$4:U$356,15,FALSE)))</f>
        <v>0</v>
      </c>
    </row>
    <row r="4671" spans="1:9" ht="30">
      <c r="A4671" t="s">
        <v>186</v>
      </c>
      <c r="B4671" s="1" t="str">
        <f>+IF(LEN(A4671)&gt;0,VLOOKUP(A4671,Seguimiento_Mar_2025!G$4:H$356,2,FALSE),"")</f>
        <v>Dotaciones en recreación, actividad física, deporte social comunitario entregadas</v>
      </c>
      <c r="C4671" s="1" t="str">
        <f>+IF(LEN(A4671)&gt;0,VLOOKUP(A4671,Seguimiento_Mar_2025!G$4:J$356,4,FALSE),"")</f>
        <v>INDEPORTES Antioquia</v>
      </c>
      <c r="D4671" t="s">
        <v>1323</v>
      </c>
      <c r="E4671" t="str">
        <f t="shared" si="147"/>
        <v>52010701Fredonia</v>
      </c>
      <c r="F4671" t="str">
        <f t="shared" si="146"/>
        <v/>
      </c>
      <c r="G4671">
        <v>1</v>
      </c>
      <c r="H4671" s="2"/>
      <c r="I4671">
        <f>+ABS(SUMIF($A$4:$A$11183,A4671,$H$4:$H$11183)-IF(ISERROR(VLOOKUP(A4671,Seguimiento_Mar_2025!G$4:U$356,15,FALSE)),0,VLOOKUP(A4671,Seguimiento_Mar_2025!G$4:U$356,15,FALSE)))</f>
        <v>0</v>
      </c>
    </row>
    <row r="4672" spans="1:9" ht="30">
      <c r="A4672" t="s">
        <v>186</v>
      </c>
      <c r="B4672" s="1" t="str">
        <f>+IF(LEN(A4672)&gt;0,VLOOKUP(A4672,Seguimiento_Mar_2025!G$4:H$356,2,FALSE),"")</f>
        <v>Dotaciones en recreación, actividad física, deporte social comunitario entregadas</v>
      </c>
      <c r="C4672" s="1" t="str">
        <f>+IF(LEN(A4672)&gt;0,VLOOKUP(A4672,Seguimiento_Mar_2025!G$4:J$356,4,FALSE),"")</f>
        <v>INDEPORTES Antioquia</v>
      </c>
      <c r="D4672" t="s">
        <v>1324</v>
      </c>
      <c r="E4672" t="str">
        <f t="shared" si="147"/>
        <v>52010701Frontino</v>
      </c>
      <c r="F4672" t="str">
        <f t="shared" si="146"/>
        <v/>
      </c>
      <c r="G4672">
        <v>2</v>
      </c>
      <c r="H4672" s="2"/>
      <c r="I4672">
        <f>+ABS(SUMIF($A$4:$A$11183,A4672,$H$4:$H$11183)-IF(ISERROR(VLOOKUP(A4672,Seguimiento_Mar_2025!G$4:U$356,15,FALSE)),0,VLOOKUP(A4672,Seguimiento_Mar_2025!G$4:U$356,15,FALSE)))</f>
        <v>0</v>
      </c>
    </row>
    <row r="4673" spans="1:9" ht="30">
      <c r="A4673" t="s">
        <v>186</v>
      </c>
      <c r="B4673" s="1" t="str">
        <f>+IF(LEN(A4673)&gt;0,VLOOKUP(A4673,Seguimiento_Mar_2025!G$4:H$356,2,FALSE),"")</f>
        <v>Dotaciones en recreación, actividad física, deporte social comunitario entregadas</v>
      </c>
      <c r="C4673" s="1" t="str">
        <f>+IF(LEN(A4673)&gt;0,VLOOKUP(A4673,Seguimiento_Mar_2025!G$4:J$356,4,FALSE),"")</f>
        <v>INDEPORTES Antioquia</v>
      </c>
      <c r="D4673" t="s">
        <v>1325</v>
      </c>
      <c r="E4673" t="str">
        <f t="shared" si="147"/>
        <v>52010701Giraldo</v>
      </c>
      <c r="F4673" t="str">
        <f t="shared" si="146"/>
        <v/>
      </c>
      <c r="G4673">
        <v>1</v>
      </c>
      <c r="H4673" s="2"/>
      <c r="I4673">
        <f>+ABS(SUMIF($A$4:$A$11183,A4673,$H$4:$H$11183)-IF(ISERROR(VLOOKUP(A4673,Seguimiento_Mar_2025!G$4:U$356,15,FALSE)),0,VLOOKUP(A4673,Seguimiento_Mar_2025!G$4:U$356,15,FALSE)))</f>
        <v>0</v>
      </c>
    </row>
    <row r="4674" spans="1:9" ht="30">
      <c r="A4674" t="s">
        <v>186</v>
      </c>
      <c r="B4674" s="1" t="str">
        <f>+IF(LEN(A4674)&gt;0,VLOOKUP(A4674,Seguimiento_Mar_2025!G$4:H$356,2,FALSE),"")</f>
        <v>Dotaciones en recreación, actividad física, deporte social comunitario entregadas</v>
      </c>
      <c r="C4674" s="1" t="str">
        <f>+IF(LEN(A4674)&gt;0,VLOOKUP(A4674,Seguimiento_Mar_2025!G$4:J$356,4,FALSE),"")</f>
        <v>INDEPORTES Antioquia</v>
      </c>
      <c r="D4674" t="s">
        <v>1261</v>
      </c>
      <c r="E4674" t="str">
        <f t="shared" si="147"/>
        <v>52010701Girardota</v>
      </c>
      <c r="F4674" t="str">
        <f t="shared" si="146"/>
        <v/>
      </c>
      <c r="G4674">
        <v>1</v>
      </c>
      <c r="H4674" s="2"/>
      <c r="I4674">
        <f>+ABS(SUMIF($A$4:$A$11183,A4674,$H$4:$H$11183)-IF(ISERROR(VLOOKUP(A4674,Seguimiento_Mar_2025!G$4:U$356,15,FALSE)),0,VLOOKUP(A4674,Seguimiento_Mar_2025!G$4:U$356,15,FALSE)))</f>
        <v>0</v>
      </c>
    </row>
    <row r="4675" spans="1:9" ht="30">
      <c r="A4675" t="s">
        <v>186</v>
      </c>
      <c r="B4675" s="1" t="str">
        <f>+IF(LEN(A4675)&gt;0,VLOOKUP(A4675,Seguimiento_Mar_2025!G$4:H$356,2,FALSE),"")</f>
        <v>Dotaciones en recreación, actividad física, deporte social comunitario entregadas</v>
      </c>
      <c r="C4675" s="1" t="str">
        <f>+IF(LEN(A4675)&gt;0,VLOOKUP(A4675,Seguimiento_Mar_2025!G$4:J$356,4,FALSE),"")</f>
        <v>INDEPORTES Antioquia</v>
      </c>
      <c r="D4675" t="s">
        <v>1326</v>
      </c>
      <c r="E4675" t="str">
        <f t="shared" si="147"/>
        <v>52010701Gómez Plata</v>
      </c>
      <c r="F4675" t="str">
        <f t="shared" si="146"/>
        <v/>
      </c>
      <c r="G4675">
        <v>2</v>
      </c>
      <c r="H4675" s="2"/>
      <c r="I4675">
        <f>+ABS(SUMIF($A$4:$A$11183,A4675,$H$4:$H$11183)-IF(ISERROR(VLOOKUP(A4675,Seguimiento_Mar_2025!G$4:U$356,15,FALSE)),0,VLOOKUP(A4675,Seguimiento_Mar_2025!G$4:U$356,15,FALSE)))</f>
        <v>0</v>
      </c>
    </row>
    <row r="4676" spans="1:9" ht="30">
      <c r="A4676" t="s">
        <v>186</v>
      </c>
      <c r="B4676" s="1" t="str">
        <f>+IF(LEN(A4676)&gt;0,VLOOKUP(A4676,Seguimiento_Mar_2025!G$4:H$356,2,FALSE),"")</f>
        <v>Dotaciones en recreación, actividad física, deporte social comunitario entregadas</v>
      </c>
      <c r="C4676" s="1" t="str">
        <f>+IF(LEN(A4676)&gt;0,VLOOKUP(A4676,Seguimiento_Mar_2025!G$4:J$356,4,FALSE),"")</f>
        <v>INDEPORTES Antioquia</v>
      </c>
      <c r="D4676" t="s">
        <v>1234</v>
      </c>
      <c r="E4676" t="str">
        <f t="shared" si="147"/>
        <v>52010701Granada</v>
      </c>
      <c r="F4676" t="str">
        <f t="shared" ref="F4676:F4739" si="148">+IF(IF(LEN(E4676)&gt;0,COUNTIF($E$4:$E$11183,E4676),"")=1,"",IF(LEN(E4676)&gt;0,COUNTIF($E$4:$E$11183,E4676),""))</f>
        <v/>
      </c>
      <c r="G4676">
        <v>1</v>
      </c>
      <c r="H4676" s="2"/>
      <c r="I4676">
        <f>+ABS(SUMIF($A$4:$A$11183,A4676,$H$4:$H$11183)-IF(ISERROR(VLOOKUP(A4676,Seguimiento_Mar_2025!G$4:U$356,15,FALSE)),0,VLOOKUP(A4676,Seguimiento_Mar_2025!G$4:U$356,15,FALSE)))</f>
        <v>0</v>
      </c>
    </row>
    <row r="4677" spans="1:9" ht="30">
      <c r="A4677" t="s">
        <v>186</v>
      </c>
      <c r="B4677" s="1" t="str">
        <f>+IF(LEN(A4677)&gt;0,VLOOKUP(A4677,Seguimiento_Mar_2025!G$4:H$356,2,FALSE),"")</f>
        <v>Dotaciones en recreación, actividad física, deporte social comunitario entregadas</v>
      </c>
      <c r="C4677" s="1" t="str">
        <f>+IF(LEN(A4677)&gt;0,VLOOKUP(A4677,Seguimiento_Mar_2025!G$4:J$356,4,FALSE),"")</f>
        <v>INDEPORTES Antioquia</v>
      </c>
      <c r="D4677" t="s">
        <v>1282</v>
      </c>
      <c r="E4677" t="str">
        <f t="shared" si="147"/>
        <v>52010701Guadalupe</v>
      </c>
      <c r="F4677" t="str">
        <f t="shared" si="148"/>
        <v/>
      </c>
      <c r="G4677">
        <v>1</v>
      </c>
      <c r="H4677" s="2"/>
      <c r="I4677">
        <f>+ABS(SUMIF($A$4:$A$11183,A4677,$H$4:$H$11183)-IF(ISERROR(VLOOKUP(A4677,Seguimiento_Mar_2025!G$4:U$356,15,FALSE)),0,VLOOKUP(A4677,Seguimiento_Mar_2025!G$4:U$356,15,FALSE)))</f>
        <v>0</v>
      </c>
    </row>
    <row r="4678" spans="1:9" ht="30">
      <c r="A4678" t="s">
        <v>186</v>
      </c>
      <c r="B4678" s="1" t="str">
        <f>+IF(LEN(A4678)&gt;0,VLOOKUP(A4678,Seguimiento_Mar_2025!G$4:H$356,2,FALSE),"")</f>
        <v>Dotaciones en recreación, actividad física, deporte social comunitario entregadas</v>
      </c>
      <c r="C4678" s="1" t="str">
        <f>+IF(LEN(A4678)&gt;0,VLOOKUP(A4678,Seguimiento_Mar_2025!G$4:J$356,4,FALSE),"")</f>
        <v>INDEPORTES Antioquia</v>
      </c>
      <c r="D4678" t="s">
        <v>1327</v>
      </c>
      <c r="E4678" t="str">
        <f t="shared" si="147"/>
        <v>52010701Guarne</v>
      </c>
      <c r="F4678" t="str">
        <f t="shared" si="148"/>
        <v/>
      </c>
      <c r="G4678">
        <v>2</v>
      </c>
      <c r="H4678" s="2"/>
      <c r="I4678">
        <f>+ABS(SUMIF($A$4:$A$11183,A4678,$H$4:$H$11183)-IF(ISERROR(VLOOKUP(A4678,Seguimiento_Mar_2025!G$4:U$356,15,FALSE)),0,VLOOKUP(A4678,Seguimiento_Mar_2025!G$4:U$356,15,FALSE)))</f>
        <v>0</v>
      </c>
    </row>
    <row r="4679" spans="1:9" ht="30">
      <c r="A4679" t="s">
        <v>186</v>
      </c>
      <c r="B4679" s="1" t="str">
        <f>+IF(LEN(A4679)&gt;0,VLOOKUP(A4679,Seguimiento_Mar_2025!G$4:H$356,2,FALSE),"")</f>
        <v>Dotaciones en recreación, actividad física, deporte social comunitario entregadas</v>
      </c>
      <c r="C4679" s="1" t="str">
        <f>+IF(LEN(A4679)&gt;0,VLOOKUP(A4679,Seguimiento_Mar_2025!G$4:J$356,4,FALSE),"")</f>
        <v>INDEPORTES Antioquia</v>
      </c>
      <c r="D4679" t="s">
        <v>1328</v>
      </c>
      <c r="E4679" t="str">
        <f t="shared" si="147"/>
        <v>52010701Guatapé</v>
      </c>
      <c r="F4679" t="str">
        <f t="shared" si="148"/>
        <v/>
      </c>
      <c r="G4679">
        <v>1</v>
      </c>
      <c r="H4679" s="2"/>
      <c r="I4679">
        <f>+ABS(SUMIF($A$4:$A$11183,A4679,$H$4:$H$11183)-IF(ISERROR(VLOOKUP(A4679,Seguimiento_Mar_2025!G$4:U$356,15,FALSE)),0,VLOOKUP(A4679,Seguimiento_Mar_2025!G$4:U$356,15,FALSE)))</f>
        <v>0</v>
      </c>
    </row>
    <row r="4680" spans="1:9" ht="30">
      <c r="A4680" t="s">
        <v>186</v>
      </c>
      <c r="B4680" s="1" t="str">
        <f>+IF(LEN(A4680)&gt;0,VLOOKUP(A4680,Seguimiento_Mar_2025!G$4:H$356,2,FALSE),"")</f>
        <v>Dotaciones en recreación, actividad física, deporte social comunitario entregadas</v>
      </c>
      <c r="C4680" s="1" t="str">
        <f>+IF(LEN(A4680)&gt;0,VLOOKUP(A4680,Seguimiento_Mar_2025!G$4:J$356,4,FALSE),"")</f>
        <v>INDEPORTES Antioquia</v>
      </c>
      <c r="D4680" t="s">
        <v>1293</v>
      </c>
      <c r="E4680" t="str">
        <f t="shared" si="147"/>
        <v>52010701Heliconia</v>
      </c>
      <c r="F4680" t="str">
        <f t="shared" si="148"/>
        <v/>
      </c>
      <c r="G4680">
        <v>1</v>
      </c>
      <c r="H4680" s="2"/>
      <c r="I4680">
        <f>+ABS(SUMIF($A$4:$A$11183,A4680,$H$4:$H$11183)-IF(ISERROR(VLOOKUP(A4680,Seguimiento_Mar_2025!G$4:U$356,15,FALSE)),0,VLOOKUP(A4680,Seguimiento_Mar_2025!G$4:U$356,15,FALSE)))</f>
        <v>0</v>
      </c>
    </row>
    <row r="4681" spans="1:9" ht="30">
      <c r="A4681" t="s">
        <v>186</v>
      </c>
      <c r="B4681" s="1" t="str">
        <f>+IF(LEN(A4681)&gt;0,VLOOKUP(A4681,Seguimiento_Mar_2025!G$4:H$356,2,FALSE),"")</f>
        <v>Dotaciones en recreación, actividad física, deporte social comunitario entregadas</v>
      </c>
      <c r="C4681" s="1" t="str">
        <f>+IF(LEN(A4681)&gt;0,VLOOKUP(A4681,Seguimiento_Mar_2025!G$4:J$356,4,FALSE),"")</f>
        <v>INDEPORTES Antioquia</v>
      </c>
      <c r="D4681" t="s">
        <v>1283</v>
      </c>
      <c r="E4681" t="str">
        <f t="shared" si="147"/>
        <v>52010701Hispania</v>
      </c>
      <c r="F4681" t="str">
        <f t="shared" si="148"/>
        <v/>
      </c>
      <c r="G4681">
        <v>1</v>
      </c>
      <c r="H4681" s="2"/>
      <c r="I4681">
        <f>+ABS(SUMIF($A$4:$A$11183,A4681,$H$4:$H$11183)-IF(ISERROR(VLOOKUP(A4681,Seguimiento_Mar_2025!G$4:U$356,15,FALSE)),0,VLOOKUP(A4681,Seguimiento_Mar_2025!G$4:U$356,15,FALSE)))</f>
        <v>0</v>
      </c>
    </row>
    <row r="4682" spans="1:9" ht="30">
      <c r="A4682" t="s">
        <v>186</v>
      </c>
      <c r="B4682" s="1" t="str">
        <f>+IF(LEN(A4682)&gt;0,VLOOKUP(A4682,Seguimiento_Mar_2025!G$4:H$356,2,FALSE),"")</f>
        <v>Dotaciones en recreación, actividad física, deporte social comunitario entregadas</v>
      </c>
      <c r="C4682" s="1" t="str">
        <f>+IF(LEN(A4682)&gt;0,VLOOKUP(A4682,Seguimiento_Mar_2025!G$4:J$356,4,FALSE),"")</f>
        <v>INDEPORTES Antioquia</v>
      </c>
      <c r="D4682" t="s">
        <v>1329</v>
      </c>
      <c r="E4682" t="str">
        <f t="shared" si="147"/>
        <v>52010701Itagüí</v>
      </c>
      <c r="F4682" t="str">
        <f t="shared" si="148"/>
        <v/>
      </c>
      <c r="G4682">
        <v>1</v>
      </c>
      <c r="H4682" s="2"/>
      <c r="I4682">
        <f>+ABS(SUMIF($A$4:$A$11183,A4682,$H$4:$H$11183)-IF(ISERROR(VLOOKUP(A4682,Seguimiento_Mar_2025!G$4:U$356,15,FALSE)),0,VLOOKUP(A4682,Seguimiento_Mar_2025!G$4:U$356,15,FALSE)))</f>
        <v>0</v>
      </c>
    </row>
    <row r="4683" spans="1:9" ht="30">
      <c r="A4683" t="s">
        <v>186</v>
      </c>
      <c r="B4683" s="1" t="str">
        <f>+IF(LEN(A4683)&gt;0,VLOOKUP(A4683,Seguimiento_Mar_2025!G$4:H$356,2,FALSE),"")</f>
        <v>Dotaciones en recreación, actividad física, deporte social comunitario entregadas</v>
      </c>
      <c r="C4683" s="1" t="str">
        <f>+IF(LEN(A4683)&gt;0,VLOOKUP(A4683,Seguimiento_Mar_2025!G$4:J$356,4,FALSE),"")</f>
        <v>INDEPORTES Antioquia</v>
      </c>
      <c r="D4683" t="s">
        <v>1238</v>
      </c>
      <c r="E4683" t="str">
        <f t="shared" si="147"/>
        <v>52010701Ituango</v>
      </c>
      <c r="F4683" t="str">
        <f t="shared" si="148"/>
        <v/>
      </c>
      <c r="G4683">
        <v>2</v>
      </c>
      <c r="H4683" s="2"/>
      <c r="I4683">
        <f>+ABS(SUMIF($A$4:$A$11183,A4683,$H$4:$H$11183)-IF(ISERROR(VLOOKUP(A4683,Seguimiento_Mar_2025!G$4:U$356,15,FALSE)),0,VLOOKUP(A4683,Seguimiento_Mar_2025!G$4:U$356,15,FALSE)))</f>
        <v>0</v>
      </c>
    </row>
    <row r="4684" spans="1:9" ht="30">
      <c r="A4684" t="s">
        <v>186</v>
      </c>
      <c r="B4684" s="1" t="str">
        <f>+IF(LEN(A4684)&gt;0,VLOOKUP(A4684,Seguimiento_Mar_2025!G$4:H$356,2,FALSE),"")</f>
        <v>Dotaciones en recreación, actividad física, deporte social comunitario entregadas</v>
      </c>
      <c r="C4684" s="1" t="str">
        <f>+IF(LEN(A4684)&gt;0,VLOOKUP(A4684,Seguimiento_Mar_2025!G$4:J$356,4,FALSE),"")</f>
        <v>INDEPORTES Antioquia</v>
      </c>
      <c r="D4684" t="s">
        <v>1330</v>
      </c>
      <c r="E4684" t="str">
        <f t="shared" si="147"/>
        <v>52010701Jardín</v>
      </c>
      <c r="F4684" t="str">
        <f t="shared" si="148"/>
        <v/>
      </c>
      <c r="G4684">
        <v>1</v>
      </c>
      <c r="H4684" s="2"/>
      <c r="I4684">
        <f>+ABS(SUMIF($A$4:$A$11183,A4684,$H$4:$H$11183)-IF(ISERROR(VLOOKUP(A4684,Seguimiento_Mar_2025!G$4:U$356,15,FALSE)),0,VLOOKUP(A4684,Seguimiento_Mar_2025!G$4:U$356,15,FALSE)))</f>
        <v>0</v>
      </c>
    </row>
    <row r="4685" spans="1:9" ht="30">
      <c r="A4685" t="s">
        <v>186</v>
      </c>
      <c r="B4685" s="1" t="str">
        <f>+IF(LEN(A4685)&gt;0,VLOOKUP(A4685,Seguimiento_Mar_2025!G$4:H$356,2,FALSE),"")</f>
        <v>Dotaciones en recreación, actividad física, deporte social comunitario entregadas</v>
      </c>
      <c r="C4685" s="1" t="str">
        <f>+IF(LEN(A4685)&gt;0,VLOOKUP(A4685,Seguimiento_Mar_2025!G$4:J$356,4,FALSE),"")</f>
        <v>INDEPORTES Antioquia</v>
      </c>
      <c r="D4685" t="s">
        <v>1237</v>
      </c>
      <c r="E4685" t="str">
        <f t="shared" si="147"/>
        <v>52010701Jericó</v>
      </c>
      <c r="F4685" t="str">
        <f t="shared" si="148"/>
        <v/>
      </c>
      <c r="G4685">
        <v>1</v>
      </c>
      <c r="H4685" s="2"/>
      <c r="I4685">
        <f>+ABS(SUMIF($A$4:$A$11183,A4685,$H$4:$H$11183)-IF(ISERROR(VLOOKUP(A4685,Seguimiento_Mar_2025!G$4:U$356,15,FALSE)),0,VLOOKUP(A4685,Seguimiento_Mar_2025!G$4:U$356,15,FALSE)))</f>
        <v>0</v>
      </c>
    </row>
    <row r="4686" spans="1:9" ht="30">
      <c r="A4686" t="s">
        <v>186</v>
      </c>
      <c r="B4686" s="1" t="str">
        <f>+IF(LEN(A4686)&gt;0,VLOOKUP(A4686,Seguimiento_Mar_2025!G$4:H$356,2,FALSE),"")</f>
        <v>Dotaciones en recreación, actividad física, deporte social comunitario entregadas</v>
      </c>
      <c r="C4686" s="1" t="str">
        <f>+IF(LEN(A4686)&gt;0,VLOOKUP(A4686,Seguimiento_Mar_2025!G$4:J$356,4,FALSE),"")</f>
        <v>INDEPORTES Antioquia</v>
      </c>
      <c r="D4686" t="s">
        <v>1331</v>
      </c>
      <c r="E4686" t="str">
        <f t="shared" si="147"/>
        <v>52010701La Ceja del Tambo</v>
      </c>
      <c r="F4686" t="str">
        <f t="shared" si="148"/>
        <v/>
      </c>
      <c r="G4686">
        <v>2</v>
      </c>
      <c r="H4686" s="2"/>
      <c r="I4686">
        <f>+ABS(SUMIF($A$4:$A$11183,A4686,$H$4:$H$11183)-IF(ISERROR(VLOOKUP(A4686,Seguimiento_Mar_2025!G$4:U$356,15,FALSE)),0,VLOOKUP(A4686,Seguimiento_Mar_2025!G$4:U$356,15,FALSE)))</f>
        <v>0</v>
      </c>
    </row>
    <row r="4687" spans="1:9" ht="30">
      <c r="A4687" t="s">
        <v>186</v>
      </c>
      <c r="B4687" s="1" t="str">
        <f>+IF(LEN(A4687)&gt;0,VLOOKUP(A4687,Seguimiento_Mar_2025!G$4:H$356,2,FALSE),"")</f>
        <v>Dotaciones en recreación, actividad física, deporte social comunitario entregadas</v>
      </c>
      <c r="C4687" s="1" t="str">
        <f>+IF(LEN(A4687)&gt;0,VLOOKUP(A4687,Seguimiento_Mar_2025!G$4:J$356,4,FALSE),"")</f>
        <v>INDEPORTES Antioquia</v>
      </c>
      <c r="D4687" t="s">
        <v>1332</v>
      </c>
      <c r="E4687" t="str">
        <f t="shared" si="147"/>
        <v>52010701La Estrella</v>
      </c>
      <c r="F4687" t="str">
        <f t="shared" si="148"/>
        <v/>
      </c>
      <c r="G4687">
        <v>1</v>
      </c>
      <c r="H4687" s="2"/>
      <c r="I4687">
        <f>+ABS(SUMIF($A$4:$A$11183,A4687,$H$4:$H$11183)-IF(ISERROR(VLOOKUP(A4687,Seguimiento_Mar_2025!G$4:U$356,15,FALSE)),0,VLOOKUP(A4687,Seguimiento_Mar_2025!G$4:U$356,15,FALSE)))</f>
        <v>0</v>
      </c>
    </row>
    <row r="4688" spans="1:9" ht="30">
      <c r="A4688" t="s">
        <v>186</v>
      </c>
      <c r="B4688" s="1" t="str">
        <f>+IF(LEN(A4688)&gt;0,VLOOKUP(A4688,Seguimiento_Mar_2025!G$4:H$356,2,FALSE),"")</f>
        <v>Dotaciones en recreación, actividad física, deporte social comunitario entregadas</v>
      </c>
      <c r="C4688" s="1" t="str">
        <f>+IF(LEN(A4688)&gt;0,VLOOKUP(A4688,Seguimiento_Mar_2025!G$4:J$356,4,FALSE),"")</f>
        <v>INDEPORTES Antioquia</v>
      </c>
      <c r="D4688" t="s">
        <v>1294</v>
      </c>
      <c r="E4688" t="str">
        <f t="shared" si="147"/>
        <v>52010701La Pintada</v>
      </c>
      <c r="F4688" t="str">
        <f t="shared" si="148"/>
        <v/>
      </c>
      <c r="G4688">
        <v>1</v>
      </c>
      <c r="H4688" s="2"/>
      <c r="I4688">
        <f>+ABS(SUMIF($A$4:$A$11183,A4688,$H$4:$H$11183)-IF(ISERROR(VLOOKUP(A4688,Seguimiento_Mar_2025!G$4:U$356,15,FALSE)),0,VLOOKUP(A4688,Seguimiento_Mar_2025!G$4:U$356,15,FALSE)))</f>
        <v>0</v>
      </c>
    </row>
    <row r="4689" spans="1:9" ht="30">
      <c r="A4689" t="s">
        <v>186</v>
      </c>
      <c r="B4689" s="1" t="str">
        <f>+IF(LEN(A4689)&gt;0,VLOOKUP(A4689,Seguimiento_Mar_2025!G$4:H$356,2,FALSE),"")</f>
        <v>Dotaciones en recreación, actividad física, deporte social comunitario entregadas</v>
      </c>
      <c r="C4689" s="1" t="str">
        <f>+IF(LEN(A4689)&gt;0,VLOOKUP(A4689,Seguimiento_Mar_2025!G$4:J$356,4,FALSE),"")</f>
        <v>INDEPORTES Antioquia</v>
      </c>
      <c r="D4689" t="s">
        <v>1333</v>
      </c>
      <c r="E4689" t="str">
        <f t="shared" si="147"/>
        <v>52010701La Unión</v>
      </c>
      <c r="F4689" t="str">
        <f t="shared" si="148"/>
        <v/>
      </c>
      <c r="G4689">
        <v>1</v>
      </c>
      <c r="H4689" s="2"/>
      <c r="I4689">
        <f>+ABS(SUMIF($A$4:$A$11183,A4689,$H$4:$H$11183)-IF(ISERROR(VLOOKUP(A4689,Seguimiento_Mar_2025!G$4:U$356,15,FALSE)),0,VLOOKUP(A4689,Seguimiento_Mar_2025!G$4:U$356,15,FALSE)))</f>
        <v>0</v>
      </c>
    </row>
    <row r="4690" spans="1:9" ht="30">
      <c r="A4690" t="s">
        <v>186</v>
      </c>
      <c r="B4690" s="1" t="str">
        <f>+IF(LEN(A4690)&gt;0,VLOOKUP(A4690,Seguimiento_Mar_2025!G$4:H$356,2,FALSE),"")</f>
        <v>Dotaciones en recreación, actividad física, deporte social comunitario entregadas</v>
      </c>
      <c r="C4690" s="1" t="str">
        <f>+IF(LEN(A4690)&gt;0,VLOOKUP(A4690,Seguimiento_Mar_2025!G$4:J$356,4,FALSE),"")</f>
        <v>INDEPORTES Antioquia</v>
      </c>
      <c r="D4690" t="s">
        <v>1240</v>
      </c>
      <c r="E4690" t="str">
        <f t="shared" si="147"/>
        <v>52010701Liborina</v>
      </c>
      <c r="F4690" t="str">
        <f t="shared" si="148"/>
        <v/>
      </c>
      <c r="G4690">
        <v>2</v>
      </c>
      <c r="H4690" s="2"/>
      <c r="I4690">
        <f>+ABS(SUMIF($A$4:$A$11183,A4690,$H$4:$H$11183)-IF(ISERROR(VLOOKUP(A4690,Seguimiento_Mar_2025!G$4:U$356,15,FALSE)),0,VLOOKUP(A4690,Seguimiento_Mar_2025!G$4:U$356,15,FALSE)))</f>
        <v>0</v>
      </c>
    </row>
    <row r="4691" spans="1:9" ht="30">
      <c r="A4691" t="s">
        <v>186</v>
      </c>
      <c r="B4691" s="1" t="str">
        <f>+IF(LEN(A4691)&gt;0,VLOOKUP(A4691,Seguimiento_Mar_2025!G$4:H$356,2,FALSE),"")</f>
        <v>Dotaciones en recreación, actividad física, deporte social comunitario entregadas</v>
      </c>
      <c r="C4691" s="1" t="str">
        <f>+IF(LEN(A4691)&gt;0,VLOOKUP(A4691,Seguimiento_Mar_2025!G$4:J$356,4,FALSE),"")</f>
        <v>INDEPORTES Antioquia</v>
      </c>
      <c r="D4691" t="s">
        <v>1275</v>
      </c>
      <c r="E4691" t="str">
        <f t="shared" si="147"/>
        <v>52010701Maceo</v>
      </c>
      <c r="F4691" t="str">
        <f t="shared" si="148"/>
        <v/>
      </c>
      <c r="G4691">
        <v>2</v>
      </c>
      <c r="H4691" s="2"/>
      <c r="I4691">
        <f>+ABS(SUMIF($A$4:$A$11183,A4691,$H$4:$H$11183)-IF(ISERROR(VLOOKUP(A4691,Seguimiento_Mar_2025!G$4:U$356,15,FALSE)),0,VLOOKUP(A4691,Seguimiento_Mar_2025!G$4:U$356,15,FALSE)))</f>
        <v>0</v>
      </c>
    </row>
    <row r="4692" spans="1:9" ht="30">
      <c r="A4692" t="s">
        <v>186</v>
      </c>
      <c r="B4692" s="1" t="str">
        <f>+IF(LEN(A4692)&gt;0,VLOOKUP(A4692,Seguimiento_Mar_2025!G$4:H$356,2,FALSE),"")</f>
        <v>Dotaciones en recreación, actividad física, deporte social comunitario entregadas</v>
      </c>
      <c r="C4692" s="1" t="str">
        <f>+IF(LEN(A4692)&gt;0,VLOOKUP(A4692,Seguimiento_Mar_2025!G$4:J$356,4,FALSE),"")</f>
        <v>INDEPORTES Antioquia</v>
      </c>
      <c r="D4692" t="s">
        <v>1334</v>
      </c>
      <c r="E4692" t="str">
        <f t="shared" si="147"/>
        <v>52010701Marinilla</v>
      </c>
      <c r="F4692" t="str">
        <f t="shared" si="148"/>
        <v/>
      </c>
      <c r="G4692">
        <v>1</v>
      </c>
      <c r="H4692" s="2"/>
      <c r="I4692">
        <f>+ABS(SUMIF($A$4:$A$11183,A4692,$H$4:$H$11183)-IF(ISERROR(VLOOKUP(A4692,Seguimiento_Mar_2025!G$4:U$356,15,FALSE)),0,VLOOKUP(A4692,Seguimiento_Mar_2025!G$4:U$356,15,FALSE)))</f>
        <v>0</v>
      </c>
    </row>
    <row r="4693" spans="1:9" ht="30">
      <c r="A4693" t="s">
        <v>186</v>
      </c>
      <c r="B4693" s="1" t="str">
        <f>+IF(LEN(A4693)&gt;0,VLOOKUP(A4693,Seguimiento_Mar_2025!G$4:H$356,2,FALSE),"")</f>
        <v>Dotaciones en recreación, actividad física, deporte social comunitario entregadas</v>
      </c>
      <c r="C4693" s="1" t="str">
        <f>+IF(LEN(A4693)&gt;0,VLOOKUP(A4693,Seguimiento_Mar_2025!G$4:J$356,4,FALSE),"")</f>
        <v>INDEPORTES Antioquia</v>
      </c>
      <c r="D4693" t="s">
        <v>1256</v>
      </c>
      <c r="E4693" t="str">
        <f t="shared" si="147"/>
        <v>52010701Medellín</v>
      </c>
      <c r="F4693" t="str">
        <f t="shared" si="148"/>
        <v/>
      </c>
      <c r="G4693">
        <v>0</v>
      </c>
      <c r="H4693" s="2"/>
      <c r="I4693">
        <f>+ABS(SUMIF($A$4:$A$11183,A4693,$H$4:$H$11183)-IF(ISERROR(VLOOKUP(A4693,Seguimiento_Mar_2025!G$4:U$356,15,FALSE)),0,VLOOKUP(A4693,Seguimiento_Mar_2025!G$4:U$356,15,FALSE)))</f>
        <v>0</v>
      </c>
    </row>
    <row r="4694" spans="1:9" ht="30">
      <c r="A4694" t="s">
        <v>186</v>
      </c>
      <c r="B4694" s="1" t="str">
        <f>+IF(LEN(A4694)&gt;0,VLOOKUP(A4694,Seguimiento_Mar_2025!G$4:H$356,2,FALSE),"")</f>
        <v>Dotaciones en recreación, actividad física, deporte social comunitario entregadas</v>
      </c>
      <c r="C4694" s="1" t="str">
        <f>+IF(LEN(A4694)&gt;0,VLOOKUP(A4694,Seguimiento_Mar_2025!G$4:J$356,4,FALSE),"")</f>
        <v>INDEPORTES Antioquia</v>
      </c>
      <c r="D4694" t="s">
        <v>1284</v>
      </c>
      <c r="E4694" t="str">
        <f t="shared" si="147"/>
        <v>52010701Montebello</v>
      </c>
      <c r="F4694" t="str">
        <f t="shared" si="148"/>
        <v/>
      </c>
      <c r="G4694">
        <v>1</v>
      </c>
      <c r="H4694" s="2"/>
      <c r="I4694">
        <f>+ABS(SUMIF($A$4:$A$11183,A4694,$H$4:$H$11183)-IF(ISERROR(VLOOKUP(A4694,Seguimiento_Mar_2025!G$4:U$356,15,FALSE)),0,VLOOKUP(A4694,Seguimiento_Mar_2025!G$4:U$356,15,FALSE)))</f>
        <v>0</v>
      </c>
    </row>
    <row r="4695" spans="1:9" ht="30">
      <c r="A4695" t="s">
        <v>186</v>
      </c>
      <c r="B4695" s="1" t="str">
        <f>+IF(LEN(A4695)&gt;0,VLOOKUP(A4695,Seguimiento_Mar_2025!G$4:H$356,2,FALSE),"")</f>
        <v>Dotaciones en recreación, actividad física, deporte social comunitario entregadas</v>
      </c>
      <c r="C4695" s="1" t="str">
        <f>+IF(LEN(A4695)&gt;0,VLOOKUP(A4695,Seguimiento_Mar_2025!G$4:J$356,4,FALSE),"")</f>
        <v>INDEPORTES Antioquia</v>
      </c>
      <c r="D4695" t="s">
        <v>1243</v>
      </c>
      <c r="E4695" t="str">
        <f t="shared" si="147"/>
        <v>52010701Murindó</v>
      </c>
      <c r="F4695" t="str">
        <f t="shared" si="148"/>
        <v/>
      </c>
      <c r="G4695">
        <v>1</v>
      </c>
      <c r="H4695" s="2"/>
      <c r="I4695">
        <f>+ABS(SUMIF($A$4:$A$11183,A4695,$H$4:$H$11183)-IF(ISERROR(VLOOKUP(A4695,Seguimiento_Mar_2025!G$4:U$356,15,FALSE)),0,VLOOKUP(A4695,Seguimiento_Mar_2025!G$4:U$356,15,FALSE)))</f>
        <v>0</v>
      </c>
    </row>
    <row r="4696" spans="1:9" ht="30">
      <c r="A4696" t="s">
        <v>186</v>
      </c>
      <c r="B4696" s="1" t="str">
        <f>+IF(LEN(A4696)&gt;0,VLOOKUP(A4696,Seguimiento_Mar_2025!G$4:H$356,2,FALSE),"")</f>
        <v>Dotaciones en recreación, actividad física, deporte social comunitario entregadas</v>
      </c>
      <c r="C4696" s="1" t="str">
        <f>+IF(LEN(A4696)&gt;0,VLOOKUP(A4696,Seguimiento_Mar_2025!G$4:J$356,4,FALSE),"")</f>
        <v>INDEPORTES Antioquia</v>
      </c>
      <c r="D4696" t="s">
        <v>1285</v>
      </c>
      <c r="E4696" t="str">
        <f t="shared" si="147"/>
        <v>52010701Mutatá</v>
      </c>
      <c r="F4696" t="str">
        <f t="shared" si="148"/>
        <v/>
      </c>
      <c r="G4696">
        <v>1</v>
      </c>
      <c r="H4696" s="2"/>
      <c r="I4696">
        <f>+ABS(SUMIF($A$4:$A$11183,A4696,$H$4:$H$11183)-IF(ISERROR(VLOOKUP(A4696,Seguimiento_Mar_2025!G$4:U$356,15,FALSE)),0,VLOOKUP(A4696,Seguimiento_Mar_2025!G$4:U$356,15,FALSE)))</f>
        <v>0</v>
      </c>
    </row>
    <row r="4697" spans="1:9" ht="30">
      <c r="A4697" t="s">
        <v>186</v>
      </c>
      <c r="B4697" s="1" t="str">
        <f>+IF(LEN(A4697)&gt;0,VLOOKUP(A4697,Seguimiento_Mar_2025!G$4:H$356,2,FALSE),"")</f>
        <v>Dotaciones en recreación, actividad física, deporte social comunitario entregadas</v>
      </c>
      <c r="C4697" s="1" t="str">
        <f>+IF(LEN(A4697)&gt;0,VLOOKUP(A4697,Seguimiento_Mar_2025!G$4:J$356,4,FALSE),"")</f>
        <v>INDEPORTES Antioquia</v>
      </c>
      <c r="D4697" t="s">
        <v>1286</v>
      </c>
      <c r="E4697" t="str">
        <f t="shared" si="147"/>
        <v>52010701Nariño</v>
      </c>
      <c r="F4697" t="str">
        <f t="shared" si="148"/>
        <v/>
      </c>
      <c r="G4697">
        <v>1</v>
      </c>
      <c r="H4697" s="2"/>
      <c r="I4697">
        <f>+ABS(SUMIF($A$4:$A$11183,A4697,$H$4:$H$11183)-IF(ISERROR(VLOOKUP(A4697,Seguimiento_Mar_2025!G$4:U$356,15,FALSE)),0,VLOOKUP(A4697,Seguimiento_Mar_2025!G$4:U$356,15,FALSE)))</f>
        <v>0</v>
      </c>
    </row>
    <row r="4698" spans="1:9" ht="30">
      <c r="A4698" t="s">
        <v>186</v>
      </c>
      <c r="B4698" s="1" t="str">
        <f>+IF(LEN(A4698)&gt;0,VLOOKUP(A4698,Seguimiento_Mar_2025!G$4:H$356,2,FALSE),"")</f>
        <v>Dotaciones en recreación, actividad física, deporte social comunitario entregadas</v>
      </c>
      <c r="C4698" s="1" t="str">
        <f>+IF(LEN(A4698)&gt;0,VLOOKUP(A4698,Seguimiento_Mar_2025!G$4:J$356,4,FALSE),"")</f>
        <v>INDEPORTES Antioquia</v>
      </c>
      <c r="D4698" t="s">
        <v>1239</v>
      </c>
      <c r="E4698" t="str">
        <f t="shared" si="147"/>
        <v>52010701Nechí</v>
      </c>
      <c r="F4698" t="str">
        <f t="shared" si="148"/>
        <v/>
      </c>
      <c r="G4698">
        <v>0</v>
      </c>
      <c r="H4698" s="2"/>
      <c r="I4698">
        <f>+ABS(SUMIF($A$4:$A$11183,A4698,$H$4:$H$11183)-IF(ISERROR(VLOOKUP(A4698,Seguimiento_Mar_2025!G$4:U$356,15,FALSE)),0,VLOOKUP(A4698,Seguimiento_Mar_2025!G$4:U$356,15,FALSE)))</f>
        <v>0</v>
      </c>
    </row>
    <row r="4699" spans="1:9" ht="30">
      <c r="A4699" t="s">
        <v>186</v>
      </c>
      <c r="B4699" s="1" t="str">
        <f>+IF(LEN(A4699)&gt;0,VLOOKUP(A4699,Seguimiento_Mar_2025!G$4:H$356,2,FALSE),"")</f>
        <v>Dotaciones en recreación, actividad física, deporte social comunitario entregadas</v>
      </c>
      <c r="C4699" s="1" t="str">
        <f>+IF(LEN(A4699)&gt;0,VLOOKUP(A4699,Seguimiento_Mar_2025!G$4:J$356,4,FALSE),"")</f>
        <v>INDEPORTES Antioquia</v>
      </c>
      <c r="D4699" t="s">
        <v>1228</v>
      </c>
      <c r="E4699" t="str">
        <f t="shared" si="147"/>
        <v>52010701Necoclí</v>
      </c>
      <c r="F4699" t="str">
        <f t="shared" si="148"/>
        <v/>
      </c>
      <c r="G4699">
        <v>2</v>
      </c>
      <c r="H4699" s="2"/>
      <c r="I4699">
        <f>+ABS(SUMIF($A$4:$A$11183,A4699,$H$4:$H$11183)-IF(ISERROR(VLOOKUP(A4699,Seguimiento_Mar_2025!G$4:U$356,15,FALSE)),0,VLOOKUP(A4699,Seguimiento_Mar_2025!G$4:U$356,15,FALSE)))</f>
        <v>0</v>
      </c>
    </row>
    <row r="4700" spans="1:9" ht="30">
      <c r="A4700" t="s">
        <v>186</v>
      </c>
      <c r="B4700" s="1" t="str">
        <f>+IF(LEN(A4700)&gt;0,VLOOKUP(A4700,Seguimiento_Mar_2025!G$4:H$356,2,FALSE),"")</f>
        <v>Dotaciones en recreación, actividad física, deporte social comunitario entregadas</v>
      </c>
      <c r="C4700" s="1" t="str">
        <f>+IF(LEN(A4700)&gt;0,VLOOKUP(A4700,Seguimiento_Mar_2025!G$4:J$356,4,FALSE),"")</f>
        <v>INDEPORTES Antioquia</v>
      </c>
      <c r="D4700" t="s">
        <v>1274</v>
      </c>
      <c r="E4700" t="str">
        <f t="shared" si="147"/>
        <v>52010701Olaya</v>
      </c>
      <c r="F4700" t="str">
        <f t="shared" si="148"/>
        <v/>
      </c>
      <c r="G4700">
        <v>2</v>
      </c>
      <c r="H4700" s="2"/>
      <c r="I4700">
        <f>+ABS(SUMIF($A$4:$A$11183,A4700,$H$4:$H$11183)-IF(ISERROR(VLOOKUP(A4700,Seguimiento_Mar_2025!G$4:U$356,15,FALSE)),0,VLOOKUP(A4700,Seguimiento_Mar_2025!G$4:U$356,15,FALSE)))</f>
        <v>0</v>
      </c>
    </row>
    <row r="4701" spans="1:9" ht="30">
      <c r="A4701" t="s">
        <v>186</v>
      </c>
      <c r="B4701" s="1" t="str">
        <f>+IF(LEN(A4701)&gt;0,VLOOKUP(A4701,Seguimiento_Mar_2025!G$4:H$356,2,FALSE),"")</f>
        <v>Dotaciones en recreación, actividad física, deporte social comunitario entregadas</v>
      </c>
      <c r="C4701" s="1" t="str">
        <f>+IF(LEN(A4701)&gt;0,VLOOKUP(A4701,Seguimiento_Mar_2025!G$4:J$356,4,FALSE),"")</f>
        <v>INDEPORTES Antioquia</v>
      </c>
      <c r="D4701" t="s">
        <v>1335</v>
      </c>
      <c r="E4701" t="str">
        <f t="shared" si="147"/>
        <v>52010701Peque</v>
      </c>
      <c r="F4701" t="str">
        <f t="shared" si="148"/>
        <v/>
      </c>
      <c r="G4701">
        <v>1</v>
      </c>
      <c r="H4701" s="2"/>
      <c r="I4701">
        <f>+ABS(SUMIF($A$4:$A$11183,A4701,$H$4:$H$11183)-IF(ISERROR(VLOOKUP(A4701,Seguimiento_Mar_2025!G$4:U$356,15,FALSE)),0,VLOOKUP(A4701,Seguimiento_Mar_2025!G$4:U$356,15,FALSE)))</f>
        <v>0</v>
      </c>
    </row>
    <row r="4702" spans="1:9" ht="30">
      <c r="A4702" t="s">
        <v>186</v>
      </c>
      <c r="B4702" s="1" t="str">
        <f>+IF(LEN(A4702)&gt;0,VLOOKUP(A4702,Seguimiento_Mar_2025!G$4:H$356,2,FALSE),"")</f>
        <v>Dotaciones en recreación, actividad física, deporte social comunitario entregadas</v>
      </c>
      <c r="C4702" s="1" t="str">
        <f>+IF(LEN(A4702)&gt;0,VLOOKUP(A4702,Seguimiento_Mar_2025!G$4:J$356,4,FALSE),"")</f>
        <v>INDEPORTES Antioquia</v>
      </c>
      <c r="D4702" t="s">
        <v>1295</v>
      </c>
      <c r="E4702" t="str">
        <f t="shared" si="147"/>
        <v>52010701Pueblorrico</v>
      </c>
      <c r="F4702" t="str">
        <f t="shared" si="148"/>
        <v/>
      </c>
      <c r="G4702">
        <v>1</v>
      </c>
      <c r="H4702" s="2"/>
      <c r="I4702">
        <f>+ABS(SUMIF($A$4:$A$11183,A4702,$H$4:$H$11183)-IF(ISERROR(VLOOKUP(A4702,Seguimiento_Mar_2025!G$4:U$356,15,FALSE)),0,VLOOKUP(A4702,Seguimiento_Mar_2025!G$4:U$356,15,FALSE)))</f>
        <v>0</v>
      </c>
    </row>
    <row r="4703" spans="1:9" ht="30">
      <c r="A4703" t="s">
        <v>186</v>
      </c>
      <c r="B4703" s="1" t="str">
        <f>+IF(LEN(A4703)&gt;0,VLOOKUP(A4703,Seguimiento_Mar_2025!G$4:H$356,2,FALSE),"")</f>
        <v>Dotaciones en recreación, actividad física, deporte social comunitario entregadas</v>
      </c>
      <c r="C4703" s="1" t="str">
        <f>+IF(LEN(A4703)&gt;0,VLOOKUP(A4703,Seguimiento_Mar_2025!G$4:J$356,4,FALSE),"")</f>
        <v>INDEPORTES Antioquia</v>
      </c>
      <c r="D4703" t="s">
        <v>1260</v>
      </c>
      <c r="E4703" t="str">
        <f t="shared" si="147"/>
        <v>52010701Puerto Berrío</v>
      </c>
      <c r="F4703" t="str">
        <f t="shared" si="148"/>
        <v/>
      </c>
      <c r="G4703">
        <v>0</v>
      </c>
      <c r="H4703" s="2"/>
      <c r="I4703">
        <f>+ABS(SUMIF($A$4:$A$11183,A4703,$H$4:$H$11183)-IF(ISERROR(VLOOKUP(A4703,Seguimiento_Mar_2025!G$4:U$356,15,FALSE)),0,VLOOKUP(A4703,Seguimiento_Mar_2025!G$4:U$356,15,FALSE)))</f>
        <v>0</v>
      </c>
    </row>
    <row r="4704" spans="1:9" ht="30">
      <c r="A4704" t="s">
        <v>186</v>
      </c>
      <c r="B4704" s="1" t="str">
        <f>+IF(LEN(A4704)&gt;0,VLOOKUP(A4704,Seguimiento_Mar_2025!G$4:H$356,2,FALSE),"")</f>
        <v>Dotaciones en recreación, actividad física, deporte social comunitario entregadas</v>
      </c>
      <c r="C4704" s="1" t="str">
        <f>+IF(LEN(A4704)&gt;0,VLOOKUP(A4704,Seguimiento_Mar_2025!G$4:J$356,4,FALSE),"")</f>
        <v>INDEPORTES Antioquia</v>
      </c>
      <c r="D4704" t="s">
        <v>1287</v>
      </c>
      <c r="E4704" t="str">
        <f t="shared" si="147"/>
        <v>52010701Puerto Nare</v>
      </c>
      <c r="F4704" t="str">
        <f t="shared" si="148"/>
        <v/>
      </c>
      <c r="G4704">
        <v>1</v>
      </c>
      <c r="H4704" s="2"/>
      <c r="I4704">
        <f>+ABS(SUMIF($A$4:$A$11183,A4704,$H$4:$H$11183)-IF(ISERROR(VLOOKUP(A4704,Seguimiento_Mar_2025!G$4:U$356,15,FALSE)),0,VLOOKUP(A4704,Seguimiento_Mar_2025!G$4:U$356,15,FALSE)))</f>
        <v>0</v>
      </c>
    </row>
    <row r="4705" spans="1:9" ht="30">
      <c r="A4705" t="s">
        <v>186</v>
      </c>
      <c r="B4705" s="1" t="str">
        <f>+IF(LEN(A4705)&gt;0,VLOOKUP(A4705,Seguimiento_Mar_2025!G$4:H$356,2,FALSE),"")</f>
        <v>Dotaciones en recreación, actividad física, deporte social comunitario entregadas</v>
      </c>
      <c r="C4705" s="1" t="str">
        <f>+IF(LEN(A4705)&gt;0,VLOOKUP(A4705,Seguimiento_Mar_2025!G$4:J$356,4,FALSE),"")</f>
        <v>INDEPORTES Antioquia</v>
      </c>
      <c r="D4705" t="s">
        <v>1268</v>
      </c>
      <c r="E4705" t="str">
        <f t="shared" si="147"/>
        <v>52010701Puerto Triunfo</v>
      </c>
      <c r="F4705" t="str">
        <f t="shared" si="148"/>
        <v/>
      </c>
      <c r="G4705">
        <v>1</v>
      </c>
      <c r="H4705" s="2"/>
      <c r="I4705">
        <f>+ABS(SUMIF($A$4:$A$11183,A4705,$H$4:$H$11183)-IF(ISERROR(VLOOKUP(A4705,Seguimiento_Mar_2025!G$4:U$356,15,FALSE)),0,VLOOKUP(A4705,Seguimiento_Mar_2025!G$4:U$356,15,FALSE)))</f>
        <v>0</v>
      </c>
    </row>
    <row r="4706" spans="1:9" ht="30">
      <c r="A4706" t="s">
        <v>186</v>
      </c>
      <c r="B4706" s="1" t="str">
        <f>+IF(LEN(A4706)&gt;0,VLOOKUP(A4706,Seguimiento_Mar_2025!G$4:H$356,2,FALSE),"")</f>
        <v>Dotaciones en recreación, actividad física, deporte social comunitario entregadas</v>
      </c>
      <c r="C4706" s="1" t="str">
        <f>+IF(LEN(A4706)&gt;0,VLOOKUP(A4706,Seguimiento_Mar_2025!G$4:J$356,4,FALSE),"")</f>
        <v>INDEPORTES Antioquia</v>
      </c>
      <c r="D4706" t="s">
        <v>1336</v>
      </c>
      <c r="E4706" t="str">
        <f t="shared" si="147"/>
        <v>52010701Remedios</v>
      </c>
      <c r="F4706" t="str">
        <f t="shared" si="148"/>
        <v/>
      </c>
      <c r="G4706">
        <v>2</v>
      </c>
      <c r="H4706" s="2"/>
      <c r="I4706">
        <f>+ABS(SUMIF($A$4:$A$11183,A4706,$H$4:$H$11183)-IF(ISERROR(VLOOKUP(A4706,Seguimiento_Mar_2025!G$4:U$356,15,FALSE)),0,VLOOKUP(A4706,Seguimiento_Mar_2025!G$4:U$356,15,FALSE)))</f>
        <v>0</v>
      </c>
    </row>
    <row r="4707" spans="1:9" ht="30">
      <c r="A4707" t="s">
        <v>186</v>
      </c>
      <c r="B4707" s="1" t="str">
        <f>+IF(LEN(A4707)&gt;0,VLOOKUP(A4707,Seguimiento_Mar_2025!G$4:H$356,2,FALSE),"")</f>
        <v>Dotaciones en recreación, actividad física, deporte social comunitario entregadas</v>
      </c>
      <c r="C4707" s="1" t="str">
        <f>+IF(LEN(A4707)&gt;0,VLOOKUP(A4707,Seguimiento_Mar_2025!G$4:J$356,4,FALSE),"")</f>
        <v>INDEPORTES Antioquia</v>
      </c>
      <c r="D4707" t="s">
        <v>1337</v>
      </c>
      <c r="E4707" t="str">
        <f t="shared" si="147"/>
        <v>52010701Rionegro</v>
      </c>
      <c r="F4707" t="str">
        <f t="shared" si="148"/>
        <v/>
      </c>
      <c r="G4707">
        <v>2</v>
      </c>
      <c r="H4707" s="2"/>
      <c r="I4707">
        <f>+ABS(SUMIF($A$4:$A$11183,A4707,$H$4:$H$11183)-IF(ISERROR(VLOOKUP(A4707,Seguimiento_Mar_2025!G$4:U$356,15,FALSE)),0,VLOOKUP(A4707,Seguimiento_Mar_2025!G$4:U$356,15,FALSE)))</f>
        <v>0</v>
      </c>
    </row>
    <row r="4708" spans="1:9" ht="30">
      <c r="A4708" t="s">
        <v>186</v>
      </c>
      <c r="B4708" s="1" t="str">
        <f>+IF(LEN(A4708)&gt;0,VLOOKUP(A4708,Seguimiento_Mar_2025!G$4:H$356,2,FALSE),"")</f>
        <v>Dotaciones en recreación, actividad física, deporte social comunitario entregadas</v>
      </c>
      <c r="C4708" s="1" t="str">
        <f>+IF(LEN(A4708)&gt;0,VLOOKUP(A4708,Seguimiento_Mar_2025!G$4:J$356,4,FALSE),"")</f>
        <v>INDEPORTES Antioquia</v>
      </c>
      <c r="D4708" t="s">
        <v>1338</v>
      </c>
      <c r="E4708" t="str">
        <f t="shared" si="147"/>
        <v>52010701Sabanalarga</v>
      </c>
      <c r="F4708" t="str">
        <f t="shared" si="148"/>
        <v/>
      </c>
      <c r="G4708">
        <v>2</v>
      </c>
      <c r="H4708" s="2"/>
      <c r="I4708">
        <f>+ABS(SUMIF($A$4:$A$11183,A4708,$H$4:$H$11183)-IF(ISERROR(VLOOKUP(A4708,Seguimiento_Mar_2025!G$4:U$356,15,FALSE)),0,VLOOKUP(A4708,Seguimiento_Mar_2025!G$4:U$356,15,FALSE)))</f>
        <v>0</v>
      </c>
    </row>
    <row r="4709" spans="1:9" ht="30">
      <c r="A4709" t="s">
        <v>186</v>
      </c>
      <c r="B4709" s="1" t="str">
        <f>+IF(LEN(A4709)&gt;0,VLOOKUP(A4709,Seguimiento_Mar_2025!G$4:H$356,2,FALSE),"")</f>
        <v>Dotaciones en recreación, actividad física, deporte social comunitario entregadas</v>
      </c>
      <c r="C4709" s="1" t="str">
        <f>+IF(LEN(A4709)&gt;0,VLOOKUP(A4709,Seguimiento_Mar_2025!G$4:J$356,4,FALSE),"")</f>
        <v>INDEPORTES Antioquia</v>
      </c>
      <c r="D4709" t="s">
        <v>1339</v>
      </c>
      <c r="E4709" t="str">
        <f t="shared" si="147"/>
        <v>52010701Sabaneta</v>
      </c>
      <c r="F4709" t="str">
        <f t="shared" si="148"/>
        <v/>
      </c>
      <c r="G4709">
        <v>1</v>
      </c>
      <c r="H4709" s="2"/>
      <c r="I4709">
        <f>+ABS(SUMIF($A$4:$A$11183,A4709,$H$4:$H$11183)-IF(ISERROR(VLOOKUP(A4709,Seguimiento_Mar_2025!G$4:U$356,15,FALSE)),0,VLOOKUP(A4709,Seguimiento_Mar_2025!G$4:U$356,15,FALSE)))</f>
        <v>0</v>
      </c>
    </row>
    <row r="4710" spans="1:9" ht="30">
      <c r="A4710" t="s">
        <v>186</v>
      </c>
      <c r="B4710" s="1" t="str">
        <f>+IF(LEN(A4710)&gt;0,VLOOKUP(A4710,Seguimiento_Mar_2025!G$4:H$356,2,FALSE),"")</f>
        <v>Dotaciones en recreación, actividad física, deporte social comunitario entregadas</v>
      </c>
      <c r="C4710" s="1" t="str">
        <f>+IF(LEN(A4710)&gt;0,VLOOKUP(A4710,Seguimiento_Mar_2025!G$4:J$356,4,FALSE),"")</f>
        <v>INDEPORTES Antioquia</v>
      </c>
      <c r="D4710" t="s">
        <v>1300</v>
      </c>
      <c r="E4710" t="str">
        <f t="shared" si="147"/>
        <v>52010701Salgar</v>
      </c>
      <c r="F4710" t="str">
        <f t="shared" si="148"/>
        <v/>
      </c>
      <c r="G4710">
        <v>2</v>
      </c>
      <c r="H4710" s="2"/>
      <c r="I4710">
        <f>+ABS(SUMIF($A$4:$A$11183,A4710,$H$4:$H$11183)-IF(ISERROR(VLOOKUP(A4710,Seguimiento_Mar_2025!G$4:U$356,15,FALSE)),0,VLOOKUP(A4710,Seguimiento_Mar_2025!G$4:U$356,15,FALSE)))</f>
        <v>0</v>
      </c>
    </row>
    <row r="4711" spans="1:9" ht="30">
      <c r="A4711" t="s">
        <v>186</v>
      </c>
      <c r="B4711" s="1" t="str">
        <f>+IF(LEN(A4711)&gt;0,VLOOKUP(A4711,Seguimiento_Mar_2025!G$4:H$356,2,FALSE),"")</f>
        <v>Dotaciones en recreación, actividad física, deporte social comunitario entregadas</v>
      </c>
      <c r="C4711" s="1" t="str">
        <f>+IF(LEN(A4711)&gt;0,VLOOKUP(A4711,Seguimiento_Mar_2025!G$4:J$356,4,FALSE),"")</f>
        <v>INDEPORTES Antioquia</v>
      </c>
      <c r="D4711" t="s">
        <v>1340</v>
      </c>
      <c r="E4711" t="str">
        <f t="shared" si="147"/>
        <v>52010701San Andrés de Cuerquia</v>
      </c>
      <c r="F4711" t="str">
        <f t="shared" si="148"/>
        <v/>
      </c>
      <c r="G4711">
        <v>1</v>
      </c>
      <c r="H4711" s="2"/>
      <c r="I4711">
        <f>+ABS(SUMIF($A$4:$A$11183,A4711,$H$4:$H$11183)-IF(ISERROR(VLOOKUP(A4711,Seguimiento_Mar_2025!G$4:U$356,15,FALSE)),0,VLOOKUP(A4711,Seguimiento_Mar_2025!G$4:U$356,15,FALSE)))</f>
        <v>0</v>
      </c>
    </row>
    <row r="4712" spans="1:9" ht="30">
      <c r="A4712" t="s">
        <v>186</v>
      </c>
      <c r="B4712" s="1" t="str">
        <f>+IF(LEN(A4712)&gt;0,VLOOKUP(A4712,Seguimiento_Mar_2025!G$4:H$356,2,FALSE),"")</f>
        <v>Dotaciones en recreación, actividad física, deporte social comunitario entregadas</v>
      </c>
      <c r="C4712" s="1" t="str">
        <f>+IF(LEN(A4712)&gt;0,VLOOKUP(A4712,Seguimiento_Mar_2025!G$4:J$356,4,FALSE),"")</f>
        <v>INDEPORTES Antioquia</v>
      </c>
      <c r="D4712" t="s">
        <v>1242</v>
      </c>
      <c r="E4712" t="str">
        <f t="shared" si="147"/>
        <v>52010701San Carlos</v>
      </c>
      <c r="F4712" t="str">
        <f t="shared" si="148"/>
        <v/>
      </c>
      <c r="G4712">
        <v>1</v>
      </c>
      <c r="H4712" s="2"/>
      <c r="I4712">
        <f>+ABS(SUMIF($A$4:$A$11183,A4712,$H$4:$H$11183)-IF(ISERROR(VLOOKUP(A4712,Seguimiento_Mar_2025!G$4:U$356,15,FALSE)),0,VLOOKUP(A4712,Seguimiento_Mar_2025!G$4:U$356,15,FALSE)))</f>
        <v>0</v>
      </c>
    </row>
    <row r="4713" spans="1:9" ht="30">
      <c r="A4713" t="s">
        <v>186</v>
      </c>
      <c r="B4713" s="1" t="str">
        <f>+IF(LEN(A4713)&gt;0,VLOOKUP(A4713,Seguimiento_Mar_2025!G$4:H$356,2,FALSE),"")</f>
        <v>Dotaciones en recreación, actividad física, deporte social comunitario entregadas</v>
      </c>
      <c r="C4713" s="1" t="str">
        <f>+IF(LEN(A4713)&gt;0,VLOOKUP(A4713,Seguimiento_Mar_2025!G$4:J$356,4,FALSE),"")</f>
        <v>INDEPORTES Antioquia</v>
      </c>
      <c r="D4713" t="s">
        <v>1302</v>
      </c>
      <c r="E4713" t="str">
        <f t="shared" ref="E4713:E4776" si="149">+A4713&amp;D4713</f>
        <v>52010701San Francisco</v>
      </c>
      <c r="F4713" t="str">
        <f t="shared" si="148"/>
        <v/>
      </c>
      <c r="G4713">
        <v>1</v>
      </c>
      <c r="H4713" s="2"/>
      <c r="I4713">
        <f>+ABS(SUMIF($A$4:$A$11183,A4713,$H$4:$H$11183)-IF(ISERROR(VLOOKUP(A4713,Seguimiento_Mar_2025!G$4:U$356,15,FALSE)),0,VLOOKUP(A4713,Seguimiento_Mar_2025!G$4:U$356,15,FALSE)))</f>
        <v>0</v>
      </c>
    </row>
    <row r="4714" spans="1:9" ht="30">
      <c r="A4714" t="s">
        <v>186</v>
      </c>
      <c r="B4714" s="1" t="str">
        <f>+IF(LEN(A4714)&gt;0,VLOOKUP(A4714,Seguimiento_Mar_2025!G$4:H$356,2,FALSE),"")</f>
        <v>Dotaciones en recreación, actividad física, deporte social comunitario entregadas</v>
      </c>
      <c r="C4714" s="1" t="str">
        <f>+IF(LEN(A4714)&gt;0,VLOOKUP(A4714,Seguimiento_Mar_2025!G$4:J$356,4,FALSE),"")</f>
        <v>INDEPORTES Antioquia</v>
      </c>
      <c r="D4714" t="s">
        <v>1236</v>
      </c>
      <c r="E4714" t="str">
        <f t="shared" si="149"/>
        <v>52010701San Jerónimo</v>
      </c>
      <c r="F4714" t="str">
        <f t="shared" si="148"/>
        <v/>
      </c>
      <c r="G4714">
        <v>2</v>
      </c>
      <c r="H4714" s="2"/>
      <c r="I4714">
        <f>+ABS(SUMIF($A$4:$A$11183,A4714,$H$4:$H$11183)-IF(ISERROR(VLOOKUP(A4714,Seguimiento_Mar_2025!G$4:U$356,15,FALSE)),0,VLOOKUP(A4714,Seguimiento_Mar_2025!G$4:U$356,15,FALSE)))</f>
        <v>0</v>
      </c>
    </row>
    <row r="4715" spans="1:9" ht="30">
      <c r="A4715" t="s">
        <v>186</v>
      </c>
      <c r="B4715" s="1" t="str">
        <f>+IF(LEN(A4715)&gt;0,VLOOKUP(A4715,Seguimiento_Mar_2025!G$4:H$356,2,FALSE),"")</f>
        <v>Dotaciones en recreación, actividad física, deporte social comunitario entregadas</v>
      </c>
      <c r="C4715" s="1" t="str">
        <f>+IF(LEN(A4715)&gt;0,VLOOKUP(A4715,Seguimiento_Mar_2025!G$4:J$356,4,FALSE),"")</f>
        <v>INDEPORTES Antioquia</v>
      </c>
      <c r="D4715" t="s">
        <v>1288</v>
      </c>
      <c r="E4715" t="str">
        <f t="shared" si="149"/>
        <v>52010701San José de la Montaña</v>
      </c>
      <c r="F4715" t="str">
        <f t="shared" si="148"/>
        <v/>
      </c>
      <c r="G4715">
        <v>1</v>
      </c>
      <c r="H4715" s="2"/>
      <c r="I4715">
        <f>+ABS(SUMIF($A$4:$A$11183,A4715,$H$4:$H$11183)-IF(ISERROR(VLOOKUP(A4715,Seguimiento_Mar_2025!G$4:U$356,15,FALSE)),0,VLOOKUP(A4715,Seguimiento_Mar_2025!G$4:U$356,15,FALSE)))</f>
        <v>0</v>
      </c>
    </row>
    <row r="4716" spans="1:9" ht="30">
      <c r="A4716" t="s">
        <v>186</v>
      </c>
      <c r="B4716" s="1" t="str">
        <f>+IF(LEN(A4716)&gt;0,VLOOKUP(A4716,Seguimiento_Mar_2025!G$4:H$356,2,FALSE),"")</f>
        <v>Dotaciones en recreación, actividad física, deporte social comunitario entregadas</v>
      </c>
      <c r="C4716" s="1" t="str">
        <f>+IF(LEN(A4716)&gt;0,VLOOKUP(A4716,Seguimiento_Mar_2025!G$4:J$356,4,FALSE),"")</f>
        <v>INDEPORTES Antioquia</v>
      </c>
      <c r="D4716" t="s">
        <v>1226</v>
      </c>
      <c r="E4716" t="str">
        <f t="shared" si="149"/>
        <v>52010701San Juan de Urabá</v>
      </c>
      <c r="F4716" t="str">
        <f t="shared" si="148"/>
        <v/>
      </c>
      <c r="G4716">
        <v>2</v>
      </c>
      <c r="H4716" s="2"/>
      <c r="I4716">
        <f>+ABS(SUMIF($A$4:$A$11183,A4716,$H$4:$H$11183)-IF(ISERROR(VLOOKUP(A4716,Seguimiento_Mar_2025!G$4:U$356,15,FALSE)),0,VLOOKUP(A4716,Seguimiento_Mar_2025!G$4:U$356,15,FALSE)))</f>
        <v>0</v>
      </c>
    </row>
    <row r="4717" spans="1:9" ht="30">
      <c r="A4717" t="s">
        <v>186</v>
      </c>
      <c r="B4717" s="1" t="str">
        <f>+IF(LEN(A4717)&gt;0,VLOOKUP(A4717,Seguimiento_Mar_2025!G$4:H$356,2,FALSE),"")</f>
        <v>Dotaciones en recreación, actividad física, deporte social comunitario entregadas</v>
      </c>
      <c r="C4717" s="1" t="str">
        <f>+IF(LEN(A4717)&gt;0,VLOOKUP(A4717,Seguimiento_Mar_2025!G$4:J$356,4,FALSE),"")</f>
        <v>INDEPORTES Antioquia</v>
      </c>
      <c r="D4717" t="s">
        <v>1298</v>
      </c>
      <c r="E4717" t="str">
        <f t="shared" si="149"/>
        <v>52010701San Luis</v>
      </c>
      <c r="F4717" t="str">
        <f t="shared" si="148"/>
        <v/>
      </c>
      <c r="G4717">
        <v>1</v>
      </c>
      <c r="H4717" s="2"/>
      <c r="I4717">
        <f>+ABS(SUMIF($A$4:$A$11183,A4717,$H$4:$H$11183)-IF(ISERROR(VLOOKUP(A4717,Seguimiento_Mar_2025!G$4:U$356,15,FALSE)),0,VLOOKUP(A4717,Seguimiento_Mar_2025!G$4:U$356,15,FALSE)))</f>
        <v>0</v>
      </c>
    </row>
    <row r="4718" spans="1:9" ht="30">
      <c r="A4718" t="s">
        <v>186</v>
      </c>
      <c r="B4718" s="1" t="str">
        <f>+IF(LEN(A4718)&gt;0,VLOOKUP(A4718,Seguimiento_Mar_2025!G$4:H$356,2,FALSE),"")</f>
        <v>Dotaciones en recreación, actividad física, deporte social comunitario entregadas</v>
      </c>
      <c r="C4718" s="1" t="str">
        <f>+IF(LEN(A4718)&gt;0,VLOOKUP(A4718,Seguimiento_Mar_2025!G$4:J$356,4,FALSE),"")</f>
        <v>INDEPORTES Antioquia</v>
      </c>
      <c r="D4718" t="s">
        <v>1341</v>
      </c>
      <c r="E4718" t="str">
        <f t="shared" si="149"/>
        <v>52010701San Pedro de los Milagros</v>
      </c>
      <c r="F4718" t="str">
        <f t="shared" si="148"/>
        <v/>
      </c>
      <c r="G4718">
        <v>1</v>
      </c>
      <c r="H4718" s="2"/>
      <c r="I4718">
        <f>+ABS(SUMIF($A$4:$A$11183,A4718,$H$4:$H$11183)-IF(ISERROR(VLOOKUP(A4718,Seguimiento_Mar_2025!G$4:U$356,15,FALSE)),0,VLOOKUP(A4718,Seguimiento_Mar_2025!G$4:U$356,15,FALSE)))</f>
        <v>0</v>
      </c>
    </row>
    <row r="4719" spans="1:9" ht="30">
      <c r="A4719" t="s">
        <v>186</v>
      </c>
      <c r="B4719" s="1" t="str">
        <f>+IF(LEN(A4719)&gt;0,VLOOKUP(A4719,Seguimiento_Mar_2025!G$4:H$356,2,FALSE),"")</f>
        <v>Dotaciones en recreación, actividad física, deporte social comunitario entregadas</v>
      </c>
      <c r="C4719" s="1" t="str">
        <f>+IF(LEN(A4719)&gt;0,VLOOKUP(A4719,Seguimiento_Mar_2025!G$4:J$356,4,FALSE),"")</f>
        <v>INDEPORTES Antioquia</v>
      </c>
      <c r="D4719" t="s">
        <v>1342</v>
      </c>
      <c r="E4719" t="str">
        <f t="shared" si="149"/>
        <v>52010701San Pedro de Urabá</v>
      </c>
      <c r="F4719" t="str">
        <f t="shared" si="148"/>
        <v/>
      </c>
      <c r="G4719">
        <v>1</v>
      </c>
      <c r="H4719" s="2"/>
      <c r="I4719">
        <f>+ABS(SUMIF($A$4:$A$11183,A4719,$H$4:$H$11183)-IF(ISERROR(VLOOKUP(A4719,Seguimiento_Mar_2025!G$4:U$356,15,FALSE)),0,VLOOKUP(A4719,Seguimiento_Mar_2025!G$4:U$356,15,FALSE)))</f>
        <v>0</v>
      </c>
    </row>
    <row r="4720" spans="1:9" ht="30">
      <c r="A4720" t="s">
        <v>186</v>
      </c>
      <c r="B4720" s="1" t="str">
        <f>+IF(LEN(A4720)&gt;0,VLOOKUP(A4720,Seguimiento_Mar_2025!G$4:H$356,2,FALSE),"")</f>
        <v>Dotaciones en recreación, actividad física, deporte social comunitario entregadas</v>
      </c>
      <c r="C4720" s="1" t="str">
        <f>+IF(LEN(A4720)&gt;0,VLOOKUP(A4720,Seguimiento_Mar_2025!G$4:J$356,4,FALSE),"")</f>
        <v>INDEPORTES Antioquia</v>
      </c>
      <c r="D4720" t="s">
        <v>1247</v>
      </c>
      <c r="E4720" t="str">
        <f t="shared" si="149"/>
        <v>52010701San Rafael</v>
      </c>
      <c r="F4720" t="str">
        <f t="shared" si="148"/>
        <v/>
      </c>
      <c r="G4720">
        <v>2</v>
      </c>
      <c r="H4720" s="2"/>
      <c r="I4720">
        <f>+ABS(SUMIF($A$4:$A$11183,A4720,$H$4:$H$11183)-IF(ISERROR(VLOOKUP(A4720,Seguimiento_Mar_2025!G$4:U$356,15,FALSE)),0,VLOOKUP(A4720,Seguimiento_Mar_2025!G$4:U$356,15,FALSE)))</f>
        <v>0</v>
      </c>
    </row>
    <row r="4721" spans="1:9" ht="30">
      <c r="A4721" t="s">
        <v>186</v>
      </c>
      <c r="B4721" s="1" t="str">
        <f>+IF(LEN(A4721)&gt;0,VLOOKUP(A4721,Seguimiento_Mar_2025!G$4:H$356,2,FALSE),"")</f>
        <v>Dotaciones en recreación, actividad física, deporte social comunitario entregadas</v>
      </c>
      <c r="C4721" s="1" t="str">
        <f>+IF(LEN(A4721)&gt;0,VLOOKUP(A4721,Seguimiento_Mar_2025!G$4:J$356,4,FALSE),"")</f>
        <v>INDEPORTES Antioquia</v>
      </c>
      <c r="D4721" t="s">
        <v>1296</v>
      </c>
      <c r="E4721" t="str">
        <f t="shared" si="149"/>
        <v>52010701San Roque</v>
      </c>
      <c r="F4721" t="str">
        <f t="shared" si="148"/>
        <v/>
      </c>
      <c r="G4721">
        <v>2</v>
      </c>
      <c r="H4721" s="2"/>
      <c r="I4721">
        <f>+ABS(SUMIF($A$4:$A$11183,A4721,$H$4:$H$11183)-IF(ISERROR(VLOOKUP(A4721,Seguimiento_Mar_2025!G$4:U$356,15,FALSE)),0,VLOOKUP(A4721,Seguimiento_Mar_2025!G$4:U$356,15,FALSE)))</f>
        <v>0</v>
      </c>
    </row>
    <row r="4722" spans="1:9" ht="30">
      <c r="A4722" t="s">
        <v>186</v>
      </c>
      <c r="B4722" s="1" t="str">
        <f>+IF(LEN(A4722)&gt;0,VLOOKUP(A4722,Seguimiento_Mar_2025!G$4:H$356,2,FALSE),"")</f>
        <v>Dotaciones en recreación, actividad física, deporte social comunitario entregadas</v>
      </c>
      <c r="C4722" s="1" t="str">
        <f>+IF(LEN(A4722)&gt;0,VLOOKUP(A4722,Seguimiento_Mar_2025!G$4:J$356,4,FALSE),"")</f>
        <v>INDEPORTES Antioquia</v>
      </c>
      <c r="D4722" t="s">
        <v>1343</v>
      </c>
      <c r="E4722" t="str">
        <f t="shared" si="149"/>
        <v>52010701San Vicente Ferrer</v>
      </c>
      <c r="F4722" t="str">
        <f t="shared" si="148"/>
        <v/>
      </c>
      <c r="G4722">
        <v>1</v>
      </c>
      <c r="H4722" s="2"/>
      <c r="I4722">
        <f>+ABS(SUMIF($A$4:$A$11183,A4722,$H$4:$H$11183)-IF(ISERROR(VLOOKUP(A4722,Seguimiento_Mar_2025!G$4:U$356,15,FALSE)),0,VLOOKUP(A4722,Seguimiento_Mar_2025!G$4:U$356,15,FALSE)))</f>
        <v>0</v>
      </c>
    </row>
    <row r="4723" spans="1:9" ht="30">
      <c r="A4723" t="s">
        <v>186</v>
      </c>
      <c r="B4723" s="1" t="str">
        <f>+IF(LEN(A4723)&gt;0,VLOOKUP(A4723,Seguimiento_Mar_2025!G$4:H$356,2,FALSE),"")</f>
        <v>Dotaciones en recreación, actividad física, deporte social comunitario entregadas</v>
      </c>
      <c r="C4723" s="1" t="str">
        <f>+IF(LEN(A4723)&gt;0,VLOOKUP(A4723,Seguimiento_Mar_2025!G$4:J$356,4,FALSE),"")</f>
        <v>INDEPORTES Antioquia</v>
      </c>
      <c r="D4723" t="s">
        <v>1344</v>
      </c>
      <c r="E4723" t="str">
        <f t="shared" si="149"/>
        <v>52010701Santa Bárbara</v>
      </c>
      <c r="F4723" t="str">
        <f t="shared" si="148"/>
        <v/>
      </c>
      <c r="G4723">
        <v>1</v>
      </c>
      <c r="H4723" s="2"/>
      <c r="I4723">
        <f>+ABS(SUMIF($A$4:$A$11183,A4723,$H$4:$H$11183)-IF(ISERROR(VLOOKUP(A4723,Seguimiento_Mar_2025!G$4:U$356,15,FALSE)),0,VLOOKUP(A4723,Seguimiento_Mar_2025!G$4:U$356,15,FALSE)))</f>
        <v>0</v>
      </c>
    </row>
    <row r="4724" spans="1:9" ht="30">
      <c r="A4724" t="s">
        <v>186</v>
      </c>
      <c r="B4724" s="1" t="str">
        <f>+IF(LEN(A4724)&gt;0,VLOOKUP(A4724,Seguimiento_Mar_2025!G$4:H$356,2,FALSE),"")</f>
        <v>Dotaciones en recreación, actividad física, deporte social comunitario entregadas</v>
      </c>
      <c r="C4724" s="1" t="str">
        <f>+IF(LEN(A4724)&gt;0,VLOOKUP(A4724,Seguimiento_Mar_2025!G$4:J$356,4,FALSE),"")</f>
        <v>INDEPORTES Antioquia</v>
      </c>
      <c r="D4724" t="s">
        <v>1255</v>
      </c>
      <c r="E4724" t="str">
        <f t="shared" si="149"/>
        <v>52010701Santa Fe de Antioquia</v>
      </c>
      <c r="F4724" t="str">
        <f t="shared" si="148"/>
        <v/>
      </c>
      <c r="G4724">
        <v>1</v>
      </c>
      <c r="H4724" s="2"/>
      <c r="I4724">
        <f>+ABS(SUMIF($A$4:$A$11183,A4724,$H$4:$H$11183)-IF(ISERROR(VLOOKUP(A4724,Seguimiento_Mar_2025!G$4:U$356,15,FALSE)),0,VLOOKUP(A4724,Seguimiento_Mar_2025!G$4:U$356,15,FALSE)))</f>
        <v>0</v>
      </c>
    </row>
    <row r="4725" spans="1:9" ht="30">
      <c r="A4725" t="s">
        <v>186</v>
      </c>
      <c r="B4725" s="1" t="str">
        <f>+IF(LEN(A4725)&gt;0,VLOOKUP(A4725,Seguimiento_Mar_2025!G$4:H$356,2,FALSE),"")</f>
        <v>Dotaciones en recreación, actividad física, deporte social comunitario entregadas</v>
      </c>
      <c r="C4725" s="1" t="str">
        <f>+IF(LEN(A4725)&gt;0,VLOOKUP(A4725,Seguimiento_Mar_2025!G$4:J$356,4,FALSE),"")</f>
        <v>INDEPORTES Antioquia</v>
      </c>
      <c r="D4725" t="s">
        <v>1259</v>
      </c>
      <c r="E4725" t="str">
        <f t="shared" si="149"/>
        <v>52010701Santa Rosa de Osos</v>
      </c>
      <c r="F4725" t="str">
        <f t="shared" si="148"/>
        <v/>
      </c>
      <c r="G4725">
        <v>2</v>
      </c>
      <c r="H4725" s="2"/>
      <c r="I4725">
        <f>+ABS(SUMIF($A$4:$A$11183,A4725,$H$4:$H$11183)-IF(ISERROR(VLOOKUP(A4725,Seguimiento_Mar_2025!G$4:U$356,15,FALSE)),0,VLOOKUP(A4725,Seguimiento_Mar_2025!G$4:U$356,15,FALSE)))</f>
        <v>0</v>
      </c>
    </row>
    <row r="4726" spans="1:9" ht="30">
      <c r="A4726" t="s">
        <v>186</v>
      </c>
      <c r="B4726" s="1" t="str">
        <f>+IF(LEN(A4726)&gt;0,VLOOKUP(A4726,Seguimiento_Mar_2025!G$4:H$356,2,FALSE),"")</f>
        <v>Dotaciones en recreación, actividad física, deporte social comunitario entregadas</v>
      </c>
      <c r="C4726" s="1" t="str">
        <f>+IF(LEN(A4726)&gt;0,VLOOKUP(A4726,Seguimiento_Mar_2025!G$4:J$356,4,FALSE),"")</f>
        <v>INDEPORTES Antioquia</v>
      </c>
      <c r="D4726" t="s">
        <v>1297</v>
      </c>
      <c r="E4726" t="str">
        <f t="shared" si="149"/>
        <v>52010701Santo Domingo</v>
      </c>
      <c r="F4726" t="str">
        <f t="shared" si="148"/>
        <v/>
      </c>
      <c r="G4726">
        <v>1</v>
      </c>
      <c r="H4726" s="2"/>
      <c r="I4726">
        <f>+ABS(SUMIF($A$4:$A$11183,A4726,$H$4:$H$11183)-IF(ISERROR(VLOOKUP(A4726,Seguimiento_Mar_2025!G$4:U$356,15,FALSE)),0,VLOOKUP(A4726,Seguimiento_Mar_2025!G$4:U$356,15,FALSE)))</f>
        <v>0</v>
      </c>
    </row>
    <row r="4727" spans="1:9" ht="30">
      <c r="A4727" t="s">
        <v>186</v>
      </c>
      <c r="B4727" s="1" t="str">
        <f>+IF(LEN(A4727)&gt;0,VLOOKUP(A4727,Seguimiento_Mar_2025!G$4:H$356,2,FALSE),"")</f>
        <v>Dotaciones en recreación, actividad física, deporte social comunitario entregadas</v>
      </c>
      <c r="C4727" s="1" t="str">
        <f>+IF(LEN(A4727)&gt;0,VLOOKUP(A4727,Seguimiento_Mar_2025!G$4:J$356,4,FALSE),"")</f>
        <v>INDEPORTES Antioquia</v>
      </c>
      <c r="D4727" t="s">
        <v>1262</v>
      </c>
      <c r="E4727" t="str">
        <f t="shared" si="149"/>
        <v>52010701Segovia</v>
      </c>
      <c r="F4727" t="str">
        <f t="shared" si="148"/>
        <v/>
      </c>
      <c r="G4727">
        <v>2</v>
      </c>
      <c r="H4727" s="2"/>
      <c r="I4727">
        <f>+ABS(SUMIF($A$4:$A$11183,A4727,$H$4:$H$11183)-IF(ISERROR(VLOOKUP(A4727,Seguimiento_Mar_2025!G$4:U$356,15,FALSE)),0,VLOOKUP(A4727,Seguimiento_Mar_2025!G$4:U$356,15,FALSE)))</f>
        <v>0</v>
      </c>
    </row>
    <row r="4728" spans="1:9" ht="30">
      <c r="A4728" t="s">
        <v>186</v>
      </c>
      <c r="B4728" s="1" t="str">
        <f>+IF(LEN(A4728)&gt;0,VLOOKUP(A4728,Seguimiento_Mar_2025!G$4:H$356,2,FALSE),"")</f>
        <v>Dotaciones en recreación, actividad física, deporte social comunitario entregadas</v>
      </c>
      <c r="C4728" s="1" t="str">
        <f>+IF(LEN(A4728)&gt;0,VLOOKUP(A4728,Seguimiento_Mar_2025!G$4:J$356,4,FALSE),"")</f>
        <v>INDEPORTES Antioquia</v>
      </c>
      <c r="D4728" t="s">
        <v>1267</v>
      </c>
      <c r="E4728" t="str">
        <f t="shared" si="149"/>
        <v>52010701Sonsón</v>
      </c>
      <c r="F4728" t="str">
        <f t="shared" si="148"/>
        <v/>
      </c>
      <c r="G4728">
        <v>1</v>
      </c>
      <c r="H4728" s="2"/>
      <c r="I4728">
        <f>+ABS(SUMIF($A$4:$A$11183,A4728,$H$4:$H$11183)-IF(ISERROR(VLOOKUP(A4728,Seguimiento_Mar_2025!G$4:U$356,15,FALSE)),0,VLOOKUP(A4728,Seguimiento_Mar_2025!G$4:U$356,15,FALSE)))</f>
        <v>0</v>
      </c>
    </row>
    <row r="4729" spans="1:9" ht="30">
      <c r="A4729" t="s">
        <v>186</v>
      </c>
      <c r="B4729" s="1" t="str">
        <f>+IF(LEN(A4729)&gt;0,VLOOKUP(A4729,Seguimiento_Mar_2025!G$4:H$356,2,FALSE),"")</f>
        <v>Dotaciones en recreación, actividad física, deporte social comunitario entregadas</v>
      </c>
      <c r="C4729" s="1" t="str">
        <f>+IF(LEN(A4729)&gt;0,VLOOKUP(A4729,Seguimiento_Mar_2025!G$4:J$356,4,FALSE),"")</f>
        <v>INDEPORTES Antioquia</v>
      </c>
      <c r="D4729" t="s">
        <v>1345</v>
      </c>
      <c r="E4729" t="str">
        <f t="shared" si="149"/>
        <v>52010701Sopetrán</v>
      </c>
      <c r="F4729" t="str">
        <f t="shared" si="148"/>
        <v/>
      </c>
      <c r="G4729">
        <v>1</v>
      </c>
      <c r="H4729" s="2"/>
      <c r="I4729">
        <f>+ABS(SUMIF($A$4:$A$11183,A4729,$H$4:$H$11183)-IF(ISERROR(VLOOKUP(A4729,Seguimiento_Mar_2025!G$4:U$356,15,FALSE)),0,VLOOKUP(A4729,Seguimiento_Mar_2025!G$4:U$356,15,FALSE)))</f>
        <v>0</v>
      </c>
    </row>
    <row r="4730" spans="1:9" ht="30">
      <c r="A4730" t="s">
        <v>186</v>
      </c>
      <c r="B4730" s="1" t="str">
        <f>+IF(LEN(A4730)&gt;0,VLOOKUP(A4730,Seguimiento_Mar_2025!G$4:H$356,2,FALSE),"")</f>
        <v>Dotaciones en recreación, actividad física, deporte social comunitario entregadas</v>
      </c>
      <c r="C4730" s="1" t="str">
        <f>+IF(LEN(A4730)&gt;0,VLOOKUP(A4730,Seguimiento_Mar_2025!G$4:J$356,4,FALSE),"")</f>
        <v>INDEPORTES Antioquia</v>
      </c>
      <c r="D4730" t="s">
        <v>1346</v>
      </c>
      <c r="E4730" t="str">
        <f t="shared" si="149"/>
        <v>52010701Támesis</v>
      </c>
      <c r="F4730" t="str">
        <f t="shared" si="148"/>
        <v/>
      </c>
      <c r="G4730">
        <v>1</v>
      </c>
      <c r="H4730" s="2"/>
      <c r="I4730">
        <f>+ABS(SUMIF($A$4:$A$11183,A4730,$H$4:$H$11183)-IF(ISERROR(VLOOKUP(A4730,Seguimiento_Mar_2025!G$4:U$356,15,FALSE)),0,VLOOKUP(A4730,Seguimiento_Mar_2025!G$4:U$356,15,FALSE)))</f>
        <v>0</v>
      </c>
    </row>
    <row r="4731" spans="1:9" ht="30">
      <c r="A4731" t="s">
        <v>186</v>
      </c>
      <c r="B4731" s="1" t="str">
        <f>+IF(LEN(A4731)&gt;0,VLOOKUP(A4731,Seguimiento_Mar_2025!G$4:H$356,2,FALSE),"")</f>
        <v>Dotaciones en recreación, actividad física, deporte social comunitario entregadas</v>
      </c>
      <c r="C4731" s="1" t="str">
        <f>+IF(LEN(A4731)&gt;0,VLOOKUP(A4731,Seguimiento_Mar_2025!G$4:J$356,4,FALSE),"")</f>
        <v>INDEPORTES Antioquia</v>
      </c>
      <c r="D4731" t="s">
        <v>1263</v>
      </c>
      <c r="E4731" t="str">
        <f t="shared" si="149"/>
        <v>52010701Tarazá</v>
      </c>
      <c r="F4731" t="str">
        <f t="shared" si="148"/>
        <v/>
      </c>
      <c r="G4731">
        <v>1</v>
      </c>
      <c r="H4731" s="2"/>
      <c r="I4731">
        <f>+ABS(SUMIF($A$4:$A$11183,A4731,$H$4:$H$11183)-IF(ISERROR(VLOOKUP(A4731,Seguimiento_Mar_2025!G$4:U$356,15,FALSE)),0,VLOOKUP(A4731,Seguimiento_Mar_2025!G$4:U$356,15,FALSE)))</f>
        <v>0</v>
      </c>
    </row>
    <row r="4732" spans="1:9" ht="30">
      <c r="A4732" t="s">
        <v>186</v>
      </c>
      <c r="B4732" s="1" t="str">
        <f>+IF(LEN(A4732)&gt;0,VLOOKUP(A4732,Seguimiento_Mar_2025!G$4:H$356,2,FALSE),"")</f>
        <v>Dotaciones en recreación, actividad física, deporte social comunitario entregadas</v>
      </c>
      <c r="C4732" s="1" t="str">
        <f>+IF(LEN(A4732)&gt;0,VLOOKUP(A4732,Seguimiento_Mar_2025!G$4:J$356,4,FALSE),"")</f>
        <v>INDEPORTES Antioquia</v>
      </c>
      <c r="D4732" t="s">
        <v>1289</v>
      </c>
      <c r="E4732" t="str">
        <f t="shared" si="149"/>
        <v>52010701Tarso</v>
      </c>
      <c r="F4732" t="str">
        <f t="shared" si="148"/>
        <v/>
      </c>
      <c r="G4732">
        <v>1</v>
      </c>
      <c r="H4732" s="2"/>
      <c r="I4732">
        <f>+ABS(SUMIF($A$4:$A$11183,A4732,$H$4:$H$11183)-IF(ISERROR(VLOOKUP(A4732,Seguimiento_Mar_2025!G$4:U$356,15,FALSE)),0,VLOOKUP(A4732,Seguimiento_Mar_2025!G$4:U$356,15,FALSE)))</f>
        <v>0</v>
      </c>
    </row>
    <row r="4733" spans="1:9" ht="30">
      <c r="A4733" t="s">
        <v>186</v>
      </c>
      <c r="B4733" s="1" t="str">
        <f>+IF(LEN(A4733)&gt;0,VLOOKUP(A4733,Seguimiento_Mar_2025!G$4:H$356,2,FALSE),"")</f>
        <v>Dotaciones en recreación, actividad física, deporte social comunitario entregadas</v>
      </c>
      <c r="C4733" s="1" t="str">
        <f>+IF(LEN(A4733)&gt;0,VLOOKUP(A4733,Seguimiento_Mar_2025!G$4:J$356,4,FALSE),"")</f>
        <v>INDEPORTES Antioquia</v>
      </c>
      <c r="D4733" t="s">
        <v>1347</v>
      </c>
      <c r="E4733" t="str">
        <f t="shared" si="149"/>
        <v>52010701Titiribí</v>
      </c>
      <c r="F4733" t="str">
        <f t="shared" si="148"/>
        <v/>
      </c>
      <c r="G4733">
        <v>2</v>
      </c>
      <c r="H4733" s="2"/>
      <c r="I4733">
        <f>+ABS(SUMIF($A$4:$A$11183,A4733,$H$4:$H$11183)-IF(ISERROR(VLOOKUP(A4733,Seguimiento_Mar_2025!G$4:U$356,15,FALSE)),0,VLOOKUP(A4733,Seguimiento_Mar_2025!G$4:U$356,15,FALSE)))</f>
        <v>0</v>
      </c>
    </row>
    <row r="4734" spans="1:9" ht="30">
      <c r="A4734" t="s">
        <v>186</v>
      </c>
      <c r="B4734" s="1" t="str">
        <f>+IF(LEN(A4734)&gt;0,VLOOKUP(A4734,Seguimiento_Mar_2025!G$4:H$356,2,FALSE),"")</f>
        <v>Dotaciones en recreación, actividad física, deporte social comunitario entregadas</v>
      </c>
      <c r="C4734" s="1" t="str">
        <f>+IF(LEN(A4734)&gt;0,VLOOKUP(A4734,Seguimiento_Mar_2025!G$4:J$356,4,FALSE),"")</f>
        <v>INDEPORTES Antioquia</v>
      </c>
      <c r="D4734" t="s">
        <v>1348</v>
      </c>
      <c r="E4734" t="str">
        <f t="shared" si="149"/>
        <v>52010701Toledo</v>
      </c>
      <c r="F4734" t="str">
        <f t="shared" si="148"/>
        <v/>
      </c>
      <c r="G4734">
        <v>1</v>
      </c>
      <c r="H4734" s="2"/>
      <c r="I4734">
        <f>+ABS(SUMIF($A$4:$A$11183,A4734,$H$4:$H$11183)-IF(ISERROR(VLOOKUP(A4734,Seguimiento_Mar_2025!G$4:U$356,15,FALSE)),0,VLOOKUP(A4734,Seguimiento_Mar_2025!G$4:U$356,15,FALSE)))</f>
        <v>0</v>
      </c>
    </row>
    <row r="4735" spans="1:9" ht="30">
      <c r="A4735" t="s">
        <v>186</v>
      </c>
      <c r="B4735" s="1" t="str">
        <f>+IF(LEN(A4735)&gt;0,VLOOKUP(A4735,Seguimiento_Mar_2025!G$4:H$356,2,FALSE),"")</f>
        <v>Dotaciones en recreación, actividad física, deporte social comunitario entregadas</v>
      </c>
      <c r="C4735" s="1" t="str">
        <f>+IF(LEN(A4735)&gt;0,VLOOKUP(A4735,Seguimiento_Mar_2025!G$4:J$356,4,FALSE),"")</f>
        <v>INDEPORTES Antioquia</v>
      </c>
      <c r="D4735" t="s">
        <v>1227</v>
      </c>
      <c r="E4735" t="str">
        <f t="shared" si="149"/>
        <v>52010701Turbo</v>
      </c>
      <c r="F4735" t="str">
        <f t="shared" si="148"/>
        <v/>
      </c>
      <c r="G4735">
        <v>2</v>
      </c>
      <c r="H4735" s="2"/>
      <c r="I4735">
        <f>+ABS(SUMIF($A$4:$A$11183,A4735,$H$4:$H$11183)-IF(ISERROR(VLOOKUP(A4735,Seguimiento_Mar_2025!G$4:U$356,15,FALSE)),0,VLOOKUP(A4735,Seguimiento_Mar_2025!G$4:U$356,15,FALSE)))</f>
        <v>0</v>
      </c>
    </row>
    <row r="4736" spans="1:9" ht="30">
      <c r="A4736" t="s">
        <v>186</v>
      </c>
      <c r="B4736" s="1" t="str">
        <f>+IF(LEN(A4736)&gt;0,VLOOKUP(A4736,Seguimiento_Mar_2025!G$4:H$356,2,FALSE),"")</f>
        <v>Dotaciones en recreación, actividad física, deporte social comunitario entregadas</v>
      </c>
      <c r="C4736" s="1" t="str">
        <f>+IF(LEN(A4736)&gt;0,VLOOKUP(A4736,Seguimiento_Mar_2025!G$4:J$356,4,FALSE),"")</f>
        <v>INDEPORTES Antioquia</v>
      </c>
      <c r="D4736" t="s">
        <v>1290</v>
      </c>
      <c r="E4736" t="str">
        <f t="shared" si="149"/>
        <v>52010701Uramita</v>
      </c>
      <c r="F4736" t="str">
        <f t="shared" si="148"/>
        <v/>
      </c>
      <c r="G4736">
        <v>1</v>
      </c>
      <c r="H4736" s="2"/>
      <c r="I4736">
        <f>+ABS(SUMIF($A$4:$A$11183,A4736,$H$4:$H$11183)-IF(ISERROR(VLOOKUP(A4736,Seguimiento_Mar_2025!G$4:U$356,15,FALSE)),0,VLOOKUP(A4736,Seguimiento_Mar_2025!G$4:U$356,15,FALSE)))</f>
        <v>0</v>
      </c>
    </row>
    <row r="4737" spans="1:9" ht="30">
      <c r="A4737" t="s">
        <v>186</v>
      </c>
      <c r="B4737" s="1" t="str">
        <f>+IF(LEN(A4737)&gt;0,VLOOKUP(A4737,Seguimiento_Mar_2025!G$4:H$356,2,FALSE),"")</f>
        <v>Dotaciones en recreación, actividad física, deporte social comunitario entregadas</v>
      </c>
      <c r="C4737" s="1" t="str">
        <f>+IF(LEN(A4737)&gt;0,VLOOKUP(A4737,Seguimiento_Mar_2025!G$4:J$356,4,FALSE),"")</f>
        <v>INDEPORTES Antioquia</v>
      </c>
      <c r="D4737" t="s">
        <v>1252</v>
      </c>
      <c r="E4737" t="str">
        <f t="shared" si="149"/>
        <v>52010701Urrao</v>
      </c>
      <c r="F4737" t="str">
        <f t="shared" si="148"/>
        <v/>
      </c>
      <c r="G4737">
        <v>1</v>
      </c>
      <c r="H4737" s="2"/>
      <c r="I4737">
        <f>+ABS(SUMIF($A$4:$A$11183,A4737,$H$4:$H$11183)-IF(ISERROR(VLOOKUP(A4737,Seguimiento_Mar_2025!G$4:U$356,15,FALSE)),0,VLOOKUP(A4737,Seguimiento_Mar_2025!G$4:U$356,15,FALSE)))</f>
        <v>0</v>
      </c>
    </row>
    <row r="4738" spans="1:9" ht="30">
      <c r="A4738" t="s">
        <v>186</v>
      </c>
      <c r="B4738" s="1" t="str">
        <f>+IF(LEN(A4738)&gt;0,VLOOKUP(A4738,Seguimiento_Mar_2025!G$4:H$356,2,FALSE),"")</f>
        <v>Dotaciones en recreación, actividad física, deporte social comunitario entregadas</v>
      </c>
      <c r="C4738" s="1" t="str">
        <f>+IF(LEN(A4738)&gt;0,VLOOKUP(A4738,Seguimiento_Mar_2025!G$4:J$356,4,FALSE),"")</f>
        <v>INDEPORTES Antioquia</v>
      </c>
      <c r="D4738" t="s">
        <v>1349</v>
      </c>
      <c r="E4738" t="str">
        <f t="shared" si="149"/>
        <v>52010701Valdivia</v>
      </c>
      <c r="F4738" t="str">
        <f t="shared" si="148"/>
        <v/>
      </c>
      <c r="G4738">
        <v>1</v>
      </c>
      <c r="H4738" s="2"/>
      <c r="I4738">
        <f>+ABS(SUMIF($A$4:$A$11183,A4738,$H$4:$H$11183)-IF(ISERROR(VLOOKUP(A4738,Seguimiento_Mar_2025!G$4:U$356,15,FALSE)),0,VLOOKUP(A4738,Seguimiento_Mar_2025!G$4:U$356,15,FALSE)))</f>
        <v>0</v>
      </c>
    </row>
    <row r="4739" spans="1:9" ht="30">
      <c r="A4739" t="s">
        <v>186</v>
      </c>
      <c r="B4739" s="1" t="str">
        <f>+IF(LEN(A4739)&gt;0,VLOOKUP(A4739,Seguimiento_Mar_2025!G$4:H$356,2,FALSE),"")</f>
        <v>Dotaciones en recreación, actividad física, deporte social comunitario entregadas</v>
      </c>
      <c r="C4739" s="1" t="str">
        <f>+IF(LEN(A4739)&gt;0,VLOOKUP(A4739,Seguimiento_Mar_2025!G$4:J$356,4,FALSE),"")</f>
        <v>INDEPORTES Antioquia</v>
      </c>
      <c r="D4739" t="s">
        <v>1350</v>
      </c>
      <c r="E4739" t="str">
        <f t="shared" si="149"/>
        <v>52010701Valparaíso</v>
      </c>
      <c r="F4739" t="str">
        <f t="shared" si="148"/>
        <v/>
      </c>
      <c r="G4739">
        <v>1</v>
      </c>
      <c r="H4739" s="2"/>
      <c r="I4739">
        <f>+ABS(SUMIF($A$4:$A$11183,A4739,$H$4:$H$11183)-IF(ISERROR(VLOOKUP(A4739,Seguimiento_Mar_2025!G$4:U$356,15,FALSE)),0,VLOOKUP(A4739,Seguimiento_Mar_2025!G$4:U$356,15,FALSE)))</f>
        <v>0</v>
      </c>
    </row>
    <row r="4740" spans="1:9" ht="30">
      <c r="A4740" t="s">
        <v>186</v>
      </c>
      <c r="B4740" s="1" t="str">
        <f>+IF(LEN(A4740)&gt;0,VLOOKUP(A4740,Seguimiento_Mar_2025!G$4:H$356,2,FALSE),"")</f>
        <v>Dotaciones en recreación, actividad física, deporte social comunitario entregadas</v>
      </c>
      <c r="C4740" s="1" t="str">
        <f>+IF(LEN(A4740)&gt;0,VLOOKUP(A4740,Seguimiento_Mar_2025!G$4:J$356,4,FALSE),"")</f>
        <v>INDEPORTES Antioquia</v>
      </c>
      <c r="D4740" t="s">
        <v>1232</v>
      </c>
      <c r="E4740" t="str">
        <f t="shared" si="149"/>
        <v>52010701Vegachí</v>
      </c>
      <c r="F4740" t="str">
        <f t="shared" ref="F4740:F4803" si="150">+IF(IF(LEN(E4740)&gt;0,COUNTIF($E$4:$E$11183,E4740),"")=1,"",IF(LEN(E4740)&gt;0,COUNTIF($E$4:$E$11183,E4740),""))</f>
        <v/>
      </c>
      <c r="G4740">
        <v>1</v>
      </c>
      <c r="H4740" s="2"/>
      <c r="I4740">
        <f>+ABS(SUMIF($A$4:$A$11183,A4740,$H$4:$H$11183)-IF(ISERROR(VLOOKUP(A4740,Seguimiento_Mar_2025!G$4:U$356,15,FALSE)),0,VLOOKUP(A4740,Seguimiento_Mar_2025!G$4:U$356,15,FALSE)))</f>
        <v>0</v>
      </c>
    </row>
    <row r="4741" spans="1:9" ht="30">
      <c r="A4741" t="s">
        <v>186</v>
      </c>
      <c r="B4741" s="1" t="str">
        <f>+IF(LEN(A4741)&gt;0,VLOOKUP(A4741,Seguimiento_Mar_2025!G$4:H$356,2,FALSE),"")</f>
        <v>Dotaciones en recreación, actividad física, deporte social comunitario entregadas</v>
      </c>
      <c r="C4741" s="1" t="str">
        <f>+IF(LEN(A4741)&gt;0,VLOOKUP(A4741,Seguimiento_Mar_2025!G$4:J$356,4,FALSE),"")</f>
        <v>INDEPORTES Antioquia</v>
      </c>
      <c r="D4741" t="s">
        <v>1351</v>
      </c>
      <c r="E4741" t="str">
        <f t="shared" si="149"/>
        <v>52010701Venecia</v>
      </c>
      <c r="F4741" t="str">
        <f t="shared" si="150"/>
        <v/>
      </c>
      <c r="G4741">
        <v>2</v>
      </c>
      <c r="H4741" s="2"/>
      <c r="I4741">
        <f>+ABS(SUMIF($A$4:$A$11183,A4741,$H$4:$H$11183)-IF(ISERROR(VLOOKUP(A4741,Seguimiento_Mar_2025!G$4:U$356,15,FALSE)),0,VLOOKUP(A4741,Seguimiento_Mar_2025!G$4:U$356,15,FALSE)))</f>
        <v>0</v>
      </c>
    </row>
    <row r="4742" spans="1:9" ht="30">
      <c r="A4742" t="s">
        <v>186</v>
      </c>
      <c r="B4742" s="1" t="str">
        <f>+IF(LEN(A4742)&gt;0,VLOOKUP(A4742,Seguimiento_Mar_2025!G$4:H$356,2,FALSE),"")</f>
        <v>Dotaciones en recreación, actividad física, deporte social comunitario entregadas</v>
      </c>
      <c r="C4742" s="1" t="str">
        <f>+IF(LEN(A4742)&gt;0,VLOOKUP(A4742,Seguimiento_Mar_2025!G$4:J$356,4,FALSE),"")</f>
        <v>INDEPORTES Antioquia</v>
      </c>
      <c r="D4742" t="s">
        <v>1291</v>
      </c>
      <c r="E4742" t="str">
        <f t="shared" si="149"/>
        <v>52010701Vigía del Fuerte</v>
      </c>
      <c r="F4742" t="str">
        <f t="shared" si="150"/>
        <v/>
      </c>
      <c r="G4742">
        <v>2</v>
      </c>
      <c r="H4742" s="2"/>
      <c r="I4742">
        <f>+ABS(SUMIF($A$4:$A$11183,A4742,$H$4:$H$11183)-IF(ISERROR(VLOOKUP(A4742,Seguimiento_Mar_2025!G$4:U$356,15,FALSE)),0,VLOOKUP(A4742,Seguimiento_Mar_2025!G$4:U$356,15,FALSE)))</f>
        <v>0</v>
      </c>
    </row>
    <row r="4743" spans="1:9" ht="30">
      <c r="A4743" t="s">
        <v>186</v>
      </c>
      <c r="B4743" s="1" t="str">
        <f>+IF(LEN(A4743)&gt;0,VLOOKUP(A4743,Seguimiento_Mar_2025!G$4:H$356,2,FALSE),"")</f>
        <v>Dotaciones en recreación, actividad física, deporte social comunitario entregadas</v>
      </c>
      <c r="C4743" s="1" t="str">
        <f>+IF(LEN(A4743)&gt;0,VLOOKUP(A4743,Seguimiento_Mar_2025!G$4:J$356,4,FALSE),"")</f>
        <v>INDEPORTES Antioquia</v>
      </c>
      <c r="D4743" t="s">
        <v>1352</v>
      </c>
      <c r="E4743" t="str">
        <f t="shared" si="149"/>
        <v>52010701Yalí</v>
      </c>
      <c r="F4743" t="str">
        <f t="shared" si="150"/>
        <v/>
      </c>
      <c r="G4743">
        <v>1</v>
      </c>
      <c r="H4743" s="2"/>
      <c r="I4743">
        <f>+ABS(SUMIF($A$4:$A$11183,A4743,$H$4:$H$11183)-IF(ISERROR(VLOOKUP(A4743,Seguimiento_Mar_2025!G$4:U$356,15,FALSE)),0,VLOOKUP(A4743,Seguimiento_Mar_2025!G$4:U$356,15,FALSE)))</f>
        <v>0</v>
      </c>
    </row>
    <row r="4744" spans="1:9" ht="30">
      <c r="A4744" t="s">
        <v>186</v>
      </c>
      <c r="B4744" s="1" t="str">
        <f>+IF(LEN(A4744)&gt;0,VLOOKUP(A4744,Seguimiento_Mar_2025!G$4:H$356,2,FALSE),"")</f>
        <v>Dotaciones en recreación, actividad física, deporte social comunitario entregadas</v>
      </c>
      <c r="C4744" s="1" t="str">
        <f>+IF(LEN(A4744)&gt;0,VLOOKUP(A4744,Seguimiento_Mar_2025!G$4:J$356,4,FALSE),"")</f>
        <v>INDEPORTES Antioquia</v>
      </c>
      <c r="D4744" t="s">
        <v>1353</v>
      </c>
      <c r="E4744" t="str">
        <f t="shared" si="149"/>
        <v>52010701Yarumal</v>
      </c>
      <c r="F4744" t="str">
        <f t="shared" si="150"/>
        <v/>
      </c>
      <c r="G4744">
        <v>1</v>
      </c>
      <c r="H4744" s="2"/>
      <c r="I4744">
        <f>+ABS(SUMIF($A$4:$A$11183,A4744,$H$4:$H$11183)-IF(ISERROR(VLOOKUP(A4744,Seguimiento_Mar_2025!G$4:U$356,15,FALSE)),0,VLOOKUP(A4744,Seguimiento_Mar_2025!G$4:U$356,15,FALSE)))</f>
        <v>0</v>
      </c>
    </row>
    <row r="4745" spans="1:9" ht="30">
      <c r="A4745" t="s">
        <v>186</v>
      </c>
      <c r="B4745" s="1" t="str">
        <f>+IF(LEN(A4745)&gt;0,VLOOKUP(A4745,Seguimiento_Mar_2025!G$4:H$356,2,FALSE),"")</f>
        <v>Dotaciones en recreación, actividad física, deporte social comunitario entregadas</v>
      </c>
      <c r="C4745" s="1" t="str">
        <f>+IF(LEN(A4745)&gt;0,VLOOKUP(A4745,Seguimiento_Mar_2025!G$4:J$356,4,FALSE),"")</f>
        <v>INDEPORTES Antioquia</v>
      </c>
      <c r="D4745" t="s">
        <v>1301</v>
      </c>
      <c r="E4745" t="str">
        <f t="shared" si="149"/>
        <v>52010701Yolombó</v>
      </c>
      <c r="F4745" t="str">
        <f t="shared" si="150"/>
        <v/>
      </c>
      <c r="G4745">
        <v>1</v>
      </c>
      <c r="H4745" s="2"/>
      <c r="I4745">
        <f>+ABS(SUMIF($A$4:$A$11183,A4745,$H$4:$H$11183)-IF(ISERROR(VLOOKUP(A4745,Seguimiento_Mar_2025!G$4:U$356,15,FALSE)),0,VLOOKUP(A4745,Seguimiento_Mar_2025!G$4:U$356,15,FALSE)))</f>
        <v>0</v>
      </c>
    </row>
    <row r="4746" spans="1:9" ht="30">
      <c r="A4746" t="s">
        <v>186</v>
      </c>
      <c r="B4746" s="1" t="str">
        <f>+IF(LEN(A4746)&gt;0,VLOOKUP(A4746,Seguimiento_Mar_2025!G$4:H$356,2,FALSE),"")</f>
        <v>Dotaciones en recreación, actividad física, deporte social comunitario entregadas</v>
      </c>
      <c r="C4746" s="1" t="str">
        <f>+IF(LEN(A4746)&gt;0,VLOOKUP(A4746,Seguimiento_Mar_2025!G$4:J$356,4,FALSE),"")</f>
        <v>INDEPORTES Antioquia</v>
      </c>
      <c r="D4746" t="s">
        <v>1354</v>
      </c>
      <c r="E4746" t="str">
        <f t="shared" si="149"/>
        <v>52010701Yondó</v>
      </c>
      <c r="F4746" t="str">
        <f t="shared" si="150"/>
        <v/>
      </c>
      <c r="G4746">
        <v>1</v>
      </c>
      <c r="H4746" s="2"/>
      <c r="I4746">
        <f>+ABS(SUMIF($A$4:$A$11183,A4746,$H$4:$H$11183)-IF(ISERROR(VLOOKUP(A4746,Seguimiento_Mar_2025!G$4:U$356,15,FALSE)),0,VLOOKUP(A4746,Seguimiento_Mar_2025!G$4:U$356,15,FALSE)))</f>
        <v>0</v>
      </c>
    </row>
    <row r="4747" spans="1:9" ht="30">
      <c r="A4747" t="s">
        <v>186</v>
      </c>
      <c r="B4747" s="1" t="str">
        <f>+IF(LEN(A4747)&gt;0,VLOOKUP(A4747,Seguimiento_Mar_2025!G$4:H$356,2,FALSE),"")</f>
        <v>Dotaciones en recreación, actividad física, deporte social comunitario entregadas</v>
      </c>
      <c r="C4747" s="1" t="str">
        <f>+IF(LEN(A4747)&gt;0,VLOOKUP(A4747,Seguimiento_Mar_2025!G$4:J$356,4,FALSE),"")</f>
        <v>INDEPORTES Antioquia</v>
      </c>
      <c r="D4747" t="s">
        <v>1233</v>
      </c>
      <c r="E4747" t="str">
        <f t="shared" si="149"/>
        <v>52010701Zaragoza</v>
      </c>
      <c r="F4747" t="str">
        <f t="shared" si="150"/>
        <v/>
      </c>
      <c r="G4747">
        <v>1</v>
      </c>
      <c r="H4747" s="2"/>
      <c r="I4747">
        <f>+ABS(SUMIF($A$4:$A$11183,A4747,$H$4:$H$11183)-IF(ISERROR(VLOOKUP(A4747,Seguimiento_Mar_2025!G$4:U$356,15,FALSE)),0,VLOOKUP(A4747,Seguimiento_Mar_2025!G$4:U$356,15,FALSE)))</f>
        <v>0</v>
      </c>
    </row>
    <row r="4748" spans="1:9" ht="30">
      <c r="A4748" t="s">
        <v>189</v>
      </c>
      <c r="B4748" s="1" t="str">
        <f>+IF(LEN(A4748)&gt;0,VLOOKUP(A4748,Seguimiento_Mar_2025!G$4:H$356,2,FALSE),"")</f>
        <v>Personas atendidas en programas de recreación, deporte formativo y actividad física para el Bien-estar</v>
      </c>
      <c r="C4748" s="1" t="str">
        <f>+IF(LEN(A4748)&gt;0,VLOOKUP(A4748,Seguimiento_Mar_2025!G$4:J$356,4,FALSE),"")</f>
        <v>INDEPORTES Antioquia</v>
      </c>
      <c r="D4748" t="s">
        <v>1271</v>
      </c>
      <c r="E4748" t="str">
        <f t="shared" si="149"/>
        <v>52010702Abejorral</v>
      </c>
      <c r="F4748" t="str">
        <f t="shared" si="150"/>
        <v/>
      </c>
      <c r="G4748">
        <v>5258</v>
      </c>
      <c r="H4748" s="2"/>
      <c r="I4748">
        <f>+ABS(SUMIF($A$4:$A$11183,A4748,$H$4:$H$11183)-IF(ISERROR(VLOOKUP(A4748,Seguimiento_Mar_2025!G$4:U$356,15,FALSE)),0,VLOOKUP(A4748,Seguimiento_Mar_2025!G$4:U$356,15,FALSE)))</f>
        <v>0</v>
      </c>
    </row>
    <row r="4749" spans="1:9" ht="30">
      <c r="A4749" t="s">
        <v>189</v>
      </c>
      <c r="B4749" s="1" t="str">
        <f>+IF(LEN(A4749)&gt;0,VLOOKUP(A4749,Seguimiento_Mar_2025!G$4:H$356,2,FALSE),"")</f>
        <v>Personas atendidas en programas de recreación, deporte formativo y actividad física para el Bien-estar</v>
      </c>
      <c r="C4749" s="1" t="str">
        <f>+IF(LEN(A4749)&gt;0,VLOOKUP(A4749,Seguimiento_Mar_2025!G$4:J$356,4,FALSE),"")</f>
        <v>INDEPORTES Antioquia</v>
      </c>
      <c r="D4749" t="s">
        <v>1303</v>
      </c>
      <c r="E4749" t="str">
        <f t="shared" si="149"/>
        <v>52010702Abriaquí</v>
      </c>
      <c r="F4749" t="str">
        <f t="shared" si="150"/>
        <v/>
      </c>
      <c r="G4749">
        <v>1177</v>
      </c>
      <c r="H4749" s="2"/>
      <c r="I4749">
        <f>+ABS(SUMIF($A$4:$A$11183,A4749,$H$4:$H$11183)-IF(ISERROR(VLOOKUP(A4749,Seguimiento_Mar_2025!G$4:U$356,15,FALSE)),0,VLOOKUP(A4749,Seguimiento_Mar_2025!G$4:U$356,15,FALSE)))</f>
        <v>0</v>
      </c>
    </row>
    <row r="4750" spans="1:9" ht="30">
      <c r="A4750" t="s">
        <v>189</v>
      </c>
      <c r="B4750" s="1" t="str">
        <f>+IF(LEN(A4750)&gt;0,VLOOKUP(A4750,Seguimiento_Mar_2025!G$4:H$356,2,FALSE),"")</f>
        <v>Personas atendidas en programas de recreación, deporte formativo y actividad física para el Bien-estar</v>
      </c>
      <c r="C4750" s="1" t="str">
        <f>+IF(LEN(A4750)&gt;0,VLOOKUP(A4750,Seguimiento_Mar_2025!G$4:J$356,4,FALSE),"")</f>
        <v>INDEPORTES Antioquia</v>
      </c>
      <c r="D4750" t="s">
        <v>1304</v>
      </c>
      <c r="E4750" t="str">
        <f t="shared" si="149"/>
        <v>52010702Alejandría</v>
      </c>
      <c r="F4750" t="str">
        <f t="shared" si="150"/>
        <v/>
      </c>
      <c r="G4750">
        <v>1180</v>
      </c>
      <c r="H4750" s="2"/>
      <c r="I4750">
        <f>+ABS(SUMIF($A$4:$A$11183,A4750,$H$4:$H$11183)-IF(ISERROR(VLOOKUP(A4750,Seguimiento_Mar_2025!G$4:U$356,15,FALSE)),0,VLOOKUP(A4750,Seguimiento_Mar_2025!G$4:U$356,15,FALSE)))</f>
        <v>0</v>
      </c>
    </row>
    <row r="4751" spans="1:9" ht="30">
      <c r="A4751" t="s">
        <v>189</v>
      </c>
      <c r="B4751" s="1" t="str">
        <f>+IF(LEN(A4751)&gt;0,VLOOKUP(A4751,Seguimiento_Mar_2025!G$4:H$356,2,FALSE),"")</f>
        <v>Personas atendidas en programas de recreación, deporte formativo y actividad física para el Bien-estar</v>
      </c>
      <c r="C4751" s="1" t="str">
        <f>+IF(LEN(A4751)&gt;0,VLOOKUP(A4751,Seguimiento_Mar_2025!G$4:J$356,4,FALSE),"")</f>
        <v>INDEPORTES Antioquia</v>
      </c>
      <c r="D4751" t="s">
        <v>1230</v>
      </c>
      <c r="E4751" t="str">
        <f t="shared" si="149"/>
        <v>52010702Amagá</v>
      </c>
      <c r="F4751" t="str">
        <f t="shared" si="150"/>
        <v/>
      </c>
      <c r="G4751">
        <v>1452</v>
      </c>
      <c r="H4751" s="2"/>
      <c r="I4751">
        <f>+ABS(SUMIF($A$4:$A$11183,A4751,$H$4:$H$11183)-IF(ISERROR(VLOOKUP(A4751,Seguimiento_Mar_2025!G$4:U$356,15,FALSE)),0,VLOOKUP(A4751,Seguimiento_Mar_2025!G$4:U$356,15,FALSE)))</f>
        <v>0</v>
      </c>
    </row>
    <row r="4752" spans="1:9" ht="30">
      <c r="A4752" t="s">
        <v>189</v>
      </c>
      <c r="B4752" s="1" t="str">
        <f>+IF(LEN(A4752)&gt;0,VLOOKUP(A4752,Seguimiento_Mar_2025!G$4:H$356,2,FALSE),"")</f>
        <v>Personas atendidas en programas de recreación, deporte formativo y actividad física para el Bien-estar</v>
      </c>
      <c r="C4752" s="1" t="str">
        <f>+IF(LEN(A4752)&gt;0,VLOOKUP(A4752,Seguimiento_Mar_2025!G$4:J$356,4,FALSE),"")</f>
        <v>INDEPORTES Antioquia</v>
      </c>
      <c r="D4752" t="s">
        <v>1305</v>
      </c>
      <c r="E4752" t="str">
        <f t="shared" si="149"/>
        <v>52010702Amalfi</v>
      </c>
      <c r="F4752" t="str">
        <f t="shared" si="150"/>
        <v/>
      </c>
      <c r="G4752">
        <v>5447</v>
      </c>
      <c r="H4752" s="2"/>
      <c r="I4752">
        <f>+ABS(SUMIF($A$4:$A$11183,A4752,$H$4:$H$11183)-IF(ISERROR(VLOOKUP(A4752,Seguimiento_Mar_2025!G$4:U$356,15,FALSE)),0,VLOOKUP(A4752,Seguimiento_Mar_2025!G$4:U$356,15,FALSE)))</f>
        <v>0</v>
      </c>
    </row>
    <row r="4753" spans="1:9" ht="30">
      <c r="A4753" t="s">
        <v>189</v>
      </c>
      <c r="B4753" s="1" t="str">
        <f>+IF(LEN(A4753)&gt;0,VLOOKUP(A4753,Seguimiento_Mar_2025!G$4:H$356,2,FALSE),"")</f>
        <v>Personas atendidas en programas de recreación, deporte formativo y actividad física para el Bien-estar</v>
      </c>
      <c r="C4753" s="1" t="str">
        <f>+IF(LEN(A4753)&gt;0,VLOOKUP(A4753,Seguimiento_Mar_2025!G$4:J$356,4,FALSE),"")</f>
        <v>INDEPORTES Antioquia</v>
      </c>
      <c r="D4753" t="s">
        <v>1241</v>
      </c>
      <c r="E4753" t="str">
        <f t="shared" si="149"/>
        <v>52010702Andes</v>
      </c>
      <c r="F4753" t="str">
        <f t="shared" si="150"/>
        <v/>
      </c>
      <c r="G4753">
        <v>5072</v>
      </c>
      <c r="H4753" s="2"/>
      <c r="I4753">
        <f>+ABS(SUMIF($A$4:$A$11183,A4753,$H$4:$H$11183)-IF(ISERROR(VLOOKUP(A4753,Seguimiento_Mar_2025!G$4:U$356,15,FALSE)),0,VLOOKUP(A4753,Seguimiento_Mar_2025!G$4:U$356,15,FALSE)))</f>
        <v>0</v>
      </c>
    </row>
    <row r="4754" spans="1:9" ht="30">
      <c r="A4754" t="s">
        <v>189</v>
      </c>
      <c r="B4754" s="1" t="str">
        <f>+IF(LEN(A4754)&gt;0,VLOOKUP(A4754,Seguimiento_Mar_2025!G$4:H$356,2,FALSE),"")</f>
        <v>Personas atendidas en programas de recreación, deporte formativo y actividad física para el Bien-estar</v>
      </c>
      <c r="C4754" s="1" t="str">
        <f>+IF(LEN(A4754)&gt;0,VLOOKUP(A4754,Seguimiento_Mar_2025!G$4:J$356,4,FALSE),"")</f>
        <v>INDEPORTES Antioquia</v>
      </c>
      <c r="D4754" t="s">
        <v>1277</v>
      </c>
      <c r="E4754" t="str">
        <f t="shared" si="149"/>
        <v>52010702Angelópolis</v>
      </c>
      <c r="F4754" t="str">
        <f t="shared" si="150"/>
        <v/>
      </c>
      <c r="G4754">
        <v>888</v>
      </c>
      <c r="H4754" s="2"/>
      <c r="I4754">
        <f>+ABS(SUMIF($A$4:$A$11183,A4754,$H$4:$H$11183)-IF(ISERROR(VLOOKUP(A4754,Seguimiento_Mar_2025!G$4:U$356,15,FALSE)),0,VLOOKUP(A4754,Seguimiento_Mar_2025!G$4:U$356,15,FALSE)))</f>
        <v>0</v>
      </c>
    </row>
    <row r="4755" spans="1:9" ht="30">
      <c r="A4755" t="s">
        <v>189</v>
      </c>
      <c r="B4755" s="1" t="str">
        <f>+IF(LEN(A4755)&gt;0,VLOOKUP(A4755,Seguimiento_Mar_2025!G$4:H$356,2,FALSE),"")</f>
        <v>Personas atendidas en programas de recreación, deporte formativo y actividad física para el Bien-estar</v>
      </c>
      <c r="C4755" s="1" t="str">
        <f>+IF(LEN(A4755)&gt;0,VLOOKUP(A4755,Seguimiento_Mar_2025!G$4:J$356,4,FALSE),"")</f>
        <v>INDEPORTES Antioquia</v>
      </c>
      <c r="D4755" t="s">
        <v>1278</v>
      </c>
      <c r="E4755" t="str">
        <f t="shared" si="149"/>
        <v>52010702Angostura</v>
      </c>
      <c r="F4755" t="str">
        <f t="shared" si="150"/>
        <v/>
      </c>
      <c r="G4755">
        <v>544</v>
      </c>
      <c r="H4755" s="2"/>
      <c r="I4755">
        <f>+ABS(SUMIF($A$4:$A$11183,A4755,$H$4:$H$11183)-IF(ISERROR(VLOOKUP(A4755,Seguimiento_Mar_2025!G$4:U$356,15,FALSE)),0,VLOOKUP(A4755,Seguimiento_Mar_2025!G$4:U$356,15,FALSE)))</f>
        <v>0</v>
      </c>
    </row>
    <row r="4756" spans="1:9" ht="30">
      <c r="A4756" t="s">
        <v>189</v>
      </c>
      <c r="B4756" s="1" t="str">
        <f>+IF(LEN(A4756)&gt;0,VLOOKUP(A4756,Seguimiento_Mar_2025!G$4:H$356,2,FALSE),"")</f>
        <v>Personas atendidas en programas de recreación, deporte formativo y actividad física para el Bien-estar</v>
      </c>
      <c r="C4756" s="1" t="str">
        <f>+IF(LEN(A4756)&gt;0,VLOOKUP(A4756,Seguimiento_Mar_2025!G$4:J$356,4,FALSE),"")</f>
        <v>INDEPORTES Antioquia</v>
      </c>
      <c r="D4756" t="s">
        <v>1306</v>
      </c>
      <c r="E4756" t="str">
        <f t="shared" si="149"/>
        <v>52010702Anorí</v>
      </c>
      <c r="F4756" t="str">
        <f t="shared" si="150"/>
        <v/>
      </c>
      <c r="G4756">
        <v>2117</v>
      </c>
      <c r="H4756" s="2"/>
      <c r="I4756">
        <f>+ABS(SUMIF($A$4:$A$11183,A4756,$H$4:$H$11183)-IF(ISERROR(VLOOKUP(A4756,Seguimiento_Mar_2025!G$4:U$356,15,FALSE)),0,VLOOKUP(A4756,Seguimiento_Mar_2025!G$4:U$356,15,FALSE)))</f>
        <v>0</v>
      </c>
    </row>
    <row r="4757" spans="1:9" ht="30">
      <c r="A4757" t="s">
        <v>189</v>
      </c>
      <c r="B4757" s="1" t="str">
        <f>+IF(LEN(A4757)&gt;0,VLOOKUP(A4757,Seguimiento_Mar_2025!G$4:H$356,2,FALSE),"")</f>
        <v>Personas atendidas en programas de recreación, deporte formativo y actividad física para el Bien-estar</v>
      </c>
      <c r="C4757" s="1" t="str">
        <f>+IF(LEN(A4757)&gt;0,VLOOKUP(A4757,Seguimiento_Mar_2025!G$4:J$356,4,FALSE),"")</f>
        <v>INDEPORTES Antioquia</v>
      </c>
      <c r="D4757" t="s">
        <v>1307</v>
      </c>
      <c r="E4757" t="str">
        <f t="shared" si="149"/>
        <v>52010702Anzá</v>
      </c>
      <c r="F4757" t="str">
        <f t="shared" si="150"/>
        <v/>
      </c>
      <c r="G4757">
        <v>448</v>
      </c>
      <c r="H4757" s="2"/>
      <c r="I4757">
        <f>+ABS(SUMIF($A$4:$A$11183,A4757,$H$4:$H$11183)-IF(ISERROR(VLOOKUP(A4757,Seguimiento_Mar_2025!G$4:U$356,15,FALSE)),0,VLOOKUP(A4757,Seguimiento_Mar_2025!G$4:U$356,15,FALSE)))</f>
        <v>0</v>
      </c>
    </row>
    <row r="4758" spans="1:9" ht="30">
      <c r="A4758" t="s">
        <v>189</v>
      </c>
      <c r="B4758" s="1" t="str">
        <f>+IF(LEN(A4758)&gt;0,VLOOKUP(A4758,Seguimiento_Mar_2025!G$4:H$356,2,FALSE),"")</f>
        <v>Personas atendidas en programas de recreación, deporte formativo y actividad física para el Bien-estar</v>
      </c>
      <c r="C4758" s="1" t="str">
        <f>+IF(LEN(A4758)&gt;0,VLOOKUP(A4758,Seguimiento_Mar_2025!G$4:J$356,4,FALSE),"")</f>
        <v>INDEPORTES Antioquia</v>
      </c>
      <c r="D4758" t="s">
        <v>1257</v>
      </c>
      <c r="E4758" t="str">
        <f t="shared" si="149"/>
        <v>52010702Apartadó</v>
      </c>
      <c r="F4758" t="str">
        <f t="shared" si="150"/>
        <v/>
      </c>
      <c r="G4758">
        <v>2680</v>
      </c>
      <c r="H4758" s="2"/>
      <c r="I4758">
        <f>+ABS(SUMIF($A$4:$A$11183,A4758,$H$4:$H$11183)-IF(ISERROR(VLOOKUP(A4758,Seguimiento_Mar_2025!G$4:U$356,15,FALSE)),0,VLOOKUP(A4758,Seguimiento_Mar_2025!G$4:U$356,15,FALSE)))</f>
        <v>0</v>
      </c>
    </row>
    <row r="4759" spans="1:9" ht="30">
      <c r="A4759" t="s">
        <v>189</v>
      </c>
      <c r="B4759" s="1" t="str">
        <f>+IF(LEN(A4759)&gt;0,VLOOKUP(A4759,Seguimiento_Mar_2025!G$4:H$356,2,FALSE),"")</f>
        <v>Personas atendidas en programas de recreación, deporte formativo y actividad física para el Bien-estar</v>
      </c>
      <c r="C4759" s="1" t="str">
        <f>+IF(LEN(A4759)&gt;0,VLOOKUP(A4759,Seguimiento_Mar_2025!G$4:J$356,4,FALSE),"")</f>
        <v>INDEPORTES Antioquia</v>
      </c>
      <c r="D4759" t="s">
        <v>1225</v>
      </c>
      <c r="E4759" t="str">
        <f t="shared" si="149"/>
        <v>52010702Arboletes</v>
      </c>
      <c r="F4759" t="str">
        <f t="shared" si="150"/>
        <v/>
      </c>
      <c r="G4759">
        <v>1990</v>
      </c>
      <c r="H4759" s="2"/>
      <c r="I4759">
        <f>+ABS(SUMIF($A$4:$A$11183,A4759,$H$4:$H$11183)-IF(ISERROR(VLOOKUP(A4759,Seguimiento_Mar_2025!G$4:U$356,15,FALSE)),0,VLOOKUP(A4759,Seguimiento_Mar_2025!G$4:U$356,15,FALSE)))</f>
        <v>0</v>
      </c>
    </row>
    <row r="4760" spans="1:9" ht="30">
      <c r="A4760" t="s">
        <v>189</v>
      </c>
      <c r="B4760" s="1" t="str">
        <f>+IF(LEN(A4760)&gt;0,VLOOKUP(A4760,Seguimiento_Mar_2025!G$4:H$356,2,FALSE),"")</f>
        <v>Personas atendidas en programas de recreación, deporte formativo y actividad física para el Bien-estar</v>
      </c>
      <c r="C4760" s="1" t="str">
        <f>+IF(LEN(A4760)&gt;0,VLOOKUP(A4760,Seguimiento_Mar_2025!G$4:J$356,4,FALSE),"")</f>
        <v>INDEPORTES Antioquia</v>
      </c>
      <c r="D4760" t="s">
        <v>1308</v>
      </c>
      <c r="E4760" t="str">
        <f t="shared" si="149"/>
        <v>52010702Argelia</v>
      </c>
      <c r="F4760" t="str">
        <f t="shared" si="150"/>
        <v/>
      </c>
      <c r="G4760">
        <v>20</v>
      </c>
      <c r="H4760" s="2"/>
      <c r="I4760">
        <f>+ABS(SUMIF($A$4:$A$11183,A4760,$H$4:$H$11183)-IF(ISERROR(VLOOKUP(A4760,Seguimiento_Mar_2025!G$4:U$356,15,FALSE)),0,VLOOKUP(A4760,Seguimiento_Mar_2025!G$4:U$356,15,FALSE)))</f>
        <v>0</v>
      </c>
    </row>
    <row r="4761" spans="1:9" ht="30">
      <c r="A4761" t="s">
        <v>189</v>
      </c>
      <c r="B4761" s="1" t="str">
        <f>+IF(LEN(A4761)&gt;0,VLOOKUP(A4761,Seguimiento_Mar_2025!G$4:H$356,2,FALSE),"")</f>
        <v>Personas atendidas en programas de recreación, deporte formativo y actividad física para el Bien-estar</v>
      </c>
      <c r="C4761" s="1" t="str">
        <f>+IF(LEN(A4761)&gt;0,VLOOKUP(A4761,Seguimiento_Mar_2025!G$4:J$356,4,FALSE),"")</f>
        <v>INDEPORTES Antioquia</v>
      </c>
      <c r="D4761" t="s">
        <v>1269</v>
      </c>
      <c r="E4761" t="str">
        <f t="shared" si="149"/>
        <v>52010702Armenia</v>
      </c>
      <c r="F4761" t="str">
        <f t="shared" si="150"/>
        <v/>
      </c>
      <c r="G4761">
        <v>1308</v>
      </c>
      <c r="H4761" s="2"/>
      <c r="I4761">
        <f>+ABS(SUMIF($A$4:$A$11183,A4761,$H$4:$H$11183)-IF(ISERROR(VLOOKUP(A4761,Seguimiento_Mar_2025!G$4:U$356,15,FALSE)),0,VLOOKUP(A4761,Seguimiento_Mar_2025!G$4:U$356,15,FALSE)))</f>
        <v>0</v>
      </c>
    </row>
    <row r="4762" spans="1:9" ht="30">
      <c r="A4762" t="s">
        <v>189</v>
      </c>
      <c r="B4762" s="1" t="str">
        <f>+IF(LEN(A4762)&gt;0,VLOOKUP(A4762,Seguimiento_Mar_2025!G$4:H$356,2,FALSE),"")</f>
        <v>Personas atendidas en programas de recreación, deporte formativo y actividad física para el Bien-estar</v>
      </c>
      <c r="C4762" s="1" t="str">
        <f>+IF(LEN(A4762)&gt;0,VLOOKUP(A4762,Seguimiento_Mar_2025!G$4:J$356,4,FALSE),"")</f>
        <v>INDEPORTES Antioquia</v>
      </c>
      <c r="D4762" t="s">
        <v>1309</v>
      </c>
      <c r="E4762" t="str">
        <f t="shared" si="149"/>
        <v>52010702Barbosa</v>
      </c>
      <c r="F4762" t="str">
        <f t="shared" si="150"/>
        <v/>
      </c>
      <c r="G4762">
        <v>2336</v>
      </c>
      <c r="H4762" s="2"/>
      <c r="I4762">
        <f>+ABS(SUMIF($A$4:$A$11183,A4762,$H$4:$H$11183)-IF(ISERROR(VLOOKUP(A4762,Seguimiento_Mar_2025!G$4:U$356,15,FALSE)),0,VLOOKUP(A4762,Seguimiento_Mar_2025!G$4:U$356,15,FALSE)))</f>
        <v>0</v>
      </c>
    </row>
    <row r="4763" spans="1:9" ht="30">
      <c r="A4763" t="s">
        <v>189</v>
      </c>
      <c r="B4763" s="1" t="str">
        <f>+IF(LEN(A4763)&gt;0,VLOOKUP(A4763,Seguimiento_Mar_2025!G$4:H$356,2,FALSE),"")</f>
        <v>Personas atendidas en programas de recreación, deporte formativo y actividad física para el Bien-estar</v>
      </c>
      <c r="C4763" s="1" t="str">
        <f>+IF(LEN(A4763)&gt;0,VLOOKUP(A4763,Seguimiento_Mar_2025!G$4:J$356,4,FALSE),"")</f>
        <v>INDEPORTES Antioquia</v>
      </c>
      <c r="D4763" t="s">
        <v>1310</v>
      </c>
      <c r="E4763" t="str">
        <f t="shared" si="149"/>
        <v>52010702Bello</v>
      </c>
      <c r="F4763" t="str">
        <f t="shared" si="150"/>
        <v/>
      </c>
      <c r="G4763">
        <v>914</v>
      </c>
      <c r="H4763" s="2"/>
      <c r="I4763">
        <f>+ABS(SUMIF($A$4:$A$11183,A4763,$H$4:$H$11183)-IF(ISERROR(VLOOKUP(A4763,Seguimiento_Mar_2025!G$4:U$356,15,FALSE)),0,VLOOKUP(A4763,Seguimiento_Mar_2025!G$4:U$356,15,FALSE)))</f>
        <v>0</v>
      </c>
    </row>
    <row r="4764" spans="1:9" ht="30">
      <c r="A4764" t="s">
        <v>189</v>
      </c>
      <c r="B4764" s="1" t="str">
        <f>+IF(LEN(A4764)&gt;0,VLOOKUP(A4764,Seguimiento_Mar_2025!G$4:H$356,2,FALSE),"")</f>
        <v>Personas atendidas en programas de recreación, deporte formativo y actividad física para el Bien-estar</v>
      </c>
      <c r="C4764" s="1" t="str">
        <f>+IF(LEN(A4764)&gt;0,VLOOKUP(A4764,Seguimiento_Mar_2025!G$4:J$356,4,FALSE),"")</f>
        <v>INDEPORTES Antioquia</v>
      </c>
      <c r="D4764" t="s">
        <v>1279</v>
      </c>
      <c r="E4764" t="str">
        <f t="shared" si="149"/>
        <v>52010702Belmira</v>
      </c>
      <c r="F4764" t="str">
        <f t="shared" si="150"/>
        <v/>
      </c>
      <c r="G4764">
        <v>28</v>
      </c>
      <c r="H4764" s="2"/>
      <c r="I4764">
        <f>+ABS(SUMIF($A$4:$A$11183,A4764,$H$4:$H$11183)-IF(ISERROR(VLOOKUP(A4764,Seguimiento_Mar_2025!G$4:U$356,15,FALSE)),0,VLOOKUP(A4764,Seguimiento_Mar_2025!G$4:U$356,15,FALSE)))</f>
        <v>0</v>
      </c>
    </row>
    <row r="4765" spans="1:9" ht="30">
      <c r="A4765" t="s">
        <v>189</v>
      </c>
      <c r="B4765" s="1" t="str">
        <f>+IF(LEN(A4765)&gt;0,VLOOKUP(A4765,Seguimiento_Mar_2025!G$4:H$356,2,FALSE),"")</f>
        <v>Personas atendidas en programas de recreación, deporte formativo y actividad física para el Bien-estar</v>
      </c>
      <c r="C4765" s="1" t="str">
        <f>+IF(LEN(A4765)&gt;0,VLOOKUP(A4765,Seguimiento_Mar_2025!G$4:J$356,4,FALSE),"")</f>
        <v>INDEPORTES Antioquia</v>
      </c>
      <c r="D4765" t="s">
        <v>1311</v>
      </c>
      <c r="E4765" t="str">
        <f t="shared" si="149"/>
        <v>52010702Betania</v>
      </c>
      <c r="F4765" t="str">
        <f t="shared" si="150"/>
        <v/>
      </c>
      <c r="G4765">
        <v>2050</v>
      </c>
      <c r="H4765" s="2"/>
      <c r="I4765">
        <f>+ABS(SUMIF($A$4:$A$11183,A4765,$H$4:$H$11183)-IF(ISERROR(VLOOKUP(A4765,Seguimiento_Mar_2025!G$4:U$356,15,FALSE)),0,VLOOKUP(A4765,Seguimiento_Mar_2025!G$4:U$356,15,FALSE)))</f>
        <v>0</v>
      </c>
    </row>
    <row r="4766" spans="1:9" ht="30">
      <c r="A4766" t="s">
        <v>189</v>
      </c>
      <c r="B4766" s="1" t="str">
        <f>+IF(LEN(A4766)&gt;0,VLOOKUP(A4766,Seguimiento_Mar_2025!G$4:H$356,2,FALSE),"")</f>
        <v>Personas atendidas en programas de recreación, deporte formativo y actividad física para el Bien-estar</v>
      </c>
      <c r="C4766" s="1" t="str">
        <f>+IF(LEN(A4766)&gt;0,VLOOKUP(A4766,Seguimiento_Mar_2025!G$4:J$356,4,FALSE),"")</f>
        <v>INDEPORTES Antioquia</v>
      </c>
      <c r="D4766" t="s">
        <v>1272</v>
      </c>
      <c r="E4766" t="str">
        <f t="shared" si="149"/>
        <v>52010702Betulia</v>
      </c>
      <c r="F4766" t="str">
        <f t="shared" si="150"/>
        <v/>
      </c>
      <c r="G4766">
        <v>1386</v>
      </c>
      <c r="H4766" s="2"/>
      <c r="I4766">
        <f>+ABS(SUMIF($A$4:$A$11183,A4766,$H$4:$H$11183)-IF(ISERROR(VLOOKUP(A4766,Seguimiento_Mar_2025!G$4:U$356,15,FALSE)),0,VLOOKUP(A4766,Seguimiento_Mar_2025!G$4:U$356,15,FALSE)))</f>
        <v>0</v>
      </c>
    </row>
    <row r="4767" spans="1:9" ht="30">
      <c r="A4767" t="s">
        <v>189</v>
      </c>
      <c r="B4767" s="1" t="str">
        <f>+IF(LEN(A4767)&gt;0,VLOOKUP(A4767,Seguimiento_Mar_2025!G$4:H$356,2,FALSE),"")</f>
        <v>Personas atendidas en programas de recreación, deporte formativo y actividad física para el Bien-estar</v>
      </c>
      <c r="C4767" s="1" t="str">
        <f>+IF(LEN(A4767)&gt;0,VLOOKUP(A4767,Seguimiento_Mar_2025!G$4:J$356,4,FALSE),"")</f>
        <v>INDEPORTES Antioquia</v>
      </c>
      <c r="D4767" t="s">
        <v>1280</v>
      </c>
      <c r="E4767" t="str">
        <f t="shared" si="149"/>
        <v>52010702Briceño</v>
      </c>
      <c r="F4767" t="str">
        <f t="shared" si="150"/>
        <v/>
      </c>
      <c r="G4767">
        <v>1625</v>
      </c>
      <c r="H4767" s="2"/>
      <c r="I4767">
        <f>+ABS(SUMIF($A$4:$A$11183,A4767,$H$4:$H$11183)-IF(ISERROR(VLOOKUP(A4767,Seguimiento_Mar_2025!G$4:U$356,15,FALSE)),0,VLOOKUP(A4767,Seguimiento_Mar_2025!G$4:U$356,15,FALSE)))</f>
        <v>0</v>
      </c>
    </row>
    <row r="4768" spans="1:9" ht="30">
      <c r="A4768" t="s">
        <v>189</v>
      </c>
      <c r="B4768" s="1" t="str">
        <f>+IF(LEN(A4768)&gt;0,VLOOKUP(A4768,Seguimiento_Mar_2025!G$4:H$356,2,FALSE),"")</f>
        <v>Personas atendidas en programas de recreación, deporte formativo y actividad física para el Bien-estar</v>
      </c>
      <c r="C4768" s="1" t="str">
        <f>+IF(LEN(A4768)&gt;0,VLOOKUP(A4768,Seguimiento_Mar_2025!G$4:J$356,4,FALSE),"")</f>
        <v>INDEPORTES Antioquia</v>
      </c>
      <c r="D4768" t="s">
        <v>1312</v>
      </c>
      <c r="E4768" t="str">
        <f t="shared" si="149"/>
        <v>52010702Buriticá</v>
      </c>
      <c r="F4768" t="str">
        <f t="shared" si="150"/>
        <v/>
      </c>
      <c r="G4768">
        <v>172</v>
      </c>
      <c r="H4768" s="2"/>
      <c r="I4768">
        <f>+ABS(SUMIF($A$4:$A$11183,A4768,$H$4:$H$11183)-IF(ISERROR(VLOOKUP(A4768,Seguimiento_Mar_2025!G$4:U$356,15,FALSE)),0,VLOOKUP(A4768,Seguimiento_Mar_2025!G$4:U$356,15,FALSE)))</f>
        <v>0</v>
      </c>
    </row>
    <row r="4769" spans="1:9" ht="30">
      <c r="A4769" t="s">
        <v>189</v>
      </c>
      <c r="B4769" s="1" t="str">
        <f>+IF(LEN(A4769)&gt;0,VLOOKUP(A4769,Seguimiento_Mar_2025!G$4:H$356,2,FALSE),"")</f>
        <v>Personas atendidas en programas de recreación, deporte formativo y actividad física para el Bien-estar</v>
      </c>
      <c r="C4769" s="1" t="str">
        <f>+IF(LEN(A4769)&gt;0,VLOOKUP(A4769,Seguimiento_Mar_2025!G$4:J$356,4,FALSE),"")</f>
        <v>INDEPORTES Antioquia</v>
      </c>
      <c r="D4769" t="s">
        <v>1264</v>
      </c>
      <c r="E4769" t="str">
        <f t="shared" si="149"/>
        <v>52010702Cáceres</v>
      </c>
      <c r="F4769" t="str">
        <f t="shared" si="150"/>
        <v/>
      </c>
      <c r="G4769">
        <v>462</v>
      </c>
      <c r="H4769" s="2"/>
      <c r="I4769">
        <f>+ABS(SUMIF($A$4:$A$11183,A4769,$H$4:$H$11183)-IF(ISERROR(VLOOKUP(A4769,Seguimiento_Mar_2025!G$4:U$356,15,FALSE)),0,VLOOKUP(A4769,Seguimiento_Mar_2025!G$4:U$356,15,FALSE)))</f>
        <v>0</v>
      </c>
    </row>
    <row r="4770" spans="1:9" ht="30">
      <c r="A4770" t="s">
        <v>189</v>
      </c>
      <c r="B4770" s="1" t="str">
        <f>+IF(LEN(A4770)&gt;0,VLOOKUP(A4770,Seguimiento_Mar_2025!G$4:H$356,2,FALSE),"")</f>
        <v>Personas atendidas en programas de recreación, deporte formativo y actividad física para el Bien-estar</v>
      </c>
      <c r="C4770" s="1" t="str">
        <f>+IF(LEN(A4770)&gt;0,VLOOKUP(A4770,Seguimiento_Mar_2025!G$4:J$356,4,FALSE),"")</f>
        <v>INDEPORTES Antioquia</v>
      </c>
      <c r="D4770" t="s">
        <v>1313</v>
      </c>
      <c r="E4770" t="str">
        <f t="shared" si="149"/>
        <v>52010702Caicedo</v>
      </c>
      <c r="F4770" t="str">
        <f t="shared" si="150"/>
        <v/>
      </c>
      <c r="G4770">
        <v>1327</v>
      </c>
      <c r="H4770" s="2"/>
      <c r="I4770">
        <f>+ABS(SUMIF($A$4:$A$11183,A4770,$H$4:$H$11183)-IF(ISERROR(VLOOKUP(A4770,Seguimiento_Mar_2025!G$4:U$356,15,FALSE)),0,VLOOKUP(A4770,Seguimiento_Mar_2025!G$4:U$356,15,FALSE)))</f>
        <v>0</v>
      </c>
    </row>
    <row r="4771" spans="1:9" ht="30">
      <c r="A4771" t="s">
        <v>189</v>
      </c>
      <c r="B4771" s="1" t="str">
        <f>+IF(LEN(A4771)&gt;0,VLOOKUP(A4771,Seguimiento_Mar_2025!G$4:H$356,2,FALSE),"")</f>
        <v>Personas atendidas en programas de recreación, deporte formativo y actividad física para el Bien-estar</v>
      </c>
      <c r="C4771" s="1" t="str">
        <f>+IF(LEN(A4771)&gt;0,VLOOKUP(A4771,Seguimiento_Mar_2025!G$4:J$356,4,FALSE),"")</f>
        <v>INDEPORTES Antioquia</v>
      </c>
      <c r="D4771" t="s">
        <v>1314</v>
      </c>
      <c r="E4771" t="str">
        <f t="shared" si="149"/>
        <v>52010702Caldas</v>
      </c>
      <c r="F4771" t="str">
        <f t="shared" si="150"/>
        <v/>
      </c>
      <c r="G4771">
        <v>1550</v>
      </c>
      <c r="H4771" s="2"/>
      <c r="I4771">
        <f>+ABS(SUMIF($A$4:$A$11183,A4771,$H$4:$H$11183)-IF(ISERROR(VLOOKUP(A4771,Seguimiento_Mar_2025!G$4:U$356,15,FALSE)),0,VLOOKUP(A4771,Seguimiento_Mar_2025!G$4:U$356,15,FALSE)))</f>
        <v>0</v>
      </c>
    </row>
    <row r="4772" spans="1:9" ht="30">
      <c r="A4772" t="s">
        <v>189</v>
      </c>
      <c r="B4772" s="1" t="str">
        <f>+IF(LEN(A4772)&gt;0,VLOOKUP(A4772,Seguimiento_Mar_2025!G$4:H$356,2,FALSE),"")</f>
        <v>Personas atendidas en programas de recreación, deporte formativo y actividad física para el Bien-estar</v>
      </c>
      <c r="C4772" s="1" t="str">
        <f>+IF(LEN(A4772)&gt;0,VLOOKUP(A4772,Seguimiento_Mar_2025!G$4:J$356,4,FALSE),"")</f>
        <v>INDEPORTES Antioquia</v>
      </c>
      <c r="D4772" t="s">
        <v>1315</v>
      </c>
      <c r="E4772" t="str">
        <f t="shared" si="149"/>
        <v>52010702Campamento</v>
      </c>
      <c r="F4772" t="str">
        <f t="shared" si="150"/>
        <v/>
      </c>
      <c r="G4772">
        <v>1192</v>
      </c>
      <c r="H4772" s="2"/>
      <c r="I4772">
        <f>+ABS(SUMIF($A$4:$A$11183,A4772,$H$4:$H$11183)-IF(ISERROR(VLOOKUP(A4772,Seguimiento_Mar_2025!G$4:U$356,15,FALSE)),0,VLOOKUP(A4772,Seguimiento_Mar_2025!G$4:U$356,15,FALSE)))</f>
        <v>0</v>
      </c>
    </row>
    <row r="4773" spans="1:9" ht="30">
      <c r="A4773" t="s">
        <v>189</v>
      </c>
      <c r="B4773" s="1" t="str">
        <f>+IF(LEN(A4773)&gt;0,VLOOKUP(A4773,Seguimiento_Mar_2025!G$4:H$356,2,FALSE),"")</f>
        <v>Personas atendidas en programas de recreación, deporte formativo y actividad física para el Bien-estar</v>
      </c>
      <c r="C4773" s="1" t="str">
        <f>+IF(LEN(A4773)&gt;0,VLOOKUP(A4773,Seguimiento_Mar_2025!G$4:J$356,4,FALSE),"")</f>
        <v>INDEPORTES Antioquia</v>
      </c>
      <c r="D4773" t="s">
        <v>1316</v>
      </c>
      <c r="E4773" t="str">
        <f t="shared" si="149"/>
        <v>52010702Cañasgordas</v>
      </c>
      <c r="F4773" t="str">
        <f t="shared" si="150"/>
        <v/>
      </c>
      <c r="G4773">
        <v>1790</v>
      </c>
      <c r="H4773" s="2"/>
      <c r="I4773">
        <f>+ABS(SUMIF($A$4:$A$11183,A4773,$H$4:$H$11183)-IF(ISERROR(VLOOKUP(A4773,Seguimiento_Mar_2025!G$4:U$356,15,FALSE)),0,VLOOKUP(A4773,Seguimiento_Mar_2025!G$4:U$356,15,FALSE)))</f>
        <v>0</v>
      </c>
    </row>
    <row r="4774" spans="1:9" ht="30">
      <c r="A4774" t="s">
        <v>189</v>
      </c>
      <c r="B4774" s="1" t="str">
        <f>+IF(LEN(A4774)&gt;0,VLOOKUP(A4774,Seguimiento_Mar_2025!G$4:H$356,2,FALSE),"")</f>
        <v>Personas atendidas en programas de recreación, deporte formativo y actividad física para el Bien-estar</v>
      </c>
      <c r="C4774" s="1" t="str">
        <f>+IF(LEN(A4774)&gt;0,VLOOKUP(A4774,Seguimiento_Mar_2025!G$4:J$356,4,FALSE),"")</f>
        <v>INDEPORTES Antioquia</v>
      </c>
      <c r="D4774" t="s">
        <v>1299</v>
      </c>
      <c r="E4774" t="str">
        <f t="shared" si="149"/>
        <v>52010702Caracolí</v>
      </c>
      <c r="F4774" t="str">
        <f t="shared" si="150"/>
        <v/>
      </c>
      <c r="G4774">
        <v>1745</v>
      </c>
      <c r="H4774" s="2"/>
      <c r="I4774">
        <f>+ABS(SUMIF($A$4:$A$11183,A4774,$H$4:$H$11183)-IF(ISERROR(VLOOKUP(A4774,Seguimiento_Mar_2025!G$4:U$356,15,FALSE)),0,VLOOKUP(A4774,Seguimiento_Mar_2025!G$4:U$356,15,FALSE)))</f>
        <v>0</v>
      </c>
    </row>
    <row r="4775" spans="1:9" ht="30">
      <c r="A4775" t="s">
        <v>189</v>
      </c>
      <c r="B4775" s="1" t="str">
        <f>+IF(LEN(A4775)&gt;0,VLOOKUP(A4775,Seguimiento_Mar_2025!G$4:H$356,2,FALSE),"")</f>
        <v>Personas atendidas en programas de recreación, deporte formativo y actividad física para el Bien-estar</v>
      </c>
      <c r="C4775" s="1" t="str">
        <f>+IF(LEN(A4775)&gt;0,VLOOKUP(A4775,Seguimiento_Mar_2025!G$4:J$356,4,FALSE),"")</f>
        <v>INDEPORTES Antioquia</v>
      </c>
      <c r="D4775" t="s">
        <v>1273</v>
      </c>
      <c r="E4775" t="str">
        <f t="shared" si="149"/>
        <v>52010702Caramanta</v>
      </c>
      <c r="F4775" t="str">
        <f t="shared" si="150"/>
        <v/>
      </c>
      <c r="G4775">
        <v>779</v>
      </c>
      <c r="H4775" s="2"/>
      <c r="I4775">
        <f>+ABS(SUMIF($A$4:$A$11183,A4775,$H$4:$H$11183)-IF(ISERROR(VLOOKUP(A4775,Seguimiento_Mar_2025!G$4:U$356,15,FALSE)),0,VLOOKUP(A4775,Seguimiento_Mar_2025!G$4:U$356,15,FALSE)))</f>
        <v>0</v>
      </c>
    </row>
    <row r="4776" spans="1:9" ht="30">
      <c r="A4776" t="s">
        <v>189</v>
      </c>
      <c r="B4776" s="1" t="str">
        <f>+IF(LEN(A4776)&gt;0,VLOOKUP(A4776,Seguimiento_Mar_2025!G$4:H$356,2,FALSE),"")</f>
        <v>Personas atendidas en programas de recreación, deporte formativo y actividad física para el Bien-estar</v>
      </c>
      <c r="C4776" s="1" t="str">
        <f>+IF(LEN(A4776)&gt;0,VLOOKUP(A4776,Seguimiento_Mar_2025!G$4:J$356,4,FALSE),"")</f>
        <v>INDEPORTES Antioquia</v>
      </c>
      <c r="D4776" t="s">
        <v>1266</v>
      </c>
      <c r="E4776" t="str">
        <f t="shared" si="149"/>
        <v>52010702Carepa</v>
      </c>
      <c r="F4776" t="str">
        <f t="shared" si="150"/>
        <v/>
      </c>
      <c r="G4776">
        <v>11465</v>
      </c>
      <c r="H4776" s="2"/>
      <c r="I4776">
        <f>+ABS(SUMIF($A$4:$A$11183,A4776,$H$4:$H$11183)-IF(ISERROR(VLOOKUP(A4776,Seguimiento_Mar_2025!G$4:U$356,15,FALSE)),0,VLOOKUP(A4776,Seguimiento_Mar_2025!G$4:U$356,15,FALSE)))</f>
        <v>0</v>
      </c>
    </row>
    <row r="4777" spans="1:9" ht="30">
      <c r="A4777" t="s">
        <v>189</v>
      </c>
      <c r="B4777" s="1" t="str">
        <f>+IF(LEN(A4777)&gt;0,VLOOKUP(A4777,Seguimiento_Mar_2025!G$4:H$356,2,FALSE),"")</f>
        <v>Personas atendidas en programas de recreación, deporte formativo y actividad física para el Bien-estar</v>
      </c>
      <c r="C4777" s="1" t="str">
        <f>+IF(LEN(A4777)&gt;0,VLOOKUP(A4777,Seguimiento_Mar_2025!G$4:J$356,4,FALSE),"")</f>
        <v>INDEPORTES Antioquia</v>
      </c>
      <c r="D4777" t="s">
        <v>1292</v>
      </c>
      <c r="E4777" t="str">
        <f t="shared" ref="E4777:E4840" si="151">+A4777&amp;D4777</f>
        <v>52010702Carolina del Príncipe</v>
      </c>
      <c r="F4777" t="str">
        <f t="shared" si="150"/>
        <v/>
      </c>
      <c r="G4777">
        <v>977</v>
      </c>
      <c r="H4777" s="2"/>
      <c r="I4777">
        <f>+ABS(SUMIF($A$4:$A$11183,A4777,$H$4:$H$11183)-IF(ISERROR(VLOOKUP(A4777,Seguimiento_Mar_2025!G$4:U$356,15,FALSE)),0,VLOOKUP(A4777,Seguimiento_Mar_2025!G$4:U$356,15,FALSE)))</f>
        <v>0</v>
      </c>
    </row>
    <row r="4778" spans="1:9" ht="30">
      <c r="A4778" t="s">
        <v>189</v>
      </c>
      <c r="B4778" s="1" t="str">
        <f>+IF(LEN(A4778)&gt;0,VLOOKUP(A4778,Seguimiento_Mar_2025!G$4:H$356,2,FALSE),"")</f>
        <v>Personas atendidas en programas de recreación, deporte formativo y actividad física para el Bien-estar</v>
      </c>
      <c r="C4778" s="1" t="str">
        <f>+IF(LEN(A4778)&gt;0,VLOOKUP(A4778,Seguimiento_Mar_2025!G$4:J$356,4,FALSE),"")</f>
        <v>INDEPORTES Antioquia</v>
      </c>
      <c r="D4778" t="s">
        <v>1265</v>
      </c>
      <c r="E4778" t="str">
        <f t="shared" si="151"/>
        <v>52010702Caucasia</v>
      </c>
      <c r="F4778" t="str">
        <f t="shared" si="150"/>
        <v/>
      </c>
      <c r="G4778">
        <v>8991</v>
      </c>
      <c r="H4778" s="2"/>
      <c r="I4778">
        <f>+ABS(SUMIF($A$4:$A$11183,A4778,$H$4:$H$11183)-IF(ISERROR(VLOOKUP(A4778,Seguimiento_Mar_2025!G$4:U$356,15,FALSE)),0,VLOOKUP(A4778,Seguimiento_Mar_2025!G$4:U$356,15,FALSE)))</f>
        <v>0</v>
      </c>
    </row>
    <row r="4779" spans="1:9" ht="30">
      <c r="A4779" t="s">
        <v>189</v>
      </c>
      <c r="B4779" s="1" t="str">
        <f>+IF(LEN(A4779)&gt;0,VLOOKUP(A4779,Seguimiento_Mar_2025!G$4:H$356,2,FALSE),"")</f>
        <v>Personas atendidas en programas de recreación, deporte formativo y actividad física para el Bien-estar</v>
      </c>
      <c r="C4779" s="1" t="str">
        <f>+IF(LEN(A4779)&gt;0,VLOOKUP(A4779,Seguimiento_Mar_2025!G$4:J$356,4,FALSE),"")</f>
        <v>INDEPORTES Antioquia</v>
      </c>
      <c r="D4779" t="s">
        <v>1258</v>
      </c>
      <c r="E4779" t="str">
        <f t="shared" si="151"/>
        <v>52010702Chigorodó</v>
      </c>
      <c r="F4779" t="str">
        <f t="shared" si="150"/>
        <v/>
      </c>
      <c r="G4779">
        <v>7911</v>
      </c>
      <c r="H4779" s="2"/>
      <c r="I4779">
        <f>+ABS(SUMIF($A$4:$A$11183,A4779,$H$4:$H$11183)-IF(ISERROR(VLOOKUP(A4779,Seguimiento_Mar_2025!G$4:U$356,15,FALSE)),0,VLOOKUP(A4779,Seguimiento_Mar_2025!G$4:U$356,15,FALSE)))</f>
        <v>0</v>
      </c>
    </row>
    <row r="4780" spans="1:9" ht="30">
      <c r="A4780" t="s">
        <v>189</v>
      </c>
      <c r="B4780" s="1" t="str">
        <f>+IF(LEN(A4780)&gt;0,VLOOKUP(A4780,Seguimiento_Mar_2025!G$4:H$356,2,FALSE),"")</f>
        <v>Personas atendidas en programas de recreación, deporte formativo y actividad física para el Bien-estar</v>
      </c>
      <c r="C4780" s="1" t="str">
        <f>+IF(LEN(A4780)&gt;0,VLOOKUP(A4780,Seguimiento_Mar_2025!G$4:J$356,4,FALSE),"")</f>
        <v>INDEPORTES Antioquia</v>
      </c>
      <c r="D4780" t="s">
        <v>1281</v>
      </c>
      <c r="E4780" t="str">
        <f t="shared" si="151"/>
        <v>52010702Cisneros</v>
      </c>
      <c r="F4780" t="str">
        <f t="shared" si="150"/>
        <v/>
      </c>
      <c r="G4780">
        <v>6639</v>
      </c>
      <c r="H4780" s="2"/>
      <c r="I4780">
        <f>+ABS(SUMIF($A$4:$A$11183,A4780,$H$4:$H$11183)-IF(ISERROR(VLOOKUP(A4780,Seguimiento_Mar_2025!G$4:U$356,15,FALSE)),0,VLOOKUP(A4780,Seguimiento_Mar_2025!G$4:U$356,15,FALSE)))</f>
        <v>0</v>
      </c>
    </row>
    <row r="4781" spans="1:9" ht="30">
      <c r="A4781" t="s">
        <v>189</v>
      </c>
      <c r="B4781" s="1" t="str">
        <f>+IF(LEN(A4781)&gt;0,VLOOKUP(A4781,Seguimiento_Mar_2025!G$4:H$356,2,FALSE),"")</f>
        <v>Personas atendidas en programas de recreación, deporte formativo y actividad física para el Bien-estar</v>
      </c>
      <c r="C4781" s="1" t="str">
        <f>+IF(LEN(A4781)&gt;0,VLOOKUP(A4781,Seguimiento_Mar_2025!G$4:J$356,4,FALSE),"")</f>
        <v>INDEPORTES Antioquia</v>
      </c>
      <c r="D4781" t="s">
        <v>1254</v>
      </c>
      <c r="E4781" t="str">
        <f t="shared" si="151"/>
        <v>52010702Ciudad Bolívar</v>
      </c>
      <c r="F4781" t="str">
        <f t="shared" si="150"/>
        <v/>
      </c>
      <c r="G4781">
        <v>3451</v>
      </c>
      <c r="H4781" s="2"/>
      <c r="I4781">
        <f>+ABS(SUMIF($A$4:$A$11183,A4781,$H$4:$H$11183)-IF(ISERROR(VLOOKUP(A4781,Seguimiento_Mar_2025!G$4:U$356,15,FALSE)),0,VLOOKUP(A4781,Seguimiento_Mar_2025!G$4:U$356,15,FALSE)))</f>
        <v>0</v>
      </c>
    </row>
    <row r="4782" spans="1:9" ht="30">
      <c r="A4782" t="s">
        <v>189</v>
      </c>
      <c r="B4782" s="1" t="str">
        <f>+IF(LEN(A4782)&gt;0,VLOOKUP(A4782,Seguimiento_Mar_2025!G$4:H$356,2,FALSE),"")</f>
        <v>Personas atendidas en programas de recreación, deporte formativo y actividad física para el Bien-estar</v>
      </c>
      <c r="C4782" s="1" t="str">
        <f>+IF(LEN(A4782)&gt;0,VLOOKUP(A4782,Seguimiento_Mar_2025!G$4:J$356,4,FALSE),"")</f>
        <v>INDEPORTES Antioquia</v>
      </c>
      <c r="D4782" t="s">
        <v>1317</v>
      </c>
      <c r="E4782" t="str">
        <f t="shared" si="151"/>
        <v>52010702Cocorná</v>
      </c>
      <c r="F4782" t="str">
        <f t="shared" si="150"/>
        <v/>
      </c>
      <c r="G4782">
        <v>4698</v>
      </c>
      <c r="H4782" s="2"/>
      <c r="I4782">
        <f>+ABS(SUMIF($A$4:$A$11183,A4782,$H$4:$H$11183)-IF(ISERROR(VLOOKUP(A4782,Seguimiento_Mar_2025!G$4:U$356,15,FALSE)),0,VLOOKUP(A4782,Seguimiento_Mar_2025!G$4:U$356,15,FALSE)))</f>
        <v>0</v>
      </c>
    </row>
    <row r="4783" spans="1:9" ht="30">
      <c r="A4783" t="s">
        <v>189</v>
      </c>
      <c r="B4783" s="1" t="str">
        <f>+IF(LEN(A4783)&gt;0,VLOOKUP(A4783,Seguimiento_Mar_2025!G$4:H$356,2,FALSE),"")</f>
        <v>Personas atendidas en programas de recreación, deporte formativo y actividad física para el Bien-estar</v>
      </c>
      <c r="C4783" s="1" t="str">
        <f>+IF(LEN(A4783)&gt;0,VLOOKUP(A4783,Seguimiento_Mar_2025!G$4:J$356,4,FALSE),"")</f>
        <v>INDEPORTES Antioquia</v>
      </c>
      <c r="D4783" t="s">
        <v>1276</v>
      </c>
      <c r="E4783" t="str">
        <f t="shared" si="151"/>
        <v>52010702Concepción</v>
      </c>
      <c r="F4783" t="str">
        <f t="shared" si="150"/>
        <v/>
      </c>
      <c r="G4783">
        <v>732</v>
      </c>
      <c r="H4783" s="2"/>
      <c r="I4783">
        <f>+ABS(SUMIF($A$4:$A$11183,A4783,$H$4:$H$11183)-IF(ISERROR(VLOOKUP(A4783,Seguimiento_Mar_2025!G$4:U$356,15,FALSE)),0,VLOOKUP(A4783,Seguimiento_Mar_2025!G$4:U$356,15,FALSE)))</f>
        <v>0</v>
      </c>
    </row>
    <row r="4784" spans="1:9" ht="30">
      <c r="A4784" t="s">
        <v>189</v>
      </c>
      <c r="B4784" s="1" t="str">
        <f>+IF(LEN(A4784)&gt;0,VLOOKUP(A4784,Seguimiento_Mar_2025!G$4:H$356,2,FALSE),"")</f>
        <v>Personas atendidas en programas de recreación, deporte formativo y actividad física para el Bien-estar</v>
      </c>
      <c r="C4784" s="1" t="str">
        <f>+IF(LEN(A4784)&gt;0,VLOOKUP(A4784,Seguimiento_Mar_2025!G$4:J$356,4,FALSE),"")</f>
        <v>INDEPORTES Antioquia</v>
      </c>
      <c r="D4784" t="s">
        <v>1318</v>
      </c>
      <c r="E4784" t="str">
        <f t="shared" si="151"/>
        <v>52010702Concordia</v>
      </c>
      <c r="F4784" t="str">
        <f t="shared" si="150"/>
        <v/>
      </c>
      <c r="G4784">
        <v>4633</v>
      </c>
      <c r="H4784" s="2"/>
      <c r="I4784">
        <f>+ABS(SUMIF($A$4:$A$11183,A4784,$H$4:$H$11183)-IF(ISERROR(VLOOKUP(A4784,Seguimiento_Mar_2025!G$4:U$356,15,FALSE)),0,VLOOKUP(A4784,Seguimiento_Mar_2025!G$4:U$356,15,FALSE)))</f>
        <v>0</v>
      </c>
    </row>
    <row r="4785" spans="1:9" ht="30">
      <c r="A4785" t="s">
        <v>189</v>
      </c>
      <c r="B4785" s="1" t="str">
        <f>+IF(LEN(A4785)&gt;0,VLOOKUP(A4785,Seguimiento_Mar_2025!G$4:H$356,2,FALSE),"")</f>
        <v>Personas atendidas en programas de recreación, deporte formativo y actividad física para el Bien-estar</v>
      </c>
      <c r="C4785" s="1" t="str">
        <f>+IF(LEN(A4785)&gt;0,VLOOKUP(A4785,Seguimiento_Mar_2025!G$4:J$356,4,FALSE),"")</f>
        <v>INDEPORTES Antioquia</v>
      </c>
      <c r="D4785" t="s">
        <v>1245</v>
      </c>
      <c r="E4785" t="str">
        <f t="shared" si="151"/>
        <v>52010702Copacabana</v>
      </c>
      <c r="F4785" t="str">
        <f t="shared" si="150"/>
        <v/>
      </c>
      <c r="G4785">
        <v>1262</v>
      </c>
      <c r="H4785" s="2"/>
      <c r="I4785">
        <f>+ABS(SUMIF($A$4:$A$11183,A4785,$H$4:$H$11183)-IF(ISERROR(VLOOKUP(A4785,Seguimiento_Mar_2025!G$4:U$356,15,FALSE)),0,VLOOKUP(A4785,Seguimiento_Mar_2025!G$4:U$356,15,FALSE)))</f>
        <v>0</v>
      </c>
    </row>
    <row r="4786" spans="1:9" ht="30">
      <c r="A4786" t="s">
        <v>189</v>
      </c>
      <c r="B4786" s="1" t="str">
        <f>+IF(LEN(A4786)&gt;0,VLOOKUP(A4786,Seguimiento_Mar_2025!G$4:H$356,2,FALSE),"")</f>
        <v>Personas atendidas en programas de recreación, deporte formativo y actividad física para el Bien-estar</v>
      </c>
      <c r="C4786" s="1" t="str">
        <f>+IF(LEN(A4786)&gt;0,VLOOKUP(A4786,Seguimiento_Mar_2025!G$4:J$356,4,FALSE),"")</f>
        <v>INDEPORTES Antioquia</v>
      </c>
      <c r="D4786" t="s">
        <v>1231</v>
      </c>
      <c r="E4786" t="str">
        <f t="shared" si="151"/>
        <v>52010702Dabeiba</v>
      </c>
      <c r="F4786" t="str">
        <f t="shared" si="150"/>
        <v/>
      </c>
      <c r="G4786">
        <v>4465</v>
      </c>
      <c r="H4786" s="2"/>
      <c r="I4786">
        <f>+ABS(SUMIF($A$4:$A$11183,A4786,$H$4:$H$11183)-IF(ISERROR(VLOOKUP(A4786,Seguimiento_Mar_2025!G$4:U$356,15,FALSE)),0,VLOOKUP(A4786,Seguimiento_Mar_2025!G$4:U$356,15,FALSE)))</f>
        <v>0</v>
      </c>
    </row>
    <row r="4787" spans="1:9" ht="30">
      <c r="A4787" t="s">
        <v>189</v>
      </c>
      <c r="B4787" s="1" t="str">
        <f>+IF(LEN(A4787)&gt;0,VLOOKUP(A4787,Seguimiento_Mar_2025!G$4:H$356,2,FALSE),"")</f>
        <v>Personas atendidas en programas de recreación, deporte formativo y actividad física para el Bien-estar</v>
      </c>
      <c r="C4787" s="1" t="str">
        <f>+IF(LEN(A4787)&gt;0,VLOOKUP(A4787,Seguimiento_Mar_2025!G$4:J$356,4,FALSE),"")</f>
        <v>INDEPORTES Antioquia</v>
      </c>
      <c r="D4787" t="s">
        <v>1319</v>
      </c>
      <c r="E4787" t="str">
        <f t="shared" si="151"/>
        <v>52010702Donmatías</v>
      </c>
      <c r="F4787" t="str">
        <f t="shared" si="150"/>
        <v/>
      </c>
      <c r="G4787">
        <v>4515</v>
      </c>
      <c r="H4787" s="2"/>
      <c r="I4787">
        <f>+ABS(SUMIF($A$4:$A$11183,A4787,$H$4:$H$11183)-IF(ISERROR(VLOOKUP(A4787,Seguimiento_Mar_2025!G$4:U$356,15,FALSE)),0,VLOOKUP(A4787,Seguimiento_Mar_2025!G$4:U$356,15,FALSE)))</f>
        <v>0</v>
      </c>
    </row>
    <row r="4788" spans="1:9" ht="30">
      <c r="A4788" t="s">
        <v>189</v>
      </c>
      <c r="B4788" s="1" t="str">
        <f>+IF(LEN(A4788)&gt;0,VLOOKUP(A4788,Seguimiento_Mar_2025!G$4:H$356,2,FALSE),"")</f>
        <v>Personas atendidas en programas de recreación, deporte formativo y actividad física para el Bien-estar</v>
      </c>
      <c r="C4788" s="1" t="str">
        <f>+IF(LEN(A4788)&gt;0,VLOOKUP(A4788,Seguimiento_Mar_2025!G$4:J$356,4,FALSE),"")</f>
        <v>INDEPORTES Antioquia</v>
      </c>
      <c r="D4788" t="s">
        <v>1270</v>
      </c>
      <c r="E4788" t="str">
        <f t="shared" si="151"/>
        <v>52010702Ebéjico</v>
      </c>
      <c r="F4788" t="str">
        <f t="shared" si="150"/>
        <v/>
      </c>
      <c r="G4788">
        <v>632</v>
      </c>
      <c r="H4788" s="2"/>
      <c r="I4788">
        <f>+ABS(SUMIF($A$4:$A$11183,A4788,$H$4:$H$11183)-IF(ISERROR(VLOOKUP(A4788,Seguimiento_Mar_2025!G$4:U$356,15,FALSE)),0,VLOOKUP(A4788,Seguimiento_Mar_2025!G$4:U$356,15,FALSE)))</f>
        <v>0</v>
      </c>
    </row>
    <row r="4789" spans="1:9" ht="30">
      <c r="A4789" t="s">
        <v>189</v>
      </c>
      <c r="B4789" s="1" t="str">
        <f>+IF(LEN(A4789)&gt;0,VLOOKUP(A4789,Seguimiento_Mar_2025!G$4:H$356,2,FALSE),"")</f>
        <v>Personas atendidas en programas de recreación, deporte formativo y actividad física para el Bien-estar</v>
      </c>
      <c r="C4789" s="1" t="str">
        <f>+IF(LEN(A4789)&gt;0,VLOOKUP(A4789,Seguimiento_Mar_2025!G$4:J$356,4,FALSE),"")</f>
        <v>INDEPORTES Antioquia</v>
      </c>
      <c r="D4789" t="s">
        <v>1253</v>
      </c>
      <c r="E4789" t="str">
        <f t="shared" si="151"/>
        <v>52010702El Bagre</v>
      </c>
      <c r="F4789" t="str">
        <f t="shared" si="150"/>
        <v/>
      </c>
      <c r="G4789">
        <v>972</v>
      </c>
      <c r="H4789" s="2"/>
      <c r="I4789">
        <f>+ABS(SUMIF($A$4:$A$11183,A4789,$H$4:$H$11183)-IF(ISERROR(VLOOKUP(A4789,Seguimiento_Mar_2025!G$4:U$356,15,FALSE)),0,VLOOKUP(A4789,Seguimiento_Mar_2025!G$4:U$356,15,FALSE)))</f>
        <v>0</v>
      </c>
    </row>
    <row r="4790" spans="1:9" ht="30">
      <c r="A4790" t="s">
        <v>189</v>
      </c>
      <c r="B4790" s="1" t="str">
        <f>+IF(LEN(A4790)&gt;0,VLOOKUP(A4790,Seguimiento_Mar_2025!G$4:H$356,2,FALSE),"")</f>
        <v>Personas atendidas en programas de recreación, deporte formativo y actividad física para el Bien-estar</v>
      </c>
      <c r="C4790" s="1" t="str">
        <f>+IF(LEN(A4790)&gt;0,VLOOKUP(A4790,Seguimiento_Mar_2025!G$4:J$356,4,FALSE),"")</f>
        <v>INDEPORTES Antioquia</v>
      </c>
      <c r="D4790" t="s">
        <v>1320</v>
      </c>
      <c r="E4790" t="str">
        <f t="shared" si="151"/>
        <v>52010702El Carmen de Viboral</v>
      </c>
      <c r="F4790" t="str">
        <f t="shared" si="150"/>
        <v/>
      </c>
      <c r="G4790">
        <v>7559</v>
      </c>
      <c r="H4790" s="2"/>
      <c r="I4790">
        <f>+ABS(SUMIF($A$4:$A$11183,A4790,$H$4:$H$11183)-IF(ISERROR(VLOOKUP(A4790,Seguimiento_Mar_2025!G$4:U$356,15,FALSE)),0,VLOOKUP(A4790,Seguimiento_Mar_2025!G$4:U$356,15,FALSE)))</f>
        <v>0</v>
      </c>
    </row>
    <row r="4791" spans="1:9" ht="30">
      <c r="A4791" t="s">
        <v>189</v>
      </c>
      <c r="B4791" s="1" t="str">
        <f>+IF(LEN(A4791)&gt;0,VLOOKUP(A4791,Seguimiento_Mar_2025!G$4:H$356,2,FALSE),"")</f>
        <v>Personas atendidas en programas de recreación, deporte formativo y actividad física para el Bien-estar</v>
      </c>
      <c r="C4791" s="1" t="str">
        <f>+IF(LEN(A4791)&gt;0,VLOOKUP(A4791,Seguimiento_Mar_2025!G$4:J$356,4,FALSE),"")</f>
        <v>INDEPORTES Antioquia</v>
      </c>
      <c r="D4791" t="s">
        <v>1244</v>
      </c>
      <c r="E4791" t="str">
        <f t="shared" si="151"/>
        <v>52010702El Peñol</v>
      </c>
      <c r="F4791" t="str">
        <f t="shared" si="150"/>
        <v/>
      </c>
      <c r="G4791">
        <v>2197</v>
      </c>
      <c r="H4791" s="2"/>
      <c r="I4791">
        <f>+ABS(SUMIF($A$4:$A$11183,A4791,$H$4:$H$11183)-IF(ISERROR(VLOOKUP(A4791,Seguimiento_Mar_2025!G$4:U$356,15,FALSE)),0,VLOOKUP(A4791,Seguimiento_Mar_2025!G$4:U$356,15,FALSE)))</f>
        <v>0</v>
      </c>
    </row>
    <row r="4792" spans="1:9" ht="30">
      <c r="A4792" t="s">
        <v>189</v>
      </c>
      <c r="B4792" s="1" t="str">
        <f>+IF(LEN(A4792)&gt;0,VLOOKUP(A4792,Seguimiento_Mar_2025!G$4:H$356,2,FALSE),"")</f>
        <v>Personas atendidas en programas de recreación, deporte formativo y actividad física para el Bien-estar</v>
      </c>
      <c r="C4792" s="1" t="str">
        <f>+IF(LEN(A4792)&gt;0,VLOOKUP(A4792,Seguimiento_Mar_2025!G$4:J$356,4,FALSE),"")</f>
        <v>INDEPORTES Antioquia</v>
      </c>
      <c r="D4792" t="s">
        <v>1321</v>
      </c>
      <c r="E4792" t="str">
        <f t="shared" si="151"/>
        <v>52010702El Retiro</v>
      </c>
      <c r="F4792" t="str">
        <f t="shared" si="150"/>
        <v/>
      </c>
      <c r="G4792">
        <v>6410</v>
      </c>
      <c r="H4792" s="2"/>
      <c r="I4792">
        <f>+ABS(SUMIF($A$4:$A$11183,A4792,$H$4:$H$11183)-IF(ISERROR(VLOOKUP(A4792,Seguimiento_Mar_2025!G$4:U$356,15,FALSE)),0,VLOOKUP(A4792,Seguimiento_Mar_2025!G$4:U$356,15,FALSE)))</f>
        <v>0</v>
      </c>
    </row>
    <row r="4793" spans="1:9" ht="30">
      <c r="A4793" t="s">
        <v>189</v>
      </c>
      <c r="B4793" s="1" t="str">
        <f>+IF(LEN(A4793)&gt;0,VLOOKUP(A4793,Seguimiento_Mar_2025!G$4:H$356,2,FALSE),"")</f>
        <v>Personas atendidas en programas de recreación, deporte formativo y actividad física para el Bien-estar</v>
      </c>
      <c r="C4793" s="1" t="str">
        <f>+IF(LEN(A4793)&gt;0,VLOOKUP(A4793,Seguimiento_Mar_2025!G$4:J$356,4,FALSE),"")</f>
        <v>INDEPORTES Antioquia</v>
      </c>
      <c r="D4793" t="s">
        <v>1235</v>
      </c>
      <c r="E4793" t="str">
        <f t="shared" si="151"/>
        <v>52010702El Santuario</v>
      </c>
      <c r="F4793" t="str">
        <f t="shared" si="150"/>
        <v/>
      </c>
      <c r="G4793">
        <v>10177</v>
      </c>
      <c r="H4793" s="2"/>
      <c r="I4793">
        <f>+ABS(SUMIF($A$4:$A$11183,A4793,$H$4:$H$11183)-IF(ISERROR(VLOOKUP(A4793,Seguimiento_Mar_2025!G$4:U$356,15,FALSE)),0,VLOOKUP(A4793,Seguimiento_Mar_2025!G$4:U$356,15,FALSE)))</f>
        <v>0</v>
      </c>
    </row>
    <row r="4794" spans="1:9" ht="30">
      <c r="A4794" t="s">
        <v>189</v>
      </c>
      <c r="B4794" s="1" t="str">
        <f>+IF(LEN(A4794)&gt;0,VLOOKUP(A4794,Seguimiento_Mar_2025!G$4:H$356,2,FALSE),"")</f>
        <v>Personas atendidas en programas de recreación, deporte formativo y actividad física para el Bien-estar</v>
      </c>
      <c r="C4794" s="1" t="str">
        <f>+IF(LEN(A4794)&gt;0,VLOOKUP(A4794,Seguimiento_Mar_2025!G$4:J$356,4,FALSE),"")</f>
        <v>INDEPORTES Antioquia</v>
      </c>
      <c r="D4794" t="s">
        <v>1246</v>
      </c>
      <c r="E4794" t="str">
        <f t="shared" si="151"/>
        <v>52010702Entrerríos</v>
      </c>
      <c r="F4794" t="str">
        <f t="shared" si="150"/>
        <v/>
      </c>
      <c r="G4794">
        <v>4760</v>
      </c>
      <c r="H4794" s="2"/>
      <c r="I4794">
        <f>+ABS(SUMIF($A$4:$A$11183,A4794,$H$4:$H$11183)-IF(ISERROR(VLOOKUP(A4794,Seguimiento_Mar_2025!G$4:U$356,15,FALSE)),0,VLOOKUP(A4794,Seguimiento_Mar_2025!G$4:U$356,15,FALSE)))</f>
        <v>0</v>
      </c>
    </row>
    <row r="4795" spans="1:9" ht="30">
      <c r="A4795" t="s">
        <v>189</v>
      </c>
      <c r="B4795" s="1" t="str">
        <f>+IF(LEN(A4795)&gt;0,VLOOKUP(A4795,Seguimiento_Mar_2025!G$4:H$356,2,FALSE),"")</f>
        <v>Personas atendidas en programas de recreación, deporte formativo y actividad física para el Bien-estar</v>
      </c>
      <c r="C4795" s="1" t="str">
        <f>+IF(LEN(A4795)&gt;0,VLOOKUP(A4795,Seguimiento_Mar_2025!G$4:J$356,4,FALSE),"")</f>
        <v>INDEPORTES Antioquia</v>
      </c>
      <c r="D4795" t="s">
        <v>1322</v>
      </c>
      <c r="E4795" t="str">
        <f t="shared" si="151"/>
        <v>52010702Envigado</v>
      </c>
      <c r="F4795" t="str">
        <f t="shared" si="150"/>
        <v/>
      </c>
      <c r="G4795">
        <v>16675</v>
      </c>
      <c r="H4795" s="2"/>
      <c r="I4795">
        <f>+ABS(SUMIF($A$4:$A$11183,A4795,$H$4:$H$11183)-IF(ISERROR(VLOOKUP(A4795,Seguimiento_Mar_2025!G$4:U$356,15,FALSE)),0,VLOOKUP(A4795,Seguimiento_Mar_2025!G$4:U$356,15,FALSE)))</f>
        <v>0</v>
      </c>
    </row>
    <row r="4796" spans="1:9" ht="30">
      <c r="A4796" t="s">
        <v>189</v>
      </c>
      <c r="B4796" s="1" t="str">
        <f>+IF(LEN(A4796)&gt;0,VLOOKUP(A4796,Seguimiento_Mar_2025!G$4:H$356,2,FALSE),"")</f>
        <v>Personas atendidas en programas de recreación, deporte formativo y actividad física para el Bien-estar</v>
      </c>
      <c r="C4796" s="1" t="str">
        <f>+IF(LEN(A4796)&gt;0,VLOOKUP(A4796,Seguimiento_Mar_2025!G$4:J$356,4,FALSE),"")</f>
        <v>INDEPORTES Antioquia</v>
      </c>
      <c r="D4796" t="s">
        <v>1323</v>
      </c>
      <c r="E4796" t="str">
        <f t="shared" si="151"/>
        <v>52010702Fredonia</v>
      </c>
      <c r="F4796" t="str">
        <f t="shared" si="150"/>
        <v/>
      </c>
      <c r="G4796">
        <v>2697</v>
      </c>
      <c r="H4796" s="2"/>
      <c r="I4796">
        <f>+ABS(SUMIF($A$4:$A$11183,A4796,$H$4:$H$11183)-IF(ISERROR(VLOOKUP(A4796,Seguimiento_Mar_2025!G$4:U$356,15,FALSE)),0,VLOOKUP(A4796,Seguimiento_Mar_2025!G$4:U$356,15,FALSE)))</f>
        <v>0</v>
      </c>
    </row>
    <row r="4797" spans="1:9" ht="30">
      <c r="A4797" t="s">
        <v>189</v>
      </c>
      <c r="B4797" s="1" t="str">
        <f>+IF(LEN(A4797)&gt;0,VLOOKUP(A4797,Seguimiento_Mar_2025!G$4:H$356,2,FALSE),"")</f>
        <v>Personas atendidas en programas de recreación, deporte formativo y actividad física para el Bien-estar</v>
      </c>
      <c r="C4797" s="1" t="str">
        <f>+IF(LEN(A4797)&gt;0,VLOOKUP(A4797,Seguimiento_Mar_2025!G$4:J$356,4,FALSE),"")</f>
        <v>INDEPORTES Antioquia</v>
      </c>
      <c r="D4797" t="s">
        <v>1324</v>
      </c>
      <c r="E4797" t="str">
        <f t="shared" si="151"/>
        <v>52010702Frontino</v>
      </c>
      <c r="F4797" t="str">
        <f t="shared" si="150"/>
        <v/>
      </c>
      <c r="G4797">
        <v>2150</v>
      </c>
      <c r="H4797" s="2"/>
      <c r="I4797">
        <f>+ABS(SUMIF($A$4:$A$11183,A4797,$H$4:$H$11183)-IF(ISERROR(VLOOKUP(A4797,Seguimiento_Mar_2025!G$4:U$356,15,FALSE)),0,VLOOKUP(A4797,Seguimiento_Mar_2025!G$4:U$356,15,FALSE)))</f>
        <v>0</v>
      </c>
    </row>
    <row r="4798" spans="1:9" ht="30">
      <c r="A4798" t="s">
        <v>189</v>
      </c>
      <c r="B4798" s="1" t="str">
        <f>+IF(LEN(A4798)&gt;0,VLOOKUP(A4798,Seguimiento_Mar_2025!G$4:H$356,2,FALSE),"")</f>
        <v>Personas atendidas en programas de recreación, deporte formativo y actividad física para el Bien-estar</v>
      </c>
      <c r="C4798" s="1" t="str">
        <f>+IF(LEN(A4798)&gt;0,VLOOKUP(A4798,Seguimiento_Mar_2025!G$4:J$356,4,FALSE),"")</f>
        <v>INDEPORTES Antioquia</v>
      </c>
      <c r="D4798" t="s">
        <v>1325</v>
      </c>
      <c r="E4798" t="str">
        <f t="shared" si="151"/>
        <v>52010702Giraldo</v>
      </c>
      <c r="F4798" t="str">
        <f t="shared" si="150"/>
        <v/>
      </c>
      <c r="G4798">
        <v>3125</v>
      </c>
      <c r="H4798" s="2"/>
      <c r="I4798">
        <f>+ABS(SUMIF($A$4:$A$11183,A4798,$H$4:$H$11183)-IF(ISERROR(VLOOKUP(A4798,Seguimiento_Mar_2025!G$4:U$356,15,FALSE)),0,VLOOKUP(A4798,Seguimiento_Mar_2025!G$4:U$356,15,FALSE)))</f>
        <v>0</v>
      </c>
    </row>
    <row r="4799" spans="1:9" ht="30">
      <c r="A4799" t="s">
        <v>189</v>
      </c>
      <c r="B4799" s="1" t="str">
        <f>+IF(LEN(A4799)&gt;0,VLOOKUP(A4799,Seguimiento_Mar_2025!G$4:H$356,2,FALSE),"")</f>
        <v>Personas atendidas en programas de recreación, deporte formativo y actividad física para el Bien-estar</v>
      </c>
      <c r="C4799" s="1" t="str">
        <f>+IF(LEN(A4799)&gt;0,VLOOKUP(A4799,Seguimiento_Mar_2025!G$4:J$356,4,FALSE),"")</f>
        <v>INDEPORTES Antioquia</v>
      </c>
      <c r="D4799" t="s">
        <v>1261</v>
      </c>
      <c r="E4799" t="str">
        <f t="shared" si="151"/>
        <v>52010702Girardota</v>
      </c>
      <c r="F4799" t="str">
        <f t="shared" si="150"/>
        <v/>
      </c>
      <c r="G4799">
        <v>509</v>
      </c>
      <c r="H4799" s="2"/>
      <c r="I4799">
        <f>+ABS(SUMIF($A$4:$A$11183,A4799,$H$4:$H$11183)-IF(ISERROR(VLOOKUP(A4799,Seguimiento_Mar_2025!G$4:U$356,15,FALSE)),0,VLOOKUP(A4799,Seguimiento_Mar_2025!G$4:U$356,15,FALSE)))</f>
        <v>0</v>
      </c>
    </row>
    <row r="4800" spans="1:9" ht="30">
      <c r="A4800" t="s">
        <v>189</v>
      </c>
      <c r="B4800" s="1" t="str">
        <f>+IF(LEN(A4800)&gt;0,VLOOKUP(A4800,Seguimiento_Mar_2025!G$4:H$356,2,FALSE),"")</f>
        <v>Personas atendidas en programas de recreación, deporte formativo y actividad física para el Bien-estar</v>
      </c>
      <c r="C4800" s="1" t="str">
        <f>+IF(LEN(A4800)&gt;0,VLOOKUP(A4800,Seguimiento_Mar_2025!G$4:J$356,4,FALSE),"")</f>
        <v>INDEPORTES Antioquia</v>
      </c>
      <c r="D4800" t="s">
        <v>1326</v>
      </c>
      <c r="E4800" t="str">
        <f t="shared" si="151"/>
        <v>52010702Gómez Plata</v>
      </c>
      <c r="F4800" t="str">
        <f t="shared" si="150"/>
        <v/>
      </c>
      <c r="G4800">
        <v>3128</v>
      </c>
      <c r="H4800" s="2"/>
      <c r="I4800">
        <f>+ABS(SUMIF($A$4:$A$11183,A4800,$H$4:$H$11183)-IF(ISERROR(VLOOKUP(A4800,Seguimiento_Mar_2025!G$4:U$356,15,FALSE)),0,VLOOKUP(A4800,Seguimiento_Mar_2025!G$4:U$356,15,FALSE)))</f>
        <v>0</v>
      </c>
    </row>
    <row r="4801" spans="1:9" ht="30">
      <c r="A4801" t="s">
        <v>189</v>
      </c>
      <c r="B4801" s="1" t="str">
        <f>+IF(LEN(A4801)&gt;0,VLOOKUP(A4801,Seguimiento_Mar_2025!G$4:H$356,2,FALSE),"")</f>
        <v>Personas atendidas en programas de recreación, deporte formativo y actividad física para el Bien-estar</v>
      </c>
      <c r="C4801" s="1" t="str">
        <f>+IF(LEN(A4801)&gt;0,VLOOKUP(A4801,Seguimiento_Mar_2025!G$4:J$356,4,FALSE),"")</f>
        <v>INDEPORTES Antioquia</v>
      </c>
      <c r="D4801" t="s">
        <v>1234</v>
      </c>
      <c r="E4801" t="str">
        <f t="shared" si="151"/>
        <v>52010702Granada</v>
      </c>
      <c r="F4801" t="str">
        <f t="shared" si="150"/>
        <v/>
      </c>
      <c r="G4801">
        <v>968</v>
      </c>
      <c r="H4801" s="2"/>
      <c r="I4801">
        <f>+ABS(SUMIF($A$4:$A$11183,A4801,$H$4:$H$11183)-IF(ISERROR(VLOOKUP(A4801,Seguimiento_Mar_2025!G$4:U$356,15,FALSE)),0,VLOOKUP(A4801,Seguimiento_Mar_2025!G$4:U$356,15,FALSE)))</f>
        <v>0</v>
      </c>
    </row>
    <row r="4802" spans="1:9" ht="30">
      <c r="A4802" t="s">
        <v>189</v>
      </c>
      <c r="B4802" s="1" t="str">
        <f>+IF(LEN(A4802)&gt;0,VLOOKUP(A4802,Seguimiento_Mar_2025!G$4:H$356,2,FALSE),"")</f>
        <v>Personas atendidas en programas de recreación, deporte formativo y actividad física para el Bien-estar</v>
      </c>
      <c r="C4802" s="1" t="str">
        <f>+IF(LEN(A4802)&gt;0,VLOOKUP(A4802,Seguimiento_Mar_2025!G$4:J$356,4,FALSE),"")</f>
        <v>INDEPORTES Antioquia</v>
      </c>
      <c r="D4802" t="s">
        <v>1282</v>
      </c>
      <c r="E4802" t="str">
        <f t="shared" si="151"/>
        <v>52010702Guadalupe</v>
      </c>
      <c r="F4802" t="str">
        <f t="shared" si="150"/>
        <v/>
      </c>
      <c r="G4802">
        <v>1024</v>
      </c>
      <c r="H4802" s="2"/>
      <c r="I4802">
        <f>+ABS(SUMIF($A$4:$A$11183,A4802,$H$4:$H$11183)-IF(ISERROR(VLOOKUP(A4802,Seguimiento_Mar_2025!G$4:U$356,15,FALSE)),0,VLOOKUP(A4802,Seguimiento_Mar_2025!G$4:U$356,15,FALSE)))</f>
        <v>0</v>
      </c>
    </row>
    <row r="4803" spans="1:9" ht="30">
      <c r="A4803" t="s">
        <v>189</v>
      </c>
      <c r="B4803" s="1" t="str">
        <f>+IF(LEN(A4803)&gt;0,VLOOKUP(A4803,Seguimiento_Mar_2025!G$4:H$356,2,FALSE),"")</f>
        <v>Personas atendidas en programas de recreación, deporte formativo y actividad física para el Bien-estar</v>
      </c>
      <c r="C4803" s="1" t="str">
        <f>+IF(LEN(A4803)&gt;0,VLOOKUP(A4803,Seguimiento_Mar_2025!G$4:J$356,4,FALSE),"")</f>
        <v>INDEPORTES Antioquia</v>
      </c>
      <c r="D4803" t="s">
        <v>1327</v>
      </c>
      <c r="E4803" t="str">
        <f t="shared" si="151"/>
        <v>52010702Guarne</v>
      </c>
      <c r="F4803" t="str">
        <f t="shared" si="150"/>
        <v/>
      </c>
      <c r="G4803">
        <v>5393</v>
      </c>
      <c r="H4803" s="2"/>
      <c r="I4803">
        <f>+ABS(SUMIF($A$4:$A$11183,A4803,$H$4:$H$11183)-IF(ISERROR(VLOOKUP(A4803,Seguimiento_Mar_2025!G$4:U$356,15,FALSE)),0,VLOOKUP(A4803,Seguimiento_Mar_2025!G$4:U$356,15,FALSE)))</f>
        <v>0</v>
      </c>
    </row>
    <row r="4804" spans="1:9" ht="30">
      <c r="A4804" t="s">
        <v>189</v>
      </c>
      <c r="B4804" s="1" t="str">
        <f>+IF(LEN(A4804)&gt;0,VLOOKUP(A4804,Seguimiento_Mar_2025!G$4:H$356,2,FALSE),"")</f>
        <v>Personas atendidas en programas de recreación, deporte formativo y actividad física para el Bien-estar</v>
      </c>
      <c r="C4804" s="1" t="str">
        <f>+IF(LEN(A4804)&gt;0,VLOOKUP(A4804,Seguimiento_Mar_2025!G$4:J$356,4,FALSE),"")</f>
        <v>INDEPORTES Antioquia</v>
      </c>
      <c r="D4804" t="s">
        <v>1328</v>
      </c>
      <c r="E4804" t="str">
        <f t="shared" si="151"/>
        <v>52010702Guatapé</v>
      </c>
      <c r="F4804" t="str">
        <f t="shared" ref="F4804:F4867" si="152">+IF(IF(LEN(E4804)&gt;0,COUNTIF($E$4:$E$11183,E4804),"")=1,"",IF(LEN(E4804)&gt;0,COUNTIF($E$4:$E$11183,E4804),""))</f>
        <v/>
      </c>
      <c r="G4804">
        <v>905</v>
      </c>
      <c r="H4804" s="2"/>
      <c r="I4804">
        <f>+ABS(SUMIF($A$4:$A$11183,A4804,$H$4:$H$11183)-IF(ISERROR(VLOOKUP(A4804,Seguimiento_Mar_2025!G$4:U$356,15,FALSE)),0,VLOOKUP(A4804,Seguimiento_Mar_2025!G$4:U$356,15,FALSE)))</f>
        <v>0</v>
      </c>
    </row>
    <row r="4805" spans="1:9" ht="30">
      <c r="A4805" t="s">
        <v>189</v>
      </c>
      <c r="B4805" s="1" t="str">
        <f>+IF(LEN(A4805)&gt;0,VLOOKUP(A4805,Seguimiento_Mar_2025!G$4:H$356,2,FALSE),"")</f>
        <v>Personas atendidas en programas de recreación, deporte formativo y actividad física para el Bien-estar</v>
      </c>
      <c r="C4805" s="1" t="str">
        <f>+IF(LEN(A4805)&gt;0,VLOOKUP(A4805,Seguimiento_Mar_2025!G$4:J$356,4,FALSE),"")</f>
        <v>INDEPORTES Antioquia</v>
      </c>
      <c r="D4805" t="s">
        <v>1293</v>
      </c>
      <c r="E4805" t="str">
        <f t="shared" si="151"/>
        <v>52010702Heliconia</v>
      </c>
      <c r="F4805" t="str">
        <f t="shared" si="152"/>
        <v/>
      </c>
      <c r="G4805">
        <v>1039</v>
      </c>
      <c r="H4805" s="2"/>
      <c r="I4805">
        <f>+ABS(SUMIF($A$4:$A$11183,A4805,$H$4:$H$11183)-IF(ISERROR(VLOOKUP(A4805,Seguimiento_Mar_2025!G$4:U$356,15,FALSE)),0,VLOOKUP(A4805,Seguimiento_Mar_2025!G$4:U$356,15,FALSE)))</f>
        <v>0</v>
      </c>
    </row>
    <row r="4806" spans="1:9" ht="30">
      <c r="A4806" t="s">
        <v>189</v>
      </c>
      <c r="B4806" s="1" t="str">
        <f>+IF(LEN(A4806)&gt;0,VLOOKUP(A4806,Seguimiento_Mar_2025!G$4:H$356,2,FALSE),"")</f>
        <v>Personas atendidas en programas de recreación, deporte formativo y actividad física para el Bien-estar</v>
      </c>
      <c r="C4806" s="1" t="str">
        <f>+IF(LEN(A4806)&gt;0,VLOOKUP(A4806,Seguimiento_Mar_2025!G$4:J$356,4,FALSE),"")</f>
        <v>INDEPORTES Antioquia</v>
      </c>
      <c r="D4806" t="s">
        <v>1283</v>
      </c>
      <c r="E4806" t="str">
        <f t="shared" si="151"/>
        <v>52010702Hispania</v>
      </c>
      <c r="F4806" t="str">
        <f t="shared" si="152"/>
        <v/>
      </c>
      <c r="G4806">
        <v>2321</v>
      </c>
      <c r="H4806" s="2"/>
      <c r="I4806">
        <f>+ABS(SUMIF($A$4:$A$11183,A4806,$H$4:$H$11183)-IF(ISERROR(VLOOKUP(A4806,Seguimiento_Mar_2025!G$4:U$356,15,FALSE)),0,VLOOKUP(A4806,Seguimiento_Mar_2025!G$4:U$356,15,FALSE)))</f>
        <v>0</v>
      </c>
    </row>
    <row r="4807" spans="1:9" ht="30">
      <c r="A4807" t="s">
        <v>189</v>
      </c>
      <c r="B4807" s="1" t="str">
        <f>+IF(LEN(A4807)&gt;0,VLOOKUP(A4807,Seguimiento_Mar_2025!G$4:H$356,2,FALSE),"")</f>
        <v>Personas atendidas en programas de recreación, deporte formativo y actividad física para el Bien-estar</v>
      </c>
      <c r="C4807" s="1" t="str">
        <f>+IF(LEN(A4807)&gt;0,VLOOKUP(A4807,Seguimiento_Mar_2025!G$4:J$356,4,FALSE),"")</f>
        <v>INDEPORTES Antioquia</v>
      </c>
      <c r="D4807" t="s">
        <v>1329</v>
      </c>
      <c r="E4807" t="str">
        <f t="shared" si="151"/>
        <v>52010702Itagüí</v>
      </c>
      <c r="F4807" t="str">
        <f t="shared" si="152"/>
        <v/>
      </c>
      <c r="G4807">
        <v>7965</v>
      </c>
      <c r="H4807" s="2"/>
      <c r="I4807">
        <f>+ABS(SUMIF($A$4:$A$11183,A4807,$H$4:$H$11183)-IF(ISERROR(VLOOKUP(A4807,Seguimiento_Mar_2025!G$4:U$356,15,FALSE)),0,VLOOKUP(A4807,Seguimiento_Mar_2025!G$4:U$356,15,FALSE)))</f>
        <v>0</v>
      </c>
    </row>
    <row r="4808" spans="1:9" ht="30">
      <c r="A4808" t="s">
        <v>189</v>
      </c>
      <c r="B4808" s="1" t="str">
        <f>+IF(LEN(A4808)&gt;0,VLOOKUP(A4808,Seguimiento_Mar_2025!G$4:H$356,2,FALSE),"")</f>
        <v>Personas atendidas en programas de recreación, deporte formativo y actividad física para el Bien-estar</v>
      </c>
      <c r="C4808" s="1" t="str">
        <f>+IF(LEN(A4808)&gt;0,VLOOKUP(A4808,Seguimiento_Mar_2025!G$4:J$356,4,FALSE),"")</f>
        <v>INDEPORTES Antioquia</v>
      </c>
      <c r="D4808" t="s">
        <v>1238</v>
      </c>
      <c r="E4808" t="str">
        <f t="shared" si="151"/>
        <v>52010702Ituango</v>
      </c>
      <c r="F4808" t="str">
        <f t="shared" si="152"/>
        <v/>
      </c>
      <c r="G4808">
        <v>42</v>
      </c>
      <c r="H4808" s="2"/>
      <c r="I4808">
        <f>+ABS(SUMIF($A$4:$A$11183,A4808,$H$4:$H$11183)-IF(ISERROR(VLOOKUP(A4808,Seguimiento_Mar_2025!G$4:U$356,15,FALSE)),0,VLOOKUP(A4808,Seguimiento_Mar_2025!G$4:U$356,15,FALSE)))</f>
        <v>0</v>
      </c>
    </row>
    <row r="4809" spans="1:9" ht="30">
      <c r="A4809" t="s">
        <v>189</v>
      </c>
      <c r="B4809" s="1" t="str">
        <f>+IF(LEN(A4809)&gt;0,VLOOKUP(A4809,Seguimiento_Mar_2025!G$4:H$356,2,FALSE),"")</f>
        <v>Personas atendidas en programas de recreación, deporte formativo y actividad física para el Bien-estar</v>
      </c>
      <c r="C4809" s="1" t="str">
        <f>+IF(LEN(A4809)&gt;0,VLOOKUP(A4809,Seguimiento_Mar_2025!G$4:J$356,4,FALSE),"")</f>
        <v>INDEPORTES Antioquia</v>
      </c>
      <c r="D4809" t="s">
        <v>1330</v>
      </c>
      <c r="E4809" t="str">
        <f t="shared" si="151"/>
        <v>52010702Jardín</v>
      </c>
      <c r="F4809" t="str">
        <f t="shared" si="152"/>
        <v/>
      </c>
      <c r="G4809">
        <v>5696</v>
      </c>
      <c r="H4809" s="2"/>
      <c r="I4809">
        <f>+ABS(SUMIF($A$4:$A$11183,A4809,$H$4:$H$11183)-IF(ISERROR(VLOOKUP(A4809,Seguimiento_Mar_2025!G$4:U$356,15,FALSE)),0,VLOOKUP(A4809,Seguimiento_Mar_2025!G$4:U$356,15,FALSE)))</f>
        <v>0</v>
      </c>
    </row>
    <row r="4810" spans="1:9" ht="30">
      <c r="A4810" t="s">
        <v>189</v>
      </c>
      <c r="B4810" s="1" t="str">
        <f>+IF(LEN(A4810)&gt;0,VLOOKUP(A4810,Seguimiento_Mar_2025!G$4:H$356,2,FALSE),"")</f>
        <v>Personas atendidas en programas de recreación, deporte formativo y actividad física para el Bien-estar</v>
      </c>
      <c r="C4810" s="1" t="str">
        <f>+IF(LEN(A4810)&gt;0,VLOOKUP(A4810,Seguimiento_Mar_2025!G$4:J$356,4,FALSE),"")</f>
        <v>INDEPORTES Antioquia</v>
      </c>
      <c r="D4810" t="s">
        <v>1237</v>
      </c>
      <c r="E4810" t="str">
        <f t="shared" si="151"/>
        <v>52010702Jericó</v>
      </c>
      <c r="F4810" t="str">
        <f t="shared" si="152"/>
        <v/>
      </c>
      <c r="G4810">
        <v>3001</v>
      </c>
      <c r="H4810" s="2"/>
      <c r="I4810">
        <f>+ABS(SUMIF($A$4:$A$11183,A4810,$H$4:$H$11183)-IF(ISERROR(VLOOKUP(A4810,Seguimiento_Mar_2025!G$4:U$356,15,FALSE)),0,VLOOKUP(A4810,Seguimiento_Mar_2025!G$4:U$356,15,FALSE)))</f>
        <v>0</v>
      </c>
    </row>
    <row r="4811" spans="1:9" ht="30">
      <c r="A4811" t="s">
        <v>189</v>
      </c>
      <c r="B4811" s="1" t="str">
        <f>+IF(LEN(A4811)&gt;0,VLOOKUP(A4811,Seguimiento_Mar_2025!G$4:H$356,2,FALSE),"")</f>
        <v>Personas atendidas en programas de recreación, deporte formativo y actividad física para el Bien-estar</v>
      </c>
      <c r="C4811" s="1" t="str">
        <f>+IF(LEN(A4811)&gt;0,VLOOKUP(A4811,Seguimiento_Mar_2025!G$4:J$356,4,FALSE),"")</f>
        <v>INDEPORTES Antioquia</v>
      </c>
      <c r="D4811" t="s">
        <v>1331</v>
      </c>
      <c r="E4811" t="str">
        <f t="shared" si="151"/>
        <v>52010702La Ceja del Tambo</v>
      </c>
      <c r="F4811" t="str">
        <f t="shared" si="152"/>
        <v/>
      </c>
      <c r="G4811">
        <v>12601</v>
      </c>
      <c r="H4811" s="2"/>
      <c r="I4811">
        <f>+ABS(SUMIF($A$4:$A$11183,A4811,$H$4:$H$11183)-IF(ISERROR(VLOOKUP(A4811,Seguimiento_Mar_2025!G$4:U$356,15,FALSE)),0,VLOOKUP(A4811,Seguimiento_Mar_2025!G$4:U$356,15,FALSE)))</f>
        <v>0</v>
      </c>
    </row>
    <row r="4812" spans="1:9" ht="30">
      <c r="A4812" t="s">
        <v>189</v>
      </c>
      <c r="B4812" s="1" t="str">
        <f>+IF(LEN(A4812)&gt;0,VLOOKUP(A4812,Seguimiento_Mar_2025!G$4:H$356,2,FALSE),"")</f>
        <v>Personas atendidas en programas de recreación, deporte formativo y actividad física para el Bien-estar</v>
      </c>
      <c r="C4812" s="1" t="str">
        <f>+IF(LEN(A4812)&gt;0,VLOOKUP(A4812,Seguimiento_Mar_2025!G$4:J$356,4,FALSE),"")</f>
        <v>INDEPORTES Antioquia</v>
      </c>
      <c r="D4812" t="s">
        <v>1332</v>
      </c>
      <c r="E4812" t="str">
        <f t="shared" si="151"/>
        <v>52010702La Estrella</v>
      </c>
      <c r="F4812" t="str">
        <f t="shared" si="152"/>
        <v/>
      </c>
      <c r="G4812">
        <v>2585</v>
      </c>
      <c r="H4812" s="2"/>
      <c r="I4812">
        <f>+ABS(SUMIF($A$4:$A$11183,A4812,$H$4:$H$11183)-IF(ISERROR(VLOOKUP(A4812,Seguimiento_Mar_2025!G$4:U$356,15,FALSE)),0,VLOOKUP(A4812,Seguimiento_Mar_2025!G$4:U$356,15,FALSE)))</f>
        <v>0</v>
      </c>
    </row>
    <row r="4813" spans="1:9" ht="30">
      <c r="A4813" t="s">
        <v>189</v>
      </c>
      <c r="B4813" s="1" t="str">
        <f>+IF(LEN(A4813)&gt;0,VLOOKUP(A4813,Seguimiento_Mar_2025!G$4:H$356,2,FALSE),"")</f>
        <v>Personas atendidas en programas de recreación, deporte formativo y actividad física para el Bien-estar</v>
      </c>
      <c r="C4813" s="1" t="str">
        <f>+IF(LEN(A4813)&gt;0,VLOOKUP(A4813,Seguimiento_Mar_2025!G$4:J$356,4,FALSE),"")</f>
        <v>INDEPORTES Antioquia</v>
      </c>
      <c r="D4813" t="s">
        <v>1294</v>
      </c>
      <c r="E4813" t="str">
        <f t="shared" si="151"/>
        <v>52010702La Pintada</v>
      </c>
      <c r="F4813" t="str">
        <f t="shared" si="152"/>
        <v/>
      </c>
      <c r="G4813">
        <v>2874</v>
      </c>
      <c r="H4813" s="2"/>
      <c r="I4813">
        <f>+ABS(SUMIF($A$4:$A$11183,A4813,$H$4:$H$11183)-IF(ISERROR(VLOOKUP(A4813,Seguimiento_Mar_2025!G$4:U$356,15,FALSE)),0,VLOOKUP(A4813,Seguimiento_Mar_2025!G$4:U$356,15,FALSE)))</f>
        <v>0</v>
      </c>
    </row>
    <row r="4814" spans="1:9" ht="30">
      <c r="A4814" t="s">
        <v>189</v>
      </c>
      <c r="B4814" s="1" t="str">
        <f>+IF(LEN(A4814)&gt;0,VLOOKUP(A4814,Seguimiento_Mar_2025!G$4:H$356,2,FALSE),"")</f>
        <v>Personas atendidas en programas de recreación, deporte formativo y actividad física para el Bien-estar</v>
      </c>
      <c r="C4814" s="1" t="str">
        <f>+IF(LEN(A4814)&gt;0,VLOOKUP(A4814,Seguimiento_Mar_2025!G$4:J$356,4,FALSE),"")</f>
        <v>INDEPORTES Antioquia</v>
      </c>
      <c r="D4814" t="s">
        <v>1333</v>
      </c>
      <c r="E4814" t="str">
        <f t="shared" si="151"/>
        <v>52010702La Unión</v>
      </c>
      <c r="F4814" t="str">
        <f t="shared" si="152"/>
        <v/>
      </c>
      <c r="G4814">
        <v>3024</v>
      </c>
      <c r="H4814" s="2"/>
      <c r="I4814">
        <f>+ABS(SUMIF($A$4:$A$11183,A4814,$H$4:$H$11183)-IF(ISERROR(VLOOKUP(A4814,Seguimiento_Mar_2025!G$4:U$356,15,FALSE)),0,VLOOKUP(A4814,Seguimiento_Mar_2025!G$4:U$356,15,FALSE)))</f>
        <v>0</v>
      </c>
    </row>
    <row r="4815" spans="1:9" ht="30">
      <c r="A4815" t="s">
        <v>189</v>
      </c>
      <c r="B4815" s="1" t="str">
        <f>+IF(LEN(A4815)&gt;0,VLOOKUP(A4815,Seguimiento_Mar_2025!G$4:H$356,2,FALSE),"")</f>
        <v>Personas atendidas en programas de recreación, deporte formativo y actividad física para el Bien-estar</v>
      </c>
      <c r="C4815" s="1" t="str">
        <f>+IF(LEN(A4815)&gt;0,VLOOKUP(A4815,Seguimiento_Mar_2025!G$4:J$356,4,FALSE),"")</f>
        <v>INDEPORTES Antioquia</v>
      </c>
      <c r="D4815" t="s">
        <v>1240</v>
      </c>
      <c r="E4815" t="str">
        <f t="shared" si="151"/>
        <v>52010702Liborina</v>
      </c>
      <c r="F4815" t="str">
        <f t="shared" si="152"/>
        <v/>
      </c>
      <c r="G4815">
        <v>2149</v>
      </c>
      <c r="H4815" s="2"/>
      <c r="I4815">
        <f>+ABS(SUMIF($A$4:$A$11183,A4815,$H$4:$H$11183)-IF(ISERROR(VLOOKUP(A4815,Seguimiento_Mar_2025!G$4:U$356,15,FALSE)),0,VLOOKUP(A4815,Seguimiento_Mar_2025!G$4:U$356,15,FALSE)))</f>
        <v>0</v>
      </c>
    </row>
    <row r="4816" spans="1:9" ht="30">
      <c r="A4816" t="s">
        <v>189</v>
      </c>
      <c r="B4816" s="1" t="str">
        <f>+IF(LEN(A4816)&gt;0,VLOOKUP(A4816,Seguimiento_Mar_2025!G$4:H$356,2,FALSE),"")</f>
        <v>Personas atendidas en programas de recreación, deporte formativo y actividad física para el Bien-estar</v>
      </c>
      <c r="C4816" s="1" t="str">
        <f>+IF(LEN(A4816)&gt;0,VLOOKUP(A4816,Seguimiento_Mar_2025!G$4:J$356,4,FALSE),"")</f>
        <v>INDEPORTES Antioquia</v>
      </c>
      <c r="D4816" t="s">
        <v>1275</v>
      </c>
      <c r="E4816" t="str">
        <f t="shared" si="151"/>
        <v>52010702Maceo</v>
      </c>
      <c r="F4816" t="str">
        <f t="shared" si="152"/>
        <v/>
      </c>
      <c r="G4816">
        <v>1962</v>
      </c>
      <c r="H4816" s="2"/>
      <c r="I4816">
        <f>+ABS(SUMIF($A$4:$A$11183,A4816,$H$4:$H$11183)-IF(ISERROR(VLOOKUP(A4816,Seguimiento_Mar_2025!G$4:U$356,15,FALSE)),0,VLOOKUP(A4816,Seguimiento_Mar_2025!G$4:U$356,15,FALSE)))</f>
        <v>0</v>
      </c>
    </row>
    <row r="4817" spans="1:9" ht="30">
      <c r="A4817" t="s">
        <v>189</v>
      </c>
      <c r="B4817" s="1" t="str">
        <f>+IF(LEN(A4817)&gt;0,VLOOKUP(A4817,Seguimiento_Mar_2025!G$4:H$356,2,FALSE),"")</f>
        <v>Personas atendidas en programas de recreación, deporte formativo y actividad física para el Bien-estar</v>
      </c>
      <c r="C4817" s="1" t="str">
        <f>+IF(LEN(A4817)&gt;0,VLOOKUP(A4817,Seguimiento_Mar_2025!G$4:J$356,4,FALSE),"")</f>
        <v>INDEPORTES Antioquia</v>
      </c>
      <c r="D4817" t="s">
        <v>1334</v>
      </c>
      <c r="E4817" t="str">
        <f t="shared" si="151"/>
        <v>52010702Marinilla</v>
      </c>
      <c r="F4817" t="str">
        <f t="shared" si="152"/>
        <v/>
      </c>
      <c r="G4817">
        <v>1207</v>
      </c>
      <c r="H4817" s="2"/>
      <c r="I4817">
        <f>+ABS(SUMIF($A$4:$A$11183,A4817,$H$4:$H$11183)-IF(ISERROR(VLOOKUP(A4817,Seguimiento_Mar_2025!G$4:U$356,15,FALSE)),0,VLOOKUP(A4817,Seguimiento_Mar_2025!G$4:U$356,15,FALSE)))</f>
        <v>0</v>
      </c>
    </row>
    <row r="4818" spans="1:9" ht="30">
      <c r="A4818" t="s">
        <v>189</v>
      </c>
      <c r="B4818" s="1" t="str">
        <f>+IF(LEN(A4818)&gt;0,VLOOKUP(A4818,Seguimiento_Mar_2025!G$4:H$356,2,FALSE),"")</f>
        <v>Personas atendidas en programas de recreación, deporte formativo y actividad física para el Bien-estar</v>
      </c>
      <c r="C4818" s="1" t="str">
        <f>+IF(LEN(A4818)&gt;0,VLOOKUP(A4818,Seguimiento_Mar_2025!G$4:J$356,4,FALSE),"")</f>
        <v>INDEPORTES Antioquia</v>
      </c>
      <c r="D4818" t="s">
        <v>1256</v>
      </c>
      <c r="E4818" t="str">
        <f t="shared" si="151"/>
        <v>52010702Medellín</v>
      </c>
      <c r="F4818" t="str">
        <f t="shared" si="152"/>
        <v/>
      </c>
      <c r="G4818">
        <v>832</v>
      </c>
      <c r="H4818" s="2"/>
      <c r="I4818">
        <f>+ABS(SUMIF($A$4:$A$11183,A4818,$H$4:$H$11183)-IF(ISERROR(VLOOKUP(A4818,Seguimiento_Mar_2025!G$4:U$356,15,FALSE)),0,VLOOKUP(A4818,Seguimiento_Mar_2025!G$4:U$356,15,FALSE)))</f>
        <v>0</v>
      </c>
    </row>
    <row r="4819" spans="1:9" ht="30">
      <c r="A4819" t="s">
        <v>189</v>
      </c>
      <c r="B4819" s="1" t="str">
        <f>+IF(LEN(A4819)&gt;0,VLOOKUP(A4819,Seguimiento_Mar_2025!G$4:H$356,2,FALSE),"")</f>
        <v>Personas atendidas en programas de recreación, deporte formativo y actividad física para el Bien-estar</v>
      </c>
      <c r="C4819" s="1" t="str">
        <f>+IF(LEN(A4819)&gt;0,VLOOKUP(A4819,Seguimiento_Mar_2025!G$4:J$356,4,FALSE),"")</f>
        <v>INDEPORTES Antioquia</v>
      </c>
      <c r="D4819" t="s">
        <v>1284</v>
      </c>
      <c r="E4819" t="str">
        <f t="shared" si="151"/>
        <v>52010702Montebello</v>
      </c>
      <c r="F4819" t="str">
        <f t="shared" si="152"/>
        <v/>
      </c>
      <c r="G4819">
        <v>14</v>
      </c>
      <c r="H4819" s="2"/>
      <c r="I4819">
        <f>+ABS(SUMIF($A$4:$A$11183,A4819,$H$4:$H$11183)-IF(ISERROR(VLOOKUP(A4819,Seguimiento_Mar_2025!G$4:U$356,15,FALSE)),0,VLOOKUP(A4819,Seguimiento_Mar_2025!G$4:U$356,15,FALSE)))</f>
        <v>0</v>
      </c>
    </row>
    <row r="4820" spans="1:9" ht="30">
      <c r="A4820" t="s">
        <v>189</v>
      </c>
      <c r="B4820" s="1" t="str">
        <f>+IF(LEN(A4820)&gt;0,VLOOKUP(A4820,Seguimiento_Mar_2025!G$4:H$356,2,FALSE),"")</f>
        <v>Personas atendidas en programas de recreación, deporte formativo y actividad física para el Bien-estar</v>
      </c>
      <c r="C4820" s="1" t="str">
        <f>+IF(LEN(A4820)&gt;0,VLOOKUP(A4820,Seguimiento_Mar_2025!G$4:J$356,4,FALSE),"")</f>
        <v>INDEPORTES Antioquia</v>
      </c>
      <c r="D4820" t="s">
        <v>1243</v>
      </c>
      <c r="E4820" t="str">
        <f t="shared" si="151"/>
        <v>52010702Murindó</v>
      </c>
      <c r="F4820" t="str">
        <f t="shared" si="152"/>
        <v/>
      </c>
      <c r="G4820">
        <v>299</v>
      </c>
      <c r="H4820" s="2"/>
      <c r="I4820">
        <f>+ABS(SUMIF($A$4:$A$11183,A4820,$H$4:$H$11183)-IF(ISERROR(VLOOKUP(A4820,Seguimiento_Mar_2025!G$4:U$356,15,FALSE)),0,VLOOKUP(A4820,Seguimiento_Mar_2025!G$4:U$356,15,FALSE)))</f>
        <v>0</v>
      </c>
    </row>
    <row r="4821" spans="1:9" ht="30">
      <c r="A4821" t="s">
        <v>189</v>
      </c>
      <c r="B4821" s="1" t="str">
        <f>+IF(LEN(A4821)&gt;0,VLOOKUP(A4821,Seguimiento_Mar_2025!G$4:H$356,2,FALSE),"")</f>
        <v>Personas atendidas en programas de recreación, deporte formativo y actividad física para el Bien-estar</v>
      </c>
      <c r="C4821" s="1" t="str">
        <f>+IF(LEN(A4821)&gt;0,VLOOKUP(A4821,Seguimiento_Mar_2025!G$4:J$356,4,FALSE),"")</f>
        <v>INDEPORTES Antioquia</v>
      </c>
      <c r="D4821" t="s">
        <v>1285</v>
      </c>
      <c r="E4821" t="str">
        <f t="shared" si="151"/>
        <v>52010702Mutatá</v>
      </c>
      <c r="F4821" t="str">
        <f t="shared" si="152"/>
        <v/>
      </c>
      <c r="G4821">
        <v>109</v>
      </c>
      <c r="H4821" s="2"/>
      <c r="I4821">
        <f>+ABS(SUMIF($A$4:$A$11183,A4821,$H$4:$H$11183)-IF(ISERROR(VLOOKUP(A4821,Seguimiento_Mar_2025!G$4:U$356,15,FALSE)),0,VLOOKUP(A4821,Seguimiento_Mar_2025!G$4:U$356,15,FALSE)))</f>
        <v>0</v>
      </c>
    </row>
    <row r="4822" spans="1:9" ht="30">
      <c r="A4822" t="s">
        <v>189</v>
      </c>
      <c r="B4822" s="1" t="str">
        <f>+IF(LEN(A4822)&gt;0,VLOOKUP(A4822,Seguimiento_Mar_2025!G$4:H$356,2,FALSE),"")</f>
        <v>Personas atendidas en programas de recreación, deporte formativo y actividad física para el Bien-estar</v>
      </c>
      <c r="C4822" s="1" t="str">
        <f>+IF(LEN(A4822)&gt;0,VLOOKUP(A4822,Seguimiento_Mar_2025!G$4:J$356,4,FALSE),"")</f>
        <v>INDEPORTES Antioquia</v>
      </c>
      <c r="D4822" t="s">
        <v>1286</v>
      </c>
      <c r="E4822" t="str">
        <f t="shared" si="151"/>
        <v>52010702Nariño</v>
      </c>
      <c r="F4822" t="str">
        <f t="shared" si="152"/>
        <v/>
      </c>
      <c r="G4822">
        <v>59</v>
      </c>
      <c r="H4822" s="2"/>
      <c r="I4822">
        <f>+ABS(SUMIF($A$4:$A$11183,A4822,$H$4:$H$11183)-IF(ISERROR(VLOOKUP(A4822,Seguimiento_Mar_2025!G$4:U$356,15,FALSE)),0,VLOOKUP(A4822,Seguimiento_Mar_2025!G$4:U$356,15,FALSE)))</f>
        <v>0</v>
      </c>
    </row>
    <row r="4823" spans="1:9" ht="30">
      <c r="A4823" t="s">
        <v>189</v>
      </c>
      <c r="B4823" s="1" t="str">
        <f>+IF(LEN(A4823)&gt;0,VLOOKUP(A4823,Seguimiento_Mar_2025!G$4:H$356,2,FALSE),"")</f>
        <v>Personas atendidas en programas de recreación, deporte formativo y actividad física para el Bien-estar</v>
      </c>
      <c r="C4823" s="1" t="str">
        <f>+IF(LEN(A4823)&gt;0,VLOOKUP(A4823,Seguimiento_Mar_2025!G$4:J$356,4,FALSE),"")</f>
        <v>INDEPORTES Antioquia</v>
      </c>
      <c r="D4823" t="s">
        <v>1239</v>
      </c>
      <c r="E4823" t="str">
        <f t="shared" si="151"/>
        <v>52010702Nechí</v>
      </c>
      <c r="F4823" t="str">
        <f t="shared" si="152"/>
        <v/>
      </c>
      <c r="G4823">
        <v>82</v>
      </c>
      <c r="H4823" s="2"/>
      <c r="I4823">
        <f>+ABS(SUMIF($A$4:$A$11183,A4823,$H$4:$H$11183)-IF(ISERROR(VLOOKUP(A4823,Seguimiento_Mar_2025!G$4:U$356,15,FALSE)),0,VLOOKUP(A4823,Seguimiento_Mar_2025!G$4:U$356,15,FALSE)))</f>
        <v>0</v>
      </c>
    </row>
    <row r="4824" spans="1:9" ht="30">
      <c r="A4824" t="s">
        <v>189</v>
      </c>
      <c r="B4824" s="1" t="str">
        <f>+IF(LEN(A4824)&gt;0,VLOOKUP(A4824,Seguimiento_Mar_2025!G$4:H$356,2,FALSE),"")</f>
        <v>Personas atendidas en programas de recreación, deporte formativo y actividad física para el Bien-estar</v>
      </c>
      <c r="C4824" s="1" t="str">
        <f>+IF(LEN(A4824)&gt;0,VLOOKUP(A4824,Seguimiento_Mar_2025!G$4:J$356,4,FALSE),"")</f>
        <v>INDEPORTES Antioquia</v>
      </c>
      <c r="D4824" t="s">
        <v>1228</v>
      </c>
      <c r="E4824" t="str">
        <f t="shared" si="151"/>
        <v>52010702Necoclí</v>
      </c>
      <c r="F4824" t="str">
        <f t="shared" si="152"/>
        <v/>
      </c>
      <c r="G4824">
        <v>1896</v>
      </c>
      <c r="H4824" s="2"/>
      <c r="I4824">
        <f>+ABS(SUMIF($A$4:$A$11183,A4824,$H$4:$H$11183)-IF(ISERROR(VLOOKUP(A4824,Seguimiento_Mar_2025!G$4:U$356,15,FALSE)),0,VLOOKUP(A4824,Seguimiento_Mar_2025!G$4:U$356,15,FALSE)))</f>
        <v>0</v>
      </c>
    </row>
    <row r="4825" spans="1:9" ht="30">
      <c r="A4825" t="s">
        <v>189</v>
      </c>
      <c r="B4825" s="1" t="str">
        <f>+IF(LEN(A4825)&gt;0,VLOOKUP(A4825,Seguimiento_Mar_2025!G$4:H$356,2,FALSE),"")</f>
        <v>Personas atendidas en programas de recreación, deporte formativo y actividad física para el Bien-estar</v>
      </c>
      <c r="C4825" s="1" t="str">
        <f>+IF(LEN(A4825)&gt;0,VLOOKUP(A4825,Seguimiento_Mar_2025!G$4:J$356,4,FALSE),"")</f>
        <v>INDEPORTES Antioquia</v>
      </c>
      <c r="D4825" t="s">
        <v>1274</v>
      </c>
      <c r="E4825" t="str">
        <f t="shared" si="151"/>
        <v>52010702Olaya</v>
      </c>
      <c r="F4825" t="str">
        <f t="shared" si="152"/>
        <v/>
      </c>
      <c r="G4825">
        <v>1666</v>
      </c>
      <c r="H4825" s="2"/>
      <c r="I4825">
        <f>+ABS(SUMIF($A$4:$A$11183,A4825,$H$4:$H$11183)-IF(ISERROR(VLOOKUP(A4825,Seguimiento_Mar_2025!G$4:U$356,15,FALSE)),0,VLOOKUP(A4825,Seguimiento_Mar_2025!G$4:U$356,15,FALSE)))</f>
        <v>0</v>
      </c>
    </row>
    <row r="4826" spans="1:9" ht="30">
      <c r="A4826" t="s">
        <v>189</v>
      </c>
      <c r="B4826" s="1" t="str">
        <f>+IF(LEN(A4826)&gt;0,VLOOKUP(A4826,Seguimiento_Mar_2025!G$4:H$356,2,FALSE),"")</f>
        <v>Personas atendidas en programas de recreación, deporte formativo y actividad física para el Bien-estar</v>
      </c>
      <c r="C4826" s="1" t="str">
        <f>+IF(LEN(A4826)&gt;0,VLOOKUP(A4826,Seguimiento_Mar_2025!G$4:J$356,4,FALSE),"")</f>
        <v>INDEPORTES Antioquia</v>
      </c>
      <c r="D4826" t="s">
        <v>1335</v>
      </c>
      <c r="E4826" t="str">
        <f t="shared" si="151"/>
        <v>52010702Peque</v>
      </c>
      <c r="F4826" t="str">
        <f t="shared" si="152"/>
        <v/>
      </c>
      <c r="G4826">
        <v>336</v>
      </c>
      <c r="H4826" s="2"/>
      <c r="I4826">
        <f>+ABS(SUMIF($A$4:$A$11183,A4826,$H$4:$H$11183)-IF(ISERROR(VLOOKUP(A4826,Seguimiento_Mar_2025!G$4:U$356,15,FALSE)),0,VLOOKUP(A4826,Seguimiento_Mar_2025!G$4:U$356,15,FALSE)))</f>
        <v>0</v>
      </c>
    </row>
    <row r="4827" spans="1:9" ht="30">
      <c r="A4827" t="s">
        <v>189</v>
      </c>
      <c r="B4827" s="1" t="str">
        <f>+IF(LEN(A4827)&gt;0,VLOOKUP(A4827,Seguimiento_Mar_2025!G$4:H$356,2,FALSE),"")</f>
        <v>Personas atendidas en programas de recreación, deporte formativo y actividad física para el Bien-estar</v>
      </c>
      <c r="C4827" s="1" t="str">
        <f>+IF(LEN(A4827)&gt;0,VLOOKUP(A4827,Seguimiento_Mar_2025!G$4:J$356,4,FALSE),"")</f>
        <v>INDEPORTES Antioquia</v>
      </c>
      <c r="D4827" t="s">
        <v>1295</v>
      </c>
      <c r="E4827" t="str">
        <f t="shared" si="151"/>
        <v>52010702Pueblorrico</v>
      </c>
      <c r="F4827" t="str">
        <f t="shared" si="152"/>
        <v/>
      </c>
      <c r="G4827">
        <v>2474</v>
      </c>
      <c r="H4827" s="2"/>
      <c r="I4827">
        <f>+ABS(SUMIF($A$4:$A$11183,A4827,$H$4:$H$11183)-IF(ISERROR(VLOOKUP(A4827,Seguimiento_Mar_2025!G$4:U$356,15,FALSE)),0,VLOOKUP(A4827,Seguimiento_Mar_2025!G$4:U$356,15,FALSE)))</f>
        <v>0</v>
      </c>
    </row>
    <row r="4828" spans="1:9" ht="30">
      <c r="A4828" t="s">
        <v>189</v>
      </c>
      <c r="B4828" s="1" t="str">
        <f>+IF(LEN(A4828)&gt;0,VLOOKUP(A4828,Seguimiento_Mar_2025!G$4:H$356,2,FALSE),"")</f>
        <v>Personas atendidas en programas de recreación, deporte formativo y actividad física para el Bien-estar</v>
      </c>
      <c r="C4828" s="1" t="str">
        <f>+IF(LEN(A4828)&gt;0,VLOOKUP(A4828,Seguimiento_Mar_2025!G$4:J$356,4,FALSE),"")</f>
        <v>INDEPORTES Antioquia</v>
      </c>
      <c r="D4828" t="s">
        <v>1260</v>
      </c>
      <c r="E4828" t="str">
        <f t="shared" si="151"/>
        <v>52010702Puerto Berrío</v>
      </c>
      <c r="F4828" t="str">
        <f t="shared" si="152"/>
        <v/>
      </c>
      <c r="G4828">
        <v>74</v>
      </c>
      <c r="H4828" s="2"/>
      <c r="I4828">
        <f>+ABS(SUMIF($A$4:$A$11183,A4828,$H$4:$H$11183)-IF(ISERROR(VLOOKUP(A4828,Seguimiento_Mar_2025!G$4:U$356,15,FALSE)),0,VLOOKUP(A4828,Seguimiento_Mar_2025!G$4:U$356,15,FALSE)))</f>
        <v>0</v>
      </c>
    </row>
    <row r="4829" spans="1:9" ht="30">
      <c r="A4829" t="s">
        <v>189</v>
      </c>
      <c r="B4829" s="1" t="str">
        <f>+IF(LEN(A4829)&gt;0,VLOOKUP(A4829,Seguimiento_Mar_2025!G$4:H$356,2,FALSE),"")</f>
        <v>Personas atendidas en programas de recreación, deporte formativo y actividad física para el Bien-estar</v>
      </c>
      <c r="C4829" s="1" t="str">
        <f>+IF(LEN(A4829)&gt;0,VLOOKUP(A4829,Seguimiento_Mar_2025!G$4:J$356,4,FALSE),"")</f>
        <v>INDEPORTES Antioquia</v>
      </c>
      <c r="D4829" t="s">
        <v>1287</v>
      </c>
      <c r="E4829" t="str">
        <f t="shared" si="151"/>
        <v>52010702Puerto Nare</v>
      </c>
      <c r="F4829" t="str">
        <f t="shared" si="152"/>
        <v/>
      </c>
      <c r="G4829">
        <v>2438</v>
      </c>
      <c r="H4829" s="2"/>
      <c r="I4829">
        <f>+ABS(SUMIF($A$4:$A$11183,A4829,$H$4:$H$11183)-IF(ISERROR(VLOOKUP(A4829,Seguimiento_Mar_2025!G$4:U$356,15,FALSE)),0,VLOOKUP(A4829,Seguimiento_Mar_2025!G$4:U$356,15,FALSE)))</f>
        <v>0</v>
      </c>
    </row>
    <row r="4830" spans="1:9" ht="30">
      <c r="A4830" t="s">
        <v>189</v>
      </c>
      <c r="B4830" s="1" t="str">
        <f>+IF(LEN(A4830)&gt;0,VLOOKUP(A4830,Seguimiento_Mar_2025!G$4:H$356,2,FALSE),"")</f>
        <v>Personas atendidas en programas de recreación, deporte formativo y actividad física para el Bien-estar</v>
      </c>
      <c r="C4830" s="1" t="str">
        <f>+IF(LEN(A4830)&gt;0,VLOOKUP(A4830,Seguimiento_Mar_2025!G$4:J$356,4,FALSE),"")</f>
        <v>INDEPORTES Antioquia</v>
      </c>
      <c r="D4830" t="s">
        <v>1268</v>
      </c>
      <c r="E4830" t="str">
        <f t="shared" si="151"/>
        <v>52010702Puerto Triunfo</v>
      </c>
      <c r="F4830" t="str">
        <f t="shared" si="152"/>
        <v/>
      </c>
      <c r="G4830">
        <v>2258</v>
      </c>
      <c r="H4830" s="2"/>
      <c r="I4830">
        <f>+ABS(SUMIF($A$4:$A$11183,A4830,$H$4:$H$11183)-IF(ISERROR(VLOOKUP(A4830,Seguimiento_Mar_2025!G$4:U$356,15,FALSE)),0,VLOOKUP(A4830,Seguimiento_Mar_2025!G$4:U$356,15,FALSE)))</f>
        <v>0</v>
      </c>
    </row>
    <row r="4831" spans="1:9" ht="30">
      <c r="A4831" t="s">
        <v>189</v>
      </c>
      <c r="B4831" s="1" t="str">
        <f>+IF(LEN(A4831)&gt;0,VLOOKUP(A4831,Seguimiento_Mar_2025!G$4:H$356,2,FALSE),"")</f>
        <v>Personas atendidas en programas de recreación, deporte formativo y actividad física para el Bien-estar</v>
      </c>
      <c r="C4831" s="1" t="str">
        <f>+IF(LEN(A4831)&gt;0,VLOOKUP(A4831,Seguimiento_Mar_2025!G$4:J$356,4,FALSE),"")</f>
        <v>INDEPORTES Antioquia</v>
      </c>
      <c r="D4831" t="s">
        <v>1336</v>
      </c>
      <c r="E4831" t="str">
        <f t="shared" si="151"/>
        <v>52010702Remedios</v>
      </c>
      <c r="F4831" t="str">
        <f t="shared" si="152"/>
        <v/>
      </c>
      <c r="G4831">
        <v>7385</v>
      </c>
      <c r="H4831" s="2"/>
      <c r="I4831">
        <f>+ABS(SUMIF($A$4:$A$11183,A4831,$H$4:$H$11183)-IF(ISERROR(VLOOKUP(A4831,Seguimiento_Mar_2025!G$4:U$356,15,FALSE)),0,VLOOKUP(A4831,Seguimiento_Mar_2025!G$4:U$356,15,FALSE)))</f>
        <v>0</v>
      </c>
    </row>
    <row r="4832" spans="1:9" ht="30">
      <c r="A4832" t="s">
        <v>189</v>
      </c>
      <c r="B4832" s="1" t="str">
        <f>+IF(LEN(A4832)&gt;0,VLOOKUP(A4832,Seguimiento_Mar_2025!G$4:H$356,2,FALSE),"")</f>
        <v>Personas atendidas en programas de recreación, deporte formativo y actividad física para el Bien-estar</v>
      </c>
      <c r="C4832" s="1" t="str">
        <f>+IF(LEN(A4832)&gt;0,VLOOKUP(A4832,Seguimiento_Mar_2025!G$4:J$356,4,FALSE),"")</f>
        <v>INDEPORTES Antioquia</v>
      </c>
      <c r="D4832" t="s">
        <v>1337</v>
      </c>
      <c r="E4832" t="str">
        <f t="shared" si="151"/>
        <v>52010702Rionegro</v>
      </c>
      <c r="F4832" t="str">
        <f t="shared" si="152"/>
        <v/>
      </c>
      <c r="G4832">
        <v>9296</v>
      </c>
      <c r="H4832" s="2"/>
      <c r="I4832">
        <f>+ABS(SUMIF($A$4:$A$11183,A4832,$H$4:$H$11183)-IF(ISERROR(VLOOKUP(A4832,Seguimiento_Mar_2025!G$4:U$356,15,FALSE)),0,VLOOKUP(A4832,Seguimiento_Mar_2025!G$4:U$356,15,FALSE)))</f>
        <v>0</v>
      </c>
    </row>
    <row r="4833" spans="1:9" ht="30">
      <c r="A4833" t="s">
        <v>189</v>
      </c>
      <c r="B4833" s="1" t="str">
        <f>+IF(LEN(A4833)&gt;0,VLOOKUP(A4833,Seguimiento_Mar_2025!G$4:H$356,2,FALSE),"")</f>
        <v>Personas atendidas en programas de recreación, deporte formativo y actividad física para el Bien-estar</v>
      </c>
      <c r="C4833" s="1" t="str">
        <f>+IF(LEN(A4833)&gt;0,VLOOKUP(A4833,Seguimiento_Mar_2025!G$4:J$356,4,FALSE),"")</f>
        <v>INDEPORTES Antioquia</v>
      </c>
      <c r="D4833" t="s">
        <v>1338</v>
      </c>
      <c r="E4833" t="str">
        <f t="shared" si="151"/>
        <v>52010702Sabanalarga</v>
      </c>
      <c r="F4833" t="str">
        <f t="shared" si="152"/>
        <v/>
      </c>
      <c r="G4833">
        <v>2173</v>
      </c>
      <c r="H4833" s="2"/>
      <c r="I4833">
        <f>+ABS(SUMIF($A$4:$A$11183,A4833,$H$4:$H$11183)-IF(ISERROR(VLOOKUP(A4833,Seguimiento_Mar_2025!G$4:U$356,15,FALSE)),0,VLOOKUP(A4833,Seguimiento_Mar_2025!G$4:U$356,15,FALSE)))</f>
        <v>0</v>
      </c>
    </row>
    <row r="4834" spans="1:9" ht="30">
      <c r="A4834" t="s">
        <v>189</v>
      </c>
      <c r="B4834" s="1" t="str">
        <f>+IF(LEN(A4834)&gt;0,VLOOKUP(A4834,Seguimiento_Mar_2025!G$4:H$356,2,FALSE),"")</f>
        <v>Personas atendidas en programas de recreación, deporte formativo y actividad física para el Bien-estar</v>
      </c>
      <c r="C4834" s="1" t="str">
        <f>+IF(LEN(A4834)&gt;0,VLOOKUP(A4834,Seguimiento_Mar_2025!G$4:J$356,4,FALSE),"")</f>
        <v>INDEPORTES Antioquia</v>
      </c>
      <c r="D4834" t="s">
        <v>1339</v>
      </c>
      <c r="E4834" t="str">
        <f t="shared" si="151"/>
        <v>52010702Sabaneta</v>
      </c>
      <c r="F4834" t="str">
        <f t="shared" si="152"/>
        <v/>
      </c>
      <c r="G4834">
        <v>1685</v>
      </c>
      <c r="H4834" s="2"/>
      <c r="I4834">
        <f>+ABS(SUMIF($A$4:$A$11183,A4834,$H$4:$H$11183)-IF(ISERROR(VLOOKUP(A4834,Seguimiento_Mar_2025!G$4:U$356,15,FALSE)),0,VLOOKUP(A4834,Seguimiento_Mar_2025!G$4:U$356,15,FALSE)))</f>
        <v>0</v>
      </c>
    </row>
    <row r="4835" spans="1:9" ht="30">
      <c r="A4835" t="s">
        <v>189</v>
      </c>
      <c r="B4835" s="1" t="str">
        <f>+IF(LEN(A4835)&gt;0,VLOOKUP(A4835,Seguimiento_Mar_2025!G$4:H$356,2,FALSE),"")</f>
        <v>Personas atendidas en programas de recreación, deporte formativo y actividad física para el Bien-estar</v>
      </c>
      <c r="C4835" s="1" t="str">
        <f>+IF(LEN(A4835)&gt;0,VLOOKUP(A4835,Seguimiento_Mar_2025!G$4:J$356,4,FALSE),"")</f>
        <v>INDEPORTES Antioquia</v>
      </c>
      <c r="D4835" t="s">
        <v>1300</v>
      </c>
      <c r="E4835" t="str">
        <f t="shared" si="151"/>
        <v>52010702Salgar</v>
      </c>
      <c r="F4835" t="str">
        <f t="shared" si="152"/>
        <v/>
      </c>
      <c r="G4835">
        <v>4840</v>
      </c>
      <c r="H4835" s="2"/>
      <c r="I4835">
        <f>+ABS(SUMIF($A$4:$A$11183,A4835,$H$4:$H$11183)-IF(ISERROR(VLOOKUP(A4835,Seguimiento_Mar_2025!G$4:U$356,15,FALSE)),0,VLOOKUP(A4835,Seguimiento_Mar_2025!G$4:U$356,15,FALSE)))</f>
        <v>0</v>
      </c>
    </row>
    <row r="4836" spans="1:9" ht="30">
      <c r="A4836" t="s">
        <v>189</v>
      </c>
      <c r="B4836" s="1" t="str">
        <f>+IF(LEN(A4836)&gt;0,VLOOKUP(A4836,Seguimiento_Mar_2025!G$4:H$356,2,FALSE),"")</f>
        <v>Personas atendidas en programas de recreación, deporte formativo y actividad física para el Bien-estar</v>
      </c>
      <c r="C4836" s="1" t="str">
        <f>+IF(LEN(A4836)&gt;0,VLOOKUP(A4836,Seguimiento_Mar_2025!G$4:J$356,4,FALSE),"")</f>
        <v>INDEPORTES Antioquia</v>
      </c>
      <c r="D4836" t="s">
        <v>1340</v>
      </c>
      <c r="E4836" t="str">
        <f t="shared" si="151"/>
        <v>52010702San Andrés de Cuerquia</v>
      </c>
      <c r="F4836" t="str">
        <f t="shared" si="152"/>
        <v/>
      </c>
      <c r="G4836">
        <v>1180</v>
      </c>
      <c r="H4836" s="2"/>
      <c r="I4836">
        <f>+ABS(SUMIF($A$4:$A$11183,A4836,$H$4:$H$11183)-IF(ISERROR(VLOOKUP(A4836,Seguimiento_Mar_2025!G$4:U$356,15,FALSE)),0,VLOOKUP(A4836,Seguimiento_Mar_2025!G$4:U$356,15,FALSE)))</f>
        <v>0</v>
      </c>
    </row>
    <row r="4837" spans="1:9" ht="30">
      <c r="A4837" t="s">
        <v>189</v>
      </c>
      <c r="B4837" s="1" t="str">
        <f>+IF(LEN(A4837)&gt;0,VLOOKUP(A4837,Seguimiento_Mar_2025!G$4:H$356,2,FALSE),"")</f>
        <v>Personas atendidas en programas de recreación, deporte formativo y actividad física para el Bien-estar</v>
      </c>
      <c r="C4837" s="1" t="str">
        <f>+IF(LEN(A4837)&gt;0,VLOOKUP(A4837,Seguimiento_Mar_2025!G$4:J$356,4,FALSE),"")</f>
        <v>INDEPORTES Antioquia</v>
      </c>
      <c r="D4837" t="s">
        <v>1242</v>
      </c>
      <c r="E4837" t="str">
        <f t="shared" si="151"/>
        <v>52010702San Carlos</v>
      </c>
      <c r="F4837" t="str">
        <f t="shared" si="152"/>
        <v/>
      </c>
      <c r="G4837">
        <v>2618</v>
      </c>
      <c r="H4837" s="2"/>
      <c r="I4837">
        <f>+ABS(SUMIF($A$4:$A$11183,A4837,$H$4:$H$11183)-IF(ISERROR(VLOOKUP(A4837,Seguimiento_Mar_2025!G$4:U$356,15,FALSE)),0,VLOOKUP(A4837,Seguimiento_Mar_2025!G$4:U$356,15,FALSE)))</f>
        <v>0</v>
      </c>
    </row>
    <row r="4838" spans="1:9" ht="30">
      <c r="A4838" t="s">
        <v>189</v>
      </c>
      <c r="B4838" s="1" t="str">
        <f>+IF(LEN(A4838)&gt;0,VLOOKUP(A4838,Seguimiento_Mar_2025!G$4:H$356,2,FALSE),"")</f>
        <v>Personas atendidas en programas de recreación, deporte formativo y actividad física para el Bien-estar</v>
      </c>
      <c r="C4838" s="1" t="str">
        <f>+IF(LEN(A4838)&gt;0,VLOOKUP(A4838,Seguimiento_Mar_2025!G$4:J$356,4,FALSE),"")</f>
        <v>INDEPORTES Antioquia</v>
      </c>
      <c r="D4838" t="s">
        <v>1302</v>
      </c>
      <c r="E4838" t="str">
        <f t="shared" si="151"/>
        <v>52010702San Francisco</v>
      </c>
      <c r="F4838" t="str">
        <f t="shared" si="152"/>
        <v/>
      </c>
      <c r="G4838">
        <v>1217</v>
      </c>
      <c r="H4838" s="2"/>
      <c r="I4838">
        <f>+ABS(SUMIF($A$4:$A$11183,A4838,$H$4:$H$11183)-IF(ISERROR(VLOOKUP(A4838,Seguimiento_Mar_2025!G$4:U$356,15,FALSE)),0,VLOOKUP(A4838,Seguimiento_Mar_2025!G$4:U$356,15,FALSE)))</f>
        <v>0</v>
      </c>
    </row>
    <row r="4839" spans="1:9" ht="30">
      <c r="A4839" t="s">
        <v>189</v>
      </c>
      <c r="B4839" s="1" t="str">
        <f>+IF(LEN(A4839)&gt;0,VLOOKUP(A4839,Seguimiento_Mar_2025!G$4:H$356,2,FALSE),"")</f>
        <v>Personas atendidas en programas de recreación, deporte formativo y actividad física para el Bien-estar</v>
      </c>
      <c r="C4839" s="1" t="str">
        <f>+IF(LEN(A4839)&gt;0,VLOOKUP(A4839,Seguimiento_Mar_2025!G$4:J$356,4,FALSE),"")</f>
        <v>INDEPORTES Antioquia</v>
      </c>
      <c r="D4839" t="s">
        <v>1236</v>
      </c>
      <c r="E4839" t="str">
        <f t="shared" si="151"/>
        <v>52010702San Jerónimo</v>
      </c>
      <c r="F4839" t="str">
        <f t="shared" si="152"/>
        <v/>
      </c>
      <c r="G4839">
        <v>2598</v>
      </c>
      <c r="H4839" s="2"/>
      <c r="I4839">
        <f>+ABS(SUMIF($A$4:$A$11183,A4839,$H$4:$H$11183)-IF(ISERROR(VLOOKUP(A4839,Seguimiento_Mar_2025!G$4:U$356,15,FALSE)),0,VLOOKUP(A4839,Seguimiento_Mar_2025!G$4:U$356,15,FALSE)))</f>
        <v>0</v>
      </c>
    </row>
    <row r="4840" spans="1:9" ht="30">
      <c r="A4840" t="s">
        <v>189</v>
      </c>
      <c r="B4840" s="1" t="str">
        <f>+IF(LEN(A4840)&gt;0,VLOOKUP(A4840,Seguimiento_Mar_2025!G$4:H$356,2,FALSE),"")</f>
        <v>Personas atendidas en programas de recreación, deporte formativo y actividad física para el Bien-estar</v>
      </c>
      <c r="C4840" s="1" t="str">
        <f>+IF(LEN(A4840)&gt;0,VLOOKUP(A4840,Seguimiento_Mar_2025!G$4:J$356,4,FALSE),"")</f>
        <v>INDEPORTES Antioquia</v>
      </c>
      <c r="D4840" t="s">
        <v>1288</v>
      </c>
      <c r="E4840" t="str">
        <f t="shared" si="151"/>
        <v>52010702San José de la Montaña</v>
      </c>
      <c r="F4840" t="str">
        <f t="shared" si="152"/>
        <v/>
      </c>
      <c r="G4840">
        <v>1530</v>
      </c>
      <c r="H4840" s="2"/>
      <c r="I4840">
        <f>+ABS(SUMIF($A$4:$A$11183,A4840,$H$4:$H$11183)-IF(ISERROR(VLOOKUP(A4840,Seguimiento_Mar_2025!G$4:U$356,15,FALSE)),0,VLOOKUP(A4840,Seguimiento_Mar_2025!G$4:U$356,15,FALSE)))</f>
        <v>0</v>
      </c>
    </row>
    <row r="4841" spans="1:9" ht="30">
      <c r="A4841" t="s">
        <v>189</v>
      </c>
      <c r="B4841" s="1" t="str">
        <f>+IF(LEN(A4841)&gt;0,VLOOKUP(A4841,Seguimiento_Mar_2025!G$4:H$356,2,FALSE),"")</f>
        <v>Personas atendidas en programas de recreación, deporte formativo y actividad física para el Bien-estar</v>
      </c>
      <c r="C4841" s="1" t="str">
        <f>+IF(LEN(A4841)&gt;0,VLOOKUP(A4841,Seguimiento_Mar_2025!G$4:J$356,4,FALSE),"")</f>
        <v>INDEPORTES Antioquia</v>
      </c>
      <c r="D4841" t="s">
        <v>1226</v>
      </c>
      <c r="E4841" t="str">
        <f t="shared" ref="E4841:E4904" si="153">+A4841&amp;D4841</f>
        <v>52010702San Juan de Urabá</v>
      </c>
      <c r="F4841" t="str">
        <f t="shared" si="152"/>
        <v/>
      </c>
      <c r="G4841">
        <v>146</v>
      </c>
      <c r="H4841" s="2"/>
      <c r="I4841">
        <f>+ABS(SUMIF($A$4:$A$11183,A4841,$H$4:$H$11183)-IF(ISERROR(VLOOKUP(A4841,Seguimiento_Mar_2025!G$4:U$356,15,FALSE)),0,VLOOKUP(A4841,Seguimiento_Mar_2025!G$4:U$356,15,FALSE)))</f>
        <v>0</v>
      </c>
    </row>
    <row r="4842" spans="1:9" ht="30">
      <c r="A4842" t="s">
        <v>189</v>
      </c>
      <c r="B4842" s="1" t="str">
        <f>+IF(LEN(A4842)&gt;0,VLOOKUP(A4842,Seguimiento_Mar_2025!G$4:H$356,2,FALSE),"")</f>
        <v>Personas atendidas en programas de recreación, deporte formativo y actividad física para el Bien-estar</v>
      </c>
      <c r="C4842" s="1" t="str">
        <f>+IF(LEN(A4842)&gt;0,VLOOKUP(A4842,Seguimiento_Mar_2025!G$4:J$356,4,FALSE),"")</f>
        <v>INDEPORTES Antioquia</v>
      </c>
      <c r="D4842" t="s">
        <v>1298</v>
      </c>
      <c r="E4842" t="str">
        <f t="shared" si="153"/>
        <v>52010702San Luis</v>
      </c>
      <c r="F4842" t="str">
        <f t="shared" si="152"/>
        <v/>
      </c>
      <c r="G4842">
        <v>4052</v>
      </c>
      <c r="H4842" s="2"/>
      <c r="I4842">
        <f>+ABS(SUMIF($A$4:$A$11183,A4842,$H$4:$H$11183)-IF(ISERROR(VLOOKUP(A4842,Seguimiento_Mar_2025!G$4:U$356,15,FALSE)),0,VLOOKUP(A4842,Seguimiento_Mar_2025!G$4:U$356,15,FALSE)))</f>
        <v>0</v>
      </c>
    </row>
    <row r="4843" spans="1:9" ht="30">
      <c r="A4843" t="s">
        <v>189</v>
      </c>
      <c r="B4843" s="1" t="str">
        <f>+IF(LEN(A4843)&gt;0,VLOOKUP(A4843,Seguimiento_Mar_2025!G$4:H$356,2,FALSE),"")</f>
        <v>Personas atendidas en programas de recreación, deporte formativo y actividad física para el Bien-estar</v>
      </c>
      <c r="C4843" s="1" t="str">
        <f>+IF(LEN(A4843)&gt;0,VLOOKUP(A4843,Seguimiento_Mar_2025!G$4:J$356,4,FALSE),"")</f>
        <v>INDEPORTES Antioquia</v>
      </c>
      <c r="D4843" t="s">
        <v>1341</v>
      </c>
      <c r="E4843" t="str">
        <f t="shared" si="153"/>
        <v>52010702San Pedro de los Milagros</v>
      </c>
      <c r="F4843" t="str">
        <f t="shared" si="152"/>
        <v/>
      </c>
      <c r="G4843">
        <v>2266</v>
      </c>
      <c r="H4843" s="2"/>
      <c r="I4843">
        <f>+ABS(SUMIF($A$4:$A$11183,A4843,$H$4:$H$11183)-IF(ISERROR(VLOOKUP(A4843,Seguimiento_Mar_2025!G$4:U$356,15,FALSE)),0,VLOOKUP(A4843,Seguimiento_Mar_2025!G$4:U$356,15,FALSE)))</f>
        <v>0</v>
      </c>
    </row>
    <row r="4844" spans="1:9" ht="30">
      <c r="A4844" t="s">
        <v>189</v>
      </c>
      <c r="B4844" s="1" t="str">
        <f>+IF(LEN(A4844)&gt;0,VLOOKUP(A4844,Seguimiento_Mar_2025!G$4:H$356,2,FALSE),"")</f>
        <v>Personas atendidas en programas de recreación, deporte formativo y actividad física para el Bien-estar</v>
      </c>
      <c r="C4844" s="1" t="str">
        <f>+IF(LEN(A4844)&gt;0,VLOOKUP(A4844,Seguimiento_Mar_2025!G$4:J$356,4,FALSE),"")</f>
        <v>INDEPORTES Antioquia</v>
      </c>
      <c r="D4844" t="s">
        <v>1342</v>
      </c>
      <c r="E4844" t="str">
        <f t="shared" si="153"/>
        <v>52010702San Pedro de Urabá</v>
      </c>
      <c r="F4844" t="str">
        <f t="shared" si="152"/>
        <v/>
      </c>
      <c r="G4844">
        <v>12275</v>
      </c>
      <c r="H4844" s="2"/>
      <c r="I4844">
        <f>+ABS(SUMIF($A$4:$A$11183,A4844,$H$4:$H$11183)-IF(ISERROR(VLOOKUP(A4844,Seguimiento_Mar_2025!G$4:U$356,15,FALSE)),0,VLOOKUP(A4844,Seguimiento_Mar_2025!G$4:U$356,15,FALSE)))</f>
        <v>0</v>
      </c>
    </row>
    <row r="4845" spans="1:9" ht="30">
      <c r="A4845" t="s">
        <v>189</v>
      </c>
      <c r="B4845" s="1" t="str">
        <f>+IF(LEN(A4845)&gt;0,VLOOKUP(A4845,Seguimiento_Mar_2025!G$4:H$356,2,FALSE),"")</f>
        <v>Personas atendidas en programas de recreación, deporte formativo y actividad física para el Bien-estar</v>
      </c>
      <c r="C4845" s="1" t="str">
        <f>+IF(LEN(A4845)&gt;0,VLOOKUP(A4845,Seguimiento_Mar_2025!G$4:J$356,4,FALSE),"")</f>
        <v>INDEPORTES Antioquia</v>
      </c>
      <c r="D4845" t="s">
        <v>1247</v>
      </c>
      <c r="E4845" t="str">
        <f t="shared" si="153"/>
        <v>52010702San Rafael</v>
      </c>
      <c r="F4845" t="str">
        <f t="shared" si="152"/>
        <v/>
      </c>
      <c r="G4845">
        <v>957</v>
      </c>
      <c r="H4845" s="2"/>
      <c r="I4845">
        <f>+ABS(SUMIF($A$4:$A$11183,A4845,$H$4:$H$11183)-IF(ISERROR(VLOOKUP(A4845,Seguimiento_Mar_2025!G$4:U$356,15,FALSE)),0,VLOOKUP(A4845,Seguimiento_Mar_2025!G$4:U$356,15,FALSE)))</f>
        <v>0</v>
      </c>
    </row>
    <row r="4846" spans="1:9" ht="30">
      <c r="A4846" t="s">
        <v>189</v>
      </c>
      <c r="B4846" s="1" t="str">
        <f>+IF(LEN(A4846)&gt;0,VLOOKUP(A4846,Seguimiento_Mar_2025!G$4:H$356,2,FALSE),"")</f>
        <v>Personas atendidas en programas de recreación, deporte formativo y actividad física para el Bien-estar</v>
      </c>
      <c r="C4846" s="1" t="str">
        <f>+IF(LEN(A4846)&gt;0,VLOOKUP(A4846,Seguimiento_Mar_2025!G$4:J$356,4,FALSE),"")</f>
        <v>INDEPORTES Antioquia</v>
      </c>
      <c r="D4846" t="s">
        <v>1296</v>
      </c>
      <c r="E4846" t="str">
        <f t="shared" si="153"/>
        <v>52010702San Roque</v>
      </c>
      <c r="F4846" t="str">
        <f t="shared" si="152"/>
        <v/>
      </c>
      <c r="G4846">
        <v>1856</v>
      </c>
      <c r="H4846" s="2"/>
      <c r="I4846">
        <f>+ABS(SUMIF($A$4:$A$11183,A4846,$H$4:$H$11183)-IF(ISERROR(VLOOKUP(A4846,Seguimiento_Mar_2025!G$4:U$356,15,FALSE)),0,VLOOKUP(A4846,Seguimiento_Mar_2025!G$4:U$356,15,FALSE)))</f>
        <v>0</v>
      </c>
    </row>
    <row r="4847" spans="1:9" ht="30">
      <c r="A4847" t="s">
        <v>189</v>
      </c>
      <c r="B4847" s="1" t="str">
        <f>+IF(LEN(A4847)&gt;0,VLOOKUP(A4847,Seguimiento_Mar_2025!G$4:H$356,2,FALSE),"")</f>
        <v>Personas atendidas en programas de recreación, deporte formativo y actividad física para el Bien-estar</v>
      </c>
      <c r="C4847" s="1" t="str">
        <f>+IF(LEN(A4847)&gt;0,VLOOKUP(A4847,Seguimiento_Mar_2025!G$4:J$356,4,FALSE),"")</f>
        <v>INDEPORTES Antioquia</v>
      </c>
      <c r="D4847" t="s">
        <v>1343</v>
      </c>
      <c r="E4847" t="str">
        <f t="shared" si="153"/>
        <v>52010702San Vicente Ferrer</v>
      </c>
      <c r="F4847" t="str">
        <f t="shared" si="152"/>
        <v/>
      </c>
      <c r="G4847">
        <v>3498</v>
      </c>
      <c r="H4847" s="2"/>
      <c r="I4847">
        <f>+ABS(SUMIF($A$4:$A$11183,A4847,$H$4:$H$11183)-IF(ISERROR(VLOOKUP(A4847,Seguimiento_Mar_2025!G$4:U$356,15,FALSE)),0,VLOOKUP(A4847,Seguimiento_Mar_2025!G$4:U$356,15,FALSE)))</f>
        <v>0</v>
      </c>
    </row>
    <row r="4848" spans="1:9" ht="30">
      <c r="A4848" t="s">
        <v>189</v>
      </c>
      <c r="B4848" s="1" t="str">
        <f>+IF(LEN(A4848)&gt;0,VLOOKUP(A4848,Seguimiento_Mar_2025!G$4:H$356,2,FALSE),"")</f>
        <v>Personas atendidas en programas de recreación, deporte formativo y actividad física para el Bien-estar</v>
      </c>
      <c r="C4848" s="1" t="str">
        <f>+IF(LEN(A4848)&gt;0,VLOOKUP(A4848,Seguimiento_Mar_2025!G$4:J$356,4,FALSE),"")</f>
        <v>INDEPORTES Antioquia</v>
      </c>
      <c r="D4848" t="s">
        <v>1344</v>
      </c>
      <c r="E4848" t="str">
        <f t="shared" si="153"/>
        <v>52010702Santa Bárbara</v>
      </c>
      <c r="F4848" t="str">
        <f t="shared" si="152"/>
        <v/>
      </c>
      <c r="G4848">
        <v>3255</v>
      </c>
      <c r="H4848" s="2"/>
      <c r="I4848">
        <f>+ABS(SUMIF($A$4:$A$11183,A4848,$H$4:$H$11183)-IF(ISERROR(VLOOKUP(A4848,Seguimiento_Mar_2025!G$4:U$356,15,FALSE)),0,VLOOKUP(A4848,Seguimiento_Mar_2025!G$4:U$356,15,FALSE)))</f>
        <v>0</v>
      </c>
    </row>
    <row r="4849" spans="1:9" ht="30">
      <c r="A4849" t="s">
        <v>189</v>
      </c>
      <c r="B4849" s="1" t="str">
        <f>+IF(LEN(A4849)&gt;0,VLOOKUP(A4849,Seguimiento_Mar_2025!G$4:H$356,2,FALSE),"")</f>
        <v>Personas atendidas en programas de recreación, deporte formativo y actividad física para el Bien-estar</v>
      </c>
      <c r="C4849" s="1" t="str">
        <f>+IF(LEN(A4849)&gt;0,VLOOKUP(A4849,Seguimiento_Mar_2025!G$4:J$356,4,FALSE),"")</f>
        <v>INDEPORTES Antioquia</v>
      </c>
      <c r="D4849" t="s">
        <v>1255</v>
      </c>
      <c r="E4849" t="str">
        <f t="shared" si="153"/>
        <v>52010702Santa Fe de Antioquia</v>
      </c>
      <c r="F4849" t="str">
        <f t="shared" si="152"/>
        <v/>
      </c>
      <c r="G4849">
        <v>4256</v>
      </c>
      <c r="H4849" s="2"/>
      <c r="I4849">
        <f>+ABS(SUMIF($A$4:$A$11183,A4849,$H$4:$H$11183)-IF(ISERROR(VLOOKUP(A4849,Seguimiento_Mar_2025!G$4:U$356,15,FALSE)),0,VLOOKUP(A4849,Seguimiento_Mar_2025!G$4:U$356,15,FALSE)))</f>
        <v>0</v>
      </c>
    </row>
    <row r="4850" spans="1:9" ht="30">
      <c r="A4850" t="s">
        <v>189</v>
      </c>
      <c r="B4850" s="1" t="str">
        <f>+IF(LEN(A4850)&gt;0,VLOOKUP(A4850,Seguimiento_Mar_2025!G$4:H$356,2,FALSE),"")</f>
        <v>Personas atendidas en programas de recreación, deporte formativo y actividad física para el Bien-estar</v>
      </c>
      <c r="C4850" s="1" t="str">
        <f>+IF(LEN(A4850)&gt;0,VLOOKUP(A4850,Seguimiento_Mar_2025!G$4:J$356,4,FALSE),"")</f>
        <v>INDEPORTES Antioquia</v>
      </c>
      <c r="D4850" t="s">
        <v>1259</v>
      </c>
      <c r="E4850" t="str">
        <f t="shared" si="153"/>
        <v>52010702Santa Rosa de Osos</v>
      </c>
      <c r="F4850" t="str">
        <f t="shared" si="152"/>
        <v/>
      </c>
      <c r="G4850">
        <v>3159</v>
      </c>
      <c r="H4850" s="2"/>
      <c r="I4850">
        <f>+ABS(SUMIF($A$4:$A$11183,A4850,$H$4:$H$11183)-IF(ISERROR(VLOOKUP(A4850,Seguimiento_Mar_2025!G$4:U$356,15,FALSE)),0,VLOOKUP(A4850,Seguimiento_Mar_2025!G$4:U$356,15,FALSE)))</f>
        <v>0</v>
      </c>
    </row>
    <row r="4851" spans="1:9" ht="30">
      <c r="A4851" t="s">
        <v>189</v>
      </c>
      <c r="B4851" s="1" t="str">
        <f>+IF(LEN(A4851)&gt;0,VLOOKUP(A4851,Seguimiento_Mar_2025!G$4:H$356,2,FALSE),"")</f>
        <v>Personas atendidas en programas de recreación, deporte formativo y actividad física para el Bien-estar</v>
      </c>
      <c r="C4851" s="1" t="str">
        <f>+IF(LEN(A4851)&gt;0,VLOOKUP(A4851,Seguimiento_Mar_2025!G$4:J$356,4,FALSE),"")</f>
        <v>INDEPORTES Antioquia</v>
      </c>
      <c r="D4851" t="s">
        <v>1297</v>
      </c>
      <c r="E4851" t="str">
        <f t="shared" si="153"/>
        <v>52010702Santo Domingo</v>
      </c>
      <c r="F4851" t="str">
        <f t="shared" si="152"/>
        <v/>
      </c>
      <c r="G4851">
        <v>1547</v>
      </c>
      <c r="H4851" s="2"/>
      <c r="I4851">
        <f>+ABS(SUMIF($A$4:$A$11183,A4851,$H$4:$H$11183)-IF(ISERROR(VLOOKUP(A4851,Seguimiento_Mar_2025!G$4:U$356,15,FALSE)),0,VLOOKUP(A4851,Seguimiento_Mar_2025!G$4:U$356,15,FALSE)))</f>
        <v>0</v>
      </c>
    </row>
    <row r="4852" spans="1:9" ht="30">
      <c r="A4852" t="s">
        <v>189</v>
      </c>
      <c r="B4852" s="1" t="str">
        <f>+IF(LEN(A4852)&gt;0,VLOOKUP(A4852,Seguimiento_Mar_2025!G$4:H$356,2,FALSE),"")</f>
        <v>Personas atendidas en programas de recreación, deporte formativo y actividad física para el Bien-estar</v>
      </c>
      <c r="C4852" s="1" t="str">
        <f>+IF(LEN(A4852)&gt;0,VLOOKUP(A4852,Seguimiento_Mar_2025!G$4:J$356,4,FALSE),"")</f>
        <v>INDEPORTES Antioquia</v>
      </c>
      <c r="D4852" t="s">
        <v>1262</v>
      </c>
      <c r="E4852" t="str">
        <f t="shared" si="153"/>
        <v>52010702Segovia</v>
      </c>
      <c r="F4852" t="str">
        <f t="shared" si="152"/>
        <v/>
      </c>
      <c r="G4852">
        <v>9390</v>
      </c>
      <c r="H4852" s="2"/>
      <c r="I4852">
        <f>+ABS(SUMIF($A$4:$A$11183,A4852,$H$4:$H$11183)-IF(ISERROR(VLOOKUP(A4852,Seguimiento_Mar_2025!G$4:U$356,15,FALSE)),0,VLOOKUP(A4852,Seguimiento_Mar_2025!G$4:U$356,15,FALSE)))</f>
        <v>0</v>
      </c>
    </row>
    <row r="4853" spans="1:9" ht="30">
      <c r="A4853" t="s">
        <v>189</v>
      </c>
      <c r="B4853" s="1" t="str">
        <f>+IF(LEN(A4853)&gt;0,VLOOKUP(A4853,Seguimiento_Mar_2025!G$4:H$356,2,FALSE),"")</f>
        <v>Personas atendidas en programas de recreación, deporte formativo y actividad física para el Bien-estar</v>
      </c>
      <c r="C4853" s="1" t="str">
        <f>+IF(LEN(A4853)&gt;0,VLOOKUP(A4853,Seguimiento_Mar_2025!G$4:J$356,4,FALSE),"")</f>
        <v>INDEPORTES Antioquia</v>
      </c>
      <c r="D4853" t="s">
        <v>1267</v>
      </c>
      <c r="E4853" t="str">
        <f t="shared" si="153"/>
        <v>52010702Sonsón</v>
      </c>
      <c r="F4853" t="str">
        <f t="shared" si="152"/>
        <v/>
      </c>
      <c r="G4853">
        <v>98</v>
      </c>
      <c r="H4853" s="2"/>
      <c r="I4853">
        <f>+ABS(SUMIF($A$4:$A$11183,A4853,$H$4:$H$11183)-IF(ISERROR(VLOOKUP(A4853,Seguimiento_Mar_2025!G$4:U$356,15,FALSE)),0,VLOOKUP(A4853,Seguimiento_Mar_2025!G$4:U$356,15,FALSE)))</f>
        <v>0</v>
      </c>
    </row>
    <row r="4854" spans="1:9" ht="30">
      <c r="A4854" t="s">
        <v>189</v>
      </c>
      <c r="B4854" s="1" t="str">
        <f>+IF(LEN(A4854)&gt;0,VLOOKUP(A4854,Seguimiento_Mar_2025!G$4:H$356,2,FALSE),"")</f>
        <v>Personas atendidas en programas de recreación, deporte formativo y actividad física para el Bien-estar</v>
      </c>
      <c r="C4854" s="1" t="str">
        <f>+IF(LEN(A4854)&gt;0,VLOOKUP(A4854,Seguimiento_Mar_2025!G$4:J$356,4,FALSE),"")</f>
        <v>INDEPORTES Antioquia</v>
      </c>
      <c r="D4854" t="s">
        <v>1345</v>
      </c>
      <c r="E4854" t="str">
        <f t="shared" si="153"/>
        <v>52010702Sopetrán</v>
      </c>
      <c r="F4854" t="str">
        <f t="shared" si="152"/>
        <v/>
      </c>
      <c r="G4854">
        <v>3635</v>
      </c>
      <c r="H4854" s="2"/>
      <c r="I4854">
        <f>+ABS(SUMIF($A$4:$A$11183,A4854,$H$4:$H$11183)-IF(ISERROR(VLOOKUP(A4854,Seguimiento_Mar_2025!G$4:U$356,15,FALSE)),0,VLOOKUP(A4854,Seguimiento_Mar_2025!G$4:U$356,15,FALSE)))</f>
        <v>0</v>
      </c>
    </row>
    <row r="4855" spans="1:9" ht="30">
      <c r="A4855" t="s">
        <v>189</v>
      </c>
      <c r="B4855" s="1" t="str">
        <f>+IF(LEN(A4855)&gt;0,VLOOKUP(A4855,Seguimiento_Mar_2025!G$4:H$356,2,FALSE),"")</f>
        <v>Personas atendidas en programas de recreación, deporte formativo y actividad física para el Bien-estar</v>
      </c>
      <c r="C4855" s="1" t="str">
        <f>+IF(LEN(A4855)&gt;0,VLOOKUP(A4855,Seguimiento_Mar_2025!G$4:J$356,4,FALSE),"")</f>
        <v>INDEPORTES Antioquia</v>
      </c>
      <c r="D4855" t="s">
        <v>1346</v>
      </c>
      <c r="E4855" t="str">
        <f t="shared" si="153"/>
        <v>52010702Támesis</v>
      </c>
      <c r="F4855" t="str">
        <f t="shared" si="152"/>
        <v/>
      </c>
      <c r="G4855">
        <v>3851</v>
      </c>
      <c r="H4855" s="2"/>
      <c r="I4855">
        <f>+ABS(SUMIF($A$4:$A$11183,A4855,$H$4:$H$11183)-IF(ISERROR(VLOOKUP(A4855,Seguimiento_Mar_2025!G$4:U$356,15,FALSE)),0,VLOOKUP(A4855,Seguimiento_Mar_2025!G$4:U$356,15,FALSE)))</f>
        <v>0</v>
      </c>
    </row>
    <row r="4856" spans="1:9" ht="30">
      <c r="A4856" t="s">
        <v>189</v>
      </c>
      <c r="B4856" s="1" t="str">
        <f>+IF(LEN(A4856)&gt;0,VLOOKUP(A4856,Seguimiento_Mar_2025!G$4:H$356,2,FALSE),"")</f>
        <v>Personas atendidas en programas de recreación, deporte formativo y actividad física para el Bien-estar</v>
      </c>
      <c r="C4856" s="1" t="str">
        <f>+IF(LEN(A4856)&gt;0,VLOOKUP(A4856,Seguimiento_Mar_2025!G$4:J$356,4,FALSE),"")</f>
        <v>INDEPORTES Antioquia</v>
      </c>
      <c r="D4856" t="s">
        <v>1263</v>
      </c>
      <c r="E4856" t="str">
        <f t="shared" si="153"/>
        <v>52010702Tarazá</v>
      </c>
      <c r="F4856" t="str">
        <f t="shared" si="152"/>
        <v/>
      </c>
      <c r="G4856">
        <v>1320</v>
      </c>
      <c r="H4856" s="2"/>
      <c r="I4856">
        <f>+ABS(SUMIF($A$4:$A$11183,A4856,$H$4:$H$11183)-IF(ISERROR(VLOOKUP(A4856,Seguimiento_Mar_2025!G$4:U$356,15,FALSE)),0,VLOOKUP(A4856,Seguimiento_Mar_2025!G$4:U$356,15,FALSE)))</f>
        <v>0</v>
      </c>
    </row>
    <row r="4857" spans="1:9" ht="30">
      <c r="A4857" t="s">
        <v>189</v>
      </c>
      <c r="B4857" s="1" t="str">
        <f>+IF(LEN(A4857)&gt;0,VLOOKUP(A4857,Seguimiento_Mar_2025!G$4:H$356,2,FALSE),"")</f>
        <v>Personas atendidas en programas de recreación, deporte formativo y actividad física para el Bien-estar</v>
      </c>
      <c r="C4857" s="1" t="str">
        <f>+IF(LEN(A4857)&gt;0,VLOOKUP(A4857,Seguimiento_Mar_2025!G$4:J$356,4,FALSE),"")</f>
        <v>INDEPORTES Antioquia</v>
      </c>
      <c r="D4857" t="s">
        <v>1289</v>
      </c>
      <c r="E4857" t="str">
        <f t="shared" si="153"/>
        <v>52010702Tarso</v>
      </c>
      <c r="F4857" t="str">
        <f t="shared" si="152"/>
        <v/>
      </c>
      <c r="G4857">
        <v>3480</v>
      </c>
      <c r="H4857" s="2"/>
      <c r="I4857">
        <f>+ABS(SUMIF($A$4:$A$11183,A4857,$H$4:$H$11183)-IF(ISERROR(VLOOKUP(A4857,Seguimiento_Mar_2025!G$4:U$356,15,FALSE)),0,VLOOKUP(A4857,Seguimiento_Mar_2025!G$4:U$356,15,FALSE)))</f>
        <v>0</v>
      </c>
    </row>
    <row r="4858" spans="1:9" ht="30">
      <c r="A4858" t="s">
        <v>189</v>
      </c>
      <c r="B4858" s="1" t="str">
        <f>+IF(LEN(A4858)&gt;0,VLOOKUP(A4858,Seguimiento_Mar_2025!G$4:H$356,2,FALSE),"")</f>
        <v>Personas atendidas en programas de recreación, deporte formativo y actividad física para el Bien-estar</v>
      </c>
      <c r="C4858" s="1" t="str">
        <f>+IF(LEN(A4858)&gt;0,VLOOKUP(A4858,Seguimiento_Mar_2025!G$4:J$356,4,FALSE),"")</f>
        <v>INDEPORTES Antioquia</v>
      </c>
      <c r="D4858" t="s">
        <v>1347</v>
      </c>
      <c r="E4858" t="str">
        <f t="shared" si="153"/>
        <v>52010702Titiribí</v>
      </c>
      <c r="F4858" t="str">
        <f t="shared" si="152"/>
        <v/>
      </c>
      <c r="G4858">
        <v>3624</v>
      </c>
      <c r="H4858" s="2"/>
      <c r="I4858">
        <f>+ABS(SUMIF($A$4:$A$11183,A4858,$H$4:$H$11183)-IF(ISERROR(VLOOKUP(A4858,Seguimiento_Mar_2025!G$4:U$356,15,FALSE)),0,VLOOKUP(A4858,Seguimiento_Mar_2025!G$4:U$356,15,FALSE)))</f>
        <v>0</v>
      </c>
    </row>
    <row r="4859" spans="1:9" ht="30">
      <c r="A4859" t="s">
        <v>189</v>
      </c>
      <c r="B4859" s="1" t="str">
        <f>+IF(LEN(A4859)&gt;0,VLOOKUP(A4859,Seguimiento_Mar_2025!G$4:H$356,2,FALSE),"")</f>
        <v>Personas atendidas en programas de recreación, deporte formativo y actividad física para el Bien-estar</v>
      </c>
      <c r="C4859" s="1" t="str">
        <f>+IF(LEN(A4859)&gt;0,VLOOKUP(A4859,Seguimiento_Mar_2025!G$4:J$356,4,FALSE),"")</f>
        <v>INDEPORTES Antioquia</v>
      </c>
      <c r="D4859" t="s">
        <v>1348</v>
      </c>
      <c r="E4859" t="str">
        <f t="shared" si="153"/>
        <v>52010702Toledo</v>
      </c>
      <c r="F4859" t="str">
        <f t="shared" si="152"/>
        <v/>
      </c>
      <c r="G4859">
        <v>19</v>
      </c>
      <c r="H4859" s="2"/>
      <c r="I4859">
        <f>+ABS(SUMIF($A$4:$A$11183,A4859,$H$4:$H$11183)-IF(ISERROR(VLOOKUP(A4859,Seguimiento_Mar_2025!G$4:U$356,15,FALSE)),0,VLOOKUP(A4859,Seguimiento_Mar_2025!G$4:U$356,15,FALSE)))</f>
        <v>0</v>
      </c>
    </row>
    <row r="4860" spans="1:9" ht="30">
      <c r="A4860" t="s">
        <v>189</v>
      </c>
      <c r="B4860" s="1" t="str">
        <f>+IF(LEN(A4860)&gt;0,VLOOKUP(A4860,Seguimiento_Mar_2025!G$4:H$356,2,FALSE),"")</f>
        <v>Personas atendidas en programas de recreación, deporte formativo y actividad física para el Bien-estar</v>
      </c>
      <c r="C4860" s="1" t="str">
        <f>+IF(LEN(A4860)&gt;0,VLOOKUP(A4860,Seguimiento_Mar_2025!G$4:J$356,4,FALSE),"")</f>
        <v>INDEPORTES Antioquia</v>
      </c>
      <c r="D4860" t="s">
        <v>1227</v>
      </c>
      <c r="E4860" t="str">
        <f t="shared" si="153"/>
        <v>52010702Turbo</v>
      </c>
      <c r="F4860" t="str">
        <f t="shared" si="152"/>
        <v/>
      </c>
      <c r="G4860">
        <v>3480</v>
      </c>
      <c r="H4860" s="2"/>
      <c r="I4860">
        <f>+ABS(SUMIF($A$4:$A$11183,A4860,$H$4:$H$11183)-IF(ISERROR(VLOOKUP(A4860,Seguimiento_Mar_2025!G$4:U$356,15,FALSE)),0,VLOOKUP(A4860,Seguimiento_Mar_2025!G$4:U$356,15,FALSE)))</f>
        <v>0</v>
      </c>
    </row>
    <row r="4861" spans="1:9" ht="30">
      <c r="A4861" t="s">
        <v>189</v>
      </c>
      <c r="B4861" s="1" t="str">
        <f>+IF(LEN(A4861)&gt;0,VLOOKUP(A4861,Seguimiento_Mar_2025!G$4:H$356,2,FALSE),"")</f>
        <v>Personas atendidas en programas de recreación, deporte formativo y actividad física para el Bien-estar</v>
      </c>
      <c r="C4861" s="1" t="str">
        <f>+IF(LEN(A4861)&gt;0,VLOOKUP(A4861,Seguimiento_Mar_2025!G$4:J$356,4,FALSE),"")</f>
        <v>INDEPORTES Antioquia</v>
      </c>
      <c r="D4861" t="s">
        <v>1290</v>
      </c>
      <c r="E4861" t="str">
        <f t="shared" si="153"/>
        <v>52010702Uramita</v>
      </c>
      <c r="F4861" t="str">
        <f t="shared" si="152"/>
        <v/>
      </c>
      <c r="G4861">
        <v>1033</v>
      </c>
      <c r="H4861" s="2"/>
      <c r="I4861">
        <f>+ABS(SUMIF($A$4:$A$11183,A4861,$H$4:$H$11183)-IF(ISERROR(VLOOKUP(A4861,Seguimiento_Mar_2025!G$4:U$356,15,FALSE)),0,VLOOKUP(A4861,Seguimiento_Mar_2025!G$4:U$356,15,FALSE)))</f>
        <v>0</v>
      </c>
    </row>
    <row r="4862" spans="1:9" ht="30">
      <c r="A4862" t="s">
        <v>189</v>
      </c>
      <c r="B4862" s="1" t="str">
        <f>+IF(LEN(A4862)&gt;0,VLOOKUP(A4862,Seguimiento_Mar_2025!G$4:H$356,2,FALSE),"")</f>
        <v>Personas atendidas en programas de recreación, deporte formativo y actividad física para el Bien-estar</v>
      </c>
      <c r="C4862" s="1" t="str">
        <f>+IF(LEN(A4862)&gt;0,VLOOKUP(A4862,Seguimiento_Mar_2025!G$4:J$356,4,FALSE),"")</f>
        <v>INDEPORTES Antioquia</v>
      </c>
      <c r="D4862" t="s">
        <v>1252</v>
      </c>
      <c r="E4862" t="str">
        <f t="shared" si="153"/>
        <v>52010702Urrao</v>
      </c>
      <c r="F4862" t="str">
        <f t="shared" si="152"/>
        <v/>
      </c>
      <c r="G4862">
        <v>4929</v>
      </c>
      <c r="H4862" s="2"/>
      <c r="I4862">
        <f>+ABS(SUMIF($A$4:$A$11183,A4862,$H$4:$H$11183)-IF(ISERROR(VLOOKUP(A4862,Seguimiento_Mar_2025!G$4:U$356,15,FALSE)),0,VLOOKUP(A4862,Seguimiento_Mar_2025!G$4:U$356,15,FALSE)))</f>
        <v>0</v>
      </c>
    </row>
    <row r="4863" spans="1:9" ht="30">
      <c r="A4863" t="s">
        <v>189</v>
      </c>
      <c r="B4863" s="1" t="str">
        <f>+IF(LEN(A4863)&gt;0,VLOOKUP(A4863,Seguimiento_Mar_2025!G$4:H$356,2,FALSE),"")</f>
        <v>Personas atendidas en programas de recreación, deporte formativo y actividad física para el Bien-estar</v>
      </c>
      <c r="C4863" s="1" t="str">
        <f>+IF(LEN(A4863)&gt;0,VLOOKUP(A4863,Seguimiento_Mar_2025!G$4:J$356,4,FALSE),"")</f>
        <v>INDEPORTES Antioquia</v>
      </c>
      <c r="D4863" t="s">
        <v>1349</v>
      </c>
      <c r="E4863" t="str">
        <f t="shared" si="153"/>
        <v>52010702Valdivia</v>
      </c>
      <c r="F4863" t="str">
        <f t="shared" si="152"/>
        <v/>
      </c>
      <c r="G4863">
        <v>3258</v>
      </c>
      <c r="H4863" s="2"/>
      <c r="I4863">
        <f>+ABS(SUMIF($A$4:$A$11183,A4863,$H$4:$H$11183)-IF(ISERROR(VLOOKUP(A4863,Seguimiento_Mar_2025!G$4:U$356,15,FALSE)),0,VLOOKUP(A4863,Seguimiento_Mar_2025!G$4:U$356,15,FALSE)))</f>
        <v>0</v>
      </c>
    </row>
    <row r="4864" spans="1:9" ht="30">
      <c r="A4864" t="s">
        <v>189</v>
      </c>
      <c r="B4864" s="1" t="str">
        <f>+IF(LEN(A4864)&gt;0,VLOOKUP(A4864,Seguimiento_Mar_2025!G$4:H$356,2,FALSE),"")</f>
        <v>Personas atendidas en programas de recreación, deporte formativo y actividad física para el Bien-estar</v>
      </c>
      <c r="C4864" s="1" t="str">
        <f>+IF(LEN(A4864)&gt;0,VLOOKUP(A4864,Seguimiento_Mar_2025!G$4:J$356,4,FALSE),"")</f>
        <v>INDEPORTES Antioquia</v>
      </c>
      <c r="D4864" t="s">
        <v>1350</v>
      </c>
      <c r="E4864" t="str">
        <f t="shared" si="153"/>
        <v>52010702Valparaíso</v>
      </c>
      <c r="F4864" t="str">
        <f t="shared" si="152"/>
        <v/>
      </c>
      <c r="G4864">
        <v>5766</v>
      </c>
      <c r="H4864" s="2"/>
      <c r="I4864">
        <f>+ABS(SUMIF($A$4:$A$11183,A4864,$H$4:$H$11183)-IF(ISERROR(VLOOKUP(A4864,Seguimiento_Mar_2025!G$4:U$356,15,FALSE)),0,VLOOKUP(A4864,Seguimiento_Mar_2025!G$4:U$356,15,FALSE)))</f>
        <v>0</v>
      </c>
    </row>
    <row r="4865" spans="1:9" ht="30">
      <c r="A4865" t="s">
        <v>189</v>
      </c>
      <c r="B4865" s="1" t="str">
        <f>+IF(LEN(A4865)&gt;0,VLOOKUP(A4865,Seguimiento_Mar_2025!G$4:H$356,2,FALSE),"")</f>
        <v>Personas atendidas en programas de recreación, deporte formativo y actividad física para el Bien-estar</v>
      </c>
      <c r="C4865" s="1" t="str">
        <f>+IF(LEN(A4865)&gt;0,VLOOKUP(A4865,Seguimiento_Mar_2025!G$4:J$356,4,FALSE),"")</f>
        <v>INDEPORTES Antioquia</v>
      </c>
      <c r="D4865" t="s">
        <v>1232</v>
      </c>
      <c r="E4865" t="str">
        <f t="shared" si="153"/>
        <v>52010702Vegachí</v>
      </c>
      <c r="F4865" t="str">
        <f t="shared" si="152"/>
        <v/>
      </c>
      <c r="G4865">
        <v>4056</v>
      </c>
      <c r="H4865" s="2"/>
      <c r="I4865">
        <f>+ABS(SUMIF($A$4:$A$11183,A4865,$H$4:$H$11183)-IF(ISERROR(VLOOKUP(A4865,Seguimiento_Mar_2025!G$4:U$356,15,FALSE)),0,VLOOKUP(A4865,Seguimiento_Mar_2025!G$4:U$356,15,FALSE)))</f>
        <v>0</v>
      </c>
    </row>
    <row r="4866" spans="1:9" ht="30">
      <c r="A4866" t="s">
        <v>189</v>
      </c>
      <c r="B4866" s="1" t="str">
        <f>+IF(LEN(A4866)&gt;0,VLOOKUP(A4866,Seguimiento_Mar_2025!G$4:H$356,2,FALSE),"")</f>
        <v>Personas atendidas en programas de recreación, deporte formativo y actividad física para el Bien-estar</v>
      </c>
      <c r="C4866" s="1" t="str">
        <f>+IF(LEN(A4866)&gt;0,VLOOKUP(A4866,Seguimiento_Mar_2025!G$4:J$356,4,FALSE),"")</f>
        <v>INDEPORTES Antioquia</v>
      </c>
      <c r="D4866" t="s">
        <v>1351</v>
      </c>
      <c r="E4866" t="str">
        <f t="shared" si="153"/>
        <v>52010702Venecia</v>
      </c>
      <c r="F4866" t="str">
        <f t="shared" si="152"/>
        <v/>
      </c>
      <c r="G4866">
        <v>1715</v>
      </c>
      <c r="H4866" s="2"/>
      <c r="I4866">
        <f>+ABS(SUMIF($A$4:$A$11183,A4866,$H$4:$H$11183)-IF(ISERROR(VLOOKUP(A4866,Seguimiento_Mar_2025!G$4:U$356,15,FALSE)),0,VLOOKUP(A4866,Seguimiento_Mar_2025!G$4:U$356,15,FALSE)))</f>
        <v>0</v>
      </c>
    </row>
    <row r="4867" spans="1:9" ht="30">
      <c r="A4867" t="s">
        <v>189</v>
      </c>
      <c r="B4867" s="1" t="str">
        <f>+IF(LEN(A4867)&gt;0,VLOOKUP(A4867,Seguimiento_Mar_2025!G$4:H$356,2,FALSE),"")</f>
        <v>Personas atendidas en programas de recreación, deporte formativo y actividad física para el Bien-estar</v>
      </c>
      <c r="C4867" s="1" t="str">
        <f>+IF(LEN(A4867)&gt;0,VLOOKUP(A4867,Seguimiento_Mar_2025!G$4:J$356,4,FALSE),"")</f>
        <v>INDEPORTES Antioquia</v>
      </c>
      <c r="D4867" t="s">
        <v>1291</v>
      </c>
      <c r="E4867" t="str">
        <f t="shared" si="153"/>
        <v>52010702Vigía del Fuerte</v>
      </c>
      <c r="F4867" t="str">
        <f t="shared" si="152"/>
        <v/>
      </c>
      <c r="G4867">
        <v>82</v>
      </c>
      <c r="H4867" s="2"/>
      <c r="I4867">
        <f>+ABS(SUMIF($A$4:$A$11183,A4867,$H$4:$H$11183)-IF(ISERROR(VLOOKUP(A4867,Seguimiento_Mar_2025!G$4:U$356,15,FALSE)),0,VLOOKUP(A4867,Seguimiento_Mar_2025!G$4:U$356,15,FALSE)))</f>
        <v>0</v>
      </c>
    </row>
    <row r="4868" spans="1:9" ht="30">
      <c r="A4868" t="s">
        <v>189</v>
      </c>
      <c r="B4868" s="1" t="str">
        <f>+IF(LEN(A4868)&gt;0,VLOOKUP(A4868,Seguimiento_Mar_2025!G$4:H$356,2,FALSE),"")</f>
        <v>Personas atendidas en programas de recreación, deporte formativo y actividad física para el Bien-estar</v>
      </c>
      <c r="C4868" s="1" t="str">
        <f>+IF(LEN(A4868)&gt;0,VLOOKUP(A4868,Seguimiento_Mar_2025!G$4:J$356,4,FALSE),"")</f>
        <v>INDEPORTES Antioquia</v>
      </c>
      <c r="D4868" t="s">
        <v>1352</v>
      </c>
      <c r="E4868" t="str">
        <f t="shared" si="153"/>
        <v>52010702Yalí</v>
      </c>
      <c r="F4868" t="str">
        <f t="shared" ref="F4868:F4931" si="154">+IF(IF(LEN(E4868)&gt;0,COUNTIF($E$4:$E$11183,E4868),"")=1,"",IF(LEN(E4868)&gt;0,COUNTIF($E$4:$E$11183,E4868),""))</f>
        <v/>
      </c>
      <c r="G4868">
        <v>113</v>
      </c>
      <c r="H4868" s="2"/>
      <c r="I4868">
        <f>+ABS(SUMIF($A$4:$A$11183,A4868,$H$4:$H$11183)-IF(ISERROR(VLOOKUP(A4868,Seguimiento_Mar_2025!G$4:U$356,15,FALSE)),0,VLOOKUP(A4868,Seguimiento_Mar_2025!G$4:U$356,15,FALSE)))</f>
        <v>0</v>
      </c>
    </row>
    <row r="4869" spans="1:9" ht="30">
      <c r="A4869" t="s">
        <v>189</v>
      </c>
      <c r="B4869" s="1" t="str">
        <f>+IF(LEN(A4869)&gt;0,VLOOKUP(A4869,Seguimiento_Mar_2025!G$4:H$356,2,FALSE),"")</f>
        <v>Personas atendidas en programas de recreación, deporte formativo y actividad física para el Bien-estar</v>
      </c>
      <c r="C4869" s="1" t="str">
        <f>+IF(LEN(A4869)&gt;0,VLOOKUP(A4869,Seguimiento_Mar_2025!G$4:J$356,4,FALSE),"")</f>
        <v>INDEPORTES Antioquia</v>
      </c>
      <c r="D4869" t="s">
        <v>1353</v>
      </c>
      <c r="E4869" t="str">
        <f t="shared" si="153"/>
        <v>52010702Yarumal</v>
      </c>
      <c r="F4869" t="str">
        <f t="shared" si="154"/>
        <v/>
      </c>
      <c r="G4869">
        <v>11604</v>
      </c>
      <c r="H4869" s="2"/>
      <c r="I4869">
        <f>+ABS(SUMIF($A$4:$A$11183,A4869,$H$4:$H$11183)-IF(ISERROR(VLOOKUP(A4869,Seguimiento_Mar_2025!G$4:U$356,15,FALSE)),0,VLOOKUP(A4869,Seguimiento_Mar_2025!G$4:U$356,15,FALSE)))</f>
        <v>0</v>
      </c>
    </row>
    <row r="4870" spans="1:9" ht="30">
      <c r="A4870" t="s">
        <v>189</v>
      </c>
      <c r="B4870" s="1" t="str">
        <f>+IF(LEN(A4870)&gt;0,VLOOKUP(A4870,Seguimiento_Mar_2025!G$4:H$356,2,FALSE),"")</f>
        <v>Personas atendidas en programas de recreación, deporte formativo y actividad física para el Bien-estar</v>
      </c>
      <c r="C4870" s="1" t="str">
        <f>+IF(LEN(A4870)&gt;0,VLOOKUP(A4870,Seguimiento_Mar_2025!G$4:J$356,4,FALSE),"")</f>
        <v>INDEPORTES Antioquia</v>
      </c>
      <c r="D4870" t="s">
        <v>1301</v>
      </c>
      <c r="E4870" t="str">
        <f t="shared" si="153"/>
        <v>52010702Yolombó</v>
      </c>
      <c r="F4870" t="str">
        <f t="shared" si="154"/>
        <v/>
      </c>
      <c r="G4870">
        <v>3674</v>
      </c>
      <c r="H4870" s="2"/>
      <c r="I4870">
        <f>+ABS(SUMIF($A$4:$A$11183,A4870,$H$4:$H$11183)-IF(ISERROR(VLOOKUP(A4870,Seguimiento_Mar_2025!G$4:U$356,15,FALSE)),0,VLOOKUP(A4870,Seguimiento_Mar_2025!G$4:U$356,15,FALSE)))</f>
        <v>0</v>
      </c>
    </row>
    <row r="4871" spans="1:9" ht="30">
      <c r="A4871" t="s">
        <v>189</v>
      </c>
      <c r="B4871" s="1" t="str">
        <f>+IF(LEN(A4871)&gt;0,VLOOKUP(A4871,Seguimiento_Mar_2025!G$4:H$356,2,FALSE),"")</f>
        <v>Personas atendidas en programas de recreación, deporte formativo y actividad física para el Bien-estar</v>
      </c>
      <c r="C4871" s="1" t="str">
        <f>+IF(LEN(A4871)&gt;0,VLOOKUP(A4871,Seguimiento_Mar_2025!G$4:J$356,4,FALSE),"")</f>
        <v>INDEPORTES Antioquia</v>
      </c>
      <c r="D4871" t="s">
        <v>1354</v>
      </c>
      <c r="E4871" t="str">
        <f t="shared" si="153"/>
        <v>52010702Yondó</v>
      </c>
      <c r="F4871" t="str">
        <f t="shared" si="154"/>
        <v/>
      </c>
      <c r="G4871">
        <v>8220</v>
      </c>
      <c r="H4871" s="2"/>
      <c r="I4871">
        <f>+ABS(SUMIF($A$4:$A$11183,A4871,$H$4:$H$11183)-IF(ISERROR(VLOOKUP(A4871,Seguimiento_Mar_2025!G$4:U$356,15,FALSE)),0,VLOOKUP(A4871,Seguimiento_Mar_2025!G$4:U$356,15,FALSE)))</f>
        <v>0</v>
      </c>
    </row>
    <row r="4872" spans="1:9" ht="30">
      <c r="A4872" t="s">
        <v>189</v>
      </c>
      <c r="B4872" s="1" t="str">
        <f>+IF(LEN(A4872)&gt;0,VLOOKUP(A4872,Seguimiento_Mar_2025!G$4:H$356,2,FALSE),"")</f>
        <v>Personas atendidas en programas de recreación, deporte formativo y actividad física para el Bien-estar</v>
      </c>
      <c r="C4872" s="1" t="str">
        <f>+IF(LEN(A4872)&gt;0,VLOOKUP(A4872,Seguimiento_Mar_2025!G$4:J$356,4,FALSE),"")</f>
        <v>INDEPORTES Antioquia</v>
      </c>
      <c r="D4872" t="s">
        <v>1233</v>
      </c>
      <c r="E4872" t="str">
        <f t="shared" si="153"/>
        <v>52010702Zaragoza</v>
      </c>
      <c r="F4872" t="str">
        <f t="shared" si="154"/>
        <v/>
      </c>
      <c r="G4872">
        <v>3713</v>
      </c>
      <c r="H4872" s="2"/>
      <c r="I4872">
        <f>+ABS(SUMIF($A$4:$A$11183,A4872,$H$4:$H$11183)-IF(ISERROR(VLOOKUP(A4872,Seguimiento_Mar_2025!G$4:U$356,15,FALSE)),0,VLOOKUP(A4872,Seguimiento_Mar_2025!G$4:U$356,15,FALSE)))</f>
        <v>0</v>
      </c>
    </row>
    <row r="4873" spans="1:9" ht="30">
      <c r="A4873" t="s">
        <v>189</v>
      </c>
      <c r="B4873" s="1" t="str">
        <f>+IF(LEN(A4873)&gt;0,VLOOKUP(A4873,Seguimiento_Mar_2025!G$4:H$356,2,FALSE),"")</f>
        <v>Personas atendidas en programas de recreación, deporte formativo y actividad física para el Bien-estar</v>
      </c>
      <c r="C4873" s="1" t="str">
        <f>+IF(LEN(A4873)&gt;0,VLOOKUP(A4873,Seguimiento_Mar_2025!G$4:J$356,4,FALSE),"")</f>
        <v>INDEPORTES Antioquia</v>
      </c>
      <c r="D4873" t="s">
        <v>1589</v>
      </c>
      <c r="E4873" t="str">
        <f t="shared" si="153"/>
        <v>52010702OTROS DEPARTAMENTOS</v>
      </c>
      <c r="F4873" t="str">
        <f t="shared" si="154"/>
        <v/>
      </c>
      <c r="G4873">
        <v>33</v>
      </c>
      <c r="H4873" s="2"/>
      <c r="I4873">
        <f>+ABS(SUMIF($A$4:$A$11183,A4873,$H$4:$H$11183)-IF(ISERROR(VLOOKUP(A4873,Seguimiento_Mar_2025!G$4:U$356,15,FALSE)),0,VLOOKUP(A4873,Seguimiento_Mar_2025!G$4:U$356,15,FALSE)))</f>
        <v>0</v>
      </c>
    </row>
    <row r="4874" spans="1:9">
      <c r="A4874" t="s">
        <v>191</v>
      </c>
      <c r="B4874" s="1" t="str">
        <f>+IF(LEN(A4874)&gt;0,VLOOKUP(A4874,Seguimiento_Mar_2025!G$4:H$356,2,FALSE),"")</f>
        <v>Personas beneficiadas en juegos deportivos institucionales</v>
      </c>
      <c r="C4874" s="1" t="str">
        <f>+IF(LEN(A4874)&gt;0,VLOOKUP(A4874,Seguimiento_Mar_2025!G$4:J$356,4,FALSE),"")</f>
        <v>INDEPORTES Antioquia</v>
      </c>
      <c r="D4874" t="s">
        <v>1271</v>
      </c>
      <c r="E4874" t="str">
        <f t="shared" si="153"/>
        <v>52010703Abejorral</v>
      </c>
      <c r="F4874" t="str">
        <f t="shared" si="154"/>
        <v/>
      </c>
      <c r="G4874">
        <v>139</v>
      </c>
      <c r="H4874" s="2"/>
      <c r="I4874">
        <f>+ABS(SUMIF($A$4:$A$11183,A4874,$H$4:$H$11183)-IF(ISERROR(VLOOKUP(A4874,Seguimiento_Mar_2025!G$4:U$356,15,FALSE)),0,VLOOKUP(A4874,Seguimiento_Mar_2025!G$4:U$356,15,FALSE)))</f>
        <v>612</v>
      </c>
    </row>
    <row r="4875" spans="1:9">
      <c r="A4875" t="s">
        <v>191</v>
      </c>
      <c r="B4875" s="1" t="str">
        <f>+IF(LEN(A4875)&gt;0,VLOOKUP(A4875,Seguimiento_Mar_2025!G$4:H$356,2,FALSE),"")</f>
        <v>Personas beneficiadas en juegos deportivos institucionales</v>
      </c>
      <c r="C4875" s="1" t="str">
        <f>+IF(LEN(A4875)&gt;0,VLOOKUP(A4875,Seguimiento_Mar_2025!G$4:J$356,4,FALSE),"")</f>
        <v>INDEPORTES Antioquia</v>
      </c>
      <c r="D4875" t="s">
        <v>1303</v>
      </c>
      <c r="E4875" t="str">
        <f t="shared" si="153"/>
        <v>52010703Abriaquí</v>
      </c>
      <c r="F4875" t="str">
        <f t="shared" si="154"/>
        <v/>
      </c>
      <c r="G4875">
        <v>113</v>
      </c>
      <c r="H4875" s="2"/>
      <c r="I4875">
        <f>+ABS(SUMIF($A$4:$A$11183,A4875,$H$4:$H$11183)-IF(ISERROR(VLOOKUP(A4875,Seguimiento_Mar_2025!G$4:U$356,15,FALSE)),0,VLOOKUP(A4875,Seguimiento_Mar_2025!G$4:U$356,15,FALSE)))</f>
        <v>612</v>
      </c>
    </row>
    <row r="4876" spans="1:9">
      <c r="A4876" t="s">
        <v>191</v>
      </c>
      <c r="B4876" s="1" t="str">
        <f>+IF(LEN(A4876)&gt;0,VLOOKUP(A4876,Seguimiento_Mar_2025!G$4:H$356,2,FALSE),"")</f>
        <v>Personas beneficiadas en juegos deportivos institucionales</v>
      </c>
      <c r="C4876" s="1" t="str">
        <f>+IF(LEN(A4876)&gt;0,VLOOKUP(A4876,Seguimiento_Mar_2025!G$4:J$356,4,FALSE),"")</f>
        <v>INDEPORTES Antioquia</v>
      </c>
      <c r="D4876" t="s">
        <v>1304</v>
      </c>
      <c r="E4876" t="str">
        <f t="shared" si="153"/>
        <v>52010703Alejandría</v>
      </c>
      <c r="F4876" t="str">
        <f t="shared" si="154"/>
        <v/>
      </c>
      <c r="G4876">
        <v>197</v>
      </c>
      <c r="H4876" s="2"/>
      <c r="I4876">
        <f>+ABS(SUMIF($A$4:$A$11183,A4876,$H$4:$H$11183)-IF(ISERROR(VLOOKUP(A4876,Seguimiento_Mar_2025!G$4:U$356,15,FALSE)),0,VLOOKUP(A4876,Seguimiento_Mar_2025!G$4:U$356,15,FALSE)))</f>
        <v>612</v>
      </c>
    </row>
    <row r="4877" spans="1:9">
      <c r="A4877" t="s">
        <v>191</v>
      </c>
      <c r="B4877" s="1" t="str">
        <f>+IF(LEN(A4877)&gt;0,VLOOKUP(A4877,Seguimiento_Mar_2025!G$4:H$356,2,FALSE),"")</f>
        <v>Personas beneficiadas en juegos deportivos institucionales</v>
      </c>
      <c r="C4877" s="1" t="str">
        <f>+IF(LEN(A4877)&gt;0,VLOOKUP(A4877,Seguimiento_Mar_2025!G$4:J$356,4,FALSE),"")</f>
        <v>INDEPORTES Antioquia</v>
      </c>
      <c r="D4877" t="s">
        <v>1230</v>
      </c>
      <c r="E4877" t="str">
        <f t="shared" si="153"/>
        <v>52010703Amagá</v>
      </c>
      <c r="F4877" t="str">
        <f t="shared" si="154"/>
        <v/>
      </c>
      <c r="G4877">
        <v>341</v>
      </c>
      <c r="H4877" s="2"/>
      <c r="I4877">
        <f>+ABS(SUMIF($A$4:$A$11183,A4877,$H$4:$H$11183)-IF(ISERROR(VLOOKUP(A4877,Seguimiento_Mar_2025!G$4:U$356,15,FALSE)),0,VLOOKUP(A4877,Seguimiento_Mar_2025!G$4:U$356,15,FALSE)))</f>
        <v>612</v>
      </c>
    </row>
    <row r="4878" spans="1:9">
      <c r="A4878" t="s">
        <v>191</v>
      </c>
      <c r="B4878" s="1" t="str">
        <f>+IF(LEN(A4878)&gt;0,VLOOKUP(A4878,Seguimiento_Mar_2025!G$4:H$356,2,FALSE),"")</f>
        <v>Personas beneficiadas en juegos deportivos institucionales</v>
      </c>
      <c r="C4878" s="1" t="str">
        <f>+IF(LEN(A4878)&gt;0,VLOOKUP(A4878,Seguimiento_Mar_2025!G$4:J$356,4,FALSE),"")</f>
        <v>INDEPORTES Antioquia</v>
      </c>
      <c r="D4878" t="s">
        <v>1305</v>
      </c>
      <c r="E4878" t="str">
        <f t="shared" si="153"/>
        <v>52010703Amalfi</v>
      </c>
      <c r="F4878" t="str">
        <f t="shared" si="154"/>
        <v/>
      </c>
      <c r="G4878">
        <v>408</v>
      </c>
      <c r="H4878" s="2"/>
      <c r="I4878">
        <f>+ABS(SUMIF($A$4:$A$11183,A4878,$H$4:$H$11183)-IF(ISERROR(VLOOKUP(A4878,Seguimiento_Mar_2025!G$4:U$356,15,FALSE)),0,VLOOKUP(A4878,Seguimiento_Mar_2025!G$4:U$356,15,FALSE)))</f>
        <v>612</v>
      </c>
    </row>
    <row r="4879" spans="1:9">
      <c r="A4879" t="s">
        <v>191</v>
      </c>
      <c r="B4879" s="1" t="str">
        <f>+IF(LEN(A4879)&gt;0,VLOOKUP(A4879,Seguimiento_Mar_2025!G$4:H$356,2,FALSE),"")</f>
        <v>Personas beneficiadas en juegos deportivos institucionales</v>
      </c>
      <c r="C4879" s="1" t="str">
        <f>+IF(LEN(A4879)&gt;0,VLOOKUP(A4879,Seguimiento_Mar_2025!G$4:J$356,4,FALSE),"")</f>
        <v>INDEPORTES Antioquia</v>
      </c>
      <c r="D4879" t="s">
        <v>1241</v>
      </c>
      <c r="E4879" t="str">
        <f t="shared" si="153"/>
        <v>52010703Andes</v>
      </c>
      <c r="F4879" t="str">
        <f t="shared" si="154"/>
        <v/>
      </c>
      <c r="G4879">
        <v>492</v>
      </c>
      <c r="H4879" s="2"/>
      <c r="I4879">
        <f>+ABS(SUMIF($A$4:$A$11183,A4879,$H$4:$H$11183)-IF(ISERROR(VLOOKUP(A4879,Seguimiento_Mar_2025!G$4:U$356,15,FALSE)),0,VLOOKUP(A4879,Seguimiento_Mar_2025!G$4:U$356,15,FALSE)))</f>
        <v>612</v>
      </c>
    </row>
    <row r="4880" spans="1:9">
      <c r="A4880" t="s">
        <v>191</v>
      </c>
      <c r="B4880" s="1" t="str">
        <f>+IF(LEN(A4880)&gt;0,VLOOKUP(A4880,Seguimiento_Mar_2025!G$4:H$356,2,FALSE),"")</f>
        <v>Personas beneficiadas en juegos deportivos institucionales</v>
      </c>
      <c r="C4880" s="1" t="str">
        <f>+IF(LEN(A4880)&gt;0,VLOOKUP(A4880,Seguimiento_Mar_2025!G$4:J$356,4,FALSE),"")</f>
        <v>INDEPORTES Antioquia</v>
      </c>
      <c r="D4880" t="s">
        <v>1277</v>
      </c>
      <c r="E4880" t="str">
        <f t="shared" si="153"/>
        <v>52010703Angelópolis</v>
      </c>
      <c r="F4880" t="str">
        <f t="shared" si="154"/>
        <v/>
      </c>
      <c r="G4880">
        <v>58</v>
      </c>
      <c r="H4880" s="2"/>
      <c r="I4880">
        <f>+ABS(SUMIF($A$4:$A$11183,A4880,$H$4:$H$11183)-IF(ISERROR(VLOOKUP(A4880,Seguimiento_Mar_2025!G$4:U$356,15,FALSE)),0,VLOOKUP(A4880,Seguimiento_Mar_2025!G$4:U$356,15,FALSE)))</f>
        <v>612</v>
      </c>
    </row>
    <row r="4881" spans="1:9">
      <c r="A4881" t="s">
        <v>191</v>
      </c>
      <c r="B4881" s="1" t="str">
        <f>+IF(LEN(A4881)&gt;0,VLOOKUP(A4881,Seguimiento_Mar_2025!G$4:H$356,2,FALSE),"")</f>
        <v>Personas beneficiadas en juegos deportivos institucionales</v>
      </c>
      <c r="C4881" s="1" t="str">
        <f>+IF(LEN(A4881)&gt;0,VLOOKUP(A4881,Seguimiento_Mar_2025!G$4:J$356,4,FALSE),"")</f>
        <v>INDEPORTES Antioquia</v>
      </c>
      <c r="D4881" t="s">
        <v>1278</v>
      </c>
      <c r="E4881" t="str">
        <f t="shared" si="153"/>
        <v>52010703Angostura</v>
      </c>
      <c r="F4881" t="str">
        <f t="shared" si="154"/>
        <v/>
      </c>
      <c r="G4881">
        <v>172</v>
      </c>
      <c r="H4881" s="2"/>
      <c r="I4881">
        <f>+ABS(SUMIF($A$4:$A$11183,A4881,$H$4:$H$11183)-IF(ISERROR(VLOOKUP(A4881,Seguimiento_Mar_2025!G$4:U$356,15,FALSE)),0,VLOOKUP(A4881,Seguimiento_Mar_2025!G$4:U$356,15,FALSE)))</f>
        <v>612</v>
      </c>
    </row>
    <row r="4882" spans="1:9">
      <c r="A4882" t="s">
        <v>191</v>
      </c>
      <c r="B4882" s="1" t="str">
        <f>+IF(LEN(A4882)&gt;0,VLOOKUP(A4882,Seguimiento_Mar_2025!G$4:H$356,2,FALSE),"")</f>
        <v>Personas beneficiadas en juegos deportivos institucionales</v>
      </c>
      <c r="C4882" s="1" t="str">
        <f>+IF(LEN(A4882)&gt;0,VLOOKUP(A4882,Seguimiento_Mar_2025!G$4:J$356,4,FALSE),"")</f>
        <v>INDEPORTES Antioquia</v>
      </c>
      <c r="D4882" t="s">
        <v>1306</v>
      </c>
      <c r="E4882" t="str">
        <f t="shared" si="153"/>
        <v>52010703Anorí</v>
      </c>
      <c r="F4882" t="str">
        <f t="shared" si="154"/>
        <v/>
      </c>
      <c r="G4882">
        <v>397</v>
      </c>
      <c r="H4882" s="2"/>
      <c r="I4882">
        <f>+ABS(SUMIF($A$4:$A$11183,A4882,$H$4:$H$11183)-IF(ISERROR(VLOOKUP(A4882,Seguimiento_Mar_2025!G$4:U$356,15,FALSE)),0,VLOOKUP(A4882,Seguimiento_Mar_2025!G$4:U$356,15,FALSE)))</f>
        <v>612</v>
      </c>
    </row>
    <row r="4883" spans="1:9">
      <c r="A4883" t="s">
        <v>191</v>
      </c>
      <c r="B4883" s="1" t="str">
        <f>+IF(LEN(A4883)&gt;0,VLOOKUP(A4883,Seguimiento_Mar_2025!G$4:H$356,2,FALSE),"")</f>
        <v>Personas beneficiadas en juegos deportivos institucionales</v>
      </c>
      <c r="C4883" s="1" t="str">
        <f>+IF(LEN(A4883)&gt;0,VLOOKUP(A4883,Seguimiento_Mar_2025!G$4:J$356,4,FALSE),"")</f>
        <v>INDEPORTES Antioquia</v>
      </c>
      <c r="D4883" t="s">
        <v>1307</v>
      </c>
      <c r="E4883" t="str">
        <f t="shared" si="153"/>
        <v>52010703Anzá</v>
      </c>
      <c r="F4883" t="str">
        <f t="shared" si="154"/>
        <v/>
      </c>
      <c r="G4883">
        <v>160</v>
      </c>
      <c r="H4883" s="2"/>
      <c r="I4883">
        <f>+ABS(SUMIF($A$4:$A$11183,A4883,$H$4:$H$11183)-IF(ISERROR(VLOOKUP(A4883,Seguimiento_Mar_2025!G$4:U$356,15,FALSE)),0,VLOOKUP(A4883,Seguimiento_Mar_2025!G$4:U$356,15,FALSE)))</f>
        <v>612</v>
      </c>
    </row>
    <row r="4884" spans="1:9">
      <c r="A4884" t="s">
        <v>191</v>
      </c>
      <c r="B4884" s="1" t="str">
        <f>+IF(LEN(A4884)&gt;0,VLOOKUP(A4884,Seguimiento_Mar_2025!G$4:H$356,2,FALSE),"")</f>
        <v>Personas beneficiadas en juegos deportivos institucionales</v>
      </c>
      <c r="C4884" s="1" t="str">
        <f>+IF(LEN(A4884)&gt;0,VLOOKUP(A4884,Seguimiento_Mar_2025!G$4:J$356,4,FALSE),"")</f>
        <v>INDEPORTES Antioquia</v>
      </c>
      <c r="D4884" t="s">
        <v>1257</v>
      </c>
      <c r="E4884" t="str">
        <f t="shared" si="153"/>
        <v>52010703Apartadó</v>
      </c>
      <c r="F4884" t="str">
        <f t="shared" si="154"/>
        <v/>
      </c>
      <c r="G4884">
        <v>2232</v>
      </c>
      <c r="H4884" s="2"/>
      <c r="I4884">
        <f>+ABS(SUMIF($A$4:$A$11183,A4884,$H$4:$H$11183)-IF(ISERROR(VLOOKUP(A4884,Seguimiento_Mar_2025!G$4:U$356,15,FALSE)),0,VLOOKUP(A4884,Seguimiento_Mar_2025!G$4:U$356,15,FALSE)))</f>
        <v>612</v>
      </c>
    </row>
    <row r="4885" spans="1:9">
      <c r="A4885" t="s">
        <v>191</v>
      </c>
      <c r="B4885" s="1" t="str">
        <f>+IF(LEN(A4885)&gt;0,VLOOKUP(A4885,Seguimiento_Mar_2025!G$4:H$356,2,FALSE),"")</f>
        <v>Personas beneficiadas en juegos deportivos institucionales</v>
      </c>
      <c r="C4885" s="1" t="str">
        <f>+IF(LEN(A4885)&gt;0,VLOOKUP(A4885,Seguimiento_Mar_2025!G$4:J$356,4,FALSE),"")</f>
        <v>INDEPORTES Antioquia</v>
      </c>
      <c r="D4885" t="s">
        <v>1225</v>
      </c>
      <c r="E4885" t="str">
        <f t="shared" si="153"/>
        <v>52010703Arboletes</v>
      </c>
      <c r="F4885" t="str">
        <f t="shared" si="154"/>
        <v/>
      </c>
      <c r="G4885">
        <v>852</v>
      </c>
      <c r="H4885" s="2"/>
      <c r="I4885">
        <f>+ABS(SUMIF($A$4:$A$11183,A4885,$H$4:$H$11183)-IF(ISERROR(VLOOKUP(A4885,Seguimiento_Mar_2025!G$4:U$356,15,FALSE)),0,VLOOKUP(A4885,Seguimiento_Mar_2025!G$4:U$356,15,FALSE)))</f>
        <v>612</v>
      </c>
    </row>
    <row r="4886" spans="1:9">
      <c r="A4886" t="s">
        <v>191</v>
      </c>
      <c r="B4886" s="1" t="str">
        <f>+IF(LEN(A4886)&gt;0,VLOOKUP(A4886,Seguimiento_Mar_2025!G$4:H$356,2,FALSE),"")</f>
        <v>Personas beneficiadas en juegos deportivos institucionales</v>
      </c>
      <c r="C4886" s="1" t="str">
        <f>+IF(LEN(A4886)&gt;0,VLOOKUP(A4886,Seguimiento_Mar_2025!G$4:J$356,4,FALSE),"")</f>
        <v>INDEPORTES Antioquia</v>
      </c>
      <c r="D4886" t="s">
        <v>1308</v>
      </c>
      <c r="E4886" t="str">
        <f t="shared" si="153"/>
        <v>52010703Argelia</v>
      </c>
      <c r="F4886" t="str">
        <f t="shared" si="154"/>
        <v/>
      </c>
      <c r="G4886">
        <v>144</v>
      </c>
      <c r="H4886" s="2"/>
      <c r="I4886">
        <f>+ABS(SUMIF($A$4:$A$11183,A4886,$H$4:$H$11183)-IF(ISERROR(VLOOKUP(A4886,Seguimiento_Mar_2025!G$4:U$356,15,FALSE)),0,VLOOKUP(A4886,Seguimiento_Mar_2025!G$4:U$356,15,FALSE)))</f>
        <v>612</v>
      </c>
    </row>
    <row r="4887" spans="1:9">
      <c r="A4887" t="s">
        <v>191</v>
      </c>
      <c r="B4887" s="1" t="str">
        <f>+IF(LEN(A4887)&gt;0,VLOOKUP(A4887,Seguimiento_Mar_2025!G$4:H$356,2,FALSE),"")</f>
        <v>Personas beneficiadas en juegos deportivos institucionales</v>
      </c>
      <c r="C4887" s="1" t="str">
        <f>+IF(LEN(A4887)&gt;0,VLOOKUP(A4887,Seguimiento_Mar_2025!G$4:J$356,4,FALSE),"")</f>
        <v>INDEPORTES Antioquia</v>
      </c>
      <c r="D4887" t="s">
        <v>1269</v>
      </c>
      <c r="E4887" t="str">
        <f t="shared" si="153"/>
        <v>52010703Armenia</v>
      </c>
      <c r="F4887" t="str">
        <f t="shared" si="154"/>
        <v/>
      </c>
      <c r="G4887">
        <v>35</v>
      </c>
      <c r="H4887" s="2"/>
      <c r="I4887">
        <f>+ABS(SUMIF($A$4:$A$11183,A4887,$H$4:$H$11183)-IF(ISERROR(VLOOKUP(A4887,Seguimiento_Mar_2025!G$4:U$356,15,FALSE)),0,VLOOKUP(A4887,Seguimiento_Mar_2025!G$4:U$356,15,FALSE)))</f>
        <v>612</v>
      </c>
    </row>
    <row r="4888" spans="1:9">
      <c r="A4888" t="s">
        <v>191</v>
      </c>
      <c r="B4888" s="1" t="str">
        <f>+IF(LEN(A4888)&gt;0,VLOOKUP(A4888,Seguimiento_Mar_2025!G$4:H$356,2,FALSE),"")</f>
        <v>Personas beneficiadas en juegos deportivos institucionales</v>
      </c>
      <c r="C4888" s="1" t="str">
        <f>+IF(LEN(A4888)&gt;0,VLOOKUP(A4888,Seguimiento_Mar_2025!G$4:J$356,4,FALSE),"")</f>
        <v>INDEPORTES Antioquia</v>
      </c>
      <c r="D4888" t="s">
        <v>1309</v>
      </c>
      <c r="E4888" t="str">
        <f t="shared" si="153"/>
        <v>52010703Barbosa</v>
      </c>
      <c r="F4888" t="str">
        <f t="shared" si="154"/>
        <v/>
      </c>
      <c r="G4888">
        <v>114</v>
      </c>
      <c r="H4888" s="2"/>
      <c r="I4888">
        <f>+ABS(SUMIF($A$4:$A$11183,A4888,$H$4:$H$11183)-IF(ISERROR(VLOOKUP(A4888,Seguimiento_Mar_2025!G$4:U$356,15,FALSE)),0,VLOOKUP(A4888,Seguimiento_Mar_2025!G$4:U$356,15,FALSE)))</f>
        <v>612</v>
      </c>
    </row>
    <row r="4889" spans="1:9">
      <c r="A4889" t="s">
        <v>191</v>
      </c>
      <c r="B4889" s="1" t="str">
        <f>+IF(LEN(A4889)&gt;0,VLOOKUP(A4889,Seguimiento_Mar_2025!G$4:H$356,2,FALSE),"")</f>
        <v>Personas beneficiadas en juegos deportivos institucionales</v>
      </c>
      <c r="C4889" s="1" t="str">
        <f>+IF(LEN(A4889)&gt;0,VLOOKUP(A4889,Seguimiento_Mar_2025!G$4:J$356,4,FALSE),"")</f>
        <v>INDEPORTES Antioquia</v>
      </c>
      <c r="D4889" t="s">
        <v>1310</v>
      </c>
      <c r="E4889" t="str">
        <f t="shared" si="153"/>
        <v>52010703Bello</v>
      </c>
      <c r="F4889" t="str">
        <f t="shared" si="154"/>
        <v/>
      </c>
      <c r="G4889">
        <v>1508</v>
      </c>
      <c r="H4889" s="2"/>
      <c r="I4889">
        <f>+ABS(SUMIF($A$4:$A$11183,A4889,$H$4:$H$11183)-IF(ISERROR(VLOOKUP(A4889,Seguimiento_Mar_2025!G$4:U$356,15,FALSE)),0,VLOOKUP(A4889,Seguimiento_Mar_2025!G$4:U$356,15,FALSE)))</f>
        <v>612</v>
      </c>
    </row>
    <row r="4890" spans="1:9">
      <c r="A4890" t="s">
        <v>191</v>
      </c>
      <c r="B4890" s="1" t="str">
        <f>+IF(LEN(A4890)&gt;0,VLOOKUP(A4890,Seguimiento_Mar_2025!G$4:H$356,2,FALSE),"")</f>
        <v>Personas beneficiadas en juegos deportivos institucionales</v>
      </c>
      <c r="C4890" s="1" t="str">
        <f>+IF(LEN(A4890)&gt;0,VLOOKUP(A4890,Seguimiento_Mar_2025!G$4:J$356,4,FALSE),"")</f>
        <v>INDEPORTES Antioquia</v>
      </c>
      <c r="D4890" t="s">
        <v>1279</v>
      </c>
      <c r="E4890" t="str">
        <f t="shared" si="153"/>
        <v>52010703Belmira</v>
      </c>
      <c r="F4890" t="str">
        <f t="shared" si="154"/>
        <v/>
      </c>
      <c r="G4890">
        <v>129</v>
      </c>
      <c r="H4890" s="2"/>
      <c r="I4890">
        <f>+ABS(SUMIF($A$4:$A$11183,A4890,$H$4:$H$11183)-IF(ISERROR(VLOOKUP(A4890,Seguimiento_Mar_2025!G$4:U$356,15,FALSE)),0,VLOOKUP(A4890,Seguimiento_Mar_2025!G$4:U$356,15,FALSE)))</f>
        <v>612</v>
      </c>
    </row>
    <row r="4891" spans="1:9">
      <c r="A4891" t="s">
        <v>191</v>
      </c>
      <c r="B4891" s="1" t="str">
        <f>+IF(LEN(A4891)&gt;0,VLOOKUP(A4891,Seguimiento_Mar_2025!G$4:H$356,2,FALSE),"")</f>
        <v>Personas beneficiadas en juegos deportivos institucionales</v>
      </c>
      <c r="C4891" s="1" t="str">
        <f>+IF(LEN(A4891)&gt;0,VLOOKUP(A4891,Seguimiento_Mar_2025!G$4:J$356,4,FALSE),"")</f>
        <v>INDEPORTES Antioquia</v>
      </c>
      <c r="D4891" t="s">
        <v>1311</v>
      </c>
      <c r="E4891" t="str">
        <f t="shared" si="153"/>
        <v>52010703Betania</v>
      </c>
      <c r="F4891" t="str">
        <f t="shared" si="154"/>
        <v/>
      </c>
      <c r="G4891">
        <v>154</v>
      </c>
      <c r="H4891" s="2"/>
      <c r="I4891">
        <f>+ABS(SUMIF($A$4:$A$11183,A4891,$H$4:$H$11183)-IF(ISERROR(VLOOKUP(A4891,Seguimiento_Mar_2025!G$4:U$356,15,FALSE)),0,VLOOKUP(A4891,Seguimiento_Mar_2025!G$4:U$356,15,FALSE)))</f>
        <v>612</v>
      </c>
    </row>
    <row r="4892" spans="1:9">
      <c r="A4892" t="s">
        <v>191</v>
      </c>
      <c r="B4892" s="1" t="str">
        <f>+IF(LEN(A4892)&gt;0,VLOOKUP(A4892,Seguimiento_Mar_2025!G$4:H$356,2,FALSE),"")</f>
        <v>Personas beneficiadas en juegos deportivos institucionales</v>
      </c>
      <c r="C4892" s="1" t="str">
        <f>+IF(LEN(A4892)&gt;0,VLOOKUP(A4892,Seguimiento_Mar_2025!G$4:J$356,4,FALSE),"")</f>
        <v>INDEPORTES Antioquia</v>
      </c>
      <c r="D4892" t="s">
        <v>1272</v>
      </c>
      <c r="E4892" t="str">
        <f t="shared" si="153"/>
        <v>52010703Betulia</v>
      </c>
      <c r="F4892" t="str">
        <f t="shared" si="154"/>
        <v/>
      </c>
      <c r="G4892">
        <v>270</v>
      </c>
      <c r="H4892" s="2"/>
      <c r="I4892">
        <f>+ABS(SUMIF($A$4:$A$11183,A4892,$H$4:$H$11183)-IF(ISERROR(VLOOKUP(A4892,Seguimiento_Mar_2025!G$4:U$356,15,FALSE)),0,VLOOKUP(A4892,Seguimiento_Mar_2025!G$4:U$356,15,FALSE)))</f>
        <v>612</v>
      </c>
    </row>
    <row r="4893" spans="1:9">
      <c r="A4893" t="s">
        <v>191</v>
      </c>
      <c r="B4893" s="1" t="str">
        <f>+IF(LEN(A4893)&gt;0,VLOOKUP(A4893,Seguimiento_Mar_2025!G$4:H$356,2,FALSE),"")</f>
        <v>Personas beneficiadas en juegos deportivos institucionales</v>
      </c>
      <c r="C4893" s="1" t="str">
        <f>+IF(LEN(A4893)&gt;0,VLOOKUP(A4893,Seguimiento_Mar_2025!G$4:J$356,4,FALSE),"")</f>
        <v>INDEPORTES Antioquia</v>
      </c>
      <c r="D4893" t="s">
        <v>1280</v>
      </c>
      <c r="E4893" t="str">
        <f t="shared" si="153"/>
        <v>52010703Briceño</v>
      </c>
      <c r="F4893" t="str">
        <f t="shared" si="154"/>
        <v/>
      </c>
      <c r="G4893">
        <v>186</v>
      </c>
      <c r="H4893" s="2"/>
      <c r="I4893">
        <f>+ABS(SUMIF($A$4:$A$11183,A4893,$H$4:$H$11183)-IF(ISERROR(VLOOKUP(A4893,Seguimiento_Mar_2025!G$4:U$356,15,FALSE)),0,VLOOKUP(A4893,Seguimiento_Mar_2025!G$4:U$356,15,FALSE)))</f>
        <v>612</v>
      </c>
    </row>
    <row r="4894" spans="1:9">
      <c r="A4894" t="s">
        <v>191</v>
      </c>
      <c r="B4894" s="1" t="str">
        <f>+IF(LEN(A4894)&gt;0,VLOOKUP(A4894,Seguimiento_Mar_2025!G$4:H$356,2,FALSE),"")</f>
        <v>Personas beneficiadas en juegos deportivos institucionales</v>
      </c>
      <c r="C4894" s="1" t="str">
        <f>+IF(LEN(A4894)&gt;0,VLOOKUP(A4894,Seguimiento_Mar_2025!G$4:J$356,4,FALSE),"")</f>
        <v>INDEPORTES Antioquia</v>
      </c>
      <c r="D4894" t="s">
        <v>1312</v>
      </c>
      <c r="E4894" t="str">
        <f t="shared" si="153"/>
        <v>52010703Buriticá</v>
      </c>
      <c r="F4894" t="str">
        <f t="shared" si="154"/>
        <v/>
      </c>
      <c r="G4894">
        <v>177</v>
      </c>
      <c r="H4894" s="2"/>
      <c r="I4894">
        <f>+ABS(SUMIF($A$4:$A$11183,A4894,$H$4:$H$11183)-IF(ISERROR(VLOOKUP(A4894,Seguimiento_Mar_2025!G$4:U$356,15,FALSE)),0,VLOOKUP(A4894,Seguimiento_Mar_2025!G$4:U$356,15,FALSE)))</f>
        <v>612</v>
      </c>
    </row>
    <row r="4895" spans="1:9">
      <c r="A4895" t="s">
        <v>191</v>
      </c>
      <c r="B4895" s="1" t="str">
        <f>+IF(LEN(A4895)&gt;0,VLOOKUP(A4895,Seguimiento_Mar_2025!G$4:H$356,2,FALSE),"")</f>
        <v>Personas beneficiadas en juegos deportivos institucionales</v>
      </c>
      <c r="C4895" s="1" t="str">
        <f>+IF(LEN(A4895)&gt;0,VLOOKUP(A4895,Seguimiento_Mar_2025!G$4:J$356,4,FALSE),"")</f>
        <v>INDEPORTES Antioquia</v>
      </c>
      <c r="D4895" t="s">
        <v>1264</v>
      </c>
      <c r="E4895" t="str">
        <f t="shared" si="153"/>
        <v>52010703Cáceres</v>
      </c>
      <c r="F4895" t="str">
        <f t="shared" si="154"/>
        <v/>
      </c>
      <c r="G4895">
        <v>321</v>
      </c>
      <c r="H4895" s="2"/>
      <c r="I4895">
        <f>+ABS(SUMIF($A$4:$A$11183,A4895,$H$4:$H$11183)-IF(ISERROR(VLOOKUP(A4895,Seguimiento_Mar_2025!G$4:U$356,15,FALSE)),0,VLOOKUP(A4895,Seguimiento_Mar_2025!G$4:U$356,15,FALSE)))</f>
        <v>612</v>
      </c>
    </row>
    <row r="4896" spans="1:9">
      <c r="A4896" t="s">
        <v>191</v>
      </c>
      <c r="B4896" s="1" t="str">
        <f>+IF(LEN(A4896)&gt;0,VLOOKUP(A4896,Seguimiento_Mar_2025!G$4:H$356,2,FALSE),"")</f>
        <v>Personas beneficiadas en juegos deportivos institucionales</v>
      </c>
      <c r="C4896" s="1" t="str">
        <f>+IF(LEN(A4896)&gt;0,VLOOKUP(A4896,Seguimiento_Mar_2025!G$4:J$356,4,FALSE),"")</f>
        <v>INDEPORTES Antioquia</v>
      </c>
      <c r="D4896" t="s">
        <v>1313</v>
      </c>
      <c r="E4896" t="str">
        <f t="shared" si="153"/>
        <v>52010703Caicedo</v>
      </c>
      <c r="F4896" t="str">
        <f t="shared" si="154"/>
        <v/>
      </c>
      <c r="G4896">
        <v>139</v>
      </c>
      <c r="H4896" s="2"/>
      <c r="I4896">
        <f>+ABS(SUMIF($A$4:$A$11183,A4896,$H$4:$H$11183)-IF(ISERROR(VLOOKUP(A4896,Seguimiento_Mar_2025!G$4:U$356,15,FALSE)),0,VLOOKUP(A4896,Seguimiento_Mar_2025!G$4:U$356,15,FALSE)))</f>
        <v>612</v>
      </c>
    </row>
    <row r="4897" spans="1:9">
      <c r="A4897" t="s">
        <v>191</v>
      </c>
      <c r="B4897" s="1" t="str">
        <f>+IF(LEN(A4897)&gt;0,VLOOKUP(A4897,Seguimiento_Mar_2025!G$4:H$356,2,FALSE),"")</f>
        <v>Personas beneficiadas en juegos deportivos institucionales</v>
      </c>
      <c r="C4897" s="1" t="str">
        <f>+IF(LEN(A4897)&gt;0,VLOOKUP(A4897,Seguimiento_Mar_2025!G$4:J$356,4,FALSE),"")</f>
        <v>INDEPORTES Antioquia</v>
      </c>
      <c r="D4897" t="s">
        <v>1314</v>
      </c>
      <c r="E4897" t="str">
        <f t="shared" si="153"/>
        <v>52010703Caldas</v>
      </c>
      <c r="F4897" t="str">
        <f t="shared" si="154"/>
        <v/>
      </c>
      <c r="G4897">
        <v>504</v>
      </c>
      <c r="H4897" s="2"/>
      <c r="I4897">
        <f>+ABS(SUMIF($A$4:$A$11183,A4897,$H$4:$H$11183)-IF(ISERROR(VLOOKUP(A4897,Seguimiento_Mar_2025!G$4:U$356,15,FALSE)),0,VLOOKUP(A4897,Seguimiento_Mar_2025!G$4:U$356,15,FALSE)))</f>
        <v>612</v>
      </c>
    </row>
    <row r="4898" spans="1:9">
      <c r="A4898" t="s">
        <v>191</v>
      </c>
      <c r="B4898" s="1" t="str">
        <f>+IF(LEN(A4898)&gt;0,VLOOKUP(A4898,Seguimiento_Mar_2025!G$4:H$356,2,FALSE),"")</f>
        <v>Personas beneficiadas en juegos deportivos institucionales</v>
      </c>
      <c r="C4898" s="1" t="str">
        <f>+IF(LEN(A4898)&gt;0,VLOOKUP(A4898,Seguimiento_Mar_2025!G$4:J$356,4,FALSE),"")</f>
        <v>INDEPORTES Antioquia</v>
      </c>
      <c r="D4898" t="s">
        <v>1315</v>
      </c>
      <c r="E4898" t="str">
        <f t="shared" si="153"/>
        <v>52010703Campamento</v>
      </c>
      <c r="F4898" t="str">
        <f t="shared" si="154"/>
        <v/>
      </c>
      <c r="G4898">
        <v>225</v>
      </c>
      <c r="H4898" s="2"/>
      <c r="I4898">
        <f>+ABS(SUMIF($A$4:$A$11183,A4898,$H$4:$H$11183)-IF(ISERROR(VLOOKUP(A4898,Seguimiento_Mar_2025!G$4:U$356,15,FALSE)),0,VLOOKUP(A4898,Seguimiento_Mar_2025!G$4:U$356,15,FALSE)))</f>
        <v>612</v>
      </c>
    </row>
    <row r="4899" spans="1:9">
      <c r="A4899" t="s">
        <v>191</v>
      </c>
      <c r="B4899" s="1" t="str">
        <f>+IF(LEN(A4899)&gt;0,VLOOKUP(A4899,Seguimiento_Mar_2025!G$4:H$356,2,FALSE),"")</f>
        <v>Personas beneficiadas en juegos deportivos institucionales</v>
      </c>
      <c r="C4899" s="1" t="str">
        <f>+IF(LEN(A4899)&gt;0,VLOOKUP(A4899,Seguimiento_Mar_2025!G$4:J$356,4,FALSE),"")</f>
        <v>INDEPORTES Antioquia</v>
      </c>
      <c r="D4899" t="s">
        <v>1316</v>
      </c>
      <c r="E4899" t="str">
        <f t="shared" si="153"/>
        <v>52010703Cañasgordas</v>
      </c>
      <c r="F4899" t="str">
        <f t="shared" si="154"/>
        <v/>
      </c>
      <c r="G4899">
        <v>338</v>
      </c>
      <c r="H4899" s="2"/>
      <c r="I4899">
        <f>+ABS(SUMIF($A$4:$A$11183,A4899,$H$4:$H$11183)-IF(ISERROR(VLOOKUP(A4899,Seguimiento_Mar_2025!G$4:U$356,15,FALSE)),0,VLOOKUP(A4899,Seguimiento_Mar_2025!G$4:U$356,15,FALSE)))</f>
        <v>612</v>
      </c>
    </row>
    <row r="4900" spans="1:9">
      <c r="A4900" t="s">
        <v>191</v>
      </c>
      <c r="B4900" s="1" t="str">
        <f>+IF(LEN(A4900)&gt;0,VLOOKUP(A4900,Seguimiento_Mar_2025!G$4:H$356,2,FALSE),"")</f>
        <v>Personas beneficiadas en juegos deportivos institucionales</v>
      </c>
      <c r="C4900" s="1" t="str">
        <f>+IF(LEN(A4900)&gt;0,VLOOKUP(A4900,Seguimiento_Mar_2025!G$4:J$356,4,FALSE),"")</f>
        <v>INDEPORTES Antioquia</v>
      </c>
      <c r="D4900" t="s">
        <v>1299</v>
      </c>
      <c r="E4900" t="str">
        <f t="shared" si="153"/>
        <v>52010703Caracolí</v>
      </c>
      <c r="F4900" t="str">
        <f t="shared" si="154"/>
        <v/>
      </c>
      <c r="G4900">
        <v>165</v>
      </c>
      <c r="H4900" s="2"/>
      <c r="I4900">
        <f>+ABS(SUMIF($A$4:$A$11183,A4900,$H$4:$H$11183)-IF(ISERROR(VLOOKUP(A4900,Seguimiento_Mar_2025!G$4:U$356,15,FALSE)),0,VLOOKUP(A4900,Seguimiento_Mar_2025!G$4:U$356,15,FALSE)))</f>
        <v>612</v>
      </c>
    </row>
    <row r="4901" spans="1:9">
      <c r="A4901" t="s">
        <v>191</v>
      </c>
      <c r="B4901" s="1" t="str">
        <f>+IF(LEN(A4901)&gt;0,VLOOKUP(A4901,Seguimiento_Mar_2025!G$4:H$356,2,FALSE),"")</f>
        <v>Personas beneficiadas en juegos deportivos institucionales</v>
      </c>
      <c r="C4901" s="1" t="str">
        <f>+IF(LEN(A4901)&gt;0,VLOOKUP(A4901,Seguimiento_Mar_2025!G$4:J$356,4,FALSE),"")</f>
        <v>INDEPORTES Antioquia</v>
      </c>
      <c r="D4901" t="s">
        <v>1273</v>
      </c>
      <c r="E4901" t="str">
        <f t="shared" si="153"/>
        <v>52010703Caramanta</v>
      </c>
      <c r="F4901" t="str">
        <f t="shared" si="154"/>
        <v/>
      </c>
      <c r="G4901">
        <v>76</v>
      </c>
      <c r="H4901" s="2"/>
      <c r="I4901">
        <f>+ABS(SUMIF($A$4:$A$11183,A4901,$H$4:$H$11183)-IF(ISERROR(VLOOKUP(A4901,Seguimiento_Mar_2025!G$4:U$356,15,FALSE)),0,VLOOKUP(A4901,Seguimiento_Mar_2025!G$4:U$356,15,FALSE)))</f>
        <v>612</v>
      </c>
    </row>
    <row r="4902" spans="1:9">
      <c r="A4902" t="s">
        <v>191</v>
      </c>
      <c r="B4902" s="1" t="str">
        <f>+IF(LEN(A4902)&gt;0,VLOOKUP(A4902,Seguimiento_Mar_2025!G$4:H$356,2,FALSE),"")</f>
        <v>Personas beneficiadas en juegos deportivos institucionales</v>
      </c>
      <c r="C4902" s="1" t="str">
        <f>+IF(LEN(A4902)&gt;0,VLOOKUP(A4902,Seguimiento_Mar_2025!G$4:J$356,4,FALSE),"")</f>
        <v>INDEPORTES Antioquia</v>
      </c>
      <c r="D4902" t="s">
        <v>1266</v>
      </c>
      <c r="E4902" t="str">
        <f t="shared" si="153"/>
        <v>52010703Carepa</v>
      </c>
      <c r="F4902" t="str">
        <f t="shared" si="154"/>
        <v/>
      </c>
      <c r="G4902">
        <v>1464</v>
      </c>
      <c r="H4902" s="2"/>
      <c r="I4902">
        <f>+ABS(SUMIF($A$4:$A$11183,A4902,$H$4:$H$11183)-IF(ISERROR(VLOOKUP(A4902,Seguimiento_Mar_2025!G$4:U$356,15,FALSE)),0,VLOOKUP(A4902,Seguimiento_Mar_2025!G$4:U$356,15,FALSE)))</f>
        <v>612</v>
      </c>
    </row>
    <row r="4903" spans="1:9">
      <c r="A4903" t="s">
        <v>191</v>
      </c>
      <c r="B4903" s="1" t="str">
        <f>+IF(LEN(A4903)&gt;0,VLOOKUP(A4903,Seguimiento_Mar_2025!G$4:H$356,2,FALSE),"")</f>
        <v>Personas beneficiadas en juegos deportivos institucionales</v>
      </c>
      <c r="C4903" s="1" t="str">
        <f>+IF(LEN(A4903)&gt;0,VLOOKUP(A4903,Seguimiento_Mar_2025!G$4:J$356,4,FALSE),"")</f>
        <v>INDEPORTES Antioquia</v>
      </c>
      <c r="D4903" t="s">
        <v>1292</v>
      </c>
      <c r="E4903" t="str">
        <f t="shared" si="153"/>
        <v>52010703Carolina del Príncipe</v>
      </c>
      <c r="F4903" t="str">
        <f t="shared" si="154"/>
        <v/>
      </c>
      <c r="G4903">
        <v>222</v>
      </c>
      <c r="H4903" s="2"/>
      <c r="I4903">
        <f>+ABS(SUMIF($A$4:$A$11183,A4903,$H$4:$H$11183)-IF(ISERROR(VLOOKUP(A4903,Seguimiento_Mar_2025!G$4:U$356,15,FALSE)),0,VLOOKUP(A4903,Seguimiento_Mar_2025!G$4:U$356,15,FALSE)))</f>
        <v>612</v>
      </c>
    </row>
    <row r="4904" spans="1:9">
      <c r="A4904" t="s">
        <v>191</v>
      </c>
      <c r="B4904" s="1" t="str">
        <f>+IF(LEN(A4904)&gt;0,VLOOKUP(A4904,Seguimiento_Mar_2025!G$4:H$356,2,FALSE),"")</f>
        <v>Personas beneficiadas en juegos deportivos institucionales</v>
      </c>
      <c r="C4904" s="1" t="str">
        <f>+IF(LEN(A4904)&gt;0,VLOOKUP(A4904,Seguimiento_Mar_2025!G$4:J$356,4,FALSE),"")</f>
        <v>INDEPORTES Antioquia</v>
      </c>
      <c r="D4904" t="s">
        <v>1265</v>
      </c>
      <c r="E4904" t="str">
        <f t="shared" si="153"/>
        <v>52010703Caucasia</v>
      </c>
      <c r="F4904" t="str">
        <f t="shared" si="154"/>
        <v/>
      </c>
      <c r="G4904">
        <v>798</v>
      </c>
      <c r="H4904" s="2"/>
      <c r="I4904">
        <f>+ABS(SUMIF($A$4:$A$11183,A4904,$H$4:$H$11183)-IF(ISERROR(VLOOKUP(A4904,Seguimiento_Mar_2025!G$4:U$356,15,FALSE)),0,VLOOKUP(A4904,Seguimiento_Mar_2025!G$4:U$356,15,FALSE)))</f>
        <v>612</v>
      </c>
    </row>
    <row r="4905" spans="1:9">
      <c r="A4905" t="s">
        <v>191</v>
      </c>
      <c r="B4905" s="1" t="str">
        <f>+IF(LEN(A4905)&gt;0,VLOOKUP(A4905,Seguimiento_Mar_2025!G$4:H$356,2,FALSE),"")</f>
        <v>Personas beneficiadas en juegos deportivos institucionales</v>
      </c>
      <c r="C4905" s="1" t="str">
        <f>+IF(LEN(A4905)&gt;0,VLOOKUP(A4905,Seguimiento_Mar_2025!G$4:J$356,4,FALSE),"")</f>
        <v>INDEPORTES Antioquia</v>
      </c>
      <c r="D4905" t="s">
        <v>1258</v>
      </c>
      <c r="E4905" t="str">
        <f t="shared" ref="E4905:E4968" si="155">+A4905&amp;D4905</f>
        <v>52010703Chigorodó</v>
      </c>
      <c r="F4905" t="str">
        <f t="shared" si="154"/>
        <v/>
      </c>
      <c r="G4905">
        <v>912</v>
      </c>
      <c r="H4905" s="2"/>
      <c r="I4905">
        <f>+ABS(SUMIF($A$4:$A$11183,A4905,$H$4:$H$11183)-IF(ISERROR(VLOOKUP(A4905,Seguimiento_Mar_2025!G$4:U$356,15,FALSE)),0,VLOOKUP(A4905,Seguimiento_Mar_2025!G$4:U$356,15,FALSE)))</f>
        <v>612</v>
      </c>
    </row>
    <row r="4906" spans="1:9">
      <c r="A4906" t="s">
        <v>191</v>
      </c>
      <c r="B4906" s="1" t="str">
        <f>+IF(LEN(A4906)&gt;0,VLOOKUP(A4906,Seguimiento_Mar_2025!G$4:H$356,2,FALSE),"")</f>
        <v>Personas beneficiadas en juegos deportivos institucionales</v>
      </c>
      <c r="C4906" s="1" t="str">
        <f>+IF(LEN(A4906)&gt;0,VLOOKUP(A4906,Seguimiento_Mar_2025!G$4:J$356,4,FALSE),"")</f>
        <v>INDEPORTES Antioquia</v>
      </c>
      <c r="D4906" t="s">
        <v>1281</v>
      </c>
      <c r="E4906" t="str">
        <f t="shared" si="155"/>
        <v>52010703Cisneros</v>
      </c>
      <c r="F4906" t="str">
        <f t="shared" si="154"/>
        <v/>
      </c>
      <c r="G4906">
        <v>378</v>
      </c>
      <c r="H4906" s="2"/>
      <c r="I4906">
        <f>+ABS(SUMIF($A$4:$A$11183,A4906,$H$4:$H$11183)-IF(ISERROR(VLOOKUP(A4906,Seguimiento_Mar_2025!G$4:U$356,15,FALSE)),0,VLOOKUP(A4906,Seguimiento_Mar_2025!G$4:U$356,15,FALSE)))</f>
        <v>612</v>
      </c>
    </row>
    <row r="4907" spans="1:9">
      <c r="A4907" t="s">
        <v>191</v>
      </c>
      <c r="B4907" s="1" t="str">
        <f>+IF(LEN(A4907)&gt;0,VLOOKUP(A4907,Seguimiento_Mar_2025!G$4:H$356,2,FALSE),"")</f>
        <v>Personas beneficiadas en juegos deportivos institucionales</v>
      </c>
      <c r="C4907" s="1" t="str">
        <f>+IF(LEN(A4907)&gt;0,VLOOKUP(A4907,Seguimiento_Mar_2025!G$4:J$356,4,FALSE),"")</f>
        <v>INDEPORTES Antioquia</v>
      </c>
      <c r="D4907" t="s">
        <v>1254</v>
      </c>
      <c r="E4907" t="str">
        <f t="shared" si="155"/>
        <v>52010703Ciudad Bolívar</v>
      </c>
      <c r="F4907" t="str">
        <f t="shared" si="154"/>
        <v/>
      </c>
      <c r="G4907">
        <v>465</v>
      </c>
      <c r="H4907" s="2"/>
      <c r="I4907">
        <f>+ABS(SUMIF($A$4:$A$11183,A4907,$H$4:$H$11183)-IF(ISERROR(VLOOKUP(A4907,Seguimiento_Mar_2025!G$4:U$356,15,FALSE)),0,VLOOKUP(A4907,Seguimiento_Mar_2025!G$4:U$356,15,FALSE)))</f>
        <v>612</v>
      </c>
    </row>
    <row r="4908" spans="1:9">
      <c r="A4908" t="s">
        <v>191</v>
      </c>
      <c r="B4908" s="1" t="str">
        <f>+IF(LEN(A4908)&gt;0,VLOOKUP(A4908,Seguimiento_Mar_2025!G$4:H$356,2,FALSE),"")</f>
        <v>Personas beneficiadas en juegos deportivos institucionales</v>
      </c>
      <c r="C4908" s="1" t="str">
        <f>+IF(LEN(A4908)&gt;0,VLOOKUP(A4908,Seguimiento_Mar_2025!G$4:J$356,4,FALSE),"")</f>
        <v>INDEPORTES Antioquia</v>
      </c>
      <c r="D4908" t="s">
        <v>1317</v>
      </c>
      <c r="E4908" t="str">
        <f t="shared" si="155"/>
        <v>52010703Cocorná</v>
      </c>
      <c r="F4908" t="str">
        <f t="shared" si="154"/>
        <v/>
      </c>
      <c r="G4908">
        <v>333</v>
      </c>
      <c r="H4908" s="2"/>
      <c r="I4908">
        <f>+ABS(SUMIF($A$4:$A$11183,A4908,$H$4:$H$11183)-IF(ISERROR(VLOOKUP(A4908,Seguimiento_Mar_2025!G$4:U$356,15,FALSE)),0,VLOOKUP(A4908,Seguimiento_Mar_2025!G$4:U$356,15,FALSE)))</f>
        <v>612</v>
      </c>
    </row>
    <row r="4909" spans="1:9">
      <c r="A4909" t="s">
        <v>191</v>
      </c>
      <c r="B4909" s="1" t="str">
        <f>+IF(LEN(A4909)&gt;0,VLOOKUP(A4909,Seguimiento_Mar_2025!G$4:H$356,2,FALSE),"")</f>
        <v>Personas beneficiadas en juegos deportivos institucionales</v>
      </c>
      <c r="C4909" s="1" t="str">
        <f>+IF(LEN(A4909)&gt;0,VLOOKUP(A4909,Seguimiento_Mar_2025!G$4:J$356,4,FALSE),"")</f>
        <v>INDEPORTES Antioquia</v>
      </c>
      <c r="D4909" t="s">
        <v>1276</v>
      </c>
      <c r="E4909" t="str">
        <f t="shared" si="155"/>
        <v>52010703Concepción</v>
      </c>
      <c r="F4909" t="str">
        <f t="shared" si="154"/>
        <v/>
      </c>
      <c r="G4909">
        <v>10</v>
      </c>
      <c r="H4909" s="2"/>
      <c r="I4909">
        <f>+ABS(SUMIF($A$4:$A$11183,A4909,$H$4:$H$11183)-IF(ISERROR(VLOOKUP(A4909,Seguimiento_Mar_2025!G$4:U$356,15,FALSE)),0,VLOOKUP(A4909,Seguimiento_Mar_2025!G$4:U$356,15,FALSE)))</f>
        <v>612</v>
      </c>
    </row>
    <row r="4910" spans="1:9">
      <c r="A4910" t="s">
        <v>191</v>
      </c>
      <c r="B4910" s="1" t="str">
        <f>+IF(LEN(A4910)&gt;0,VLOOKUP(A4910,Seguimiento_Mar_2025!G$4:H$356,2,FALSE),"")</f>
        <v>Personas beneficiadas en juegos deportivos institucionales</v>
      </c>
      <c r="C4910" s="1" t="str">
        <f>+IF(LEN(A4910)&gt;0,VLOOKUP(A4910,Seguimiento_Mar_2025!G$4:J$356,4,FALSE),"")</f>
        <v>INDEPORTES Antioquia</v>
      </c>
      <c r="D4910" t="s">
        <v>1318</v>
      </c>
      <c r="E4910" t="str">
        <f t="shared" si="155"/>
        <v>52010703Concordia</v>
      </c>
      <c r="F4910" t="str">
        <f t="shared" si="154"/>
        <v/>
      </c>
      <c r="G4910">
        <v>117</v>
      </c>
      <c r="H4910" s="2"/>
      <c r="I4910">
        <f>+ABS(SUMIF($A$4:$A$11183,A4910,$H$4:$H$11183)-IF(ISERROR(VLOOKUP(A4910,Seguimiento_Mar_2025!G$4:U$356,15,FALSE)),0,VLOOKUP(A4910,Seguimiento_Mar_2025!G$4:U$356,15,FALSE)))</f>
        <v>612</v>
      </c>
    </row>
    <row r="4911" spans="1:9">
      <c r="A4911" t="s">
        <v>191</v>
      </c>
      <c r="B4911" s="1" t="str">
        <f>+IF(LEN(A4911)&gt;0,VLOOKUP(A4911,Seguimiento_Mar_2025!G$4:H$356,2,FALSE),"")</f>
        <v>Personas beneficiadas en juegos deportivos institucionales</v>
      </c>
      <c r="C4911" s="1" t="str">
        <f>+IF(LEN(A4911)&gt;0,VLOOKUP(A4911,Seguimiento_Mar_2025!G$4:J$356,4,FALSE),"")</f>
        <v>INDEPORTES Antioquia</v>
      </c>
      <c r="D4911" t="s">
        <v>1245</v>
      </c>
      <c r="E4911" t="str">
        <f t="shared" si="155"/>
        <v>52010703Copacabana</v>
      </c>
      <c r="F4911" t="str">
        <f t="shared" si="154"/>
        <v/>
      </c>
      <c r="G4911">
        <v>569</v>
      </c>
      <c r="H4911" s="2"/>
      <c r="I4911">
        <f>+ABS(SUMIF($A$4:$A$11183,A4911,$H$4:$H$11183)-IF(ISERROR(VLOOKUP(A4911,Seguimiento_Mar_2025!G$4:U$356,15,FALSE)),0,VLOOKUP(A4911,Seguimiento_Mar_2025!G$4:U$356,15,FALSE)))</f>
        <v>612</v>
      </c>
    </row>
    <row r="4912" spans="1:9">
      <c r="A4912" t="s">
        <v>191</v>
      </c>
      <c r="B4912" s="1" t="str">
        <f>+IF(LEN(A4912)&gt;0,VLOOKUP(A4912,Seguimiento_Mar_2025!G$4:H$356,2,FALSE),"")</f>
        <v>Personas beneficiadas en juegos deportivos institucionales</v>
      </c>
      <c r="C4912" s="1" t="str">
        <f>+IF(LEN(A4912)&gt;0,VLOOKUP(A4912,Seguimiento_Mar_2025!G$4:J$356,4,FALSE),"")</f>
        <v>INDEPORTES Antioquia</v>
      </c>
      <c r="D4912" t="s">
        <v>1231</v>
      </c>
      <c r="E4912" t="str">
        <f t="shared" si="155"/>
        <v>52010703Dabeiba</v>
      </c>
      <c r="F4912" t="str">
        <f t="shared" si="154"/>
        <v/>
      </c>
      <c r="G4912">
        <v>783</v>
      </c>
      <c r="H4912" s="2"/>
      <c r="I4912">
        <f>+ABS(SUMIF($A$4:$A$11183,A4912,$H$4:$H$11183)-IF(ISERROR(VLOOKUP(A4912,Seguimiento_Mar_2025!G$4:U$356,15,FALSE)),0,VLOOKUP(A4912,Seguimiento_Mar_2025!G$4:U$356,15,FALSE)))</f>
        <v>612</v>
      </c>
    </row>
    <row r="4913" spans="1:9">
      <c r="A4913" t="s">
        <v>191</v>
      </c>
      <c r="B4913" s="1" t="str">
        <f>+IF(LEN(A4913)&gt;0,VLOOKUP(A4913,Seguimiento_Mar_2025!G$4:H$356,2,FALSE),"")</f>
        <v>Personas beneficiadas en juegos deportivos institucionales</v>
      </c>
      <c r="C4913" s="1" t="str">
        <f>+IF(LEN(A4913)&gt;0,VLOOKUP(A4913,Seguimiento_Mar_2025!G$4:J$356,4,FALSE),"")</f>
        <v>INDEPORTES Antioquia</v>
      </c>
      <c r="D4913" t="s">
        <v>1319</v>
      </c>
      <c r="E4913" t="str">
        <f t="shared" si="155"/>
        <v>52010703Donmatías</v>
      </c>
      <c r="F4913" t="str">
        <f t="shared" si="154"/>
        <v/>
      </c>
      <c r="G4913">
        <v>367</v>
      </c>
      <c r="H4913" s="2"/>
      <c r="I4913">
        <f>+ABS(SUMIF($A$4:$A$11183,A4913,$H$4:$H$11183)-IF(ISERROR(VLOOKUP(A4913,Seguimiento_Mar_2025!G$4:U$356,15,FALSE)),0,VLOOKUP(A4913,Seguimiento_Mar_2025!G$4:U$356,15,FALSE)))</f>
        <v>612</v>
      </c>
    </row>
    <row r="4914" spans="1:9">
      <c r="A4914" t="s">
        <v>191</v>
      </c>
      <c r="B4914" s="1" t="str">
        <f>+IF(LEN(A4914)&gt;0,VLOOKUP(A4914,Seguimiento_Mar_2025!G$4:H$356,2,FALSE),"")</f>
        <v>Personas beneficiadas en juegos deportivos institucionales</v>
      </c>
      <c r="C4914" s="1" t="str">
        <f>+IF(LEN(A4914)&gt;0,VLOOKUP(A4914,Seguimiento_Mar_2025!G$4:J$356,4,FALSE),"")</f>
        <v>INDEPORTES Antioquia</v>
      </c>
      <c r="D4914" t="s">
        <v>1270</v>
      </c>
      <c r="E4914" t="str">
        <f t="shared" si="155"/>
        <v>52010703Ebéjico</v>
      </c>
      <c r="F4914" t="str">
        <f t="shared" si="154"/>
        <v/>
      </c>
      <c r="G4914">
        <v>238</v>
      </c>
      <c r="H4914" s="2"/>
      <c r="I4914">
        <f>+ABS(SUMIF($A$4:$A$11183,A4914,$H$4:$H$11183)-IF(ISERROR(VLOOKUP(A4914,Seguimiento_Mar_2025!G$4:U$356,15,FALSE)),0,VLOOKUP(A4914,Seguimiento_Mar_2025!G$4:U$356,15,FALSE)))</f>
        <v>612</v>
      </c>
    </row>
    <row r="4915" spans="1:9">
      <c r="A4915" t="s">
        <v>191</v>
      </c>
      <c r="B4915" s="1" t="str">
        <f>+IF(LEN(A4915)&gt;0,VLOOKUP(A4915,Seguimiento_Mar_2025!G$4:H$356,2,FALSE),"")</f>
        <v>Personas beneficiadas en juegos deportivos institucionales</v>
      </c>
      <c r="C4915" s="1" t="str">
        <f>+IF(LEN(A4915)&gt;0,VLOOKUP(A4915,Seguimiento_Mar_2025!G$4:J$356,4,FALSE),"")</f>
        <v>INDEPORTES Antioquia</v>
      </c>
      <c r="D4915" t="s">
        <v>1253</v>
      </c>
      <c r="E4915" t="str">
        <f t="shared" si="155"/>
        <v>52010703El Bagre</v>
      </c>
      <c r="F4915" t="str">
        <f t="shared" si="154"/>
        <v/>
      </c>
      <c r="G4915">
        <v>695</v>
      </c>
      <c r="H4915" s="2"/>
      <c r="I4915">
        <f>+ABS(SUMIF($A$4:$A$11183,A4915,$H$4:$H$11183)-IF(ISERROR(VLOOKUP(A4915,Seguimiento_Mar_2025!G$4:U$356,15,FALSE)),0,VLOOKUP(A4915,Seguimiento_Mar_2025!G$4:U$356,15,FALSE)))</f>
        <v>612</v>
      </c>
    </row>
    <row r="4916" spans="1:9">
      <c r="A4916" t="s">
        <v>191</v>
      </c>
      <c r="B4916" s="1" t="str">
        <f>+IF(LEN(A4916)&gt;0,VLOOKUP(A4916,Seguimiento_Mar_2025!G$4:H$356,2,FALSE),"")</f>
        <v>Personas beneficiadas en juegos deportivos institucionales</v>
      </c>
      <c r="C4916" s="1" t="str">
        <f>+IF(LEN(A4916)&gt;0,VLOOKUP(A4916,Seguimiento_Mar_2025!G$4:J$356,4,FALSE),"")</f>
        <v>INDEPORTES Antioquia</v>
      </c>
      <c r="D4916" t="s">
        <v>1320</v>
      </c>
      <c r="E4916" t="str">
        <f t="shared" si="155"/>
        <v>52010703El Carmen de Viboral</v>
      </c>
      <c r="F4916" t="str">
        <f t="shared" si="154"/>
        <v/>
      </c>
      <c r="G4916">
        <v>740</v>
      </c>
      <c r="H4916" s="2"/>
      <c r="I4916">
        <f>+ABS(SUMIF($A$4:$A$11183,A4916,$H$4:$H$11183)-IF(ISERROR(VLOOKUP(A4916,Seguimiento_Mar_2025!G$4:U$356,15,FALSE)),0,VLOOKUP(A4916,Seguimiento_Mar_2025!G$4:U$356,15,FALSE)))</f>
        <v>612</v>
      </c>
    </row>
    <row r="4917" spans="1:9">
      <c r="A4917" t="s">
        <v>191</v>
      </c>
      <c r="B4917" s="1" t="str">
        <f>+IF(LEN(A4917)&gt;0,VLOOKUP(A4917,Seguimiento_Mar_2025!G$4:H$356,2,FALSE),"")</f>
        <v>Personas beneficiadas en juegos deportivos institucionales</v>
      </c>
      <c r="C4917" s="1" t="str">
        <f>+IF(LEN(A4917)&gt;0,VLOOKUP(A4917,Seguimiento_Mar_2025!G$4:J$356,4,FALSE),"")</f>
        <v>INDEPORTES Antioquia</v>
      </c>
      <c r="D4917" t="s">
        <v>1244</v>
      </c>
      <c r="E4917" t="str">
        <f t="shared" si="155"/>
        <v>52010703El Peñol</v>
      </c>
      <c r="F4917" t="str">
        <f t="shared" si="154"/>
        <v/>
      </c>
      <c r="G4917">
        <v>414</v>
      </c>
      <c r="H4917" s="2"/>
      <c r="I4917">
        <f>+ABS(SUMIF($A$4:$A$11183,A4917,$H$4:$H$11183)-IF(ISERROR(VLOOKUP(A4917,Seguimiento_Mar_2025!G$4:U$356,15,FALSE)),0,VLOOKUP(A4917,Seguimiento_Mar_2025!G$4:U$356,15,FALSE)))</f>
        <v>612</v>
      </c>
    </row>
    <row r="4918" spans="1:9">
      <c r="A4918" t="s">
        <v>191</v>
      </c>
      <c r="B4918" s="1" t="str">
        <f>+IF(LEN(A4918)&gt;0,VLOOKUP(A4918,Seguimiento_Mar_2025!G$4:H$356,2,FALSE),"")</f>
        <v>Personas beneficiadas en juegos deportivos institucionales</v>
      </c>
      <c r="C4918" s="1" t="str">
        <f>+IF(LEN(A4918)&gt;0,VLOOKUP(A4918,Seguimiento_Mar_2025!G$4:J$356,4,FALSE),"")</f>
        <v>INDEPORTES Antioquia</v>
      </c>
      <c r="D4918" t="s">
        <v>1321</v>
      </c>
      <c r="E4918" t="str">
        <f t="shared" si="155"/>
        <v>52010703El Retiro</v>
      </c>
      <c r="F4918" t="str">
        <f t="shared" si="154"/>
        <v/>
      </c>
      <c r="G4918">
        <v>391</v>
      </c>
      <c r="H4918" s="2"/>
      <c r="I4918">
        <f>+ABS(SUMIF($A$4:$A$11183,A4918,$H$4:$H$11183)-IF(ISERROR(VLOOKUP(A4918,Seguimiento_Mar_2025!G$4:U$356,15,FALSE)),0,VLOOKUP(A4918,Seguimiento_Mar_2025!G$4:U$356,15,FALSE)))</f>
        <v>612</v>
      </c>
    </row>
    <row r="4919" spans="1:9">
      <c r="A4919" t="s">
        <v>191</v>
      </c>
      <c r="B4919" s="1" t="str">
        <f>+IF(LEN(A4919)&gt;0,VLOOKUP(A4919,Seguimiento_Mar_2025!G$4:H$356,2,FALSE),"")</f>
        <v>Personas beneficiadas en juegos deportivos institucionales</v>
      </c>
      <c r="C4919" s="1" t="str">
        <f>+IF(LEN(A4919)&gt;0,VLOOKUP(A4919,Seguimiento_Mar_2025!G$4:J$356,4,FALSE),"")</f>
        <v>INDEPORTES Antioquia</v>
      </c>
      <c r="D4919" t="s">
        <v>1235</v>
      </c>
      <c r="E4919" t="str">
        <f t="shared" si="155"/>
        <v>52010703El Santuario</v>
      </c>
      <c r="F4919" t="str">
        <f t="shared" si="154"/>
        <v/>
      </c>
      <c r="G4919">
        <v>582</v>
      </c>
      <c r="H4919" s="2"/>
      <c r="I4919">
        <f>+ABS(SUMIF($A$4:$A$11183,A4919,$H$4:$H$11183)-IF(ISERROR(VLOOKUP(A4919,Seguimiento_Mar_2025!G$4:U$356,15,FALSE)),0,VLOOKUP(A4919,Seguimiento_Mar_2025!G$4:U$356,15,FALSE)))</f>
        <v>612</v>
      </c>
    </row>
    <row r="4920" spans="1:9">
      <c r="A4920" t="s">
        <v>191</v>
      </c>
      <c r="B4920" s="1" t="str">
        <f>+IF(LEN(A4920)&gt;0,VLOOKUP(A4920,Seguimiento_Mar_2025!G$4:H$356,2,FALSE),"")</f>
        <v>Personas beneficiadas en juegos deportivos institucionales</v>
      </c>
      <c r="C4920" s="1" t="str">
        <f>+IF(LEN(A4920)&gt;0,VLOOKUP(A4920,Seguimiento_Mar_2025!G$4:J$356,4,FALSE),"")</f>
        <v>INDEPORTES Antioquia</v>
      </c>
      <c r="D4920" t="s">
        <v>1246</v>
      </c>
      <c r="E4920" t="str">
        <f t="shared" si="155"/>
        <v>52010703Entrerríos</v>
      </c>
      <c r="F4920" t="str">
        <f t="shared" si="154"/>
        <v/>
      </c>
      <c r="G4920">
        <v>251</v>
      </c>
      <c r="H4920" s="2"/>
      <c r="I4920">
        <f>+ABS(SUMIF($A$4:$A$11183,A4920,$H$4:$H$11183)-IF(ISERROR(VLOOKUP(A4920,Seguimiento_Mar_2025!G$4:U$356,15,FALSE)),0,VLOOKUP(A4920,Seguimiento_Mar_2025!G$4:U$356,15,FALSE)))</f>
        <v>612</v>
      </c>
    </row>
    <row r="4921" spans="1:9">
      <c r="A4921" t="s">
        <v>191</v>
      </c>
      <c r="B4921" s="1" t="str">
        <f>+IF(LEN(A4921)&gt;0,VLOOKUP(A4921,Seguimiento_Mar_2025!G$4:H$356,2,FALSE),"")</f>
        <v>Personas beneficiadas en juegos deportivos institucionales</v>
      </c>
      <c r="C4921" s="1" t="str">
        <f>+IF(LEN(A4921)&gt;0,VLOOKUP(A4921,Seguimiento_Mar_2025!G$4:J$356,4,FALSE),"")</f>
        <v>INDEPORTES Antioquia</v>
      </c>
      <c r="D4921" t="s">
        <v>1322</v>
      </c>
      <c r="E4921" t="str">
        <f t="shared" si="155"/>
        <v>52010703Envigado</v>
      </c>
      <c r="F4921" t="str">
        <f t="shared" si="154"/>
        <v/>
      </c>
      <c r="G4921">
        <v>1493</v>
      </c>
      <c r="H4921" s="2"/>
      <c r="I4921">
        <f>+ABS(SUMIF($A$4:$A$11183,A4921,$H$4:$H$11183)-IF(ISERROR(VLOOKUP(A4921,Seguimiento_Mar_2025!G$4:U$356,15,FALSE)),0,VLOOKUP(A4921,Seguimiento_Mar_2025!G$4:U$356,15,FALSE)))</f>
        <v>612</v>
      </c>
    </row>
    <row r="4922" spans="1:9">
      <c r="A4922" t="s">
        <v>191</v>
      </c>
      <c r="B4922" s="1" t="str">
        <f>+IF(LEN(A4922)&gt;0,VLOOKUP(A4922,Seguimiento_Mar_2025!G$4:H$356,2,FALSE),"")</f>
        <v>Personas beneficiadas en juegos deportivos institucionales</v>
      </c>
      <c r="C4922" s="1" t="str">
        <f>+IF(LEN(A4922)&gt;0,VLOOKUP(A4922,Seguimiento_Mar_2025!G$4:J$356,4,FALSE),"")</f>
        <v>INDEPORTES Antioquia</v>
      </c>
      <c r="D4922" t="s">
        <v>1323</v>
      </c>
      <c r="E4922" t="str">
        <f t="shared" si="155"/>
        <v>52010703Fredonia</v>
      </c>
      <c r="F4922" t="str">
        <f t="shared" si="154"/>
        <v/>
      </c>
      <c r="G4922">
        <v>392</v>
      </c>
      <c r="H4922" s="2"/>
      <c r="I4922">
        <f>+ABS(SUMIF($A$4:$A$11183,A4922,$H$4:$H$11183)-IF(ISERROR(VLOOKUP(A4922,Seguimiento_Mar_2025!G$4:U$356,15,FALSE)),0,VLOOKUP(A4922,Seguimiento_Mar_2025!G$4:U$356,15,FALSE)))</f>
        <v>612</v>
      </c>
    </row>
    <row r="4923" spans="1:9">
      <c r="A4923" t="s">
        <v>191</v>
      </c>
      <c r="B4923" s="1" t="str">
        <f>+IF(LEN(A4923)&gt;0,VLOOKUP(A4923,Seguimiento_Mar_2025!G$4:H$356,2,FALSE),"")</f>
        <v>Personas beneficiadas en juegos deportivos institucionales</v>
      </c>
      <c r="C4923" s="1" t="str">
        <f>+IF(LEN(A4923)&gt;0,VLOOKUP(A4923,Seguimiento_Mar_2025!G$4:J$356,4,FALSE),"")</f>
        <v>INDEPORTES Antioquia</v>
      </c>
      <c r="D4923" t="s">
        <v>1324</v>
      </c>
      <c r="E4923" t="str">
        <f t="shared" si="155"/>
        <v>52010703Frontino</v>
      </c>
      <c r="F4923" t="str">
        <f t="shared" si="154"/>
        <v/>
      </c>
      <c r="G4923">
        <v>582</v>
      </c>
      <c r="H4923" s="2"/>
      <c r="I4923">
        <f>+ABS(SUMIF($A$4:$A$11183,A4923,$H$4:$H$11183)-IF(ISERROR(VLOOKUP(A4923,Seguimiento_Mar_2025!G$4:U$356,15,FALSE)),0,VLOOKUP(A4923,Seguimiento_Mar_2025!G$4:U$356,15,FALSE)))</f>
        <v>612</v>
      </c>
    </row>
    <row r="4924" spans="1:9">
      <c r="A4924" t="s">
        <v>191</v>
      </c>
      <c r="B4924" s="1" t="str">
        <f>+IF(LEN(A4924)&gt;0,VLOOKUP(A4924,Seguimiento_Mar_2025!G$4:H$356,2,FALSE),"")</f>
        <v>Personas beneficiadas en juegos deportivos institucionales</v>
      </c>
      <c r="C4924" s="1" t="str">
        <f>+IF(LEN(A4924)&gt;0,VLOOKUP(A4924,Seguimiento_Mar_2025!G$4:J$356,4,FALSE),"")</f>
        <v>INDEPORTES Antioquia</v>
      </c>
      <c r="D4924" t="s">
        <v>1325</v>
      </c>
      <c r="E4924" t="str">
        <f t="shared" si="155"/>
        <v>52010703Giraldo</v>
      </c>
      <c r="F4924" t="str">
        <f t="shared" si="154"/>
        <v/>
      </c>
      <c r="G4924">
        <v>146</v>
      </c>
      <c r="H4924" s="2"/>
      <c r="I4924">
        <f>+ABS(SUMIF($A$4:$A$11183,A4924,$H$4:$H$11183)-IF(ISERROR(VLOOKUP(A4924,Seguimiento_Mar_2025!G$4:U$356,15,FALSE)),0,VLOOKUP(A4924,Seguimiento_Mar_2025!G$4:U$356,15,FALSE)))</f>
        <v>612</v>
      </c>
    </row>
    <row r="4925" spans="1:9">
      <c r="A4925" t="s">
        <v>191</v>
      </c>
      <c r="B4925" s="1" t="str">
        <f>+IF(LEN(A4925)&gt;0,VLOOKUP(A4925,Seguimiento_Mar_2025!G$4:H$356,2,FALSE),"")</f>
        <v>Personas beneficiadas en juegos deportivos institucionales</v>
      </c>
      <c r="C4925" s="1" t="str">
        <f>+IF(LEN(A4925)&gt;0,VLOOKUP(A4925,Seguimiento_Mar_2025!G$4:J$356,4,FALSE),"")</f>
        <v>INDEPORTES Antioquia</v>
      </c>
      <c r="D4925" t="s">
        <v>1261</v>
      </c>
      <c r="E4925" t="str">
        <f t="shared" si="155"/>
        <v>52010703Girardota</v>
      </c>
      <c r="F4925" t="str">
        <f t="shared" si="154"/>
        <v/>
      </c>
      <c r="G4925">
        <v>721</v>
      </c>
      <c r="H4925" s="2"/>
      <c r="I4925">
        <f>+ABS(SUMIF($A$4:$A$11183,A4925,$H$4:$H$11183)-IF(ISERROR(VLOOKUP(A4925,Seguimiento_Mar_2025!G$4:U$356,15,FALSE)),0,VLOOKUP(A4925,Seguimiento_Mar_2025!G$4:U$356,15,FALSE)))</f>
        <v>612</v>
      </c>
    </row>
    <row r="4926" spans="1:9">
      <c r="A4926" t="s">
        <v>191</v>
      </c>
      <c r="B4926" s="1" t="str">
        <f>+IF(LEN(A4926)&gt;0,VLOOKUP(A4926,Seguimiento_Mar_2025!G$4:H$356,2,FALSE),"")</f>
        <v>Personas beneficiadas en juegos deportivos institucionales</v>
      </c>
      <c r="C4926" s="1" t="str">
        <f>+IF(LEN(A4926)&gt;0,VLOOKUP(A4926,Seguimiento_Mar_2025!G$4:J$356,4,FALSE),"")</f>
        <v>INDEPORTES Antioquia</v>
      </c>
      <c r="D4926" t="s">
        <v>1326</v>
      </c>
      <c r="E4926" t="str">
        <f t="shared" si="155"/>
        <v>52010703Gómez Plata</v>
      </c>
      <c r="F4926" t="str">
        <f t="shared" si="154"/>
        <v/>
      </c>
      <c r="G4926">
        <v>207</v>
      </c>
      <c r="H4926" s="2"/>
      <c r="I4926">
        <f>+ABS(SUMIF($A$4:$A$11183,A4926,$H$4:$H$11183)-IF(ISERROR(VLOOKUP(A4926,Seguimiento_Mar_2025!G$4:U$356,15,FALSE)),0,VLOOKUP(A4926,Seguimiento_Mar_2025!G$4:U$356,15,FALSE)))</f>
        <v>612</v>
      </c>
    </row>
    <row r="4927" spans="1:9">
      <c r="A4927" t="s">
        <v>191</v>
      </c>
      <c r="B4927" s="1" t="str">
        <f>+IF(LEN(A4927)&gt;0,VLOOKUP(A4927,Seguimiento_Mar_2025!G$4:H$356,2,FALSE),"")</f>
        <v>Personas beneficiadas en juegos deportivos institucionales</v>
      </c>
      <c r="C4927" s="1" t="str">
        <f>+IF(LEN(A4927)&gt;0,VLOOKUP(A4927,Seguimiento_Mar_2025!G$4:J$356,4,FALSE),"")</f>
        <v>INDEPORTES Antioquia</v>
      </c>
      <c r="D4927" t="s">
        <v>1234</v>
      </c>
      <c r="E4927" t="str">
        <f t="shared" si="155"/>
        <v>52010703Granada</v>
      </c>
      <c r="F4927" t="str">
        <f t="shared" si="154"/>
        <v/>
      </c>
      <c r="G4927">
        <v>271</v>
      </c>
      <c r="H4927" s="2"/>
      <c r="I4927">
        <f>+ABS(SUMIF($A$4:$A$11183,A4927,$H$4:$H$11183)-IF(ISERROR(VLOOKUP(A4927,Seguimiento_Mar_2025!G$4:U$356,15,FALSE)),0,VLOOKUP(A4927,Seguimiento_Mar_2025!G$4:U$356,15,FALSE)))</f>
        <v>612</v>
      </c>
    </row>
    <row r="4928" spans="1:9">
      <c r="A4928" t="s">
        <v>191</v>
      </c>
      <c r="B4928" s="1" t="str">
        <f>+IF(LEN(A4928)&gt;0,VLOOKUP(A4928,Seguimiento_Mar_2025!G$4:H$356,2,FALSE),"")</f>
        <v>Personas beneficiadas en juegos deportivos institucionales</v>
      </c>
      <c r="C4928" s="1" t="str">
        <f>+IF(LEN(A4928)&gt;0,VLOOKUP(A4928,Seguimiento_Mar_2025!G$4:J$356,4,FALSE),"")</f>
        <v>INDEPORTES Antioquia</v>
      </c>
      <c r="D4928" t="s">
        <v>1282</v>
      </c>
      <c r="E4928" t="str">
        <f t="shared" si="155"/>
        <v>52010703Guadalupe</v>
      </c>
      <c r="F4928" t="str">
        <f t="shared" si="154"/>
        <v/>
      </c>
      <c r="G4928">
        <v>163</v>
      </c>
      <c r="H4928" s="2"/>
      <c r="I4928">
        <f>+ABS(SUMIF($A$4:$A$11183,A4928,$H$4:$H$11183)-IF(ISERROR(VLOOKUP(A4928,Seguimiento_Mar_2025!G$4:U$356,15,FALSE)),0,VLOOKUP(A4928,Seguimiento_Mar_2025!G$4:U$356,15,FALSE)))</f>
        <v>612</v>
      </c>
    </row>
    <row r="4929" spans="1:9">
      <c r="A4929" t="s">
        <v>191</v>
      </c>
      <c r="B4929" s="1" t="str">
        <f>+IF(LEN(A4929)&gt;0,VLOOKUP(A4929,Seguimiento_Mar_2025!G$4:H$356,2,FALSE),"")</f>
        <v>Personas beneficiadas en juegos deportivos institucionales</v>
      </c>
      <c r="C4929" s="1" t="str">
        <f>+IF(LEN(A4929)&gt;0,VLOOKUP(A4929,Seguimiento_Mar_2025!G$4:J$356,4,FALSE),"")</f>
        <v>INDEPORTES Antioquia</v>
      </c>
      <c r="D4929" t="s">
        <v>1327</v>
      </c>
      <c r="E4929" t="str">
        <f t="shared" si="155"/>
        <v>52010703Guarne</v>
      </c>
      <c r="F4929" t="str">
        <f t="shared" si="154"/>
        <v/>
      </c>
      <c r="G4929">
        <v>1263</v>
      </c>
      <c r="H4929" s="2"/>
      <c r="I4929">
        <f>+ABS(SUMIF($A$4:$A$11183,A4929,$H$4:$H$11183)-IF(ISERROR(VLOOKUP(A4929,Seguimiento_Mar_2025!G$4:U$356,15,FALSE)),0,VLOOKUP(A4929,Seguimiento_Mar_2025!G$4:U$356,15,FALSE)))</f>
        <v>612</v>
      </c>
    </row>
    <row r="4930" spans="1:9">
      <c r="A4930" t="s">
        <v>191</v>
      </c>
      <c r="B4930" s="1" t="str">
        <f>+IF(LEN(A4930)&gt;0,VLOOKUP(A4930,Seguimiento_Mar_2025!G$4:H$356,2,FALSE),"")</f>
        <v>Personas beneficiadas en juegos deportivos institucionales</v>
      </c>
      <c r="C4930" s="1" t="str">
        <f>+IF(LEN(A4930)&gt;0,VLOOKUP(A4930,Seguimiento_Mar_2025!G$4:J$356,4,FALSE),"")</f>
        <v>INDEPORTES Antioquia</v>
      </c>
      <c r="D4930" t="s">
        <v>1328</v>
      </c>
      <c r="E4930" t="str">
        <f t="shared" si="155"/>
        <v>52010703Guatapé</v>
      </c>
      <c r="F4930" t="str">
        <f t="shared" si="154"/>
        <v/>
      </c>
      <c r="G4930">
        <v>225</v>
      </c>
      <c r="H4930" s="2"/>
      <c r="I4930">
        <f>+ABS(SUMIF($A$4:$A$11183,A4930,$H$4:$H$11183)-IF(ISERROR(VLOOKUP(A4930,Seguimiento_Mar_2025!G$4:U$356,15,FALSE)),0,VLOOKUP(A4930,Seguimiento_Mar_2025!G$4:U$356,15,FALSE)))</f>
        <v>612</v>
      </c>
    </row>
    <row r="4931" spans="1:9">
      <c r="A4931" t="s">
        <v>191</v>
      </c>
      <c r="B4931" s="1" t="str">
        <f>+IF(LEN(A4931)&gt;0,VLOOKUP(A4931,Seguimiento_Mar_2025!G$4:H$356,2,FALSE),"")</f>
        <v>Personas beneficiadas en juegos deportivos institucionales</v>
      </c>
      <c r="C4931" s="1" t="str">
        <f>+IF(LEN(A4931)&gt;0,VLOOKUP(A4931,Seguimiento_Mar_2025!G$4:J$356,4,FALSE),"")</f>
        <v>INDEPORTES Antioquia</v>
      </c>
      <c r="D4931" t="s">
        <v>1293</v>
      </c>
      <c r="E4931" t="str">
        <f t="shared" si="155"/>
        <v>52010703Heliconia</v>
      </c>
      <c r="F4931" t="str">
        <f t="shared" si="154"/>
        <v/>
      </c>
      <c r="G4931">
        <v>70</v>
      </c>
      <c r="H4931" s="2"/>
      <c r="I4931">
        <f>+ABS(SUMIF($A$4:$A$11183,A4931,$H$4:$H$11183)-IF(ISERROR(VLOOKUP(A4931,Seguimiento_Mar_2025!G$4:U$356,15,FALSE)),0,VLOOKUP(A4931,Seguimiento_Mar_2025!G$4:U$356,15,FALSE)))</f>
        <v>612</v>
      </c>
    </row>
    <row r="4932" spans="1:9">
      <c r="A4932" t="s">
        <v>191</v>
      </c>
      <c r="B4932" s="1" t="str">
        <f>+IF(LEN(A4932)&gt;0,VLOOKUP(A4932,Seguimiento_Mar_2025!G$4:H$356,2,FALSE),"")</f>
        <v>Personas beneficiadas en juegos deportivos institucionales</v>
      </c>
      <c r="C4932" s="1" t="str">
        <f>+IF(LEN(A4932)&gt;0,VLOOKUP(A4932,Seguimiento_Mar_2025!G$4:J$356,4,FALSE),"")</f>
        <v>INDEPORTES Antioquia</v>
      </c>
      <c r="D4932" t="s">
        <v>1283</v>
      </c>
      <c r="E4932" t="str">
        <f t="shared" si="155"/>
        <v>52010703Hispania</v>
      </c>
      <c r="F4932" t="str">
        <f t="shared" ref="F4932:F4995" si="156">+IF(IF(LEN(E4932)&gt;0,COUNTIF($E$4:$E$11183,E4932),"")=1,"",IF(LEN(E4932)&gt;0,COUNTIF($E$4:$E$11183,E4932),""))</f>
        <v/>
      </c>
      <c r="G4932">
        <v>35</v>
      </c>
      <c r="H4932" s="2"/>
      <c r="I4932">
        <f>+ABS(SUMIF($A$4:$A$11183,A4932,$H$4:$H$11183)-IF(ISERROR(VLOOKUP(A4932,Seguimiento_Mar_2025!G$4:U$356,15,FALSE)),0,VLOOKUP(A4932,Seguimiento_Mar_2025!G$4:U$356,15,FALSE)))</f>
        <v>612</v>
      </c>
    </row>
    <row r="4933" spans="1:9">
      <c r="A4933" t="s">
        <v>191</v>
      </c>
      <c r="B4933" s="1" t="str">
        <f>+IF(LEN(A4933)&gt;0,VLOOKUP(A4933,Seguimiento_Mar_2025!G$4:H$356,2,FALSE),"")</f>
        <v>Personas beneficiadas en juegos deportivos institucionales</v>
      </c>
      <c r="C4933" s="1" t="str">
        <f>+IF(LEN(A4933)&gt;0,VLOOKUP(A4933,Seguimiento_Mar_2025!G$4:J$356,4,FALSE),"")</f>
        <v>INDEPORTES Antioquia</v>
      </c>
      <c r="D4933" t="s">
        <v>1329</v>
      </c>
      <c r="E4933" t="str">
        <f t="shared" si="155"/>
        <v>52010703Itagüí</v>
      </c>
      <c r="F4933" t="str">
        <f t="shared" si="156"/>
        <v/>
      </c>
      <c r="G4933">
        <v>1785</v>
      </c>
      <c r="H4933" s="2"/>
      <c r="I4933">
        <f>+ABS(SUMIF($A$4:$A$11183,A4933,$H$4:$H$11183)-IF(ISERROR(VLOOKUP(A4933,Seguimiento_Mar_2025!G$4:U$356,15,FALSE)),0,VLOOKUP(A4933,Seguimiento_Mar_2025!G$4:U$356,15,FALSE)))</f>
        <v>612</v>
      </c>
    </row>
    <row r="4934" spans="1:9">
      <c r="A4934" t="s">
        <v>191</v>
      </c>
      <c r="B4934" s="1" t="str">
        <f>+IF(LEN(A4934)&gt;0,VLOOKUP(A4934,Seguimiento_Mar_2025!G$4:H$356,2,FALSE),"")</f>
        <v>Personas beneficiadas en juegos deportivos institucionales</v>
      </c>
      <c r="C4934" s="1" t="str">
        <f>+IF(LEN(A4934)&gt;0,VLOOKUP(A4934,Seguimiento_Mar_2025!G$4:J$356,4,FALSE),"")</f>
        <v>INDEPORTES Antioquia</v>
      </c>
      <c r="D4934" t="s">
        <v>1238</v>
      </c>
      <c r="E4934" t="str">
        <f t="shared" si="155"/>
        <v>52010703Ituango</v>
      </c>
      <c r="F4934" t="str">
        <f t="shared" si="156"/>
        <v/>
      </c>
      <c r="G4934">
        <v>578</v>
      </c>
      <c r="H4934" s="2"/>
      <c r="I4934">
        <f>+ABS(SUMIF($A$4:$A$11183,A4934,$H$4:$H$11183)-IF(ISERROR(VLOOKUP(A4934,Seguimiento_Mar_2025!G$4:U$356,15,FALSE)),0,VLOOKUP(A4934,Seguimiento_Mar_2025!G$4:U$356,15,FALSE)))</f>
        <v>612</v>
      </c>
    </row>
    <row r="4935" spans="1:9">
      <c r="A4935" t="s">
        <v>191</v>
      </c>
      <c r="B4935" s="1" t="str">
        <f>+IF(LEN(A4935)&gt;0,VLOOKUP(A4935,Seguimiento_Mar_2025!G$4:H$356,2,FALSE),"")</f>
        <v>Personas beneficiadas en juegos deportivos institucionales</v>
      </c>
      <c r="C4935" s="1" t="str">
        <f>+IF(LEN(A4935)&gt;0,VLOOKUP(A4935,Seguimiento_Mar_2025!G$4:J$356,4,FALSE),"")</f>
        <v>INDEPORTES Antioquia</v>
      </c>
      <c r="D4935" t="s">
        <v>1330</v>
      </c>
      <c r="E4935" t="str">
        <f t="shared" si="155"/>
        <v>52010703Jardín</v>
      </c>
      <c r="F4935" t="str">
        <f t="shared" si="156"/>
        <v/>
      </c>
      <c r="G4935">
        <v>356</v>
      </c>
      <c r="H4935" s="2"/>
      <c r="I4935">
        <f>+ABS(SUMIF($A$4:$A$11183,A4935,$H$4:$H$11183)-IF(ISERROR(VLOOKUP(A4935,Seguimiento_Mar_2025!G$4:U$356,15,FALSE)),0,VLOOKUP(A4935,Seguimiento_Mar_2025!G$4:U$356,15,FALSE)))</f>
        <v>612</v>
      </c>
    </row>
    <row r="4936" spans="1:9">
      <c r="A4936" t="s">
        <v>191</v>
      </c>
      <c r="B4936" s="1" t="str">
        <f>+IF(LEN(A4936)&gt;0,VLOOKUP(A4936,Seguimiento_Mar_2025!G$4:H$356,2,FALSE),"")</f>
        <v>Personas beneficiadas en juegos deportivos institucionales</v>
      </c>
      <c r="C4936" s="1" t="str">
        <f>+IF(LEN(A4936)&gt;0,VLOOKUP(A4936,Seguimiento_Mar_2025!G$4:J$356,4,FALSE),"")</f>
        <v>INDEPORTES Antioquia</v>
      </c>
      <c r="D4936" t="s">
        <v>1237</v>
      </c>
      <c r="E4936" t="str">
        <f t="shared" si="155"/>
        <v>52010703Jericó</v>
      </c>
      <c r="F4936" t="str">
        <f t="shared" si="156"/>
        <v/>
      </c>
      <c r="G4936">
        <v>431</v>
      </c>
      <c r="H4936" s="2"/>
      <c r="I4936">
        <f>+ABS(SUMIF($A$4:$A$11183,A4936,$H$4:$H$11183)-IF(ISERROR(VLOOKUP(A4936,Seguimiento_Mar_2025!G$4:U$356,15,FALSE)),0,VLOOKUP(A4936,Seguimiento_Mar_2025!G$4:U$356,15,FALSE)))</f>
        <v>612</v>
      </c>
    </row>
    <row r="4937" spans="1:9">
      <c r="A4937" t="s">
        <v>191</v>
      </c>
      <c r="B4937" s="1" t="str">
        <f>+IF(LEN(A4937)&gt;0,VLOOKUP(A4937,Seguimiento_Mar_2025!G$4:H$356,2,FALSE),"")</f>
        <v>Personas beneficiadas en juegos deportivos institucionales</v>
      </c>
      <c r="C4937" s="1" t="str">
        <f>+IF(LEN(A4937)&gt;0,VLOOKUP(A4937,Seguimiento_Mar_2025!G$4:J$356,4,FALSE),"")</f>
        <v>INDEPORTES Antioquia</v>
      </c>
      <c r="D4937" t="s">
        <v>1331</v>
      </c>
      <c r="E4937" t="str">
        <f t="shared" si="155"/>
        <v>52010703La Ceja del Tambo</v>
      </c>
      <c r="F4937" t="str">
        <f t="shared" si="156"/>
        <v/>
      </c>
      <c r="G4937">
        <v>995</v>
      </c>
      <c r="H4937" s="2"/>
      <c r="I4937">
        <f>+ABS(SUMIF($A$4:$A$11183,A4937,$H$4:$H$11183)-IF(ISERROR(VLOOKUP(A4937,Seguimiento_Mar_2025!G$4:U$356,15,FALSE)),0,VLOOKUP(A4937,Seguimiento_Mar_2025!G$4:U$356,15,FALSE)))</f>
        <v>612</v>
      </c>
    </row>
    <row r="4938" spans="1:9">
      <c r="A4938" t="s">
        <v>191</v>
      </c>
      <c r="B4938" s="1" t="str">
        <f>+IF(LEN(A4938)&gt;0,VLOOKUP(A4938,Seguimiento_Mar_2025!G$4:H$356,2,FALSE),"")</f>
        <v>Personas beneficiadas en juegos deportivos institucionales</v>
      </c>
      <c r="C4938" s="1" t="str">
        <f>+IF(LEN(A4938)&gt;0,VLOOKUP(A4938,Seguimiento_Mar_2025!G$4:J$356,4,FALSE),"")</f>
        <v>INDEPORTES Antioquia</v>
      </c>
      <c r="D4938" t="s">
        <v>1332</v>
      </c>
      <c r="E4938" t="str">
        <f t="shared" si="155"/>
        <v>52010703La Estrella</v>
      </c>
      <c r="F4938" t="str">
        <f t="shared" si="156"/>
        <v/>
      </c>
      <c r="G4938">
        <v>759</v>
      </c>
      <c r="H4938" s="2"/>
      <c r="I4938">
        <f>+ABS(SUMIF($A$4:$A$11183,A4938,$H$4:$H$11183)-IF(ISERROR(VLOOKUP(A4938,Seguimiento_Mar_2025!G$4:U$356,15,FALSE)),0,VLOOKUP(A4938,Seguimiento_Mar_2025!G$4:U$356,15,FALSE)))</f>
        <v>612</v>
      </c>
    </row>
    <row r="4939" spans="1:9">
      <c r="A4939" t="s">
        <v>191</v>
      </c>
      <c r="B4939" s="1" t="str">
        <f>+IF(LEN(A4939)&gt;0,VLOOKUP(A4939,Seguimiento_Mar_2025!G$4:H$356,2,FALSE),"")</f>
        <v>Personas beneficiadas en juegos deportivos institucionales</v>
      </c>
      <c r="C4939" s="1" t="str">
        <f>+IF(LEN(A4939)&gt;0,VLOOKUP(A4939,Seguimiento_Mar_2025!G$4:J$356,4,FALSE),"")</f>
        <v>INDEPORTES Antioquia</v>
      </c>
      <c r="D4939" t="s">
        <v>1294</v>
      </c>
      <c r="E4939" t="str">
        <f t="shared" si="155"/>
        <v>52010703La Pintada</v>
      </c>
      <c r="F4939" t="str">
        <f t="shared" si="156"/>
        <v/>
      </c>
      <c r="G4939">
        <v>151</v>
      </c>
      <c r="H4939" s="2"/>
      <c r="I4939">
        <f>+ABS(SUMIF($A$4:$A$11183,A4939,$H$4:$H$11183)-IF(ISERROR(VLOOKUP(A4939,Seguimiento_Mar_2025!G$4:U$356,15,FALSE)),0,VLOOKUP(A4939,Seguimiento_Mar_2025!G$4:U$356,15,FALSE)))</f>
        <v>612</v>
      </c>
    </row>
    <row r="4940" spans="1:9">
      <c r="A4940" t="s">
        <v>191</v>
      </c>
      <c r="B4940" s="1" t="str">
        <f>+IF(LEN(A4940)&gt;0,VLOOKUP(A4940,Seguimiento_Mar_2025!G$4:H$356,2,FALSE),"")</f>
        <v>Personas beneficiadas en juegos deportivos institucionales</v>
      </c>
      <c r="C4940" s="1" t="str">
        <f>+IF(LEN(A4940)&gt;0,VLOOKUP(A4940,Seguimiento_Mar_2025!G$4:J$356,4,FALSE),"")</f>
        <v>INDEPORTES Antioquia</v>
      </c>
      <c r="D4940" t="s">
        <v>1333</v>
      </c>
      <c r="E4940" t="str">
        <f t="shared" si="155"/>
        <v>52010703La Unión</v>
      </c>
      <c r="F4940" t="str">
        <f t="shared" si="156"/>
        <v/>
      </c>
      <c r="G4940">
        <v>373</v>
      </c>
      <c r="H4940" s="2"/>
      <c r="I4940">
        <f>+ABS(SUMIF($A$4:$A$11183,A4940,$H$4:$H$11183)-IF(ISERROR(VLOOKUP(A4940,Seguimiento_Mar_2025!G$4:U$356,15,FALSE)),0,VLOOKUP(A4940,Seguimiento_Mar_2025!G$4:U$356,15,FALSE)))</f>
        <v>612</v>
      </c>
    </row>
    <row r="4941" spans="1:9">
      <c r="A4941" t="s">
        <v>191</v>
      </c>
      <c r="B4941" s="1" t="str">
        <f>+IF(LEN(A4941)&gt;0,VLOOKUP(A4941,Seguimiento_Mar_2025!G$4:H$356,2,FALSE),"")</f>
        <v>Personas beneficiadas en juegos deportivos institucionales</v>
      </c>
      <c r="C4941" s="1" t="str">
        <f>+IF(LEN(A4941)&gt;0,VLOOKUP(A4941,Seguimiento_Mar_2025!G$4:J$356,4,FALSE),"")</f>
        <v>INDEPORTES Antioquia</v>
      </c>
      <c r="D4941" t="s">
        <v>1240</v>
      </c>
      <c r="E4941" t="str">
        <f t="shared" si="155"/>
        <v>52010703Liborina</v>
      </c>
      <c r="F4941" t="str">
        <f t="shared" si="156"/>
        <v/>
      </c>
      <c r="G4941">
        <v>303</v>
      </c>
      <c r="H4941" s="2"/>
      <c r="I4941">
        <f>+ABS(SUMIF($A$4:$A$11183,A4941,$H$4:$H$11183)-IF(ISERROR(VLOOKUP(A4941,Seguimiento_Mar_2025!G$4:U$356,15,FALSE)),0,VLOOKUP(A4941,Seguimiento_Mar_2025!G$4:U$356,15,FALSE)))</f>
        <v>612</v>
      </c>
    </row>
    <row r="4942" spans="1:9">
      <c r="A4942" t="s">
        <v>191</v>
      </c>
      <c r="B4942" s="1" t="str">
        <f>+IF(LEN(A4942)&gt;0,VLOOKUP(A4942,Seguimiento_Mar_2025!G$4:H$356,2,FALSE),"")</f>
        <v>Personas beneficiadas en juegos deportivos institucionales</v>
      </c>
      <c r="C4942" s="1" t="str">
        <f>+IF(LEN(A4942)&gt;0,VLOOKUP(A4942,Seguimiento_Mar_2025!G$4:J$356,4,FALSE),"")</f>
        <v>INDEPORTES Antioquia</v>
      </c>
      <c r="D4942" t="s">
        <v>1275</v>
      </c>
      <c r="E4942" t="str">
        <f t="shared" si="155"/>
        <v>52010703Maceo</v>
      </c>
      <c r="F4942" t="str">
        <f t="shared" si="156"/>
        <v/>
      </c>
      <c r="G4942">
        <v>277</v>
      </c>
      <c r="H4942" s="2"/>
      <c r="I4942">
        <f>+ABS(SUMIF($A$4:$A$11183,A4942,$H$4:$H$11183)-IF(ISERROR(VLOOKUP(A4942,Seguimiento_Mar_2025!G$4:U$356,15,FALSE)),0,VLOOKUP(A4942,Seguimiento_Mar_2025!G$4:U$356,15,FALSE)))</f>
        <v>612</v>
      </c>
    </row>
    <row r="4943" spans="1:9">
      <c r="A4943" t="s">
        <v>191</v>
      </c>
      <c r="B4943" s="1" t="str">
        <f>+IF(LEN(A4943)&gt;0,VLOOKUP(A4943,Seguimiento_Mar_2025!G$4:H$356,2,FALSE),"")</f>
        <v>Personas beneficiadas en juegos deportivos institucionales</v>
      </c>
      <c r="C4943" s="1" t="str">
        <f>+IF(LEN(A4943)&gt;0,VLOOKUP(A4943,Seguimiento_Mar_2025!G$4:J$356,4,FALSE),"")</f>
        <v>INDEPORTES Antioquia</v>
      </c>
      <c r="D4943" t="s">
        <v>1334</v>
      </c>
      <c r="E4943" t="str">
        <f t="shared" si="155"/>
        <v>52010703Marinilla</v>
      </c>
      <c r="F4943" t="str">
        <f t="shared" si="156"/>
        <v/>
      </c>
      <c r="G4943">
        <v>823</v>
      </c>
      <c r="H4943" s="2"/>
      <c r="I4943">
        <f>+ABS(SUMIF($A$4:$A$11183,A4943,$H$4:$H$11183)-IF(ISERROR(VLOOKUP(A4943,Seguimiento_Mar_2025!G$4:U$356,15,FALSE)),0,VLOOKUP(A4943,Seguimiento_Mar_2025!G$4:U$356,15,FALSE)))</f>
        <v>612</v>
      </c>
    </row>
    <row r="4944" spans="1:9">
      <c r="A4944" t="s">
        <v>191</v>
      </c>
      <c r="B4944" s="1" t="str">
        <f>+IF(LEN(A4944)&gt;0,VLOOKUP(A4944,Seguimiento_Mar_2025!G$4:H$356,2,FALSE),"")</f>
        <v>Personas beneficiadas en juegos deportivos institucionales</v>
      </c>
      <c r="C4944" s="1" t="str">
        <f>+IF(LEN(A4944)&gt;0,VLOOKUP(A4944,Seguimiento_Mar_2025!G$4:J$356,4,FALSE),"")</f>
        <v>INDEPORTES Antioquia</v>
      </c>
      <c r="D4944" t="s">
        <v>1256</v>
      </c>
      <c r="E4944" t="str">
        <f t="shared" si="155"/>
        <v>52010703Medellín</v>
      </c>
      <c r="F4944" t="str">
        <f t="shared" si="156"/>
        <v/>
      </c>
      <c r="G4944">
        <v>2945</v>
      </c>
      <c r="H4944" s="2"/>
      <c r="I4944">
        <f>+ABS(SUMIF($A$4:$A$11183,A4944,$H$4:$H$11183)-IF(ISERROR(VLOOKUP(A4944,Seguimiento_Mar_2025!G$4:U$356,15,FALSE)),0,VLOOKUP(A4944,Seguimiento_Mar_2025!G$4:U$356,15,FALSE)))</f>
        <v>612</v>
      </c>
    </row>
    <row r="4945" spans="1:9">
      <c r="A4945" t="s">
        <v>191</v>
      </c>
      <c r="B4945" s="1" t="str">
        <f>+IF(LEN(A4945)&gt;0,VLOOKUP(A4945,Seguimiento_Mar_2025!G$4:H$356,2,FALSE),"")</f>
        <v>Personas beneficiadas en juegos deportivos institucionales</v>
      </c>
      <c r="C4945" s="1" t="str">
        <f>+IF(LEN(A4945)&gt;0,VLOOKUP(A4945,Seguimiento_Mar_2025!G$4:J$356,4,FALSE),"")</f>
        <v>INDEPORTES Antioquia</v>
      </c>
      <c r="D4945" t="s">
        <v>1284</v>
      </c>
      <c r="E4945" t="str">
        <f t="shared" si="155"/>
        <v>52010703Montebello</v>
      </c>
      <c r="F4945" t="str">
        <f t="shared" si="156"/>
        <v/>
      </c>
      <c r="G4945">
        <v>31</v>
      </c>
      <c r="H4945" s="2"/>
      <c r="I4945">
        <f>+ABS(SUMIF($A$4:$A$11183,A4945,$H$4:$H$11183)-IF(ISERROR(VLOOKUP(A4945,Seguimiento_Mar_2025!G$4:U$356,15,FALSE)),0,VLOOKUP(A4945,Seguimiento_Mar_2025!G$4:U$356,15,FALSE)))</f>
        <v>612</v>
      </c>
    </row>
    <row r="4946" spans="1:9">
      <c r="A4946" t="s">
        <v>191</v>
      </c>
      <c r="B4946" s="1" t="str">
        <f>+IF(LEN(A4946)&gt;0,VLOOKUP(A4946,Seguimiento_Mar_2025!G$4:H$356,2,FALSE),"")</f>
        <v>Personas beneficiadas en juegos deportivos institucionales</v>
      </c>
      <c r="C4946" s="1" t="str">
        <f>+IF(LEN(A4946)&gt;0,VLOOKUP(A4946,Seguimiento_Mar_2025!G$4:J$356,4,FALSE),"")</f>
        <v>INDEPORTES Antioquia</v>
      </c>
      <c r="D4946" t="s">
        <v>1243</v>
      </c>
      <c r="E4946" t="str">
        <f t="shared" si="155"/>
        <v>52010703Murindó</v>
      </c>
      <c r="F4946" t="str">
        <f t="shared" si="156"/>
        <v/>
      </c>
      <c r="G4946">
        <v>86</v>
      </c>
      <c r="H4946" s="2"/>
      <c r="I4946">
        <f>+ABS(SUMIF($A$4:$A$11183,A4946,$H$4:$H$11183)-IF(ISERROR(VLOOKUP(A4946,Seguimiento_Mar_2025!G$4:U$356,15,FALSE)),0,VLOOKUP(A4946,Seguimiento_Mar_2025!G$4:U$356,15,FALSE)))</f>
        <v>612</v>
      </c>
    </row>
    <row r="4947" spans="1:9">
      <c r="A4947" t="s">
        <v>191</v>
      </c>
      <c r="B4947" s="1" t="str">
        <f>+IF(LEN(A4947)&gt;0,VLOOKUP(A4947,Seguimiento_Mar_2025!G$4:H$356,2,FALSE),"")</f>
        <v>Personas beneficiadas en juegos deportivos institucionales</v>
      </c>
      <c r="C4947" s="1" t="str">
        <f>+IF(LEN(A4947)&gt;0,VLOOKUP(A4947,Seguimiento_Mar_2025!G$4:J$356,4,FALSE),"")</f>
        <v>INDEPORTES Antioquia</v>
      </c>
      <c r="D4947" t="s">
        <v>1285</v>
      </c>
      <c r="E4947" t="str">
        <f t="shared" si="155"/>
        <v>52010703Mutatá</v>
      </c>
      <c r="F4947" t="str">
        <f t="shared" si="156"/>
        <v/>
      </c>
      <c r="G4947">
        <v>258</v>
      </c>
      <c r="H4947" s="2"/>
      <c r="I4947">
        <f>+ABS(SUMIF($A$4:$A$11183,A4947,$H$4:$H$11183)-IF(ISERROR(VLOOKUP(A4947,Seguimiento_Mar_2025!G$4:U$356,15,FALSE)),0,VLOOKUP(A4947,Seguimiento_Mar_2025!G$4:U$356,15,FALSE)))</f>
        <v>612</v>
      </c>
    </row>
    <row r="4948" spans="1:9">
      <c r="A4948" t="s">
        <v>191</v>
      </c>
      <c r="B4948" s="1" t="str">
        <f>+IF(LEN(A4948)&gt;0,VLOOKUP(A4948,Seguimiento_Mar_2025!G$4:H$356,2,FALSE),"")</f>
        <v>Personas beneficiadas en juegos deportivos institucionales</v>
      </c>
      <c r="C4948" s="1" t="str">
        <f>+IF(LEN(A4948)&gt;0,VLOOKUP(A4948,Seguimiento_Mar_2025!G$4:J$356,4,FALSE),"")</f>
        <v>INDEPORTES Antioquia</v>
      </c>
      <c r="D4948" t="s">
        <v>1286</v>
      </c>
      <c r="E4948" t="str">
        <f t="shared" si="155"/>
        <v>52010703Nariño</v>
      </c>
      <c r="F4948" t="str">
        <f t="shared" si="156"/>
        <v/>
      </c>
      <c r="G4948">
        <v>114</v>
      </c>
      <c r="H4948" s="2"/>
      <c r="I4948">
        <f>+ABS(SUMIF($A$4:$A$11183,A4948,$H$4:$H$11183)-IF(ISERROR(VLOOKUP(A4948,Seguimiento_Mar_2025!G$4:U$356,15,FALSE)),0,VLOOKUP(A4948,Seguimiento_Mar_2025!G$4:U$356,15,FALSE)))</f>
        <v>612</v>
      </c>
    </row>
    <row r="4949" spans="1:9">
      <c r="A4949" t="s">
        <v>191</v>
      </c>
      <c r="B4949" s="1" t="str">
        <f>+IF(LEN(A4949)&gt;0,VLOOKUP(A4949,Seguimiento_Mar_2025!G$4:H$356,2,FALSE),"")</f>
        <v>Personas beneficiadas en juegos deportivos institucionales</v>
      </c>
      <c r="C4949" s="1" t="str">
        <f>+IF(LEN(A4949)&gt;0,VLOOKUP(A4949,Seguimiento_Mar_2025!G$4:J$356,4,FALSE),"")</f>
        <v>INDEPORTES Antioquia</v>
      </c>
      <c r="D4949" t="s">
        <v>1239</v>
      </c>
      <c r="E4949" t="str">
        <f t="shared" si="155"/>
        <v>52010703Nechí</v>
      </c>
      <c r="F4949" t="str">
        <f t="shared" si="156"/>
        <v/>
      </c>
      <c r="G4949">
        <v>358</v>
      </c>
      <c r="H4949" s="2"/>
      <c r="I4949">
        <f>+ABS(SUMIF($A$4:$A$11183,A4949,$H$4:$H$11183)-IF(ISERROR(VLOOKUP(A4949,Seguimiento_Mar_2025!G$4:U$356,15,FALSE)),0,VLOOKUP(A4949,Seguimiento_Mar_2025!G$4:U$356,15,FALSE)))</f>
        <v>612</v>
      </c>
    </row>
    <row r="4950" spans="1:9">
      <c r="A4950" t="s">
        <v>191</v>
      </c>
      <c r="B4950" s="1" t="str">
        <f>+IF(LEN(A4950)&gt;0,VLOOKUP(A4950,Seguimiento_Mar_2025!G$4:H$356,2,FALSE),"")</f>
        <v>Personas beneficiadas en juegos deportivos institucionales</v>
      </c>
      <c r="C4950" s="1" t="str">
        <f>+IF(LEN(A4950)&gt;0,VLOOKUP(A4950,Seguimiento_Mar_2025!G$4:J$356,4,FALSE),"")</f>
        <v>INDEPORTES Antioquia</v>
      </c>
      <c r="D4950" t="s">
        <v>1228</v>
      </c>
      <c r="E4950" t="str">
        <f t="shared" si="155"/>
        <v>52010703Necoclí</v>
      </c>
      <c r="F4950" t="str">
        <f t="shared" si="156"/>
        <v/>
      </c>
      <c r="G4950">
        <v>653</v>
      </c>
      <c r="H4950" s="2"/>
      <c r="I4950">
        <f>+ABS(SUMIF($A$4:$A$11183,A4950,$H$4:$H$11183)-IF(ISERROR(VLOOKUP(A4950,Seguimiento_Mar_2025!G$4:U$356,15,FALSE)),0,VLOOKUP(A4950,Seguimiento_Mar_2025!G$4:U$356,15,FALSE)))</f>
        <v>612</v>
      </c>
    </row>
    <row r="4951" spans="1:9">
      <c r="A4951" t="s">
        <v>191</v>
      </c>
      <c r="B4951" s="1" t="str">
        <f>+IF(LEN(A4951)&gt;0,VLOOKUP(A4951,Seguimiento_Mar_2025!G$4:H$356,2,FALSE),"")</f>
        <v>Personas beneficiadas en juegos deportivos institucionales</v>
      </c>
      <c r="C4951" s="1" t="str">
        <f>+IF(LEN(A4951)&gt;0,VLOOKUP(A4951,Seguimiento_Mar_2025!G$4:J$356,4,FALSE),"")</f>
        <v>INDEPORTES Antioquia</v>
      </c>
      <c r="D4951" t="s">
        <v>1274</v>
      </c>
      <c r="E4951" t="str">
        <f t="shared" si="155"/>
        <v>52010703Olaya</v>
      </c>
      <c r="F4951" t="str">
        <f t="shared" si="156"/>
        <v/>
      </c>
      <c r="G4951">
        <v>52</v>
      </c>
      <c r="H4951" s="2"/>
      <c r="I4951">
        <f>+ABS(SUMIF($A$4:$A$11183,A4951,$H$4:$H$11183)-IF(ISERROR(VLOOKUP(A4951,Seguimiento_Mar_2025!G$4:U$356,15,FALSE)),0,VLOOKUP(A4951,Seguimiento_Mar_2025!G$4:U$356,15,FALSE)))</f>
        <v>612</v>
      </c>
    </row>
    <row r="4952" spans="1:9">
      <c r="A4952" t="s">
        <v>191</v>
      </c>
      <c r="B4952" s="1" t="str">
        <f>+IF(LEN(A4952)&gt;0,VLOOKUP(A4952,Seguimiento_Mar_2025!G$4:H$356,2,FALSE),"")</f>
        <v>Personas beneficiadas en juegos deportivos institucionales</v>
      </c>
      <c r="C4952" s="1" t="str">
        <f>+IF(LEN(A4952)&gt;0,VLOOKUP(A4952,Seguimiento_Mar_2025!G$4:J$356,4,FALSE),"")</f>
        <v>INDEPORTES Antioquia</v>
      </c>
      <c r="D4952" t="s">
        <v>1335</v>
      </c>
      <c r="E4952" t="str">
        <f t="shared" si="155"/>
        <v>52010703Peque</v>
      </c>
      <c r="F4952" t="str">
        <f t="shared" si="156"/>
        <v/>
      </c>
      <c r="G4952">
        <v>118</v>
      </c>
      <c r="H4952" s="2"/>
      <c r="I4952">
        <f>+ABS(SUMIF($A$4:$A$11183,A4952,$H$4:$H$11183)-IF(ISERROR(VLOOKUP(A4952,Seguimiento_Mar_2025!G$4:U$356,15,FALSE)),0,VLOOKUP(A4952,Seguimiento_Mar_2025!G$4:U$356,15,FALSE)))</f>
        <v>612</v>
      </c>
    </row>
    <row r="4953" spans="1:9">
      <c r="A4953" t="s">
        <v>191</v>
      </c>
      <c r="B4953" s="1" t="str">
        <f>+IF(LEN(A4953)&gt;0,VLOOKUP(A4953,Seguimiento_Mar_2025!G$4:H$356,2,FALSE),"")</f>
        <v>Personas beneficiadas en juegos deportivos institucionales</v>
      </c>
      <c r="C4953" s="1" t="str">
        <f>+IF(LEN(A4953)&gt;0,VLOOKUP(A4953,Seguimiento_Mar_2025!G$4:J$356,4,FALSE),"")</f>
        <v>INDEPORTES Antioquia</v>
      </c>
      <c r="D4953" t="s">
        <v>1295</v>
      </c>
      <c r="E4953" t="str">
        <f t="shared" si="155"/>
        <v>52010703Pueblorrico</v>
      </c>
      <c r="F4953" t="str">
        <f t="shared" si="156"/>
        <v/>
      </c>
      <c r="G4953">
        <v>179</v>
      </c>
      <c r="H4953" s="2"/>
      <c r="I4953">
        <f>+ABS(SUMIF($A$4:$A$11183,A4953,$H$4:$H$11183)-IF(ISERROR(VLOOKUP(A4953,Seguimiento_Mar_2025!G$4:U$356,15,FALSE)),0,VLOOKUP(A4953,Seguimiento_Mar_2025!G$4:U$356,15,FALSE)))</f>
        <v>612</v>
      </c>
    </row>
    <row r="4954" spans="1:9">
      <c r="A4954" t="s">
        <v>191</v>
      </c>
      <c r="B4954" s="1" t="str">
        <f>+IF(LEN(A4954)&gt;0,VLOOKUP(A4954,Seguimiento_Mar_2025!G$4:H$356,2,FALSE),"")</f>
        <v>Personas beneficiadas en juegos deportivos institucionales</v>
      </c>
      <c r="C4954" s="1" t="str">
        <f>+IF(LEN(A4954)&gt;0,VLOOKUP(A4954,Seguimiento_Mar_2025!G$4:J$356,4,FALSE),"")</f>
        <v>INDEPORTES Antioquia</v>
      </c>
      <c r="D4954" t="s">
        <v>1260</v>
      </c>
      <c r="E4954" t="str">
        <f t="shared" si="155"/>
        <v>52010703Puerto Berrío</v>
      </c>
      <c r="F4954" t="str">
        <f t="shared" si="156"/>
        <v/>
      </c>
      <c r="G4954">
        <v>285</v>
      </c>
      <c r="H4954" s="2"/>
      <c r="I4954">
        <f>+ABS(SUMIF($A$4:$A$11183,A4954,$H$4:$H$11183)-IF(ISERROR(VLOOKUP(A4954,Seguimiento_Mar_2025!G$4:U$356,15,FALSE)),0,VLOOKUP(A4954,Seguimiento_Mar_2025!G$4:U$356,15,FALSE)))</f>
        <v>612</v>
      </c>
    </row>
    <row r="4955" spans="1:9">
      <c r="A4955" t="s">
        <v>191</v>
      </c>
      <c r="B4955" s="1" t="str">
        <f>+IF(LEN(A4955)&gt;0,VLOOKUP(A4955,Seguimiento_Mar_2025!G$4:H$356,2,FALSE),"")</f>
        <v>Personas beneficiadas en juegos deportivos institucionales</v>
      </c>
      <c r="C4955" s="1" t="str">
        <f>+IF(LEN(A4955)&gt;0,VLOOKUP(A4955,Seguimiento_Mar_2025!G$4:J$356,4,FALSE),"")</f>
        <v>INDEPORTES Antioquia</v>
      </c>
      <c r="D4955" t="s">
        <v>1287</v>
      </c>
      <c r="E4955" t="str">
        <f t="shared" si="155"/>
        <v>52010703Puerto Nare</v>
      </c>
      <c r="F4955" t="str">
        <f t="shared" si="156"/>
        <v/>
      </c>
      <c r="G4955">
        <v>277</v>
      </c>
      <c r="H4955" s="2"/>
      <c r="I4955">
        <f>+ABS(SUMIF($A$4:$A$11183,A4955,$H$4:$H$11183)-IF(ISERROR(VLOOKUP(A4955,Seguimiento_Mar_2025!G$4:U$356,15,FALSE)),0,VLOOKUP(A4955,Seguimiento_Mar_2025!G$4:U$356,15,FALSE)))</f>
        <v>612</v>
      </c>
    </row>
    <row r="4956" spans="1:9">
      <c r="A4956" t="s">
        <v>191</v>
      </c>
      <c r="B4956" s="1" t="str">
        <f>+IF(LEN(A4956)&gt;0,VLOOKUP(A4956,Seguimiento_Mar_2025!G$4:H$356,2,FALSE),"")</f>
        <v>Personas beneficiadas en juegos deportivos institucionales</v>
      </c>
      <c r="C4956" s="1" t="str">
        <f>+IF(LEN(A4956)&gt;0,VLOOKUP(A4956,Seguimiento_Mar_2025!G$4:J$356,4,FALSE),"")</f>
        <v>INDEPORTES Antioquia</v>
      </c>
      <c r="D4956" t="s">
        <v>1268</v>
      </c>
      <c r="E4956" t="str">
        <f t="shared" si="155"/>
        <v>52010703Puerto Triunfo</v>
      </c>
      <c r="F4956" t="str">
        <f t="shared" si="156"/>
        <v/>
      </c>
      <c r="G4956">
        <v>263</v>
      </c>
      <c r="H4956" s="2"/>
      <c r="I4956">
        <f>+ABS(SUMIF($A$4:$A$11183,A4956,$H$4:$H$11183)-IF(ISERROR(VLOOKUP(A4956,Seguimiento_Mar_2025!G$4:U$356,15,FALSE)),0,VLOOKUP(A4956,Seguimiento_Mar_2025!G$4:U$356,15,FALSE)))</f>
        <v>612</v>
      </c>
    </row>
    <row r="4957" spans="1:9">
      <c r="A4957" t="s">
        <v>191</v>
      </c>
      <c r="B4957" s="1" t="str">
        <f>+IF(LEN(A4957)&gt;0,VLOOKUP(A4957,Seguimiento_Mar_2025!G$4:H$356,2,FALSE),"")</f>
        <v>Personas beneficiadas en juegos deportivos institucionales</v>
      </c>
      <c r="C4957" s="1" t="str">
        <f>+IF(LEN(A4957)&gt;0,VLOOKUP(A4957,Seguimiento_Mar_2025!G$4:J$356,4,FALSE),"")</f>
        <v>INDEPORTES Antioquia</v>
      </c>
      <c r="D4957" t="s">
        <v>1336</v>
      </c>
      <c r="E4957" t="str">
        <f t="shared" si="155"/>
        <v>52010703Remedios</v>
      </c>
      <c r="F4957" t="str">
        <f t="shared" si="156"/>
        <v/>
      </c>
      <c r="G4957">
        <v>420</v>
      </c>
      <c r="H4957" s="2"/>
      <c r="I4957">
        <f>+ABS(SUMIF($A$4:$A$11183,A4957,$H$4:$H$11183)-IF(ISERROR(VLOOKUP(A4957,Seguimiento_Mar_2025!G$4:U$356,15,FALSE)),0,VLOOKUP(A4957,Seguimiento_Mar_2025!G$4:U$356,15,FALSE)))</f>
        <v>612</v>
      </c>
    </row>
    <row r="4958" spans="1:9">
      <c r="A4958" t="s">
        <v>191</v>
      </c>
      <c r="B4958" s="1" t="str">
        <f>+IF(LEN(A4958)&gt;0,VLOOKUP(A4958,Seguimiento_Mar_2025!G$4:H$356,2,FALSE),"")</f>
        <v>Personas beneficiadas en juegos deportivos institucionales</v>
      </c>
      <c r="C4958" s="1" t="str">
        <f>+IF(LEN(A4958)&gt;0,VLOOKUP(A4958,Seguimiento_Mar_2025!G$4:J$356,4,FALSE),"")</f>
        <v>INDEPORTES Antioquia</v>
      </c>
      <c r="D4958" t="s">
        <v>1337</v>
      </c>
      <c r="E4958" t="str">
        <f t="shared" si="155"/>
        <v>52010703Rionegro</v>
      </c>
      <c r="F4958" t="str">
        <f t="shared" si="156"/>
        <v/>
      </c>
      <c r="G4958">
        <v>1128</v>
      </c>
      <c r="H4958" s="2"/>
      <c r="I4958">
        <f>+ABS(SUMIF($A$4:$A$11183,A4958,$H$4:$H$11183)-IF(ISERROR(VLOOKUP(A4958,Seguimiento_Mar_2025!G$4:U$356,15,FALSE)),0,VLOOKUP(A4958,Seguimiento_Mar_2025!G$4:U$356,15,FALSE)))</f>
        <v>612</v>
      </c>
    </row>
    <row r="4959" spans="1:9">
      <c r="A4959" t="s">
        <v>191</v>
      </c>
      <c r="B4959" s="1" t="str">
        <f>+IF(LEN(A4959)&gt;0,VLOOKUP(A4959,Seguimiento_Mar_2025!G$4:H$356,2,FALSE),"")</f>
        <v>Personas beneficiadas en juegos deportivos institucionales</v>
      </c>
      <c r="C4959" s="1" t="str">
        <f>+IF(LEN(A4959)&gt;0,VLOOKUP(A4959,Seguimiento_Mar_2025!G$4:J$356,4,FALSE),"")</f>
        <v>INDEPORTES Antioquia</v>
      </c>
      <c r="D4959" t="s">
        <v>1338</v>
      </c>
      <c r="E4959" t="str">
        <f t="shared" si="155"/>
        <v>52010703Sabanalarga</v>
      </c>
      <c r="F4959" t="str">
        <f t="shared" si="156"/>
        <v/>
      </c>
      <c r="G4959">
        <v>339</v>
      </c>
      <c r="H4959" s="2"/>
      <c r="I4959">
        <f>+ABS(SUMIF($A$4:$A$11183,A4959,$H$4:$H$11183)-IF(ISERROR(VLOOKUP(A4959,Seguimiento_Mar_2025!G$4:U$356,15,FALSE)),0,VLOOKUP(A4959,Seguimiento_Mar_2025!G$4:U$356,15,FALSE)))</f>
        <v>612</v>
      </c>
    </row>
    <row r="4960" spans="1:9">
      <c r="A4960" t="s">
        <v>191</v>
      </c>
      <c r="B4960" s="1" t="str">
        <f>+IF(LEN(A4960)&gt;0,VLOOKUP(A4960,Seguimiento_Mar_2025!G$4:H$356,2,FALSE),"")</f>
        <v>Personas beneficiadas en juegos deportivos institucionales</v>
      </c>
      <c r="C4960" s="1" t="str">
        <f>+IF(LEN(A4960)&gt;0,VLOOKUP(A4960,Seguimiento_Mar_2025!G$4:J$356,4,FALSE),"")</f>
        <v>INDEPORTES Antioquia</v>
      </c>
      <c r="D4960" t="s">
        <v>1339</v>
      </c>
      <c r="E4960" t="str">
        <f t="shared" si="155"/>
        <v>52010703Sabaneta</v>
      </c>
      <c r="F4960" t="str">
        <f t="shared" si="156"/>
        <v/>
      </c>
      <c r="G4960">
        <v>926</v>
      </c>
      <c r="H4960" s="2"/>
      <c r="I4960">
        <f>+ABS(SUMIF($A$4:$A$11183,A4960,$H$4:$H$11183)-IF(ISERROR(VLOOKUP(A4960,Seguimiento_Mar_2025!G$4:U$356,15,FALSE)),0,VLOOKUP(A4960,Seguimiento_Mar_2025!G$4:U$356,15,FALSE)))</f>
        <v>612</v>
      </c>
    </row>
    <row r="4961" spans="1:9">
      <c r="A4961" t="s">
        <v>191</v>
      </c>
      <c r="B4961" s="1" t="str">
        <f>+IF(LEN(A4961)&gt;0,VLOOKUP(A4961,Seguimiento_Mar_2025!G$4:H$356,2,FALSE),"")</f>
        <v>Personas beneficiadas en juegos deportivos institucionales</v>
      </c>
      <c r="C4961" s="1" t="str">
        <f>+IF(LEN(A4961)&gt;0,VLOOKUP(A4961,Seguimiento_Mar_2025!G$4:J$356,4,FALSE),"")</f>
        <v>INDEPORTES Antioquia</v>
      </c>
      <c r="D4961" t="s">
        <v>1300</v>
      </c>
      <c r="E4961" t="str">
        <f t="shared" si="155"/>
        <v>52010703Salgar</v>
      </c>
      <c r="F4961" t="str">
        <f t="shared" si="156"/>
        <v/>
      </c>
      <c r="G4961">
        <v>366</v>
      </c>
      <c r="H4961" s="2"/>
      <c r="I4961">
        <f>+ABS(SUMIF($A$4:$A$11183,A4961,$H$4:$H$11183)-IF(ISERROR(VLOOKUP(A4961,Seguimiento_Mar_2025!G$4:U$356,15,FALSE)),0,VLOOKUP(A4961,Seguimiento_Mar_2025!G$4:U$356,15,FALSE)))</f>
        <v>612</v>
      </c>
    </row>
    <row r="4962" spans="1:9">
      <c r="A4962" t="s">
        <v>191</v>
      </c>
      <c r="B4962" s="1" t="str">
        <f>+IF(LEN(A4962)&gt;0,VLOOKUP(A4962,Seguimiento_Mar_2025!G$4:H$356,2,FALSE),"")</f>
        <v>Personas beneficiadas en juegos deportivos institucionales</v>
      </c>
      <c r="C4962" s="1" t="str">
        <f>+IF(LEN(A4962)&gt;0,VLOOKUP(A4962,Seguimiento_Mar_2025!G$4:J$356,4,FALSE),"")</f>
        <v>INDEPORTES Antioquia</v>
      </c>
      <c r="D4962" t="s">
        <v>1340</v>
      </c>
      <c r="E4962" t="str">
        <f t="shared" si="155"/>
        <v>52010703San Andrés de Cuerquia</v>
      </c>
      <c r="F4962" t="str">
        <f t="shared" si="156"/>
        <v/>
      </c>
      <c r="G4962">
        <v>77</v>
      </c>
      <c r="H4962" s="2"/>
      <c r="I4962">
        <f>+ABS(SUMIF($A$4:$A$11183,A4962,$H$4:$H$11183)-IF(ISERROR(VLOOKUP(A4962,Seguimiento_Mar_2025!G$4:U$356,15,FALSE)),0,VLOOKUP(A4962,Seguimiento_Mar_2025!G$4:U$356,15,FALSE)))</f>
        <v>612</v>
      </c>
    </row>
    <row r="4963" spans="1:9">
      <c r="A4963" t="s">
        <v>191</v>
      </c>
      <c r="B4963" s="1" t="str">
        <f>+IF(LEN(A4963)&gt;0,VLOOKUP(A4963,Seguimiento_Mar_2025!G$4:H$356,2,FALSE),"")</f>
        <v>Personas beneficiadas en juegos deportivos institucionales</v>
      </c>
      <c r="C4963" s="1" t="str">
        <f>+IF(LEN(A4963)&gt;0,VLOOKUP(A4963,Seguimiento_Mar_2025!G$4:J$356,4,FALSE),"")</f>
        <v>INDEPORTES Antioquia</v>
      </c>
      <c r="D4963" t="s">
        <v>1242</v>
      </c>
      <c r="E4963" t="str">
        <f t="shared" si="155"/>
        <v>52010703San Carlos</v>
      </c>
      <c r="F4963" t="str">
        <f t="shared" si="156"/>
        <v/>
      </c>
      <c r="G4963">
        <v>325</v>
      </c>
      <c r="H4963" s="2"/>
      <c r="I4963">
        <f>+ABS(SUMIF($A$4:$A$11183,A4963,$H$4:$H$11183)-IF(ISERROR(VLOOKUP(A4963,Seguimiento_Mar_2025!G$4:U$356,15,FALSE)),0,VLOOKUP(A4963,Seguimiento_Mar_2025!G$4:U$356,15,FALSE)))</f>
        <v>612</v>
      </c>
    </row>
    <row r="4964" spans="1:9">
      <c r="A4964" t="s">
        <v>191</v>
      </c>
      <c r="B4964" s="1" t="str">
        <f>+IF(LEN(A4964)&gt;0,VLOOKUP(A4964,Seguimiento_Mar_2025!G$4:H$356,2,FALSE),"")</f>
        <v>Personas beneficiadas en juegos deportivos institucionales</v>
      </c>
      <c r="C4964" s="1" t="str">
        <f>+IF(LEN(A4964)&gt;0,VLOOKUP(A4964,Seguimiento_Mar_2025!G$4:J$356,4,FALSE),"")</f>
        <v>INDEPORTES Antioquia</v>
      </c>
      <c r="D4964" t="s">
        <v>1302</v>
      </c>
      <c r="E4964" t="str">
        <f t="shared" si="155"/>
        <v>52010703San Francisco</v>
      </c>
      <c r="F4964" t="str">
        <f t="shared" si="156"/>
        <v/>
      </c>
      <c r="G4964">
        <v>58</v>
      </c>
      <c r="H4964" s="2"/>
      <c r="I4964">
        <f>+ABS(SUMIF($A$4:$A$11183,A4964,$H$4:$H$11183)-IF(ISERROR(VLOOKUP(A4964,Seguimiento_Mar_2025!G$4:U$356,15,FALSE)),0,VLOOKUP(A4964,Seguimiento_Mar_2025!G$4:U$356,15,FALSE)))</f>
        <v>612</v>
      </c>
    </row>
    <row r="4965" spans="1:9">
      <c r="A4965" t="s">
        <v>191</v>
      </c>
      <c r="B4965" s="1" t="str">
        <f>+IF(LEN(A4965)&gt;0,VLOOKUP(A4965,Seguimiento_Mar_2025!G$4:H$356,2,FALSE),"")</f>
        <v>Personas beneficiadas en juegos deportivos institucionales</v>
      </c>
      <c r="C4965" s="1" t="str">
        <f>+IF(LEN(A4965)&gt;0,VLOOKUP(A4965,Seguimiento_Mar_2025!G$4:J$356,4,FALSE),"")</f>
        <v>INDEPORTES Antioquia</v>
      </c>
      <c r="D4965" t="s">
        <v>1236</v>
      </c>
      <c r="E4965" t="str">
        <f t="shared" si="155"/>
        <v>52010703San Jerónimo</v>
      </c>
      <c r="F4965" t="str">
        <f t="shared" si="156"/>
        <v/>
      </c>
      <c r="G4965">
        <v>496</v>
      </c>
      <c r="H4965" s="2"/>
      <c r="I4965">
        <f>+ABS(SUMIF($A$4:$A$11183,A4965,$H$4:$H$11183)-IF(ISERROR(VLOOKUP(A4965,Seguimiento_Mar_2025!G$4:U$356,15,FALSE)),0,VLOOKUP(A4965,Seguimiento_Mar_2025!G$4:U$356,15,FALSE)))</f>
        <v>612</v>
      </c>
    </row>
    <row r="4966" spans="1:9">
      <c r="A4966" t="s">
        <v>191</v>
      </c>
      <c r="B4966" s="1" t="str">
        <f>+IF(LEN(A4966)&gt;0,VLOOKUP(A4966,Seguimiento_Mar_2025!G$4:H$356,2,FALSE),"")</f>
        <v>Personas beneficiadas en juegos deportivos institucionales</v>
      </c>
      <c r="C4966" s="1" t="str">
        <f>+IF(LEN(A4966)&gt;0,VLOOKUP(A4966,Seguimiento_Mar_2025!G$4:J$356,4,FALSE),"")</f>
        <v>INDEPORTES Antioquia</v>
      </c>
      <c r="D4966" t="s">
        <v>1288</v>
      </c>
      <c r="E4966" t="str">
        <f t="shared" si="155"/>
        <v>52010703San José de la Montaña</v>
      </c>
      <c r="F4966" t="str">
        <f t="shared" si="156"/>
        <v/>
      </c>
      <c r="G4966">
        <v>128</v>
      </c>
      <c r="H4966" s="2"/>
      <c r="I4966">
        <f>+ABS(SUMIF($A$4:$A$11183,A4966,$H$4:$H$11183)-IF(ISERROR(VLOOKUP(A4966,Seguimiento_Mar_2025!G$4:U$356,15,FALSE)),0,VLOOKUP(A4966,Seguimiento_Mar_2025!G$4:U$356,15,FALSE)))</f>
        <v>612</v>
      </c>
    </row>
    <row r="4967" spans="1:9">
      <c r="A4967" t="s">
        <v>191</v>
      </c>
      <c r="B4967" s="1" t="str">
        <f>+IF(LEN(A4967)&gt;0,VLOOKUP(A4967,Seguimiento_Mar_2025!G$4:H$356,2,FALSE),"")</f>
        <v>Personas beneficiadas en juegos deportivos institucionales</v>
      </c>
      <c r="C4967" s="1" t="str">
        <f>+IF(LEN(A4967)&gt;0,VLOOKUP(A4967,Seguimiento_Mar_2025!G$4:J$356,4,FALSE),"")</f>
        <v>INDEPORTES Antioquia</v>
      </c>
      <c r="D4967" t="s">
        <v>1226</v>
      </c>
      <c r="E4967" t="str">
        <f t="shared" si="155"/>
        <v>52010703San Juan de Urabá</v>
      </c>
      <c r="F4967" t="str">
        <f t="shared" si="156"/>
        <v/>
      </c>
      <c r="G4967">
        <v>783</v>
      </c>
      <c r="H4967" s="2"/>
      <c r="I4967">
        <f>+ABS(SUMIF($A$4:$A$11183,A4967,$H$4:$H$11183)-IF(ISERROR(VLOOKUP(A4967,Seguimiento_Mar_2025!G$4:U$356,15,FALSE)),0,VLOOKUP(A4967,Seguimiento_Mar_2025!G$4:U$356,15,FALSE)))</f>
        <v>612</v>
      </c>
    </row>
    <row r="4968" spans="1:9">
      <c r="A4968" t="s">
        <v>191</v>
      </c>
      <c r="B4968" s="1" t="str">
        <f>+IF(LEN(A4968)&gt;0,VLOOKUP(A4968,Seguimiento_Mar_2025!G$4:H$356,2,FALSE),"")</f>
        <v>Personas beneficiadas en juegos deportivos institucionales</v>
      </c>
      <c r="C4968" s="1" t="str">
        <f>+IF(LEN(A4968)&gt;0,VLOOKUP(A4968,Seguimiento_Mar_2025!G$4:J$356,4,FALSE),"")</f>
        <v>INDEPORTES Antioquia</v>
      </c>
      <c r="D4968" t="s">
        <v>1298</v>
      </c>
      <c r="E4968" t="str">
        <f t="shared" si="155"/>
        <v>52010703San Luis</v>
      </c>
      <c r="F4968" t="str">
        <f t="shared" si="156"/>
        <v/>
      </c>
      <c r="G4968">
        <v>292</v>
      </c>
      <c r="H4968" s="2"/>
      <c r="I4968">
        <f>+ABS(SUMIF($A$4:$A$11183,A4968,$H$4:$H$11183)-IF(ISERROR(VLOOKUP(A4968,Seguimiento_Mar_2025!G$4:U$356,15,FALSE)),0,VLOOKUP(A4968,Seguimiento_Mar_2025!G$4:U$356,15,FALSE)))</f>
        <v>612</v>
      </c>
    </row>
    <row r="4969" spans="1:9">
      <c r="A4969" t="s">
        <v>191</v>
      </c>
      <c r="B4969" s="1" t="str">
        <f>+IF(LEN(A4969)&gt;0,VLOOKUP(A4969,Seguimiento_Mar_2025!G$4:H$356,2,FALSE),"")</f>
        <v>Personas beneficiadas en juegos deportivos institucionales</v>
      </c>
      <c r="C4969" s="1" t="str">
        <f>+IF(LEN(A4969)&gt;0,VLOOKUP(A4969,Seguimiento_Mar_2025!G$4:J$356,4,FALSE),"")</f>
        <v>INDEPORTES Antioquia</v>
      </c>
      <c r="D4969" t="s">
        <v>1341</v>
      </c>
      <c r="E4969" t="str">
        <f t="shared" ref="E4969:E5032" si="157">+A4969&amp;D4969</f>
        <v>52010703San Pedro de los Milagros</v>
      </c>
      <c r="F4969" t="str">
        <f t="shared" si="156"/>
        <v/>
      </c>
      <c r="G4969">
        <v>422</v>
      </c>
      <c r="H4969" s="2"/>
      <c r="I4969">
        <f>+ABS(SUMIF($A$4:$A$11183,A4969,$H$4:$H$11183)-IF(ISERROR(VLOOKUP(A4969,Seguimiento_Mar_2025!G$4:U$356,15,FALSE)),0,VLOOKUP(A4969,Seguimiento_Mar_2025!G$4:U$356,15,FALSE)))</f>
        <v>612</v>
      </c>
    </row>
    <row r="4970" spans="1:9">
      <c r="A4970" t="s">
        <v>191</v>
      </c>
      <c r="B4970" s="1" t="str">
        <f>+IF(LEN(A4970)&gt;0,VLOOKUP(A4970,Seguimiento_Mar_2025!G$4:H$356,2,FALSE),"")</f>
        <v>Personas beneficiadas en juegos deportivos institucionales</v>
      </c>
      <c r="C4970" s="1" t="str">
        <f>+IF(LEN(A4970)&gt;0,VLOOKUP(A4970,Seguimiento_Mar_2025!G$4:J$356,4,FALSE),"")</f>
        <v>INDEPORTES Antioquia</v>
      </c>
      <c r="D4970" t="s">
        <v>1342</v>
      </c>
      <c r="E4970" t="str">
        <f t="shared" si="157"/>
        <v>52010703San Pedro de Urabá</v>
      </c>
      <c r="F4970" t="str">
        <f t="shared" si="156"/>
        <v/>
      </c>
      <c r="G4970">
        <v>782</v>
      </c>
      <c r="H4970" s="2"/>
      <c r="I4970">
        <f>+ABS(SUMIF($A$4:$A$11183,A4970,$H$4:$H$11183)-IF(ISERROR(VLOOKUP(A4970,Seguimiento_Mar_2025!G$4:U$356,15,FALSE)),0,VLOOKUP(A4970,Seguimiento_Mar_2025!G$4:U$356,15,FALSE)))</f>
        <v>612</v>
      </c>
    </row>
    <row r="4971" spans="1:9">
      <c r="A4971" t="s">
        <v>191</v>
      </c>
      <c r="B4971" s="1" t="str">
        <f>+IF(LEN(A4971)&gt;0,VLOOKUP(A4971,Seguimiento_Mar_2025!G$4:H$356,2,FALSE),"")</f>
        <v>Personas beneficiadas en juegos deportivos institucionales</v>
      </c>
      <c r="C4971" s="1" t="str">
        <f>+IF(LEN(A4971)&gt;0,VLOOKUP(A4971,Seguimiento_Mar_2025!G$4:J$356,4,FALSE),"")</f>
        <v>INDEPORTES Antioquia</v>
      </c>
      <c r="D4971" t="s">
        <v>1247</v>
      </c>
      <c r="E4971" t="str">
        <f t="shared" si="157"/>
        <v>52010703San Rafael</v>
      </c>
      <c r="F4971" t="str">
        <f t="shared" si="156"/>
        <v/>
      </c>
      <c r="G4971">
        <v>292</v>
      </c>
      <c r="H4971" s="2"/>
      <c r="I4971">
        <f>+ABS(SUMIF($A$4:$A$11183,A4971,$H$4:$H$11183)-IF(ISERROR(VLOOKUP(A4971,Seguimiento_Mar_2025!G$4:U$356,15,FALSE)),0,VLOOKUP(A4971,Seguimiento_Mar_2025!G$4:U$356,15,FALSE)))</f>
        <v>612</v>
      </c>
    </row>
    <row r="4972" spans="1:9">
      <c r="A4972" t="s">
        <v>191</v>
      </c>
      <c r="B4972" s="1" t="str">
        <f>+IF(LEN(A4972)&gt;0,VLOOKUP(A4972,Seguimiento_Mar_2025!G$4:H$356,2,FALSE),"")</f>
        <v>Personas beneficiadas en juegos deportivos institucionales</v>
      </c>
      <c r="C4972" s="1" t="str">
        <f>+IF(LEN(A4972)&gt;0,VLOOKUP(A4972,Seguimiento_Mar_2025!G$4:J$356,4,FALSE),"")</f>
        <v>INDEPORTES Antioquia</v>
      </c>
      <c r="D4972" t="s">
        <v>1296</v>
      </c>
      <c r="E4972" t="str">
        <f t="shared" si="157"/>
        <v>52010703San Roque</v>
      </c>
      <c r="F4972" t="str">
        <f t="shared" si="156"/>
        <v/>
      </c>
      <c r="G4972">
        <v>310</v>
      </c>
      <c r="H4972" s="2"/>
      <c r="I4972">
        <f>+ABS(SUMIF($A$4:$A$11183,A4972,$H$4:$H$11183)-IF(ISERROR(VLOOKUP(A4972,Seguimiento_Mar_2025!G$4:U$356,15,FALSE)),0,VLOOKUP(A4972,Seguimiento_Mar_2025!G$4:U$356,15,FALSE)))</f>
        <v>612</v>
      </c>
    </row>
    <row r="4973" spans="1:9">
      <c r="A4973" t="s">
        <v>191</v>
      </c>
      <c r="B4973" s="1" t="str">
        <f>+IF(LEN(A4973)&gt;0,VLOOKUP(A4973,Seguimiento_Mar_2025!G$4:H$356,2,FALSE),"")</f>
        <v>Personas beneficiadas en juegos deportivos institucionales</v>
      </c>
      <c r="C4973" s="1" t="str">
        <f>+IF(LEN(A4973)&gt;0,VLOOKUP(A4973,Seguimiento_Mar_2025!G$4:J$356,4,FALSE),"")</f>
        <v>INDEPORTES Antioquia</v>
      </c>
      <c r="D4973" t="s">
        <v>1343</v>
      </c>
      <c r="E4973" t="str">
        <f t="shared" si="157"/>
        <v>52010703San Vicente Ferrer</v>
      </c>
      <c r="F4973" t="str">
        <f t="shared" si="156"/>
        <v/>
      </c>
      <c r="G4973">
        <v>137</v>
      </c>
      <c r="H4973" s="2"/>
      <c r="I4973">
        <f>+ABS(SUMIF($A$4:$A$11183,A4973,$H$4:$H$11183)-IF(ISERROR(VLOOKUP(A4973,Seguimiento_Mar_2025!G$4:U$356,15,FALSE)),0,VLOOKUP(A4973,Seguimiento_Mar_2025!G$4:U$356,15,FALSE)))</f>
        <v>612</v>
      </c>
    </row>
    <row r="4974" spans="1:9">
      <c r="A4974" t="s">
        <v>191</v>
      </c>
      <c r="B4974" s="1" t="str">
        <f>+IF(LEN(A4974)&gt;0,VLOOKUP(A4974,Seguimiento_Mar_2025!G$4:H$356,2,FALSE),"")</f>
        <v>Personas beneficiadas en juegos deportivos institucionales</v>
      </c>
      <c r="C4974" s="1" t="str">
        <f>+IF(LEN(A4974)&gt;0,VLOOKUP(A4974,Seguimiento_Mar_2025!G$4:J$356,4,FALSE),"")</f>
        <v>INDEPORTES Antioquia</v>
      </c>
      <c r="D4974" t="s">
        <v>1344</v>
      </c>
      <c r="E4974" t="str">
        <f t="shared" si="157"/>
        <v>52010703Santa Bárbara</v>
      </c>
      <c r="F4974" t="str">
        <f t="shared" si="156"/>
        <v/>
      </c>
      <c r="G4974">
        <v>194</v>
      </c>
      <c r="H4974" s="2"/>
      <c r="I4974">
        <f>+ABS(SUMIF($A$4:$A$11183,A4974,$H$4:$H$11183)-IF(ISERROR(VLOOKUP(A4974,Seguimiento_Mar_2025!G$4:U$356,15,FALSE)),0,VLOOKUP(A4974,Seguimiento_Mar_2025!G$4:U$356,15,FALSE)))</f>
        <v>612</v>
      </c>
    </row>
    <row r="4975" spans="1:9">
      <c r="A4975" t="s">
        <v>191</v>
      </c>
      <c r="B4975" s="1" t="str">
        <f>+IF(LEN(A4975)&gt;0,VLOOKUP(A4975,Seguimiento_Mar_2025!G$4:H$356,2,FALSE),"")</f>
        <v>Personas beneficiadas en juegos deportivos institucionales</v>
      </c>
      <c r="C4975" s="1" t="str">
        <f>+IF(LEN(A4975)&gt;0,VLOOKUP(A4975,Seguimiento_Mar_2025!G$4:J$356,4,FALSE),"")</f>
        <v>INDEPORTES Antioquia</v>
      </c>
      <c r="D4975" t="s">
        <v>1255</v>
      </c>
      <c r="E4975" t="str">
        <f t="shared" si="157"/>
        <v>52010703Santa Fe de Antioquia</v>
      </c>
      <c r="F4975" t="str">
        <f t="shared" si="156"/>
        <v/>
      </c>
      <c r="G4975">
        <v>535</v>
      </c>
      <c r="H4975" s="2"/>
      <c r="I4975">
        <f>+ABS(SUMIF($A$4:$A$11183,A4975,$H$4:$H$11183)-IF(ISERROR(VLOOKUP(A4975,Seguimiento_Mar_2025!G$4:U$356,15,FALSE)),0,VLOOKUP(A4975,Seguimiento_Mar_2025!G$4:U$356,15,FALSE)))</f>
        <v>612</v>
      </c>
    </row>
    <row r="4976" spans="1:9">
      <c r="A4976" t="s">
        <v>191</v>
      </c>
      <c r="B4976" s="1" t="str">
        <f>+IF(LEN(A4976)&gt;0,VLOOKUP(A4976,Seguimiento_Mar_2025!G$4:H$356,2,FALSE),"")</f>
        <v>Personas beneficiadas en juegos deportivos institucionales</v>
      </c>
      <c r="C4976" s="1" t="str">
        <f>+IF(LEN(A4976)&gt;0,VLOOKUP(A4976,Seguimiento_Mar_2025!G$4:J$356,4,FALSE),"")</f>
        <v>INDEPORTES Antioquia</v>
      </c>
      <c r="D4976" t="s">
        <v>1259</v>
      </c>
      <c r="E4976" t="str">
        <f t="shared" si="157"/>
        <v>52010703Santa Rosa de Osos</v>
      </c>
      <c r="F4976" t="str">
        <f t="shared" si="156"/>
        <v/>
      </c>
      <c r="G4976">
        <v>609</v>
      </c>
      <c r="H4976" s="2"/>
      <c r="I4976">
        <f>+ABS(SUMIF($A$4:$A$11183,A4976,$H$4:$H$11183)-IF(ISERROR(VLOOKUP(A4976,Seguimiento_Mar_2025!G$4:U$356,15,FALSE)),0,VLOOKUP(A4976,Seguimiento_Mar_2025!G$4:U$356,15,FALSE)))</f>
        <v>612</v>
      </c>
    </row>
    <row r="4977" spans="1:9">
      <c r="A4977" t="s">
        <v>191</v>
      </c>
      <c r="B4977" s="1" t="str">
        <f>+IF(LEN(A4977)&gt;0,VLOOKUP(A4977,Seguimiento_Mar_2025!G$4:H$356,2,FALSE),"")</f>
        <v>Personas beneficiadas en juegos deportivos institucionales</v>
      </c>
      <c r="C4977" s="1" t="str">
        <f>+IF(LEN(A4977)&gt;0,VLOOKUP(A4977,Seguimiento_Mar_2025!G$4:J$356,4,FALSE),"")</f>
        <v>INDEPORTES Antioquia</v>
      </c>
      <c r="D4977" t="s">
        <v>1297</v>
      </c>
      <c r="E4977" t="str">
        <f t="shared" si="157"/>
        <v>52010703Santo Domingo</v>
      </c>
      <c r="F4977" t="str">
        <f t="shared" si="156"/>
        <v/>
      </c>
      <c r="G4977">
        <v>177</v>
      </c>
      <c r="H4977" s="2"/>
      <c r="I4977">
        <f>+ABS(SUMIF($A$4:$A$11183,A4977,$H$4:$H$11183)-IF(ISERROR(VLOOKUP(A4977,Seguimiento_Mar_2025!G$4:U$356,15,FALSE)),0,VLOOKUP(A4977,Seguimiento_Mar_2025!G$4:U$356,15,FALSE)))</f>
        <v>612</v>
      </c>
    </row>
    <row r="4978" spans="1:9">
      <c r="A4978" t="s">
        <v>191</v>
      </c>
      <c r="B4978" s="1" t="str">
        <f>+IF(LEN(A4978)&gt;0,VLOOKUP(A4978,Seguimiento_Mar_2025!G$4:H$356,2,FALSE),"")</f>
        <v>Personas beneficiadas en juegos deportivos institucionales</v>
      </c>
      <c r="C4978" s="1" t="str">
        <f>+IF(LEN(A4978)&gt;0,VLOOKUP(A4978,Seguimiento_Mar_2025!G$4:J$356,4,FALSE),"")</f>
        <v>INDEPORTES Antioquia</v>
      </c>
      <c r="D4978" t="s">
        <v>1262</v>
      </c>
      <c r="E4978" t="str">
        <f t="shared" si="157"/>
        <v>52010703Segovia</v>
      </c>
      <c r="F4978" t="str">
        <f t="shared" si="156"/>
        <v/>
      </c>
      <c r="G4978">
        <v>494</v>
      </c>
      <c r="H4978" s="2"/>
      <c r="I4978">
        <f>+ABS(SUMIF($A$4:$A$11183,A4978,$H$4:$H$11183)-IF(ISERROR(VLOOKUP(A4978,Seguimiento_Mar_2025!G$4:U$356,15,FALSE)),0,VLOOKUP(A4978,Seguimiento_Mar_2025!G$4:U$356,15,FALSE)))</f>
        <v>612</v>
      </c>
    </row>
    <row r="4979" spans="1:9">
      <c r="A4979" t="s">
        <v>191</v>
      </c>
      <c r="B4979" s="1" t="str">
        <f>+IF(LEN(A4979)&gt;0,VLOOKUP(A4979,Seguimiento_Mar_2025!G$4:H$356,2,FALSE),"")</f>
        <v>Personas beneficiadas en juegos deportivos institucionales</v>
      </c>
      <c r="C4979" s="1" t="str">
        <f>+IF(LEN(A4979)&gt;0,VLOOKUP(A4979,Seguimiento_Mar_2025!G$4:J$356,4,FALSE),"")</f>
        <v>INDEPORTES Antioquia</v>
      </c>
      <c r="D4979" t="s">
        <v>1267</v>
      </c>
      <c r="E4979" t="str">
        <f t="shared" si="157"/>
        <v>52010703Sonsón</v>
      </c>
      <c r="F4979" t="str">
        <f t="shared" si="156"/>
        <v/>
      </c>
      <c r="G4979">
        <v>219</v>
      </c>
      <c r="H4979" s="2"/>
      <c r="I4979">
        <f>+ABS(SUMIF($A$4:$A$11183,A4979,$H$4:$H$11183)-IF(ISERROR(VLOOKUP(A4979,Seguimiento_Mar_2025!G$4:U$356,15,FALSE)),0,VLOOKUP(A4979,Seguimiento_Mar_2025!G$4:U$356,15,FALSE)))</f>
        <v>612</v>
      </c>
    </row>
    <row r="4980" spans="1:9">
      <c r="A4980" t="s">
        <v>191</v>
      </c>
      <c r="B4980" s="1" t="str">
        <f>+IF(LEN(A4980)&gt;0,VLOOKUP(A4980,Seguimiento_Mar_2025!G$4:H$356,2,FALSE),"")</f>
        <v>Personas beneficiadas en juegos deportivos institucionales</v>
      </c>
      <c r="C4980" s="1" t="str">
        <f>+IF(LEN(A4980)&gt;0,VLOOKUP(A4980,Seguimiento_Mar_2025!G$4:J$356,4,FALSE),"")</f>
        <v>INDEPORTES Antioquia</v>
      </c>
      <c r="D4980" t="s">
        <v>1345</v>
      </c>
      <c r="E4980" t="str">
        <f t="shared" si="157"/>
        <v>52010703Sopetrán</v>
      </c>
      <c r="F4980" t="str">
        <f t="shared" si="156"/>
        <v/>
      </c>
      <c r="G4980">
        <v>532</v>
      </c>
      <c r="H4980" s="2"/>
      <c r="I4980">
        <f>+ABS(SUMIF($A$4:$A$11183,A4980,$H$4:$H$11183)-IF(ISERROR(VLOOKUP(A4980,Seguimiento_Mar_2025!G$4:U$356,15,FALSE)),0,VLOOKUP(A4980,Seguimiento_Mar_2025!G$4:U$356,15,FALSE)))</f>
        <v>612</v>
      </c>
    </row>
    <row r="4981" spans="1:9">
      <c r="A4981" t="s">
        <v>191</v>
      </c>
      <c r="B4981" s="1" t="str">
        <f>+IF(LEN(A4981)&gt;0,VLOOKUP(A4981,Seguimiento_Mar_2025!G$4:H$356,2,FALSE),"")</f>
        <v>Personas beneficiadas en juegos deportivos institucionales</v>
      </c>
      <c r="C4981" s="1" t="str">
        <f>+IF(LEN(A4981)&gt;0,VLOOKUP(A4981,Seguimiento_Mar_2025!G$4:J$356,4,FALSE),"")</f>
        <v>INDEPORTES Antioquia</v>
      </c>
      <c r="D4981" t="s">
        <v>1346</v>
      </c>
      <c r="E4981" t="str">
        <f t="shared" si="157"/>
        <v>52010703Támesis</v>
      </c>
      <c r="F4981" t="str">
        <f t="shared" si="156"/>
        <v/>
      </c>
      <c r="G4981">
        <v>235</v>
      </c>
      <c r="H4981" s="2"/>
      <c r="I4981">
        <f>+ABS(SUMIF($A$4:$A$11183,A4981,$H$4:$H$11183)-IF(ISERROR(VLOOKUP(A4981,Seguimiento_Mar_2025!G$4:U$356,15,FALSE)),0,VLOOKUP(A4981,Seguimiento_Mar_2025!G$4:U$356,15,FALSE)))</f>
        <v>612</v>
      </c>
    </row>
    <row r="4982" spans="1:9">
      <c r="A4982" t="s">
        <v>191</v>
      </c>
      <c r="B4982" s="1" t="str">
        <f>+IF(LEN(A4982)&gt;0,VLOOKUP(A4982,Seguimiento_Mar_2025!G$4:H$356,2,FALSE),"")</f>
        <v>Personas beneficiadas en juegos deportivos institucionales</v>
      </c>
      <c r="C4982" s="1" t="str">
        <f>+IF(LEN(A4982)&gt;0,VLOOKUP(A4982,Seguimiento_Mar_2025!G$4:J$356,4,FALSE),"")</f>
        <v>INDEPORTES Antioquia</v>
      </c>
      <c r="D4982" t="s">
        <v>1263</v>
      </c>
      <c r="E4982" t="str">
        <f t="shared" si="157"/>
        <v>52010703Tarazá</v>
      </c>
      <c r="F4982" t="str">
        <f t="shared" si="156"/>
        <v/>
      </c>
      <c r="G4982">
        <v>142</v>
      </c>
      <c r="H4982" s="2"/>
      <c r="I4982">
        <f>+ABS(SUMIF($A$4:$A$11183,A4982,$H$4:$H$11183)-IF(ISERROR(VLOOKUP(A4982,Seguimiento_Mar_2025!G$4:U$356,15,FALSE)),0,VLOOKUP(A4982,Seguimiento_Mar_2025!G$4:U$356,15,FALSE)))</f>
        <v>612</v>
      </c>
    </row>
    <row r="4983" spans="1:9">
      <c r="A4983" t="s">
        <v>191</v>
      </c>
      <c r="B4983" s="1" t="str">
        <f>+IF(LEN(A4983)&gt;0,VLOOKUP(A4983,Seguimiento_Mar_2025!G$4:H$356,2,FALSE),"")</f>
        <v>Personas beneficiadas en juegos deportivos institucionales</v>
      </c>
      <c r="C4983" s="1" t="str">
        <f>+IF(LEN(A4983)&gt;0,VLOOKUP(A4983,Seguimiento_Mar_2025!G$4:J$356,4,FALSE),"")</f>
        <v>INDEPORTES Antioquia</v>
      </c>
      <c r="D4983" t="s">
        <v>1289</v>
      </c>
      <c r="E4983" t="str">
        <f t="shared" si="157"/>
        <v>52010703Tarso</v>
      </c>
      <c r="F4983" t="str">
        <f t="shared" si="156"/>
        <v/>
      </c>
      <c r="G4983">
        <v>53</v>
      </c>
      <c r="H4983" s="2"/>
      <c r="I4983">
        <f>+ABS(SUMIF($A$4:$A$11183,A4983,$H$4:$H$11183)-IF(ISERROR(VLOOKUP(A4983,Seguimiento_Mar_2025!G$4:U$356,15,FALSE)),0,VLOOKUP(A4983,Seguimiento_Mar_2025!G$4:U$356,15,FALSE)))</f>
        <v>612</v>
      </c>
    </row>
    <row r="4984" spans="1:9">
      <c r="A4984" t="s">
        <v>191</v>
      </c>
      <c r="B4984" s="1" t="str">
        <f>+IF(LEN(A4984)&gt;0,VLOOKUP(A4984,Seguimiento_Mar_2025!G$4:H$356,2,FALSE),"")</f>
        <v>Personas beneficiadas en juegos deportivos institucionales</v>
      </c>
      <c r="C4984" s="1" t="str">
        <f>+IF(LEN(A4984)&gt;0,VLOOKUP(A4984,Seguimiento_Mar_2025!G$4:J$356,4,FALSE),"")</f>
        <v>INDEPORTES Antioquia</v>
      </c>
      <c r="D4984" t="s">
        <v>1347</v>
      </c>
      <c r="E4984" t="str">
        <f t="shared" si="157"/>
        <v>52010703Titiribí</v>
      </c>
      <c r="F4984" t="str">
        <f t="shared" si="156"/>
        <v/>
      </c>
      <c r="G4984">
        <v>122</v>
      </c>
      <c r="H4984" s="2"/>
      <c r="I4984">
        <f>+ABS(SUMIF($A$4:$A$11183,A4984,$H$4:$H$11183)-IF(ISERROR(VLOOKUP(A4984,Seguimiento_Mar_2025!G$4:U$356,15,FALSE)),0,VLOOKUP(A4984,Seguimiento_Mar_2025!G$4:U$356,15,FALSE)))</f>
        <v>612</v>
      </c>
    </row>
    <row r="4985" spans="1:9">
      <c r="A4985" t="s">
        <v>191</v>
      </c>
      <c r="B4985" s="1" t="str">
        <f>+IF(LEN(A4985)&gt;0,VLOOKUP(A4985,Seguimiento_Mar_2025!G$4:H$356,2,FALSE),"")</f>
        <v>Personas beneficiadas en juegos deportivos institucionales</v>
      </c>
      <c r="C4985" s="1" t="str">
        <f>+IF(LEN(A4985)&gt;0,VLOOKUP(A4985,Seguimiento_Mar_2025!G$4:J$356,4,FALSE),"")</f>
        <v>INDEPORTES Antioquia</v>
      </c>
      <c r="D4985" t="s">
        <v>1348</v>
      </c>
      <c r="E4985" t="str">
        <f t="shared" si="157"/>
        <v>52010703Toledo</v>
      </c>
      <c r="F4985" t="str">
        <f t="shared" si="156"/>
        <v/>
      </c>
      <c r="G4985">
        <v>158</v>
      </c>
      <c r="H4985" s="2"/>
      <c r="I4985">
        <f>+ABS(SUMIF($A$4:$A$11183,A4985,$H$4:$H$11183)-IF(ISERROR(VLOOKUP(A4985,Seguimiento_Mar_2025!G$4:U$356,15,FALSE)),0,VLOOKUP(A4985,Seguimiento_Mar_2025!G$4:U$356,15,FALSE)))</f>
        <v>612</v>
      </c>
    </row>
    <row r="4986" spans="1:9">
      <c r="A4986" t="s">
        <v>191</v>
      </c>
      <c r="B4986" s="1" t="str">
        <f>+IF(LEN(A4986)&gt;0,VLOOKUP(A4986,Seguimiento_Mar_2025!G$4:H$356,2,FALSE),"")</f>
        <v>Personas beneficiadas en juegos deportivos institucionales</v>
      </c>
      <c r="C4986" s="1" t="str">
        <f>+IF(LEN(A4986)&gt;0,VLOOKUP(A4986,Seguimiento_Mar_2025!G$4:J$356,4,FALSE),"")</f>
        <v>INDEPORTES Antioquia</v>
      </c>
      <c r="D4986" t="s">
        <v>1227</v>
      </c>
      <c r="E4986" t="str">
        <f t="shared" si="157"/>
        <v>52010703Turbo</v>
      </c>
      <c r="F4986" t="str">
        <f t="shared" si="156"/>
        <v/>
      </c>
      <c r="G4986">
        <v>1630</v>
      </c>
      <c r="H4986" s="2"/>
      <c r="I4986">
        <f>+ABS(SUMIF($A$4:$A$11183,A4986,$H$4:$H$11183)-IF(ISERROR(VLOOKUP(A4986,Seguimiento_Mar_2025!G$4:U$356,15,FALSE)),0,VLOOKUP(A4986,Seguimiento_Mar_2025!G$4:U$356,15,FALSE)))</f>
        <v>612</v>
      </c>
    </row>
    <row r="4987" spans="1:9">
      <c r="A4987" t="s">
        <v>191</v>
      </c>
      <c r="B4987" s="1" t="str">
        <f>+IF(LEN(A4987)&gt;0,VLOOKUP(A4987,Seguimiento_Mar_2025!G$4:H$356,2,FALSE),"")</f>
        <v>Personas beneficiadas en juegos deportivos institucionales</v>
      </c>
      <c r="C4987" s="1" t="str">
        <f>+IF(LEN(A4987)&gt;0,VLOOKUP(A4987,Seguimiento_Mar_2025!G$4:J$356,4,FALSE),"")</f>
        <v>INDEPORTES Antioquia</v>
      </c>
      <c r="D4987" t="s">
        <v>1290</v>
      </c>
      <c r="E4987" t="str">
        <f t="shared" si="157"/>
        <v>52010703Uramita</v>
      </c>
      <c r="F4987" t="str">
        <f t="shared" si="156"/>
        <v/>
      </c>
      <c r="G4987">
        <v>191</v>
      </c>
      <c r="H4987" s="2"/>
      <c r="I4987">
        <f>+ABS(SUMIF($A$4:$A$11183,A4987,$H$4:$H$11183)-IF(ISERROR(VLOOKUP(A4987,Seguimiento_Mar_2025!G$4:U$356,15,FALSE)),0,VLOOKUP(A4987,Seguimiento_Mar_2025!G$4:U$356,15,FALSE)))</f>
        <v>612</v>
      </c>
    </row>
    <row r="4988" spans="1:9">
      <c r="A4988" t="s">
        <v>191</v>
      </c>
      <c r="B4988" s="1" t="str">
        <f>+IF(LEN(A4988)&gt;0,VLOOKUP(A4988,Seguimiento_Mar_2025!G$4:H$356,2,FALSE),"")</f>
        <v>Personas beneficiadas en juegos deportivos institucionales</v>
      </c>
      <c r="C4988" s="1" t="str">
        <f>+IF(LEN(A4988)&gt;0,VLOOKUP(A4988,Seguimiento_Mar_2025!G$4:J$356,4,FALSE),"")</f>
        <v>INDEPORTES Antioquia</v>
      </c>
      <c r="D4988" t="s">
        <v>1252</v>
      </c>
      <c r="E4988" t="str">
        <f t="shared" si="157"/>
        <v>52010703Urrao</v>
      </c>
      <c r="F4988" t="str">
        <f t="shared" si="156"/>
        <v/>
      </c>
      <c r="G4988">
        <v>556</v>
      </c>
      <c r="H4988" s="2"/>
      <c r="I4988">
        <f>+ABS(SUMIF($A$4:$A$11183,A4988,$H$4:$H$11183)-IF(ISERROR(VLOOKUP(A4988,Seguimiento_Mar_2025!G$4:U$356,15,FALSE)),0,VLOOKUP(A4988,Seguimiento_Mar_2025!G$4:U$356,15,FALSE)))</f>
        <v>612</v>
      </c>
    </row>
    <row r="4989" spans="1:9">
      <c r="A4989" t="s">
        <v>191</v>
      </c>
      <c r="B4989" s="1" t="str">
        <f>+IF(LEN(A4989)&gt;0,VLOOKUP(A4989,Seguimiento_Mar_2025!G$4:H$356,2,FALSE),"")</f>
        <v>Personas beneficiadas en juegos deportivos institucionales</v>
      </c>
      <c r="C4989" s="1" t="str">
        <f>+IF(LEN(A4989)&gt;0,VLOOKUP(A4989,Seguimiento_Mar_2025!G$4:J$356,4,FALSE),"")</f>
        <v>INDEPORTES Antioquia</v>
      </c>
      <c r="D4989" t="s">
        <v>1349</v>
      </c>
      <c r="E4989" t="str">
        <f t="shared" si="157"/>
        <v>52010703Valdivia</v>
      </c>
      <c r="F4989" t="str">
        <f t="shared" si="156"/>
        <v/>
      </c>
      <c r="G4989">
        <v>214</v>
      </c>
      <c r="H4989" s="2"/>
      <c r="I4989">
        <f>+ABS(SUMIF($A$4:$A$11183,A4989,$H$4:$H$11183)-IF(ISERROR(VLOOKUP(A4989,Seguimiento_Mar_2025!G$4:U$356,15,FALSE)),0,VLOOKUP(A4989,Seguimiento_Mar_2025!G$4:U$356,15,FALSE)))</f>
        <v>612</v>
      </c>
    </row>
    <row r="4990" spans="1:9">
      <c r="A4990" t="s">
        <v>191</v>
      </c>
      <c r="B4990" s="1" t="str">
        <f>+IF(LEN(A4990)&gt;0,VLOOKUP(A4990,Seguimiento_Mar_2025!G$4:H$356,2,FALSE),"")</f>
        <v>Personas beneficiadas en juegos deportivos institucionales</v>
      </c>
      <c r="C4990" s="1" t="str">
        <f>+IF(LEN(A4990)&gt;0,VLOOKUP(A4990,Seguimiento_Mar_2025!G$4:J$356,4,FALSE),"")</f>
        <v>INDEPORTES Antioquia</v>
      </c>
      <c r="D4990" t="s">
        <v>1350</v>
      </c>
      <c r="E4990" t="str">
        <f t="shared" si="157"/>
        <v>52010703Valparaíso</v>
      </c>
      <c r="F4990" t="str">
        <f t="shared" si="156"/>
        <v/>
      </c>
      <c r="G4990">
        <v>104</v>
      </c>
      <c r="H4990" s="2"/>
      <c r="I4990">
        <f>+ABS(SUMIF($A$4:$A$11183,A4990,$H$4:$H$11183)-IF(ISERROR(VLOOKUP(A4990,Seguimiento_Mar_2025!G$4:U$356,15,FALSE)),0,VLOOKUP(A4990,Seguimiento_Mar_2025!G$4:U$356,15,FALSE)))</f>
        <v>612</v>
      </c>
    </row>
    <row r="4991" spans="1:9">
      <c r="A4991" t="s">
        <v>191</v>
      </c>
      <c r="B4991" s="1" t="str">
        <f>+IF(LEN(A4991)&gt;0,VLOOKUP(A4991,Seguimiento_Mar_2025!G$4:H$356,2,FALSE),"")</f>
        <v>Personas beneficiadas en juegos deportivos institucionales</v>
      </c>
      <c r="C4991" s="1" t="str">
        <f>+IF(LEN(A4991)&gt;0,VLOOKUP(A4991,Seguimiento_Mar_2025!G$4:J$356,4,FALSE),"")</f>
        <v>INDEPORTES Antioquia</v>
      </c>
      <c r="D4991" t="s">
        <v>1232</v>
      </c>
      <c r="E4991" t="str">
        <f t="shared" si="157"/>
        <v>52010703Vegachí</v>
      </c>
      <c r="F4991" t="str">
        <f t="shared" si="156"/>
        <v/>
      </c>
      <c r="G4991">
        <v>439</v>
      </c>
      <c r="H4991" s="2"/>
      <c r="I4991">
        <f>+ABS(SUMIF($A$4:$A$11183,A4991,$H$4:$H$11183)-IF(ISERROR(VLOOKUP(A4991,Seguimiento_Mar_2025!G$4:U$356,15,FALSE)),0,VLOOKUP(A4991,Seguimiento_Mar_2025!G$4:U$356,15,FALSE)))</f>
        <v>612</v>
      </c>
    </row>
    <row r="4992" spans="1:9">
      <c r="A4992" t="s">
        <v>191</v>
      </c>
      <c r="B4992" s="1" t="str">
        <f>+IF(LEN(A4992)&gt;0,VLOOKUP(A4992,Seguimiento_Mar_2025!G$4:H$356,2,FALSE),"")</f>
        <v>Personas beneficiadas en juegos deportivos institucionales</v>
      </c>
      <c r="C4992" s="1" t="str">
        <f>+IF(LEN(A4992)&gt;0,VLOOKUP(A4992,Seguimiento_Mar_2025!G$4:J$356,4,FALSE),"")</f>
        <v>INDEPORTES Antioquia</v>
      </c>
      <c r="D4992" t="s">
        <v>1351</v>
      </c>
      <c r="E4992" t="str">
        <f t="shared" si="157"/>
        <v>52010703Venecia</v>
      </c>
      <c r="F4992" t="str">
        <f t="shared" si="156"/>
        <v/>
      </c>
      <c r="G4992">
        <v>188</v>
      </c>
      <c r="H4992" s="2"/>
      <c r="I4992">
        <f>+ABS(SUMIF($A$4:$A$11183,A4992,$H$4:$H$11183)-IF(ISERROR(VLOOKUP(A4992,Seguimiento_Mar_2025!G$4:U$356,15,FALSE)),0,VLOOKUP(A4992,Seguimiento_Mar_2025!G$4:U$356,15,FALSE)))</f>
        <v>612</v>
      </c>
    </row>
    <row r="4993" spans="1:9">
      <c r="A4993" t="s">
        <v>191</v>
      </c>
      <c r="B4993" s="1" t="str">
        <f>+IF(LEN(A4993)&gt;0,VLOOKUP(A4993,Seguimiento_Mar_2025!G$4:H$356,2,FALSE),"")</f>
        <v>Personas beneficiadas en juegos deportivos institucionales</v>
      </c>
      <c r="C4993" s="1" t="str">
        <f>+IF(LEN(A4993)&gt;0,VLOOKUP(A4993,Seguimiento_Mar_2025!G$4:J$356,4,FALSE),"")</f>
        <v>INDEPORTES Antioquia</v>
      </c>
      <c r="D4993" t="s">
        <v>1291</v>
      </c>
      <c r="E4993" t="str">
        <f t="shared" si="157"/>
        <v>52010703Vigía del Fuerte</v>
      </c>
      <c r="F4993" t="str">
        <f t="shared" si="156"/>
        <v/>
      </c>
      <c r="G4993">
        <v>190</v>
      </c>
      <c r="H4993" s="2"/>
      <c r="I4993">
        <f>+ABS(SUMIF($A$4:$A$11183,A4993,$H$4:$H$11183)-IF(ISERROR(VLOOKUP(A4993,Seguimiento_Mar_2025!G$4:U$356,15,FALSE)),0,VLOOKUP(A4993,Seguimiento_Mar_2025!G$4:U$356,15,FALSE)))</f>
        <v>612</v>
      </c>
    </row>
    <row r="4994" spans="1:9">
      <c r="A4994" t="s">
        <v>191</v>
      </c>
      <c r="B4994" s="1" t="str">
        <f>+IF(LEN(A4994)&gt;0,VLOOKUP(A4994,Seguimiento_Mar_2025!G$4:H$356,2,FALSE),"")</f>
        <v>Personas beneficiadas en juegos deportivos institucionales</v>
      </c>
      <c r="C4994" s="1" t="str">
        <f>+IF(LEN(A4994)&gt;0,VLOOKUP(A4994,Seguimiento_Mar_2025!G$4:J$356,4,FALSE),"")</f>
        <v>INDEPORTES Antioquia</v>
      </c>
      <c r="D4994" t="s">
        <v>1352</v>
      </c>
      <c r="E4994" t="str">
        <f t="shared" si="157"/>
        <v>52010703Yalí</v>
      </c>
      <c r="F4994" t="str">
        <f t="shared" si="156"/>
        <v/>
      </c>
      <c r="G4994">
        <v>139</v>
      </c>
      <c r="H4994" s="2"/>
      <c r="I4994">
        <f>+ABS(SUMIF($A$4:$A$11183,A4994,$H$4:$H$11183)-IF(ISERROR(VLOOKUP(A4994,Seguimiento_Mar_2025!G$4:U$356,15,FALSE)),0,VLOOKUP(A4994,Seguimiento_Mar_2025!G$4:U$356,15,FALSE)))</f>
        <v>612</v>
      </c>
    </row>
    <row r="4995" spans="1:9">
      <c r="A4995" t="s">
        <v>191</v>
      </c>
      <c r="B4995" s="1" t="str">
        <f>+IF(LEN(A4995)&gt;0,VLOOKUP(A4995,Seguimiento_Mar_2025!G$4:H$356,2,FALSE),"")</f>
        <v>Personas beneficiadas en juegos deportivos institucionales</v>
      </c>
      <c r="C4995" s="1" t="str">
        <f>+IF(LEN(A4995)&gt;0,VLOOKUP(A4995,Seguimiento_Mar_2025!G$4:J$356,4,FALSE),"")</f>
        <v>INDEPORTES Antioquia</v>
      </c>
      <c r="D4995" t="s">
        <v>1353</v>
      </c>
      <c r="E4995" t="str">
        <f t="shared" si="157"/>
        <v>52010703Yarumal</v>
      </c>
      <c r="F4995" t="str">
        <f t="shared" si="156"/>
        <v/>
      </c>
      <c r="G4995">
        <v>610</v>
      </c>
      <c r="H4995" s="2"/>
      <c r="I4995">
        <f>+ABS(SUMIF($A$4:$A$11183,A4995,$H$4:$H$11183)-IF(ISERROR(VLOOKUP(A4995,Seguimiento_Mar_2025!G$4:U$356,15,FALSE)),0,VLOOKUP(A4995,Seguimiento_Mar_2025!G$4:U$356,15,FALSE)))</f>
        <v>612</v>
      </c>
    </row>
    <row r="4996" spans="1:9">
      <c r="A4996" t="s">
        <v>191</v>
      </c>
      <c r="B4996" s="1" t="str">
        <f>+IF(LEN(A4996)&gt;0,VLOOKUP(A4996,Seguimiento_Mar_2025!G$4:H$356,2,FALSE),"")</f>
        <v>Personas beneficiadas en juegos deportivos institucionales</v>
      </c>
      <c r="C4996" s="1" t="str">
        <f>+IF(LEN(A4996)&gt;0,VLOOKUP(A4996,Seguimiento_Mar_2025!G$4:J$356,4,FALSE),"")</f>
        <v>INDEPORTES Antioquia</v>
      </c>
      <c r="D4996" t="s">
        <v>1301</v>
      </c>
      <c r="E4996" t="str">
        <f t="shared" si="157"/>
        <v>52010703Yolombó</v>
      </c>
      <c r="F4996" t="str">
        <f t="shared" ref="F4996:F5059" si="158">+IF(IF(LEN(E4996)&gt;0,COUNTIF($E$4:$E$11183,E4996),"")=1,"",IF(LEN(E4996)&gt;0,COUNTIF($E$4:$E$11183,E4996),""))</f>
        <v/>
      </c>
      <c r="G4996">
        <v>290</v>
      </c>
      <c r="H4996" s="2"/>
      <c r="I4996">
        <f>+ABS(SUMIF($A$4:$A$11183,A4996,$H$4:$H$11183)-IF(ISERROR(VLOOKUP(A4996,Seguimiento_Mar_2025!G$4:U$356,15,FALSE)),0,VLOOKUP(A4996,Seguimiento_Mar_2025!G$4:U$356,15,FALSE)))</f>
        <v>612</v>
      </c>
    </row>
    <row r="4997" spans="1:9">
      <c r="A4997" t="s">
        <v>191</v>
      </c>
      <c r="B4997" s="1" t="str">
        <f>+IF(LEN(A4997)&gt;0,VLOOKUP(A4997,Seguimiento_Mar_2025!G$4:H$356,2,FALSE),"")</f>
        <v>Personas beneficiadas en juegos deportivos institucionales</v>
      </c>
      <c r="C4997" s="1" t="str">
        <f>+IF(LEN(A4997)&gt;0,VLOOKUP(A4997,Seguimiento_Mar_2025!G$4:J$356,4,FALSE),"")</f>
        <v>INDEPORTES Antioquia</v>
      </c>
      <c r="D4997" t="s">
        <v>1354</v>
      </c>
      <c r="E4997" t="str">
        <f t="shared" si="157"/>
        <v>52010703Yondó</v>
      </c>
      <c r="F4997" t="str">
        <f t="shared" si="158"/>
        <v/>
      </c>
      <c r="G4997">
        <v>211</v>
      </c>
      <c r="H4997" s="2"/>
      <c r="I4997">
        <f>+ABS(SUMIF($A$4:$A$11183,A4997,$H$4:$H$11183)-IF(ISERROR(VLOOKUP(A4997,Seguimiento_Mar_2025!G$4:U$356,15,FALSE)),0,VLOOKUP(A4997,Seguimiento_Mar_2025!G$4:U$356,15,FALSE)))</f>
        <v>612</v>
      </c>
    </row>
    <row r="4998" spans="1:9">
      <c r="A4998" t="s">
        <v>191</v>
      </c>
      <c r="B4998" s="1" t="str">
        <f>+IF(LEN(A4998)&gt;0,VLOOKUP(A4998,Seguimiento_Mar_2025!G$4:H$356,2,FALSE),"")</f>
        <v>Personas beneficiadas en juegos deportivos institucionales</v>
      </c>
      <c r="C4998" s="1" t="str">
        <f>+IF(LEN(A4998)&gt;0,VLOOKUP(A4998,Seguimiento_Mar_2025!G$4:J$356,4,FALSE),"")</f>
        <v>INDEPORTES Antioquia</v>
      </c>
      <c r="D4998" t="s">
        <v>1233</v>
      </c>
      <c r="E4998" t="str">
        <f t="shared" si="157"/>
        <v>52010703Zaragoza</v>
      </c>
      <c r="F4998" t="str">
        <f t="shared" si="158"/>
        <v/>
      </c>
      <c r="G4998">
        <v>329</v>
      </c>
      <c r="H4998" s="2"/>
      <c r="I4998">
        <f>+ABS(SUMIF($A$4:$A$11183,A4998,$H$4:$H$11183)-IF(ISERROR(VLOOKUP(A4998,Seguimiento_Mar_2025!G$4:U$356,15,FALSE)),0,VLOOKUP(A4998,Seguimiento_Mar_2025!G$4:U$356,15,FALSE)))</f>
        <v>612</v>
      </c>
    </row>
    <row r="4999" spans="1:9" ht="30">
      <c r="A4999" t="s">
        <v>193</v>
      </c>
      <c r="B4999" s="1" t="str">
        <f>+IF(LEN(A4999)&gt;0,VLOOKUP(A4999,Seguimiento_Mar_2025!G$4:H$356,2,FALSE),"")</f>
        <v>Talento humano de Antioquia capacitado para fortalecer habilidades en recreación, actividad física y formación en deporte para el Bien-estar</v>
      </c>
      <c r="C4999" s="1" t="str">
        <f>+IF(LEN(A4999)&gt;0,VLOOKUP(A4999,Seguimiento_Mar_2025!G$4:J$356,4,FALSE),"")</f>
        <v>INDEPORTES Antioquia</v>
      </c>
      <c r="D4999" t="s">
        <v>1271</v>
      </c>
      <c r="E4999" t="str">
        <f t="shared" si="157"/>
        <v>52010704Abejorral</v>
      </c>
      <c r="F4999" t="str">
        <f t="shared" si="158"/>
        <v/>
      </c>
      <c r="G4999">
        <v>12</v>
      </c>
      <c r="H4999" s="2"/>
      <c r="I4999">
        <f>+ABS(SUMIF($A$4:$A$11183,A4999,$H$4:$H$11183)-IF(ISERROR(VLOOKUP(A4999,Seguimiento_Mar_2025!G$4:U$356,15,FALSE)),0,VLOOKUP(A4999,Seguimiento_Mar_2025!G$4:U$356,15,FALSE)))</f>
        <v>0</v>
      </c>
    </row>
    <row r="5000" spans="1:9" ht="30">
      <c r="A5000" t="s">
        <v>193</v>
      </c>
      <c r="B5000" s="1" t="str">
        <f>+IF(LEN(A5000)&gt;0,VLOOKUP(A5000,Seguimiento_Mar_2025!G$4:H$356,2,FALSE),"")</f>
        <v>Talento humano de Antioquia capacitado para fortalecer habilidades en recreación, actividad física y formación en deporte para el Bien-estar</v>
      </c>
      <c r="C5000" s="1" t="str">
        <f>+IF(LEN(A5000)&gt;0,VLOOKUP(A5000,Seguimiento_Mar_2025!G$4:J$356,4,FALSE),"")</f>
        <v>INDEPORTES Antioquia</v>
      </c>
      <c r="D5000" t="s">
        <v>1303</v>
      </c>
      <c r="E5000" t="str">
        <f t="shared" si="157"/>
        <v>52010704Abriaquí</v>
      </c>
      <c r="F5000" t="str">
        <f t="shared" si="158"/>
        <v/>
      </c>
      <c r="G5000">
        <v>8</v>
      </c>
      <c r="H5000" s="2"/>
      <c r="I5000">
        <f>+ABS(SUMIF($A$4:$A$11183,A5000,$H$4:$H$11183)-IF(ISERROR(VLOOKUP(A5000,Seguimiento_Mar_2025!G$4:U$356,15,FALSE)),0,VLOOKUP(A5000,Seguimiento_Mar_2025!G$4:U$356,15,FALSE)))</f>
        <v>0</v>
      </c>
    </row>
    <row r="5001" spans="1:9" ht="30">
      <c r="A5001" t="s">
        <v>193</v>
      </c>
      <c r="B5001" s="1" t="str">
        <f>+IF(LEN(A5001)&gt;0,VLOOKUP(A5001,Seguimiento_Mar_2025!G$4:H$356,2,FALSE),"")</f>
        <v>Talento humano de Antioquia capacitado para fortalecer habilidades en recreación, actividad física y formación en deporte para el Bien-estar</v>
      </c>
      <c r="C5001" s="1" t="str">
        <f>+IF(LEN(A5001)&gt;0,VLOOKUP(A5001,Seguimiento_Mar_2025!G$4:J$356,4,FALSE),"")</f>
        <v>INDEPORTES Antioquia</v>
      </c>
      <c r="D5001" t="s">
        <v>1304</v>
      </c>
      <c r="E5001" t="str">
        <f t="shared" si="157"/>
        <v>52010704Alejandría</v>
      </c>
      <c r="F5001" t="str">
        <f t="shared" si="158"/>
        <v/>
      </c>
      <c r="G5001">
        <v>5</v>
      </c>
      <c r="H5001" s="2"/>
      <c r="I5001">
        <f>+ABS(SUMIF($A$4:$A$11183,A5001,$H$4:$H$11183)-IF(ISERROR(VLOOKUP(A5001,Seguimiento_Mar_2025!G$4:U$356,15,FALSE)),0,VLOOKUP(A5001,Seguimiento_Mar_2025!G$4:U$356,15,FALSE)))</f>
        <v>0</v>
      </c>
    </row>
    <row r="5002" spans="1:9" ht="30">
      <c r="A5002" t="s">
        <v>193</v>
      </c>
      <c r="B5002" s="1" t="str">
        <f>+IF(LEN(A5002)&gt;0,VLOOKUP(A5002,Seguimiento_Mar_2025!G$4:H$356,2,FALSE),"")</f>
        <v>Talento humano de Antioquia capacitado para fortalecer habilidades en recreación, actividad física y formación en deporte para el Bien-estar</v>
      </c>
      <c r="C5002" s="1" t="str">
        <f>+IF(LEN(A5002)&gt;0,VLOOKUP(A5002,Seguimiento_Mar_2025!G$4:J$356,4,FALSE),"")</f>
        <v>INDEPORTES Antioquia</v>
      </c>
      <c r="D5002" t="s">
        <v>1230</v>
      </c>
      <c r="E5002" t="str">
        <f t="shared" si="157"/>
        <v>52010704Amagá</v>
      </c>
      <c r="F5002" t="str">
        <f t="shared" si="158"/>
        <v/>
      </c>
      <c r="G5002">
        <v>1</v>
      </c>
      <c r="H5002" s="2"/>
      <c r="I5002">
        <f>+ABS(SUMIF($A$4:$A$11183,A5002,$H$4:$H$11183)-IF(ISERROR(VLOOKUP(A5002,Seguimiento_Mar_2025!G$4:U$356,15,FALSE)),0,VLOOKUP(A5002,Seguimiento_Mar_2025!G$4:U$356,15,FALSE)))</f>
        <v>0</v>
      </c>
    </row>
    <row r="5003" spans="1:9" ht="30">
      <c r="A5003" t="s">
        <v>193</v>
      </c>
      <c r="B5003" s="1" t="str">
        <f>+IF(LEN(A5003)&gt;0,VLOOKUP(A5003,Seguimiento_Mar_2025!G$4:H$356,2,FALSE),"")</f>
        <v>Talento humano de Antioquia capacitado para fortalecer habilidades en recreación, actividad física y formación en deporte para el Bien-estar</v>
      </c>
      <c r="C5003" s="1" t="str">
        <f>+IF(LEN(A5003)&gt;0,VLOOKUP(A5003,Seguimiento_Mar_2025!G$4:J$356,4,FALSE),"")</f>
        <v>INDEPORTES Antioquia</v>
      </c>
      <c r="D5003" t="s">
        <v>1305</v>
      </c>
      <c r="E5003" t="str">
        <f t="shared" si="157"/>
        <v>52010704Amalfi</v>
      </c>
      <c r="F5003" t="str">
        <f t="shared" si="158"/>
        <v/>
      </c>
      <c r="G5003">
        <v>15</v>
      </c>
      <c r="H5003" s="2"/>
      <c r="I5003">
        <f>+ABS(SUMIF($A$4:$A$11183,A5003,$H$4:$H$11183)-IF(ISERROR(VLOOKUP(A5003,Seguimiento_Mar_2025!G$4:U$356,15,FALSE)),0,VLOOKUP(A5003,Seguimiento_Mar_2025!G$4:U$356,15,FALSE)))</f>
        <v>0</v>
      </c>
    </row>
    <row r="5004" spans="1:9" ht="30">
      <c r="A5004" t="s">
        <v>193</v>
      </c>
      <c r="B5004" s="1" t="str">
        <f>+IF(LEN(A5004)&gt;0,VLOOKUP(A5004,Seguimiento_Mar_2025!G$4:H$356,2,FALSE),"")</f>
        <v>Talento humano de Antioquia capacitado para fortalecer habilidades en recreación, actividad física y formación en deporte para el Bien-estar</v>
      </c>
      <c r="C5004" s="1" t="str">
        <f>+IF(LEN(A5004)&gt;0,VLOOKUP(A5004,Seguimiento_Mar_2025!G$4:J$356,4,FALSE),"")</f>
        <v>INDEPORTES Antioquia</v>
      </c>
      <c r="D5004" t="s">
        <v>1241</v>
      </c>
      <c r="E5004" t="str">
        <f t="shared" si="157"/>
        <v>52010704Andes</v>
      </c>
      <c r="F5004" t="str">
        <f t="shared" si="158"/>
        <v/>
      </c>
      <c r="G5004">
        <v>5</v>
      </c>
      <c r="H5004" s="2"/>
      <c r="I5004">
        <f>+ABS(SUMIF($A$4:$A$11183,A5004,$H$4:$H$11183)-IF(ISERROR(VLOOKUP(A5004,Seguimiento_Mar_2025!G$4:U$356,15,FALSE)),0,VLOOKUP(A5004,Seguimiento_Mar_2025!G$4:U$356,15,FALSE)))</f>
        <v>0</v>
      </c>
    </row>
    <row r="5005" spans="1:9" ht="30">
      <c r="A5005" t="s">
        <v>193</v>
      </c>
      <c r="B5005" s="1" t="str">
        <f>+IF(LEN(A5005)&gt;0,VLOOKUP(A5005,Seguimiento_Mar_2025!G$4:H$356,2,FALSE),"")</f>
        <v>Talento humano de Antioquia capacitado para fortalecer habilidades en recreación, actividad física y formación en deporte para el Bien-estar</v>
      </c>
      <c r="C5005" s="1" t="str">
        <f>+IF(LEN(A5005)&gt;0,VLOOKUP(A5005,Seguimiento_Mar_2025!G$4:J$356,4,FALSE),"")</f>
        <v>INDEPORTES Antioquia</v>
      </c>
      <c r="D5005" t="s">
        <v>1278</v>
      </c>
      <c r="E5005" t="str">
        <f t="shared" si="157"/>
        <v>52010704Angostura</v>
      </c>
      <c r="F5005" t="str">
        <f t="shared" si="158"/>
        <v/>
      </c>
      <c r="G5005">
        <v>2</v>
      </c>
      <c r="H5005" s="2"/>
      <c r="I5005">
        <f>+ABS(SUMIF($A$4:$A$11183,A5005,$H$4:$H$11183)-IF(ISERROR(VLOOKUP(A5005,Seguimiento_Mar_2025!G$4:U$356,15,FALSE)),0,VLOOKUP(A5005,Seguimiento_Mar_2025!G$4:U$356,15,FALSE)))</f>
        <v>0</v>
      </c>
    </row>
    <row r="5006" spans="1:9" ht="30">
      <c r="A5006" t="s">
        <v>193</v>
      </c>
      <c r="B5006" s="1" t="str">
        <f>+IF(LEN(A5006)&gt;0,VLOOKUP(A5006,Seguimiento_Mar_2025!G$4:H$356,2,FALSE),"")</f>
        <v>Talento humano de Antioquia capacitado para fortalecer habilidades en recreación, actividad física y formación en deporte para el Bien-estar</v>
      </c>
      <c r="C5006" s="1" t="str">
        <f>+IF(LEN(A5006)&gt;0,VLOOKUP(A5006,Seguimiento_Mar_2025!G$4:J$356,4,FALSE),"")</f>
        <v>INDEPORTES Antioquia</v>
      </c>
      <c r="D5006" t="s">
        <v>1306</v>
      </c>
      <c r="E5006" t="str">
        <f t="shared" si="157"/>
        <v>52010704Anorí</v>
      </c>
      <c r="F5006" t="str">
        <f t="shared" si="158"/>
        <v/>
      </c>
      <c r="G5006">
        <v>18</v>
      </c>
      <c r="H5006" s="2"/>
      <c r="I5006">
        <f>+ABS(SUMIF($A$4:$A$11183,A5006,$H$4:$H$11183)-IF(ISERROR(VLOOKUP(A5006,Seguimiento_Mar_2025!G$4:U$356,15,FALSE)),0,VLOOKUP(A5006,Seguimiento_Mar_2025!G$4:U$356,15,FALSE)))</f>
        <v>0</v>
      </c>
    </row>
    <row r="5007" spans="1:9" ht="30">
      <c r="A5007" t="s">
        <v>193</v>
      </c>
      <c r="B5007" s="1" t="str">
        <f>+IF(LEN(A5007)&gt;0,VLOOKUP(A5007,Seguimiento_Mar_2025!G$4:H$356,2,FALSE),"")</f>
        <v>Talento humano de Antioquia capacitado para fortalecer habilidades en recreación, actividad física y formación en deporte para el Bien-estar</v>
      </c>
      <c r="C5007" s="1" t="str">
        <f>+IF(LEN(A5007)&gt;0,VLOOKUP(A5007,Seguimiento_Mar_2025!G$4:J$356,4,FALSE),"")</f>
        <v>INDEPORTES Antioquia</v>
      </c>
      <c r="D5007" t="s">
        <v>1307</v>
      </c>
      <c r="E5007" t="str">
        <f t="shared" si="157"/>
        <v>52010704Anzá</v>
      </c>
      <c r="F5007" t="str">
        <f t="shared" si="158"/>
        <v/>
      </c>
      <c r="G5007">
        <v>4</v>
      </c>
      <c r="H5007" s="2"/>
      <c r="I5007">
        <f>+ABS(SUMIF($A$4:$A$11183,A5007,$H$4:$H$11183)-IF(ISERROR(VLOOKUP(A5007,Seguimiento_Mar_2025!G$4:U$356,15,FALSE)),0,VLOOKUP(A5007,Seguimiento_Mar_2025!G$4:U$356,15,FALSE)))</f>
        <v>0</v>
      </c>
    </row>
    <row r="5008" spans="1:9" ht="30">
      <c r="A5008" t="s">
        <v>193</v>
      </c>
      <c r="B5008" s="1" t="str">
        <f>+IF(LEN(A5008)&gt;0,VLOOKUP(A5008,Seguimiento_Mar_2025!G$4:H$356,2,FALSE),"")</f>
        <v>Talento humano de Antioquia capacitado para fortalecer habilidades en recreación, actividad física y formación en deporte para el Bien-estar</v>
      </c>
      <c r="C5008" s="1" t="str">
        <f>+IF(LEN(A5008)&gt;0,VLOOKUP(A5008,Seguimiento_Mar_2025!G$4:J$356,4,FALSE),"")</f>
        <v>INDEPORTES Antioquia</v>
      </c>
      <c r="D5008" t="s">
        <v>1257</v>
      </c>
      <c r="E5008" t="str">
        <f t="shared" si="157"/>
        <v>52010704Apartadó</v>
      </c>
      <c r="F5008" t="str">
        <f t="shared" si="158"/>
        <v/>
      </c>
      <c r="G5008">
        <v>48</v>
      </c>
      <c r="H5008" s="2"/>
      <c r="I5008">
        <f>+ABS(SUMIF($A$4:$A$11183,A5008,$H$4:$H$11183)-IF(ISERROR(VLOOKUP(A5008,Seguimiento_Mar_2025!G$4:U$356,15,FALSE)),0,VLOOKUP(A5008,Seguimiento_Mar_2025!G$4:U$356,15,FALSE)))</f>
        <v>0</v>
      </c>
    </row>
    <row r="5009" spans="1:9" ht="30">
      <c r="A5009" t="s">
        <v>193</v>
      </c>
      <c r="B5009" s="1" t="str">
        <f>+IF(LEN(A5009)&gt;0,VLOOKUP(A5009,Seguimiento_Mar_2025!G$4:H$356,2,FALSE),"")</f>
        <v>Talento humano de Antioquia capacitado para fortalecer habilidades en recreación, actividad física y formación en deporte para el Bien-estar</v>
      </c>
      <c r="C5009" s="1" t="str">
        <f>+IF(LEN(A5009)&gt;0,VLOOKUP(A5009,Seguimiento_Mar_2025!G$4:J$356,4,FALSE),"")</f>
        <v>INDEPORTES Antioquia</v>
      </c>
      <c r="D5009" t="s">
        <v>1225</v>
      </c>
      <c r="E5009" t="str">
        <f t="shared" si="157"/>
        <v>52010704Arboletes</v>
      </c>
      <c r="F5009" t="str">
        <f t="shared" si="158"/>
        <v/>
      </c>
      <c r="G5009">
        <v>5</v>
      </c>
      <c r="H5009" s="2"/>
      <c r="I5009">
        <f>+ABS(SUMIF($A$4:$A$11183,A5009,$H$4:$H$11183)-IF(ISERROR(VLOOKUP(A5009,Seguimiento_Mar_2025!G$4:U$356,15,FALSE)),0,VLOOKUP(A5009,Seguimiento_Mar_2025!G$4:U$356,15,FALSE)))</f>
        <v>0</v>
      </c>
    </row>
    <row r="5010" spans="1:9" ht="30">
      <c r="A5010" t="s">
        <v>193</v>
      </c>
      <c r="B5010" s="1" t="str">
        <f>+IF(LEN(A5010)&gt;0,VLOOKUP(A5010,Seguimiento_Mar_2025!G$4:H$356,2,FALSE),"")</f>
        <v>Talento humano de Antioquia capacitado para fortalecer habilidades en recreación, actividad física y formación en deporte para el Bien-estar</v>
      </c>
      <c r="C5010" s="1" t="str">
        <f>+IF(LEN(A5010)&gt;0,VLOOKUP(A5010,Seguimiento_Mar_2025!G$4:J$356,4,FALSE),"")</f>
        <v>INDEPORTES Antioquia</v>
      </c>
      <c r="D5010" t="s">
        <v>1308</v>
      </c>
      <c r="E5010" t="str">
        <f t="shared" si="157"/>
        <v>52010704Argelia</v>
      </c>
      <c r="F5010" t="str">
        <f t="shared" si="158"/>
        <v/>
      </c>
      <c r="G5010">
        <v>2</v>
      </c>
      <c r="H5010" s="2"/>
      <c r="I5010">
        <f>+ABS(SUMIF($A$4:$A$11183,A5010,$H$4:$H$11183)-IF(ISERROR(VLOOKUP(A5010,Seguimiento_Mar_2025!G$4:U$356,15,FALSE)),0,VLOOKUP(A5010,Seguimiento_Mar_2025!G$4:U$356,15,FALSE)))</f>
        <v>0</v>
      </c>
    </row>
    <row r="5011" spans="1:9" ht="30">
      <c r="A5011" t="s">
        <v>193</v>
      </c>
      <c r="B5011" s="1" t="str">
        <f>+IF(LEN(A5011)&gt;0,VLOOKUP(A5011,Seguimiento_Mar_2025!G$4:H$356,2,FALSE),"")</f>
        <v>Talento humano de Antioquia capacitado para fortalecer habilidades en recreación, actividad física y formación en deporte para el Bien-estar</v>
      </c>
      <c r="C5011" s="1" t="str">
        <f>+IF(LEN(A5011)&gt;0,VLOOKUP(A5011,Seguimiento_Mar_2025!G$4:J$356,4,FALSE),"")</f>
        <v>INDEPORTES Antioquia</v>
      </c>
      <c r="D5011" t="s">
        <v>1269</v>
      </c>
      <c r="E5011" t="str">
        <f t="shared" si="157"/>
        <v>52010704Armenia</v>
      </c>
      <c r="F5011" t="str">
        <f t="shared" si="158"/>
        <v/>
      </c>
      <c r="G5011">
        <v>8</v>
      </c>
      <c r="H5011" s="2"/>
      <c r="I5011">
        <f>+ABS(SUMIF($A$4:$A$11183,A5011,$H$4:$H$11183)-IF(ISERROR(VLOOKUP(A5011,Seguimiento_Mar_2025!G$4:U$356,15,FALSE)),0,VLOOKUP(A5011,Seguimiento_Mar_2025!G$4:U$356,15,FALSE)))</f>
        <v>0</v>
      </c>
    </row>
    <row r="5012" spans="1:9" ht="30">
      <c r="A5012" t="s">
        <v>193</v>
      </c>
      <c r="B5012" s="1" t="str">
        <f>+IF(LEN(A5012)&gt;0,VLOOKUP(A5012,Seguimiento_Mar_2025!G$4:H$356,2,FALSE),"")</f>
        <v>Talento humano de Antioquia capacitado para fortalecer habilidades en recreación, actividad física y formación en deporte para el Bien-estar</v>
      </c>
      <c r="C5012" s="1" t="str">
        <f>+IF(LEN(A5012)&gt;0,VLOOKUP(A5012,Seguimiento_Mar_2025!G$4:J$356,4,FALSE),"")</f>
        <v>INDEPORTES Antioquia</v>
      </c>
      <c r="D5012" t="s">
        <v>1309</v>
      </c>
      <c r="E5012" t="str">
        <f t="shared" si="157"/>
        <v>52010704Barbosa</v>
      </c>
      <c r="F5012" t="str">
        <f t="shared" si="158"/>
        <v/>
      </c>
      <c r="G5012">
        <v>14</v>
      </c>
      <c r="H5012" s="2"/>
      <c r="I5012">
        <f>+ABS(SUMIF($A$4:$A$11183,A5012,$H$4:$H$11183)-IF(ISERROR(VLOOKUP(A5012,Seguimiento_Mar_2025!G$4:U$356,15,FALSE)),0,VLOOKUP(A5012,Seguimiento_Mar_2025!G$4:U$356,15,FALSE)))</f>
        <v>0</v>
      </c>
    </row>
    <row r="5013" spans="1:9" ht="30">
      <c r="A5013" t="s">
        <v>193</v>
      </c>
      <c r="B5013" s="1" t="str">
        <f>+IF(LEN(A5013)&gt;0,VLOOKUP(A5013,Seguimiento_Mar_2025!G$4:H$356,2,FALSE),"")</f>
        <v>Talento humano de Antioquia capacitado para fortalecer habilidades en recreación, actividad física y formación en deporte para el Bien-estar</v>
      </c>
      <c r="C5013" s="1" t="str">
        <f>+IF(LEN(A5013)&gt;0,VLOOKUP(A5013,Seguimiento_Mar_2025!G$4:J$356,4,FALSE),"")</f>
        <v>INDEPORTES Antioquia</v>
      </c>
      <c r="D5013" t="s">
        <v>1310</v>
      </c>
      <c r="E5013" t="str">
        <f t="shared" si="157"/>
        <v>52010704Bello</v>
      </c>
      <c r="F5013" t="str">
        <f t="shared" si="158"/>
        <v/>
      </c>
      <c r="G5013">
        <v>156</v>
      </c>
      <c r="H5013" s="2"/>
      <c r="I5013">
        <f>+ABS(SUMIF($A$4:$A$11183,A5013,$H$4:$H$11183)-IF(ISERROR(VLOOKUP(A5013,Seguimiento_Mar_2025!G$4:U$356,15,FALSE)),0,VLOOKUP(A5013,Seguimiento_Mar_2025!G$4:U$356,15,FALSE)))</f>
        <v>0</v>
      </c>
    </row>
    <row r="5014" spans="1:9" ht="30">
      <c r="A5014" t="s">
        <v>193</v>
      </c>
      <c r="B5014" s="1" t="str">
        <f>+IF(LEN(A5014)&gt;0,VLOOKUP(A5014,Seguimiento_Mar_2025!G$4:H$356,2,FALSE),"")</f>
        <v>Talento humano de Antioquia capacitado para fortalecer habilidades en recreación, actividad física y formación en deporte para el Bien-estar</v>
      </c>
      <c r="C5014" s="1" t="str">
        <f>+IF(LEN(A5014)&gt;0,VLOOKUP(A5014,Seguimiento_Mar_2025!G$4:J$356,4,FALSE),"")</f>
        <v>INDEPORTES Antioquia</v>
      </c>
      <c r="D5014" t="s">
        <v>1279</v>
      </c>
      <c r="E5014" t="str">
        <f t="shared" si="157"/>
        <v>52010704Belmira</v>
      </c>
      <c r="F5014" t="str">
        <f t="shared" si="158"/>
        <v/>
      </c>
      <c r="G5014">
        <v>2</v>
      </c>
      <c r="H5014" s="2"/>
      <c r="I5014">
        <f>+ABS(SUMIF($A$4:$A$11183,A5014,$H$4:$H$11183)-IF(ISERROR(VLOOKUP(A5014,Seguimiento_Mar_2025!G$4:U$356,15,FALSE)),0,VLOOKUP(A5014,Seguimiento_Mar_2025!G$4:U$356,15,FALSE)))</f>
        <v>0</v>
      </c>
    </row>
    <row r="5015" spans="1:9" ht="30">
      <c r="A5015" t="s">
        <v>193</v>
      </c>
      <c r="B5015" s="1" t="str">
        <f>+IF(LEN(A5015)&gt;0,VLOOKUP(A5015,Seguimiento_Mar_2025!G$4:H$356,2,FALSE),"")</f>
        <v>Talento humano de Antioquia capacitado para fortalecer habilidades en recreación, actividad física y formación en deporte para el Bien-estar</v>
      </c>
      <c r="C5015" s="1" t="str">
        <f>+IF(LEN(A5015)&gt;0,VLOOKUP(A5015,Seguimiento_Mar_2025!G$4:J$356,4,FALSE),"")</f>
        <v>INDEPORTES Antioquia</v>
      </c>
      <c r="D5015" t="s">
        <v>1311</v>
      </c>
      <c r="E5015" t="str">
        <f t="shared" si="157"/>
        <v>52010704Betania</v>
      </c>
      <c r="F5015" t="str">
        <f t="shared" si="158"/>
        <v/>
      </c>
      <c r="G5015">
        <v>4</v>
      </c>
      <c r="H5015" s="2"/>
      <c r="I5015">
        <f>+ABS(SUMIF($A$4:$A$11183,A5015,$H$4:$H$11183)-IF(ISERROR(VLOOKUP(A5015,Seguimiento_Mar_2025!G$4:U$356,15,FALSE)),0,VLOOKUP(A5015,Seguimiento_Mar_2025!G$4:U$356,15,FALSE)))</f>
        <v>0</v>
      </c>
    </row>
    <row r="5016" spans="1:9" ht="30">
      <c r="A5016" t="s">
        <v>193</v>
      </c>
      <c r="B5016" s="1" t="str">
        <f>+IF(LEN(A5016)&gt;0,VLOOKUP(A5016,Seguimiento_Mar_2025!G$4:H$356,2,FALSE),"")</f>
        <v>Talento humano de Antioquia capacitado para fortalecer habilidades en recreación, actividad física y formación en deporte para el Bien-estar</v>
      </c>
      <c r="C5016" s="1" t="str">
        <f>+IF(LEN(A5016)&gt;0,VLOOKUP(A5016,Seguimiento_Mar_2025!G$4:J$356,4,FALSE),"")</f>
        <v>INDEPORTES Antioquia</v>
      </c>
      <c r="D5016" t="s">
        <v>1272</v>
      </c>
      <c r="E5016" t="str">
        <f t="shared" si="157"/>
        <v>52010704Betulia</v>
      </c>
      <c r="F5016" t="str">
        <f t="shared" si="158"/>
        <v/>
      </c>
      <c r="G5016">
        <v>3</v>
      </c>
      <c r="H5016" s="2"/>
      <c r="I5016">
        <f>+ABS(SUMIF($A$4:$A$11183,A5016,$H$4:$H$11183)-IF(ISERROR(VLOOKUP(A5016,Seguimiento_Mar_2025!G$4:U$356,15,FALSE)),0,VLOOKUP(A5016,Seguimiento_Mar_2025!G$4:U$356,15,FALSE)))</f>
        <v>0</v>
      </c>
    </row>
    <row r="5017" spans="1:9" ht="30">
      <c r="A5017" t="s">
        <v>193</v>
      </c>
      <c r="B5017" s="1" t="str">
        <f>+IF(LEN(A5017)&gt;0,VLOOKUP(A5017,Seguimiento_Mar_2025!G$4:H$356,2,FALSE),"")</f>
        <v>Talento humano de Antioquia capacitado para fortalecer habilidades en recreación, actividad física y formación en deporte para el Bien-estar</v>
      </c>
      <c r="C5017" s="1" t="str">
        <f>+IF(LEN(A5017)&gt;0,VLOOKUP(A5017,Seguimiento_Mar_2025!G$4:J$356,4,FALSE),"")</f>
        <v>INDEPORTES Antioquia</v>
      </c>
      <c r="D5017" t="s">
        <v>1280</v>
      </c>
      <c r="E5017" t="str">
        <f t="shared" si="157"/>
        <v>52010704Briceño</v>
      </c>
      <c r="F5017" t="str">
        <f t="shared" si="158"/>
        <v/>
      </c>
      <c r="G5017">
        <v>2</v>
      </c>
      <c r="H5017" s="2"/>
      <c r="I5017">
        <f>+ABS(SUMIF($A$4:$A$11183,A5017,$H$4:$H$11183)-IF(ISERROR(VLOOKUP(A5017,Seguimiento_Mar_2025!G$4:U$356,15,FALSE)),0,VLOOKUP(A5017,Seguimiento_Mar_2025!G$4:U$356,15,FALSE)))</f>
        <v>0</v>
      </c>
    </row>
    <row r="5018" spans="1:9" ht="30">
      <c r="A5018" t="s">
        <v>193</v>
      </c>
      <c r="B5018" s="1" t="str">
        <f>+IF(LEN(A5018)&gt;0,VLOOKUP(A5018,Seguimiento_Mar_2025!G$4:H$356,2,FALSE),"")</f>
        <v>Talento humano de Antioquia capacitado para fortalecer habilidades en recreación, actividad física y formación en deporte para el Bien-estar</v>
      </c>
      <c r="C5018" s="1" t="str">
        <f>+IF(LEN(A5018)&gt;0,VLOOKUP(A5018,Seguimiento_Mar_2025!G$4:J$356,4,FALSE),"")</f>
        <v>INDEPORTES Antioquia</v>
      </c>
      <c r="D5018" t="s">
        <v>1312</v>
      </c>
      <c r="E5018" t="str">
        <f t="shared" si="157"/>
        <v>52010704Buriticá</v>
      </c>
      <c r="F5018" t="str">
        <f t="shared" si="158"/>
        <v/>
      </c>
      <c r="G5018">
        <v>1</v>
      </c>
      <c r="H5018" s="2"/>
      <c r="I5018">
        <f>+ABS(SUMIF($A$4:$A$11183,A5018,$H$4:$H$11183)-IF(ISERROR(VLOOKUP(A5018,Seguimiento_Mar_2025!G$4:U$356,15,FALSE)),0,VLOOKUP(A5018,Seguimiento_Mar_2025!G$4:U$356,15,FALSE)))</f>
        <v>0</v>
      </c>
    </row>
    <row r="5019" spans="1:9" ht="30">
      <c r="A5019" t="s">
        <v>193</v>
      </c>
      <c r="B5019" s="1" t="str">
        <f>+IF(LEN(A5019)&gt;0,VLOOKUP(A5019,Seguimiento_Mar_2025!G$4:H$356,2,FALSE),"")</f>
        <v>Talento humano de Antioquia capacitado para fortalecer habilidades en recreación, actividad física y formación en deporte para el Bien-estar</v>
      </c>
      <c r="C5019" s="1" t="str">
        <f>+IF(LEN(A5019)&gt;0,VLOOKUP(A5019,Seguimiento_Mar_2025!G$4:J$356,4,FALSE),"")</f>
        <v>INDEPORTES Antioquia</v>
      </c>
      <c r="D5019" t="s">
        <v>1264</v>
      </c>
      <c r="E5019" t="str">
        <f t="shared" si="157"/>
        <v>52010704Cáceres</v>
      </c>
      <c r="F5019" t="str">
        <f t="shared" si="158"/>
        <v/>
      </c>
      <c r="G5019">
        <v>7</v>
      </c>
      <c r="H5019" s="2"/>
      <c r="I5019">
        <f>+ABS(SUMIF($A$4:$A$11183,A5019,$H$4:$H$11183)-IF(ISERROR(VLOOKUP(A5019,Seguimiento_Mar_2025!G$4:U$356,15,FALSE)),0,VLOOKUP(A5019,Seguimiento_Mar_2025!G$4:U$356,15,FALSE)))</f>
        <v>0</v>
      </c>
    </row>
    <row r="5020" spans="1:9" ht="30">
      <c r="A5020" t="s">
        <v>193</v>
      </c>
      <c r="B5020" s="1" t="str">
        <f>+IF(LEN(A5020)&gt;0,VLOOKUP(A5020,Seguimiento_Mar_2025!G$4:H$356,2,FALSE),"")</f>
        <v>Talento humano de Antioquia capacitado para fortalecer habilidades en recreación, actividad física y formación en deporte para el Bien-estar</v>
      </c>
      <c r="C5020" s="1" t="str">
        <f>+IF(LEN(A5020)&gt;0,VLOOKUP(A5020,Seguimiento_Mar_2025!G$4:J$356,4,FALSE),"")</f>
        <v>INDEPORTES Antioquia</v>
      </c>
      <c r="D5020" t="s">
        <v>1313</v>
      </c>
      <c r="E5020" t="str">
        <f t="shared" si="157"/>
        <v>52010704Caicedo</v>
      </c>
      <c r="F5020" t="str">
        <f t="shared" si="158"/>
        <v/>
      </c>
      <c r="G5020">
        <v>7</v>
      </c>
      <c r="H5020" s="2"/>
      <c r="I5020">
        <f>+ABS(SUMIF($A$4:$A$11183,A5020,$H$4:$H$11183)-IF(ISERROR(VLOOKUP(A5020,Seguimiento_Mar_2025!G$4:U$356,15,FALSE)),0,VLOOKUP(A5020,Seguimiento_Mar_2025!G$4:U$356,15,FALSE)))</f>
        <v>0</v>
      </c>
    </row>
    <row r="5021" spans="1:9" ht="30">
      <c r="A5021" t="s">
        <v>193</v>
      </c>
      <c r="B5021" s="1" t="str">
        <f>+IF(LEN(A5021)&gt;0,VLOOKUP(A5021,Seguimiento_Mar_2025!G$4:H$356,2,FALSE),"")</f>
        <v>Talento humano de Antioquia capacitado para fortalecer habilidades en recreación, actividad física y formación en deporte para el Bien-estar</v>
      </c>
      <c r="C5021" s="1" t="str">
        <f>+IF(LEN(A5021)&gt;0,VLOOKUP(A5021,Seguimiento_Mar_2025!G$4:J$356,4,FALSE),"")</f>
        <v>INDEPORTES Antioquia</v>
      </c>
      <c r="D5021" t="s">
        <v>1314</v>
      </c>
      <c r="E5021" t="str">
        <f t="shared" si="157"/>
        <v>52010704Caldas</v>
      </c>
      <c r="F5021" t="str">
        <f t="shared" si="158"/>
        <v/>
      </c>
      <c r="G5021">
        <v>14</v>
      </c>
      <c r="H5021" s="2"/>
      <c r="I5021">
        <f>+ABS(SUMIF($A$4:$A$11183,A5021,$H$4:$H$11183)-IF(ISERROR(VLOOKUP(A5021,Seguimiento_Mar_2025!G$4:U$356,15,FALSE)),0,VLOOKUP(A5021,Seguimiento_Mar_2025!G$4:U$356,15,FALSE)))</f>
        <v>0</v>
      </c>
    </row>
    <row r="5022" spans="1:9" ht="30">
      <c r="A5022" t="s">
        <v>193</v>
      </c>
      <c r="B5022" s="1" t="str">
        <f>+IF(LEN(A5022)&gt;0,VLOOKUP(A5022,Seguimiento_Mar_2025!G$4:H$356,2,FALSE),"")</f>
        <v>Talento humano de Antioquia capacitado para fortalecer habilidades en recreación, actividad física y formación en deporte para el Bien-estar</v>
      </c>
      <c r="C5022" s="1" t="str">
        <f>+IF(LEN(A5022)&gt;0,VLOOKUP(A5022,Seguimiento_Mar_2025!G$4:J$356,4,FALSE),"")</f>
        <v>INDEPORTES Antioquia</v>
      </c>
      <c r="D5022" t="s">
        <v>1315</v>
      </c>
      <c r="E5022" t="str">
        <f t="shared" si="157"/>
        <v>52010704Campamento</v>
      </c>
      <c r="F5022" t="str">
        <f t="shared" si="158"/>
        <v/>
      </c>
      <c r="G5022">
        <v>1</v>
      </c>
      <c r="H5022" s="2"/>
      <c r="I5022">
        <f>+ABS(SUMIF($A$4:$A$11183,A5022,$H$4:$H$11183)-IF(ISERROR(VLOOKUP(A5022,Seguimiento_Mar_2025!G$4:U$356,15,FALSE)),0,VLOOKUP(A5022,Seguimiento_Mar_2025!G$4:U$356,15,FALSE)))</f>
        <v>0</v>
      </c>
    </row>
    <row r="5023" spans="1:9" ht="30">
      <c r="A5023" t="s">
        <v>193</v>
      </c>
      <c r="B5023" s="1" t="str">
        <f>+IF(LEN(A5023)&gt;0,VLOOKUP(A5023,Seguimiento_Mar_2025!G$4:H$356,2,FALSE),"")</f>
        <v>Talento humano de Antioquia capacitado para fortalecer habilidades en recreación, actividad física y formación en deporte para el Bien-estar</v>
      </c>
      <c r="C5023" s="1" t="str">
        <f>+IF(LEN(A5023)&gt;0,VLOOKUP(A5023,Seguimiento_Mar_2025!G$4:J$356,4,FALSE),"")</f>
        <v>INDEPORTES Antioquia</v>
      </c>
      <c r="D5023" t="s">
        <v>1316</v>
      </c>
      <c r="E5023" t="str">
        <f t="shared" si="157"/>
        <v>52010704Cañasgordas</v>
      </c>
      <c r="F5023" t="str">
        <f t="shared" si="158"/>
        <v/>
      </c>
      <c r="G5023">
        <v>4</v>
      </c>
      <c r="H5023" s="2"/>
      <c r="I5023">
        <f>+ABS(SUMIF($A$4:$A$11183,A5023,$H$4:$H$11183)-IF(ISERROR(VLOOKUP(A5023,Seguimiento_Mar_2025!G$4:U$356,15,FALSE)),0,VLOOKUP(A5023,Seguimiento_Mar_2025!G$4:U$356,15,FALSE)))</f>
        <v>0</v>
      </c>
    </row>
    <row r="5024" spans="1:9" ht="30">
      <c r="A5024" t="s">
        <v>193</v>
      </c>
      <c r="B5024" s="1" t="str">
        <f>+IF(LEN(A5024)&gt;0,VLOOKUP(A5024,Seguimiento_Mar_2025!G$4:H$356,2,FALSE),"")</f>
        <v>Talento humano de Antioquia capacitado para fortalecer habilidades en recreación, actividad física y formación en deporte para el Bien-estar</v>
      </c>
      <c r="C5024" s="1" t="str">
        <f>+IF(LEN(A5024)&gt;0,VLOOKUP(A5024,Seguimiento_Mar_2025!G$4:J$356,4,FALSE),"")</f>
        <v>INDEPORTES Antioquia</v>
      </c>
      <c r="D5024" t="s">
        <v>1299</v>
      </c>
      <c r="E5024" t="str">
        <f t="shared" si="157"/>
        <v>52010704Caracolí</v>
      </c>
      <c r="F5024" t="str">
        <f t="shared" si="158"/>
        <v/>
      </c>
      <c r="G5024">
        <v>7</v>
      </c>
      <c r="H5024" s="2"/>
      <c r="I5024">
        <f>+ABS(SUMIF($A$4:$A$11183,A5024,$H$4:$H$11183)-IF(ISERROR(VLOOKUP(A5024,Seguimiento_Mar_2025!G$4:U$356,15,FALSE)),0,VLOOKUP(A5024,Seguimiento_Mar_2025!G$4:U$356,15,FALSE)))</f>
        <v>0</v>
      </c>
    </row>
    <row r="5025" spans="1:9" ht="30">
      <c r="A5025" t="s">
        <v>193</v>
      </c>
      <c r="B5025" s="1" t="str">
        <f>+IF(LEN(A5025)&gt;0,VLOOKUP(A5025,Seguimiento_Mar_2025!G$4:H$356,2,FALSE),"")</f>
        <v>Talento humano de Antioquia capacitado para fortalecer habilidades en recreación, actividad física y formación en deporte para el Bien-estar</v>
      </c>
      <c r="C5025" s="1" t="str">
        <f>+IF(LEN(A5025)&gt;0,VLOOKUP(A5025,Seguimiento_Mar_2025!G$4:J$356,4,FALSE),"")</f>
        <v>INDEPORTES Antioquia</v>
      </c>
      <c r="D5025" t="s">
        <v>1273</v>
      </c>
      <c r="E5025" t="str">
        <f t="shared" si="157"/>
        <v>52010704Caramanta</v>
      </c>
      <c r="F5025" t="str">
        <f t="shared" si="158"/>
        <v/>
      </c>
      <c r="G5025">
        <v>3</v>
      </c>
      <c r="H5025" s="2"/>
      <c r="I5025">
        <f>+ABS(SUMIF($A$4:$A$11183,A5025,$H$4:$H$11183)-IF(ISERROR(VLOOKUP(A5025,Seguimiento_Mar_2025!G$4:U$356,15,FALSE)),0,VLOOKUP(A5025,Seguimiento_Mar_2025!G$4:U$356,15,FALSE)))</f>
        <v>0</v>
      </c>
    </row>
    <row r="5026" spans="1:9" ht="30">
      <c r="A5026" t="s">
        <v>193</v>
      </c>
      <c r="B5026" s="1" t="str">
        <f>+IF(LEN(A5026)&gt;0,VLOOKUP(A5026,Seguimiento_Mar_2025!G$4:H$356,2,FALSE),"")</f>
        <v>Talento humano de Antioquia capacitado para fortalecer habilidades en recreación, actividad física y formación en deporte para el Bien-estar</v>
      </c>
      <c r="C5026" s="1" t="str">
        <f>+IF(LEN(A5026)&gt;0,VLOOKUP(A5026,Seguimiento_Mar_2025!G$4:J$356,4,FALSE),"")</f>
        <v>INDEPORTES Antioquia</v>
      </c>
      <c r="D5026" t="s">
        <v>1266</v>
      </c>
      <c r="E5026" t="str">
        <f t="shared" si="157"/>
        <v>52010704Carepa</v>
      </c>
      <c r="F5026" t="str">
        <f t="shared" si="158"/>
        <v/>
      </c>
      <c r="G5026">
        <v>18</v>
      </c>
      <c r="H5026" s="2"/>
      <c r="I5026">
        <f>+ABS(SUMIF($A$4:$A$11183,A5026,$H$4:$H$11183)-IF(ISERROR(VLOOKUP(A5026,Seguimiento_Mar_2025!G$4:U$356,15,FALSE)),0,VLOOKUP(A5026,Seguimiento_Mar_2025!G$4:U$356,15,FALSE)))</f>
        <v>0</v>
      </c>
    </row>
    <row r="5027" spans="1:9" ht="30">
      <c r="A5027" t="s">
        <v>193</v>
      </c>
      <c r="B5027" s="1" t="str">
        <f>+IF(LEN(A5027)&gt;0,VLOOKUP(A5027,Seguimiento_Mar_2025!G$4:H$356,2,FALSE),"")</f>
        <v>Talento humano de Antioquia capacitado para fortalecer habilidades en recreación, actividad física y formación en deporte para el Bien-estar</v>
      </c>
      <c r="C5027" s="1" t="str">
        <f>+IF(LEN(A5027)&gt;0,VLOOKUP(A5027,Seguimiento_Mar_2025!G$4:J$356,4,FALSE),"")</f>
        <v>INDEPORTES Antioquia</v>
      </c>
      <c r="D5027" t="s">
        <v>1292</v>
      </c>
      <c r="E5027" t="str">
        <f t="shared" si="157"/>
        <v>52010704Carolina del Príncipe</v>
      </c>
      <c r="F5027" t="str">
        <f t="shared" si="158"/>
        <v/>
      </c>
      <c r="G5027">
        <v>4</v>
      </c>
      <c r="H5027" s="2"/>
      <c r="I5027">
        <f>+ABS(SUMIF($A$4:$A$11183,A5027,$H$4:$H$11183)-IF(ISERROR(VLOOKUP(A5027,Seguimiento_Mar_2025!G$4:U$356,15,FALSE)),0,VLOOKUP(A5027,Seguimiento_Mar_2025!G$4:U$356,15,FALSE)))</f>
        <v>0</v>
      </c>
    </row>
    <row r="5028" spans="1:9" ht="30">
      <c r="A5028" t="s">
        <v>193</v>
      </c>
      <c r="B5028" s="1" t="str">
        <f>+IF(LEN(A5028)&gt;0,VLOOKUP(A5028,Seguimiento_Mar_2025!G$4:H$356,2,FALSE),"")</f>
        <v>Talento humano de Antioquia capacitado para fortalecer habilidades en recreación, actividad física y formación en deporte para el Bien-estar</v>
      </c>
      <c r="C5028" s="1" t="str">
        <f>+IF(LEN(A5028)&gt;0,VLOOKUP(A5028,Seguimiento_Mar_2025!G$4:J$356,4,FALSE),"")</f>
        <v>INDEPORTES Antioquia</v>
      </c>
      <c r="D5028" t="s">
        <v>1265</v>
      </c>
      <c r="E5028" t="str">
        <f t="shared" si="157"/>
        <v>52010704Caucasia</v>
      </c>
      <c r="F5028" t="str">
        <f t="shared" si="158"/>
        <v/>
      </c>
      <c r="G5028">
        <v>13</v>
      </c>
      <c r="H5028" s="2"/>
      <c r="I5028">
        <f>+ABS(SUMIF($A$4:$A$11183,A5028,$H$4:$H$11183)-IF(ISERROR(VLOOKUP(A5028,Seguimiento_Mar_2025!G$4:U$356,15,FALSE)),0,VLOOKUP(A5028,Seguimiento_Mar_2025!G$4:U$356,15,FALSE)))</f>
        <v>0</v>
      </c>
    </row>
    <row r="5029" spans="1:9" ht="30">
      <c r="A5029" t="s">
        <v>193</v>
      </c>
      <c r="B5029" s="1" t="str">
        <f>+IF(LEN(A5029)&gt;0,VLOOKUP(A5029,Seguimiento_Mar_2025!G$4:H$356,2,FALSE),"")</f>
        <v>Talento humano de Antioquia capacitado para fortalecer habilidades en recreación, actividad física y formación en deporte para el Bien-estar</v>
      </c>
      <c r="C5029" s="1" t="str">
        <f>+IF(LEN(A5029)&gt;0,VLOOKUP(A5029,Seguimiento_Mar_2025!G$4:J$356,4,FALSE),"")</f>
        <v>INDEPORTES Antioquia</v>
      </c>
      <c r="D5029" t="s">
        <v>1258</v>
      </c>
      <c r="E5029" t="str">
        <f t="shared" si="157"/>
        <v>52010704Chigorodó</v>
      </c>
      <c r="F5029" t="str">
        <f t="shared" si="158"/>
        <v/>
      </c>
      <c r="G5029">
        <v>15</v>
      </c>
      <c r="H5029" s="2"/>
      <c r="I5029">
        <f>+ABS(SUMIF($A$4:$A$11183,A5029,$H$4:$H$11183)-IF(ISERROR(VLOOKUP(A5029,Seguimiento_Mar_2025!G$4:U$356,15,FALSE)),0,VLOOKUP(A5029,Seguimiento_Mar_2025!G$4:U$356,15,FALSE)))</f>
        <v>0</v>
      </c>
    </row>
    <row r="5030" spans="1:9" ht="30">
      <c r="A5030" t="s">
        <v>193</v>
      </c>
      <c r="B5030" s="1" t="str">
        <f>+IF(LEN(A5030)&gt;0,VLOOKUP(A5030,Seguimiento_Mar_2025!G$4:H$356,2,FALSE),"")</f>
        <v>Talento humano de Antioquia capacitado para fortalecer habilidades en recreación, actividad física y formación en deporte para el Bien-estar</v>
      </c>
      <c r="C5030" s="1" t="str">
        <f>+IF(LEN(A5030)&gt;0,VLOOKUP(A5030,Seguimiento_Mar_2025!G$4:J$356,4,FALSE),"")</f>
        <v>INDEPORTES Antioquia</v>
      </c>
      <c r="D5030" t="s">
        <v>1281</v>
      </c>
      <c r="E5030" t="str">
        <f t="shared" si="157"/>
        <v>52010704Cisneros</v>
      </c>
      <c r="F5030" t="str">
        <f t="shared" si="158"/>
        <v/>
      </c>
      <c r="G5030">
        <v>5</v>
      </c>
      <c r="H5030" s="2"/>
      <c r="I5030">
        <f>+ABS(SUMIF($A$4:$A$11183,A5030,$H$4:$H$11183)-IF(ISERROR(VLOOKUP(A5030,Seguimiento_Mar_2025!G$4:U$356,15,FALSE)),0,VLOOKUP(A5030,Seguimiento_Mar_2025!G$4:U$356,15,FALSE)))</f>
        <v>0</v>
      </c>
    </row>
    <row r="5031" spans="1:9" ht="30">
      <c r="A5031" t="s">
        <v>193</v>
      </c>
      <c r="B5031" s="1" t="str">
        <f>+IF(LEN(A5031)&gt;0,VLOOKUP(A5031,Seguimiento_Mar_2025!G$4:H$356,2,FALSE),"")</f>
        <v>Talento humano de Antioquia capacitado para fortalecer habilidades en recreación, actividad física y formación en deporte para el Bien-estar</v>
      </c>
      <c r="C5031" s="1" t="str">
        <f>+IF(LEN(A5031)&gt;0,VLOOKUP(A5031,Seguimiento_Mar_2025!G$4:J$356,4,FALSE),"")</f>
        <v>INDEPORTES Antioquia</v>
      </c>
      <c r="D5031" t="s">
        <v>1254</v>
      </c>
      <c r="E5031" t="str">
        <f t="shared" si="157"/>
        <v>52010704Ciudad Bolívar</v>
      </c>
      <c r="F5031" t="str">
        <f t="shared" si="158"/>
        <v/>
      </c>
      <c r="G5031">
        <v>10</v>
      </c>
      <c r="H5031" s="2"/>
      <c r="I5031">
        <f>+ABS(SUMIF($A$4:$A$11183,A5031,$H$4:$H$11183)-IF(ISERROR(VLOOKUP(A5031,Seguimiento_Mar_2025!G$4:U$356,15,FALSE)),0,VLOOKUP(A5031,Seguimiento_Mar_2025!G$4:U$356,15,FALSE)))</f>
        <v>0</v>
      </c>
    </row>
    <row r="5032" spans="1:9" ht="30">
      <c r="A5032" t="s">
        <v>193</v>
      </c>
      <c r="B5032" s="1" t="str">
        <f>+IF(LEN(A5032)&gt;0,VLOOKUP(A5032,Seguimiento_Mar_2025!G$4:H$356,2,FALSE),"")</f>
        <v>Talento humano de Antioquia capacitado para fortalecer habilidades en recreación, actividad física y formación en deporte para el Bien-estar</v>
      </c>
      <c r="C5032" s="1" t="str">
        <f>+IF(LEN(A5032)&gt;0,VLOOKUP(A5032,Seguimiento_Mar_2025!G$4:J$356,4,FALSE),"")</f>
        <v>INDEPORTES Antioquia</v>
      </c>
      <c r="D5032" t="s">
        <v>1317</v>
      </c>
      <c r="E5032" t="str">
        <f t="shared" si="157"/>
        <v>52010704Cocorná</v>
      </c>
      <c r="F5032" t="str">
        <f t="shared" si="158"/>
        <v/>
      </c>
      <c r="G5032">
        <v>10</v>
      </c>
      <c r="H5032" s="2"/>
      <c r="I5032">
        <f>+ABS(SUMIF($A$4:$A$11183,A5032,$H$4:$H$11183)-IF(ISERROR(VLOOKUP(A5032,Seguimiento_Mar_2025!G$4:U$356,15,FALSE)),0,VLOOKUP(A5032,Seguimiento_Mar_2025!G$4:U$356,15,FALSE)))</f>
        <v>0</v>
      </c>
    </row>
    <row r="5033" spans="1:9" ht="30">
      <c r="A5033" t="s">
        <v>193</v>
      </c>
      <c r="B5033" s="1" t="str">
        <f>+IF(LEN(A5033)&gt;0,VLOOKUP(A5033,Seguimiento_Mar_2025!G$4:H$356,2,FALSE),"")</f>
        <v>Talento humano de Antioquia capacitado para fortalecer habilidades en recreación, actividad física y formación en deporte para el Bien-estar</v>
      </c>
      <c r="C5033" s="1" t="str">
        <f>+IF(LEN(A5033)&gt;0,VLOOKUP(A5033,Seguimiento_Mar_2025!G$4:J$356,4,FALSE),"")</f>
        <v>INDEPORTES Antioquia</v>
      </c>
      <c r="D5033" t="s">
        <v>1276</v>
      </c>
      <c r="E5033" t="str">
        <f t="shared" ref="E5033:E5096" si="159">+A5033&amp;D5033</f>
        <v>52010704Concepción</v>
      </c>
      <c r="F5033" t="str">
        <f t="shared" si="158"/>
        <v/>
      </c>
      <c r="G5033">
        <v>19</v>
      </c>
      <c r="H5033" s="2"/>
      <c r="I5033">
        <f>+ABS(SUMIF($A$4:$A$11183,A5033,$H$4:$H$11183)-IF(ISERROR(VLOOKUP(A5033,Seguimiento_Mar_2025!G$4:U$356,15,FALSE)),0,VLOOKUP(A5033,Seguimiento_Mar_2025!G$4:U$356,15,FALSE)))</f>
        <v>0</v>
      </c>
    </row>
    <row r="5034" spans="1:9" ht="30">
      <c r="A5034" t="s">
        <v>193</v>
      </c>
      <c r="B5034" s="1" t="str">
        <f>+IF(LEN(A5034)&gt;0,VLOOKUP(A5034,Seguimiento_Mar_2025!G$4:H$356,2,FALSE),"")</f>
        <v>Talento humano de Antioquia capacitado para fortalecer habilidades en recreación, actividad física y formación en deporte para el Bien-estar</v>
      </c>
      <c r="C5034" s="1" t="str">
        <f>+IF(LEN(A5034)&gt;0,VLOOKUP(A5034,Seguimiento_Mar_2025!G$4:J$356,4,FALSE),"")</f>
        <v>INDEPORTES Antioquia</v>
      </c>
      <c r="D5034" t="s">
        <v>1318</v>
      </c>
      <c r="E5034" t="str">
        <f t="shared" si="159"/>
        <v>52010704Concordia</v>
      </c>
      <c r="F5034" t="str">
        <f t="shared" si="158"/>
        <v/>
      </c>
      <c r="G5034">
        <v>2</v>
      </c>
      <c r="H5034" s="2"/>
      <c r="I5034">
        <f>+ABS(SUMIF($A$4:$A$11183,A5034,$H$4:$H$11183)-IF(ISERROR(VLOOKUP(A5034,Seguimiento_Mar_2025!G$4:U$356,15,FALSE)),0,VLOOKUP(A5034,Seguimiento_Mar_2025!G$4:U$356,15,FALSE)))</f>
        <v>0</v>
      </c>
    </row>
    <row r="5035" spans="1:9" ht="30">
      <c r="A5035" t="s">
        <v>193</v>
      </c>
      <c r="B5035" s="1" t="str">
        <f>+IF(LEN(A5035)&gt;0,VLOOKUP(A5035,Seguimiento_Mar_2025!G$4:H$356,2,FALSE),"")</f>
        <v>Talento humano de Antioquia capacitado para fortalecer habilidades en recreación, actividad física y formación en deporte para el Bien-estar</v>
      </c>
      <c r="C5035" s="1" t="str">
        <f>+IF(LEN(A5035)&gt;0,VLOOKUP(A5035,Seguimiento_Mar_2025!G$4:J$356,4,FALSE),"")</f>
        <v>INDEPORTES Antioquia</v>
      </c>
      <c r="D5035" t="s">
        <v>1245</v>
      </c>
      <c r="E5035" t="str">
        <f t="shared" si="159"/>
        <v>52010704Copacabana</v>
      </c>
      <c r="F5035" t="str">
        <f t="shared" si="158"/>
        <v/>
      </c>
      <c r="G5035">
        <v>57</v>
      </c>
      <c r="H5035" s="2"/>
      <c r="I5035">
        <f>+ABS(SUMIF($A$4:$A$11183,A5035,$H$4:$H$11183)-IF(ISERROR(VLOOKUP(A5035,Seguimiento_Mar_2025!G$4:U$356,15,FALSE)),0,VLOOKUP(A5035,Seguimiento_Mar_2025!G$4:U$356,15,FALSE)))</f>
        <v>0</v>
      </c>
    </row>
    <row r="5036" spans="1:9" ht="30">
      <c r="A5036" t="s">
        <v>193</v>
      </c>
      <c r="B5036" s="1" t="str">
        <f>+IF(LEN(A5036)&gt;0,VLOOKUP(A5036,Seguimiento_Mar_2025!G$4:H$356,2,FALSE),"")</f>
        <v>Talento humano de Antioquia capacitado para fortalecer habilidades en recreación, actividad física y formación en deporte para el Bien-estar</v>
      </c>
      <c r="C5036" s="1" t="str">
        <f>+IF(LEN(A5036)&gt;0,VLOOKUP(A5036,Seguimiento_Mar_2025!G$4:J$356,4,FALSE),"")</f>
        <v>INDEPORTES Antioquia</v>
      </c>
      <c r="D5036" t="s">
        <v>1231</v>
      </c>
      <c r="E5036" t="str">
        <f t="shared" si="159"/>
        <v>52010704Dabeiba</v>
      </c>
      <c r="F5036" t="str">
        <f t="shared" si="158"/>
        <v/>
      </c>
      <c r="G5036">
        <v>2</v>
      </c>
      <c r="H5036" s="2"/>
      <c r="I5036">
        <f>+ABS(SUMIF($A$4:$A$11183,A5036,$H$4:$H$11183)-IF(ISERROR(VLOOKUP(A5036,Seguimiento_Mar_2025!G$4:U$356,15,FALSE)),0,VLOOKUP(A5036,Seguimiento_Mar_2025!G$4:U$356,15,FALSE)))</f>
        <v>0</v>
      </c>
    </row>
    <row r="5037" spans="1:9" ht="30">
      <c r="A5037" t="s">
        <v>193</v>
      </c>
      <c r="B5037" s="1" t="str">
        <f>+IF(LEN(A5037)&gt;0,VLOOKUP(A5037,Seguimiento_Mar_2025!G$4:H$356,2,FALSE),"")</f>
        <v>Talento humano de Antioquia capacitado para fortalecer habilidades en recreación, actividad física y formación en deporte para el Bien-estar</v>
      </c>
      <c r="C5037" s="1" t="str">
        <f>+IF(LEN(A5037)&gt;0,VLOOKUP(A5037,Seguimiento_Mar_2025!G$4:J$356,4,FALSE),"")</f>
        <v>INDEPORTES Antioquia</v>
      </c>
      <c r="D5037" t="s">
        <v>1319</v>
      </c>
      <c r="E5037" t="str">
        <f t="shared" si="159"/>
        <v>52010704Donmatías</v>
      </c>
      <c r="F5037" t="str">
        <f t="shared" si="158"/>
        <v/>
      </c>
      <c r="G5037">
        <v>18</v>
      </c>
      <c r="H5037" s="2"/>
      <c r="I5037">
        <f>+ABS(SUMIF($A$4:$A$11183,A5037,$H$4:$H$11183)-IF(ISERROR(VLOOKUP(A5037,Seguimiento_Mar_2025!G$4:U$356,15,FALSE)),0,VLOOKUP(A5037,Seguimiento_Mar_2025!G$4:U$356,15,FALSE)))</f>
        <v>0</v>
      </c>
    </row>
    <row r="5038" spans="1:9" ht="30">
      <c r="A5038" t="s">
        <v>193</v>
      </c>
      <c r="B5038" s="1" t="str">
        <f>+IF(LEN(A5038)&gt;0,VLOOKUP(A5038,Seguimiento_Mar_2025!G$4:H$356,2,FALSE),"")</f>
        <v>Talento humano de Antioquia capacitado para fortalecer habilidades en recreación, actividad física y formación en deporte para el Bien-estar</v>
      </c>
      <c r="C5038" s="1" t="str">
        <f>+IF(LEN(A5038)&gt;0,VLOOKUP(A5038,Seguimiento_Mar_2025!G$4:J$356,4,FALSE),"")</f>
        <v>INDEPORTES Antioquia</v>
      </c>
      <c r="D5038" t="s">
        <v>1270</v>
      </c>
      <c r="E5038" t="str">
        <f t="shared" si="159"/>
        <v>52010704Ebéjico</v>
      </c>
      <c r="F5038" t="str">
        <f t="shared" si="158"/>
        <v/>
      </c>
      <c r="G5038">
        <v>2</v>
      </c>
      <c r="H5038" s="2"/>
      <c r="I5038">
        <f>+ABS(SUMIF($A$4:$A$11183,A5038,$H$4:$H$11183)-IF(ISERROR(VLOOKUP(A5038,Seguimiento_Mar_2025!G$4:U$356,15,FALSE)),0,VLOOKUP(A5038,Seguimiento_Mar_2025!G$4:U$356,15,FALSE)))</f>
        <v>0</v>
      </c>
    </row>
    <row r="5039" spans="1:9" ht="30">
      <c r="A5039" t="s">
        <v>193</v>
      </c>
      <c r="B5039" s="1" t="str">
        <f>+IF(LEN(A5039)&gt;0,VLOOKUP(A5039,Seguimiento_Mar_2025!G$4:H$356,2,FALSE),"")</f>
        <v>Talento humano de Antioquia capacitado para fortalecer habilidades en recreación, actividad física y formación en deporte para el Bien-estar</v>
      </c>
      <c r="C5039" s="1" t="str">
        <f>+IF(LEN(A5039)&gt;0,VLOOKUP(A5039,Seguimiento_Mar_2025!G$4:J$356,4,FALSE),"")</f>
        <v>INDEPORTES Antioquia</v>
      </c>
      <c r="D5039" t="s">
        <v>1253</v>
      </c>
      <c r="E5039" t="str">
        <f t="shared" si="159"/>
        <v>52010704El Bagre</v>
      </c>
      <c r="F5039" t="str">
        <f t="shared" si="158"/>
        <v/>
      </c>
      <c r="G5039">
        <v>19</v>
      </c>
      <c r="H5039" s="2"/>
      <c r="I5039">
        <f>+ABS(SUMIF($A$4:$A$11183,A5039,$H$4:$H$11183)-IF(ISERROR(VLOOKUP(A5039,Seguimiento_Mar_2025!G$4:U$356,15,FALSE)),0,VLOOKUP(A5039,Seguimiento_Mar_2025!G$4:U$356,15,FALSE)))</f>
        <v>0</v>
      </c>
    </row>
    <row r="5040" spans="1:9" ht="30">
      <c r="A5040" t="s">
        <v>193</v>
      </c>
      <c r="B5040" s="1" t="str">
        <f>+IF(LEN(A5040)&gt;0,VLOOKUP(A5040,Seguimiento_Mar_2025!G$4:H$356,2,FALSE),"")</f>
        <v>Talento humano de Antioquia capacitado para fortalecer habilidades en recreación, actividad física y formación en deporte para el Bien-estar</v>
      </c>
      <c r="C5040" s="1" t="str">
        <f>+IF(LEN(A5040)&gt;0,VLOOKUP(A5040,Seguimiento_Mar_2025!G$4:J$356,4,FALSE),"")</f>
        <v>INDEPORTES Antioquia</v>
      </c>
      <c r="D5040" t="s">
        <v>1320</v>
      </c>
      <c r="E5040" t="str">
        <f t="shared" si="159"/>
        <v>52010704El Carmen de Viboral</v>
      </c>
      <c r="F5040" t="str">
        <f t="shared" si="158"/>
        <v/>
      </c>
      <c r="G5040">
        <v>20</v>
      </c>
      <c r="H5040" s="2"/>
      <c r="I5040">
        <f>+ABS(SUMIF($A$4:$A$11183,A5040,$H$4:$H$11183)-IF(ISERROR(VLOOKUP(A5040,Seguimiento_Mar_2025!G$4:U$356,15,FALSE)),0,VLOOKUP(A5040,Seguimiento_Mar_2025!G$4:U$356,15,FALSE)))</f>
        <v>0</v>
      </c>
    </row>
    <row r="5041" spans="1:9" ht="30">
      <c r="A5041" t="s">
        <v>193</v>
      </c>
      <c r="B5041" s="1" t="str">
        <f>+IF(LEN(A5041)&gt;0,VLOOKUP(A5041,Seguimiento_Mar_2025!G$4:H$356,2,FALSE),"")</f>
        <v>Talento humano de Antioquia capacitado para fortalecer habilidades en recreación, actividad física y formación en deporte para el Bien-estar</v>
      </c>
      <c r="C5041" s="1" t="str">
        <f>+IF(LEN(A5041)&gt;0,VLOOKUP(A5041,Seguimiento_Mar_2025!G$4:J$356,4,FALSE),"")</f>
        <v>INDEPORTES Antioquia</v>
      </c>
      <c r="D5041" t="s">
        <v>1244</v>
      </c>
      <c r="E5041" t="str">
        <f t="shared" si="159"/>
        <v>52010704El Peñol</v>
      </c>
      <c r="F5041" t="str">
        <f t="shared" si="158"/>
        <v/>
      </c>
      <c r="G5041">
        <v>7</v>
      </c>
      <c r="H5041" s="2"/>
      <c r="I5041">
        <f>+ABS(SUMIF($A$4:$A$11183,A5041,$H$4:$H$11183)-IF(ISERROR(VLOOKUP(A5041,Seguimiento_Mar_2025!G$4:U$356,15,FALSE)),0,VLOOKUP(A5041,Seguimiento_Mar_2025!G$4:U$356,15,FALSE)))</f>
        <v>0</v>
      </c>
    </row>
    <row r="5042" spans="1:9" ht="30">
      <c r="A5042" t="s">
        <v>193</v>
      </c>
      <c r="B5042" s="1" t="str">
        <f>+IF(LEN(A5042)&gt;0,VLOOKUP(A5042,Seguimiento_Mar_2025!G$4:H$356,2,FALSE),"")</f>
        <v>Talento humano de Antioquia capacitado para fortalecer habilidades en recreación, actividad física y formación en deporte para el Bien-estar</v>
      </c>
      <c r="C5042" s="1" t="str">
        <f>+IF(LEN(A5042)&gt;0,VLOOKUP(A5042,Seguimiento_Mar_2025!G$4:J$356,4,FALSE),"")</f>
        <v>INDEPORTES Antioquia</v>
      </c>
      <c r="D5042" t="s">
        <v>1321</v>
      </c>
      <c r="E5042" t="str">
        <f t="shared" si="159"/>
        <v>52010704El Retiro</v>
      </c>
      <c r="F5042" t="str">
        <f t="shared" si="158"/>
        <v/>
      </c>
      <c r="G5042">
        <v>10</v>
      </c>
      <c r="H5042" s="2"/>
      <c r="I5042">
        <f>+ABS(SUMIF($A$4:$A$11183,A5042,$H$4:$H$11183)-IF(ISERROR(VLOOKUP(A5042,Seguimiento_Mar_2025!G$4:U$356,15,FALSE)),0,VLOOKUP(A5042,Seguimiento_Mar_2025!G$4:U$356,15,FALSE)))</f>
        <v>0</v>
      </c>
    </row>
    <row r="5043" spans="1:9" ht="30">
      <c r="A5043" t="s">
        <v>193</v>
      </c>
      <c r="B5043" s="1" t="str">
        <f>+IF(LEN(A5043)&gt;0,VLOOKUP(A5043,Seguimiento_Mar_2025!G$4:H$356,2,FALSE),"")</f>
        <v>Talento humano de Antioquia capacitado para fortalecer habilidades en recreación, actividad física y formación en deporte para el Bien-estar</v>
      </c>
      <c r="C5043" s="1" t="str">
        <f>+IF(LEN(A5043)&gt;0,VLOOKUP(A5043,Seguimiento_Mar_2025!G$4:J$356,4,FALSE),"")</f>
        <v>INDEPORTES Antioquia</v>
      </c>
      <c r="D5043" t="s">
        <v>1235</v>
      </c>
      <c r="E5043" t="str">
        <f t="shared" si="159"/>
        <v>52010704El Santuario</v>
      </c>
      <c r="F5043" t="str">
        <f t="shared" si="158"/>
        <v/>
      </c>
      <c r="G5043">
        <v>23</v>
      </c>
      <c r="H5043" s="2"/>
      <c r="I5043">
        <f>+ABS(SUMIF($A$4:$A$11183,A5043,$H$4:$H$11183)-IF(ISERROR(VLOOKUP(A5043,Seguimiento_Mar_2025!G$4:U$356,15,FALSE)),0,VLOOKUP(A5043,Seguimiento_Mar_2025!G$4:U$356,15,FALSE)))</f>
        <v>0</v>
      </c>
    </row>
    <row r="5044" spans="1:9" ht="30">
      <c r="A5044" t="s">
        <v>193</v>
      </c>
      <c r="B5044" s="1" t="str">
        <f>+IF(LEN(A5044)&gt;0,VLOOKUP(A5044,Seguimiento_Mar_2025!G$4:H$356,2,FALSE),"")</f>
        <v>Talento humano de Antioquia capacitado para fortalecer habilidades en recreación, actividad física y formación en deporte para el Bien-estar</v>
      </c>
      <c r="C5044" s="1" t="str">
        <f>+IF(LEN(A5044)&gt;0,VLOOKUP(A5044,Seguimiento_Mar_2025!G$4:J$356,4,FALSE),"")</f>
        <v>INDEPORTES Antioquia</v>
      </c>
      <c r="D5044" t="s">
        <v>1246</v>
      </c>
      <c r="E5044" t="str">
        <f t="shared" si="159"/>
        <v>52010704Entrerríos</v>
      </c>
      <c r="F5044" t="str">
        <f t="shared" si="158"/>
        <v/>
      </c>
      <c r="G5044">
        <v>15</v>
      </c>
      <c r="H5044" s="2"/>
      <c r="I5044">
        <f>+ABS(SUMIF($A$4:$A$11183,A5044,$H$4:$H$11183)-IF(ISERROR(VLOOKUP(A5044,Seguimiento_Mar_2025!G$4:U$356,15,FALSE)),0,VLOOKUP(A5044,Seguimiento_Mar_2025!G$4:U$356,15,FALSE)))</f>
        <v>0</v>
      </c>
    </row>
    <row r="5045" spans="1:9" ht="30">
      <c r="A5045" t="s">
        <v>193</v>
      </c>
      <c r="B5045" s="1" t="str">
        <f>+IF(LEN(A5045)&gt;0,VLOOKUP(A5045,Seguimiento_Mar_2025!G$4:H$356,2,FALSE),"")</f>
        <v>Talento humano de Antioquia capacitado para fortalecer habilidades en recreación, actividad física y formación en deporte para el Bien-estar</v>
      </c>
      <c r="C5045" s="1" t="str">
        <f>+IF(LEN(A5045)&gt;0,VLOOKUP(A5045,Seguimiento_Mar_2025!G$4:J$356,4,FALSE),"")</f>
        <v>INDEPORTES Antioquia</v>
      </c>
      <c r="D5045" t="s">
        <v>1322</v>
      </c>
      <c r="E5045" t="str">
        <f t="shared" si="159"/>
        <v>52010704Envigado</v>
      </c>
      <c r="F5045" t="str">
        <f t="shared" si="158"/>
        <v/>
      </c>
      <c r="G5045">
        <v>83</v>
      </c>
      <c r="H5045" s="2"/>
      <c r="I5045">
        <f>+ABS(SUMIF($A$4:$A$11183,A5045,$H$4:$H$11183)-IF(ISERROR(VLOOKUP(A5045,Seguimiento_Mar_2025!G$4:U$356,15,FALSE)),0,VLOOKUP(A5045,Seguimiento_Mar_2025!G$4:U$356,15,FALSE)))</f>
        <v>0</v>
      </c>
    </row>
    <row r="5046" spans="1:9" ht="30">
      <c r="A5046" t="s">
        <v>193</v>
      </c>
      <c r="B5046" s="1" t="str">
        <f>+IF(LEN(A5046)&gt;0,VLOOKUP(A5046,Seguimiento_Mar_2025!G$4:H$356,2,FALSE),"")</f>
        <v>Talento humano de Antioquia capacitado para fortalecer habilidades en recreación, actividad física y formación en deporte para el Bien-estar</v>
      </c>
      <c r="C5046" s="1" t="str">
        <f>+IF(LEN(A5046)&gt;0,VLOOKUP(A5046,Seguimiento_Mar_2025!G$4:J$356,4,FALSE),"")</f>
        <v>INDEPORTES Antioquia</v>
      </c>
      <c r="D5046" t="s">
        <v>1323</v>
      </c>
      <c r="E5046" t="str">
        <f t="shared" si="159"/>
        <v>52010704Fredonia</v>
      </c>
      <c r="F5046" t="str">
        <f t="shared" si="158"/>
        <v/>
      </c>
      <c r="G5046">
        <v>6</v>
      </c>
      <c r="H5046" s="2"/>
      <c r="I5046">
        <f>+ABS(SUMIF($A$4:$A$11183,A5046,$H$4:$H$11183)-IF(ISERROR(VLOOKUP(A5046,Seguimiento_Mar_2025!G$4:U$356,15,FALSE)),0,VLOOKUP(A5046,Seguimiento_Mar_2025!G$4:U$356,15,FALSE)))</f>
        <v>0</v>
      </c>
    </row>
    <row r="5047" spans="1:9" ht="30">
      <c r="A5047" t="s">
        <v>193</v>
      </c>
      <c r="B5047" s="1" t="str">
        <f>+IF(LEN(A5047)&gt;0,VLOOKUP(A5047,Seguimiento_Mar_2025!G$4:H$356,2,FALSE),"")</f>
        <v>Talento humano de Antioquia capacitado para fortalecer habilidades en recreación, actividad física y formación en deporte para el Bien-estar</v>
      </c>
      <c r="C5047" s="1" t="str">
        <f>+IF(LEN(A5047)&gt;0,VLOOKUP(A5047,Seguimiento_Mar_2025!G$4:J$356,4,FALSE),"")</f>
        <v>INDEPORTES Antioquia</v>
      </c>
      <c r="D5047" t="s">
        <v>1325</v>
      </c>
      <c r="E5047" t="str">
        <f t="shared" si="159"/>
        <v>52010704Giraldo</v>
      </c>
      <c r="F5047" t="str">
        <f t="shared" si="158"/>
        <v/>
      </c>
      <c r="G5047">
        <v>5</v>
      </c>
      <c r="H5047" s="2"/>
      <c r="I5047">
        <f>+ABS(SUMIF($A$4:$A$11183,A5047,$H$4:$H$11183)-IF(ISERROR(VLOOKUP(A5047,Seguimiento_Mar_2025!G$4:U$356,15,FALSE)),0,VLOOKUP(A5047,Seguimiento_Mar_2025!G$4:U$356,15,FALSE)))</f>
        <v>0</v>
      </c>
    </row>
    <row r="5048" spans="1:9" ht="30">
      <c r="A5048" t="s">
        <v>193</v>
      </c>
      <c r="B5048" s="1" t="str">
        <f>+IF(LEN(A5048)&gt;0,VLOOKUP(A5048,Seguimiento_Mar_2025!G$4:H$356,2,FALSE),"")</f>
        <v>Talento humano de Antioquia capacitado para fortalecer habilidades en recreación, actividad física y formación en deporte para el Bien-estar</v>
      </c>
      <c r="C5048" s="1" t="str">
        <f>+IF(LEN(A5048)&gt;0,VLOOKUP(A5048,Seguimiento_Mar_2025!G$4:J$356,4,FALSE),"")</f>
        <v>INDEPORTES Antioquia</v>
      </c>
      <c r="D5048" t="s">
        <v>1261</v>
      </c>
      <c r="E5048" t="str">
        <f t="shared" si="159"/>
        <v>52010704Girardota</v>
      </c>
      <c r="F5048" t="str">
        <f t="shared" si="158"/>
        <v/>
      </c>
      <c r="G5048">
        <v>29</v>
      </c>
      <c r="H5048" s="2"/>
      <c r="I5048">
        <f>+ABS(SUMIF($A$4:$A$11183,A5048,$H$4:$H$11183)-IF(ISERROR(VLOOKUP(A5048,Seguimiento_Mar_2025!G$4:U$356,15,FALSE)),0,VLOOKUP(A5048,Seguimiento_Mar_2025!G$4:U$356,15,FALSE)))</f>
        <v>0</v>
      </c>
    </row>
    <row r="5049" spans="1:9" ht="30">
      <c r="A5049" t="s">
        <v>193</v>
      </c>
      <c r="B5049" s="1" t="str">
        <f>+IF(LEN(A5049)&gt;0,VLOOKUP(A5049,Seguimiento_Mar_2025!G$4:H$356,2,FALSE),"")</f>
        <v>Talento humano de Antioquia capacitado para fortalecer habilidades en recreación, actividad física y formación en deporte para el Bien-estar</v>
      </c>
      <c r="C5049" s="1" t="str">
        <f>+IF(LEN(A5049)&gt;0,VLOOKUP(A5049,Seguimiento_Mar_2025!G$4:J$356,4,FALSE),"")</f>
        <v>INDEPORTES Antioquia</v>
      </c>
      <c r="D5049" t="s">
        <v>1326</v>
      </c>
      <c r="E5049" t="str">
        <f t="shared" si="159"/>
        <v>52010704Gómez Plata</v>
      </c>
      <c r="F5049" t="str">
        <f t="shared" si="158"/>
        <v/>
      </c>
      <c r="G5049">
        <v>3</v>
      </c>
      <c r="H5049" s="2"/>
      <c r="I5049">
        <f>+ABS(SUMIF($A$4:$A$11183,A5049,$H$4:$H$11183)-IF(ISERROR(VLOOKUP(A5049,Seguimiento_Mar_2025!G$4:U$356,15,FALSE)),0,VLOOKUP(A5049,Seguimiento_Mar_2025!G$4:U$356,15,FALSE)))</f>
        <v>0</v>
      </c>
    </row>
    <row r="5050" spans="1:9" ht="30">
      <c r="A5050" t="s">
        <v>193</v>
      </c>
      <c r="B5050" s="1" t="str">
        <f>+IF(LEN(A5050)&gt;0,VLOOKUP(A5050,Seguimiento_Mar_2025!G$4:H$356,2,FALSE),"")</f>
        <v>Talento humano de Antioquia capacitado para fortalecer habilidades en recreación, actividad física y formación en deporte para el Bien-estar</v>
      </c>
      <c r="C5050" s="1" t="str">
        <f>+IF(LEN(A5050)&gt;0,VLOOKUP(A5050,Seguimiento_Mar_2025!G$4:J$356,4,FALSE),"")</f>
        <v>INDEPORTES Antioquia</v>
      </c>
      <c r="D5050" t="s">
        <v>1234</v>
      </c>
      <c r="E5050" t="str">
        <f t="shared" si="159"/>
        <v>52010704Granada</v>
      </c>
      <c r="F5050" t="str">
        <f t="shared" si="158"/>
        <v/>
      </c>
      <c r="G5050">
        <v>4</v>
      </c>
      <c r="H5050" s="2"/>
      <c r="I5050">
        <f>+ABS(SUMIF($A$4:$A$11183,A5050,$H$4:$H$11183)-IF(ISERROR(VLOOKUP(A5050,Seguimiento_Mar_2025!G$4:U$356,15,FALSE)),0,VLOOKUP(A5050,Seguimiento_Mar_2025!G$4:U$356,15,FALSE)))</f>
        <v>0</v>
      </c>
    </row>
    <row r="5051" spans="1:9" ht="30">
      <c r="A5051" t="s">
        <v>193</v>
      </c>
      <c r="B5051" s="1" t="str">
        <f>+IF(LEN(A5051)&gt;0,VLOOKUP(A5051,Seguimiento_Mar_2025!G$4:H$356,2,FALSE),"")</f>
        <v>Talento humano de Antioquia capacitado para fortalecer habilidades en recreación, actividad física y formación en deporte para el Bien-estar</v>
      </c>
      <c r="C5051" s="1" t="str">
        <f>+IF(LEN(A5051)&gt;0,VLOOKUP(A5051,Seguimiento_Mar_2025!G$4:J$356,4,FALSE),"")</f>
        <v>INDEPORTES Antioquia</v>
      </c>
      <c r="D5051" t="s">
        <v>1282</v>
      </c>
      <c r="E5051" t="str">
        <f t="shared" si="159"/>
        <v>52010704Guadalupe</v>
      </c>
      <c r="F5051" t="str">
        <f t="shared" si="158"/>
        <v/>
      </c>
      <c r="G5051">
        <v>3</v>
      </c>
      <c r="H5051" s="2"/>
      <c r="I5051">
        <f>+ABS(SUMIF($A$4:$A$11183,A5051,$H$4:$H$11183)-IF(ISERROR(VLOOKUP(A5051,Seguimiento_Mar_2025!G$4:U$356,15,FALSE)),0,VLOOKUP(A5051,Seguimiento_Mar_2025!G$4:U$356,15,FALSE)))</f>
        <v>0</v>
      </c>
    </row>
    <row r="5052" spans="1:9" ht="30">
      <c r="A5052" t="s">
        <v>193</v>
      </c>
      <c r="B5052" s="1" t="str">
        <f>+IF(LEN(A5052)&gt;0,VLOOKUP(A5052,Seguimiento_Mar_2025!G$4:H$356,2,FALSE),"")</f>
        <v>Talento humano de Antioquia capacitado para fortalecer habilidades en recreación, actividad física y formación en deporte para el Bien-estar</v>
      </c>
      <c r="C5052" s="1" t="str">
        <f>+IF(LEN(A5052)&gt;0,VLOOKUP(A5052,Seguimiento_Mar_2025!G$4:J$356,4,FALSE),"")</f>
        <v>INDEPORTES Antioquia</v>
      </c>
      <c r="D5052" t="s">
        <v>1327</v>
      </c>
      <c r="E5052" t="str">
        <f t="shared" si="159"/>
        <v>52010704Guarne</v>
      </c>
      <c r="F5052" t="str">
        <f t="shared" si="158"/>
        <v/>
      </c>
      <c r="G5052">
        <v>13</v>
      </c>
      <c r="H5052" s="2"/>
      <c r="I5052">
        <f>+ABS(SUMIF($A$4:$A$11183,A5052,$H$4:$H$11183)-IF(ISERROR(VLOOKUP(A5052,Seguimiento_Mar_2025!G$4:U$356,15,FALSE)),0,VLOOKUP(A5052,Seguimiento_Mar_2025!G$4:U$356,15,FALSE)))</f>
        <v>0</v>
      </c>
    </row>
    <row r="5053" spans="1:9" ht="30">
      <c r="A5053" t="s">
        <v>193</v>
      </c>
      <c r="B5053" s="1" t="str">
        <f>+IF(LEN(A5053)&gt;0,VLOOKUP(A5053,Seguimiento_Mar_2025!G$4:H$356,2,FALSE),"")</f>
        <v>Talento humano de Antioquia capacitado para fortalecer habilidades en recreación, actividad física y formación en deporte para el Bien-estar</v>
      </c>
      <c r="C5053" s="1" t="str">
        <f>+IF(LEN(A5053)&gt;0,VLOOKUP(A5053,Seguimiento_Mar_2025!G$4:J$356,4,FALSE),"")</f>
        <v>INDEPORTES Antioquia</v>
      </c>
      <c r="D5053" t="s">
        <v>1328</v>
      </c>
      <c r="E5053" t="str">
        <f t="shared" si="159"/>
        <v>52010704Guatapé</v>
      </c>
      <c r="F5053" t="str">
        <f t="shared" si="158"/>
        <v/>
      </c>
      <c r="G5053">
        <v>7</v>
      </c>
      <c r="H5053" s="2"/>
      <c r="I5053">
        <f>+ABS(SUMIF($A$4:$A$11183,A5053,$H$4:$H$11183)-IF(ISERROR(VLOOKUP(A5053,Seguimiento_Mar_2025!G$4:U$356,15,FALSE)),0,VLOOKUP(A5053,Seguimiento_Mar_2025!G$4:U$356,15,FALSE)))</f>
        <v>0</v>
      </c>
    </row>
    <row r="5054" spans="1:9" ht="30">
      <c r="A5054" t="s">
        <v>193</v>
      </c>
      <c r="B5054" s="1" t="str">
        <f>+IF(LEN(A5054)&gt;0,VLOOKUP(A5054,Seguimiento_Mar_2025!G$4:H$356,2,FALSE),"")</f>
        <v>Talento humano de Antioquia capacitado para fortalecer habilidades en recreación, actividad física y formación en deporte para el Bien-estar</v>
      </c>
      <c r="C5054" s="1" t="str">
        <f>+IF(LEN(A5054)&gt;0,VLOOKUP(A5054,Seguimiento_Mar_2025!G$4:J$356,4,FALSE),"")</f>
        <v>INDEPORTES Antioquia</v>
      </c>
      <c r="D5054" t="s">
        <v>1283</v>
      </c>
      <c r="E5054" t="str">
        <f t="shared" si="159"/>
        <v>52010704Hispania</v>
      </c>
      <c r="F5054" t="str">
        <f t="shared" si="158"/>
        <v/>
      </c>
      <c r="G5054">
        <v>4</v>
      </c>
      <c r="H5054" s="2"/>
      <c r="I5054">
        <f>+ABS(SUMIF($A$4:$A$11183,A5054,$H$4:$H$11183)-IF(ISERROR(VLOOKUP(A5054,Seguimiento_Mar_2025!G$4:U$356,15,FALSE)),0,VLOOKUP(A5054,Seguimiento_Mar_2025!G$4:U$356,15,FALSE)))</f>
        <v>0</v>
      </c>
    </row>
    <row r="5055" spans="1:9" ht="30">
      <c r="A5055" t="s">
        <v>193</v>
      </c>
      <c r="B5055" s="1" t="str">
        <f>+IF(LEN(A5055)&gt;0,VLOOKUP(A5055,Seguimiento_Mar_2025!G$4:H$356,2,FALSE),"")</f>
        <v>Talento humano de Antioquia capacitado para fortalecer habilidades en recreación, actividad física y formación en deporte para el Bien-estar</v>
      </c>
      <c r="C5055" s="1" t="str">
        <f>+IF(LEN(A5055)&gt;0,VLOOKUP(A5055,Seguimiento_Mar_2025!G$4:J$356,4,FALSE),"")</f>
        <v>INDEPORTES Antioquia</v>
      </c>
      <c r="D5055" t="s">
        <v>1329</v>
      </c>
      <c r="E5055" t="str">
        <f t="shared" si="159"/>
        <v>52010704Itagüí</v>
      </c>
      <c r="F5055" t="str">
        <f t="shared" si="158"/>
        <v/>
      </c>
      <c r="G5055">
        <v>133</v>
      </c>
      <c r="H5055" s="2"/>
      <c r="I5055">
        <f>+ABS(SUMIF($A$4:$A$11183,A5055,$H$4:$H$11183)-IF(ISERROR(VLOOKUP(A5055,Seguimiento_Mar_2025!G$4:U$356,15,FALSE)),0,VLOOKUP(A5055,Seguimiento_Mar_2025!G$4:U$356,15,FALSE)))</f>
        <v>0</v>
      </c>
    </row>
    <row r="5056" spans="1:9" ht="30">
      <c r="A5056" t="s">
        <v>193</v>
      </c>
      <c r="B5056" s="1" t="str">
        <f>+IF(LEN(A5056)&gt;0,VLOOKUP(A5056,Seguimiento_Mar_2025!G$4:H$356,2,FALSE),"")</f>
        <v>Talento humano de Antioquia capacitado para fortalecer habilidades en recreación, actividad física y formación en deporte para el Bien-estar</v>
      </c>
      <c r="C5056" s="1" t="str">
        <f>+IF(LEN(A5056)&gt;0,VLOOKUP(A5056,Seguimiento_Mar_2025!G$4:J$356,4,FALSE),"")</f>
        <v>INDEPORTES Antioquia</v>
      </c>
      <c r="D5056" t="s">
        <v>1238</v>
      </c>
      <c r="E5056" t="str">
        <f t="shared" si="159"/>
        <v>52010704Ituango</v>
      </c>
      <c r="F5056" t="str">
        <f t="shared" si="158"/>
        <v/>
      </c>
      <c r="G5056">
        <v>1</v>
      </c>
      <c r="H5056" s="2"/>
      <c r="I5056">
        <f>+ABS(SUMIF($A$4:$A$11183,A5056,$H$4:$H$11183)-IF(ISERROR(VLOOKUP(A5056,Seguimiento_Mar_2025!G$4:U$356,15,FALSE)),0,VLOOKUP(A5056,Seguimiento_Mar_2025!G$4:U$356,15,FALSE)))</f>
        <v>0</v>
      </c>
    </row>
    <row r="5057" spans="1:9" ht="30">
      <c r="A5057" t="s">
        <v>193</v>
      </c>
      <c r="B5057" s="1" t="str">
        <f>+IF(LEN(A5057)&gt;0,VLOOKUP(A5057,Seguimiento_Mar_2025!G$4:H$356,2,FALSE),"")</f>
        <v>Talento humano de Antioquia capacitado para fortalecer habilidades en recreación, actividad física y formación en deporte para el Bien-estar</v>
      </c>
      <c r="C5057" s="1" t="str">
        <f>+IF(LEN(A5057)&gt;0,VLOOKUP(A5057,Seguimiento_Mar_2025!G$4:J$356,4,FALSE),"")</f>
        <v>INDEPORTES Antioquia</v>
      </c>
      <c r="D5057" t="s">
        <v>1330</v>
      </c>
      <c r="E5057" t="str">
        <f t="shared" si="159"/>
        <v>52010704Jardín</v>
      </c>
      <c r="F5057" t="str">
        <f t="shared" si="158"/>
        <v/>
      </c>
      <c r="G5057">
        <v>10</v>
      </c>
      <c r="H5057" s="2"/>
      <c r="I5057">
        <f>+ABS(SUMIF($A$4:$A$11183,A5057,$H$4:$H$11183)-IF(ISERROR(VLOOKUP(A5057,Seguimiento_Mar_2025!G$4:U$356,15,FALSE)),0,VLOOKUP(A5057,Seguimiento_Mar_2025!G$4:U$356,15,FALSE)))</f>
        <v>0</v>
      </c>
    </row>
    <row r="5058" spans="1:9" ht="30">
      <c r="A5058" t="s">
        <v>193</v>
      </c>
      <c r="B5058" s="1" t="str">
        <f>+IF(LEN(A5058)&gt;0,VLOOKUP(A5058,Seguimiento_Mar_2025!G$4:H$356,2,FALSE),"")</f>
        <v>Talento humano de Antioquia capacitado para fortalecer habilidades en recreación, actividad física y formación en deporte para el Bien-estar</v>
      </c>
      <c r="C5058" s="1" t="str">
        <f>+IF(LEN(A5058)&gt;0,VLOOKUP(A5058,Seguimiento_Mar_2025!G$4:J$356,4,FALSE),"")</f>
        <v>INDEPORTES Antioquia</v>
      </c>
      <c r="D5058" t="s">
        <v>1237</v>
      </c>
      <c r="E5058" t="str">
        <f t="shared" si="159"/>
        <v>52010704Jericó</v>
      </c>
      <c r="F5058" t="str">
        <f t="shared" si="158"/>
        <v/>
      </c>
      <c r="G5058">
        <v>6</v>
      </c>
      <c r="H5058" s="2"/>
      <c r="I5058">
        <f>+ABS(SUMIF($A$4:$A$11183,A5058,$H$4:$H$11183)-IF(ISERROR(VLOOKUP(A5058,Seguimiento_Mar_2025!G$4:U$356,15,FALSE)),0,VLOOKUP(A5058,Seguimiento_Mar_2025!G$4:U$356,15,FALSE)))</f>
        <v>0</v>
      </c>
    </row>
    <row r="5059" spans="1:9" ht="30">
      <c r="A5059" t="s">
        <v>193</v>
      </c>
      <c r="B5059" s="1" t="str">
        <f>+IF(LEN(A5059)&gt;0,VLOOKUP(A5059,Seguimiento_Mar_2025!G$4:H$356,2,FALSE),"")</f>
        <v>Talento humano de Antioquia capacitado para fortalecer habilidades en recreación, actividad física y formación en deporte para el Bien-estar</v>
      </c>
      <c r="C5059" s="1" t="str">
        <f>+IF(LEN(A5059)&gt;0,VLOOKUP(A5059,Seguimiento_Mar_2025!G$4:J$356,4,FALSE),"")</f>
        <v>INDEPORTES Antioquia</v>
      </c>
      <c r="D5059" t="s">
        <v>1331</v>
      </c>
      <c r="E5059" t="str">
        <f t="shared" si="159"/>
        <v>52010704La Ceja del Tambo</v>
      </c>
      <c r="F5059" t="str">
        <f t="shared" si="158"/>
        <v/>
      </c>
      <c r="G5059">
        <v>28</v>
      </c>
      <c r="H5059" s="2"/>
      <c r="I5059">
        <f>+ABS(SUMIF($A$4:$A$11183,A5059,$H$4:$H$11183)-IF(ISERROR(VLOOKUP(A5059,Seguimiento_Mar_2025!G$4:U$356,15,FALSE)),0,VLOOKUP(A5059,Seguimiento_Mar_2025!G$4:U$356,15,FALSE)))</f>
        <v>0</v>
      </c>
    </row>
    <row r="5060" spans="1:9" ht="30">
      <c r="A5060" t="s">
        <v>193</v>
      </c>
      <c r="B5060" s="1" t="str">
        <f>+IF(LEN(A5060)&gt;0,VLOOKUP(A5060,Seguimiento_Mar_2025!G$4:H$356,2,FALSE),"")</f>
        <v>Talento humano de Antioquia capacitado para fortalecer habilidades en recreación, actividad física y formación en deporte para el Bien-estar</v>
      </c>
      <c r="C5060" s="1" t="str">
        <f>+IF(LEN(A5060)&gt;0,VLOOKUP(A5060,Seguimiento_Mar_2025!G$4:J$356,4,FALSE),"")</f>
        <v>INDEPORTES Antioquia</v>
      </c>
      <c r="D5060" t="s">
        <v>1332</v>
      </c>
      <c r="E5060" t="str">
        <f t="shared" si="159"/>
        <v>52010704La Estrella</v>
      </c>
      <c r="F5060" t="str">
        <f t="shared" ref="F5060:F5123" si="160">+IF(IF(LEN(E5060)&gt;0,COUNTIF($E$4:$E$11183,E5060),"")=1,"",IF(LEN(E5060)&gt;0,COUNTIF($E$4:$E$11183,E5060),""))</f>
        <v/>
      </c>
      <c r="G5060">
        <v>29</v>
      </c>
      <c r="H5060" s="2"/>
      <c r="I5060">
        <f>+ABS(SUMIF($A$4:$A$11183,A5060,$H$4:$H$11183)-IF(ISERROR(VLOOKUP(A5060,Seguimiento_Mar_2025!G$4:U$356,15,FALSE)),0,VLOOKUP(A5060,Seguimiento_Mar_2025!G$4:U$356,15,FALSE)))</f>
        <v>0</v>
      </c>
    </row>
    <row r="5061" spans="1:9" ht="30">
      <c r="A5061" t="s">
        <v>193</v>
      </c>
      <c r="B5061" s="1" t="str">
        <f>+IF(LEN(A5061)&gt;0,VLOOKUP(A5061,Seguimiento_Mar_2025!G$4:H$356,2,FALSE),"")</f>
        <v>Talento humano de Antioquia capacitado para fortalecer habilidades en recreación, actividad física y formación en deporte para el Bien-estar</v>
      </c>
      <c r="C5061" s="1" t="str">
        <f>+IF(LEN(A5061)&gt;0,VLOOKUP(A5061,Seguimiento_Mar_2025!G$4:J$356,4,FALSE),"")</f>
        <v>INDEPORTES Antioquia</v>
      </c>
      <c r="D5061" t="s">
        <v>1294</v>
      </c>
      <c r="E5061" t="str">
        <f t="shared" si="159"/>
        <v>52010704La Pintada</v>
      </c>
      <c r="F5061" t="str">
        <f t="shared" si="160"/>
        <v/>
      </c>
      <c r="G5061">
        <v>13</v>
      </c>
      <c r="H5061" s="2"/>
      <c r="I5061">
        <f>+ABS(SUMIF($A$4:$A$11183,A5061,$H$4:$H$11183)-IF(ISERROR(VLOOKUP(A5061,Seguimiento_Mar_2025!G$4:U$356,15,FALSE)),0,VLOOKUP(A5061,Seguimiento_Mar_2025!G$4:U$356,15,FALSE)))</f>
        <v>0</v>
      </c>
    </row>
    <row r="5062" spans="1:9" ht="30">
      <c r="A5062" t="s">
        <v>193</v>
      </c>
      <c r="B5062" s="1" t="str">
        <f>+IF(LEN(A5062)&gt;0,VLOOKUP(A5062,Seguimiento_Mar_2025!G$4:H$356,2,FALSE),"")</f>
        <v>Talento humano de Antioquia capacitado para fortalecer habilidades en recreación, actividad física y formación en deporte para el Bien-estar</v>
      </c>
      <c r="C5062" s="1" t="str">
        <f>+IF(LEN(A5062)&gt;0,VLOOKUP(A5062,Seguimiento_Mar_2025!G$4:J$356,4,FALSE),"")</f>
        <v>INDEPORTES Antioquia</v>
      </c>
      <c r="D5062" t="s">
        <v>1333</v>
      </c>
      <c r="E5062" t="str">
        <f t="shared" si="159"/>
        <v>52010704La Unión</v>
      </c>
      <c r="F5062" t="str">
        <f t="shared" si="160"/>
        <v/>
      </c>
      <c r="G5062">
        <v>6</v>
      </c>
      <c r="H5062" s="2"/>
      <c r="I5062">
        <f>+ABS(SUMIF($A$4:$A$11183,A5062,$H$4:$H$11183)-IF(ISERROR(VLOOKUP(A5062,Seguimiento_Mar_2025!G$4:U$356,15,FALSE)),0,VLOOKUP(A5062,Seguimiento_Mar_2025!G$4:U$356,15,FALSE)))</f>
        <v>0</v>
      </c>
    </row>
    <row r="5063" spans="1:9" ht="30">
      <c r="A5063" t="s">
        <v>193</v>
      </c>
      <c r="B5063" s="1" t="str">
        <f>+IF(LEN(A5063)&gt;0,VLOOKUP(A5063,Seguimiento_Mar_2025!G$4:H$356,2,FALSE),"")</f>
        <v>Talento humano de Antioquia capacitado para fortalecer habilidades en recreación, actividad física y formación en deporte para el Bien-estar</v>
      </c>
      <c r="C5063" s="1" t="str">
        <f>+IF(LEN(A5063)&gt;0,VLOOKUP(A5063,Seguimiento_Mar_2025!G$4:J$356,4,FALSE),"")</f>
        <v>INDEPORTES Antioquia</v>
      </c>
      <c r="D5063" t="s">
        <v>1240</v>
      </c>
      <c r="E5063" t="str">
        <f t="shared" si="159"/>
        <v>52010704Liborina</v>
      </c>
      <c r="F5063" t="str">
        <f t="shared" si="160"/>
        <v/>
      </c>
      <c r="G5063">
        <v>1</v>
      </c>
      <c r="H5063" s="2"/>
      <c r="I5063">
        <f>+ABS(SUMIF($A$4:$A$11183,A5063,$H$4:$H$11183)-IF(ISERROR(VLOOKUP(A5063,Seguimiento_Mar_2025!G$4:U$356,15,FALSE)),0,VLOOKUP(A5063,Seguimiento_Mar_2025!G$4:U$356,15,FALSE)))</f>
        <v>0</v>
      </c>
    </row>
    <row r="5064" spans="1:9" ht="30">
      <c r="A5064" t="s">
        <v>193</v>
      </c>
      <c r="B5064" s="1" t="str">
        <f>+IF(LEN(A5064)&gt;0,VLOOKUP(A5064,Seguimiento_Mar_2025!G$4:H$356,2,FALSE),"")</f>
        <v>Talento humano de Antioquia capacitado para fortalecer habilidades en recreación, actividad física y formación en deporte para el Bien-estar</v>
      </c>
      <c r="C5064" s="1" t="str">
        <f>+IF(LEN(A5064)&gt;0,VLOOKUP(A5064,Seguimiento_Mar_2025!G$4:J$356,4,FALSE),"")</f>
        <v>INDEPORTES Antioquia</v>
      </c>
      <c r="D5064" t="s">
        <v>1275</v>
      </c>
      <c r="E5064" t="str">
        <f t="shared" si="159"/>
        <v>52010704Maceo</v>
      </c>
      <c r="F5064" t="str">
        <f t="shared" si="160"/>
        <v/>
      </c>
      <c r="G5064">
        <v>25</v>
      </c>
      <c r="H5064" s="2"/>
      <c r="I5064">
        <f>+ABS(SUMIF($A$4:$A$11183,A5064,$H$4:$H$11183)-IF(ISERROR(VLOOKUP(A5064,Seguimiento_Mar_2025!G$4:U$356,15,FALSE)),0,VLOOKUP(A5064,Seguimiento_Mar_2025!G$4:U$356,15,FALSE)))</f>
        <v>0</v>
      </c>
    </row>
    <row r="5065" spans="1:9" ht="30">
      <c r="A5065" t="s">
        <v>193</v>
      </c>
      <c r="B5065" s="1" t="str">
        <f>+IF(LEN(A5065)&gt;0,VLOOKUP(A5065,Seguimiento_Mar_2025!G$4:H$356,2,FALSE),"")</f>
        <v>Talento humano de Antioquia capacitado para fortalecer habilidades en recreación, actividad física y formación en deporte para el Bien-estar</v>
      </c>
      <c r="C5065" s="1" t="str">
        <f>+IF(LEN(A5065)&gt;0,VLOOKUP(A5065,Seguimiento_Mar_2025!G$4:J$356,4,FALSE),"")</f>
        <v>INDEPORTES Antioquia</v>
      </c>
      <c r="D5065" t="s">
        <v>1334</v>
      </c>
      <c r="E5065" t="str">
        <f t="shared" si="159"/>
        <v>52010704Marinilla</v>
      </c>
      <c r="F5065" t="str">
        <f t="shared" si="160"/>
        <v/>
      </c>
      <c r="G5065">
        <v>25</v>
      </c>
      <c r="H5065" s="2"/>
      <c r="I5065">
        <f>+ABS(SUMIF($A$4:$A$11183,A5065,$H$4:$H$11183)-IF(ISERROR(VLOOKUP(A5065,Seguimiento_Mar_2025!G$4:U$356,15,FALSE)),0,VLOOKUP(A5065,Seguimiento_Mar_2025!G$4:U$356,15,FALSE)))</f>
        <v>0</v>
      </c>
    </row>
    <row r="5066" spans="1:9" ht="30">
      <c r="A5066" t="s">
        <v>193</v>
      </c>
      <c r="B5066" s="1" t="str">
        <f>+IF(LEN(A5066)&gt;0,VLOOKUP(A5066,Seguimiento_Mar_2025!G$4:H$356,2,FALSE),"")</f>
        <v>Talento humano de Antioquia capacitado para fortalecer habilidades en recreación, actividad física y formación en deporte para el Bien-estar</v>
      </c>
      <c r="C5066" s="1" t="str">
        <f>+IF(LEN(A5066)&gt;0,VLOOKUP(A5066,Seguimiento_Mar_2025!G$4:J$356,4,FALSE),"")</f>
        <v>INDEPORTES Antioquia</v>
      </c>
      <c r="D5066" t="s">
        <v>1256</v>
      </c>
      <c r="E5066" t="str">
        <f t="shared" si="159"/>
        <v>52010704Medellín</v>
      </c>
      <c r="F5066" t="str">
        <f t="shared" si="160"/>
        <v/>
      </c>
      <c r="G5066">
        <v>346</v>
      </c>
      <c r="H5066" s="2"/>
      <c r="I5066">
        <f>+ABS(SUMIF($A$4:$A$11183,A5066,$H$4:$H$11183)-IF(ISERROR(VLOOKUP(A5066,Seguimiento_Mar_2025!G$4:U$356,15,FALSE)),0,VLOOKUP(A5066,Seguimiento_Mar_2025!G$4:U$356,15,FALSE)))</f>
        <v>0</v>
      </c>
    </row>
    <row r="5067" spans="1:9" ht="30">
      <c r="A5067" t="s">
        <v>193</v>
      </c>
      <c r="B5067" s="1" t="str">
        <f>+IF(LEN(A5067)&gt;0,VLOOKUP(A5067,Seguimiento_Mar_2025!G$4:H$356,2,FALSE),"")</f>
        <v>Talento humano de Antioquia capacitado para fortalecer habilidades en recreación, actividad física y formación en deporte para el Bien-estar</v>
      </c>
      <c r="C5067" s="1" t="str">
        <f>+IF(LEN(A5067)&gt;0,VLOOKUP(A5067,Seguimiento_Mar_2025!G$4:J$356,4,FALSE),"")</f>
        <v>INDEPORTES Antioquia</v>
      </c>
      <c r="D5067" t="s">
        <v>1284</v>
      </c>
      <c r="E5067" t="str">
        <f t="shared" si="159"/>
        <v>52010704Montebello</v>
      </c>
      <c r="F5067" t="str">
        <f t="shared" si="160"/>
        <v/>
      </c>
      <c r="G5067">
        <v>1</v>
      </c>
      <c r="H5067" s="2"/>
      <c r="I5067">
        <f>+ABS(SUMIF($A$4:$A$11183,A5067,$H$4:$H$11183)-IF(ISERROR(VLOOKUP(A5067,Seguimiento_Mar_2025!G$4:U$356,15,FALSE)),0,VLOOKUP(A5067,Seguimiento_Mar_2025!G$4:U$356,15,FALSE)))</f>
        <v>0</v>
      </c>
    </row>
    <row r="5068" spans="1:9" ht="30">
      <c r="A5068" t="s">
        <v>193</v>
      </c>
      <c r="B5068" s="1" t="str">
        <f>+IF(LEN(A5068)&gt;0,VLOOKUP(A5068,Seguimiento_Mar_2025!G$4:H$356,2,FALSE),"")</f>
        <v>Talento humano de Antioquia capacitado para fortalecer habilidades en recreación, actividad física y formación en deporte para el Bien-estar</v>
      </c>
      <c r="C5068" s="1" t="str">
        <f>+IF(LEN(A5068)&gt;0,VLOOKUP(A5068,Seguimiento_Mar_2025!G$4:J$356,4,FALSE),"")</f>
        <v>INDEPORTES Antioquia</v>
      </c>
      <c r="D5068" t="s">
        <v>1243</v>
      </c>
      <c r="E5068" t="str">
        <f t="shared" si="159"/>
        <v>52010704Murindó</v>
      </c>
      <c r="F5068" t="str">
        <f t="shared" si="160"/>
        <v/>
      </c>
      <c r="G5068">
        <v>4</v>
      </c>
      <c r="H5068" s="2"/>
      <c r="I5068">
        <f>+ABS(SUMIF($A$4:$A$11183,A5068,$H$4:$H$11183)-IF(ISERROR(VLOOKUP(A5068,Seguimiento_Mar_2025!G$4:U$356,15,FALSE)),0,VLOOKUP(A5068,Seguimiento_Mar_2025!G$4:U$356,15,FALSE)))</f>
        <v>0</v>
      </c>
    </row>
    <row r="5069" spans="1:9" ht="30">
      <c r="A5069" t="s">
        <v>193</v>
      </c>
      <c r="B5069" s="1" t="str">
        <f>+IF(LEN(A5069)&gt;0,VLOOKUP(A5069,Seguimiento_Mar_2025!G$4:H$356,2,FALSE),"")</f>
        <v>Talento humano de Antioquia capacitado para fortalecer habilidades en recreación, actividad física y formación en deporte para el Bien-estar</v>
      </c>
      <c r="C5069" s="1" t="str">
        <f>+IF(LEN(A5069)&gt;0,VLOOKUP(A5069,Seguimiento_Mar_2025!G$4:J$356,4,FALSE),"")</f>
        <v>INDEPORTES Antioquia</v>
      </c>
      <c r="D5069" t="s">
        <v>1239</v>
      </c>
      <c r="E5069" t="str">
        <f t="shared" si="159"/>
        <v>52010704Nechí</v>
      </c>
      <c r="F5069" t="str">
        <f t="shared" si="160"/>
        <v/>
      </c>
      <c r="G5069">
        <v>8</v>
      </c>
      <c r="H5069" s="2"/>
      <c r="I5069">
        <f>+ABS(SUMIF($A$4:$A$11183,A5069,$H$4:$H$11183)-IF(ISERROR(VLOOKUP(A5069,Seguimiento_Mar_2025!G$4:U$356,15,FALSE)),0,VLOOKUP(A5069,Seguimiento_Mar_2025!G$4:U$356,15,FALSE)))</f>
        <v>0</v>
      </c>
    </row>
    <row r="5070" spans="1:9" ht="30">
      <c r="A5070" t="s">
        <v>193</v>
      </c>
      <c r="B5070" s="1" t="str">
        <f>+IF(LEN(A5070)&gt;0,VLOOKUP(A5070,Seguimiento_Mar_2025!G$4:H$356,2,FALSE),"")</f>
        <v>Talento humano de Antioquia capacitado para fortalecer habilidades en recreación, actividad física y formación en deporte para el Bien-estar</v>
      </c>
      <c r="C5070" s="1" t="str">
        <f>+IF(LEN(A5070)&gt;0,VLOOKUP(A5070,Seguimiento_Mar_2025!G$4:J$356,4,FALSE),"")</f>
        <v>INDEPORTES Antioquia</v>
      </c>
      <c r="D5070" t="s">
        <v>1228</v>
      </c>
      <c r="E5070" t="str">
        <f t="shared" si="159"/>
        <v>52010704Necoclí</v>
      </c>
      <c r="F5070" t="str">
        <f t="shared" si="160"/>
        <v/>
      </c>
      <c r="G5070">
        <v>10</v>
      </c>
      <c r="H5070" s="2"/>
      <c r="I5070">
        <f>+ABS(SUMIF($A$4:$A$11183,A5070,$H$4:$H$11183)-IF(ISERROR(VLOOKUP(A5070,Seguimiento_Mar_2025!G$4:U$356,15,FALSE)),0,VLOOKUP(A5070,Seguimiento_Mar_2025!G$4:U$356,15,FALSE)))</f>
        <v>0</v>
      </c>
    </row>
    <row r="5071" spans="1:9" ht="30">
      <c r="A5071" t="s">
        <v>193</v>
      </c>
      <c r="B5071" s="1" t="str">
        <f>+IF(LEN(A5071)&gt;0,VLOOKUP(A5071,Seguimiento_Mar_2025!G$4:H$356,2,FALSE),"")</f>
        <v>Talento humano de Antioquia capacitado para fortalecer habilidades en recreación, actividad física y formación en deporte para el Bien-estar</v>
      </c>
      <c r="C5071" s="1" t="str">
        <f>+IF(LEN(A5071)&gt;0,VLOOKUP(A5071,Seguimiento_Mar_2025!G$4:J$356,4,FALSE),"")</f>
        <v>INDEPORTES Antioquia</v>
      </c>
      <c r="D5071" t="s">
        <v>1274</v>
      </c>
      <c r="E5071" t="str">
        <f t="shared" si="159"/>
        <v>52010704Olaya</v>
      </c>
      <c r="F5071" t="str">
        <f t="shared" si="160"/>
        <v/>
      </c>
      <c r="G5071">
        <v>1</v>
      </c>
      <c r="H5071" s="2"/>
      <c r="I5071">
        <f>+ABS(SUMIF($A$4:$A$11183,A5071,$H$4:$H$11183)-IF(ISERROR(VLOOKUP(A5071,Seguimiento_Mar_2025!G$4:U$356,15,FALSE)),0,VLOOKUP(A5071,Seguimiento_Mar_2025!G$4:U$356,15,FALSE)))</f>
        <v>0</v>
      </c>
    </row>
    <row r="5072" spans="1:9" ht="30">
      <c r="A5072" t="s">
        <v>193</v>
      </c>
      <c r="B5072" s="1" t="str">
        <f>+IF(LEN(A5072)&gt;0,VLOOKUP(A5072,Seguimiento_Mar_2025!G$4:H$356,2,FALSE),"")</f>
        <v>Talento humano de Antioquia capacitado para fortalecer habilidades en recreación, actividad física y formación en deporte para el Bien-estar</v>
      </c>
      <c r="C5072" s="1" t="str">
        <f>+IF(LEN(A5072)&gt;0,VLOOKUP(A5072,Seguimiento_Mar_2025!G$4:J$356,4,FALSE),"")</f>
        <v>INDEPORTES Antioquia</v>
      </c>
      <c r="D5072" t="s">
        <v>1335</v>
      </c>
      <c r="E5072" t="str">
        <f t="shared" si="159"/>
        <v>52010704Peque</v>
      </c>
      <c r="F5072" t="str">
        <f t="shared" si="160"/>
        <v/>
      </c>
      <c r="G5072">
        <v>1</v>
      </c>
      <c r="H5072" s="2"/>
      <c r="I5072">
        <f>+ABS(SUMIF($A$4:$A$11183,A5072,$H$4:$H$11183)-IF(ISERROR(VLOOKUP(A5072,Seguimiento_Mar_2025!G$4:U$356,15,FALSE)),0,VLOOKUP(A5072,Seguimiento_Mar_2025!G$4:U$356,15,FALSE)))</f>
        <v>0</v>
      </c>
    </row>
    <row r="5073" spans="1:9" ht="30">
      <c r="A5073" t="s">
        <v>193</v>
      </c>
      <c r="B5073" s="1" t="str">
        <f>+IF(LEN(A5073)&gt;0,VLOOKUP(A5073,Seguimiento_Mar_2025!G$4:H$356,2,FALSE),"")</f>
        <v>Talento humano de Antioquia capacitado para fortalecer habilidades en recreación, actividad física y formación en deporte para el Bien-estar</v>
      </c>
      <c r="C5073" s="1" t="str">
        <f>+IF(LEN(A5073)&gt;0,VLOOKUP(A5073,Seguimiento_Mar_2025!G$4:J$356,4,FALSE),"")</f>
        <v>INDEPORTES Antioquia</v>
      </c>
      <c r="D5073" t="s">
        <v>1295</v>
      </c>
      <c r="E5073" t="str">
        <f t="shared" si="159"/>
        <v>52010704Pueblorrico</v>
      </c>
      <c r="F5073" t="str">
        <f t="shared" si="160"/>
        <v/>
      </c>
      <c r="G5073">
        <v>3</v>
      </c>
      <c r="H5073" s="2"/>
      <c r="I5073">
        <f>+ABS(SUMIF($A$4:$A$11183,A5073,$H$4:$H$11183)-IF(ISERROR(VLOOKUP(A5073,Seguimiento_Mar_2025!G$4:U$356,15,FALSE)),0,VLOOKUP(A5073,Seguimiento_Mar_2025!G$4:U$356,15,FALSE)))</f>
        <v>0</v>
      </c>
    </row>
    <row r="5074" spans="1:9" ht="30">
      <c r="A5074" t="s">
        <v>193</v>
      </c>
      <c r="B5074" s="1" t="str">
        <f>+IF(LEN(A5074)&gt;0,VLOOKUP(A5074,Seguimiento_Mar_2025!G$4:H$356,2,FALSE),"")</f>
        <v>Talento humano de Antioquia capacitado para fortalecer habilidades en recreación, actividad física y formación en deporte para el Bien-estar</v>
      </c>
      <c r="C5074" s="1" t="str">
        <f>+IF(LEN(A5074)&gt;0,VLOOKUP(A5074,Seguimiento_Mar_2025!G$4:J$356,4,FALSE),"")</f>
        <v>INDEPORTES Antioquia</v>
      </c>
      <c r="D5074" t="s">
        <v>1260</v>
      </c>
      <c r="E5074" t="str">
        <f t="shared" si="159"/>
        <v>52010704Puerto Berrío</v>
      </c>
      <c r="F5074" t="str">
        <f t="shared" si="160"/>
        <v/>
      </c>
      <c r="G5074">
        <v>31</v>
      </c>
      <c r="H5074" s="2"/>
      <c r="I5074">
        <f>+ABS(SUMIF($A$4:$A$11183,A5074,$H$4:$H$11183)-IF(ISERROR(VLOOKUP(A5074,Seguimiento_Mar_2025!G$4:U$356,15,FALSE)),0,VLOOKUP(A5074,Seguimiento_Mar_2025!G$4:U$356,15,FALSE)))</f>
        <v>0</v>
      </c>
    </row>
    <row r="5075" spans="1:9" ht="30">
      <c r="A5075" t="s">
        <v>193</v>
      </c>
      <c r="B5075" s="1" t="str">
        <f>+IF(LEN(A5075)&gt;0,VLOOKUP(A5075,Seguimiento_Mar_2025!G$4:H$356,2,FALSE),"")</f>
        <v>Talento humano de Antioquia capacitado para fortalecer habilidades en recreación, actividad física y formación en deporte para el Bien-estar</v>
      </c>
      <c r="C5075" s="1" t="str">
        <f>+IF(LEN(A5075)&gt;0,VLOOKUP(A5075,Seguimiento_Mar_2025!G$4:J$356,4,FALSE),"")</f>
        <v>INDEPORTES Antioquia</v>
      </c>
      <c r="D5075" t="s">
        <v>1287</v>
      </c>
      <c r="E5075" t="str">
        <f t="shared" si="159"/>
        <v>52010704Puerto Nare</v>
      </c>
      <c r="F5075" t="str">
        <f t="shared" si="160"/>
        <v/>
      </c>
      <c r="G5075">
        <v>5</v>
      </c>
      <c r="H5075" s="2"/>
      <c r="I5075">
        <f>+ABS(SUMIF($A$4:$A$11183,A5075,$H$4:$H$11183)-IF(ISERROR(VLOOKUP(A5075,Seguimiento_Mar_2025!G$4:U$356,15,FALSE)),0,VLOOKUP(A5075,Seguimiento_Mar_2025!G$4:U$356,15,FALSE)))</f>
        <v>0</v>
      </c>
    </row>
    <row r="5076" spans="1:9" ht="30">
      <c r="A5076" t="s">
        <v>193</v>
      </c>
      <c r="B5076" s="1" t="str">
        <f>+IF(LEN(A5076)&gt;0,VLOOKUP(A5076,Seguimiento_Mar_2025!G$4:H$356,2,FALSE),"")</f>
        <v>Talento humano de Antioquia capacitado para fortalecer habilidades en recreación, actividad física y formación en deporte para el Bien-estar</v>
      </c>
      <c r="C5076" s="1" t="str">
        <f>+IF(LEN(A5076)&gt;0,VLOOKUP(A5076,Seguimiento_Mar_2025!G$4:J$356,4,FALSE),"")</f>
        <v>INDEPORTES Antioquia</v>
      </c>
      <c r="D5076" t="s">
        <v>1268</v>
      </c>
      <c r="E5076" t="str">
        <f t="shared" si="159"/>
        <v>52010704Puerto Triunfo</v>
      </c>
      <c r="F5076" t="str">
        <f t="shared" si="160"/>
        <v/>
      </c>
      <c r="G5076">
        <v>3</v>
      </c>
      <c r="H5076" s="2"/>
      <c r="I5076">
        <f>+ABS(SUMIF($A$4:$A$11183,A5076,$H$4:$H$11183)-IF(ISERROR(VLOOKUP(A5076,Seguimiento_Mar_2025!G$4:U$356,15,FALSE)),0,VLOOKUP(A5076,Seguimiento_Mar_2025!G$4:U$356,15,FALSE)))</f>
        <v>0</v>
      </c>
    </row>
    <row r="5077" spans="1:9" ht="30">
      <c r="A5077" t="s">
        <v>193</v>
      </c>
      <c r="B5077" s="1" t="str">
        <f>+IF(LEN(A5077)&gt;0,VLOOKUP(A5077,Seguimiento_Mar_2025!G$4:H$356,2,FALSE),"")</f>
        <v>Talento humano de Antioquia capacitado para fortalecer habilidades en recreación, actividad física y formación en deporte para el Bien-estar</v>
      </c>
      <c r="C5077" s="1" t="str">
        <f>+IF(LEN(A5077)&gt;0,VLOOKUP(A5077,Seguimiento_Mar_2025!G$4:J$356,4,FALSE),"")</f>
        <v>INDEPORTES Antioquia</v>
      </c>
      <c r="D5077" t="s">
        <v>1336</v>
      </c>
      <c r="E5077" t="str">
        <f t="shared" si="159"/>
        <v>52010704Remedios</v>
      </c>
      <c r="F5077" t="str">
        <f t="shared" si="160"/>
        <v/>
      </c>
      <c r="G5077">
        <v>6</v>
      </c>
      <c r="H5077" s="2"/>
      <c r="I5077">
        <f>+ABS(SUMIF($A$4:$A$11183,A5077,$H$4:$H$11183)-IF(ISERROR(VLOOKUP(A5077,Seguimiento_Mar_2025!G$4:U$356,15,FALSE)),0,VLOOKUP(A5077,Seguimiento_Mar_2025!G$4:U$356,15,FALSE)))</f>
        <v>0</v>
      </c>
    </row>
    <row r="5078" spans="1:9" ht="30">
      <c r="A5078" t="s">
        <v>193</v>
      </c>
      <c r="B5078" s="1" t="str">
        <f>+IF(LEN(A5078)&gt;0,VLOOKUP(A5078,Seguimiento_Mar_2025!G$4:H$356,2,FALSE),"")</f>
        <v>Talento humano de Antioquia capacitado para fortalecer habilidades en recreación, actividad física y formación en deporte para el Bien-estar</v>
      </c>
      <c r="C5078" s="1" t="str">
        <f>+IF(LEN(A5078)&gt;0,VLOOKUP(A5078,Seguimiento_Mar_2025!G$4:J$356,4,FALSE),"")</f>
        <v>INDEPORTES Antioquia</v>
      </c>
      <c r="D5078" t="s">
        <v>1337</v>
      </c>
      <c r="E5078" t="str">
        <f t="shared" si="159"/>
        <v>52010704Rionegro</v>
      </c>
      <c r="F5078" t="str">
        <f t="shared" si="160"/>
        <v/>
      </c>
      <c r="G5078">
        <v>57</v>
      </c>
      <c r="H5078" s="2"/>
      <c r="I5078">
        <f>+ABS(SUMIF($A$4:$A$11183,A5078,$H$4:$H$11183)-IF(ISERROR(VLOOKUP(A5078,Seguimiento_Mar_2025!G$4:U$356,15,FALSE)),0,VLOOKUP(A5078,Seguimiento_Mar_2025!G$4:U$356,15,FALSE)))</f>
        <v>0</v>
      </c>
    </row>
    <row r="5079" spans="1:9" ht="30">
      <c r="A5079" t="s">
        <v>193</v>
      </c>
      <c r="B5079" s="1" t="str">
        <f>+IF(LEN(A5079)&gt;0,VLOOKUP(A5079,Seguimiento_Mar_2025!G$4:H$356,2,FALSE),"")</f>
        <v>Talento humano de Antioquia capacitado para fortalecer habilidades en recreación, actividad física y formación en deporte para el Bien-estar</v>
      </c>
      <c r="C5079" s="1" t="str">
        <f>+IF(LEN(A5079)&gt;0,VLOOKUP(A5079,Seguimiento_Mar_2025!G$4:J$356,4,FALSE),"")</f>
        <v>INDEPORTES Antioquia</v>
      </c>
      <c r="D5079" t="s">
        <v>1338</v>
      </c>
      <c r="E5079" t="str">
        <f t="shared" si="159"/>
        <v>52010704Sabanalarga</v>
      </c>
      <c r="F5079" t="str">
        <f t="shared" si="160"/>
        <v/>
      </c>
      <c r="G5079">
        <v>1</v>
      </c>
      <c r="H5079" s="2"/>
      <c r="I5079">
        <f>+ABS(SUMIF($A$4:$A$11183,A5079,$H$4:$H$11183)-IF(ISERROR(VLOOKUP(A5079,Seguimiento_Mar_2025!G$4:U$356,15,FALSE)),0,VLOOKUP(A5079,Seguimiento_Mar_2025!G$4:U$356,15,FALSE)))</f>
        <v>0</v>
      </c>
    </row>
    <row r="5080" spans="1:9" ht="30">
      <c r="A5080" t="s">
        <v>193</v>
      </c>
      <c r="B5080" s="1" t="str">
        <f>+IF(LEN(A5080)&gt;0,VLOOKUP(A5080,Seguimiento_Mar_2025!G$4:H$356,2,FALSE),"")</f>
        <v>Talento humano de Antioquia capacitado para fortalecer habilidades en recreación, actividad física y formación en deporte para el Bien-estar</v>
      </c>
      <c r="C5080" s="1" t="str">
        <f>+IF(LEN(A5080)&gt;0,VLOOKUP(A5080,Seguimiento_Mar_2025!G$4:J$356,4,FALSE),"")</f>
        <v>INDEPORTES Antioquia</v>
      </c>
      <c r="D5080" t="s">
        <v>1339</v>
      </c>
      <c r="E5080" t="str">
        <f t="shared" si="159"/>
        <v>52010704Sabaneta</v>
      </c>
      <c r="F5080" t="str">
        <f t="shared" si="160"/>
        <v/>
      </c>
      <c r="G5080">
        <v>48</v>
      </c>
      <c r="H5080" s="2"/>
      <c r="I5080">
        <f>+ABS(SUMIF($A$4:$A$11183,A5080,$H$4:$H$11183)-IF(ISERROR(VLOOKUP(A5080,Seguimiento_Mar_2025!G$4:U$356,15,FALSE)),0,VLOOKUP(A5080,Seguimiento_Mar_2025!G$4:U$356,15,FALSE)))</f>
        <v>0</v>
      </c>
    </row>
    <row r="5081" spans="1:9" ht="30">
      <c r="A5081" t="s">
        <v>193</v>
      </c>
      <c r="B5081" s="1" t="str">
        <f>+IF(LEN(A5081)&gt;0,VLOOKUP(A5081,Seguimiento_Mar_2025!G$4:H$356,2,FALSE),"")</f>
        <v>Talento humano de Antioquia capacitado para fortalecer habilidades en recreación, actividad física y formación en deporte para el Bien-estar</v>
      </c>
      <c r="C5081" s="1" t="str">
        <f>+IF(LEN(A5081)&gt;0,VLOOKUP(A5081,Seguimiento_Mar_2025!G$4:J$356,4,FALSE),"")</f>
        <v>INDEPORTES Antioquia</v>
      </c>
      <c r="D5081" t="s">
        <v>1300</v>
      </c>
      <c r="E5081" t="str">
        <f t="shared" si="159"/>
        <v>52010704Salgar</v>
      </c>
      <c r="F5081" t="str">
        <f t="shared" si="160"/>
        <v/>
      </c>
      <c r="G5081">
        <v>12</v>
      </c>
      <c r="H5081" s="2"/>
      <c r="I5081">
        <f>+ABS(SUMIF($A$4:$A$11183,A5081,$H$4:$H$11183)-IF(ISERROR(VLOOKUP(A5081,Seguimiento_Mar_2025!G$4:U$356,15,FALSE)),0,VLOOKUP(A5081,Seguimiento_Mar_2025!G$4:U$356,15,FALSE)))</f>
        <v>0</v>
      </c>
    </row>
    <row r="5082" spans="1:9" ht="30">
      <c r="A5082" t="s">
        <v>193</v>
      </c>
      <c r="B5082" s="1" t="str">
        <f>+IF(LEN(A5082)&gt;0,VLOOKUP(A5082,Seguimiento_Mar_2025!G$4:H$356,2,FALSE),"")</f>
        <v>Talento humano de Antioquia capacitado para fortalecer habilidades en recreación, actividad física y formación en deporte para el Bien-estar</v>
      </c>
      <c r="C5082" s="1" t="str">
        <f>+IF(LEN(A5082)&gt;0,VLOOKUP(A5082,Seguimiento_Mar_2025!G$4:J$356,4,FALSE),"")</f>
        <v>INDEPORTES Antioquia</v>
      </c>
      <c r="D5082" t="s">
        <v>1340</v>
      </c>
      <c r="E5082" t="str">
        <f t="shared" si="159"/>
        <v>52010704San Andrés de Cuerquia</v>
      </c>
      <c r="F5082" t="str">
        <f t="shared" si="160"/>
        <v/>
      </c>
      <c r="G5082">
        <v>4</v>
      </c>
      <c r="H5082" s="2"/>
      <c r="I5082">
        <f>+ABS(SUMIF($A$4:$A$11183,A5082,$H$4:$H$11183)-IF(ISERROR(VLOOKUP(A5082,Seguimiento_Mar_2025!G$4:U$356,15,FALSE)),0,VLOOKUP(A5082,Seguimiento_Mar_2025!G$4:U$356,15,FALSE)))</f>
        <v>0</v>
      </c>
    </row>
    <row r="5083" spans="1:9" ht="30">
      <c r="A5083" t="s">
        <v>193</v>
      </c>
      <c r="B5083" s="1" t="str">
        <f>+IF(LEN(A5083)&gt;0,VLOOKUP(A5083,Seguimiento_Mar_2025!G$4:H$356,2,FALSE),"")</f>
        <v>Talento humano de Antioquia capacitado para fortalecer habilidades en recreación, actividad física y formación en deporte para el Bien-estar</v>
      </c>
      <c r="C5083" s="1" t="str">
        <f>+IF(LEN(A5083)&gt;0,VLOOKUP(A5083,Seguimiento_Mar_2025!G$4:J$356,4,FALSE),"")</f>
        <v>INDEPORTES Antioquia</v>
      </c>
      <c r="D5083" t="s">
        <v>1242</v>
      </c>
      <c r="E5083" t="str">
        <f t="shared" si="159"/>
        <v>52010704San Carlos</v>
      </c>
      <c r="F5083" t="str">
        <f t="shared" si="160"/>
        <v/>
      </c>
      <c r="G5083">
        <v>5</v>
      </c>
      <c r="H5083" s="2"/>
      <c r="I5083">
        <f>+ABS(SUMIF($A$4:$A$11183,A5083,$H$4:$H$11183)-IF(ISERROR(VLOOKUP(A5083,Seguimiento_Mar_2025!G$4:U$356,15,FALSE)),0,VLOOKUP(A5083,Seguimiento_Mar_2025!G$4:U$356,15,FALSE)))</f>
        <v>0</v>
      </c>
    </row>
    <row r="5084" spans="1:9" ht="30">
      <c r="A5084" t="s">
        <v>193</v>
      </c>
      <c r="B5084" s="1" t="str">
        <f>+IF(LEN(A5084)&gt;0,VLOOKUP(A5084,Seguimiento_Mar_2025!G$4:H$356,2,FALSE),"")</f>
        <v>Talento humano de Antioquia capacitado para fortalecer habilidades en recreación, actividad física y formación en deporte para el Bien-estar</v>
      </c>
      <c r="C5084" s="1" t="str">
        <f>+IF(LEN(A5084)&gt;0,VLOOKUP(A5084,Seguimiento_Mar_2025!G$4:J$356,4,FALSE),"")</f>
        <v>INDEPORTES Antioquia</v>
      </c>
      <c r="D5084" t="s">
        <v>1302</v>
      </c>
      <c r="E5084" t="str">
        <f t="shared" si="159"/>
        <v>52010704San Francisco</v>
      </c>
      <c r="F5084" t="str">
        <f t="shared" si="160"/>
        <v/>
      </c>
      <c r="G5084">
        <v>20</v>
      </c>
      <c r="H5084" s="2"/>
      <c r="I5084">
        <f>+ABS(SUMIF($A$4:$A$11183,A5084,$H$4:$H$11183)-IF(ISERROR(VLOOKUP(A5084,Seguimiento_Mar_2025!G$4:U$356,15,FALSE)),0,VLOOKUP(A5084,Seguimiento_Mar_2025!G$4:U$356,15,FALSE)))</f>
        <v>0</v>
      </c>
    </row>
    <row r="5085" spans="1:9" ht="30">
      <c r="A5085" t="s">
        <v>193</v>
      </c>
      <c r="B5085" s="1" t="str">
        <f>+IF(LEN(A5085)&gt;0,VLOOKUP(A5085,Seguimiento_Mar_2025!G$4:H$356,2,FALSE),"")</f>
        <v>Talento humano de Antioquia capacitado para fortalecer habilidades en recreación, actividad física y formación en deporte para el Bien-estar</v>
      </c>
      <c r="C5085" s="1" t="str">
        <f>+IF(LEN(A5085)&gt;0,VLOOKUP(A5085,Seguimiento_Mar_2025!G$4:J$356,4,FALSE),"")</f>
        <v>INDEPORTES Antioquia</v>
      </c>
      <c r="D5085" t="s">
        <v>1236</v>
      </c>
      <c r="E5085" t="str">
        <f t="shared" si="159"/>
        <v>52010704San Jerónimo</v>
      </c>
      <c r="F5085" t="str">
        <f t="shared" si="160"/>
        <v/>
      </c>
      <c r="G5085">
        <v>5</v>
      </c>
      <c r="H5085" s="2"/>
      <c r="I5085">
        <f>+ABS(SUMIF($A$4:$A$11183,A5085,$H$4:$H$11183)-IF(ISERROR(VLOOKUP(A5085,Seguimiento_Mar_2025!G$4:U$356,15,FALSE)),0,VLOOKUP(A5085,Seguimiento_Mar_2025!G$4:U$356,15,FALSE)))</f>
        <v>0</v>
      </c>
    </row>
    <row r="5086" spans="1:9" ht="30">
      <c r="A5086" t="s">
        <v>193</v>
      </c>
      <c r="B5086" s="1" t="str">
        <f>+IF(LEN(A5086)&gt;0,VLOOKUP(A5086,Seguimiento_Mar_2025!G$4:H$356,2,FALSE),"")</f>
        <v>Talento humano de Antioquia capacitado para fortalecer habilidades en recreación, actividad física y formación en deporte para el Bien-estar</v>
      </c>
      <c r="C5086" s="1" t="str">
        <f>+IF(LEN(A5086)&gt;0,VLOOKUP(A5086,Seguimiento_Mar_2025!G$4:J$356,4,FALSE),"")</f>
        <v>INDEPORTES Antioquia</v>
      </c>
      <c r="D5086" t="s">
        <v>1288</v>
      </c>
      <c r="E5086" t="str">
        <f t="shared" si="159"/>
        <v>52010704San José de la Montaña</v>
      </c>
      <c r="F5086" t="str">
        <f t="shared" si="160"/>
        <v/>
      </c>
      <c r="G5086">
        <v>2</v>
      </c>
      <c r="H5086" s="2"/>
      <c r="I5086">
        <f>+ABS(SUMIF($A$4:$A$11183,A5086,$H$4:$H$11183)-IF(ISERROR(VLOOKUP(A5086,Seguimiento_Mar_2025!G$4:U$356,15,FALSE)),0,VLOOKUP(A5086,Seguimiento_Mar_2025!G$4:U$356,15,FALSE)))</f>
        <v>0</v>
      </c>
    </row>
    <row r="5087" spans="1:9" ht="30">
      <c r="A5087" t="s">
        <v>193</v>
      </c>
      <c r="B5087" s="1" t="str">
        <f>+IF(LEN(A5087)&gt;0,VLOOKUP(A5087,Seguimiento_Mar_2025!G$4:H$356,2,FALSE),"")</f>
        <v>Talento humano de Antioquia capacitado para fortalecer habilidades en recreación, actividad física y formación en deporte para el Bien-estar</v>
      </c>
      <c r="C5087" s="1" t="str">
        <f>+IF(LEN(A5087)&gt;0,VLOOKUP(A5087,Seguimiento_Mar_2025!G$4:J$356,4,FALSE),"")</f>
        <v>INDEPORTES Antioquia</v>
      </c>
      <c r="D5087" t="s">
        <v>1226</v>
      </c>
      <c r="E5087" t="str">
        <f t="shared" si="159"/>
        <v>52010704San Juan de Urabá</v>
      </c>
      <c r="F5087" t="str">
        <f t="shared" si="160"/>
        <v/>
      </c>
      <c r="G5087">
        <v>23</v>
      </c>
      <c r="H5087" s="2"/>
      <c r="I5087">
        <f>+ABS(SUMIF($A$4:$A$11183,A5087,$H$4:$H$11183)-IF(ISERROR(VLOOKUP(A5087,Seguimiento_Mar_2025!G$4:U$356,15,FALSE)),0,VLOOKUP(A5087,Seguimiento_Mar_2025!G$4:U$356,15,FALSE)))</f>
        <v>0</v>
      </c>
    </row>
    <row r="5088" spans="1:9" ht="30">
      <c r="A5088" t="s">
        <v>193</v>
      </c>
      <c r="B5088" s="1" t="str">
        <f>+IF(LEN(A5088)&gt;0,VLOOKUP(A5088,Seguimiento_Mar_2025!G$4:H$356,2,FALSE),"")</f>
        <v>Talento humano de Antioquia capacitado para fortalecer habilidades en recreación, actividad física y formación en deporte para el Bien-estar</v>
      </c>
      <c r="C5088" s="1" t="str">
        <f>+IF(LEN(A5088)&gt;0,VLOOKUP(A5088,Seguimiento_Mar_2025!G$4:J$356,4,FALSE),"")</f>
        <v>INDEPORTES Antioquia</v>
      </c>
      <c r="D5088" t="s">
        <v>1298</v>
      </c>
      <c r="E5088" t="str">
        <f t="shared" si="159"/>
        <v>52010704San Luis</v>
      </c>
      <c r="F5088" t="str">
        <f t="shared" si="160"/>
        <v/>
      </c>
      <c r="G5088">
        <v>18</v>
      </c>
      <c r="H5088" s="2"/>
      <c r="I5088">
        <f>+ABS(SUMIF($A$4:$A$11183,A5088,$H$4:$H$11183)-IF(ISERROR(VLOOKUP(A5088,Seguimiento_Mar_2025!G$4:U$356,15,FALSE)),0,VLOOKUP(A5088,Seguimiento_Mar_2025!G$4:U$356,15,FALSE)))</f>
        <v>0</v>
      </c>
    </row>
    <row r="5089" spans="1:9" ht="30">
      <c r="A5089" t="s">
        <v>193</v>
      </c>
      <c r="B5089" s="1" t="str">
        <f>+IF(LEN(A5089)&gt;0,VLOOKUP(A5089,Seguimiento_Mar_2025!G$4:H$356,2,FALSE),"")</f>
        <v>Talento humano de Antioquia capacitado para fortalecer habilidades en recreación, actividad física y formación en deporte para el Bien-estar</v>
      </c>
      <c r="C5089" s="1" t="str">
        <f>+IF(LEN(A5089)&gt;0,VLOOKUP(A5089,Seguimiento_Mar_2025!G$4:J$356,4,FALSE),"")</f>
        <v>INDEPORTES Antioquia</v>
      </c>
      <c r="D5089" t="s">
        <v>1341</v>
      </c>
      <c r="E5089" t="str">
        <f t="shared" si="159"/>
        <v>52010704San Pedro de los Milagros</v>
      </c>
      <c r="F5089" t="str">
        <f t="shared" si="160"/>
        <v/>
      </c>
      <c r="G5089">
        <v>7</v>
      </c>
      <c r="H5089" s="2"/>
      <c r="I5089">
        <f>+ABS(SUMIF($A$4:$A$11183,A5089,$H$4:$H$11183)-IF(ISERROR(VLOOKUP(A5089,Seguimiento_Mar_2025!G$4:U$356,15,FALSE)),0,VLOOKUP(A5089,Seguimiento_Mar_2025!G$4:U$356,15,FALSE)))</f>
        <v>0</v>
      </c>
    </row>
    <row r="5090" spans="1:9" ht="30">
      <c r="A5090" t="s">
        <v>193</v>
      </c>
      <c r="B5090" s="1" t="str">
        <f>+IF(LEN(A5090)&gt;0,VLOOKUP(A5090,Seguimiento_Mar_2025!G$4:H$356,2,FALSE),"")</f>
        <v>Talento humano de Antioquia capacitado para fortalecer habilidades en recreación, actividad física y formación en deporte para el Bien-estar</v>
      </c>
      <c r="C5090" s="1" t="str">
        <f>+IF(LEN(A5090)&gt;0,VLOOKUP(A5090,Seguimiento_Mar_2025!G$4:J$356,4,FALSE),"")</f>
        <v>INDEPORTES Antioquia</v>
      </c>
      <c r="D5090" t="s">
        <v>1342</v>
      </c>
      <c r="E5090" t="str">
        <f t="shared" si="159"/>
        <v>52010704San Pedro de Urabá</v>
      </c>
      <c r="F5090" t="str">
        <f t="shared" si="160"/>
        <v/>
      </c>
      <c r="G5090">
        <v>5</v>
      </c>
      <c r="H5090" s="2"/>
      <c r="I5090">
        <f>+ABS(SUMIF($A$4:$A$11183,A5090,$H$4:$H$11183)-IF(ISERROR(VLOOKUP(A5090,Seguimiento_Mar_2025!G$4:U$356,15,FALSE)),0,VLOOKUP(A5090,Seguimiento_Mar_2025!G$4:U$356,15,FALSE)))</f>
        <v>0</v>
      </c>
    </row>
    <row r="5091" spans="1:9" ht="30">
      <c r="A5091" t="s">
        <v>193</v>
      </c>
      <c r="B5091" s="1" t="str">
        <f>+IF(LEN(A5091)&gt;0,VLOOKUP(A5091,Seguimiento_Mar_2025!G$4:H$356,2,FALSE),"")</f>
        <v>Talento humano de Antioquia capacitado para fortalecer habilidades en recreación, actividad física y formación en deporte para el Bien-estar</v>
      </c>
      <c r="C5091" s="1" t="str">
        <f>+IF(LEN(A5091)&gt;0,VLOOKUP(A5091,Seguimiento_Mar_2025!G$4:J$356,4,FALSE),"")</f>
        <v>INDEPORTES Antioquia</v>
      </c>
      <c r="D5091" t="s">
        <v>1247</v>
      </c>
      <c r="E5091" t="str">
        <f t="shared" si="159"/>
        <v>52010704San Rafael</v>
      </c>
      <c r="F5091" t="str">
        <f t="shared" si="160"/>
        <v/>
      </c>
      <c r="G5091">
        <v>4</v>
      </c>
      <c r="H5091" s="2"/>
      <c r="I5091">
        <f>+ABS(SUMIF($A$4:$A$11183,A5091,$H$4:$H$11183)-IF(ISERROR(VLOOKUP(A5091,Seguimiento_Mar_2025!G$4:U$356,15,FALSE)),0,VLOOKUP(A5091,Seguimiento_Mar_2025!G$4:U$356,15,FALSE)))</f>
        <v>0</v>
      </c>
    </row>
    <row r="5092" spans="1:9" ht="30">
      <c r="A5092" t="s">
        <v>193</v>
      </c>
      <c r="B5092" s="1" t="str">
        <f>+IF(LEN(A5092)&gt;0,VLOOKUP(A5092,Seguimiento_Mar_2025!G$4:H$356,2,FALSE),"")</f>
        <v>Talento humano de Antioquia capacitado para fortalecer habilidades en recreación, actividad física y formación en deporte para el Bien-estar</v>
      </c>
      <c r="C5092" s="1" t="str">
        <f>+IF(LEN(A5092)&gt;0,VLOOKUP(A5092,Seguimiento_Mar_2025!G$4:J$356,4,FALSE),"")</f>
        <v>INDEPORTES Antioquia</v>
      </c>
      <c r="D5092" t="s">
        <v>1296</v>
      </c>
      <c r="E5092" t="str">
        <f t="shared" si="159"/>
        <v>52010704San Roque</v>
      </c>
      <c r="F5092" t="str">
        <f t="shared" si="160"/>
        <v/>
      </c>
      <c r="G5092">
        <v>2</v>
      </c>
      <c r="H5092" s="2"/>
      <c r="I5092">
        <f>+ABS(SUMIF($A$4:$A$11183,A5092,$H$4:$H$11183)-IF(ISERROR(VLOOKUP(A5092,Seguimiento_Mar_2025!G$4:U$356,15,FALSE)),0,VLOOKUP(A5092,Seguimiento_Mar_2025!G$4:U$356,15,FALSE)))</f>
        <v>0</v>
      </c>
    </row>
    <row r="5093" spans="1:9" ht="30">
      <c r="A5093" t="s">
        <v>193</v>
      </c>
      <c r="B5093" s="1" t="str">
        <f>+IF(LEN(A5093)&gt;0,VLOOKUP(A5093,Seguimiento_Mar_2025!G$4:H$356,2,FALSE),"")</f>
        <v>Talento humano de Antioquia capacitado para fortalecer habilidades en recreación, actividad física y formación en deporte para el Bien-estar</v>
      </c>
      <c r="C5093" s="1" t="str">
        <f>+IF(LEN(A5093)&gt;0,VLOOKUP(A5093,Seguimiento_Mar_2025!G$4:J$356,4,FALSE),"")</f>
        <v>INDEPORTES Antioquia</v>
      </c>
      <c r="D5093" t="s">
        <v>1343</v>
      </c>
      <c r="E5093" t="str">
        <f t="shared" si="159"/>
        <v>52010704San Vicente Ferrer</v>
      </c>
      <c r="F5093" t="str">
        <f t="shared" si="160"/>
        <v/>
      </c>
      <c r="G5093">
        <v>2</v>
      </c>
      <c r="H5093" s="2"/>
      <c r="I5093">
        <f>+ABS(SUMIF($A$4:$A$11183,A5093,$H$4:$H$11183)-IF(ISERROR(VLOOKUP(A5093,Seguimiento_Mar_2025!G$4:U$356,15,FALSE)),0,VLOOKUP(A5093,Seguimiento_Mar_2025!G$4:U$356,15,FALSE)))</f>
        <v>0</v>
      </c>
    </row>
    <row r="5094" spans="1:9" ht="30">
      <c r="A5094" t="s">
        <v>193</v>
      </c>
      <c r="B5094" s="1" t="str">
        <f>+IF(LEN(A5094)&gt;0,VLOOKUP(A5094,Seguimiento_Mar_2025!G$4:H$356,2,FALSE),"")</f>
        <v>Talento humano de Antioquia capacitado para fortalecer habilidades en recreación, actividad física y formación en deporte para el Bien-estar</v>
      </c>
      <c r="C5094" s="1" t="str">
        <f>+IF(LEN(A5094)&gt;0,VLOOKUP(A5094,Seguimiento_Mar_2025!G$4:J$356,4,FALSE),"")</f>
        <v>INDEPORTES Antioquia</v>
      </c>
      <c r="D5094" t="s">
        <v>1344</v>
      </c>
      <c r="E5094" t="str">
        <f t="shared" si="159"/>
        <v>52010704Santa Bárbara</v>
      </c>
      <c r="F5094" t="str">
        <f t="shared" si="160"/>
        <v/>
      </c>
      <c r="G5094">
        <v>9</v>
      </c>
      <c r="H5094" s="2"/>
      <c r="I5094">
        <f>+ABS(SUMIF($A$4:$A$11183,A5094,$H$4:$H$11183)-IF(ISERROR(VLOOKUP(A5094,Seguimiento_Mar_2025!G$4:U$356,15,FALSE)),0,VLOOKUP(A5094,Seguimiento_Mar_2025!G$4:U$356,15,FALSE)))</f>
        <v>0</v>
      </c>
    </row>
    <row r="5095" spans="1:9" ht="30">
      <c r="A5095" t="s">
        <v>193</v>
      </c>
      <c r="B5095" s="1" t="str">
        <f>+IF(LEN(A5095)&gt;0,VLOOKUP(A5095,Seguimiento_Mar_2025!G$4:H$356,2,FALSE),"")</f>
        <v>Talento humano de Antioquia capacitado para fortalecer habilidades en recreación, actividad física y formación en deporte para el Bien-estar</v>
      </c>
      <c r="C5095" s="1" t="str">
        <f>+IF(LEN(A5095)&gt;0,VLOOKUP(A5095,Seguimiento_Mar_2025!G$4:J$356,4,FALSE),"")</f>
        <v>INDEPORTES Antioquia</v>
      </c>
      <c r="D5095" t="s">
        <v>1255</v>
      </c>
      <c r="E5095" t="str">
        <f t="shared" si="159"/>
        <v>52010704Santa Fe de Antioquia</v>
      </c>
      <c r="F5095" t="str">
        <f t="shared" si="160"/>
        <v/>
      </c>
      <c r="G5095">
        <v>10</v>
      </c>
      <c r="H5095" s="2"/>
      <c r="I5095">
        <f>+ABS(SUMIF($A$4:$A$11183,A5095,$H$4:$H$11183)-IF(ISERROR(VLOOKUP(A5095,Seguimiento_Mar_2025!G$4:U$356,15,FALSE)),0,VLOOKUP(A5095,Seguimiento_Mar_2025!G$4:U$356,15,FALSE)))</f>
        <v>0</v>
      </c>
    </row>
    <row r="5096" spans="1:9" ht="30">
      <c r="A5096" t="s">
        <v>193</v>
      </c>
      <c r="B5096" s="1" t="str">
        <f>+IF(LEN(A5096)&gt;0,VLOOKUP(A5096,Seguimiento_Mar_2025!G$4:H$356,2,FALSE),"")</f>
        <v>Talento humano de Antioquia capacitado para fortalecer habilidades en recreación, actividad física y formación en deporte para el Bien-estar</v>
      </c>
      <c r="C5096" s="1" t="str">
        <f>+IF(LEN(A5096)&gt;0,VLOOKUP(A5096,Seguimiento_Mar_2025!G$4:J$356,4,FALSE),"")</f>
        <v>INDEPORTES Antioquia</v>
      </c>
      <c r="D5096" t="s">
        <v>1259</v>
      </c>
      <c r="E5096" t="str">
        <f t="shared" si="159"/>
        <v>52010704Santa Rosa de Osos</v>
      </c>
      <c r="F5096" t="str">
        <f t="shared" si="160"/>
        <v/>
      </c>
      <c r="G5096">
        <v>5</v>
      </c>
      <c r="H5096" s="2"/>
      <c r="I5096">
        <f>+ABS(SUMIF($A$4:$A$11183,A5096,$H$4:$H$11183)-IF(ISERROR(VLOOKUP(A5096,Seguimiento_Mar_2025!G$4:U$356,15,FALSE)),0,VLOOKUP(A5096,Seguimiento_Mar_2025!G$4:U$356,15,FALSE)))</f>
        <v>0</v>
      </c>
    </row>
    <row r="5097" spans="1:9" ht="30">
      <c r="A5097" t="s">
        <v>193</v>
      </c>
      <c r="B5097" s="1" t="str">
        <f>+IF(LEN(A5097)&gt;0,VLOOKUP(A5097,Seguimiento_Mar_2025!G$4:H$356,2,FALSE),"")</f>
        <v>Talento humano de Antioquia capacitado para fortalecer habilidades en recreación, actividad física y formación en deporte para el Bien-estar</v>
      </c>
      <c r="C5097" s="1" t="str">
        <f>+IF(LEN(A5097)&gt;0,VLOOKUP(A5097,Seguimiento_Mar_2025!G$4:J$356,4,FALSE),"")</f>
        <v>INDEPORTES Antioquia</v>
      </c>
      <c r="D5097" t="s">
        <v>1262</v>
      </c>
      <c r="E5097" t="str">
        <f t="shared" ref="E5097:E5160" si="161">+A5097&amp;D5097</f>
        <v>52010704Segovia</v>
      </c>
      <c r="F5097" t="str">
        <f t="shared" si="160"/>
        <v/>
      </c>
      <c r="G5097">
        <v>1</v>
      </c>
      <c r="H5097" s="2"/>
      <c r="I5097">
        <f>+ABS(SUMIF($A$4:$A$11183,A5097,$H$4:$H$11183)-IF(ISERROR(VLOOKUP(A5097,Seguimiento_Mar_2025!G$4:U$356,15,FALSE)),0,VLOOKUP(A5097,Seguimiento_Mar_2025!G$4:U$356,15,FALSE)))</f>
        <v>0</v>
      </c>
    </row>
    <row r="5098" spans="1:9" ht="30">
      <c r="A5098" t="s">
        <v>193</v>
      </c>
      <c r="B5098" s="1" t="str">
        <f>+IF(LEN(A5098)&gt;0,VLOOKUP(A5098,Seguimiento_Mar_2025!G$4:H$356,2,FALSE),"")</f>
        <v>Talento humano de Antioquia capacitado para fortalecer habilidades en recreación, actividad física y formación en deporte para el Bien-estar</v>
      </c>
      <c r="C5098" s="1" t="str">
        <f>+IF(LEN(A5098)&gt;0,VLOOKUP(A5098,Seguimiento_Mar_2025!G$4:J$356,4,FALSE),"")</f>
        <v>INDEPORTES Antioquia</v>
      </c>
      <c r="D5098" t="s">
        <v>1345</v>
      </c>
      <c r="E5098" t="str">
        <f t="shared" si="161"/>
        <v>52010704Sopetrán</v>
      </c>
      <c r="F5098" t="str">
        <f t="shared" si="160"/>
        <v/>
      </c>
      <c r="G5098">
        <v>14</v>
      </c>
      <c r="H5098" s="2"/>
      <c r="I5098">
        <f>+ABS(SUMIF($A$4:$A$11183,A5098,$H$4:$H$11183)-IF(ISERROR(VLOOKUP(A5098,Seguimiento_Mar_2025!G$4:U$356,15,FALSE)),0,VLOOKUP(A5098,Seguimiento_Mar_2025!G$4:U$356,15,FALSE)))</f>
        <v>0</v>
      </c>
    </row>
    <row r="5099" spans="1:9" ht="30">
      <c r="A5099" t="s">
        <v>193</v>
      </c>
      <c r="B5099" s="1" t="str">
        <f>+IF(LEN(A5099)&gt;0,VLOOKUP(A5099,Seguimiento_Mar_2025!G$4:H$356,2,FALSE),"")</f>
        <v>Talento humano de Antioquia capacitado para fortalecer habilidades en recreación, actividad física y formación en deporte para el Bien-estar</v>
      </c>
      <c r="C5099" s="1" t="str">
        <f>+IF(LEN(A5099)&gt;0,VLOOKUP(A5099,Seguimiento_Mar_2025!G$4:J$356,4,FALSE),"")</f>
        <v>INDEPORTES Antioquia</v>
      </c>
      <c r="D5099" t="s">
        <v>1346</v>
      </c>
      <c r="E5099" t="str">
        <f t="shared" si="161"/>
        <v>52010704Támesis</v>
      </c>
      <c r="F5099" t="str">
        <f t="shared" si="160"/>
        <v/>
      </c>
      <c r="G5099">
        <v>3</v>
      </c>
      <c r="H5099" s="2"/>
      <c r="I5099">
        <f>+ABS(SUMIF($A$4:$A$11183,A5099,$H$4:$H$11183)-IF(ISERROR(VLOOKUP(A5099,Seguimiento_Mar_2025!G$4:U$356,15,FALSE)),0,VLOOKUP(A5099,Seguimiento_Mar_2025!G$4:U$356,15,FALSE)))</f>
        <v>0</v>
      </c>
    </row>
    <row r="5100" spans="1:9" ht="30">
      <c r="A5100" t="s">
        <v>193</v>
      </c>
      <c r="B5100" s="1" t="str">
        <f>+IF(LEN(A5100)&gt;0,VLOOKUP(A5100,Seguimiento_Mar_2025!G$4:H$356,2,FALSE),"")</f>
        <v>Talento humano de Antioquia capacitado para fortalecer habilidades en recreación, actividad física y formación en deporte para el Bien-estar</v>
      </c>
      <c r="C5100" s="1" t="str">
        <f>+IF(LEN(A5100)&gt;0,VLOOKUP(A5100,Seguimiento_Mar_2025!G$4:J$356,4,FALSE),"")</f>
        <v>INDEPORTES Antioquia</v>
      </c>
      <c r="D5100" t="s">
        <v>1263</v>
      </c>
      <c r="E5100" t="str">
        <f t="shared" si="161"/>
        <v>52010704Tarazá</v>
      </c>
      <c r="F5100" t="str">
        <f t="shared" si="160"/>
        <v/>
      </c>
      <c r="G5100">
        <v>5</v>
      </c>
      <c r="H5100" s="2"/>
      <c r="I5100">
        <f>+ABS(SUMIF($A$4:$A$11183,A5100,$H$4:$H$11183)-IF(ISERROR(VLOOKUP(A5100,Seguimiento_Mar_2025!G$4:U$356,15,FALSE)),0,VLOOKUP(A5100,Seguimiento_Mar_2025!G$4:U$356,15,FALSE)))</f>
        <v>0</v>
      </c>
    </row>
    <row r="5101" spans="1:9" ht="30">
      <c r="A5101" t="s">
        <v>193</v>
      </c>
      <c r="B5101" s="1" t="str">
        <f>+IF(LEN(A5101)&gt;0,VLOOKUP(A5101,Seguimiento_Mar_2025!G$4:H$356,2,FALSE),"")</f>
        <v>Talento humano de Antioquia capacitado para fortalecer habilidades en recreación, actividad física y formación en deporte para el Bien-estar</v>
      </c>
      <c r="C5101" s="1" t="str">
        <f>+IF(LEN(A5101)&gt;0,VLOOKUP(A5101,Seguimiento_Mar_2025!G$4:J$356,4,FALSE),"")</f>
        <v>INDEPORTES Antioquia</v>
      </c>
      <c r="D5101" t="s">
        <v>1289</v>
      </c>
      <c r="E5101" t="str">
        <f t="shared" si="161"/>
        <v>52010704Tarso</v>
      </c>
      <c r="F5101" t="str">
        <f t="shared" si="160"/>
        <v/>
      </c>
      <c r="G5101">
        <v>1</v>
      </c>
      <c r="H5101" s="2"/>
      <c r="I5101">
        <f>+ABS(SUMIF($A$4:$A$11183,A5101,$H$4:$H$11183)-IF(ISERROR(VLOOKUP(A5101,Seguimiento_Mar_2025!G$4:U$356,15,FALSE)),0,VLOOKUP(A5101,Seguimiento_Mar_2025!G$4:U$356,15,FALSE)))</f>
        <v>0</v>
      </c>
    </row>
    <row r="5102" spans="1:9" ht="30">
      <c r="A5102" t="s">
        <v>193</v>
      </c>
      <c r="B5102" s="1" t="str">
        <f>+IF(LEN(A5102)&gt;0,VLOOKUP(A5102,Seguimiento_Mar_2025!G$4:H$356,2,FALSE),"")</f>
        <v>Talento humano de Antioquia capacitado para fortalecer habilidades en recreación, actividad física y formación en deporte para el Bien-estar</v>
      </c>
      <c r="C5102" s="1" t="str">
        <f>+IF(LEN(A5102)&gt;0,VLOOKUP(A5102,Seguimiento_Mar_2025!G$4:J$356,4,FALSE),"")</f>
        <v>INDEPORTES Antioquia</v>
      </c>
      <c r="D5102" t="s">
        <v>1347</v>
      </c>
      <c r="E5102" t="str">
        <f t="shared" si="161"/>
        <v>52010704Titiribí</v>
      </c>
      <c r="F5102" t="str">
        <f t="shared" si="160"/>
        <v/>
      </c>
      <c r="G5102">
        <v>5</v>
      </c>
      <c r="H5102" s="2"/>
      <c r="I5102">
        <f>+ABS(SUMIF($A$4:$A$11183,A5102,$H$4:$H$11183)-IF(ISERROR(VLOOKUP(A5102,Seguimiento_Mar_2025!G$4:U$356,15,FALSE)),0,VLOOKUP(A5102,Seguimiento_Mar_2025!G$4:U$356,15,FALSE)))</f>
        <v>0</v>
      </c>
    </row>
    <row r="5103" spans="1:9" ht="30">
      <c r="A5103" t="s">
        <v>193</v>
      </c>
      <c r="B5103" s="1" t="str">
        <f>+IF(LEN(A5103)&gt;0,VLOOKUP(A5103,Seguimiento_Mar_2025!G$4:H$356,2,FALSE),"")</f>
        <v>Talento humano de Antioquia capacitado para fortalecer habilidades en recreación, actividad física y formación en deporte para el Bien-estar</v>
      </c>
      <c r="C5103" s="1" t="str">
        <f>+IF(LEN(A5103)&gt;0,VLOOKUP(A5103,Seguimiento_Mar_2025!G$4:J$356,4,FALSE),"")</f>
        <v>INDEPORTES Antioquia</v>
      </c>
      <c r="D5103" t="s">
        <v>1227</v>
      </c>
      <c r="E5103" t="str">
        <f t="shared" si="161"/>
        <v>52010704Turbo</v>
      </c>
      <c r="F5103" t="str">
        <f t="shared" si="160"/>
        <v/>
      </c>
      <c r="G5103">
        <v>18</v>
      </c>
      <c r="H5103" s="2"/>
      <c r="I5103">
        <f>+ABS(SUMIF($A$4:$A$11183,A5103,$H$4:$H$11183)-IF(ISERROR(VLOOKUP(A5103,Seguimiento_Mar_2025!G$4:U$356,15,FALSE)),0,VLOOKUP(A5103,Seguimiento_Mar_2025!G$4:U$356,15,FALSE)))</f>
        <v>0</v>
      </c>
    </row>
    <row r="5104" spans="1:9" ht="30">
      <c r="A5104" t="s">
        <v>193</v>
      </c>
      <c r="B5104" s="1" t="str">
        <f>+IF(LEN(A5104)&gt;0,VLOOKUP(A5104,Seguimiento_Mar_2025!G$4:H$356,2,FALSE),"")</f>
        <v>Talento humano de Antioquia capacitado para fortalecer habilidades en recreación, actividad física y formación en deporte para el Bien-estar</v>
      </c>
      <c r="C5104" s="1" t="str">
        <f>+IF(LEN(A5104)&gt;0,VLOOKUP(A5104,Seguimiento_Mar_2025!G$4:J$356,4,FALSE),"")</f>
        <v>INDEPORTES Antioquia</v>
      </c>
      <c r="D5104" t="s">
        <v>1290</v>
      </c>
      <c r="E5104" t="str">
        <f t="shared" si="161"/>
        <v>52010704Uramita</v>
      </c>
      <c r="F5104" t="str">
        <f t="shared" si="160"/>
        <v/>
      </c>
      <c r="G5104">
        <v>3</v>
      </c>
      <c r="H5104" s="2"/>
      <c r="I5104">
        <f>+ABS(SUMIF($A$4:$A$11183,A5104,$H$4:$H$11183)-IF(ISERROR(VLOOKUP(A5104,Seguimiento_Mar_2025!G$4:U$356,15,FALSE)),0,VLOOKUP(A5104,Seguimiento_Mar_2025!G$4:U$356,15,FALSE)))</f>
        <v>0</v>
      </c>
    </row>
    <row r="5105" spans="1:9" ht="30">
      <c r="A5105" t="s">
        <v>193</v>
      </c>
      <c r="B5105" s="1" t="str">
        <f>+IF(LEN(A5105)&gt;0,VLOOKUP(A5105,Seguimiento_Mar_2025!G$4:H$356,2,FALSE),"")</f>
        <v>Talento humano de Antioquia capacitado para fortalecer habilidades en recreación, actividad física y formación en deporte para el Bien-estar</v>
      </c>
      <c r="C5105" s="1" t="str">
        <f>+IF(LEN(A5105)&gt;0,VLOOKUP(A5105,Seguimiento_Mar_2025!G$4:J$356,4,FALSE),"")</f>
        <v>INDEPORTES Antioquia</v>
      </c>
      <c r="D5105" t="s">
        <v>1252</v>
      </c>
      <c r="E5105" t="str">
        <f t="shared" si="161"/>
        <v>52010704Urrao</v>
      </c>
      <c r="F5105" t="str">
        <f t="shared" si="160"/>
        <v/>
      </c>
      <c r="G5105">
        <v>3</v>
      </c>
      <c r="H5105" s="2"/>
      <c r="I5105">
        <f>+ABS(SUMIF($A$4:$A$11183,A5105,$H$4:$H$11183)-IF(ISERROR(VLOOKUP(A5105,Seguimiento_Mar_2025!G$4:U$356,15,FALSE)),0,VLOOKUP(A5105,Seguimiento_Mar_2025!G$4:U$356,15,FALSE)))</f>
        <v>0</v>
      </c>
    </row>
    <row r="5106" spans="1:9" ht="30">
      <c r="A5106" t="s">
        <v>193</v>
      </c>
      <c r="B5106" s="1" t="str">
        <f>+IF(LEN(A5106)&gt;0,VLOOKUP(A5106,Seguimiento_Mar_2025!G$4:H$356,2,FALSE),"")</f>
        <v>Talento humano de Antioquia capacitado para fortalecer habilidades en recreación, actividad física y formación en deporte para el Bien-estar</v>
      </c>
      <c r="C5106" s="1" t="str">
        <f>+IF(LEN(A5106)&gt;0,VLOOKUP(A5106,Seguimiento_Mar_2025!G$4:J$356,4,FALSE),"")</f>
        <v>INDEPORTES Antioquia</v>
      </c>
      <c r="D5106" t="s">
        <v>1350</v>
      </c>
      <c r="E5106" t="str">
        <f t="shared" si="161"/>
        <v>52010704Valparaíso</v>
      </c>
      <c r="F5106" t="str">
        <f t="shared" si="160"/>
        <v/>
      </c>
      <c r="G5106">
        <v>1</v>
      </c>
      <c r="H5106" s="2"/>
      <c r="I5106">
        <f>+ABS(SUMIF($A$4:$A$11183,A5106,$H$4:$H$11183)-IF(ISERROR(VLOOKUP(A5106,Seguimiento_Mar_2025!G$4:U$356,15,FALSE)),0,VLOOKUP(A5106,Seguimiento_Mar_2025!G$4:U$356,15,FALSE)))</f>
        <v>0</v>
      </c>
    </row>
    <row r="5107" spans="1:9" ht="30">
      <c r="A5107" t="s">
        <v>193</v>
      </c>
      <c r="B5107" s="1" t="str">
        <f>+IF(LEN(A5107)&gt;0,VLOOKUP(A5107,Seguimiento_Mar_2025!G$4:H$356,2,FALSE),"")</f>
        <v>Talento humano de Antioquia capacitado para fortalecer habilidades en recreación, actividad física y formación en deporte para el Bien-estar</v>
      </c>
      <c r="C5107" s="1" t="str">
        <f>+IF(LEN(A5107)&gt;0,VLOOKUP(A5107,Seguimiento_Mar_2025!G$4:J$356,4,FALSE),"")</f>
        <v>INDEPORTES Antioquia</v>
      </c>
      <c r="D5107" t="s">
        <v>1232</v>
      </c>
      <c r="E5107" t="str">
        <f t="shared" si="161"/>
        <v>52010704Vegachí</v>
      </c>
      <c r="F5107" t="str">
        <f t="shared" si="160"/>
        <v/>
      </c>
      <c r="G5107">
        <v>11</v>
      </c>
      <c r="H5107" s="2"/>
      <c r="I5107">
        <f>+ABS(SUMIF($A$4:$A$11183,A5107,$H$4:$H$11183)-IF(ISERROR(VLOOKUP(A5107,Seguimiento_Mar_2025!G$4:U$356,15,FALSE)),0,VLOOKUP(A5107,Seguimiento_Mar_2025!G$4:U$356,15,FALSE)))</f>
        <v>0</v>
      </c>
    </row>
    <row r="5108" spans="1:9" ht="30">
      <c r="A5108" t="s">
        <v>193</v>
      </c>
      <c r="B5108" s="1" t="str">
        <f>+IF(LEN(A5108)&gt;0,VLOOKUP(A5108,Seguimiento_Mar_2025!G$4:H$356,2,FALSE),"")</f>
        <v>Talento humano de Antioquia capacitado para fortalecer habilidades en recreación, actividad física y formación en deporte para el Bien-estar</v>
      </c>
      <c r="C5108" s="1" t="str">
        <f>+IF(LEN(A5108)&gt;0,VLOOKUP(A5108,Seguimiento_Mar_2025!G$4:J$356,4,FALSE),"")</f>
        <v>INDEPORTES Antioquia</v>
      </c>
      <c r="D5108" t="s">
        <v>1351</v>
      </c>
      <c r="E5108" t="str">
        <f t="shared" si="161"/>
        <v>52010704Venecia</v>
      </c>
      <c r="F5108" t="str">
        <f t="shared" si="160"/>
        <v/>
      </c>
      <c r="G5108">
        <v>1</v>
      </c>
      <c r="H5108" s="2"/>
      <c r="I5108">
        <f>+ABS(SUMIF($A$4:$A$11183,A5108,$H$4:$H$11183)-IF(ISERROR(VLOOKUP(A5108,Seguimiento_Mar_2025!G$4:U$356,15,FALSE)),0,VLOOKUP(A5108,Seguimiento_Mar_2025!G$4:U$356,15,FALSE)))</f>
        <v>0</v>
      </c>
    </row>
    <row r="5109" spans="1:9" ht="30">
      <c r="A5109" t="s">
        <v>193</v>
      </c>
      <c r="B5109" s="1" t="str">
        <f>+IF(LEN(A5109)&gt;0,VLOOKUP(A5109,Seguimiento_Mar_2025!G$4:H$356,2,FALSE),"")</f>
        <v>Talento humano de Antioquia capacitado para fortalecer habilidades en recreación, actividad física y formación en deporte para el Bien-estar</v>
      </c>
      <c r="C5109" s="1" t="str">
        <f>+IF(LEN(A5109)&gt;0,VLOOKUP(A5109,Seguimiento_Mar_2025!G$4:J$356,4,FALSE),"")</f>
        <v>INDEPORTES Antioquia</v>
      </c>
      <c r="D5109" t="s">
        <v>1352</v>
      </c>
      <c r="E5109" t="str">
        <f t="shared" si="161"/>
        <v>52010704Yalí</v>
      </c>
      <c r="F5109" t="str">
        <f t="shared" si="160"/>
        <v/>
      </c>
      <c r="G5109">
        <v>6</v>
      </c>
      <c r="H5109" s="2"/>
      <c r="I5109">
        <f>+ABS(SUMIF($A$4:$A$11183,A5109,$H$4:$H$11183)-IF(ISERROR(VLOOKUP(A5109,Seguimiento_Mar_2025!G$4:U$356,15,FALSE)),0,VLOOKUP(A5109,Seguimiento_Mar_2025!G$4:U$356,15,FALSE)))</f>
        <v>0</v>
      </c>
    </row>
    <row r="5110" spans="1:9" ht="30">
      <c r="A5110" t="s">
        <v>193</v>
      </c>
      <c r="B5110" s="1" t="str">
        <f>+IF(LEN(A5110)&gt;0,VLOOKUP(A5110,Seguimiento_Mar_2025!G$4:H$356,2,FALSE),"")</f>
        <v>Talento humano de Antioquia capacitado para fortalecer habilidades en recreación, actividad física y formación en deporte para el Bien-estar</v>
      </c>
      <c r="C5110" s="1" t="str">
        <f>+IF(LEN(A5110)&gt;0,VLOOKUP(A5110,Seguimiento_Mar_2025!G$4:J$356,4,FALSE),"")</f>
        <v>INDEPORTES Antioquia</v>
      </c>
      <c r="D5110" t="s">
        <v>1353</v>
      </c>
      <c r="E5110" t="str">
        <f t="shared" si="161"/>
        <v>52010704Yarumal</v>
      </c>
      <c r="F5110" t="str">
        <f t="shared" si="160"/>
        <v/>
      </c>
      <c r="G5110">
        <v>12</v>
      </c>
      <c r="H5110" s="2"/>
      <c r="I5110">
        <f>+ABS(SUMIF($A$4:$A$11183,A5110,$H$4:$H$11183)-IF(ISERROR(VLOOKUP(A5110,Seguimiento_Mar_2025!G$4:U$356,15,FALSE)),0,VLOOKUP(A5110,Seguimiento_Mar_2025!G$4:U$356,15,FALSE)))</f>
        <v>0</v>
      </c>
    </row>
    <row r="5111" spans="1:9" ht="30">
      <c r="A5111" t="s">
        <v>193</v>
      </c>
      <c r="B5111" s="1" t="str">
        <f>+IF(LEN(A5111)&gt;0,VLOOKUP(A5111,Seguimiento_Mar_2025!G$4:H$356,2,FALSE),"")</f>
        <v>Talento humano de Antioquia capacitado para fortalecer habilidades en recreación, actividad física y formación en deporte para el Bien-estar</v>
      </c>
      <c r="C5111" s="1" t="str">
        <f>+IF(LEN(A5111)&gt;0,VLOOKUP(A5111,Seguimiento_Mar_2025!G$4:J$356,4,FALSE),"")</f>
        <v>INDEPORTES Antioquia</v>
      </c>
      <c r="D5111" t="s">
        <v>1301</v>
      </c>
      <c r="E5111" t="str">
        <f t="shared" si="161"/>
        <v>52010704Yolombó</v>
      </c>
      <c r="F5111" t="str">
        <f t="shared" si="160"/>
        <v/>
      </c>
      <c r="G5111">
        <v>7</v>
      </c>
      <c r="H5111" s="2"/>
      <c r="I5111">
        <f>+ABS(SUMIF($A$4:$A$11183,A5111,$H$4:$H$11183)-IF(ISERROR(VLOOKUP(A5111,Seguimiento_Mar_2025!G$4:U$356,15,FALSE)),0,VLOOKUP(A5111,Seguimiento_Mar_2025!G$4:U$356,15,FALSE)))</f>
        <v>0</v>
      </c>
    </row>
    <row r="5112" spans="1:9" ht="30">
      <c r="A5112" t="s">
        <v>193</v>
      </c>
      <c r="B5112" s="1" t="str">
        <f>+IF(LEN(A5112)&gt;0,VLOOKUP(A5112,Seguimiento_Mar_2025!G$4:H$356,2,FALSE),"")</f>
        <v>Talento humano de Antioquia capacitado para fortalecer habilidades en recreación, actividad física y formación en deporte para el Bien-estar</v>
      </c>
      <c r="C5112" s="1" t="str">
        <f>+IF(LEN(A5112)&gt;0,VLOOKUP(A5112,Seguimiento_Mar_2025!G$4:J$356,4,FALSE),"")</f>
        <v>INDEPORTES Antioquia</v>
      </c>
      <c r="D5112" t="s">
        <v>1354</v>
      </c>
      <c r="E5112" t="str">
        <f t="shared" si="161"/>
        <v>52010704Yondó</v>
      </c>
      <c r="F5112" t="str">
        <f t="shared" si="160"/>
        <v/>
      </c>
      <c r="G5112">
        <v>3</v>
      </c>
      <c r="H5112" s="2"/>
      <c r="I5112">
        <f>+ABS(SUMIF($A$4:$A$11183,A5112,$H$4:$H$11183)-IF(ISERROR(VLOOKUP(A5112,Seguimiento_Mar_2025!G$4:U$356,15,FALSE)),0,VLOOKUP(A5112,Seguimiento_Mar_2025!G$4:U$356,15,FALSE)))</f>
        <v>0</v>
      </c>
    </row>
    <row r="5113" spans="1:9" ht="30">
      <c r="A5113" t="s">
        <v>193</v>
      </c>
      <c r="B5113" s="1" t="str">
        <f>+IF(LEN(A5113)&gt;0,VLOOKUP(A5113,Seguimiento_Mar_2025!G$4:H$356,2,FALSE),"")</f>
        <v>Talento humano de Antioquia capacitado para fortalecer habilidades en recreación, actividad física y formación en deporte para el Bien-estar</v>
      </c>
      <c r="C5113" s="1" t="str">
        <f>+IF(LEN(A5113)&gt;0,VLOOKUP(A5113,Seguimiento_Mar_2025!G$4:J$356,4,FALSE),"")</f>
        <v>INDEPORTES Antioquia</v>
      </c>
      <c r="D5113" t="s">
        <v>1233</v>
      </c>
      <c r="E5113" t="str">
        <f t="shared" si="161"/>
        <v>52010704Zaragoza</v>
      </c>
      <c r="F5113" t="str">
        <f t="shared" si="160"/>
        <v/>
      </c>
      <c r="G5113">
        <v>9</v>
      </c>
      <c r="H5113" s="2"/>
      <c r="I5113">
        <f>+ABS(SUMIF($A$4:$A$11183,A5113,$H$4:$H$11183)-IF(ISERROR(VLOOKUP(A5113,Seguimiento_Mar_2025!G$4:U$356,15,FALSE)),0,VLOOKUP(A5113,Seguimiento_Mar_2025!G$4:U$356,15,FALSE)))</f>
        <v>0</v>
      </c>
    </row>
    <row r="5114" spans="1:9" ht="30">
      <c r="A5114" t="s">
        <v>195</v>
      </c>
      <c r="B5114" s="1" t="str">
        <f>+IF(LEN(A5114)&gt;0,VLOOKUP(A5114,Seguimiento_Mar_2025!G$4:H$356,2,FALSE),"")</f>
        <v>Municipios apoyados, asesorados y acompañados en programas de recreación, actividad física y deporte social comunitario</v>
      </c>
      <c r="C5114" s="1" t="str">
        <f>+IF(LEN(A5114)&gt;0,VLOOKUP(A5114,Seguimiento_Mar_2025!G$4:J$356,4,FALSE),"")</f>
        <v>INDEPORTES Antioquia</v>
      </c>
      <c r="D5114" t="s">
        <v>1271</v>
      </c>
      <c r="E5114" t="str">
        <f t="shared" si="161"/>
        <v>52010705Abejorral</v>
      </c>
      <c r="F5114" t="str">
        <f t="shared" si="160"/>
        <v/>
      </c>
      <c r="G5114">
        <v>1</v>
      </c>
      <c r="H5114" s="2"/>
      <c r="I5114">
        <f>+ABS(SUMIF($A$4:$A$11183,A5114,$H$4:$H$11183)-IF(ISERROR(VLOOKUP(A5114,Seguimiento_Mar_2025!G$4:U$356,15,FALSE)),0,VLOOKUP(A5114,Seguimiento_Mar_2025!G$4:U$356,15,FALSE)))</f>
        <v>0</v>
      </c>
    </row>
    <row r="5115" spans="1:9" ht="30">
      <c r="A5115" t="s">
        <v>195</v>
      </c>
      <c r="B5115" s="1" t="str">
        <f>+IF(LEN(A5115)&gt;0,VLOOKUP(A5115,Seguimiento_Mar_2025!G$4:H$356,2,FALSE),"")</f>
        <v>Municipios apoyados, asesorados y acompañados en programas de recreación, actividad física y deporte social comunitario</v>
      </c>
      <c r="C5115" s="1" t="str">
        <f>+IF(LEN(A5115)&gt;0,VLOOKUP(A5115,Seguimiento_Mar_2025!G$4:J$356,4,FALSE),"")</f>
        <v>INDEPORTES Antioquia</v>
      </c>
      <c r="D5115" t="s">
        <v>1303</v>
      </c>
      <c r="E5115" t="str">
        <f t="shared" si="161"/>
        <v>52010705Abriaquí</v>
      </c>
      <c r="F5115" t="str">
        <f t="shared" si="160"/>
        <v/>
      </c>
      <c r="G5115">
        <v>1</v>
      </c>
      <c r="H5115" s="2"/>
      <c r="I5115">
        <f>+ABS(SUMIF($A$4:$A$11183,A5115,$H$4:$H$11183)-IF(ISERROR(VLOOKUP(A5115,Seguimiento_Mar_2025!G$4:U$356,15,FALSE)),0,VLOOKUP(A5115,Seguimiento_Mar_2025!G$4:U$356,15,FALSE)))</f>
        <v>0</v>
      </c>
    </row>
    <row r="5116" spans="1:9" ht="30">
      <c r="A5116" t="s">
        <v>195</v>
      </c>
      <c r="B5116" s="1" t="str">
        <f>+IF(LEN(A5116)&gt;0,VLOOKUP(A5116,Seguimiento_Mar_2025!G$4:H$356,2,FALSE),"")</f>
        <v>Municipios apoyados, asesorados y acompañados en programas de recreación, actividad física y deporte social comunitario</v>
      </c>
      <c r="C5116" s="1" t="str">
        <f>+IF(LEN(A5116)&gt;0,VLOOKUP(A5116,Seguimiento_Mar_2025!G$4:J$356,4,FALSE),"")</f>
        <v>INDEPORTES Antioquia</v>
      </c>
      <c r="D5116" t="s">
        <v>1304</v>
      </c>
      <c r="E5116" t="str">
        <f t="shared" si="161"/>
        <v>52010705Alejandría</v>
      </c>
      <c r="F5116" t="str">
        <f t="shared" si="160"/>
        <v/>
      </c>
      <c r="G5116">
        <v>1</v>
      </c>
      <c r="H5116" s="2"/>
      <c r="I5116">
        <f>+ABS(SUMIF($A$4:$A$11183,A5116,$H$4:$H$11183)-IF(ISERROR(VLOOKUP(A5116,Seguimiento_Mar_2025!G$4:U$356,15,FALSE)),0,VLOOKUP(A5116,Seguimiento_Mar_2025!G$4:U$356,15,FALSE)))</f>
        <v>0</v>
      </c>
    </row>
    <row r="5117" spans="1:9" ht="30">
      <c r="A5117" t="s">
        <v>195</v>
      </c>
      <c r="B5117" s="1" t="str">
        <f>+IF(LEN(A5117)&gt;0,VLOOKUP(A5117,Seguimiento_Mar_2025!G$4:H$356,2,FALSE),"")</f>
        <v>Municipios apoyados, asesorados y acompañados en programas de recreación, actividad física y deporte social comunitario</v>
      </c>
      <c r="C5117" s="1" t="str">
        <f>+IF(LEN(A5117)&gt;0,VLOOKUP(A5117,Seguimiento_Mar_2025!G$4:J$356,4,FALSE),"")</f>
        <v>INDEPORTES Antioquia</v>
      </c>
      <c r="D5117" t="s">
        <v>1230</v>
      </c>
      <c r="E5117" t="str">
        <f t="shared" si="161"/>
        <v>52010705Amagá</v>
      </c>
      <c r="F5117" t="str">
        <f t="shared" si="160"/>
        <v/>
      </c>
      <c r="G5117">
        <v>1</v>
      </c>
      <c r="H5117" s="2"/>
      <c r="I5117">
        <f>+ABS(SUMIF($A$4:$A$11183,A5117,$H$4:$H$11183)-IF(ISERROR(VLOOKUP(A5117,Seguimiento_Mar_2025!G$4:U$356,15,FALSE)),0,VLOOKUP(A5117,Seguimiento_Mar_2025!G$4:U$356,15,FALSE)))</f>
        <v>0</v>
      </c>
    </row>
    <row r="5118" spans="1:9" ht="30">
      <c r="A5118" t="s">
        <v>195</v>
      </c>
      <c r="B5118" s="1" t="str">
        <f>+IF(LEN(A5118)&gt;0,VLOOKUP(A5118,Seguimiento_Mar_2025!G$4:H$356,2,FALSE),"")</f>
        <v>Municipios apoyados, asesorados y acompañados en programas de recreación, actividad física y deporte social comunitario</v>
      </c>
      <c r="C5118" s="1" t="str">
        <f>+IF(LEN(A5118)&gt;0,VLOOKUP(A5118,Seguimiento_Mar_2025!G$4:J$356,4,FALSE),"")</f>
        <v>INDEPORTES Antioquia</v>
      </c>
      <c r="D5118" t="s">
        <v>1305</v>
      </c>
      <c r="E5118" t="str">
        <f t="shared" si="161"/>
        <v>52010705Amalfi</v>
      </c>
      <c r="F5118" t="str">
        <f t="shared" si="160"/>
        <v/>
      </c>
      <c r="G5118">
        <v>1</v>
      </c>
      <c r="H5118" s="2"/>
      <c r="I5118">
        <f>+ABS(SUMIF($A$4:$A$11183,A5118,$H$4:$H$11183)-IF(ISERROR(VLOOKUP(A5118,Seguimiento_Mar_2025!G$4:U$356,15,FALSE)),0,VLOOKUP(A5118,Seguimiento_Mar_2025!G$4:U$356,15,FALSE)))</f>
        <v>0</v>
      </c>
    </row>
    <row r="5119" spans="1:9" ht="30">
      <c r="A5119" t="s">
        <v>195</v>
      </c>
      <c r="B5119" s="1" t="str">
        <f>+IF(LEN(A5119)&gt;0,VLOOKUP(A5119,Seguimiento_Mar_2025!G$4:H$356,2,FALSE),"")</f>
        <v>Municipios apoyados, asesorados y acompañados en programas de recreación, actividad física y deporte social comunitario</v>
      </c>
      <c r="C5119" s="1" t="str">
        <f>+IF(LEN(A5119)&gt;0,VLOOKUP(A5119,Seguimiento_Mar_2025!G$4:J$356,4,FALSE),"")</f>
        <v>INDEPORTES Antioquia</v>
      </c>
      <c r="D5119" t="s">
        <v>1241</v>
      </c>
      <c r="E5119" t="str">
        <f t="shared" si="161"/>
        <v>52010705Andes</v>
      </c>
      <c r="F5119" t="str">
        <f t="shared" si="160"/>
        <v/>
      </c>
      <c r="G5119">
        <v>1</v>
      </c>
      <c r="H5119" s="2"/>
      <c r="I5119">
        <f>+ABS(SUMIF($A$4:$A$11183,A5119,$H$4:$H$11183)-IF(ISERROR(VLOOKUP(A5119,Seguimiento_Mar_2025!G$4:U$356,15,FALSE)),0,VLOOKUP(A5119,Seguimiento_Mar_2025!G$4:U$356,15,FALSE)))</f>
        <v>0</v>
      </c>
    </row>
    <row r="5120" spans="1:9" ht="30">
      <c r="A5120" t="s">
        <v>195</v>
      </c>
      <c r="B5120" s="1" t="str">
        <f>+IF(LEN(A5120)&gt;0,VLOOKUP(A5120,Seguimiento_Mar_2025!G$4:H$356,2,FALSE),"")</f>
        <v>Municipios apoyados, asesorados y acompañados en programas de recreación, actividad física y deporte social comunitario</v>
      </c>
      <c r="C5120" s="1" t="str">
        <f>+IF(LEN(A5120)&gt;0,VLOOKUP(A5120,Seguimiento_Mar_2025!G$4:J$356,4,FALSE),"")</f>
        <v>INDEPORTES Antioquia</v>
      </c>
      <c r="D5120" t="s">
        <v>1277</v>
      </c>
      <c r="E5120" t="str">
        <f t="shared" si="161"/>
        <v>52010705Angelópolis</v>
      </c>
      <c r="F5120" t="str">
        <f t="shared" si="160"/>
        <v/>
      </c>
      <c r="G5120">
        <v>1</v>
      </c>
      <c r="H5120" s="2"/>
      <c r="I5120">
        <f>+ABS(SUMIF($A$4:$A$11183,A5120,$H$4:$H$11183)-IF(ISERROR(VLOOKUP(A5120,Seguimiento_Mar_2025!G$4:U$356,15,FALSE)),0,VLOOKUP(A5120,Seguimiento_Mar_2025!G$4:U$356,15,FALSE)))</f>
        <v>0</v>
      </c>
    </row>
    <row r="5121" spans="1:9" ht="30">
      <c r="A5121" t="s">
        <v>195</v>
      </c>
      <c r="B5121" s="1" t="str">
        <f>+IF(LEN(A5121)&gt;0,VLOOKUP(A5121,Seguimiento_Mar_2025!G$4:H$356,2,FALSE),"")</f>
        <v>Municipios apoyados, asesorados y acompañados en programas de recreación, actividad física y deporte social comunitario</v>
      </c>
      <c r="C5121" s="1" t="str">
        <f>+IF(LEN(A5121)&gt;0,VLOOKUP(A5121,Seguimiento_Mar_2025!G$4:J$356,4,FALSE),"")</f>
        <v>INDEPORTES Antioquia</v>
      </c>
      <c r="D5121" t="s">
        <v>1278</v>
      </c>
      <c r="E5121" t="str">
        <f t="shared" si="161"/>
        <v>52010705Angostura</v>
      </c>
      <c r="F5121" t="str">
        <f t="shared" si="160"/>
        <v/>
      </c>
      <c r="G5121">
        <v>1</v>
      </c>
      <c r="H5121" s="2"/>
      <c r="I5121">
        <f>+ABS(SUMIF($A$4:$A$11183,A5121,$H$4:$H$11183)-IF(ISERROR(VLOOKUP(A5121,Seguimiento_Mar_2025!G$4:U$356,15,FALSE)),0,VLOOKUP(A5121,Seguimiento_Mar_2025!G$4:U$356,15,FALSE)))</f>
        <v>0</v>
      </c>
    </row>
    <row r="5122" spans="1:9" ht="30">
      <c r="A5122" t="s">
        <v>195</v>
      </c>
      <c r="B5122" s="1" t="str">
        <f>+IF(LEN(A5122)&gt;0,VLOOKUP(A5122,Seguimiento_Mar_2025!G$4:H$356,2,FALSE),"")</f>
        <v>Municipios apoyados, asesorados y acompañados en programas de recreación, actividad física y deporte social comunitario</v>
      </c>
      <c r="C5122" s="1" t="str">
        <f>+IF(LEN(A5122)&gt;0,VLOOKUP(A5122,Seguimiento_Mar_2025!G$4:J$356,4,FALSE),"")</f>
        <v>INDEPORTES Antioquia</v>
      </c>
      <c r="D5122" t="s">
        <v>1306</v>
      </c>
      <c r="E5122" t="str">
        <f t="shared" si="161"/>
        <v>52010705Anorí</v>
      </c>
      <c r="F5122" t="str">
        <f t="shared" si="160"/>
        <v/>
      </c>
      <c r="G5122">
        <v>1</v>
      </c>
      <c r="H5122" s="2"/>
      <c r="I5122">
        <f>+ABS(SUMIF($A$4:$A$11183,A5122,$H$4:$H$11183)-IF(ISERROR(VLOOKUP(A5122,Seguimiento_Mar_2025!G$4:U$356,15,FALSE)),0,VLOOKUP(A5122,Seguimiento_Mar_2025!G$4:U$356,15,FALSE)))</f>
        <v>0</v>
      </c>
    </row>
    <row r="5123" spans="1:9" ht="30">
      <c r="A5123" t="s">
        <v>195</v>
      </c>
      <c r="B5123" s="1" t="str">
        <f>+IF(LEN(A5123)&gt;0,VLOOKUP(A5123,Seguimiento_Mar_2025!G$4:H$356,2,FALSE),"")</f>
        <v>Municipios apoyados, asesorados y acompañados en programas de recreación, actividad física y deporte social comunitario</v>
      </c>
      <c r="C5123" s="1" t="str">
        <f>+IF(LEN(A5123)&gt;0,VLOOKUP(A5123,Seguimiento_Mar_2025!G$4:J$356,4,FALSE),"")</f>
        <v>INDEPORTES Antioquia</v>
      </c>
      <c r="D5123" t="s">
        <v>1307</v>
      </c>
      <c r="E5123" t="str">
        <f t="shared" si="161"/>
        <v>52010705Anzá</v>
      </c>
      <c r="F5123" t="str">
        <f t="shared" si="160"/>
        <v/>
      </c>
      <c r="G5123">
        <v>1</v>
      </c>
      <c r="H5123" s="2"/>
      <c r="I5123">
        <f>+ABS(SUMIF($A$4:$A$11183,A5123,$H$4:$H$11183)-IF(ISERROR(VLOOKUP(A5123,Seguimiento_Mar_2025!G$4:U$356,15,FALSE)),0,VLOOKUP(A5123,Seguimiento_Mar_2025!G$4:U$356,15,FALSE)))</f>
        <v>0</v>
      </c>
    </row>
    <row r="5124" spans="1:9" ht="30">
      <c r="A5124" t="s">
        <v>195</v>
      </c>
      <c r="B5124" s="1" t="str">
        <f>+IF(LEN(A5124)&gt;0,VLOOKUP(A5124,Seguimiento_Mar_2025!G$4:H$356,2,FALSE),"")</f>
        <v>Municipios apoyados, asesorados y acompañados en programas de recreación, actividad física y deporte social comunitario</v>
      </c>
      <c r="C5124" s="1" t="str">
        <f>+IF(LEN(A5124)&gt;0,VLOOKUP(A5124,Seguimiento_Mar_2025!G$4:J$356,4,FALSE),"")</f>
        <v>INDEPORTES Antioquia</v>
      </c>
      <c r="D5124" t="s">
        <v>1257</v>
      </c>
      <c r="E5124" t="str">
        <f t="shared" si="161"/>
        <v>52010705Apartadó</v>
      </c>
      <c r="F5124" t="str">
        <f t="shared" ref="F5124:F5187" si="162">+IF(IF(LEN(E5124)&gt;0,COUNTIF($E$4:$E$11183,E5124),"")=1,"",IF(LEN(E5124)&gt;0,COUNTIF($E$4:$E$11183,E5124),""))</f>
        <v/>
      </c>
      <c r="G5124">
        <v>1</v>
      </c>
      <c r="H5124" s="2"/>
      <c r="I5124">
        <f>+ABS(SUMIF($A$4:$A$11183,A5124,$H$4:$H$11183)-IF(ISERROR(VLOOKUP(A5124,Seguimiento_Mar_2025!G$4:U$356,15,FALSE)),0,VLOOKUP(A5124,Seguimiento_Mar_2025!G$4:U$356,15,FALSE)))</f>
        <v>0</v>
      </c>
    </row>
    <row r="5125" spans="1:9" ht="30">
      <c r="A5125" t="s">
        <v>195</v>
      </c>
      <c r="B5125" s="1" t="str">
        <f>+IF(LEN(A5125)&gt;0,VLOOKUP(A5125,Seguimiento_Mar_2025!G$4:H$356,2,FALSE),"")</f>
        <v>Municipios apoyados, asesorados y acompañados en programas de recreación, actividad física y deporte social comunitario</v>
      </c>
      <c r="C5125" s="1" t="str">
        <f>+IF(LEN(A5125)&gt;0,VLOOKUP(A5125,Seguimiento_Mar_2025!G$4:J$356,4,FALSE),"")</f>
        <v>INDEPORTES Antioquia</v>
      </c>
      <c r="D5125" t="s">
        <v>1225</v>
      </c>
      <c r="E5125" t="str">
        <f t="shared" si="161"/>
        <v>52010705Arboletes</v>
      </c>
      <c r="F5125" t="str">
        <f t="shared" si="162"/>
        <v/>
      </c>
      <c r="G5125">
        <v>1</v>
      </c>
      <c r="H5125" s="2"/>
      <c r="I5125">
        <f>+ABS(SUMIF($A$4:$A$11183,A5125,$H$4:$H$11183)-IF(ISERROR(VLOOKUP(A5125,Seguimiento_Mar_2025!G$4:U$356,15,FALSE)),0,VLOOKUP(A5125,Seguimiento_Mar_2025!G$4:U$356,15,FALSE)))</f>
        <v>0</v>
      </c>
    </row>
    <row r="5126" spans="1:9" ht="30">
      <c r="A5126" t="s">
        <v>195</v>
      </c>
      <c r="B5126" s="1" t="str">
        <f>+IF(LEN(A5126)&gt;0,VLOOKUP(A5126,Seguimiento_Mar_2025!G$4:H$356,2,FALSE),"")</f>
        <v>Municipios apoyados, asesorados y acompañados en programas de recreación, actividad física y deporte social comunitario</v>
      </c>
      <c r="C5126" s="1" t="str">
        <f>+IF(LEN(A5126)&gt;0,VLOOKUP(A5126,Seguimiento_Mar_2025!G$4:J$356,4,FALSE),"")</f>
        <v>INDEPORTES Antioquia</v>
      </c>
      <c r="D5126" t="s">
        <v>1308</v>
      </c>
      <c r="E5126" t="str">
        <f t="shared" si="161"/>
        <v>52010705Argelia</v>
      </c>
      <c r="F5126" t="str">
        <f t="shared" si="162"/>
        <v/>
      </c>
      <c r="G5126">
        <v>1</v>
      </c>
      <c r="H5126" s="2"/>
      <c r="I5126">
        <f>+ABS(SUMIF($A$4:$A$11183,A5126,$H$4:$H$11183)-IF(ISERROR(VLOOKUP(A5126,Seguimiento_Mar_2025!G$4:U$356,15,FALSE)),0,VLOOKUP(A5126,Seguimiento_Mar_2025!G$4:U$356,15,FALSE)))</f>
        <v>0</v>
      </c>
    </row>
    <row r="5127" spans="1:9" ht="30">
      <c r="A5127" t="s">
        <v>195</v>
      </c>
      <c r="B5127" s="1" t="str">
        <f>+IF(LEN(A5127)&gt;0,VLOOKUP(A5127,Seguimiento_Mar_2025!G$4:H$356,2,FALSE),"")</f>
        <v>Municipios apoyados, asesorados y acompañados en programas de recreación, actividad física y deporte social comunitario</v>
      </c>
      <c r="C5127" s="1" t="str">
        <f>+IF(LEN(A5127)&gt;0,VLOOKUP(A5127,Seguimiento_Mar_2025!G$4:J$356,4,FALSE),"")</f>
        <v>INDEPORTES Antioquia</v>
      </c>
      <c r="D5127" t="s">
        <v>1269</v>
      </c>
      <c r="E5127" t="str">
        <f t="shared" si="161"/>
        <v>52010705Armenia</v>
      </c>
      <c r="F5127" t="str">
        <f t="shared" si="162"/>
        <v/>
      </c>
      <c r="G5127">
        <v>1</v>
      </c>
      <c r="H5127" s="2"/>
      <c r="I5127">
        <f>+ABS(SUMIF($A$4:$A$11183,A5127,$H$4:$H$11183)-IF(ISERROR(VLOOKUP(A5127,Seguimiento_Mar_2025!G$4:U$356,15,FALSE)),0,VLOOKUP(A5127,Seguimiento_Mar_2025!G$4:U$356,15,FALSE)))</f>
        <v>0</v>
      </c>
    </row>
    <row r="5128" spans="1:9" ht="30">
      <c r="A5128" t="s">
        <v>195</v>
      </c>
      <c r="B5128" s="1" t="str">
        <f>+IF(LEN(A5128)&gt;0,VLOOKUP(A5128,Seguimiento_Mar_2025!G$4:H$356,2,FALSE),"")</f>
        <v>Municipios apoyados, asesorados y acompañados en programas de recreación, actividad física y deporte social comunitario</v>
      </c>
      <c r="C5128" s="1" t="str">
        <f>+IF(LEN(A5128)&gt;0,VLOOKUP(A5128,Seguimiento_Mar_2025!G$4:J$356,4,FALSE),"")</f>
        <v>INDEPORTES Antioquia</v>
      </c>
      <c r="D5128" t="s">
        <v>1309</v>
      </c>
      <c r="E5128" t="str">
        <f t="shared" si="161"/>
        <v>52010705Barbosa</v>
      </c>
      <c r="F5128" t="str">
        <f t="shared" si="162"/>
        <v/>
      </c>
      <c r="G5128">
        <v>1</v>
      </c>
      <c r="H5128" s="2"/>
      <c r="I5128">
        <f>+ABS(SUMIF($A$4:$A$11183,A5128,$H$4:$H$11183)-IF(ISERROR(VLOOKUP(A5128,Seguimiento_Mar_2025!G$4:U$356,15,FALSE)),0,VLOOKUP(A5128,Seguimiento_Mar_2025!G$4:U$356,15,FALSE)))</f>
        <v>0</v>
      </c>
    </row>
    <row r="5129" spans="1:9" ht="30">
      <c r="A5129" t="s">
        <v>195</v>
      </c>
      <c r="B5129" s="1" t="str">
        <f>+IF(LEN(A5129)&gt;0,VLOOKUP(A5129,Seguimiento_Mar_2025!G$4:H$356,2,FALSE),"")</f>
        <v>Municipios apoyados, asesorados y acompañados en programas de recreación, actividad física y deporte social comunitario</v>
      </c>
      <c r="C5129" s="1" t="str">
        <f>+IF(LEN(A5129)&gt;0,VLOOKUP(A5129,Seguimiento_Mar_2025!G$4:J$356,4,FALSE),"")</f>
        <v>INDEPORTES Antioquia</v>
      </c>
      <c r="D5129" t="s">
        <v>1310</v>
      </c>
      <c r="E5129" t="str">
        <f t="shared" si="161"/>
        <v>52010705Bello</v>
      </c>
      <c r="F5129" t="str">
        <f t="shared" si="162"/>
        <v/>
      </c>
      <c r="G5129">
        <v>1</v>
      </c>
      <c r="H5129" s="2"/>
      <c r="I5129">
        <f>+ABS(SUMIF($A$4:$A$11183,A5129,$H$4:$H$11183)-IF(ISERROR(VLOOKUP(A5129,Seguimiento_Mar_2025!G$4:U$356,15,FALSE)),0,VLOOKUP(A5129,Seguimiento_Mar_2025!G$4:U$356,15,FALSE)))</f>
        <v>0</v>
      </c>
    </row>
    <row r="5130" spans="1:9" ht="30">
      <c r="A5130" t="s">
        <v>195</v>
      </c>
      <c r="B5130" s="1" t="str">
        <f>+IF(LEN(A5130)&gt;0,VLOOKUP(A5130,Seguimiento_Mar_2025!G$4:H$356,2,FALSE),"")</f>
        <v>Municipios apoyados, asesorados y acompañados en programas de recreación, actividad física y deporte social comunitario</v>
      </c>
      <c r="C5130" s="1" t="str">
        <f>+IF(LEN(A5130)&gt;0,VLOOKUP(A5130,Seguimiento_Mar_2025!G$4:J$356,4,FALSE),"")</f>
        <v>INDEPORTES Antioquia</v>
      </c>
      <c r="D5130" t="s">
        <v>1279</v>
      </c>
      <c r="E5130" t="str">
        <f t="shared" si="161"/>
        <v>52010705Belmira</v>
      </c>
      <c r="F5130" t="str">
        <f t="shared" si="162"/>
        <v/>
      </c>
      <c r="G5130">
        <v>1</v>
      </c>
      <c r="H5130" s="2"/>
      <c r="I5130">
        <f>+ABS(SUMIF($A$4:$A$11183,A5130,$H$4:$H$11183)-IF(ISERROR(VLOOKUP(A5130,Seguimiento_Mar_2025!G$4:U$356,15,FALSE)),0,VLOOKUP(A5130,Seguimiento_Mar_2025!G$4:U$356,15,FALSE)))</f>
        <v>0</v>
      </c>
    </row>
    <row r="5131" spans="1:9" ht="30">
      <c r="A5131" t="s">
        <v>195</v>
      </c>
      <c r="B5131" s="1" t="str">
        <f>+IF(LEN(A5131)&gt;0,VLOOKUP(A5131,Seguimiento_Mar_2025!G$4:H$356,2,FALSE),"")</f>
        <v>Municipios apoyados, asesorados y acompañados en programas de recreación, actividad física y deporte social comunitario</v>
      </c>
      <c r="C5131" s="1" t="str">
        <f>+IF(LEN(A5131)&gt;0,VLOOKUP(A5131,Seguimiento_Mar_2025!G$4:J$356,4,FALSE),"")</f>
        <v>INDEPORTES Antioquia</v>
      </c>
      <c r="D5131" t="s">
        <v>1311</v>
      </c>
      <c r="E5131" t="str">
        <f t="shared" si="161"/>
        <v>52010705Betania</v>
      </c>
      <c r="F5131" t="str">
        <f t="shared" si="162"/>
        <v/>
      </c>
      <c r="G5131">
        <v>1</v>
      </c>
      <c r="H5131" s="2"/>
      <c r="I5131">
        <f>+ABS(SUMIF($A$4:$A$11183,A5131,$H$4:$H$11183)-IF(ISERROR(VLOOKUP(A5131,Seguimiento_Mar_2025!G$4:U$356,15,FALSE)),0,VLOOKUP(A5131,Seguimiento_Mar_2025!G$4:U$356,15,FALSE)))</f>
        <v>0</v>
      </c>
    </row>
    <row r="5132" spans="1:9" ht="30">
      <c r="A5132" t="s">
        <v>195</v>
      </c>
      <c r="B5132" s="1" t="str">
        <f>+IF(LEN(A5132)&gt;0,VLOOKUP(A5132,Seguimiento_Mar_2025!G$4:H$356,2,FALSE),"")</f>
        <v>Municipios apoyados, asesorados y acompañados en programas de recreación, actividad física y deporte social comunitario</v>
      </c>
      <c r="C5132" s="1" t="str">
        <f>+IF(LEN(A5132)&gt;0,VLOOKUP(A5132,Seguimiento_Mar_2025!G$4:J$356,4,FALSE),"")</f>
        <v>INDEPORTES Antioquia</v>
      </c>
      <c r="D5132" t="s">
        <v>1272</v>
      </c>
      <c r="E5132" t="str">
        <f t="shared" si="161"/>
        <v>52010705Betulia</v>
      </c>
      <c r="F5132" t="str">
        <f t="shared" si="162"/>
        <v/>
      </c>
      <c r="G5132">
        <v>1</v>
      </c>
      <c r="H5132" s="2"/>
      <c r="I5132">
        <f>+ABS(SUMIF($A$4:$A$11183,A5132,$H$4:$H$11183)-IF(ISERROR(VLOOKUP(A5132,Seguimiento_Mar_2025!G$4:U$356,15,FALSE)),0,VLOOKUP(A5132,Seguimiento_Mar_2025!G$4:U$356,15,FALSE)))</f>
        <v>0</v>
      </c>
    </row>
    <row r="5133" spans="1:9" ht="30">
      <c r="A5133" t="s">
        <v>195</v>
      </c>
      <c r="B5133" s="1" t="str">
        <f>+IF(LEN(A5133)&gt;0,VLOOKUP(A5133,Seguimiento_Mar_2025!G$4:H$356,2,FALSE),"")</f>
        <v>Municipios apoyados, asesorados y acompañados en programas de recreación, actividad física y deporte social comunitario</v>
      </c>
      <c r="C5133" s="1" t="str">
        <f>+IF(LEN(A5133)&gt;0,VLOOKUP(A5133,Seguimiento_Mar_2025!G$4:J$356,4,FALSE),"")</f>
        <v>INDEPORTES Antioquia</v>
      </c>
      <c r="D5133" t="s">
        <v>1280</v>
      </c>
      <c r="E5133" t="str">
        <f t="shared" si="161"/>
        <v>52010705Briceño</v>
      </c>
      <c r="F5133" t="str">
        <f t="shared" si="162"/>
        <v/>
      </c>
      <c r="G5133">
        <v>1</v>
      </c>
      <c r="H5133" s="2"/>
      <c r="I5133">
        <f>+ABS(SUMIF($A$4:$A$11183,A5133,$H$4:$H$11183)-IF(ISERROR(VLOOKUP(A5133,Seguimiento_Mar_2025!G$4:U$356,15,FALSE)),0,VLOOKUP(A5133,Seguimiento_Mar_2025!G$4:U$356,15,FALSE)))</f>
        <v>0</v>
      </c>
    </row>
    <row r="5134" spans="1:9" ht="30">
      <c r="A5134" t="s">
        <v>195</v>
      </c>
      <c r="B5134" s="1" t="str">
        <f>+IF(LEN(A5134)&gt;0,VLOOKUP(A5134,Seguimiento_Mar_2025!G$4:H$356,2,FALSE),"")</f>
        <v>Municipios apoyados, asesorados y acompañados en programas de recreación, actividad física y deporte social comunitario</v>
      </c>
      <c r="C5134" s="1" t="str">
        <f>+IF(LEN(A5134)&gt;0,VLOOKUP(A5134,Seguimiento_Mar_2025!G$4:J$356,4,FALSE),"")</f>
        <v>INDEPORTES Antioquia</v>
      </c>
      <c r="D5134" t="s">
        <v>1312</v>
      </c>
      <c r="E5134" t="str">
        <f t="shared" si="161"/>
        <v>52010705Buriticá</v>
      </c>
      <c r="F5134" t="str">
        <f t="shared" si="162"/>
        <v/>
      </c>
      <c r="G5134">
        <v>1</v>
      </c>
      <c r="H5134" s="2"/>
      <c r="I5134">
        <f>+ABS(SUMIF($A$4:$A$11183,A5134,$H$4:$H$11183)-IF(ISERROR(VLOOKUP(A5134,Seguimiento_Mar_2025!G$4:U$356,15,FALSE)),0,VLOOKUP(A5134,Seguimiento_Mar_2025!G$4:U$356,15,FALSE)))</f>
        <v>0</v>
      </c>
    </row>
    <row r="5135" spans="1:9" ht="30">
      <c r="A5135" t="s">
        <v>195</v>
      </c>
      <c r="B5135" s="1" t="str">
        <f>+IF(LEN(A5135)&gt;0,VLOOKUP(A5135,Seguimiento_Mar_2025!G$4:H$356,2,FALSE),"")</f>
        <v>Municipios apoyados, asesorados y acompañados en programas de recreación, actividad física y deporte social comunitario</v>
      </c>
      <c r="C5135" s="1" t="str">
        <f>+IF(LEN(A5135)&gt;0,VLOOKUP(A5135,Seguimiento_Mar_2025!G$4:J$356,4,FALSE),"")</f>
        <v>INDEPORTES Antioquia</v>
      </c>
      <c r="D5135" t="s">
        <v>1264</v>
      </c>
      <c r="E5135" t="str">
        <f t="shared" si="161"/>
        <v>52010705Cáceres</v>
      </c>
      <c r="F5135" t="str">
        <f t="shared" si="162"/>
        <v/>
      </c>
      <c r="G5135">
        <v>1</v>
      </c>
      <c r="H5135" s="2"/>
      <c r="I5135">
        <f>+ABS(SUMIF($A$4:$A$11183,A5135,$H$4:$H$11183)-IF(ISERROR(VLOOKUP(A5135,Seguimiento_Mar_2025!G$4:U$356,15,FALSE)),0,VLOOKUP(A5135,Seguimiento_Mar_2025!G$4:U$356,15,FALSE)))</f>
        <v>0</v>
      </c>
    </row>
    <row r="5136" spans="1:9" ht="30">
      <c r="A5136" t="s">
        <v>195</v>
      </c>
      <c r="B5136" s="1" t="str">
        <f>+IF(LEN(A5136)&gt;0,VLOOKUP(A5136,Seguimiento_Mar_2025!G$4:H$356,2,FALSE),"")</f>
        <v>Municipios apoyados, asesorados y acompañados en programas de recreación, actividad física y deporte social comunitario</v>
      </c>
      <c r="C5136" s="1" t="str">
        <f>+IF(LEN(A5136)&gt;0,VLOOKUP(A5136,Seguimiento_Mar_2025!G$4:J$356,4,FALSE),"")</f>
        <v>INDEPORTES Antioquia</v>
      </c>
      <c r="D5136" t="s">
        <v>1313</v>
      </c>
      <c r="E5136" t="str">
        <f t="shared" si="161"/>
        <v>52010705Caicedo</v>
      </c>
      <c r="F5136" t="str">
        <f t="shared" si="162"/>
        <v/>
      </c>
      <c r="G5136">
        <v>1</v>
      </c>
      <c r="H5136" s="2"/>
      <c r="I5136">
        <f>+ABS(SUMIF($A$4:$A$11183,A5136,$H$4:$H$11183)-IF(ISERROR(VLOOKUP(A5136,Seguimiento_Mar_2025!G$4:U$356,15,FALSE)),0,VLOOKUP(A5136,Seguimiento_Mar_2025!G$4:U$356,15,FALSE)))</f>
        <v>0</v>
      </c>
    </row>
    <row r="5137" spans="1:9" ht="30">
      <c r="A5137" t="s">
        <v>195</v>
      </c>
      <c r="B5137" s="1" t="str">
        <f>+IF(LEN(A5137)&gt;0,VLOOKUP(A5137,Seguimiento_Mar_2025!G$4:H$356,2,FALSE),"")</f>
        <v>Municipios apoyados, asesorados y acompañados en programas de recreación, actividad física y deporte social comunitario</v>
      </c>
      <c r="C5137" s="1" t="str">
        <f>+IF(LEN(A5137)&gt;0,VLOOKUP(A5137,Seguimiento_Mar_2025!G$4:J$356,4,FALSE),"")</f>
        <v>INDEPORTES Antioquia</v>
      </c>
      <c r="D5137" t="s">
        <v>1314</v>
      </c>
      <c r="E5137" t="str">
        <f t="shared" si="161"/>
        <v>52010705Caldas</v>
      </c>
      <c r="F5137" t="str">
        <f t="shared" si="162"/>
        <v/>
      </c>
      <c r="G5137">
        <v>1</v>
      </c>
      <c r="H5137" s="2"/>
      <c r="I5137">
        <f>+ABS(SUMIF($A$4:$A$11183,A5137,$H$4:$H$11183)-IF(ISERROR(VLOOKUP(A5137,Seguimiento_Mar_2025!G$4:U$356,15,FALSE)),0,VLOOKUP(A5137,Seguimiento_Mar_2025!G$4:U$356,15,FALSE)))</f>
        <v>0</v>
      </c>
    </row>
    <row r="5138" spans="1:9" ht="30">
      <c r="A5138" t="s">
        <v>195</v>
      </c>
      <c r="B5138" s="1" t="str">
        <f>+IF(LEN(A5138)&gt;0,VLOOKUP(A5138,Seguimiento_Mar_2025!G$4:H$356,2,FALSE),"")</f>
        <v>Municipios apoyados, asesorados y acompañados en programas de recreación, actividad física y deporte social comunitario</v>
      </c>
      <c r="C5138" s="1" t="str">
        <f>+IF(LEN(A5138)&gt;0,VLOOKUP(A5138,Seguimiento_Mar_2025!G$4:J$356,4,FALSE),"")</f>
        <v>INDEPORTES Antioquia</v>
      </c>
      <c r="D5138" t="s">
        <v>1315</v>
      </c>
      <c r="E5138" t="str">
        <f t="shared" si="161"/>
        <v>52010705Campamento</v>
      </c>
      <c r="F5138" t="str">
        <f t="shared" si="162"/>
        <v/>
      </c>
      <c r="G5138">
        <v>1</v>
      </c>
      <c r="H5138" s="2"/>
      <c r="I5138">
        <f>+ABS(SUMIF($A$4:$A$11183,A5138,$H$4:$H$11183)-IF(ISERROR(VLOOKUP(A5138,Seguimiento_Mar_2025!G$4:U$356,15,FALSE)),0,VLOOKUP(A5138,Seguimiento_Mar_2025!G$4:U$356,15,FALSE)))</f>
        <v>0</v>
      </c>
    </row>
    <row r="5139" spans="1:9" ht="30">
      <c r="A5139" t="s">
        <v>195</v>
      </c>
      <c r="B5139" s="1" t="str">
        <f>+IF(LEN(A5139)&gt;0,VLOOKUP(A5139,Seguimiento_Mar_2025!G$4:H$356,2,FALSE),"")</f>
        <v>Municipios apoyados, asesorados y acompañados en programas de recreación, actividad física y deporte social comunitario</v>
      </c>
      <c r="C5139" s="1" t="str">
        <f>+IF(LEN(A5139)&gt;0,VLOOKUP(A5139,Seguimiento_Mar_2025!G$4:J$356,4,FALSE),"")</f>
        <v>INDEPORTES Antioquia</v>
      </c>
      <c r="D5139" t="s">
        <v>1316</v>
      </c>
      <c r="E5139" t="str">
        <f t="shared" si="161"/>
        <v>52010705Cañasgordas</v>
      </c>
      <c r="F5139" t="str">
        <f t="shared" si="162"/>
        <v/>
      </c>
      <c r="G5139">
        <v>1</v>
      </c>
      <c r="H5139" s="2"/>
      <c r="I5139">
        <f>+ABS(SUMIF($A$4:$A$11183,A5139,$H$4:$H$11183)-IF(ISERROR(VLOOKUP(A5139,Seguimiento_Mar_2025!G$4:U$356,15,FALSE)),0,VLOOKUP(A5139,Seguimiento_Mar_2025!G$4:U$356,15,FALSE)))</f>
        <v>0</v>
      </c>
    </row>
    <row r="5140" spans="1:9" ht="30">
      <c r="A5140" t="s">
        <v>195</v>
      </c>
      <c r="B5140" s="1" t="str">
        <f>+IF(LEN(A5140)&gt;0,VLOOKUP(A5140,Seguimiento_Mar_2025!G$4:H$356,2,FALSE),"")</f>
        <v>Municipios apoyados, asesorados y acompañados en programas de recreación, actividad física y deporte social comunitario</v>
      </c>
      <c r="C5140" s="1" t="str">
        <f>+IF(LEN(A5140)&gt;0,VLOOKUP(A5140,Seguimiento_Mar_2025!G$4:J$356,4,FALSE),"")</f>
        <v>INDEPORTES Antioquia</v>
      </c>
      <c r="D5140" t="s">
        <v>1299</v>
      </c>
      <c r="E5140" t="str">
        <f t="shared" si="161"/>
        <v>52010705Caracolí</v>
      </c>
      <c r="F5140" t="str">
        <f t="shared" si="162"/>
        <v/>
      </c>
      <c r="G5140">
        <v>1</v>
      </c>
      <c r="H5140" s="2"/>
      <c r="I5140">
        <f>+ABS(SUMIF($A$4:$A$11183,A5140,$H$4:$H$11183)-IF(ISERROR(VLOOKUP(A5140,Seguimiento_Mar_2025!G$4:U$356,15,FALSE)),0,VLOOKUP(A5140,Seguimiento_Mar_2025!G$4:U$356,15,FALSE)))</f>
        <v>0</v>
      </c>
    </row>
    <row r="5141" spans="1:9" ht="30">
      <c r="A5141" t="s">
        <v>195</v>
      </c>
      <c r="B5141" s="1" t="str">
        <f>+IF(LEN(A5141)&gt;0,VLOOKUP(A5141,Seguimiento_Mar_2025!G$4:H$356,2,FALSE),"")</f>
        <v>Municipios apoyados, asesorados y acompañados en programas de recreación, actividad física y deporte social comunitario</v>
      </c>
      <c r="C5141" s="1" t="str">
        <f>+IF(LEN(A5141)&gt;0,VLOOKUP(A5141,Seguimiento_Mar_2025!G$4:J$356,4,FALSE),"")</f>
        <v>INDEPORTES Antioquia</v>
      </c>
      <c r="D5141" t="s">
        <v>1273</v>
      </c>
      <c r="E5141" t="str">
        <f t="shared" si="161"/>
        <v>52010705Caramanta</v>
      </c>
      <c r="F5141" t="str">
        <f t="shared" si="162"/>
        <v/>
      </c>
      <c r="G5141">
        <v>1</v>
      </c>
      <c r="H5141" s="2"/>
      <c r="I5141">
        <f>+ABS(SUMIF($A$4:$A$11183,A5141,$H$4:$H$11183)-IF(ISERROR(VLOOKUP(A5141,Seguimiento_Mar_2025!G$4:U$356,15,FALSE)),0,VLOOKUP(A5141,Seguimiento_Mar_2025!G$4:U$356,15,FALSE)))</f>
        <v>0</v>
      </c>
    </row>
    <row r="5142" spans="1:9" ht="30">
      <c r="A5142" t="s">
        <v>195</v>
      </c>
      <c r="B5142" s="1" t="str">
        <f>+IF(LEN(A5142)&gt;0,VLOOKUP(A5142,Seguimiento_Mar_2025!G$4:H$356,2,FALSE),"")</f>
        <v>Municipios apoyados, asesorados y acompañados en programas de recreación, actividad física y deporte social comunitario</v>
      </c>
      <c r="C5142" s="1" t="str">
        <f>+IF(LEN(A5142)&gt;0,VLOOKUP(A5142,Seguimiento_Mar_2025!G$4:J$356,4,FALSE),"")</f>
        <v>INDEPORTES Antioquia</v>
      </c>
      <c r="D5142" t="s">
        <v>1266</v>
      </c>
      <c r="E5142" t="str">
        <f t="shared" si="161"/>
        <v>52010705Carepa</v>
      </c>
      <c r="F5142" t="str">
        <f t="shared" si="162"/>
        <v/>
      </c>
      <c r="G5142">
        <v>1</v>
      </c>
      <c r="H5142" s="2"/>
      <c r="I5142">
        <f>+ABS(SUMIF($A$4:$A$11183,A5142,$H$4:$H$11183)-IF(ISERROR(VLOOKUP(A5142,Seguimiento_Mar_2025!G$4:U$356,15,FALSE)),0,VLOOKUP(A5142,Seguimiento_Mar_2025!G$4:U$356,15,FALSE)))</f>
        <v>0</v>
      </c>
    </row>
    <row r="5143" spans="1:9" ht="30">
      <c r="A5143" t="s">
        <v>195</v>
      </c>
      <c r="B5143" s="1" t="str">
        <f>+IF(LEN(A5143)&gt;0,VLOOKUP(A5143,Seguimiento_Mar_2025!G$4:H$356,2,FALSE),"")</f>
        <v>Municipios apoyados, asesorados y acompañados en programas de recreación, actividad física y deporte social comunitario</v>
      </c>
      <c r="C5143" s="1" t="str">
        <f>+IF(LEN(A5143)&gt;0,VLOOKUP(A5143,Seguimiento_Mar_2025!G$4:J$356,4,FALSE),"")</f>
        <v>INDEPORTES Antioquia</v>
      </c>
      <c r="D5143" t="s">
        <v>1292</v>
      </c>
      <c r="E5143" t="str">
        <f t="shared" si="161"/>
        <v>52010705Carolina del Príncipe</v>
      </c>
      <c r="F5143" t="str">
        <f t="shared" si="162"/>
        <v/>
      </c>
      <c r="G5143">
        <v>1</v>
      </c>
      <c r="H5143" s="2"/>
      <c r="I5143">
        <f>+ABS(SUMIF($A$4:$A$11183,A5143,$H$4:$H$11183)-IF(ISERROR(VLOOKUP(A5143,Seguimiento_Mar_2025!G$4:U$356,15,FALSE)),0,VLOOKUP(A5143,Seguimiento_Mar_2025!G$4:U$356,15,FALSE)))</f>
        <v>0</v>
      </c>
    </row>
    <row r="5144" spans="1:9" ht="30">
      <c r="A5144" t="s">
        <v>195</v>
      </c>
      <c r="B5144" s="1" t="str">
        <f>+IF(LEN(A5144)&gt;0,VLOOKUP(A5144,Seguimiento_Mar_2025!G$4:H$356,2,FALSE),"")</f>
        <v>Municipios apoyados, asesorados y acompañados en programas de recreación, actividad física y deporte social comunitario</v>
      </c>
      <c r="C5144" s="1" t="str">
        <f>+IF(LEN(A5144)&gt;0,VLOOKUP(A5144,Seguimiento_Mar_2025!G$4:J$356,4,FALSE),"")</f>
        <v>INDEPORTES Antioquia</v>
      </c>
      <c r="D5144" t="s">
        <v>1265</v>
      </c>
      <c r="E5144" t="str">
        <f t="shared" si="161"/>
        <v>52010705Caucasia</v>
      </c>
      <c r="F5144" t="str">
        <f t="shared" si="162"/>
        <v/>
      </c>
      <c r="G5144">
        <v>1</v>
      </c>
      <c r="H5144" s="2"/>
      <c r="I5144">
        <f>+ABS(SUMIF($A$4:$A$11183,A5144,$H$4:$H$11183)-IF(ISERROR(VLOOKUP(A5144,Seguimiento_Mar_2025!G$4:U$356,15,FALSE)),0,VLOOKUP(A5144,Seguimiento_Mar_2025!G$4:U$356,15,FALSE)))</f>
        <v>0</v>
      </c>
    </row>
    <row r="5145" spans="1:9" ht="30">
      <c r="A5145" t="s">
        <v>195</v>
      </c>
      <c r="B5145" s="1" t="str">
        <f>+IF(LEN(A5145)&gt;0,VLOOKUP(A5145,Seguimiento_Mar_2025!G$4:H$356,2,FALSE),"")</f>
        <v>Municipios apoyados, asesorados y acompañados en programas de recreación, actividad física y deporte social comunitario</v>
      </c>
      <c r="C5145" s="1" t="str">
        <f>+IF(LEN(A5145)&gt;0,VLOOKUP(A5145,Seguimiento_Mar_2025!G$4:J$356,4,FALSE),"")</f>
        <v>INDEPORTES Antioquia</v>
      </c>
      <c r="D5145" t="s">
        <v>1258</v>
      </c>
      <c r="E5145" t="str">
        <f t="shared" si="161"/>
        <v>52010705Chigorodó</v>
      </c>
      <c r="F5145" t="str">
        <f t="shared" si="162"/>
        <v/>
      </c>
      <c r="G5145">
        <v>1</v>
      </c>
      <c r="H5145" s="2"/>
      <c r="I5145">
        <f>+ABS(SUMIF($A$4:$A$11183,A5145,$H$4:$H$11183)-IF(ISERROR(VLOOKUP(A5145,Seguimiento_Mar_2025!G$4:U$356,15,FALSE)),0,VLOOKUP(A5145,Seguimiento_Mar_2025!G$4:U$356,15,FALSE)))</f>
        <v>0</v>
      </c>
    </row>
    <row r="5146" spans="1:9" ht="30">
      <c r="A5146" t="s">
        <v>195</v>
      </c>
      <c r="B5146" s="1" t="str">
        <f>+IF(LEN(A5146)&gt;0,VLOOKUP(A5146,Seguimiento_Mar_2025!G$4:H$356,2,FALSE),"")</f>
        <v>Municipios apoyados, asesorados y acompañados en programas de recreación, actividad física y deporte social comunitario</v>
      </c>
      <c r="C5146" s="1" t="str">
        <f>+IF(LEN(A5146)&gt;0,VLOOKUP(A5146,Seguimiento_Mar_2025!G$4:J$356,4,FALSE),"")</f>
        <v>INDEPORTES Antioquia</v>
      </c>
      <c r="D5146" t="s">
        <v>1281</v>
      </c>
      <c r="E5146" t="str">
        <f t="shared" si="161"/>
        <v>52010705Cisneros</v>
      </c>
      <c r="F5146" t="str">
        <f t="shared" si="162"/>
        <v/>
      </c>
      <c r="G5146">
        <v>1</v>
      </c>
      <c r="H5146" s="2"/>
      <c r="I5146">
        <f>+ABS(SUMIF($A$4:$A$11183,A5146,$H$4:$H$11183)-IF(ISERROR(VLOOKUP(A5146,Seguimiento_Mar_2025!G$4:U$356,15,FALSE)),0,VLOOKUP(A5146,Seguimiento_Mar_2025!G$4:U$356,15,FALSE)))</f>
        <v>0</v>
      </c>
    </row>
    <row r="5147" spans="1:9" ht="30">
      <c r="A5147" t="s">
        <v>195</v>
      </c>
      <c r="B5147" s="1" t="str">
        <f>+IF(LEN(A5147)&gt;0,VLOOKUP(A5147,Seguimiento_Mar_2025!G$4:H$356,2,FALSE),"")</f>
        <v>Municipios apoyados, asesorados y acompañados en programas de recreación, actividad física y deporte social comunitario</v>
      </c>
      <c r="C5147" s="1" t="str">
        <f>+IF(LEN(A5147)&gt;0,VLOOKUP(A5147,Seguimiento_Mar_2025!G$4:J$356,4,FALSE),"")</f>
        <v>INDEPORTES Antioquia</v>
      </c>
      <c r="D5147" t="s">
        <v>1254</v>
      </c>
      <c r="E5147" t="str">
        <f t="shared" si="161"/>
        <v>52010705Ciudad Bolívar</v>
      </c>
      <c r="F5147" t="str">
        <f t="shared" si="162"/>
        <v/>
      </c>
      <c r="G5147">
        <v>1</v>
      </c>
      <c r="H5147" s="2"/>
      <c r="I5147">
        <f>+ABS(SUMIF($A$4:$A$11183,A5147,$H$4:$H$11183)-IF(ISERROR(VLOOKUP(A5147,Seguimiento_Mar_2025!G$4:U$356,15,FALSE)),0,VLOOKUP(A5147,Seguimiento_Mar_2025!G$4:U$356,15,FALSE)))</f>
        <v>0</v>
      </c>
    </row>
    <row r="5148" spans="1:9" ht="30">
      <c r="A5148" t="s">
        <v>195</v>
      </c>
      <c r="B5148" s="1" t="str">
        <f>+IF(LEN(A5148)&gt;0,VLOOKUP(A5148,Seguimiento_Mar_2025!G$4:H$356,2,FALSE),"")</f>
        <v>Municipios apoyados, asesorados y acompañados en programas de recreación, actividad física y deporte social comunitario</v>
      </c>
      <c r="C5148" s="1" t="str">
        <f>+IF(LEN(A5148)&gt;0,VLOOKUP(A5148,Seguimiento_Mar_2025!G$4:J$356,4,FALSE),"")</f>
        <v>INDEPORTES Antioquia</v>
      </c>
      <c r="D5148" t="s">
        <v>1317</v>
      </c>
      <c r="E5148" t="str">
        <f t="shared" si="161"/>
        <v>52010705Cocorná</v>
      </c>
      <c r="F5148" t="str">
        <f t="shared" si="162"/>
        <v/>
      </c>
      <c r="G5148">
        <v>1</v>
      </c>
      <c r="H5148" s="2"/>
      <c r="I5148">
        <f>+ABS(SUMIF($A$4:$A$11183,A5148,$H$4:$H$11183)-IF(ISERROR(VLOOKUP(A5148,Seguimiento_Mar_2025!G$4:U$356,15,FALSE)),0,VLOOKUP(A5148,Seguimiento_Mar_2025!G$4:U$356,15,FALSE)))</f>
        <v>0</v>
      </c>
    </row>
    <row r="5149" spans="1:9" ht="30">
      <c r="A5149" t="s">
        <v>195</v>
      </c>
      <c r="B5149" s="1" t="str">
        <f>+IF(LEN(A5149)&gt;0,VLOOKUP(A5149,Seguimiento_Mar_2025!G$4:H$356,2,FALSE),"")</f>
        <v>Municipios apoyados, asesorados y acompañados en programas de recreación, actividad física y deporte social comunitario</v>
      </c>
      <c r="C5149" s="1" t="str">
        <f>+IF(LEN(A5149)&gt;0,VLOOKUP(A5149,Seguimiento_Mar_2025!G$4:J$356,4,FALSE),"")</f>
        <v>INDEPORTES Antioquia</v>
      </c>
      <c r="D5149" t="s">
        <v>1276</v>
      </c>
      <c r="E5149" t="str">
        <f t="shared" si="161"/>
        <v>52010705Concepción</v>
      </c>
      <c r="F5149" t="str">
        <f t="shared" si="162"/>
        <v/>
      </c>
      <c r="G5149">
        <v>1</v>
      </c>
      <c r="H5149" s="2"/>
      <c r="I5149">
        <f>+ABS(SUMIF($A$4:$A$11183,A5149,$H$4:$H$11183)-IF(ISERROR(VLOOKUP(A5149,Seguimiento_Mar_2025!G$4:U$356,15,FALSE)),0,VLOOKUP(A5149,Seguimiento_Mar_2025!G$4:U$356,15,FALSE)))</f>
        <v>0</v>
      </c>
    </row>
    <row r="5150" spans="1:9" ht="30">
      <c r="A5150" t="s">
        <v>195</v>
      </c>
      <c r="B5150" s="1" t="str">
        <f>+IF(LEN(A5150)&gt;0,VLOOKUP(A5150,Seguimiento_Mar_2025!G$4:H$356,2,FALSE),"")</f>
        <v>Municipios apoyados, asesorados y acompañados en programas de recreación, actividad física y deporte social comunitario</v>
      </c>
      <c r="C5150" s="1" t="str">
        <f>+IF(LEN(A5150)&gt;0,VLOOKUP(A5150,Seguimiento_Mar_2025!G$4:J$356,4,FALSE),"")</f>
        <v>INDEPORTES Antioquia</v>
      </c>
      <c r="D5150" t="s">
        <v>1318</v>
      </c>
      <c r="E5150" t="str">
        <f t="shared" si="161"/>
        <v>52010705Concordia</v>
      </c>
      <c r="F5150" t="str">
        <f t="shared" si="162"/>
        <v/>
      </c>
      <c r="G5150">
        <v>1</v>
      </c>
      <c r="H5150" s="2"/>
      <c r="I5150">
        <f>+ABS(SUMIF($A$4:$A$11183,A5150,$H$4:$H$11183)-IF(ISERROR(VLOOKUP(A5150,Seguimiento_Mar_2025!G$4:U$356,15,FALSE)),0,VLOOKUP(A5150,Seguimiento_Mar_2025!G$4:U$356,15,FALSE)))</f>
        <v>0</v>
      </c>
    </row>
    <row r="5151" spans="1:9" ht="30">
      <c r="A5151" t="s">
        <v>195</v>
      </c>
      <c r="B5151" s="1" t="str">
        <f>+IF(LEN(A5151)&gt;0,VLOOKUP(A5151,Seguimiento_Mar_2025!G$4:H$356,2,FALSE),"")</f>
        <v>Municipios apoyados, asesorados y acompañados en programas de recreación, actividad física y deporte social comunitario</v>
      </c>
      <c r="C5151" s="1" t="str">
        <f>+IF(LEN(A5151)&gt;0,VLOOKUP(A5151,Seguimiento_Mar_2025!G$4:J$356,4,FALSE),"")</f>
        <v>INDEPORTES Antioquia</v>
      </c>
      <c r="D5151" t="s">
        <v>1245</v>
      </c>
      <c r="E5151" t="str">
        <f t="shared" si="161"/>
        <v>52010705Copacabana</v>
      </c>
      <c r="F5151" t="str">
        <f t="shared" si="162"/>
        <v/>
      </c>
      <c r="G5151">
        <v>1</v>
      </c>
      <c r="H5151" s="2"/>
      <c r="I5151">
        <f>+ABS(SUMIF($A$4:$A$11183,A5151,$H$4:$H$11183)-IF(ISERROR(VLOOKUP(A5151,Seguimiento_Mar_2025!G$4:U$356,15,FALSE)),0,VLOOKUP(A5151,Seguimiento_Mar_2025!G$4:U$356,15,FALSE)))</f>
        <v>0</v>
      </c>
    </row>
    <row r="5152" spans="1:9" ht="30">
      <c r="A5152" t="s">
        <v>195</v>
      </c>
      <c r="B5152" s="1" t="str">
        <f>+IF(LEN(A5152)&gt;0,VLOOKUP(A5152,Seguimiento_Mar_2025!G$4:H$356,2,FALSE),"")</f>
        <v>Municipios apoyados, asesorados y acompañados en programas de recreación, actividad física y deporte social comunitario</v>
      </c>
      <c r="C5152" s="1" t="str">
        <f>+IF(LEN(A5152)&gt;0,VLOOKUP(A5152,Seguimiento_Mar_2025!G$4:J$356,4,FALSE),"")</f>
        <v>INDEPORTES Antioquia</v>
      </c>
      <c r="D5152" t="s">
        <v>1231</v>
      </c>
      <c r="E5152" t="str">
        <f t="shared" si="161"/>
        <v>52010705Dabeiba</v>
      </c>
      <c r="F5152" t="str">
        <f t="shared" si="162"/>
        <v/>
      </c>
      <c r="G5152">
        <v>1</v>
      </c>
      <c r="H5152" s="2"/>
      <c r="I5152">
        <f>+ABS(SUMIF($A$4:$A$11183,A5152,$H$4:$H$11183)-IF(ISERROR(VLOOKUP(A5152,Seguimiento_Mar_2025!G$4:U$356,15,FALSE)),0,VLOOKUP(A5152,Seguimiento_Mar_2025!G$4:U$356,15,FALSE)))</f>
        <v>0</v>
      </c>
    </row>
    <row r="5153" spans="1:9" ht="30">
      <c r="A5153" t="s">
        <v>195</v>
      </c>
      <c r="B5153" s="1" t="str">
        <f>+IF(LEN(A5153)&gt;0,VLOOKUP(A5153,Seguimiento_Mar_2025!G$4:H$356,2,FALSE),"")</f>
        <v>Municipios apoyados, asesorados y acompañados en programas de recreación, actividad física y deporte social comunitario</v>
      </c>
      <c r="C5153" s="1" t="str">
        <f>+IF(LEN(A5153)&gt;0,VLOOKUP(A5153,Seguimiento_Mar_2025!G$4:J$356,4,FALSE),"")</f>
        <v>INDEPORTES Antioquia</v>
      </c>
      <c r="D5153" t="s">
        <v>1319</v>
      </c>
      <c r="E5153" t="str">
        <f t="shared" si="161"/>
        <v>52010705Donmatías</v>
      </c>
      <c r="F5153" t="str">
        <f t="shared" si="162"/>
        <v/>
      </c>
      <c r="G5153">
        <v>1</v>
      </c>
      <c r="H5153" s="2"/>
      <c r="I5153">
        <f>+ABS(SUMIF($A$4:$A$11183,A5153,$H$4:$H$11183)-IF(ISERROR(VLOOKUP(A5153,Seguimiento_Mar_2025!G$4:U$356,15,FALSE)),0,VLOOKUP(A5153,Seguimiento_Mar_2025!G$4:U$356,15,FALSE)))</f>
        <v>0</v>
      </c>
    </row>
    <row r="5154" spans="1:9" ht="30">
      <c r="A5154" t="s">
        <v>195</v>
      </c>
      <c r="B5154" s="1" t="str">
        <f>+IF(LEN(A5154)&gt;0,VLOOKUP(A5154,Seguimiento_Mar_2025!G$4:H$356,2,FALSE),"")</f>
        <v>Municipios apoyados, asesorados y acompañados en programas de recreación, actividad física y deporte social comunitario</v>
      </c>
      <c r="C5154" s="1" t="str">
        <f>+IF(LEN(A5154)&gt;0,VLOOKUP(A5154,Seguimiento_Mar_2025!G$4:J$356,4,FALSE),"")</f>
        <v>INDEPORTES Antioquia</v>
      </c>
      <c r="D5154" t="s">
        <v>1270</v>
      </c>
      <c r="E5154" t="str">
        <f t="shared" si="161"/>
        <v>52010705Ebéjico</v>
      </c>
      <c r="F5154" t="str">
        <f t="shared" si="162"/>
        <v/>
      </c>
      <c r="G5154">
        <v>1</v>
      </c>
      <c r="H5154" s="2"/>
      <c r="I5154">
        <f>+ABS(SUMIF($A$4:$A$11183,A5154,$H$4:$H$11183)-IF(ISERROR(VLOOKUP(A5154,Seguimiento_Mar_2025!G$4:U$356,15,FALSE)),0,VLOOKUP(A5154,Seguimiento_Mar_2025!G$4:U$356,15,FALSE)))</f>
        <v>0</v>
      </c>
    </row>
    <row r="5155" spans="1:9" ht="30">
      <c r="A5155" t="s">
        <v>195</v>
      </c>
      <c r="B5155" s="1" t="str">
        <f>+IF(LEN(A5155)&gt;0,VLOOKUP(A5155,Seguimiento_Mar_2025!G$4:H$356,2,FALSE),"")</f>
        <v>Municipios apoyados, asesorados y acompañados en programas de recreación, actividad física y deporte social comunitario</v>
      </c>
      <c r="C5155" s="1" t="str">
        <f>+IF(LEN(A5155)&gt;0,VLOOKUP(A5155,Seguimiento_Mar_2025!G$4:J$356,4,FALSE),"")</f>
        <v>INDEPORTES Antioquia</v>
      </c>
      <c r="D5155" t="s">
        <v>1253</v>
      </c>
      <c r="E5155" t="str">
        <f t="shared" si="161"/>
        <v>52010705El Bagre</v>
      </c>
      <c r="F5155" t="str">
        <f t="shared" si="162"/>
        <v/>
      </c>
      <c r="G5155">
        <v>1</v>
      </c>
      <c r="H5155" s="2"/>
      <c r="I5155">
        <f>+ABS(SUMIF($A$4:$A$11183,A5155,$H$4:$H$11183)-IF(ISERROR(VLOOKUP(A5155,Seguimiento_Mar_2025!G$4:U$356,15,FALSE)),0,VLOOKUP(A5155,Seguimiento_Mar_2025!G$4:U$356,15,FALSE)))</f>
        <v>0</v>
      </c>
    </row>
    <row r="5156" spans="1:9" ht="30">
      <c r="A5156" t="s">
        <v>195</v>
      </c>
      <c r="B5156" s="1" t="str">
        <f>+IF(LEN(A5156)&gt;0,VLOOKUP(A5156,Seguimiento_Mar_2025!G$4:H$356,2,FALSE),"")</f>
        <v>Municipios apoyados, asesorados y acompañados en programas de recreación, actividad física y deporte social comunitario</v>
      </c>
      <c r="C5156" s="1" t="str">
        <f>+IF(LEN(A5156)&gt;0,VLOOKUP(A5156,Seguimiento_Mar_2025!G$4:J$356,4,FALSE),"")</f>
        <v>INDEPORTES Antioquia</v>
      </c>
      <c r="D5156" t="s">
        <v>1320</v>
      </c>
      <c r="E5156" t="str">
        <f t="shared" si="161"/>
        <v>52010705El Carmen de Viboral</v>
      </c>
      <c r="F5156" t="str">
        <f t="shared" si="162"/>
        <v/>
      </c>
      <c r="G5156">
        <v>1</v>
      </c>
      <c r="H5156" s="2"/>
      <c r="I5156">
        <f>+ABS(SUMIF($A$4:$A$11183,A5156,$H$4:$H$11183)-IF(ISERROR(VLOOKUP(A5156,Seguimiento_Mar_2025!G$4:U$356,15,FALSE)),0,VLOOKUP(A5156,Seguimiento_Mar_2025!G$4:U$356,15,FALSE)))</f>
        <v>0</v>
      </c>
    </row>
    <row r="5157" spans="1:9" ht="30">
      <c r="A5157" t="s">
        <v>195</v>
      </c>
      <c r="B5157" s="1" t="str">
        <f>+IF(LEN(A5157)&gt;0,VLOOKUP(A5157,Seguimiento_Mar_2025!G$4:H$356,2,FALSE),"")</f>
        <v>Municipios apoyados, asesorados y acompañados en programas de recreación, actividad física y deporte social comunitario</v>
      </c>
      <c r="C5157" s="1" t="str">
        <f>+IF(LEN(A5157)&gt;0,VLOOKUP(A5157,Seguimiento_Mar_2025!G$4:J$356,4,FALSE),"")</f>
        <v>INDEPORTES Antioquia</v>
      </c>
      <c r="D5157" t="s">
        <v>1244</v>
      </c>
      <c r="E5157" t="str">
        <f t="shared" si="161"/>
        <v>52010705El Peñol</v>
      </c>
      <c r="F5157" t="str">
        <f t="shared" si="162"/>
        <v/>
      </c>
      <c r="G5157">
        <v>1</v>
      </c>
      <c r="H5157" s="2"/>
      <c r="I5157">
        <f>+ABS(SUMIF($A$4:$A$11183,A5157,$H$4:$H$11183)-IF(ISERROR(VLOOKUP(A5157,Seguimiento_Mar_2025!G$4:U$356,15,FALSE)),0,VLOOKUP(A5157,Seguimiento_Mar_2025!G$4:U$356,15,FALSE)))</f>
        <v>0</v>
      </c>
    </row>
    <row r="5158" spans="1:9" ht="30">
      <c r="A5158" t="s">
        <v>195</v>
      </c>
      <c r="B5158" s="1" t="str">
        <f>+IF(LEN(A5158)&gt;0,VLOOKUP(A5158,Seguimiento_Mar_2025!G$4:H$356,2,FALSE),"")</f>
        <v>Municipios apoyados, asesorados y acompañados en programas de recreación, actividad física y deporte social comunitario</v>
      </c>
      <c r="C5158" s="1" t="str">
        <f>+IF(LEN(A5158)&gt;0,VLOOKUP(A5158,Seguimiento_Mar_2025!G$4:J$356,4,FALSE),"")</f>
        <v>INDEPORTES Antioquia</v>
      </c>
      <c r="D5158" t="s">
        <v>1321</v>
      </c>
      <c r="E5158" t="str">
        <f t="shared" si="161"/>
        <v>52010705El Retiro</v>
      </c>
      <c r="F5158" t="str">
        <f t="shared" si="162"/>
        <v/>
      </c>
      <c r="G5158">
        <v>1</v>
      </c>
      <c r="H5158" s="2"/>
      <c r="I5158">
        <f>+ABS(SUMIF($A$4:$A$11183,A5158,$H$4:$H$11183)-IF(ISERROR(VLOOKUP(A5158,Seguimiento_Mar_2025!G$4:U$356,15,FALSE)),0,VLOOKUP(A5158,Seguimiento_Mar_2025!G$4:U$356,15,FALSE)))</f>
        <v>0</v>
      </c>
    </row>
    <row r="5159" spans="1:9" ht="30">
      <c r="A5159" t="s">
        <v>195</v>
      </c>
      <c r="B5159" s="1" t="str">
        <f>+IF(LEN(A5159)&gt;0,VLOOKUP(A5159,Seguimiento_Mar_2025!G$4:H$356,2,FALSE),"")</f>
        <v>Municipios apoyados, asesorados y acompañados en programas de recreación, actividad física y deporte social comunitario</v>
      </c>
      <c r="C5159" s="1" t="str">
        <f>+IF(LEN(A5159)&gt;0,VLOOKUP(A5159,Seguimiento_Mar_2025!G$4:J$356,4,FALSE),"")</f>
        <v>INDEPORTES Antioquia</v>
      </c>
      <c r="D5159" t="s">
        <v>1235</v>
      </c>
      <c r="E5159" t="str">
        <f t="shared" si="161"/>
        <v>52010705El Santuario</v>
      </c>
      <c r="F5159" t="str">
        <f t="shared" si="162"/>
        <v/>
      </c>
      <c r="G5159">
        <v>1</v>
      </c>
      <c r="H5159" s="2"/>
      <c r="I5159">
        <f>+ABS(SUMIF($A$4:$A$11183,A5159,$H$4:$H$11183)-IF(ISERROR(VLOOKUP(A5159,Seguimiento_Mar_2025!G$4:U$356,15,FALSE)),0,VLOOKUP(A5159,Seguimiento_Mar_2025!G$4:U$356,15,FALSE)))</f>
        <v>0</v>
      </c>
    </row>
    <row r="5160" spans="1:9" ht="30">
      <c r="A5160" t="s">
        <v>195</v>
      </c>
      <c r="B5160" s="1" t="str">
        <f>+IF(LEN(A5160)&gt;0,VLOOKUP(A5160,Seguimiento_Mar_2025!G$4:H$356,2,FALSE),"")</f>
        <v>Municipios apoyados, asesorados y acompañados en programas de recreación, actividad física y deporte social comunitario</v>
      </c>
      <c r="C5160" s="1" t="str">
        <f>+IF(LEN(A5160)&gt;0,VLOOKUP(A5160,Seguimiento_Mar_2025!G$4:J$356,4,FALSE),"")</f>
        <v>INDEPORTES Antioquia</v>
      </c>
      <c r="D5160" t="s">
        <v>1246</v>
      </c>
      <c r="E5160" t="str">
        <f t="shared" si="161"/>
        <v>52010705Entrerríos</v>
      </c>
      <c r="F5160" t="str">
        <f t="shared" si="162"/>
        <v/>
      </c>
      <c r="G5160">
        <v>1</v>
      </c>
      <c r="H5160" s="2"/>
      <c r="I5160">
        <f>+ABS(SUMIF($A$4:$A$11183,A5160,$H$4:$H$11183)-IF(ISERROR(VLOOKUP(A5160,Seguimiento_Mar_2025!G$4:U$356,15,FALSE)),0,VLOOKUP(A5160,Seguimiento_Mar_2025!G$4:U$356,15,FALSE)))</f>
        <v>0</v>
      </c>
    </row>
    <row r="5161" spans="1:9" ht="30">
      <c r="A5161" t="s">
        <v>195</v>
      </c>
      <c r="B5161" s="1" t="str">
        <f>+IF(LEN(A5161)&gt;0,VLOOKUP(A5161,Seguimiento_Mar_2025!G$4:H$356,2,FALSE),"")</f>
        <v>Municipios apoyados, asesorados y acompañados en programas de recreación, actividad física y deporte social comunitario</v>
      </c>
      <c r="C5161" s="1" t="str">
        <f>+IF(LEN(A5161)&gt;0,VLOOKUP(A5161,Seguimiento_Mar_2025!G$4:J$356,4,FALSE),"")</f>
        <v>INDEPORTES Antioquia</v>
      </c>
      <c r="D5161" t="s">
        <v>1322</v>
      </c>
      <c r="E5161" t="str">
        <f t="shared" ref="E5161:E5224" si="163">+A5161&amp;D5161</f>
        <v>52010705Envigado</v>
      </c>
      <c r="F5161" t="str">
        <f t="shared" si="162"/>
        <v/>
      </c>
      <c r="G5161">
        <v>1</v>
      </c>
      <c r="H5161" s="2"/>
      <c r="I5161">
        <f>+ABS(SUMIF($A$4:$A$11183,A5161,$H$4:$H$11183)-IF(ISERROR(VLOOKUP(A5161,Seguimiento_Mar_2025!G$4:U$356,15,FALSE)),0,VLOOKUP(A5161,Seguimiento_Mar_2025!G$4:U$356,15,FALSE)))</f>
        <v>0</v>
      </c>
    </row>
    <row r="5162" spans="1:9" ht="30">
      <c r="A5162" t="s">
        <v>195</v>
      </c>
      <c r="B5162" s="1" t="str">
        <f>+IF(LEN(A5162)&gt;0,VLOOKUP(A5162,Seguimiento_Mar_2025!G$4:H$356,2,FALSE),"")</f>
        <v>Municipios apoyados, asesorados y acompañados en programas de recreación, actividad física y deporte social comunitario</v>
      </c>
      <c r="C5162" s="1" t="str">
        <f>+IF(LEN(A5162)&gt;0,VLOOKUP(A5162,Seguimiento_Mar_2025!G$4:J$356,4,FALSE),"")</f>
        <v>INDEPORTES Antioquia</v>
      </c>
      <c r="D5162" t="s">
        <v>1323</v>
      </c>
      <c r="E5162" t="str">
        <f t="shared" si="163"/>
        <v>52010705Fredonia</v>
      </c>
      <c r="F5162" t="str">
        <f t="shared" si="162"/>
        <v/>
      </c>
      <c r="G5162">
        <v>1</v>
      </c>
      <c r="H5162" s="2"/>
      <c r="I5162">
        <f>+ABS(SUMIF($A$4:$A$11183,A5162,$H$4:$H$11183)-IF(ISERROR(VLOOKUP(A5162,Seguimiento_Mar_2025!G$4:U$356,15,FALSE)),0,VLOOKUP(A5162,Seguimiento_Mar_2025!G$4:U$356,15,FALSE)))</f>
        <v>0</v>
      </c>
    </row>
    <row r="5163" spans="1:9" ht="30">
      <c r="A5163" t="s">
        <v>195</v>
      </c>
      <c r="B5163" s="1" t="str">
        <f>+IF(LEN(A5163)&gt;0,VLOOKUP(A5163,Seguimiento_Mar_2025!G$4:H$356,2,FALSE),"")</f>
        <v>Municipios apoyados, asesorados y acompañados en programas de recreación, actividad física y deporte social comunitario</v>
      </c>
      <c r="C5163" s="1" t="str">
        <f>+IF(LEN(A5163)&gt;0,VLOOKUP(A5163,Seguimiento_Mar_2025!G$4:J$356,4,FALSE),"")</f>
        <v>INDEPORTES Antioquia</v>
      </c>
      <c r="D5163" t="s">
        <v>1324</v>
      </c>
      <c r="E5163" t="str">
        <f t="shared" si="163"/>
        <v>52010705Frontino</v>
      </c>
      <c r="F5163" t="str">
        <f t="shared" si="162"/>
        <v/>
      </c>
      <c r="G5163">
        <v>1</v>
      </c>
      <c r="H5163" s="2"/>
      <c r="I5163">
        <f>+ABS(SUMIF($A$4:$A$11183,A5163,$H$4:$H$11183)-IF(ISERROR(VLOOKUP(A5163,Seguimiento_Mar_2025!G$4:U$356,15,FALSE)),0,VLOOKUP(A5163,Seguimiento_Mar_2025!G$4:U$356,15,FALSE)))</f>
        <v>0</v>
      </c>
    </row>
    <row r="5164" spans="1:9" ht="30">
      <c r="A5164" t="s">
        <v>195</v>
      </c>
      <c r="B5164" s="1" t="str">
        <f>+IF(LEN(A5164)&gt;0,VLOOKUP(A5164,Seguimiento_Mar_2025!G$4:H$356,2,FALSE),"")</f>
        <v>Municipios apoyados, asesorados y acompañados en programas de recreación, actividad física y deporte social comunitario</v>
      </c>
      <c r="C5164" s="1" t="str">
        <f>+IF(LEN(A5164)&gt;0,VLOOKUP(A5164,Seguimiento_Mar_2025!G$4:J$356,4,FALSE),"")</f>
        <v>INDEPORTES Antioquia</v>
      </c>
      <c r="D5164" t="s">
        <v>1325</v>
      </c>
      <c r="E5164" t="str">
        <f t="shared" si="163"/>
        <v>52010705Giraldo</v>
      </c>
      <c r="F5164" t="str">
        <f t="shared" si="162"/>
        <v/>
      </c>
      <c r="G5164">
        <v>1</v>
      </c>
      <c r="H5164" s="2"/>
      <c r="I5164">
        <f>+ABS(SUMIF($A$4:$A$11183,A5164,$H$4:$H$11183)-IF(ISERROR(VLOOKUP(A5164,Seguimiento_Mar_2025!G$4:U$356,15,FALSE)),0,VLOOKUP(A5164,Seguimiento_Mar_2025!G$4:U$356,15,FALSE)))</f>
        <v>0</v>
      </c>
    </row>
    <row r="5165" spans="1:9" ht="30">
      <c r="A5165" t="s">
        <v>195</v>
      </c>
      <c r="B5165" s="1" t="str">
        <f>+IF(LEN(A5165)&gt;0,VLOOKUP(A5165,Seguimiento_Mar_2025!G$4:H$356,2,FALSE),"")</f>
        <v>Municipios apoyados, asesorados y acompañados en programas de recreación, actividad física y deporte social comunitario</v>
      </c>
      <c r="C5165" s="1" t="str">
        <f>+IF(LEN(A5165)&gt;0,VLOOKUP(A5165,Seguimiento_Mar_2025!G$4:J$356,4,FALSE),"")</f>
        <v>INDEPORTES Antioquia</v>
      </c>
      <c r="D5165" t="s">
        <v>1261</v>
      </c>
      <c r="E5165" t="str">
        <f t="shared" si="163"/>
        <v>52010705Girardota</v>
      </c>
      <c r="F5165" t="str">
        <f t="shared" si="162"/>
        <v/>
      </c>
      <c r="G5165">
        <v>1</v>
      </c>
      <c r="H5165" s="2"/>
      <c r="I5165">
        <f>+ABS(SUMIF($A$4:$A$11183,A5165,$H$4:$H$11183)-IF(ISERROR(VLOOKUP(A5165,Seguimiento_Mar_2025!G$4:U$356,15,FALSE)),0,VLOOKUP(A5165,Seguimiento_Mar_2025!G$4:U$356,15,FALSE)))</f>
        <v>0</v>
      </c>
    </row>
    <row r="5166" spans="1:9" ht="30">
      <c r="A5166" t="s">
        <v>195</v>
      </c>
      <c r="B5166" s="1" t="str">
        <f>+IF(LEN(A5166)&gt;0,VLOOKUP(A5166,Seguimiento_Mar_2025!G$4:H$356,2,FALSE),"")</f>
        <v>Municipios apoyados, asesorados y acompañados en programas de recreación, actividad física y deporte social comunitario</v>
      </c>
      <c r="C5166" s="1" t="str">
        <f>+IF(LEN(A5166)&gt;0,VLOOKUP(A5166,Seguimiento_Mar_2025!G$4:J$356,4,FALSE),"")</f>
        <v>INDEPORTES Antioquia</v>
      </c>
      <c r="D5166" t="s">
        <v>1326</v>
      </c>
      <c r="E5166" t="str">
        <f t="shared" si="163"/>
        <v>52010705Gómez Plata</v>
      </c>
      <c r="F5166" t="str">
        <f t="shared" si="162"/>
        <v/>
      </c>
      <c r="G5166">
        <v>1</v>
      </c>
      <c r="H5166" s="2"/>
      <c r="I5166">
        <f>+ABS(SUMIF($A$4:$A$11183,A5166,$H$4:$H$11183)-IF(ISERROR(VLOOKUP(A5166,Seguimiento_Mar_2025!G$4:U$356,15,FALSE)),0,VLOOKUP(A5166,Seguimiento_Mar_2025!G$4:U$356,15,FALSE)))</f>
        <v>0</v>
      </c>
    </row>
    <row r="5167" spans="1:9" ht="30">
      <c r="A5167" t="s">
        <v>195</v>
      </c>
      <c r="B5167" s="1" t="str">
        <f>+IF(LEN(A5167)&gt;0,VLOOKUP(A5167,Seguimiento_Mar_2025!G$4:H$356,2,FALSE),"")</f>
        <v>Municipios apoyados, asesorados y acompañados en programas de recreación, actividad física y deporte social comunitario</v>
      </c>
      <c r="C5167" s="1" t="str">
        <f>+IF(LEN(A5167)&gt;0,VLOOKUP(A5167,Seguimiento_Mar_2025!G$4:J$356,4,FALSE),"")</f>
        <v>INDEPORTES Antioquia</v>
      </c>
      <c r="D5167" t="s">
        <v>1234</v>
      </c>
      <c r="E5167" t="str">
        <f t="shared" si="163"/>
        <v>52010705Granada</v>
      </c>
      <c r="F5167" t="str">
        <f t="shared" si="162"/>
        <v/>
      </c>
      <c r="G5167">
        <v>1</v>
      </c>
      <c r="H5167" s="2"/>
      <c r="I5167">
        <f>+ABS(SUMIF($A$4:$A$11183,A5167,$H$4:$H$11183)-IF(ISERROR(VLOOKUP(A5167,Seguimiento_Mar_2025!G$4:U$356,15,FALSE)),0,VLOOKUP(A5167,Seguimiento_Mar_2025!G$4:U$356,15,FALSE)))</f>
        <v>0</v>
      </c>
    </row>
    <row r="5168" spans="1:9" ht="30">
      <c r="A5168" t="s">
        <v>195</v>
      </c>
      <c r="B5168" s="1" t="str">
        <f>+IF(LEN(A5168)&gt;0,VLOOKUP(A5168,Seguimiento_Mar_2025!G$4:H$356,2,FALSE),"")</f>
        <v>Municipios apoyados, asesorados y acompañados en programas de recreación, actividad física y deporte social comunitario</v>
      </c>
      <c r="C5168" s="1" t="str">
        <f>+IF(LEN(A5168)&gt;0,VLOOKUP(A5168,Seguimiento_Mar_2025!G$4:J$356,4,FALSE),"")</f>
        <v>INDEPORTES Antioquia</v>
      </c>
      <c r="D5168" t="s">
        <v>1282</v>
      </c>
      <c r="E5168" t="str">
        <f t="shared" si="163"/>
        <v>52010705Guadalupe</v>
      </c>
      <c r="F5168" t="str">
        <f t="shared" si="162"/>
        <v/>
      </c>
      <c r="G5168">
        <v>1</v>
      </c>
      <c r="H5168" s="2"/>
      <c r="I5168">
        <f>+ABS(SUMIF($A$4:$A$11183,A5168,$H$4:$H$11183)-IF(ISERROR(VLOOKUP(A5168,Seguimiento_Mar_2025!G$4:U$356,15,FALSE)),0,VLOOKUP(A5168,Seguimiento_Mar_2025!G$4:U$356,15,FALSE)))</f>
        <v>0</v>
      </c>
    </row>
    <row r="5169" spans="1:9" ht="30">
      <c r="A5169" t="s">
        <v>195</v>
      </c>
      <c r="B5169" s="1" t="str">
        <f>+IF(LEN(A5169)&gt;0,VLOOKUP(A5169,Seguimiento_Mar_2025!G$4:H$356,2,FALSE),"")</f>
        <v>Municipios apoyados, asesorados y acompañados en programas de recreación, actividad física y deporte social comunitario</v>
      </c>
      <c r="C5169" s="1" t="str">
        <f>+IF(LEN(A5169)&gt;0,VLOOKUP(A5169,Seguimiento_Mar_2025!G$4:J$356,4,FALSE),"")</f>
        <v>INDEPORTES Antioquia</v>
      </c>
      <c r="D5169" t="s">
        <v>1327</v>
      </c>
      <c r="E5169" t="str">
        <f t="shared" si="163"/>
        <v>52010705Guarne</v>
      </c>
      <c r="F5169" t="str">
        <f t="shared" si="162"/>
        <v/>
      </c>
      <c r="G5169">
        <v>1</v>
      </c>
      <c r="H5169" s="2"/>
      <c r="I5169">
        <f>+ABS(SUMIF($A$4:$A$11183,A5169,$H$4:$H$11183)-IF(ISERROR(VLOOKUP(A5169,Seguimiento_Mar_2025!G$4:U$356,15,FALSE)),0,VLOOKUP(A5169,Seguimiento_Mar_2025!G$4:U$356,15,FALSE)))</f>
        <v>0</v>
      </c>
    </row>
    <row r="5170" spans="1:9" ht="30">
      <c r="A5170" t="s">
        <v>195</v>
      </c>
      <c r="B5170" s="1" t="str">
        <f>+IF(LEN(A5170)&gt;0,VLOOKUP(A5170,Seguimiento_Mar_2025!G$4:H$356,2,FALSE),"")</f>
        <v>Municipios apoyados, asesorados y acompañados en programas de recreación, actividad física y deporte social comunitario</v>
      </c>
      <c r="C5170" s="1" t="str">
        <f>+IF(LEN(A5170)&gt;0,VLOOKUP(A5170,Seguimiento_Mar_2025!G$4:J$356,4,FALSE),"")</f>
        <v>INDEPORTES Antioquia</v>
      </c>
      <c r="D5170" t="s">
        <v>1328</v>
      </c>
      <c r="E5170" t="str">
        <f t="shared" si="163"/>
        <v>52010705Guatapé</v>
      </c>
      <c r="F5170" t="str">
        <f t="shared" si="162"/>
        <v/>
      </c>
      <c r="G5170">
        <v>1</v>
      </c>
      <c r="H5170" s="2"/>
      <c r="I5170">
        <f>+ABS(SUMIF($A$4:$A$11183,A5170,$H$4:$H$11183)-IF(ISERROR(VLOOKUP(A5170,Seguimiento_Mar_2025!G$4:U$356,15,FALSE)),0,VLOOKUP(A5170,Seguimiento_Mar_2025!G$4:U$356,15,FALSE)))</f>
        <v>0</v>
      </c>
    </row>
    <row r="5171" spans="1:9" ht="30">
      <c r="A5171" t="s">
        <v>195</v>
      </c>
      <c r="B5171" s="1" t="str">
        <f>+IF(LEN(A5171)&gt;0,VLOOKUP(A5171,Seguimiento_Mar_2025!G$4:H$356,2,FALSE),"")</f>
        <v>Municipios apoyados, asesorados y acompañados en programas de recreación, actividad física y deporte social comunitario</v>
      </c>
      <c r="C5171" s="1" t="str">
        <f>+IF(LEN(A5171)&gt;0,VLOOKUP(A5171,Seguimiento_Mar_2025!G$4:J$356,4,FALSE),"")</f>
        <v>INDEPORTES Antioquia</v>
      </c>
      <c r="D5171" t="s">
        <v>1293</v>
      </c>
      <c r="E5171" t="str">
        <f t="shared" si="163"/>
        <v>52010705Heliconia</v>
      </c>
      <c r="F5171" t="str">
        <f t="shared" si="162"/>
        <v/>
      </c>
      <c r="G5171">
        <v>1</v>
      </c>
      <c r="H5171" s="2"/>
      <c r="I5171">
        <f>+ABS(SUMIF($A$4:$A$11183,A5171,$H$4:$H$11183)-IF(ISERROR(VLOOKUP(A5171,Seguimiento_Mar_2025!G$4:U$356,15,FALSE)),0,VLOOKUP(A5171,Seguimiento_Mar_2025!G$4:U$356,15,FALSE)))</f>
        <v>0</v>
      </c>
    </row>
    <row r="5172" spans="1:9" ht="30">
      <c r="A5172" t="s">
        <v>195</v>
      </c>
      <c r="B5172" s="1" t="str">
        <f>+IF(LEN(A5172)&gt;0,VLOOKUP(A5172,Seguimiento_Mar_2025!G$4:H$356,2,FALSE),"")</f>
        <v>Municipios apoyados, asesorados y acompañados en programas de recreación, actividad física y deporte social comunitario</v>
      </c>
      <c r="C5172" s="1" t="str">
        <f>+IF(LEN(A5172)&gt;0,VLOOKUP(A5172,Seguimiento_Mar_2025!G$4:J$356,4,FALSE),"")</f>
        <v>INDEPORTES Antioquia</v>
      </c>
      <c r="D5172" t="s">
        <v>1283</v>
      </c>
      <c r="E5172" t="str">
        <f t="shared" si="163"/>
        <v>52010705Hispania</v>
      </c>
      <c r="F5172" t="str">
        <f t="shared" si="162"/>
        <v/>
      </c>
      <c r="G5172">
        <v>1</v>
      </c>
      <c r="H5172" s="2"/>
      <c r="I5172">
        <f>+ABS(SUMIF($A$4:$A$11183,A5172,$H$4:$H$11183)-IF(ISERROR(VLOOKUP(A5172,Seguimiento_Mar_2025!G$4:U$356,15,FALSE)),0,VLOOKUP(A5172,Seguimiento_Mar_2025!G$4:U$356,15,FALSE)))</f>
        <v>0</v>
      </c>
    </row>
    <row r="5173" spans="1:9" ht="30">
      <c r="A5173" t="s">
        <v>195</v>
      </c>
      <c r="B5173" s="1" t="str">
        <f>+IF(LEN(A5173)&gt;0,VLOOKUP(A5173,Seguimiento_Mar_2025!G$4:H$356,2,FALSE),"")</f>
        <v>Municipios apoyados, asesorados y acompañados en programas de recreación, actividad física y deporte social comunitario</v>
      </c>
      <c r="C5173" s="1" t="str">
        <f>+IF(LEN(A5173)&gt;0,VLOOKUP(A5173,Seguimiento_Mar_2025!G$4:J$356,4,FALSE),"")</f>
        <v>INDEPORTES Antioquia</v>
      </c>
      <c r="D5173" t="s">
        <v>1329</v>
      </c>
      <c r="E5173" t="str">
        <f t="shared" si="163"/>
        <v>52010705Itagüí</v>
      </c>
      <c r="F5173" t="str">
        <f t="shared" si="162"/>
        <v/>
      </c>
      <c r="G5173">
        <v>1</v>
      </c>
      <c r="H5173" s="2"/>
      <c r="I5173">
        <f>+ABS(SUMIF($A$4:$A$11183,A5173,$H$4:$H$11183)-IF(ISERROR(VLOOKUP(A5173,Seguimiento_Mar_2025!G$4:U$356,15,FALSE)),0,VLOOKUP(A5173,Seguimiento_Mar_2025!G$4:U$356,15,FALSE)))</f>
        <v>0</v>
      </c>
    </row>
    <row r="5174" spans="1:9" ht="30">
      <c r="A5174" t="s">
        <v>195</v>
      </c>
      <c r="B5174" s="1" t="str">
        <f>+IF(LEN(A5174)&gt;0,VLOOKUP(A5174,Seguimiento_Mar_2025!G$4:H$356,2,FALSE),"")</f>
        <v>Municipios apoyados, asesorados y acompañados en programas de recreación, actividad física y deporte social comunitario</v>
      </c>
      <c r="C5174" s="1" t="str">
        <f>+IF(LEN(A5174)&gt;0,VLOOKUP(A5174,Seguimiento_Mar_2025!G$4:J$356,4,FALSE),"")</f>
        <v>INDEPORTES Antioquia</v>
      </c>
      <c r="D5174" t="s">
        <v>1238</v>
      </c>
      <c r="E5174" t="str">
        <f t="shared" si="163"/>
        <v>52010705Ituango</v>
      </c>
      <c r="F5174" t="str">
        <f t="shared" si="162"/>
        <v/>
      </c>
      <c r="G5174">
        <v>1</v>
      </c>
      <c r="H5174" s="2"/>
      <c r="I5174">
        <f>+ABS(SUMIF($A$4:$A$11183,A5174,$H$4:$H$11183)-IF(ISERROR(VLOOKUP(A5174,Seguimiento_Mar_2025!G$4:U$356,15,FALSE)),0,VLOOKUP(A5174,Seguimiento_Mar_2025!G$4:U$356,15,FALSE)))</f>
        <v>0</v>
      </c>
    </row>
    <row r="5175" spans="1:9" ht="30">
      <c r="A5175" t="s">
        <v>195</v>
      </c>
      <c r="B5175" s="1" t="str">
        <f>+IF(LEN(A5175)&gt;0,VLOOKUP(A5175,Seguimiento_Mar_2025!G$4:H$356,2,FALSE),"")</f>
        <v>Municipios apoyados, asesorados y acompañados en programas de recreación, actividad física y deporte social comunitario</v>
      </c>
      <c r="C5175" s="1" t="str">
        <f>+IF(LEN(A5175)&gt;0,VLOOKUP(A5175,Seguimiento_Mar_2025!G$4:J$356,4,FALSE),"")</f>
        <v>INDEPORTES Antioquia</v>
      </c>
      <c r="D5175" t="s">
        <v>1330</v>
      </c>
      <c r="E5175" t="str">
        <f t="shared" si="163"/>
        <v>52010705Jardín</v>
      </c>
      <c r="F5175" t="str">
        <f t="shared" si="162"/>
        <v/>
      </c>
      <c r="G5175">
        <v>1</v>
      </c>
      <c r="H5175" s="2"/>
      <c r="I5175">
        <f>+ABS(SUMIF($A$4:$A$11183,A5175,$H$4:$H$11183)-IF(ISERROR(VLOOKUP(A5175,Seguimiento_Mar_2025!G$4:U$356,15,FALSE)),0,VLOOKUP(A5175,Seguimiento_Mar_2025!G$4:U$356,15,FALSE)))</f>
        <v>0</v>
      </c>
    </row>
    <row r="5176" spans="1:9" ht="30">
      <c r="A5176" t="s">
        <v>195</v>
      </c>
      <c r="B5176" s="1" t="str">
        <f>+IF(LEN(A5176)&gt;0,VLOOKUP(A5176,Seguimiento_Mar_2025!G$4:H$356,2,FALSE),"")</f>
        <v>Municipios apoyados, asesorados y acompañados en programas de recreación, actividad física y deporte social comunitario</v>
      </c>
      <c r="C5176" s="1" t="str">
        <f>+IF(LEN(A5176)&gt;0,VLOOKUP(A5176,Seguimiento_Mar_2025!G$4:J$356,4,FALSE),"")</f>
        <v>INDEPORTES Antioquia</v>
      </c>
      <c r="D5176" t="s">
        <v>1237</v>
      </c>
      <c r="E5176" t="str">
        <f t="shared" si="163"/>
        <v>52010705Jericó</v>
      </c>
      <c r="F5176" t="str">
        <f t="shared" si="162"/>
        <v/>
      </c>
      <c r="G5176">
        <v>1</v>
      </c>
      <c r="H5176" s="2"/>
      <c r="I5176">
        <f>+ABS(SUMIF($A$4:$A$11183,A5176,$H$4:$H$11183)-IF(ISERROR(VLOOKUP(A5176,Seguimiento_Mar_2025!G$4:U$356,15,FALSE)),0,VLOOKUP(A5176,Seguimiento_Mar_2025!G$4:U$356,15,FALSE)))</f>
        <v>0</v>
      </c>
    </row>
    <row r="5177" spans="1:9" ht="30">
      <c r="A5177" t="s">
        <v>195</v>
      </c>
      <c r="B5177" s="1" t="str">
        <f>+IF(LEN(A5177)&gt;0,VLOOKUP(A5177,Seguimiento_Mar_2025!G$4:H$356,2,FALSE),"")</f>
        <v>Municipios apoyados, asesorados y acompañados en programas de recreación, actividad física y deporte social comunitario</v>
      </c>
      <c r="C5177" s="1" t="str">
        <f>+IF(LEN(A5177)&gt;0,VLOOKUP(A5177,Seguimiento_Mar_2025!G$4:J$356,4,FALSE),"")</f>
        <v>INDEPORTES Antioquia</v>
      </c>
      <c r="D5177" t="s">
        <v>1331</v>
      </c>
      <c r="E5177" t="str">
        <f t="shared" si="163"/>
        <v>52010705La Ceja del Tambo</v>
      </c>
      <c r="F5177" t="str">
        <f t="shared" si="162"/>
        <v/>
      </c>
      <c r="G5177">
        <v>1</v>
      </c>
      <c r="H5177" s="2"/>
      <c r="I5177">
        <f>+ABS(SUMIF($A$4:$A$11183,A5177,$H$4:$H$11183)-IF(ISERROR(VLOOKUP(A5177,Seguimiento_Mar_2025!G$4:U$356,15,FALSE)),0,VLOOKUP(A5177,Seguimiento_Mar_2025!G$4:U$356,15,FALSE)))</f>
        <v>0</v>
      </c>
    </row>
    <row r="5178" spans="1:9" ht="30">
      <c r="A5178" t="s">
        <v>195</v>
      </c>
      <c r="B5178" s="1" t="str">
        <f>+IF(LEN(A5178)&gt;0,VLOOKUP(A5178,Seguimiento_Mar_2025!G$4:H$356,2,FALSE),"")</f>
        <v>Municipios apoyados, asesorados y acompañados en programas de recreación, actividad física y deporte social comunitario</v>
      </c>
      <c r="C5178" s="1" t="str">
        <f>+IF(LEN(A5178)&gt;0,VLOOKUP(A5178,Seguimiento_Mar_2025!G$4:J$356,4,FALSE),"")</f>
        <v>INDEPORTES Antioquia</v>
      </c>
      <c r="D5178" t="s">
        <v>1332</v>
      </c>
      <c r="E5178" t="str">
        <f t="shared" si="163"/>
        <v>52010705La Estrella</v>
      </c>
      <c r="F5178" t="str">
        <f t="shared" si="162"/>
        <v/>
      </c>
      <c r="G5178">
        <v>1</v>
      </c>
      <c r="H5178" s="2"/>
      <c r="I5178">
        <f>+ABS(SUMIF($A$4:$A$11183,A5178,$H$4:$H$11183)-IF(ISERROR(VLOOKUP(A5178,Seguimiento_Mar_2025!G$4:U$356,15,FALSE)),0,VLOOKUP(A5178,Seguimiento_Mar_2025!G$4:U$356,15,FALSE)))</f>
        <v>0</v>
      </c>
    </row>
    <row r="5179" spans="1:9" ht="30">
      <c r="A5179" t="s">
        <v>195</v>
      </c>
      <c r="B5179" s="1" t="str">
        <f>+IF(LEN(A5179)&gt;0,VLOOKUP(A5179,Seguimiento_Mar_2025!G$4:H$356,2,FALSE),"")</f>
        <v>Municipios apoyados, asesorados y acompañados en programas de recreación, actividad física y deporte social comunitario</v>
      </c>
      <c r="C5179" s="1" t="str">
        <f>+IF(LEN(A5179)&gt;0,VLOOKUP(A5179,Seguimiento_Mar_2025!G$4:J$356,4,FALSE),"")</f>
        <v>INDEPORTES Antioquia</v>
      </c>
      <c r="D5179" t="s">
        <v>1294</v>
      </c>
      <c r="E5179" t="str">
        <f t="shared" si="163"/>
        <v>52010705La Pintada</v>
      </c>
      <c r="F5179" t="str">
        <f t="shared" si="162"/>
        <v/>
      </c>
      <c r="G5179">
        <v>1</v>
      </c>
      <c r="H5179" s="2"/>
      <c r="I5179">
        <f>+ABS(SUMIF($A$4:$A$11183,A5179,$H$4:$H$11183)-IF(ISERROR(VLOOKUP(A5179,Seguimiento_Mar_2025!G$4:U$356,15,FALSE)),0,VLOOKUP(A5179,Seguimiento_Mar_2025!G$4:U$356,15,FALSE)))</f>
        <v>0</v>
      </c>
    </row>
    <row r="5180" spans="1:9" ht="30">
      <c r="A5180" t="s">
        <v>195</v>
      </c>
      <c r="B5180" s="1" t="str">
        <f>+IF(LEN(A5180)&gt;0,VLOOKUP(A5180,Seguimiento_Mar_2025!G$4:H$356,2,FALSE),"")</f>
        <v>Municipios apoyados, asesorados y acompañados en programas de recreación, actividad física y deporte social comunitario</v>
      </c>
      <c r="C5180" s="1" t="str">
        <f>+IF(LEN(A5180)&gt;0,VLOOKUP(A5180,Seguimiento_Mar_2025!G$4:J$356,4,FALSE),"")</f>
        <v>INDEPORTES Antioquia</v>
      </c>
      <c r="D5180" t="s">
        <v>1333</v>
      </c>
      <c r="E5180" t="str">
        <f t="shared" si="163"/>
        <v>52010705La Unión</v>
      </c>
      <c r="F5180" t="str">
        <f t="shared" si="162"/>
        <v/>
      </c>
      <c r="G5180">
        <v>1</v>
      </c>
      <c r="H5180" s="2"/>
      <c r="I5180">
        <f>+ABS(SUMIF($A$4:$A$11183,A5180,$H$4:$H$11183)-IF(ISERROR(VLOOKUP(A5180,Seguimiento_Mar_2025!G$4:U$356,15,FALSE)),0,VLOOKUP(A5180,Seguimiento_Mar_2025!G$4:U$356,15,FALSE)))</f>
        <v>0</v>
      </c>
    </row>
    <row r="5181" spans="1:9" ht="30">
      <c r="A5181" t="s">
        <v>195</v>
      </c>
      <c r="B5181" s="1" t="str">
        <f>+IF(LEN(A5181)&gt;0,VLOOKUP(A5181,Seguimiento_Mar_2025!G$4:H$356,2,FALSE),"")</f>
        <v>Municipios apoyados, asesorados y acompañados en programas de recreación, actividad física y deporte social comunitario</v>
      </c>
      <c r="C5181" s="1" t="str">
        <f>+IF(LEN(A5181)&gt;0,VLOOKUP(A5181,Seguimiento_Mar_2025!G$4:J$356,4,FALSE),"")</f>
        <v>INDEPORTES Antioquia</v>
      </c>
      <c r="D5181" t="s">
        <v>1240</v>
      </c>
      <c r="E5181" t="str">
        <f t="shared" si="163"/>
        <v>52010705Liborina</v>
      </c>
      <c r="F5181" t="str">
        <f t="shared" si="162"/>
        <v/>
      </c>
      <c r="G5181">
        <v>1</v>
      </c>
      <c r="H5181" s="2"/>
      <c r="I5181">
        <f>+ABS(SUMIF($A$4:$A$11183,A5181,$H$4:$H$11183)-IF(ISERROR(VLOOKUP(A5181,Seguimiento_Mar_2025!G$4:U$356,15,FALSE)),0,VLOOKUP(A5181,Seguimiento_Mar_2025!G$4:U$356,15,FALSE)))</f>
        <v>0</v>
      </c>
    </row>
    <row r="5182" spans="1:9" ht="30">
      <c r="A5182" t="s">
        <v>195</v>
      </c>
      <c r="B5182" s="1" t="str">
        <f>+IF(LEN(A5182)&gt;0,VLOOKUP(A5182,Seguimiento_Mar_2025!G$4:H$356,2,FALSE),"")</f>
        <v>Municipios apoyados, asesorados y acompañados en programas de recreación, actividad física y deporte social comunitario</v>
      </c>
      <c r="C5182" s="1" t="str">
        <f>+IF(LEN(A5182)&gt;0,VLOOKUP(A5182,Seguimiento_Mar_2025!G$4:J$356,4,FALSE),"")</f>
        <v>INDEPORTES Antioquia</v>
      </c>
      <c r="D5182" t="s">
        <v>1275</v>
      </c>
      <c r="E5182" t="str">
        <f t="shared" si="163"/>
        <v>52010705Maceo</v>
      </c>
      <c r="F5182" t="str">
        <f t="shared" si="162"/>
        <v/>
      </c>
      <c r="G5182">
        <v>1</v>
      </c>
      <c r="H5182" s="2"/>
      <c r="I5182">
        <f>+ABS(SUMIF($A$4:$A$11183,A5182,$H$4:$H$11183)-IF(ISERROR(VLOOKUP(A5182,Seguimiento_Mar_2025!G$4:U$356,15,FALSE)),0,VLOOKUP(A5182,Seguimiento_Mar_2025!G$4:U$356,15,FALSE)))</f>
        <v>0</v>
      </c>
    </row>
    <row r="5183" spans="1:9" ht="30">
      <c r="A5183" t="s">
        <v>195</v>
      </c>
      <c r="B5183" s="1" t="str">
        <f>+IF(LEN(A5183)&gt;0,VLOOKUP(A5183,Seguimiento_Mar_2025!G$4:H$356,2,FALSE),"")</f>
        <v>Municipios apoyados, asesorados y acompañados en programas de recreación, actividad física y deporte social comunitario</v>
      </c>
      <c r="C5183" s="1" t="str">
        <f>+IF(LEN(A5183)&gt;0,VLOOKUP(A5183,Seguimiento_Mar_2025!G$4:J$356,4,FALSE),"")</f>
        <v>INDEPORTES Antioquia</v>
      </c>
      <c r="D5183" t="s">
        <v>1334</v>
      </c>
      <c r="E5183" t="str">
        <f t="shared" si="163"/>
        <v>52010705Marinilla</v>
      </c>
      <c r="F5183" t="str">
        <f t="shared" si="162"/>
        <v/>
      </c>
      <c r="G5183">
        <v>1</v>
      </c>
      <c r="H5183" s="2"/>
      <c r="I5183">
        <f>+ABS(SUMIF($A$4:$A$11183,A5183,$H$4:$H$11183)-IF(ISERROR(VLOOKUP(A5183,Seguimiento_Mar_2025!G$4:U$356,15,FALSE)),0,VLOOKUP(A5183,Seguimiento_Mar_2025!G$4:U$356,15,FALSE)))</f>
        <v>0</v>
      </c>
    </row>
    <row r="5184" spans="1:9" ht="30">
      <c r="A5184" t="s">
        <v>195</v>
      </c>
      <c r="B5184" s="1" t="str">
        <f>+IF(LEN(A5184)&gt;0,VLOOKUP(A5184,Seguimiento_Mar_2025!G$4:H$356,2,FALSE),"")</f>
        <v>Municipios apoyados, asesorados y acompañados en programas de recreación, actividad física y deporte social comunitario</v>
      </c>
      <c r="C5184" s="1" t="str">
        <f>+IF(LEN(A5184)&gt;0,VLOOKUP(A5184,Seguimiento_Mar_2025!G$4:J$356,4,FALSE),"")</f>
        <v>INDEPORTES Antioquia</v>
      </c>
      <c r="D5184" t="s">
        <v>1256</v>
      </c>
      <c r="E5184" t="str">
        <f t="shared" si="163"/>
        <v>52010705Medellín</v>
      </c>
      <c r="F5184" t="str">
        <f t="shared" si="162"/>
        <v/>
      </c>
      <c r="G5184">
        <v>1</v>
      </c>
      <c r="H5184" s="2"/>
      <c r="I5184">
        <f>+ABS(SUMIF($A$4:$A$11183,A5184,$H$4:$H$11183)-IF(ISERROR(VLOOKUP(A5184,Seguimiento_Mar_2025!G$4:U$356,15,FALSE)),0,VLOOKUP(A5184,Seguimiento_Mar_2025!G$4:U$356,15,FALSE)))</f>
        <v>0</v>
      </c>
    </row>
    <row r="5185" spans="1:9" ht="30">
      <c r="A5185" t="s">
        <v>195</v>
      </c>
      <c r="B5185" s="1" t="str">
        <f>+IF(LEN(A5185)&gt;0,VLOOKUP(A5185,Seguimiento_Mar_2025!G$4:H$356,2,FALSE),"")</f>
        <v>Municipios apoyados, asesorados y acompañados en programas de recreación, actividad física y deporte social comunitario</v>
      </c>
      <c r="C5185" s="1" t="str">
        <f>+IF(LEN(A5185)&gt;0,VLOOKUP(A5185,Seguimiento_Mar_2025!G$4:J$356,4,FALSE),"")</f>
        <v>INDEPORTES Antioquia</v>
      </c>
      <c r="D5185" t="s">
        <v>1284</v>
      </c>
      <c r="E5185" t="str">
        <f t="shared" si="163"/>
        <v>52010705Montebello</v>
      </c>
      <c r="F5185" t="str">
        <f t="shared" si="162"/>
        <v/>
      </c>
      <c r="G5185">
        <v>1</v>
      </c>
      <c r="H5185" s="2"/>
      <c r="I5185">
        <f>+ABS(SUMIF($A$4:$A$11183,A5185,$H$4:$H$11183)-IF(ISERROR(VLOOKUP(A5185,Seguimiento_Mar_2025!G$4:U$356,15,FALSE)),0,VLOOKUP(A5185,Seguimiento_Mar_2025!G$4:U$356,15,FALSE)))</f>
        <v>0</v>
      </c>
    </row>
    <row r="5186" spans="1:9" ht="30">
      <c r="A5186" t="s">
        <v>195</v>
      </c>
      <c r="B5186" s="1" t="str">
        <f>+IF(LEN(A5186)&gt;0,VLOOKUP(A5186,Seguimiento_Mar_2025!G$4:H$356,2,FALSE),"")</f>
        <v>Municipios apoyados, asesorados y acompañados en programas de recreación, actividad física y deporte social comunitario</v>
      </c>
      <c r="C5186" s="1" t="str">
        <f>+IF(LEN(A5186)&gt;0,VLOOKUP(A5186,Seguimiento_Mar_2025!G$4:J$356,4,FALSE),"")</f>
        <v>INDEPORTES Antioquia</v>
      </c>
      <c r="D5186" t="s">
        <v>1243</v>
      </c>
      <c r="E5186" t="str">
        <f t="shared" si="163"/>
        <v>52010705Murindó</v>
      </c>
      <c r="F5186" t="str">
        <f t="shared" si="162"/>
        <v/>
      </c>
      <c r="G5186">
        <v>1</v>
      </c>
      <c r="H5186" s="2"/>
      <c r="I5186">
        <f>+ABS(SUMIF($A$4:$A$11183,A5186,$H$4:$H$11183)-IF(ISERROR(VLOOKUP(A5186,Seguimiento_Mar_2025!G$4:U$356,15,FALSE)),0,VLOOKUP(A5186,Seguimiento_Mar_2025!G$4:U$356,15,FALSE)))</f>
        <v>0</v>
      </c>
    </row>
    <row r="5187" spans="1:9" ht="30">
      <c r="A5187" t="s">
        <v>195</v>
      </c>
      <c r="B5187" s="1" t="str">
        <f>+IF(LEN(A5187)&gt;0,VLOOKUP(A5187,Seguimiento_Mar_2025!G$4:H$356,2,FALSE),"")</f>
        <v>Municipios apoyados, asesorados y acompañados en programas de recreación, actividad física y deporte social comunitario</v>
      </c>
      <c r="C5187" s="1" t="str">
        <f>+IF(LEN(A5187)&gt;0,VLOOKUP(A5187,Seguimiento_Mar_2025!G$4:J$356,4,FALSE),"")</f>
        <v>INDEPORTES Antioquia</v>
      </c>
      <c r="D5187" t="s">
        <v>1285</v>
      </c>
      <c r="E5187" t="str">
        <f t="shared" si="163"/>
        <v>52010705Mutatá</v>
      </c>
      <c r="F5187" t="str">
        <f t="shared" si="162"/>
        <v/>
      </c>
      <c r="G5187">
        <v>1</v>
      </c>
      <c r="H5187" s="2"/>
      <c r="I5187">
        <f>+ABS(SUMIF($A$4:$A$11183,A5187,$H$4:$H$11183)-IF(ISERROR(VLOOKUP(A5187,Seguimiento_Mar_2025!G$4:U$356,15,FALSE)),0,VLOOKUP(A5187,Seguimiento_Mar_2025!G$4:U$356,15,FALSE)))</f>
        <v>0</v>
      </c>
    </row>
    <row r="5188" spans="1:9" ht="30">
      <c r="A5188" t="s">
        <v>195</v>
      </c>
      <c r="B5188" s="1" t="str">
        <f>+IF(LEN(A5188)&gt;0,VLOOKUP(A5188,Seguimiento_Mar_2025!G$4:H$356,2,FALSE),"")</f>
        <v>Municipios apoyados, asesorados y acompañados en programas de recreación, actividad física y deporte social comunitario</v>
      </c>
      <c r="C5188" s="1" t="str">
        <f>+IF(LEN(A5188)&gt;0,VLOOKUP(A5188,Seguimiento_Mar_2025!G$4:J$356,4,FALSE),"")</f>
        <v>INDEPORTES Antioquia</v>
      </c>
      <c r="D5188" t="s">
        <v>1286</v>
      </c>
      <c r="E5188" t="str">
        <f t="shared" si="163"/>
        <v>52010705Nariño</v>
      </c>
      <c r="F5188" t="str">
        <f t="shared" ref="F5188:F5251" si="164">+IF(IF(LEN(E5188)&gt;0,COUNTIF($E$4:$E$11183,E5188),"")=1,"",IF(LEN(E5188)&gt;0,COUNTIF($E$4:$E$11183,E5188),""))</f>
        <v/>
      </c>
      <c r="G5188">
        <v>1</v>
      </c>
      <c r="H5188" s="2"/>
      <c r="I5188">
        <f>+ABS(SUMIF($A$4:$A$11183,A5188,$H$4:$H$11183)-IF(ISERROR(VLOOKUP(A5188,Seguimiento_Mar_2025!G$4:U$356,15,FALSE)),0,VLOOKUP(A5188,Seguimiento_Mar_2025!G$4:U$356,15,FALSE)))</f>
        <v>0</v>
      </c>
    </row>
    <row r="5189" spans="1:9" ht="30">
      <c r="A5189" t="s">
        <v>195</v>
      </c>
      <c r="B5189" s="1" t="str">
        <f>+IF(LEN(A5189)&gt;0,VLOOKUP(A5189,Seguimiento_Mar_2025!G$4:H$356,2,FALSE),"")</f>
        <v>Municipios apoyados, asesorados y acompañados en programas de recreación, actividad física y deporte social comunitario</v>
      </c>
      <c r="C5189" s="1" t="str">
        <f>+IF(LEN(A5189)&gt;0,VLOOKUP(A5189,Seguimiento_Mar_2025!G$4:J$356,4,FALSE),"")</f>
        <v>INDEPORTES Antioquia</v>
      </c>
      <c r="D5189" t="s">
        <v>1239</v>
      </c>
      <c r="E5189" t="str">
        <f t="shared" si="163"/>
        <v>52010705Nechí</v>
      </c>
      <c r="F5189" t="str">
        <f t="shared" si="164"/>
        <v/>
      </c>
      <c r="G5189">
        <v>1</v>
      </c>
      <c r="H5189" s="2"/>
      <c r="I5189">
        <f>+ABS(SUMIF($A$4:$A$11183,A5189,$H$4:$H$11183)-IF(ISERROR(VLOOKUP(A5189,Seguimiento_Mar_2025!G$4:U$356,15,FALSE)),0,VLOOKUP(A5189,Seguimiento_Mar_2025!G$4:U$356,15,FALSE)))</f>
        <v>0</v>
      </c>
    </row>
    <row r="5190" spans="1:9" ht="30">
      <c r="A5190" t="s">
        <v>195</v>
      </c>
      <c r="B5190" s="1" t="str">
        <f>+IF(LEN(A5190)&gt;0,VLOOKUP(A5190,Seguimiento_Mar_2025!G$4:H$356,2,FALSE),"")</f>
        <v>Municipios apoyados, asesorados y acompañados en programas de recreación, actividad física y deporte social comunitario</v>
      </c>
      <c r="C5190" s="1" t="str">
        <f>+IF(LEN(A5190)&gt;0,VLOOKUP(A5190,Seguimiento_Mar_2025!G$4:J$356,4,FALSE),"")</f>
        <v>INDEPORTES Antioquia</v>
      </c>
      <c r="D5190" t="s">
        <v>1228</v>
      </c>
      <c r="E5190" t="str">
        <f t="shared" si="163"/>
        <v>52010705Necoclí</v>
      </c>
      <c r="F5190" t="str">
        <f t="shared" si="164"/>
        <v/>
      </c>
      <c r="G5190">
        <v>1</v>
      </c>
      <c r="H5190" s="2"/>
      <c r="I5190">
        <f>+ABS(SUMIF($A$4:$A$11183,A5190,$H$4:$H$11183)-IF(ISERROR(VLOOKUP(A5190,Seguimiento_Mar_2025!G$4:U$356,15,FALSE)),0,VLOOKUP(A5190,Seguimiento_Mar_2025!G$4:U$356,15,FALSE)))</f>
        <v>0</v>
      </c>
    </row>
    <row r="5191" spans="1:9" ht="30">
      <c r="A5191" t="s">
        <v>195</v>
      </c>
      <c r="B5191" s="1" t="str">
        <f>+IF(LEN(A5191)&gt;0,VLOOKUP(A5191,Seguimiento_Mar_2025!G$4:H$356,2,FALSE),"")</f>
        <v>Municipios apoyados, asesorados y acompañados en programas de recreación, actividad física y deporte social comunitario</v>
      </c>
      <c r="C5191" s="1" t="str">
        <f>+IF(LEN(A5191)&gt;0,VLOOKUP(A5191,Seguimiento_Mar_2025!G$4:J$356,4,FALSE),"")</f>
        <v>INDEPORTES Antioquia</v>
      </c>
      <c r="D5191" t="s">
        <v>1274</v>
      </c>
      <c r="E5191" t="str">
        <f t="shared" si="163"/>
        <v>52010705Olaya</v>
      </c>
      <c r="F5191" t="str">
        <f t="shared" si="164"/>
        <v/>
      </c>
      <c r="G5191">
        <v>1</v>
      </c>
      <c r="H5191" s="2"/>
      <c r="I5191">
        <f>+ABS(SUMIF($A$4:$A$11183,A5191,$H$4:$H$11183)-IF(ISERROR(VLOOKUP(A5191,Seguimiento_Mar_2025!G$4:U$356,15,FALSE)),0,VLOOKUP(A5191,Seguimiento_Mar_2025!G$4:U$356,15,FALSE)))</f>
        <v>0</v>
      </c>
    </row>
    <row r="5192" spans="1:9" ht="30">
      <c r="A5192" t="s">
        <v>195</v>
      </c>
      <c r="B5192" s="1" t="str">
        <f>+IF(LEN(A5192)&gt;0,VLOOKUP(A5192,Seguimiento_Mar_2025!G$4:H$356,2,FALSE),"")</f>
        <v>Municipios apoyados, asesorados y acompañados en programas de recreación, actividad física y deporte social comunitario</v>
      </c>
      <c r="C5192" s="1" t="str">
        <f>+IF(LEN(A5192)&gt;0,VLOOKUP(A5192,Seguimiento_Mar_2025!G$4:J$356,4,FALSE),"")</f>
        <v>INDEPORTES Antioquia</v>
      </c>
      <c r="D5192" t="s">
        <v>1335</v>
      </c>
      <c r="E5192" t="str">
        <f t="shared" si="163"/>
        <v>52010705Peque</v>
      </c>
      <c r="F5192" t="str">
        <f t="shared" si="164"/>
        <v/>
      </c>
      <c r="G5192">
        <v>1</v>
      </c>
      <c r="H5192" s="2"/>
      <c r="I5192">
        <f>+ABS(SUMIF($A$4:$A$11183,A5192,$H$4:$H$11183)-IF(ISERROR(VLOOKUP(A5192,Seguimiento_Mar_2025!G$4:U$356,15,FALSE)),0,VLOOKUP(A5192,Seguimiento_Mar_2025!G$4:U$356,15,FALSE)))</f>
        <v>0</v>
      </c>
    </row>
    <row r="5193" spans="1:9" ht="30">
      <c r="A5193" t="s">
        <v>195</v>
      </c>
      <c r="B5193" s="1" t="str">
        <f>+IF(LEN(A5193)&gt;0,VLOOKUP(A5193,Seguimiento_Mar_2025!G$4:H$356,2,FALSE),"")</f>
        <v>Municipios apoyados, asesorados y acompañados en programas de recreación, actividad física y deporte social comunitario</v>
      </c>
      <c r="C5193" s="1" t="str">
        <f>+IF(LEN(A5193)&gt;0,VLOOKUP(A5193,Seguimiento_Mar_2025!G$4:J$356,4,FALSE),"")</f>
        <v>INDEPORTES Antioquia</v>
      </c>
      <c r="D5193" t="s">
        <v>1295</v>
      </c>
      <c r="E5193" t="str">
        <f t="shared" si="163"/>
        <v>52010705Pueblorrico</v>
      </c>
      <c r="F5193" t="str">
        <f t="shared" si="164"/>
        <v/>
      </c>
      <c r="G5193">
        <v>1</v>
      </c>
      <c r="H5193" s="2"/>
      <c r="I5193">
        <f>+ABS(SUMIF($A$4:$A$11183,A5193,$H$4:$H$11183)-IF(ISERROR(VLOOKUP(A5193,Seguimiento_Mar_2025!G$4:U$356,15,FALSE)),0,VLOOKUP(A5193,Seguimiento_Mar_2025!G$4:U$356,15,FALSE)))</f>
        <v>0</v>
      </c>
    </row>
    <row r="5194" spans="1:9" ht="30">
      <c r="A5194" t="s">
        <v>195</v>
      </c>
      <c r="B5194" s="1" t="str">
        <f>+IF(LEN(A5194)&gt;0,VLOOKUP(A5194,Seguimiento_Mar_2025!G$4:H$356,2,FALSE),"")</f>
        <v>Municipios apoyados, asesorados y acompañados en programas de recreación, actividad física y deporte social comunitario</v>
      </c>
      <c r="C5194" s="1" t="str">
        <f>+IF(LEN(A5194)&gt;0,VLOOKUP(A5194,Seguimiento_Mar_2025!G$4:J$356,4,FALSE),"")</f>
        <v>INDEPORTES Antioquia</v>
      </c>
      <c r="D5194" t="s">
        <v>1260</v>
      </c>
      <c r="E5194" t="str">
        <f t="shared" si="163"/>
        <v>52010705Puerto Berrío</v>
      </c>
      <c r="F5194" t="str">
        <f t="shared" si="164"/>
        <v/>
      </c>
      <c r="G5194">
        <v>1</v>
      </c>
      <c r="H5194" s="2"/>
      <c r="I5194">
        <f>+ABS(SUMIF($A$4:$A$11183,A5194,$H$4:$H$11183)-IF(ISERROR(VLOOKUP(A5194,Seguimiento_Mar_2025!G$4:U$356,15,FALSE)),0,VLOOKUP(A5194,Seguimiento_Mar_2025!G$4:U$356,15,FALSE)))</f>
        <v>0</v>
      </c>
    </row>
    <row r="5195" spans="1:9" ht="30">
      <c r="A5195" t="s">
        <v>195</v>
      </c>
      <c r="B5195" s="1" t="str">
        <f>+IF(LEN(A5195)&gt;0,VLOOKUP(A5195,Seguimiento_Mar_2025!G$4:H$356,2,FALSE),"")</f>
        <v>Municipios apoyados, asesorados y acompañados en programas de recreación, actividad física y deporte social comunitario</v>
      </c>
      <c r="C5195" s="1" t="str">
        <f>+IF(LEN(A5195)&gt;0,VLOOKUP(A5195,Seguimiento_Mar_2025!G$4:J$356,4,FALSE),"")</f>
        <v>INDEPORTES Antioquia</v>
      </c>
      <c r="D5195" t="s">
        <v>1287</v>
      </c>
      <c r="E5195" t="str">
        <f t="shared" si="163"/>
        <v>52010705Puerto Nare</v>
      </c>
      <c r="F5195" t="str">
        <f t="shared" si="164"/>
        <v/>
      </c>
      <c r="G5195">
        <v>1</v>
      </c>
      <c r="H5195" s="2"/>
      <c r="I5195">
        <f>+ABS(SUMIF($A$4:$A$11183,A5195,$H$4:$H$11183)-IF(ISERROR(VLOOKUP(A5195,Seguimiento_Mar_2025!G$4:U$356,15,FALSE)),0,VLOOKUP(A5195,Seguimiento_Mar_2025!G$4:U$356,15,FALSE)))</f>
        <v>0</v>
      </c>
    </row>
    <row r="5196" spans="1:9" ht="30">
      <c r="A5196" t="s">
        <v>195</v>
      </c>
      <c r="B5196" s="1" t="str">
        <f>+IF(LEN(A5196)&gt;0,VLOOKUP(A5196,Seguimiento_Mar_2025!G$4:H$356,2,FALSE),"")</f>
        <v>Municipios apoyados, asesorados y acompañados en programas de recreación, actividad física y deporte social comunitario</v>
      </c>
      <c r="C5196" s="1" t="str">
        <f>+IF(LEN(A5196)&gt;0,VLOOKUP(A5196,Seguimiento_Mar_2025!G$4:J$356,4,FALSE),"")</f>
        <v>INDEPORTES Antioquia</v>
      </c>
      <c r="D5196" t="s">
        <v>1268</v>
      </c>
      <c r="E5196" t="str">
        <f t="shared" si="163"/>
        <v>52010705Puerto Triunfo</v>
      </c>
      <c r="F5196" t="str">
        <f t="shared" si="164"/>
        <v/>
      </c>
      <c r="G5196">
        <v>1</v>
      </c>
      <c r="H5196" s="2"/>
      <c r="I5196">
        <f>+ABS(SUMIF($A$4:$A$11183,A5196,$H$4:$H$11183)-IF(ISERROR(VLOOKUP(A5196,Seguimiento_Mar_2025!G$4:U$356,15,FALSE)),0,VLOOKUP(A5196,Seguimiento_Mar_2025!G$4:U$356,15,FALSE)))</f>
        <v>0</v>
      </c>
    </row>
    <row r="5197" spans="1:9" ht="30">
      <c r="A5197" t="s">
        <v>195</v>
      </c>
      <c r="B5197" s="1" t="str">
        <f>+IF(LEN(A5197)&gt;0,VLOOKUP(A5197,Seguimiento_Mar_2025!G$4:H$356,2,FALSE),"")</f>
        <v>Municipios apoyados, asesorados y acompañados en programas de recreación, actividad física y deporte social comunitario</v>
      </c>
      <c r="C5197" s="1" t="str">
        <f>+IF(LEN(A5197)&gt;0,VLOOKUP(A5197,Seguimiento_Mar_2025!G$4:J$356,4,FALSE),"")</f>
        <v>INDEPORTES Antioquia</v>
      </c>
      <c r="D5197" t="s">
        <v>1336</v>
      </c>
      <c r="E5197" t="str">
        <f t="shared" si="163"/>
        <v>52010705Remedios</v>
      </c>
      <c r="F5197" t="str">
        <f t="shared" si="164"/>
        <v/>
      </c>
      <c r="G5197">
        <v>1</v>
      </c>
      <c r="H5197" s="2"/>
      <c r="I5197">
        <f>+ABS(SUMIF($A$4:$A$11183,A5197,$H$4:$H$11183)-IF(ISERROR(VLOOKUP(A5197,Seguimiento_Mar_2025!G$4:U$356,15,FALSE)),0,VLOOKUP(A5197,Seguimiento_Mar_2025!G$4:U$356,15,FALSE)))</f>
        <v>0</v>
      </c>
    </row>
    <row r="5198" spans="1:9" ht="30">
      <c r="A5198" t="s">
        <v>195</v>
      </c>
      <c r="B5198" s="1" t="str">
        <f>+IF(LEN(A5198)&gt;0,VLOOKUP(A5198,Seguimiento_Mar_2025!G$4:H$356,2,FALSE),"")</f>
        <v>Municipios apoyados, asesorados y acompañados en programas de recreación, actividad física y deporte social comunitario</v>
      </c>
      <c r="C5198" s="1" t="str">
        <f>+IF(LEN(A5198)&gt;0,VLOOKUP(A5198,Seguimiento_Mar_2025!G$4:J$356,4,FALSE),"")</f>
        <v>INDEPORTES Antioquia</v>
      </c>
      <c r="D5198" t="s">
        <v>1337</v>
      </c>
      <c r="E5198" t="str">
        <f t="shared" si="163"/>
        <v>52010705Rionegro</v>
      </c>
      <c r="F5198" t="str">
        <f t="shared" si="164"/>
        <v/>
      </c>
      <c r="G5198">
        <v>1</v>
      </c>
      <c r="H5198" s="2"/>
      <c r="I5198">
        <f>+ABS(SUMIF($A$4:$A$11183,A5198,$H$4:$H$11183)-IF(ISERROR(VLOOKUP(A5198,Seguimiento_Mar_2025!G$4:U$356,15,FALSE)),0,VLOOKUP(A5198,Seguimiento_Mar_2025!G$4:U$356,15,FALSE)))</f>
        <v>0</v>
      </c>
    </row>
    <row r="5199" spans="1:9" ht="30">
      <c r="A5199" t="s">
        <v>195</v>
      </c>
      <c r="B5199" s="1" t="str">
        <f>+IF(LEN(A5199)&gt;0,VLOOKUP(A5199,Seguimiento_Mar_2025!G$4:H$356,2,FALSE),"")</f>
        <v>Municipios apoyados, asesorados y acompañados en programas de recreación, actividad física y deporte social comunitario</v>
      </c>
      <c r="C5199" s="1" t="str">
        <f>+IF(LEN(A5199)&gt;0,VLOOKUP(A5199,Seguimiento_Mar_2025!G$4:J$356,4,FALSE),"")</f>
        <v>INDEPORTES Antioquia</v>
      </c>
      <c r="D5199" t="s">
        <v>1338</v>
      </c>
      <c r="E5199" t="str">
        <f t="shared" si="163"/>
        <v>52010705Sabanalarga</v>
      </c>
      <c r="F5199" t="str">
        <f t="shared" si="164"/>
        <v/>
      </c>
      <c r="G5199">
        <v>1</v>
      </c>
      <c r="H5199" s="2"/>
      <c r="I5199">
        <f>+ABS(SUMIF($A$4:$A$11183,A5199,$H$4:$H$11183)-IF(ISERROR(VLOOKUP(A5199,Seguimiento_Mar_2025!G$4:U$356,15,FALSE)),0,VLOOKUP(A5199,Seguimiento_Mar_2025!G$4:U$356,15,FALSE)))</f>
        <v>0</v>
      </c>
    </row>
    <row r="5200" spans="1:9" ht="30">
      <c r="A5200" t="s">
        <v>195</v>
      </c>
      <c r="B5200" s="1" t="str">
        <f>+IF(LEN(A5200)&gt;0,VLOOKUP(A5200,Seguimiento_Mar_2025!G$4:H$356,2,FALSE),"")</f>
        <v>Municipios apoyados, asesorados y acompañados en programas de recreación, actividad física y deporte social comunitario</v>
      </c>
      <c r="C5200" s="1" t="str">
        <f>+IF(LEN(A5200)&gt;0,VLOOKUP(A5200,Seguimiento_Mar_2025!G$4:J$356,4,FALSE),"")</f>
        <v>INDEPORTES Antioquia</v>
      </c>
      <c r="D5200" t="s">
        <v>1339</v>
      </c>
      <c r="E5200" t="str">
        <f t="shared" si="163"/>
        <v>52010705Sabaneta</v>
      </c>
      <c r="F5200" t="str">
        <f t="shared" si="164"/>
        <v/>
      </c>
      <c r="G5200">
        <v>1</v>
      </c>
      <c r="H5200" s="2"/>
      <c r="I5200">
        <f>+ABS(SUMIF($A$4:$A$11183,A5200,$H$4:$H$11183)-IF(ISERROR(VLOOKUP(A5200,Seguimiento_Mar_2025!G$4:U$356,15,FALSE)),0,VLOOKUP(A5200,Seguimiento_Mar_2025!G$4:U$356,15,FALSE)))</f>
        <v>0</v>
      </c>
    </row>
    <row r="5201" spans="1:9" ht="30">
      <c r="A5201" t="s">
        <v>195</v>
      </c>
      <c r="B5201" s="1" t="str">
        <f>+IF(LEN(A5201)&gt;0,VLOOKUP(A5201,Seguimiento_Mar_2025!G$4:H$356,2,FALSE),"")</f>
        <v>Municipios apoyados, asesorados y acompañados en programas de recreación, actividad física y deporte social comunitario</v>
      </c>
      <c r="C5201" s="1" t="str">
        <f>+IF(LEN(A5201)&gt;0,VLOOKUP(A5201,Seguimiento_Mar_2025!G$4:J$356,4,FALSE),"")</f>
        <v>INDEPORTES Antioquia</v>
      </c>
      <c r="D5201" t="s">
        <v>1300</v>
      </c>
      <c r="E5201" t="str">
        <f t="shared" si="163"/>
        <v>52010705Salgar</v>
      </c>
      <c r="F5201" t="str">
        <f t="shared" si="164"/>
        <v/>
      </c>
      <c r="G5201">
        <v>1</v>
      </c>
      <c r="H5201" s="2"/>
      <c r="I5201">
        <f>+ABS(SUMIF($A$4:$A$11183,A5201,$H$4:$H$11183)-IF(ISERROR(VLOOKUP(A5201,Seguimiento_Mar_2025!G$4:U$356,15,FALSE)),0,VLOOKUP(A5201,Seguimiento_Mar_2025!G$4:U$356,15,FALSE)))</f>
        <v>0</v>
      </c>
    </row>
    <row r="5202" spans="1:9" ht="30">
      <c r="A5202" t="s">
        <v>195</v>
      </c>
      <c r="B5202" s="1" t="str">
        <f>+IF(LEN(A5202)&gt;0,VLOOKUP(A5202,Seguimiento_Mar_2025!G$4:H$356,2,FALSE),"")</f>
        <v>Municipios apoyados, asesorados y acompañados en programas de recreación, actividad física y deporte social comunitario</v>
      </c>
      <c r="C5202" s="1" t="str">
        <f>+IF(LEN(A5202)&gt;0,VLOOKUP(A5202,Seguimiento_Mar_2025!G$4:J$356,4,FALSE),"")</f>
        <v>INDEPORTES Antioquia</v>
      </c>
      <c r="D5202" t="s">
        <v>1340</v>
      </c>
      <c r="E5202" t="str">
        <f t="shared" si="163"/>
        <v>52010705San Andrés de Cuerquia</v>
      </c>
      <c r="F5202" t="str">
        <f t="shared" si="164"/>
        <v/>
      </c>
      <c r="G5202">
        <v>1</v>
      </c>
      <c r="H5202" s="2"/>
      <c r="I5202">
        <f>+ABS(SUMIF($A$4:$A$11183,A5202,$H$4:$H$11183)-IF(ISERROR(VLOOKUP(A5202,Seguimiento_Mar_2025!G$4:U$356,15,FALSE)),0,VLOOKUP(A5202,Seguimiento_Mar_2025!G$4:U$356,15,FALSE)))</f>
        <v>0</v>
      </c>
    </row>
    <row r="5203" spans="1:9" ht="30">
      <c r="A5203" t="s">
        <v>195</v>
      </c>
      <c r="B5203" s="1" t="str">
        <f>+IF(LEN(A5203)&gt;0,VLOOKUP(A5203,Seguimiento_Mar_2025!G$4:H$356,2,FALSE),"")</f>
        <v>Municipios apoyados, asesorados y acompañados en programas de recreación, actividad física y deporte social comunitario</v>
      </c>
      <c r="C5203" s="1" t="str">
        <f>+IF(LEN(A5203)&gt;0,VLOOKUP(A5203,Seguimiento_Mar_2025!G$4:J$356,4,FALSE),"")</f>
        <v>INDEPORTES Antioquia</v>
      </c>
      <c r="D5203" t="s">
        <v>1242</v>
      </c>
      <c r="E5203" t="str">
        <f t="shared" si="163"/>
        <v>52010705San Carlos</v>
      </c>
      <c r="F5203" t="str">
        <f t="shared" si="164"/>
        <v/>
      </c>
      <c r="G5203">
        <v>1</v>
      </c>
      <c r="H5203" s="2"/>
      <c r="I5203">
        <f>+ABS(SUMIF($A$4:$A$11183,A5203,$H$4:$H$11183)-IF(ISERROR(VLOOKUP(A5203,Seguimiento_Mar_2025!G$4:U$356,15,FALSE)),0,VLOOKUP(A5203,Seguimiento_Mar_2025!G$4:U$356,15,FALSE)))</f>
        <v>0</v>
      </c>
    </row>
    <row r="5204" spans="1:9" ht="30">
      <c r="A5204" t="s">
        <v>195</v>
      </c>
      <c r="B5204" s="1" t="str">
        <f>+IF(LEN(A5204)&gt;0,VLOOKUP(A5204,Seguimiento_Mar_2025!G$4:H$356,2,FALSE),"")</f>
        <v>Municipios apoyados, asesorados y acompañados en programas de recreación, actividad física y deporte social comunitario</v>
      </c>
      <c r="C5204" s="1" t="str">
        <f>+IF(LEN(A5204)&gt;0,VLOOKUP(A5204,Seguimiento_Mar_2025!G$4:J$356,4,FALSE),"")</f>
        <v>INDEPORTES Antioquia</v>
      </c>
      <c r="D5204" t="s">
        <v>1302</v>
      </c>
      <c r="E5204" t="str">
        <f t="shared" si="163"/>
        <v>52010705San Francisco</v>
      </c>
      <c r="F5204" t="str">
        <f t="shared" si="164"/>
        <v/>
      </c>
      <c r="G5204">
        <v>1</v>
      </c>
      <c r="H5204" s="2"/>
      <c r="I5204">
        <f>+ABS(SUMIF($A$4:$A$11183,A5204,$H$4:$H$11183)-IF(ISERROR(VLOOKUP(A5204,Seguimiento_Mar_2025!G$4:U$356,15,FALSE)),0,VLOOKUP(A5204,Seguimiento_Mar_2025!G$4:U$356,15,FALSE)))</f>
        <v>0</v>
      </c>
    </row>
    <row r="5205" spans="1:9" ht="30">
      <c r="A5205" t="s">
        <v>195</v>
      </c>
      <c r="B5205" s="1" t="str">
        <f>+IF(LEN(A5205)&gt;0,VLOOKUP(A5205,Seguimiento_Mar_2025!G$4:H$356,2,FALSE),"")</f>
        <v>Municipios apoyados, asesorados y acompañados en programas de recreación, actividad física y deporte social comunitario</v>
      </c>
      <c r="C5205" s="1" t="str">
        <f>+IF(LEN(A5205)&gt;0,VLOOKUP(A5205,Seguimiento_Mar_2025!G$4:J$356,4,FALSE),"")</f>
        <v>INDEPORTES Antioquia</v>
      </c>
      <c r="D5205" t="s">
        <v>1236</v>
      </c>
      <c r="E5205" t="str">
        <f t="shared" si="163"/>
        <v>52010705San Jerónimo</v>
      </c>
      <c r="F5205" t="str">
        <f t="shared" si="164"/>
        <v/>
      </c>
      <c r="G5205">
        <v>1</v>
      </c>
      <c r="H5205" s="2"/>
      <c r="I5205">
        <f>+ABS(SUMIF($A$4:$A$11183,A5205,$H$4:$H$11183)-IF(ISERROR(VLOOKUP(A5205,Seguimiento_Mar_2025!G$4:U$356,15,FALSE)),0,VLOOKUP(A5205,Seguimiento_Mar_2025!G$4:U$356,15,FALSE)))</f>
        <v>0</v>
      </c>
    </row>
    <row r="5206" spans="1:9" ht="30">
      <c r="A5206" t="s">
        <v>195</v>
      </c>
      <c r="B5206" s="1" t="str">
        <f>+IF(LEN(A5206)&gt;0,VLOOKUP(A5206,Seguimiento_Mar_2025!G$4:H$356,2,FALSE),"")</f>
        <v>Municipios apoyados, asesorados y acompañados en programas de recreación, actividad física y deporte social comunitario</v>
      </c>
      <c r="C5206" s="1" t="str">
        <f>+IF(LEN(A5206)&gt;0,VLOOKUP(A5206,Seguimiento_Mar_2025!G$4:J$356,4,FALSE),"")</f>
        <v>INDEPORTES Antioquia</v>
      </c>
      <c r="D5206" t="s">
        <v>1288</v>
      </c>
      <c r="E5206" t="str">
        <f t="shared" si="163"/>
        <v>52010705San José de la Montaña</v>
      </c>
      <c r="F5206" t="str">
        <f t="shared" si="164"/>
        <v/>
      </c>
      <c r="G5206">
        <v>1</v>
      </c>
      <c r="H5206" s="2"/>
      <c r="I5206">
        <f>+ABS(SUMIF($A$4:$A$11183,A5206,$H$4:$H$11183)-IF(ISERROR(VLOOKUP(A5206,Seguimiento_Mar_2025!G$4:U$356,15,FALSE)),0,VLOOKUP(A5206,Seguimiento_Mar_2025!G$4:U$356,15,FALSE)))</f>
        <v>0</v>
      </c>
    </row>
    <row r="5207" spans="1:9" ht="30">
      <c r="A5207" t="s">
        <v>195</v>
      </c>
      <c r="B5207" s="1" t="str">
        <f>+IF(LEN(A5207)&gt;0,VLOOKUP(A5207,Seguimiento_Mar_2025!G$4:H$356,2,FALSE),"")</f>
        <v>Municipios apoyados, asesorados y acompañados en programas de recreación, actividad física y deporte social comunitario</v>
      </c>
      <c r="C5207" s="1" t="str">
        <f>+IF(LEN(A5207)&gt;0,VLOOKUP(A5207,Seguimiento_Mar_2025!G$4:J$356,4,FALSE),"")</f>
        <v>INDEPORTES Antioquia</v>
      </c>
      <c r="D5207" t="s">
        <v>1226</v>
      </c>
      <c r="E5207" t="str">
        <f t="shared" si="163"/>
        <v>52010705San Juan de Urabá</v>
      </c>
      <c r="F5207" t="str">
        <f t="shared" si="164"/>
        <v/>
      </c>
      <c r="G5207">
        <v>1</v>
      </c>
      <c r="H5207" s="2"/>
      <c r="I5207">
        <f>+ABS(SUMIF($A$4:$A$11183,A5207,$H$4:$H$11183)-IF(ISERROR(VLOOKUP(A5207,Seguimiento_Mar_2025!G$4:U$356,15,FALSE)),0,VLOOKUP(A5207,Seguimiento_Mar_2025!G$4:U$356,15,FALSE)))</f>
        <v>0</v>
      </c>
    </row>
    <row r="5208" spans="1:9" ht="30">
      <c r="A5208" t="s">
        <v>195</v>
      </c>
      <c r="B5208" s="1" t="str">
        <f>+IF(LEN(A5208)&gt;0,VLOOKUP(A5208,Seguimiento_Mar_2025!G$4:H$356,2,FALSE),"")</f>
        <v>Municipios apoyados, asesorados y acompañados en programas de recreación, actividad física y deporte social comunitario</v>
      </c>
      <c r="C5208" s="1" t="str">
        <f>+IF(LEN(A5208)&gt;0,VLOOKUP(A5208,Seguimiento_Mar_2025!G$4:J$356,4,FALSE),"")</f>
        <v>INDEPORTES Antioquia</v>
      </c>
      <c r="D5208" t="s">
        <v>1298</v>
      </c>
      <c r="E5208" t="str">
        <f t="shared" si="163"/>
        <v>52010705San Luis</v>
      </c>
      <c r="F5208" t="str">
        <f t="shared" si="164"/>
        <v/>
      </c>
      <c r="G5208">
        <v>1</v>
      </c>
      <c r="H5208" s="2"/>
      <c r="I5208">
        <f>+ABS(SUMIF($A$4:$A$11183,A5208,$H$4:$H$11183)-IF(ISERROR(VLOOKUP(A5208,Seguimiento_Mar_2025!G$4:U$356,15,FALSE)),0,VLOOKUP(A5208,Seguimiento_Mar_2025!G$4:U$356,15,FALSE)))</f>
        <v>0</v>
      </c>
    </row>
    <row r="5209" spans="1:9" ht="30">
      <c r="A5209" t="s">
        <v>195</v>
      </c>
      <c r="B5209" s="1" t="str">
        <f>+IF(LEN(A5209)&gt;0,VLOOKUP(A5209,Seguimiento_Mar_2025!G$4:H$356,2,FALSE),"")</f>
        <v>Municipios apoyados, asesorados y acompañados en programas de recreación, actividad física y deporte social comunitario</v>
      </c>
      <c r="C5209" s="1" t="str">
        <f>+IF(LEN(A5209)&gt;0,VLOOKUP(A5209,Seguimiento_Mar_2025!G$4:J$356,4,FALSE),"")</f>
        <v>INDEPORTES Antioquia</v>
      </c>
      <c r="D5209" t="s">
        <v>1341</v>
      </c>
      <c r="E5209" t="str">
        <f t="shared" si="163"/>
        <v>52010705San Pedro de los Milagros</v>
      </c>
      <c r="F5209" t="str">
        <f t="shared" si="164"/>
        <v/>
      </c>
      <c r="G5209">
        <v>1</v>
      </c>
      <c r="H5209" s="2"/>
      <c r="I5209">
        <f>+ABS(SUMIF($A$4:$A$11183,A5209,$H$4:$H$11183)-IF(ISERROR(VLOOKUP(A5209,Seguimiento_Mar_2025!G$4:U$356,15,FALSE)),0,VLOOKUP(A5209,Seguimiento_Mar_2025!G$4:U$356,15,FALSE)))</f>
        <v>0</v>
      </c>
    </row>
    <row r="5210" spans="1:9" ht="30">
      <c r="A5210" t="s">
        <v>195</v>
      </c>
      <c r="B5210" s="1" t="str">
        <f>+IF(LEN(A5210)&gt;0,VLOOKUP(A5210,Seguimiento_Mar_2025!G$4:H$356,2,FALSE),"")</f>
        <v>Municipios apoyados, asesorados y acompañados en programas de recreación, actividad física y deporte social comunitario</v>
      </c>
      <c r="C5210" s="1" t="str">
        <f>+IF(LEN(A5210)&gt;0,VLOOKUP(A5210,Seguimiento_Mar_2025!G$4:J$356,4,FALSE),"")</f>
        <v>INDEPORTES Antioquia</v>
      </c>
      <c r="D5210" t="s">
        <v>1342</v>
      </c>
      <c r="E5210" t="str">
        <f t="shared" si="163"/>
        <v>52010705San Pedro de Urabá</v>
      </c>
      <c r="F5210" t="str">
        <f t="shared" si="164"/>
        <v/>
      </c>
      <c r="G5210">
        <v>1</v>
      </c>
      <c r="H5210" s="2"/>
      <c r="I5210">
        <f>+ABS(SUMIF($A$4:$A$11183,A5210,$H$4:$H$11183)-IF(ISERROR(VLOOKUP(A5210,Seguimiento_Mar_2025!G$4:U$356,15,FALSE)),0,VLOOKUP(A5210,Seguimiento_Mar_2025!G$4:U$356,15,FALSE)))</f>
        <v>0</v>
      </c>
    </row>
    <row r="5211" spans="1:9" ht="30">
      <c r="A5211" t="s">
        <v>195</v>
      </c>
      <c r="B5211" s="1" t="str">
        <f>+IF(LEN(A5211)&gt;0,VLOOKUP(A5211,Seguimiento_Mar_2025!G$4:H$356,2,FALSE),"")</f>
        <v>Municipios apoyados, asesorados y acompañados en programas de recreación, actividad física y deporte social comunitario</v>
      </c>
      <c r="C5211" s="1" t="str">
        <f>+IF(LEN(A5211)&gt;0,VLOOKUP(A5211,Seguimiento_Mar_2025!G$4:J$356,4,FALSE),"")</f>
        <v>INDEPORTES Antioquia</v>
      </c>
      <c r="D5211" t="s">
        <v>1247</v>
      </c>
      <c r="E5211" t="str">
        <f t="shared" si="163"/>
        <v>52010705San Rafael</v>
      </c>
      <c r="F5211" t="str">
        <f t="shared" si="164"/>
        <v/>
      </c>
      <c r="G5211">
        <v>1</v>
      </c>
      <c r="H5211" s="2"/>
      <c r="I5211">
        <f>+ABS(SUMIF($A$4:$A$11183,A5211,$H$4:$H$11183)-IF(ISERROR(VLOOKUP(A5211,Seguimiento_Mar_2025!G$4:U$356,15,FALSE)),0,VLOOKUP(A5211,Seguimiento_Mar_2025!G$4:U$356,15,FALSE)))</f>
        <v>0</v>
      </c>
    </row>
    <row r="5212" spans="1:9" ht="30">
      <c r="A5212" t="s">
        <v>195</v>
      </c>
      <c r="B5212" s="1" t="str">
        <f>+IF(LEN(A5212)&gt;0,VLOOKUP(A5212,Seguimiento_Mar_2025!G$4:H$356,2,FALSE),"")</f>
        <v>Municipios apoyados, asesorados y acompañados en programas de recreación, actividad física y deporte social comunitario</v>
      </c>
      <c r="C5212" s="1" t="str">
        <f>+IF(LEN(A5212)&gt;0,VLOOKUP(A5212,Seguimiento_Mar_2025!G$4:J$356,4,FALSE),"")</f>
        <v>INDEPORTES Antioquia</v>
      </c>
      <c r="D5212" t="s">
        <v>1296</v>
      </c>
      <c r="E5212" t="str">
        <f t="shared" si="163"/>
        <v>52010705San Roque</v>
      </c>
      <c r="F5212" t="str">
        <f t="shared" si="164"/>
        <v/>
      </c>
      <c r="G5212">
        <v>1</v>
      </c>
      <c r="H5212" s="2"/>
      <c r="I5212">
        <f>+ABS(SUMIF($A$4:$A$11183,A5212,$H$4:$H$11183)-IF(ISERROR(VLOOKUP(A5212,Seguimiento_Mar_2025!G$4:U$356,15,FALSE)),0,VLOOKUP(A5212,Seguimiento_Mar_2025!G$4:U$356,15,FALSE)))</f>
        <v>0</v>
      </c>
    </row>
    <row r="5213" spans="1:9" ht="30">
      <c r="A5213" t="s">
        <v>195</v>
      </c>
      <c r="B5213" s="1" t="str">
        <f>+IF(LEN(A5213)&gt;0,VLOOKUP(A5213,Seguimiento_Mar_2025!G$4:H$356,2,FALSE),"")</f>
        <v>Municipios apoyados, asesorados y acompañados en programas de recreación, actividad física y deporte social comunitario</v>
      </c>
      <c r="C5213" s="1" t="str">
        <f>+IF(LEN(A5213)&gt;0,VLOOKUP(A5213,Seguimiento_Mar_2025!G$4:J$356,4,FALSE),"")</f>
        <v>INDEPORTES Antioquia</v>
      </c>
      <c r="D5213" t="s">
        <v>1343</v>
      </c>
      <c r="E5213" t="str">
        <f t="shared" si="163"/>
        <v>52010705San Vicente Ferrer</v>
      </c>
      <c r="F5213" t="str">
        <f t="shared" si="164"/>
        <v/>
      </c>
      <c r="G5213">
        <v>1</v>
      </c>
      <c r="H5213" s="2"/>
      <c r="I5213">
        <f>+ABS(SUMIF($A$4:$A$11183,A5213,$H$4:$H$11183)-IF(ISERROR(VLOOKUP(A5213,Seguimiento_Mar_2025!G$4:U$356,15,FALSE)),0,VLOOKUP(A5213,Seguimiento_Mar_2025!G$4:U$356,15,FALSE)))</f>
        <v>0</v>
      </c>
    </row>
    <row r="5214" spans="1:9" ht="30">
      <c r="A5214" t="s">
        <v>195</v>
      </c>
      <c r="B5214" s="1" t="str">
        <f>+IF(LEN(A5214)&gt;0,VLOOKUP(A5214,Seguimiento_Mar_2025!G$4:H$356,2,FALSE),"")</f>
        <v>Municipios apoyados, asesorados y acompañados en programas de recreación, actividad física y deporte social comunitario</v>
      </c>
      <c r="C5214" s="1" t="str">
        <f>+IF(LEN(A5214)&gt;0,VLOOKUP(A5214,Seguimiento_Mar_2025!G$4:J$356,4,FALSE),"")</f>
        <v>INDEPORTES Antioquia</v>
      </c>
      <c r="D5214" t="s">
        <v>1344</v>
      </c>
      <c r="E5214" t="str">
        <f t="shared" si="163"/>
        <v>52010705Santa Bárbara</v>
      </c>
      <c r="F5214" t="str">
        <f t="shared" si="164"/>
        <v/>
      </c>
      <c r="G5214">
        <v>1</v>
      </c>
      <c r="H5214" s="2"/>
      <c r="I5214">
        <f>+ABS(SUMIF($A$4:$A$11183,A5214,$H$4:$H$11183)-IF(ISERROR(VLOOKUP(A5214,Seguimiento_Mar_2025!G$4:U$356,15,FALSE)),0,VLOOKUP(A5214,Seguimiento_Mar_2025!G$4:U$356,15,FALSE)))</f>
        <v>0</v>
      </c>
    </row>
    <row r="5215" spans="1:9" ht="30">
      <c r="A5215" t="s">
        <v>195</v>
      </c>
      <c r="B5215" s="1" t="str">
        <f>+IF(LEN(A5215)&gt;0,VLOOKUP(A5215,Seguimiento_Mar_2025!G$4:H$356,2,FALSE),"")</f>
        <v>Municipios apoyados, asesorados y acompañados en programas de recreación, actividad física y deporte social comunitario</v>
      </c>
      <c r="C5215" s="1" t="str">
        <f>+IF(LEN(A5215)&gt;0,VLOOKUP(A5215,Seguimiento_Mar_2025!G$4:J$356,4,FALSE),"")</f>
        <v>INDEPORTES Antioquia</v>
      </c>
      <c r="D5215" t="s">
        <v>1255</v>
      </c>
      <c r="E5215" t="str">
        <f t="shared" si="163"/>
        <v>52010705Santa Fe de Antioquia</v>
      </c>
      <c r="F5215" t="str">
        <f t="shared" si="164"/>
        <v/>
      </c>
      <c r="G5215">
        <v>1</v>
      </c>
      <c r="H5215" s="2"/>
      <c r="I5215">
        <f>+ABS(SUMIF($A$4:$A$11183,A5215,$H$4:$H$11183)-IF(ISERROR(VLOOKUP(A5215,Seguimiento_Mar_2025!G$4:U$356,15,FALSE)),0,VLOOKUP(A5215,Seguimiento_Mar_2025!G$4:U$356,15,FALSE)))</f>
        <v>0</v>
      </c>
    </row>
    <row r="5216" spans="1:9" ht="30">
      <c r="A5216" t="s">
        <v>195</v>
      </c>
      <c r="B5216" s="1" t="str">
        <f>+IF(LEN(A5216)&gt;0,VLOOKUP(A5216,Seguimiento_Mar_2025!G$4:H$356,2,FALSE),"")</f>
        <v>Municipios apoyados, asesorados y acompañados en programas de recreación, actividad física y deporte social comunitario</v>
      </c>
      <c r="C5216" s="1" t="str">
        <f>+IF(LEN(A5216)&gt;0,VLOOKUP(A5216,Seguimiento_Mar_2025!G$4:J$356,4,FALSE),"")</f>
        <v>INDEPORTES Antioquia</v>
      </c>
      <c r="D5216" t="s">
        <v>1259</v>
      </c>
      <c r="E5216" t="str">
        <f t="shared" si="163"/>
        <v>52010705Santa Rosa de Osos</v>
      </c>
      <c r="F5216" t="str">
        <f t="shared" si="164"/>
        <v/>
      </c>
      <c r="G5216">
        <v>1</v>
      </c>
      <c r="H5216" s="2"/>
      <c r="I5216">
        <f>+ABS(SUMIF($A$4:$A$11183,A5216,$H$4:$H$11183)-IF(ISERROR(VLOOKUP(A5216,Seguimiento_Mar_2025!G$4:U$356,15,FALSE)),0,VLOOKUP(A5216,Seguimiento_Mar_2025!G$4:U$356,15,FALSE)))</f>
        <v>0</v>
      </c>
    </row>
    <row r="5217" spans="1:9" ht="30">
      <c r="A5217" t="s">
        <v>195</v>
      </c>
      <c r="B5217" s="1" t="str">
        <f>+IF(LEN(A5217)&gt;0,VLOOKUP(A5217,Seguimiento_Mar_2025!G$4:H$356,2,FALSE),"")</f>
        <v>Municipios apoyados, asesorados y acompañados en programas de recreación, actividad física y deporte social comunitario</v>
      </c>
      <c r="C5217" s="1" t="str">
        <f>+IF(LEN(A5217)&gt;0,VLOOKUP(A5217,Seguimiento_Mar_2025!G$4:J$356,4,FALSE),"")</f>
        <v>INDEPORTES Antioquia</v>
      </c>
      <c r="D5217" t="s">
        <v>1297</v>
      </c>
      <c r="E5217" t="str">
        <f t="shared" si="163"/>
        <v>52010705Santo Domingo</v>
      </c>
      <c r="F5217" t="str">
        <f t="shared" si="164"/>
        <v/>
      </c>
      <c r="G5217">
        <v>1</v>
      </c>
      <c r="H5217" s="2"/>
      <c r="I5217">
        <f>+ABS(SUMIF($A$4:$A$11183,A5217,$H$4:$H$11183)-IF(ISERROR(VLOOKUP(A5217,Seguimiento_Mar_2025!G$4:U$356,15,FALSE)),0,VLOOKUP(A5217,Seguimiento_Mar_2025!G$4:U$356,15,FALSE)))</f>
        <v>0</v>
      </c>
    </row>
    <row r="5218" spans="1:9" ht="30">
      <c r="A5218" t="s">
        <v>195</v>
      </c>
      <c r="B5218" s="1" t="str">
        <f>+IF(LEN(A5218)&gt;0,VLOOKUP(A5218,Seguimiento_Mar_2025!G$4:H$356,2,FALSE),"")</f>
        <v>Municipios apoyados, asesorados y acompañados en programas de recreación, actividad física y deporte social comunitario</v>
      </c>
      <c r="C5218" s="1" t="str">
        <f>+IF(LEN(A5218)&gt;0,VLOOKUP(A5218,Seguimiento_Mar_2025!G$4:J$356,4,FALSE),"")</f>
        <v>INDEPORTES Antioquia</v>
      </c>
      <c r="D5218" t="s">
        <v>1262</v>
      </c>
      <c r="E5218" t="str">
        <f t="shared" si="163"/>
        <v>52010705Segovia</v>
      </c>
      <c r="F5218" t="str">
        <f t="shared" si="164"/>
        <v/>
      </c>
      <c r="G5218">
        <v>1</v>
      </c>
      <c r="H5218" s="2"/>
      <c r="I5218">
        <f>+ABS(SUMIF($A$4:$A$11183,A5218,$H$4:$H$11183)-IF(ISERROR(VLOOKUP(A5218,Seguimiento_Mar_2025!G$4:U$356,15,FALSE)),0,VLOOKUP(A5218,Seguimiento_Mar_2025!G$4:U$356,15,FALSE)))</f>
        <v>0</v>
      </c>
    </row>
    <row r="5219" spans="1:9" ht="30">
      <c r="A5219" t="s">
        <v>195</v>
      </c>
      <c r="B5219" s="1" t="str">
        <f>+IF(LEN(A5219)&gt;0,VLOOKUP(A5219,Seguimiento_Mar_2025!G$4:H$356,2,FALSE),"")</f>
        <v>Municipios apoyados, asesorados y acompañados en programas de recreación, actividad física y deporte social comunitario</v>
      </c>
      <c r="C5219" s="1" t="str">
        <f>+IF(LEN(A5219)&gt;0,VLOOKUP(A5219,Seguimiento_Mar_2025!G$4:J$356,4,FALSE),"")</f>
        <v>INDEPORTES Antioquia</v>
      </c>
      <c r="D5219" t="s">
        <v>1267</v>
      </c>
      <c r="E5219" t="str">
        <f t="shared" si="163"/>
        <v>52010705Sonsón</v>
      </c>
      <c r="F5219" t="str">
        <f t="shared" si="164"/>
        <v/>
      </c>
      <c r="G5219">
        <v>1</v>
      </c>
      <c r="H5219" s="2"/>
      <c r="I5219">
        <f>+ABS(SUMIF($A$4:$A$11183,A5219,$H$4:$H$11183)-IF(ISERROR(VLOOKUP(A5219,Seguimiento_Mar_2025!G$4:U$356,15,FALSE)),0,VLOOKUP(A5219,Seguimiento_Mar_2025!G$4:U$356,15,FALSE)))</f>
        <v>0</v>
      </c>
    </row>
    <row r="5220" spans="1:9" ht="30">
      <c r="A5220" t="s">
        <v>195</v>
      </c>
      <c r="B5220" s="1" t="str">
        <f>+IF(LEN(A5220)&gt;0,VLOOKUP(A5220,Seguimiento_Mar_2025!G$4:H$356,2,FALSE),"")</f>
        <v>Municipios apoyados, asesorados y acompañados en programas de recreación, actividad física y deporte social comunitario</v>
      </c>
      <c r="C5220" s="1" t="str">
        <f>+IF(LEN(A5220)&gt;0,VLOOKUP(A5220,Seguimiento_Mar_2025!G$4:J$356,4,FALSE),"")</f>
        <v>INDEPORTES Antioquia</v>
      </c>
      <c r="D5220" t="s">
        <v>1345</v>
      </c>
      <c r="E5220" t="str">
        <f t="shared" si="163"/>
        <v>52010705Sopetrán</v>
      </c>
      <c r="F5220" t="str">
        <f t="shared" si="164"/>
        <v/>
      </c>
      <c r="G5220">
        <v>1</v>
      </c>
      <c r="H5220" s="2"/>
      <c r="I5220">
        <f>+ABS(SUMIF($A$4:$A$11183,A5220,$H$4:$H$11183)-IF(ISERROR(VLOOKUP(A5220,Seguimiento_Mar_2025!G$4:U$356,15,FALSE)),0,VLOOKUP(A5220,Seguimiento_Mar_2025!G$4:U$356,15,FALSE)))</f>
        <v>0</v>
      </c>
    </row>
    <row r="5221" spans="1:9" ht="30">
      <c r="A5221" t="s">
        <v>195</v>
      </c>
      <c r="B5221" s="1" t="str">
        <f>+IF(LEN(A5221)&gt;0,VLOOKUP(A5221,Seguimiento_Mar_2025!G$4:H$356,2,FALSE),"")</f>
        <v>Municipios apoyados, asesorados y acompañados en programas de recreación, actividad física y deporte social comunitario</v>
      </c>
      <c r="C5221" s="1" t="str">
        <f>+IF(LEN(A5221)&gt;0,VLOOKUP(A5221,Seguimiento_Mar_2025!G$4:J$356,4,FALSE),"")</f>
        <v>INDEPORTES Antioquia</v>
      </c>
      <c r="D5221" t="s">
        <v>1346</v>
      </c>
      <c r="E5221" t="str">
        <f t="shared" si="163"/>
        <v>52010705Támesis</v>
      </c>
      <c r="F5221" t="str">
        <f t="shared" si="164"/>
        <v/>
      </c>
      <c r="G5221">
        <v>1</v>
      </c>
      <c r="H5221" s="2"/>
      <c r="I5221">
        <f>+ABS(SUMIF($A$4:$A$11183,A5221,$H$4:$H$11183)-IF(ISERROR(VLOOKUP(A5221,Seguimiento_Mar_2025!G$4:U$356,15,FALSE)),0,VLOOKUP(A5221,Seguimiento_Mar_2025!G$4:U$356,15,FALSE)))</f>
        <v>0</v>
      </c>
    </row>
    <row r="5222" spans="1:9" ht="30">
      <c r="A5222" t="s">
        <v>195</v>
      </c>
      <c r="B5222" s="1" t="str">
        <f>+IF(LEN(A5222)&gt;0,VLOOKUP(A5222,Seguimiento_Mar_2025!G$4:H$356,2,FALSE),"")</f>
        <v>Municipios apoyados, asesorados y acompañados en programas de recreación, actividad física y deporte social comunitario</v>
      </c>
      <c r="C5222" s="1" t="str">
        <f>+IF(LEN(A5222)&gt;0,VLOOKUP(A5222,Seguimiento_Mar_2025!G$4:J$356,4,FALSE),"")</f>
        <v>INDEPORTES Antioquia</v>
      </c>
      <c r="D5222" t="s">
        <v>1263</v>
      </c>
      <c r="E5222" t="str">
        <f t="shared" si="163"/>
        <v>52010705Tarazá</v>
      </c>
      <c r="F5222" t="str">
        <f t="shared" si="164"/>
        <v/>
      </c>
      <c r="G5222">
        <v>1</v>
      </c>
      <c r="H5222" s="2"/>
      <c r="I5222">
        <f>+ABS(SUMIF($A$4:$A$11183,A5222,$H$4:$H$11183)-IF(ISERROR(VLOOKUP(A5222,Seguimiento_Mar_2025!G$4:U$356,15,FALSE)),0,VLOOKUP(A5222,Seguimiento_Mar_2025!G$4:U$356,15,FALSE)))</f>
        <v>0</v>
      </c>
    </row>
    <row r="5223" spans="1:9" ht="30">
      <c r="A5223" t="s">
        <v>195</v>
      </c>
      <c r="B5223" s="1" t="str">
        <f>+IF(LEN(A5223)&gt;0,VLOOKUP(A5223,Seguimiento_Mar_2025!G$4:H$356,2,FALSE),"")</f>
        <v>Municipios apoyados, asesorados y acompañados en programas de recreación, actividad física y deporte social comunitario</v>
      </c>
      <c r="C5223" s="1" t="str">
        <f>+IF(LEN(A5223)&gt;0,VLOOKUP(A5223,Seguimiento_Mar_2025!G$4:J$356,4,FALSE),"")</f>
        <v>INDEPORTES Antioquia</v>
      </c>
      <c r="D5223" t="s">
        <v>1289</v>
      </c>
      <c r="E5223" t="str">
        <f t="shared" si="163"/>
        <v>52010705Tarso</v>
      </c>
      <c r="F5223" t="str">
        <f t="shared" si="164"/>
        <v/>
      </c>
      <c r="G5223">
        <v>1</v>
      </c>
      <c r="H5223" s="2"/>
      <c r="I5223">
        <f>+ABS(SUMIF($A$4:$A$11183,A5223,$H$4:$H$11183)-IF(ISERROR(VLOOKUP(A5223,Seguimiento_Mar_2025!G$4:U$356,15,FALSE)),0,VLOOKUP(A5223,Seguimiento_Mar_2025!G$4:U$356,15,FALSE)))</f>
        <v>0</v>
      </c>
    </row>
    <row r="5224" spans="1:9" ht="30">
      <c r="A5224" t="s">
        <v>195</v>
      </c>
      <c r="B5224" s="1" t="str">
        <f>+IF(LEN(A5224)&gt;0,VLOOKUP(A5224,Seguimiento_Mar_2025!G$4:H$356,2,FALSE),"")</f>
        <v>Municipios apoyados, asesorados y acompañados en programas de recreación, actividad física y deporte social comunitario</v>
      </c>
      <c r="C5224" s="1" t="str">
        <f>+IF(LEN(A5224)&gt;0,VLOOKUP(A5224,Seguimiento_Mar_2025!G$4:J$356,4,FALSE),"")</f>
        <v>INDEPORTES Antioquia</v>
      </c>
      <c r="D5224" t="s">
        <v>1347</v>
      </c>
      <c r="E5224" t="str">
        <f t="shared" si="163"/>
        <v>52010705Titiribí</v>
      </c>
      <c r="F5224" t="str">
        <f t="shared" si="164"/>
        <v/>
      </c>
      <c r="G5224">
        <v>1</v>
      </c>
      <c r="H5224" s="2"/>
      <c r="I5224">
        <f>+ABS(SUMIF($A$4:$A$11183,A5224,$H$4:$H$11183)-IF(ISERROR(VLOOKUP(A5224,Seguimiento_Mar_2025!G$4:U$356,15,FALSE)),0,VLOOKUP(A5224,Seguimiento_Mar_2025!G$4:U$356,15,FALSE)))</f>
        <v>0</v>
      </c>
    </row>
    <row r="5225" spans="1:9" ht="30">
      <c r="A5225" t="s">
        <v>195</v>
      </c>
      <c r="B5225" s="1" t="str">
        <f>+IF(LEN(A5225)&gt;0,VLOOKUP(A5225,Seguimiento_Mar_2025!G$4:H$356,2,FALSE),"")</f>
        <v>Municipios apoyados, asesorados y acompañados en programas de recreación, actividad física y deporte social comunitario</v>
      </c>
      <c r="C5225" s="1" t="str">
        <f>+IF(LEN(A5225)&gt;0,VLOOKUP(A5225,Seguimiento_Mar_2025!G$4:J$356,4,FALSE),"")</f>
        <v>INDEPORTES Antioquia</v>
      </c>
      <c r="D5225" t="s">
        <v>1348</v>
      </c>
      <c r="E5225" t="str">
        <f t="shared" ref="E5225:E5288" si="165">+A5225&amp;D5225</f>
        <v>52010705Toledo</v>
      </c>
      <c r="F5225" t="str">
        <f t="shared" si="164"/>
        <v/>
      </c>
      <c r="G5225">
        <v>1</v>
      </c>
      <c r="H5225" s="2"/>
      <c r="I5225">
        <f>+ABS(SUMIF($A$4:$A$11183,A5225,$H$4:$H$11183)-IF(ISERROR(VLOOKUP(A5225,Seguimiento_Mar_2025!G$4:U$356,15,FALSE)),0,VLOOKUP(A5225,Seguimiento_Mar_2025!G$4:U$356,15,FALSE)))</f>
        <v>0</v>
      </c>
    </row>
    <row r="5226" spans="1:9" ht="30">
      <c r="A5226" t="s">
        <v>195</v>
      </c>
      <c r="B5226" s="1" t="str">
        <f>+IF(LEN(A5226)&gt;0,VLOOKUP(A5226,Seguimiento_Mar_2025!G$4:H$356,2,FALSE),"")</f>
        <v>Municipios apoyados, asesorados y acompañados en programas de recreación, actividad física y deporte social comunitario</v>
      </c>
      <c r="C5226" s="1" t="str">
        <f>+IF(LEN(A5226)&gt;0,VLOOKUP(A5226,Seguimiento_Mar_2025!G$4:J$356,4,FALSE),"")</f>
        <v>INDEPORTES Antioquia</v>
      </c>
      <c r="D5226" t="s">
        <v>1227</v>
      </c>
      <c r="E5226" t="str">
        <f t="shared" si="165"/>
        <v>52010705Turbo</v>
      </c>
      <c r="F5226" t="str">
        <f t="shared" si="164"/>
        <v/>
      </c>
      <c r="G5226">
        <v>1</v>
      </c>
      <c r="H5226" s="2"/>
      <c r="I5226">
        <f>+ABS(SUMIF($A$4:$A$11183,A5226,$H$4:$H$11183)-IF(ISERROR(VLOOKUP(A5226,Seguimiento_Mar_2025!G$4:U$356,15,FALSE)),0,VLOOKUP(A5226,Seguimiento_Mar_2025!G$4:U$356,15,FALSE)))</f>
        <v>0</v>
      </c>
    </row>
    <row r="5227" spans="1:9" ht="30">
      <c r="A5227" t="s">
        <v>195</v>
      </c>
      <c r="B5227" s="1" t="str">
        <f>+IF(LEN(A5227)&gt;0,VLOOKUP(A5227,Seguimiento_Mar_2025!G$4:H$356,2,FALSE),"")</f>
        <v>Municipios apoyados, asesorados y acompañados en programas de recreación, actividad física y deporte social comunitario</v>
      </c>
      <c r="C5227" s="1" t="str">
        <f>+IF(LEN(A5227)&gt;0,VLOOKUP(A5227,Seguimiento_Mar_2025!G$4:J$356,4,FALSE),"")</f>
        <v>INDEPORTES Antioquia</v>
      </c>
      <c r="D5227" t="s">
        <v>1290</v>
      </c>
      <c r="E5227" t="str">
        <f t="shared" si="165"/>
        <v>52010705Uramita</v>
      </c>
      <c r="F5227" t="str">
        <f t="shared" si="164"/>
        <v/>
      </c>
      <c r="G5227">
        <v>1</v>
      </c>
      <c r="H5227" s="2"/>
      <c r="I5227">
        <f>+ABS(SUMIF($A$4:$A$11183,A5227,$H$4:$H$11183)-IF(ISERROR(VLOOKUP(A5227,Seguimiento_Mar_2025!G$4:U$356,15,FALSE)),0,VLOOKUP(A5227,Seguimiento_Mar_2025!G$4:U$356,15,FALSE)))</f>
        <v>0</v>
      </c>
    </row>
    <row r="5228" spans="1:9" ht="30">
      <c r="A5228" t="s">
        <v>195</v>
      </c>
      <c r="B5228" s="1" t="str">
        <f>+IF(LEN(A5228)&gt;0,VLOOKUP(A5228,Seguimiento_Mar_2025!G$4:H$356,2,FALSE),"")</f>
        <v>Municipios apoyados, asesorados y acompañados en programas de recreación, actividad física y deporte social comunitario</v>
      </c>
      <c r="C5228" s="1" t="str">
        <f>+IF(LEN(A5228)&gt;0,VLOOKUP(A5228,Seguimiento_Mar_2025!G$4:J$356,4,FALSE),"")</f>
        <v>INDEPORTES Antioquia</v>
      </c>
      <c r="D5228" t="s">
        <v>1252</v>
      </c>
      <c r="E5228" t="str">
        <f t="shared" si="165"/>
        <v>52010705Urrao</v>
      </c>
      <c r="F5228" t="str">
        <f t="shared" si="164"/>
        <v/>
      </c>
      <c r="G5228">
        <v>1</v>
      </c>
      <c r="H5228" s="2"/>
      <c r="I5228">
        <f>+ABS(SUMIF($A$4:$A$11183,A5228,$H$4:$H$11183)-IF(ISERROR(VLOOKUP(A5228,Seguimiento_Mar_2025!G$4:U$356,15,FALSE)),0,VLOOKUP(A5228,Seguimiento_Mar_2025!G$4:U$356,15,FALSE)))</f>
        <v>0</v>
      </c>
    </row>
    <row r="5229" spans="1:9" ht="30">
      <c r="A5229" t="s">
        <v>195</v>
      </c>
      <c r="B5229" s="1" t="str">
        <f>+IF(LEN(A5229)&gt;0,VLOOKUP(A5229,Seguimiento_Mar_2025!G$4:H$356,2,FALSE),"")</f>
        <v>Municipios apoyados, asesorados y acompañados en programas de recreación, actividad física y deporte social comunitario</v>
      </c>
      <c r="C5229" s="1" t="str">
        <f>+IF(LEN(A5229)&gt;0,VLOOKUP(A5229,Seguimiento_Mar_2025!G$4:J$356,4,FALSE),"")</f>
        <v>INDEPORTES Antioquia</v>
      </c>
      <c r="D5229" t="s">
        <v>1349</v>
      </c>
      <c r="E5229" t="str">
        <f t="shared" si="165"/>
        <v>52010705Valdivia</v>
      </c>
      <c r="F5229" t="str">
        <f t="shared" si="164"/>
        <v/>
      </c>
      <c r="G5229">
        <v>1</v>
      </c>
      <c r="H5229" s="2"/>
      <c r="I5229">
        <f>+ABS(SUMIF($A$4:$A$11183,A5229,$H$4:$H$11183)-IF(ISERROR(VLOOKUP(A5229,Seguimiento_Mar_2025!G$4:U$356,15,FALSE)),0,VLOOKUP(A5229,Seguimiento_Mar_2025!G$4:U$356,15,FALSE)))</f>
        <v>0</v>
      </c>
    </row>
    <row r="5230" spans="1:9" ht="30">
      <c r="A5230" t="s">
        <v>195</v>
      </c>
      <c r="B5230" s="1" t="str">
        <f>+IF(LEN(A5230)&gt;0,VLOOKUP(A5230,Seguimiento_Mar_2025!G$4:H$356,2,FALSE),"")</f>
        <v>Municipios apoyados, asesorados y acompañados en programas de recreación, actividad física y deporte social comunitario</v>
      </c>
      <c r="C5230" s="1" t="str">
        <f>+IF(LEN(A5230)&gt;0,VLOOKUP(A5230,Seguimiento_Mar_2025!G$4:J$356,4,FALSE),"")</f>
        <v>INDEPORTES Antioquia</v>
      </c>
      <c r="D5230" t="s">
        <v>1350</v>
      </c>
      <c r="E5230" t="str">
        <f t="shared" si="165"/>
        <v>52010705Valparaíso</v>
      </c>
      <c r="F5230" t="str">
        <f t="shared" si="164"/>
        <v/>
      </c>
      <c r="G5230">
        <v>1</v>
      </c>
      <c r="H5230" s="2"/>
      <c r="I5230">
        <f>+ABS(SUMIF($A$4:$A$11183,A5230,$H$4:$H$11183)-IF(ISERROR(VLOOKUP(A5230,Seguimiento_Mar_2025!G$4:U$356,15,FALSE)),0,VLOOKUP(A5230,Seguimiento_Mar_2025!G$4:U$356,15,FALSE)))</f>
        <v>0</v>
      </c>
    </row>
    <row r="5231" spans="1:9" ht="30">
      <c r="A5231" t="s">
        <v>195</v>
      </c>
      <c r="B5231" s="1" t="str">
        <f>+IF(LEN(A5231)&gt;0,VLOOKUP(A5231,Seguimiento_Mar_2025!G$4:H$356,2,FALSE),"")</f>
        <v>Municipios apoyados, asesorados y acompañados en programas de recreación, actividad física y deporte social comunitario</v>
      </c>
      <c r="C5231" s="1" t="str">
        <f>+IF(LEN(A5231)&gt;0,VLOOKUP(A5231,Seguimiento_Mar_2025!G$4:J$356,4,FALSE),"")</f>
        <v>INDEPORTES Antioquia</v>
      </c>
      <c r="D5231" t="s">
        <v>1232</v>
      </c>
      <c r="E5231" t="str">
        <f t="shared" si="165"/>
        <v>52010705Vegachí</v>
      </c>
      <c r="F5231" t="str">
        <f t="shared" si="164"/>
        <v/>
      </c>
      <c r="G5231">
        <v>1</v>
      </c>
      <c r="H5231" s="2"/>
      <c r="I5231">
        <f>+ABS(SUMIF($A$4:$A$11183,A5231,$H$4:$H$11183)-IF(ISERROR(VLOOKUP(A5231,Seguimiento_Mar_2025!G$4:U$356,15,FALSE)),0,VLOOKUP(A5231,Seguimiento_Mar_2025!G$4:U$356,15,FALSE)))</f>
        <v>0</v>
      </c>
    </row>
    <row r="5232" spans="1:9" ht="30">
      <c r="A5232" t="s">
        <v>195</v>
      </c>
      <c r="B5232" s="1" t="str">
        <f>+IF(LEN(A5232)&gt;0,VLOOKUP(A5232,Seguimiento_Mar_2025!G$4:H$356,2,FALSE),"")</f>
        <v>Municipios apoyados, asesorados y acompañados en programas de recreación, actividad física y deporte social comunitario</v>
      </c>
      <c r="C5232" s="1" t="str">
        <f>+IF(LEN(A5232)&gt;0,VLOOKUP(A5232,Seguimiento_Mar_2025!G$4:J$356,4,FALSE),"")</f>
        <v>INDEPORTES Antioquia</v>
      </c>
      <c r="D5232" t="s">
        <v>1351</v>
      </c>
      <c r="E5232" t="str">
        <f t="shared" si="165"/>
        <v>52010705Venecia</v>
      </c>
      <c r="F5232" t="str">
        <f t="shared" si="164"/>
        <v/>
      </c>
      <c r="G5232">
        <v>1</v>
      </c>
      <c r="H5232" s="2"/>
      <c r="I5232">
        <f>+ABS(SUMIF($A$4:$A$11183,A5232,$H$4:$H$11183)-IF(ISERROR(VLOOKUP(A5232,Seguimiento_Mar_2025!G$4:U$356,15,FALSE)),0,VLOOKUP(A5232,Seguimiento_Mar_2025!G$4:U$356,15,FALSE)))</f>
        <v>0</v>
      </c>
    </row>
    <row r="5233" spans="1:9" ht="30">
      <c r="A5233" t="s">
        <v>195</v>
      </c>
      <c r="B5233" s="1" t="str">
        <f>+IF(LEN(A5233)&gt;0,VLOOKUP(A5233,Seguimiento_Mar_2025!G$4:H$356,2,FALSE),"")</f>
        <v>Municipios apoyados, asesorados y acompañados en programas de recreación, actividad física y deporte social comunitario</v>
      </c>
      <c r="C5233" s="1" t="str">
        <f>+IF(LEN(A5233)&gt;0,VLOOKUP(A5233,Seguimiento_Mar_2025!G$4:J$356,4,FALSE),"")</f>
        <v>INDEPORTES Antioquia</v>
      </c>
      <c r="D5233" t="s">
        <v>1291</v>
      </c>
      <c r="E5233" t="str">
        <f t="shared" si="165"/>
        <v>52010705Vigía del Fuerte</v>
      </c>
      <c r="F5233" t="str">
        <f t="shared" si="164"/>
        <v/>
      </c>
      <c r="G5233">
        <v>1</v>
      </c>
      <c r="H5233" s="2"/>
      <c r="I5233">
        <f>+ABS(SUMIF($A$4:$A$11183,A5233,$H$4:$H$11183)-IF(ISERROR(VLOOKUP(A5233,Seguimiento_Mar_2025!G$4:U$356,15,FALSE)),0,VLOOKUP(A5233,Seguimiento_Mar_2025!G$4:U$356,15,FALSE)))</f>
        <v>0</v>
      </c>
    </row>
    <row r="5234" spans="1:9" ht="30">
      <c r="A5234" t="s">
        <v>195</v>
      </c>
      <c r="B5234" s="1" t="str">
        <f>+IF(LEN(A5234)&gt;0,VLOOKUP(A5234,Seguimiento_Mar_2025!G$4:H$356,2,FALSE),"")</f>
        <v>Municipios apoyados, asesorados y acompañados en programas de recreación, actividad física y deporte social comunitario</v>
      </c>
      <c r="C5234" s="1" t="str">
        <f>+IF(LEN(A5234)&gt;0,VLOOKUP(A5234,Seguimiento_Mar_2025!G$4:J$356,4,FALSE),"")</f>
        <v>INDEPORTES Antioquia</v>
      </c>
      <c r="D5234" t="s">
        <v>1352</v>
      </c>
      <c r="E5234" t="str">
        <f t="shared" si="165"/>
        <v>52010705Yalí</v>
      </c>
      <c r="F5234" t="str">
        <f t="shared" si="164"/>
        <v/>
      </c>
      <c r="G5234">
        <v>1</v>
      </c>
      <c r="H5234" s="2"/>
      <c r="I5234">
        <f>+ABS(SUMIF($A$4:$A$11183,A5234,$H$4:$H$11183)-IF(ISERROR(VLOOKUP(A5234,Seguimiento_Mar_2025!G$4:U$356,15,FALSE)),0,VLOOKUP(A5234,Seguimiento_Mar_2025!G$4:U$356,15,FALSE)))</f>
        <v>0</v>
      </c>
    </row>
    <row r="5235" spans="1:9" ht="30">
      <c r="A5235" t="s">
        <v>195</v>
      </c>
      <c r="B5235" s="1" t="str">
        <f>+IF(LEN(A5235)&gt;0,VLOOKUP(A5235,Seguimiento_Mar_2025!G$4:H$356,2,FALSE),"")</f>
        <v>Municipios apoyados, asesorados y acompañados en programas de recreación, actividad física y deporte social comunitario</v>
      </c>
      <c r="C5235" s="1" t="str">
        <f>+IF(LEN(A5235)&gt;0,VLOOKUP(A5235,Seguimiento_Mar_2025!G$4:J$356,4,FALSE),"")</f>
        <v>INDEPORTES Antioquia</v>
      </c>
      <c r="D5235" t="s">
        <v>1353</v>
      </c>
      <c r="E5235" t="str">
        <f t="shared" si="165"/>
        <v>52010705Yarumal</v>
      </c>
      <c r="F5235" t="str">
        <f t="shared" si="164"/>
        <v/>
      </c>
      <c r="G5235">
        <v>1</v>
      </c>
      <c r="H5235" s="2"/>
      <c r="I5235">
        <f>+ABS(SUMIF($A$4:$A$11183,A5235,$H$4:$H$11183)-IF(ISERROR(VLOOKUP(A5235,Seguimiento_Mar_2025!G$4:U$356,15,FALSE)),0,VLOOKUP(A5235,Seguimiento_Mar_2025!G$4:U$356,15,FALSE)))</f>
        <v>0</v>
      </c>
    </row>
    <row r="5236" spans="1:9" ht="30">
      <c r="A5236" t="s">
        <v>195</v>
      </c>
      <c r="B5236" s="1" t="str">
        <f>+IF(LEN(A5236)&gt;0,VLOOKUP(A5236,Seguimiento_Mar_2025!G$4:H$356,2,FALSE),"")</f>
        <v>Municipios apoyados, asesorados y acompañados en programas de recreación, actividad física y deporte social comunitario</v>
      </c>
      <c r="C5236" s="1" t="str">
        <f>+IF(LEN(A5236)&gt;0,VLOOKUP(A5236,Seguimiento_Mar_2025!G$4:J$356,4,FALSE),"")</f>
        <v>INDEPORTES Antioquia</v>
      </c>
      <c r="D5236" t="s">
        <v>1301</v>
      </c>
      <c r="E5236" t="str">
        <f t="shared" si="165"/>
        <v>52010705Yolombó</v>
      </c>
      <c r="F5236" t="str">
        <f t="shared" si="164"/>
        <v/>
      </c>
      <c r="G5236">
        <v>1</v>
      </c>
      <c r="H5236" s="2"/>
      <c r="I5236">
        <f>+ABS(SUMIF($A$4:$A$11183,A5236,$H$4:$H$11183)-IF(ISERROR(VLOOKUP(A5236,Seguimiento_Mar_2025!G$4:U$356,15,FALSE)),0,VLOOKUP(A5236,Seguimiento_Mar_2025!G$4:U$356,15,FALSE)))</f>
        <v>0</v>
      </c>
    </row>
    <row r="5237" spans="1:9" ht="30">
      <c r="A5237" t="s">
        <v>195</v>
      </c>
      <c r="B5237" s="1" t="str">
        <f>+IF(LEN(A5237)&gt;0,VLOOKUP(A5237,Seguimiento_Mar_2025!G$4:H$356,2,FALSE),"")</f>
        <v>Municipios apoyados, asesorados y acompañados en programas de recreación, actividad física y deporte social comunitario</v>
      </c>
      <c r="C5237" s="1" t="str">
        <f>+IF(LEN(A5237)&gt;0,VLOOKUP(A5237,Seguimiento_Mar_2025!G$4:J$356,4,FALSE),"")</f>
        <v>INDEPORTES Antioquia</v>
      </c>
      <c r="D5237" t="s">
        <v>1354</v>
      </c>
      <c r="E5237" t="str">
        <f t="shared" si="165"/>
        <v>52010705Yondó</v>
      </c>
      <c r="F5237" t="str">
        <f t="shared" si="164"/>
        <v/>
      </c>
      <c r="G5237">
        <v>1</v>
      </c>
      <c r="H5237" s="2"/>
      <c r="I5237">
        <f>+ABS(SUMIF($A$4:$A$11183,A5237,$H$4:$H$11183)-IF(ISERROR(VLOOKUP(A5237,Seguimiento_Mar_2025!G$4:U$356,15,FALSE)),0,VLOOKUP(A5237,Seguimiento_Mar_2025!G$4:U$356,15,FALSE)))</f>
        <v>0</v>
      </c>
    </row>
    <row r="5238" spans="1:9" ht="30">
      <c r="A5238" t="s">
        <v>195</v>
      </c>
      <c r="B5238" s="1" t="str">
        <f>+IF(LEN(A5238)&gt;0,VLOOKUP(A5238,Seguimiento_Mar_2025!G$4:H$356,2,FALSE),"")</f>
        <v>Municipios apoyados, asesorados y acompañados en programas de recreación, actividad física y deporte social comunitario</v>
      </c>
      <c r="C5238" s="1" t="str">
        <f>+IF(LEN(A5238)&gt;0,VLOOKUP(A5238,Seguimiento_Mar_2025!G$4:J$356,4,FALSE),"")</f>
        <v>INDEPORTES Antioquia</v>
      </c>
      <c r="D5238" t="s">
        <v>1233</v>
      </c>
      <c r="E5238" t="str">
        <f t="shared" si="165"/>
        <v>52010705Zaragoza</v>
      </c>
      <c r="F5238" t="str">
        <f t="shared" si="164"/>
        <v/>
      </c>
      <c r="G5238">
        <v>1</v>
      </c>
      <c r="H5238" s="2"/>
      <c r="I5238">
        <f>+ABS(SUMIF($A$4:$A$11183,A5238,$H$4:$H$11183)-IF(ISERROR(VLOOKUP(A5238,Seguimiento_Mar_2025!G$4:U$356,15,FALSE)),0,VLOOKUP(A5238,Seguimiento_Mar_2025!G$4:U$356,15,FALSE)))</f>
        <v>0</v>
      </c>
    </row>
    <row r="5239" spans="1:9" ht="30">
      <c r="A5239" t="s">
        <v>589</v>
      </c>
      <c r="B5239" s="1" t="str">
        <f>+IF(LEN(A5239)&gt;0,VLOOKUP(A5239,Seguimiento_Mar_2025!G$4:H$356,2,FALSE),"")</f>
        <v>Eventos de promoción y marketing para la atracción de Inversión Extranjera Directa realizados</v>
      </c>
      <c r="C5239" s="1" t="str">
        <f>+IF(LEN(A5239)&gt;0,VLOOKUP(A5239,Seguimiento_Mar_2025!G$4:J$356,4,FALSE),"")</f>
        <v>Despacho del Gobernador/Oficina privada</v>
      </c>
      <c r="D5239" t="s">
        <v>1366</v>
      </c>
      <c r="E5239" t="str">
        <f t="shared" si="165"/>
        <v>53030501[Subregión]-Oriente</v>
      </c>
      <c r="F5239" t="str">
        <f t="shared" si="164"/>
        <v/>
      </c>
      <c r="G5239">
        <v>1</v>
      </c>
      <c r="H5239" s="2"/>
      <c r="I5239">
        <f>+ABS(SUMIF($A$4:$A$11183,A5239,$H$4:$H$11183)-IF(ISERROR(VLOOKUP(A5239,Seguimiento_Mar_2025!G$4:U$356,15,FALSE)),0,VLOOKUP(A5239,Seguimiento_Mar_2025!G$4:U$356,15,FALSE)))</f>
        <v>0</v>
      </c>
    </row>
    <row r="5240" spans="1:9" ht="30">
      <c r="A5240" t="s">
        <v>589</v>
      </c>
      <c r="B5240" s="1" t="str">
        <f>+IF(LEN(A5240)&gt;0,VLOOKUP(A5240,Seguimiento_Mar_2025!G$4:H$356,2,FALSE),"")</f>
        <v>Eventos de promoción y marketing para la atracción de Inversión Extranjera Directa realizados</v>
      </c>
      <c r="C5240" s="1" t="str">
        <f>+IF(LEN(A5240)&gt;0,VLOOKUP(A5240,Seguimiento_Mar_2025!G$4:J$356,4,FALSE),"")</f>
        <v>Despacho del Gobernador/Oficina privada</v>
      </c>
      <c r="D5240" t="s">
        <v>1365</v>
      </c>
      <c r="E5240" t="str">
        <f t="shared" si="165"/>
        <v>53030501[Subregión]-Urabá</v>
      </c>
      <c r="F5240" t="str">
        <f t="shared" si="164"/>
        <v/>
      </c>
      <c r="G5240">
        <v>3</v>
      </c>
      <c r="H5240" s="2"/>
      <c r="I5240">
        <f>+ABS(SUMIF($A$4:$A$11183,A5240,$H$4:$H$11183)-IF(ISERROR(VLOOKUP(A5240,Seguimiento_Mar_2025!G$4:U$356,15,FALSE)),0,VLOOKUP(A5240,Seguimiento_Mar_2025!G$4:U$356,15,FALSE)))</f>
        <v>0</v>
      </c>
    </row>
    <row r="5241" spans="1:9" ht="30">
      <c r="A5241" t="s">
        <v>589</v>
      </c>
      <c r="B5241" s="1" t="str">
        <f>+IF(LEN(A5241)&gt;0,VLOOKUP(A5241,Seguimiento_Mar_2025!G$4:H$356,2,FALSE),"")</f>
        <v>Eventos de promoción y marketing para la atracción de Inversión Extranjera Directa realizados</v>
      </c>
      <c r="C5241" s="1" t="str">
        <f>+IF(LEN(A5241)&gt;0,VLOOKUP(A5241,Seguimiento_Mar_2025!G$4:J$356,4,FALSE),"")</f>
        <v>Despacho del Gobernador/Oficina privada</v>
      </c>
      <c r="D5241" t="s">
        <v>1229</v>
      </c>
      <c r="E5241" t="str">
        <f t="shared" si="165"/>
        <v>53030501.Departamento</v>
      </c>
      <c r="F5241" t="str">
        <f t="shared" si="164"/>
        <v/>
      </c>
      <c r="G5241">
        <v>1</v>
      </c>
      <c r="H5241" s="2"/>
      <c r="I5241">
        <f>+ABS(SUMIF($A$4:$A$11183,A5241,$H$4:$H$11183)-IF(ISERROR(VLOOKUP(A5241,Seguimiento_Mar_2025!G$4:U$356,15,FALSE)),0,VLOOKUP(A5241,Seguimiento_Mar_2025!G$4:U$356,15,FALSE)))</f>
        <v>0</v>
      </c>
    </row>
    <row r="5242" spans="1:9" ht="30">
      <c r="A5242" t="s">
        <v>718</v>
      </c>
      <c r="B5242" s="1" t="str">
        <f>+IF(LEN(A5242)&gt;0,VLOOKUP(A5242,Seguimiento_Mar_2025!G$4:H$356,2,FALSE),"")</f>
        <v>Esquemas asociativos territoriales asistidos técnicamente</v>
      </c>
      <c r="C5242" s="1" t="str">
        <f>+IF(LEN(A5242)&gt;0,VLOOKUP(A5242,Seguimiento_Mar_2025!G$4:J$356,4,FALSE),"")</f>
        <v>Departamento Administrativo de Planeación</v>
      </c>
      <c r="D5242" t="s">
        <v>1365</v>
      </c>
      <c r="E5242" t="str">
        <f t="shared" si="165"/>
        <v>55010201[Subregión]-Urabá</v>
      </c>
      <c r="F5242" t="str">
        <f t="shared" si="164"/>
        <v/>
      </c>
      <c r="G5242">
        <v>3</v>
      </c>
      <c r="H5242" s="2"/>
      <c r="I5242">
        <f>+ABS(SUMIF($A$4:$A$11183,A5242,$H$4:$H$11183)-IF(ISERROR(VLOOKUP(A5242,Seguimiento_Mar_2025!G$4:U$356,15,FALSE)),0,VLOOKUP(A5242,Seguimiento_Mar_2025!G$4:U$356,15,FALSE)))</f>
        <v>21</v>
      </c>
    </row>
    <row r="5243" spans="1:9" ht="30">
      <c r="A5243" t="s">
        <v>718</v>
      </c>
      <c r="B5243" s="1" t="str">
        <f>+IF(LEN(A5243)&gt;0,VLOOKUP(A5243,Seguimiento_Mar_2025!G$4:H$356,2,FALSE),"")</f>
        <v>Esquemas asociativos territoriales asistidos técnicamente</v>
      </c>
      <c r="C5243" s="1" t="str">
        <f>+IF(LEN(A5243)&gt;0,VLOOKUP(A5243,Seguimiento_Mar_2025!G$4:J$356,4,FALSE),"")</f>
        <v>Departamento Administrativo de Planeación</v>
      </c>
      <c r="D5243" t="s">
        <v>1367</v>
      </c>
      <c r="E5243" t="str">
        <f t="shared" si="165"/>
        <v>55010201[Subregión]-Suroeste</v>
      </c>
      <c r="F5243" t="str">
        <f t="shared" si="164"/>
        <v/>
      </c>
      <c r="G5243">
        <v>3</v>
      </c>
      <c r="H5243" s="2"/>
      <c r="I5243">
        <f>+ABS(SUMIF($A$4:$A$11183,A5243,$H$4:$H$11183)-IF(ISERROR(VLOOKUP(A5243,Seguimiento_Mar_2025!G$4:U$356,15,FALSE)),0,VLOOKUP(A5243,Seguimiento_Mar_2025!G$4:U$356,15,FALSE)))</f>
        <v>21</v>
      </c>
    </row>
    <row r="5244" spans="1:9" ht="30">
      <c r="A5244" t="s">
        <v>718</v>
      </c>
      <c r="B5244" s="1" t="str">
        <f>+IF(LEN(A5244)&gt;0,VLOOKUP(A5244,Seguimiento_Mar_2025!G$4:H$356,2,FALSE),"")</f>
        <v>Esquemas asociativos territoriales asistidos técnicamente</v>
      </c>
      <c r="C5244" s="1" t="str">
        <f>+IF(LEN(A5244)&gt;0,VLOOKUP(A5244,Seguimiento_Mar_2025!G$4:J$356,4,FALSE),"")</f>
        <v>Departamento Administrativo de Planeación</v>
      </c>
      <c r="D5244" t="s">
        <v>1366</v>
      </c>
      <c r="E5244" t="str">
        <f t="shared" si="165"/>
        <v>55010201[Subregión]-Oriente</v>
      </c>
      <c r="F5244" t="str">
        <f t="shared" si="164"/>
        <v/>
      </c>
      <c r="G5244">
        <v>4</v>
      </c>
      <c r="H5244" s="2"/>
      <c r="I5244">
        <f>+ABS(SUMIF($A$4:$A$11183,A5244,$H$4:$H$11183)-IF(ISERROR(VLOOKUP(A5244,Seguimiento_Mar_2025!G$4:U$356,15,FALSE)),0,VLOOKUP(A5244,Seguimiento_Mar_2025!G$4:U$356,15,FALSE)))</f>
        <v>21</v>
      </c>
    </row>
    <row r="5245" spans="1:9" ht="30">
      <c r="A5245" t="s">
        <v>718</v>
      </c>
      <c r="B5245" s="1" t="str">
        <f>+IF(LEN(A5245)&gt;0,VLOOKUP(A5245,Seguimiento_Mar_2025!G$4:H$356,2,FALSE),"")</f>
        <v>Esquemas asociativos territoriales asistidos técnicamente</v>
      </c>
      <c r="C5245" s="1" t="str">
        <f>+IF(LEN(A5245)&gt;0,VLOOKUP(A5245,Seguimiento_Mar_2025!G$4:J$356,4,FALSE),"")</f>
        <v>Departamento Administrativo de Planeación</v>
      </c>
      <c r="D5245" t="s">
        <v>1368</v>
      </c>
      <c r="E5245" t="str">
        <f t="shared" si="165"/>
        <v>55010201[Subregión]-Occidente</v>
      </c>
      <c r="F5245" t="str">
        <f t="shared" si="164"/>
        <v/>
      </c>
      <c r="G5245">
        <v>3</v>
      </c>
      <c r="H5245" s="2"/>
      <c r="I5245">
        <f>+ABS(SUMIF($A$4:$A$11183,A5245,$H$4:$H$11183)-IF(ISERROR(VLOOKUP(A5245,Seguimiento_Mar_2025!G$4:U$356,15,FALSE)),0,VLOOKUP(A5245,Seguimiento_Mar_2025!G$4:U$356,15,FALSE)))</f>
        <v>21</v>
      </c>
    </row>
    <row r="5246" spans="1:9" ht="30">
      <c r="A5246" t="s">
        <v>718</v>
      </c>
      <c r="B5246" s="1" t="str">
        <f>+IF(LEN(A5246)&gt;0,VLOOKUP(A5246,Seguimiento_Mar_2025!G$4:H$356,2,FALSE),"")</f>
        <v>Esquemas asociativos territoriales asistidos técnicamente</v>
      </c>
      <c r="C5246" s="1" t="str">
        <f>+IF(LEN(A5246)&gt;0,VLOOKUP(A5246,Seguimiento_Mar_2025!G$4:J$356,4,FALSE),"")</f>
        <v>Departamento Administrativo de Planeación</v>
      </c>
      <c r="D5246" t="s">
        <v>1370</v>
      </c>
      <c r="E5246" t="str">
        <f t="shared" si="165"/>
        <v>55010201[Subregión]-Norte</v>
      </c>
      <c r="F5246" t="str">
        <f t="shared" si="164"/>
        <v/>
      </c>
      <c r="G5246">
        <v>3</v>
      </c>
      <c r="H5246" s="2"/>
      <c r="I5246">
        <f>+ABS(SUMIF($A$4:$A$11183,A5246,$H$4:$H$11183)-IF(ISERROR(VLOOKUP(A5246,Seguimiento_Mar_2025!G$4:U$356,15,FALSE)),0,VLOOKUP(A5246,Seguimiento_Mar_2025!G$4:U$356,15,FALSE)))</f>
        <v>21</v>
      </c>
    </row>
    <row r="5247" spans="1:9" ht="30">
      <c r="A5247" t="s">
        <v>718</v>
      </c>
      <c r="B5247" s="1" t="str">
        <f>+IF(LEN(A5247)&gt;0,VLOOKUP(A5247,Seguimiento_Mar_2025!G$4:H$356,2,FALSE),"")</f>
        <v>Esquemas asociativos territoriales asistidos técnicamente</v>
      </c>
      <c r="C5247" s="1" t="str">
        <f>+IF(LEN(A5247)&gt;0,VLOOKUP(A5247,Seguimiento_Mar_2025!G$4:J$356,4,FALSE),"")</f>
        <v>Departamento Administrativo de Planeación</v>
      </c>
      <c r="D5247" t="s">
        <v>1397</v>
      </c>
      <c r="E5247" t="str">
        <f t="shared" si="165"/>
        <v>55010201[Subregión]-Nordeste</v>
      </c>
      <c r="F5247" t="str">
        <f t="shared" si="164"/>
        <v/>
      </c>
      <c r="G5247">
        <v>1</v>
      </c>
      <c r="H5247" s="2"/>
      <c r="I5247">
        <f>+ABS(SUMIF($A$4:$A$11183,A5247,$H$4:$H$11183)-IF(ISERROR(VLOOKUP(A5247,Seguimiento_Mar_2025!G$4:U$356,15,FALSE)),0,VLOOKUP(A5247,Seguimiento_Mar_2025!G$4:U$356,15,FALSE)))</f>
        <v>21</v>
      </c>
    </row>
    <row r="5248" spans="1:9" ht="30">
      <c r="A5248" t="s">
        <v>718</v>
      </c>
      <c r="B5248" s="1" t="str">
        <f>+IF(LEN(A5248)&gt;0,VLOOKUP(A5248,Seguimiento_Mar_2025!G$4:H$356,2,FALSE),"")</f>
        <v>Esquemas asociativos territoriales asistidos técnicamente</v>
      </c>
      <c r="C5248" s="1" t="str">
        <f>+IF(LEN(A5248)&gt;0,VLOOKUP(A5248,Seguimiento_Mar_2025!G$4:J$356,4,FALSE),"")</f>
        <v>Departamento Administrativo de Planeación</v>
      </c>
      <c r="D5248" t="s">
        <v>1396</v>
      </c>
      <c r="E5248" t="str">
        <f t="shared" si="165"/>
        <v>55010201[Subregión]-Magdalena Medio</v>
      </c>
      <c r="F5248" t="str">
        <f t="shared" si="164"/>
        <v/>
      </c>
      <c r="G5248">
        <v>1</v>
      </c>
      <c r="H5248" s="2"/>
      <c r="I5248">
        <f>+ABS(SUMIF($A$4:$A$11183,A5248,$H$4:$H$11183)-IF(ISERROR(VLOOKUP(A5248,Seguimiento_Mar_2025!G$4:U$356,15,FALSE)),0,VLOOKUP(A5248,Seguimiento_Mar_2025!G$4:U$356,15,FALSE)))</f>
        <v>21</v>
      </c>
    </row>
    <row r="5249" spans="1:9" ht="30">
      <c r="A5249" t="s">
        <v>718</v>
      </c>
      <c r="B5249" s="1" t="str">
        <f>+IF(LEN(A5249)&gt;0,VLOOKUP(A5249,Seguimiento_Mar_2025!G$4:H$356,2,FALSE),"")</f>
        <v>Esquemas asociativos territoriales asistidos técnicamente</v>
      </c>
      <c r="C5249" s="1" t="str">
        <f>+IF(LEN(A5249)&gt;0,VLOOKUP(A5249,Seguimiento_Mar_2025!G$4:J$356,4,FALSE),"")</f>
        <v>Departamento Administrativo de Planeación</v>
      </c>
      <c r="D5249" t="s">
        <v>1248</v>
      </c>
      <c r="E5249" t="str">
        <f t="shared" si="165"/>
        <v>55010201[Subregión]-Bajo Cauca</v>
      </c>
      <c r="F5249" t="str">
        <f t="shared" si="164"/>
        <v/>
      </c>
      <c r="G5249">
        <v>1</v>
      </c>
      <c r="H5249" s="2"/>
      <c r="I5249">
        <f>+ABS(SUMIF($A$4:$A$11183,A5249,$H$4:$H$11183)-IF(ISERROR(VLOOKUP(A5249,Seguimiento_Mar_2025!G$4:U$356,15,FALSE)),0,VLOOKUP(A5249,Seguimiento_Mar_2025!G$4:U$356,15,FALSE)))</f>
        <v>21</v>
      </c>
    </row>
    <row r="5250" spans="1:9" ht="30">
      <c r="A5250" t="s">
        <v>718</v>
      </c>
      <c r="B5250" s="1" t="str">
        <f>+IF(LEN(A5250)&gt;0,VLOOKUP(A5250,Seguimiento_Mar_2025!G$4:H$356,2,FALSE),"")</f>
        <v>Esquemas asociativos territoriales asistidos técnicamente</v>
      </c>
      <c r="C5250" s="1" t="str">
        <f>+IF(LEN(A5250)&gt;0,VLOOKUP(A5250,Seguimiento_Mar_2025!G$4:J$356,4,FALSE),"")</f>
        <v>Departamento Administrativo de Planeación</v>
      </c>
      <c r="D5250" t="s">
        <v>1229</v>
      </c>
      <c r="E5250" t="str">
        <f t="shared" si="165"/>
        <v>55010201.Departamento</v>
      </c>
      <c r="F5250" t="str">
        <f t="shared" si="164"/>
        <v/>
      </c>
      <c r="G5250">
        <v>2</v>
      </c>
      <c r="H5250" s="2"/>
      <c r="I5250">
        <f>+ABS(SUMIF($A$4:$A$11183,A5250,$H$4:$H$11183)-IF(ISERROR(VLOOKUP(A5250,Seguimiento_Mar_2025!G$4:U$356,15,FALSE)),0,VLOOKUP(A5250,Seguimiento_Mar_2025!G$4:U$356,15,FALSE)))</f>
        <v>21</v>
      </c>
    </row>
    <row r="5251" spans="1:9">
      <c r="A5251" t="s">
        <v>351</v>
      </c>
      <c r="B5251" s="1" t="str">
        <f>+IF(LEN(A5251)&gt;0,VLOOKUP(A5251,Seguimiento_Mar_2025!G$4:H$356,2,FALSE),"")</f>
        <v xml:space="preserve">Estudiantes beneficiados con transporte escolar </v>
      </c>
      <c r="C5251" s="1" t="str">
        <f>+IF(LEN(A5251)&gt;0,VLOOKUP(A5251,Seguimiento_Mar_2025!G$4:J$356,4,FALSE),"")</f>
        <v>Secretaría de Educación</v>
      </c>
      <c r="D5251" t="s">
        <v>1590</v>
      </c>
      <c r="E5251" t="str">
        <f t="shared" si="165"/>
        <v>52030115CáCERES</v>
      </c>
      <c r="F5251" t="str">
        <f t="shared" si="164"/>
        <v/>
      </c>
      <c r="G5251" s="53">
        <v>918</v>
      </c>
      <c r="H5251" s="47"/>
      <c r="I5251">
        <f>+ABS(SUMIF($A$4:$A$11183,A5251,$H$4:$H$11183)-IF(ISERROR(VLOOKUP(A5251,Seguimiento_Mar_2025!G$4:U$356,15,FALSE)),0,VLOOKUP(A5251,Seguimiento_Mar_2025!G$4:U$356,15,FALSE)))</f>
        <v>0</v>
      </c>
    </row>
    <row r="5252" spans="1:9">
      <c r="A5252" t="s">
        <v>351</v>
      </c>
      <c r="B5252" s="1" t="str">
        <f>+IF(LEN(A5252)&gt;0,VLOOKUP(A5252,Seguimiento_Mar_2025!G$4:H$356,2,FALSE),"")</f>
        <v xml:space="preserve">Estudiantes beneficiados con transporte escolar </v>
      </c>
      <c r="C5252" s="1" t="str">
        <f>+IF(LEN(A5252)&gt;0,VLOOKUP(A5252,Seguimiento_Mar_2025!G$4:J$356,4,FALSE),"")</f>
        <v>Secretaría de Educación</v>
      </c>
      <c r="D5252" t="s">
        <v>1445</v>
      </c>
      <c r="E5252" t="str">
        <f t="shared" si="165"/>
        <v>52030115CAUCASIA</v>
      </c>
      <c r="F5252" t="str">
        <f t="shared" ref="F5252:F5315" si="166">+IF(IF(LEN(E5252)&gt;0,COUNTIF($E$4:$E$11183,E5252),"")=1,"",IF(LEN(E5252)&gt;0,COUNTIF($E$4:$E$11183,E5252),""))</f>
        <v/>
      </c>
      <c r="G5252" s="53">
        <v>539</v>
      </c>
      <c r="H5252" s="47"/>
      <c r="I5252">
        <f>+ABS(SUMIF($A$4:$A$11183,A5252,$H$4:$H$11183)-IF(ISERROR(VLOOKUP(A5252,Seguimiento_Mar_2025!G$4:U$356,15,FALSE)),0,VLOOKUP(A5252,Seguimiento_Mar_2025!G$4:U$356,15,FALSE)))</f>
        <v>0</v>
      </c>
    </row>
    <row r="5253" spans="1:9">
      <c r="A5253" t="s">
        <v>351</v>
      </c>
      <c r="B5253" s="1" t="str">
        <f>+IF(LEN(A5253)&gt;0,VLOOKUP(A5253,Seguimiento_Mar_2025!G$4:H$356,2,FALSE),"")</f>
        <v xml:space="preserve">Estudiantes beneficiados con transporte escolar </v>
      </c>
      <c r="C5253" s="1" t="str">
        <f>+IF(LEN(A5253)&gt;0,VLOOKUP(A5253,Seguimiento_Mar_2025!G$4:J$356,4,FALSE),"")</f>
        <v>Secretaría de Educación</v>
      </c>
      <c r="D5253" t="s">
        <v>1453</v>
      </c>
      <c r="E5253" t="str">
        <f t="shared" si="165"/>
        <v>52030115EL BAGRE</v>
      </c>
      <c r="F5253" t="str">
        <f t="shared" si="166"/>
        <v/>
      </c>
      <c r="G5253" s="53">
        <v>387</v>
      </c>
      <c r="H5253" s="47"/>
      <c r="I5253">
        <f>+ABS(SUMIF($A$4:$A$11183,A5253,$H$4:$H$11183)-IF(ISERROR(VLOOKUP(A5253,Seguimiento_Mar_2025!G$4:U$356,15,FALSE)),0,VLOOKUP(A5253,Seguimiento_Mar_2025!G$4:U$356,15,FALSE)))</f>
        <v>0</v>
      </c>
    </row>
    <row r="5254" spans="1:9">
      <c r="A5254" t="s">
        <v>351</v>
      </c>
      <c r="B5254" s="1" t="str">
        <f>+IF(LEN(A5254)&gt;0,VLOOKUP(A5254,Seguimiento_Mar_2025!G$4:H$356,2,FALSE),"")</f>
        <v xml:space="preserve">Estudiantes beneficiados con transporte escolar </v>
      </c>
      <c r="C5254" s="1" t="str">
        <f>+IF(LEN(A5254)&gt;0,VLOOKUP(A5254,Seguimiento_Mar_2025!G$4:J$356,4,FALSE),"")</f>
        <v>Secretaría de Educación</v>
      </c>
      <c r="D5254" t="s">
        <v>1591</v>
      </c>
      <c r="E5254" t="str">
        <f t="shared" si="165"/>
        <v>52030115NECHí</v>
      </c>
      <c r="F5254" t="str">
        <f t="shared" si="166"/>
        <v/>
      </c>
      <c r="G5254" s="53">
        <v>446</v>
      </c>
      <c r="H5254" s="47"/>
      <c r="I5254">
        <f>+ABS(SUMIF($A$4:$A$11183,A5254,$H$4:$H$11183)-IF(ISERROR(VLOOKUP(A5254,Seguimiento_Mar_2025!G$4:U$356,15,FALSE)),0,VLOOKUP(A5254,Seguimiento_Mar_2025!G$4:U$356,15,FALSE)))</f>
        <v>0</v>
      </c>
    </row>
    <row r="5255" spans="1:9">
      <c r="A5255" t="s">
        <v>351</v>
      </c>
      <c r="B5255" s="1" t="str">
        <f>+IF(LEN(A5255)&gt;0,VLOOKUP(A5255,Seguimiento_Mar_2025!G$4:H$356,2,FALSE),"")</f>
        <v xml:space="preserve">Estudiantes beneficiados con transporte escolar </v>
      </c>
      <c r="C5255" s="1" t="str">
        <f>+IF(LEN(A5255)&gt;0,VLOOKUP(A5255,Seguimiento_Mar_2025!G$4:J$356,4,FALSE),"")</f>
        <v>Secretaría de Educación</v>
      </c>
      <c r="D5255" t="s">
        <v>1592</v>
      </c>
      <c r="E5255" t="str">
        <f t="shared" si="165"/>
        <v>52030115TARAZá</v>
      </c>
      <c r="F5255" t="str">
        <f t="shared" si="166"/>
        <v/>
      </c>
      <c r="G5255" s="53">
        <v>293</v>
      </c>
      <c r="H5255" s="47"/>
      <c r="I5255">
        <f>+ABS(SUMIF($A$4:$A$11183,A5255,$H$4:$H$11183)-IF(ISERROR(VLOOKUP(A5255,Seguimiento_Mar_2025!G$4:U$356,15,FALSE)),0,VLOOKUP(A5255,Seguimiento_Mar_2025!G$4:U$356,15,FALSE)))</f>
        <v>0</v>
      </c>
    </row>
    <row r="5256" spans="1:9">
      <c r="A5256" t="s">
        <v>351</v>
      </c>
      <c r="B5256" s="1" t="str">
        <f>+IF(LEN(A5256)&gt;0,VLOOKUP(A5256,Seguimiento_Mar_2025!G$4:H$356,2,FALSE),"")</f>
        <v xml:space="preserve">Estudiantes beneficiados con transporte escolar </v>
      </c>
      <c r="C5256" s="1" t="str">
        <f>+IF(LEN(A5256)&gt;0,VLOOKUP(A5256,Seguimiento_Mar_2025!G$4:J$356,4,FALSE),"")</f>
        <v>Secretaría de Educación</v>
      </c>
      <c r="D5256" t="s">
        <v>1514</v>
      </c>
      <c r="E5256" t="str">
        <f t="shared" si="165"/>
        <v>52030115ZARAGOZA</v>
      </c>
      <c r="F5256" t="str">
        <f t="shared" si="166"/>
        <v/>
      </c>
      <c r="G5256" s="53">
        <v>801</v>
      </c>
      <c r="H5256" s="47"/>
      <c r="I5256">
        <f>+ABS(SUMIF($A$4:$A$11183,A5256,$H$4:$H$11183)-IF(ISERROR(VLOOKUP(A5256,Seguimiento_Mar_2025!G$4:U$356,15,FALSE)),0,VLOOKUP(A5256,Seguimiento_Mar_2025!G$4:U$356,15,FALSE)))</f>
        <v>0</v>
      </c>
    </row>
    <row r="5257" spans="1:9">
      <c r="A5257" t="s">
        <v>351</v>
      </c>
      <c r="B5257" s="1" t="str">
        <f>+IF(LEN(A5257)&gt;0,VLOOKUP(A5257,Seguimiento_Mar_2025!G$4:H$356,2,FALSE),"")</f>
        <v xml:space="preserve">Estudiantes beneficiados con transporte escolar </v>
      </c>
      <c r="C5257" s="1" t="str">
        <f>+IF(LEN(A5257)&gt;0,VLOOKUP(A5257,Seguimiento_Mar_2025!G$4:J$356,4,FALSE),"")</f>
        <v>Secretaría de Educación</v>
      </c>
      <c r="D5257" t="s">
        <v>1593</v>
      </c>
      <c r="E5257" t="str">
        <f t="shared" si="165"/>
        <v>52030115CARACOLí</v>
      </c>
      <c r="F5257" t="str">
        <f t="shared" si="166"/>
        <v/>
      </c>
      <c r="G5257" s="53">
        <v>80</v>
      </c>
      <c r="H5257" s="47"/>
      <c r="I5257">
        <f>+ABS(SUMIF($A$4:$A$11183,A5257,$H$4:$H$11183)-IF(ISERROR(VLOOKUP(A5257,Seguimiento_Mar_2025!G$4:U$356,15,FALSE)),0,VLOOKUP(A5257,Seguimiento_Mar_2025!G$4:U$356,15,FALSE)))</f>
        <v>0</v>
      </c>
    </row>
    <row r="5258" spans="1:9">
      <c r="A5258" t="s">
        <v>351</v>
      </c>
      <c r="B5258" s="1" t="str">
        <f>+IF(LEN(A5258)&gt;0,VLOOKUP(A5258,Seguimiento_Mar_2025!G$4:H$356,2,FALSE),"")</f>
        <v xml:space="preserve">Estudiantes beneficiados con transporte escolar </v>
      </c>
      <c r="C5258" s="1" t="str">
        <f>+IF(LEN(A5258)&gt;0,VLOOKUP(A5258,Seguimiento_Mar_2025!G$4:J$356,4,FALSE),"")</f>
        <v>Secretaría de Educación</v>
      </c>
      <c r="D5258" t="s">
        <v>1472</v>
      </c>
      <c r="E5258" t="str">
        <f t="shared" si="165"/>
        <v>52030115MACEO</v>
      </c>
      <c r="F5258" t="str">
        <f t="shared" si="166"/>
        <v/>
      </c>
      <c r="G5258" s="53">
        <v>189</v>
      </c>
      <c r="H5258" s="47"/>
      <c r="I5258">
        <f>+ABS(SUMIF($A$4:$A$11183,A5258,$H$4:$H$11183)-IF(ISERROR(VLOOKUP(A5258,Seguimiento_Mar_2025!G$4:U$356,15,FALSE)),0,VLOOKUP(A5258,Seguimiento_Mar_2025!G$4:U$356,15,FALSE)))</f>
        <v>0</v>
      </c>
    </row>
    <row r="5259" spans="1:9">
      <c r="A5259" t="s">
        <v>351</v>
      </c>
      <c r="B5259" s="1" t="str">
        <f>+IF(LEN(A5259)&gt;0,VLOOKUP(A5259,Seguimiento_Mar_2025!G$4:H$356,2,FALSE),"")</f>
        <v xml:space="preserve">Estudiantes beneficiados con transporte escolar </v>
      </c>
      <c r="C5259" s="1" t="str">
        <f>+IF(LEN(A5259)&gt;0,VLOOKUP(A5259,Seguimiento_Mar_2025!G$4:J$356,4,FALSE),"")</f>
        <v>Secretaría de Educación</v>
      </c>
      <c r="D5259" t="s">
        <v>1594</v>
      </c>
      <c r="E5259" t="str">
        <f t="shared" si="165"/>
        <v>52030115PUERTO BERRíO</v>
      </c>
      <c r="F5259" t="str">
        <f t="shared" si="166"/>
        <v/>
      </c>
      <c r="G5259" s="53">
        <v>157</v>
      </c>
      <c r="H5259" s="47"/>
      <c r="I5259">
        <f>+ABS(SUMIF($A$4:$A$11183,A5259,$H$4:$H$11183)-IF(ISERROR(VLOOKUP(A5259,Seguimiento_Mar_2025!G$4:U$356,15,FALSE)),0,VLOOKUP(A5259,Seguimiento_Mar_2025!G$4:U$356,15,FALSE)))</f>
        <v>0</v>
      </c>
    </row>
    <row r="5260" spans="1:9">
      <c r="A5260" t="s">
        <v>351</v>
      </c>
      <c r="B5260" s="1" t="str">
        <f>+IF(LEN(A5260)&gt;0,VLOOKUP(A5260,Seguimiento_Mar_2025!G$4:H$356,2,FALSE),"")</f>
        <v xml:space="preserve">Estudiantes beneficiados con transporte escolar </v>
      </c>
      <c r="C5260" s="1" t="str">
        <f>+IF(LEN(A5260)&gt;0,VLOOKUP(A5260,Seguimiento_Mar_2025!G$4:J$356,4,FALSE),"")</f>
        <v>Secretaría de Educación</v>
      </c>
      <c r="D5260" t="s">
        <v>1482</v>
      </c>
      <c r="E5260" t="str">
        <f t="shared" si="165"/>
        <v>52030115PUERTO NARE</v>
      </c>
      <c r="F5260" t="str">
        <f t="shared" si="166"/>
        <v/>
      </c>
      <c r="G5260" s="53">
        <v>67</v>
      </c>
      <c r="H5260" s="47"/>
      <c r="I5260">
        <f>+ABS(SUMIF($A$4:$A$11183,A5260,$H$4:$H$11183)-IF(ISERROR(VLOOKUP(A5260,Seguimiento_Mar_2025!G$4:U$356,15,FALSE)),0,VLOOKUP(A5260,Seguimiento_Mar_2025!G$4:U$356,15,FALSE)))</f>
        <v>0</v>
      </c>
    </row>
    <row r="5261" spans="1:9">
      <c r="A5261" t="s">
        <v>351</v>
      </c>
      <c r="B5261" s="1" t="str">
        <f>+IF(LEN(A5261)&gt;0,VLOOKUP(A5261,Seguimiento_Mar_2025!G$4:H$356,2,FALSE),"")</f>
        <v xml:space="preserve">Estudiantes beneficiados con transporte escolar </v>
      </c>
      <c r="C5261" s="1" t="str">
        <f>+IF(LEN(A5261)&gt;0,VLOOKUP(A5261,Seguimiento_Mar_2025!G$4:J$356,4,FALSE),"")</f>
        <v>Secretaría de Educación</v>
      </c>
      <c r="D5261" t="s">
        <v>1483</v>
      </c>
      <c r="E5261" t="str">
        <f t="shared" si="165"/>
        <v>52030115PUERTO TRIUNFO</v>
      </c>
      <c r="F5261" t="str">
        <f t="shared" si="166"/>
        <v/>
      </c>
      <c r="G5261" s="53">
        <v>85</v>
      </c>
      <c r="H5261" s="47"/>
      <c r="I5261">
        <f>+ABS(SUMIF($A$4:$A$11183,A5261,$H$4:$H$11183)-IF(ISERROR(VLOOKUP(A5261,Seguimiento_Mar_2025!G$4:U$356,15,FALSE)),0,VLOOKUP(A5261,Seguimiento_Mar_2025!G$4:U$356,15,FALSE)))</f>
        <v>0</v>
      </c>
    </row>
    <row r="5262" spans="1:9">
      <c r="A5262" t="s">
        <v>351</v>
      </c>
      <c r="B5262" s="1" t="str">
        <f>+IF(LEN(A5262)&gt;0,VLOOKUP(A5262,Seguimiento_Mar_2025!G$4:H$356,2,FALSE),"")</f>
        <v xml:space="preserve">Estudiantes beneficiados con transporte escolar </v>
      </c>
      <c r="C5262" s="1" t="str">
        <f>+IF(LEN(A5262)&gt;0,VLOOKUP(A5262,Seguimiento_Mar_2025!G$4:J$356,4,FALSE),"")</f>
        <v>Secretaría de Educación</v>
      </c>
      <c r="D5262" t="s">
        <v>1595</v>
      </c>
      <c r="E5262" t="str">
        <f t="shared" si="165"/>
        <v>52030115YONDó</v>
      </c>
      <c r="F5262" t="str">
        <f t="shared" si="166"/>
        <v/>
      </c>
      <c r="G5262" s="53">
        <v>372</v>
      </c>
      <c r="H5262" s="47"/>
      <c r="I5262">
        <f>+ABS(SUMIF($A$4:$A$11183,A5262,$H$4:$H$11183)-IF(ISERROR(VLOOKUP(A5262,Seguimiento_Mar_2025!G$4:U$356,15,FALSE)),0,VLOOKUP(A5262,Seguimiento_Mar_2025!G$4:U$356,15,FALSE)))</f>
        <v>0</v>
      </c>
    </row>
    <row r="5263" spans="1:9">
      <c r="A5263" t="s">
        <v>351</v>
      </c>
      <c r="B5263" s="1" t="str">
        <f>+IF(LEN(A5263)&gt;0,VLOOKUP(A5263,Seguimiento_Mar_2025!G$4:H$356,2,FALSE),"")</f>
        <v xml:space="preserve">Estudiantes beneficiados con transporte escolar </v>
      </c>
      <c r="C5263" s="1" t="str">
        <f>+IF(LEN(A5263)&gt;0,VLOOKUP(A5263,Seguimiento_Mar_2025!G$4:J$356,4,FALSE),"")</f>
        <v>Secretaría de Educación</v>
      </c>
      <c r="D5263" t="s">
        <v>1426</v>
      </c>
      <c r="E5263" t="str">
        <f t="shared" si="165"/>
        <v>52030115AMALFI</v>
      </c>
      <c r="F5263" t="str">
        <f t="shared" si="166"/>
        <v/>
      </c>
      <c r="G5263" s="53">
        <v>120</v>
      </c>
      <c r="H5263" s="47"/>
      <c r="I5263">
        <f>+ABS(SUMIF($A$4:$A$11183,A5263,$H$4:$H$11183)-IF(ISERROR(VLOOKUP(A5263,Seguimiento_Mar_2025!G$4:U$356,15,FALSE)),0,VLOOKUP(A5263,Seguimiento_Mar_2025!G$4:U$356,15,FALSE)))</f>
        <v>0</v>
      </c>
    </row>
    <row r="5264" spans="1:9">
      <c r="A5264" t="s">
        <v>351</v>
      </c>
      <c r="B5264" s="1" t="str">
        <f>+IF(LEN(A5264)&gt;0,VLOOKUP(A5264,Seguimiento_Mar_2025!G$4:H$356,2,FALSE),"")</f>
        <v xml:space="preserve">Estudiantes beneficiados con transporte escolar </v>
      </c>
      <c r="C5264" s="1" t="str">
        <f>+IF(LEN(A5264)&gt;0,VLOOKUP(A5264,Seguimiento_Mar_2025!G$4:J$356,4,FALSE),"")</f>
        <v>Secretaría de Educación</v>
      </c>
      <c r="D5264" t="s">
        <v>1596</v>
      </c>
      <c r="E5264" t="str">
        <f t="shared" si="165"/>
        <v>52030115ANORí</v>
      </c>
      <c r="F5264" t="str">
        <f t="shared" si="166"/>
        <v/>
      </c>
      <c r="G5264" s="53">
        <v>140</v>
      </c>
      <c r="H5264" s="47"/>
      <c r="I5264">
        <f>+ABS(SUMIF($A$4:$A$11183,A5264,$H$4:$H$11183)-IF(ISERROR(VLOOKUP(A5264,Seguimiento_Mar_2025!G$4:U$356,15,FALSE)),0,VLOOKUP(A5264,Seguimiento_Mar_2025!G$4:U$356,15,FALSE)))</f>
        <v>0</v>
      </c>
    </row>
    <row r="5265" spans="1:9">
      <c r="A5265" t="s">
        <v>351</v>
      </c>
      <c r="B5265" s="1" t="str">
        <f>+IF(LEN(A5265)&gt;0,VLOOKUP(A5265,Seguimiento_Mar_2025!G$4:H$356,2,FALSE),"")</f>
        <v xml:space="preserve">Estudiantes beneficiados con transporte escolar </v>
      </c>
      <c r="C5265" s="1" t="str">
        <f>+IF(LEN(A5265)&gt;0,VLOOKUP(A5265,Seguimiento_Mar_2025!G$4:J$356,4,FALSE),"")</f>
        <v>Secretaría de Educación</v>
      </c>
      <c r="D5265" t="s">
        <v>1571</v>
      </c>
      <c r="E5265" t="str">
        <f t="shared" si="165"/>
        <v>52030115CISNEROS</v>
      </c>
      <c r="F5265" t="str">
        <f t="shared" si="166"/>
        <v/>
      </c>
      <c r="G5265" s="53">
        <v>74</v>
      </c>
      <c r="H5265" s="47"/>
      <c r="I5265">
        <f>+ABS(SUMIF($A$4:$A$11183,A5265,$H$4:$H$11183)-IF(ISERROR(VLOOKUP(A5265,Seguimiento_Mar_2025!G$4:U$356,15,FALSE)),0,VLOOKUP(A5265,Seguimiento_Mar_2025!G$4:U$356,15,FALSE)))</f>
        <v>0</v>
      </c>
    </row>
    <row r="5266" spans="1:9">
      <c r="A5266" t="s">
        <v>351</v>
      </c>
      <c r="B5266" s="1" t="str">
        <f>+IF(LEN(A5266)&gt;0,VLOOKUP(A5266,Seguimiento_Mar_2025!G$4:H$356,2,FALSE),"")</f>
        <v xml:space="preserve">Estudiantes beneficiados con transporte escolar </v>
      </c>
      <c r="C5266" s="1" t="str">
        <f>+IF(LEN(A5266)&gt;0,VLOOKUP(A5266,Seguimiento_Mar_2025!G$4:J$356,4,FALSE),"")</f>
        <v>Secretaría de Educación</v>
      </c>
      <c r="D5266" t="s">
        <v>1484</v>
      </c>
      <c r="E5266" t="str">
        <f t="shared" si="165"/>
        <v>52030115REMEDIOS</v>
      </c>
      <c r="F5266" t="str">
        <f t="shared" si="166"/>
        <v/>
      </c>
      <c r="G5266" s="53">
        <v>1034</v>
      </c>
      <c r="H5266" s="47"/>
      <c r="I5266">
        <f>+ABS(SUMIF($A$4:$A$11183,A5266,$H$4:$H$11183)-IF(ISERROR(VLOOKUP(A5266,Seguimiento_Mar_2025!G$4:U$356,15,FALSE)),0,VLOOKUP(A5266,Seguimiento_Mar_2025!G$4:U$356,15,FALSE)))</f>
        <v>0</v>
      </c>
    </row>
    <row r="5267" spans="1:9">
      <c r="A5267" t="s">
        <v>351</v>
      </c>
      <c r="B5267" s="1" t="str">
        <f>+IF(LEN(A5267)&gt;0,VLOOKUP(A5267,Seguimiento_Mar_2025!G$4:H$356,2,FALSE),"")</f>
        <v xml:space="preserve">Estudiantes beneficiados con transporte escolar </v>
      </c>
      <c r="C5267" s="1" t="str">
        <f>+IF(LEN(A5267)&gt;0,VLOOKUP(A5267,Seguimiento_Mar_2025!G$4:J$356,4,FALSE),"")</f>
        <v>Secretaría de Educación</v>
      </c>
      <c r="D5267" t="s">
        <v>1494</v>
      </c>
      <c r="E5267" t="str">
        <f t="shared" si="165"/>
        <v>52030115SAN ROQUE</v>
      </c>
      <c r="F5267" t="str">
        <f t="shared" si="166"/>
        <v/>
      </c>
      <c r="G5267" s="53">
        <v>361</v>
      </c>
      <c r="H5267" s="47"/>
      <c r="I5267">
        <f>+ABS(SUMIF($A$4:$A$11183,A5267,$H$4:$H$11183)-IF(ISERROR(VLOOKUP(A5267,Seguimiento_Mar_2025!G$4:U$356,15,FALSE)),0,VLOOKUP(A5267,Seguimiento_Mar_2025!G$4:U$356,15,FALSE)))</f>
        <v>0</v>
      </c>
    </row>
    <row r="5268" spans="1:9">
      <c r="A5268" t="s">
        <v>351</v>
      </c>
      <c r="B5268" s="1" t="str">
        <f>+IF(LEN(A5268)&gt;0,VLOOKUP(A5268,Seguimiento_Mar_2025!G$4:H$356,2,FALSE),"")</f>
        <v xml:space="preserve">Estudiantes beneficiados con transporte escolar </v>
      </c>
      <c r="C5268" s="1" t="str">
        <f>+IF(LEN(A5268)&gt;0,VLOOKUP(A5268,Seguimiento_Mar_2025!G$4:J$356,4,FALSE),"")</f>
        <v>Secretaría de Educación</v>
      </c>
      <c r="D5268" t="s">
        <v>1498</v>
      </c>
      <c r="E5268" t="str">
        <f t="shared" si="165"/>
        <v>52030115SANTO DOMINGO</v>
      </c>
      <c r="F5268" t="str">
        <f t="shared" si="166"/>
        <v/>
      </c>
      <c r="G5268" s="53">
        <v>236</v>
      </c>
      <c r="H5268" s="47"/>
      <c r="I5268">
        <f>+ABS(SUMIF($A$4:$A$11183,A5268,$H$4:$H$11183)-IF(ISERROR(VLOOKUP(A5268,Seguimiento_Mar_2025!G$4:U$356,15,FALSE)),0,VLOOKUP(A5268,Seguimiento_Mar_2025!G$4:U$356,15,FALSE)))</f>
        <v>0</v>
      </c>
    </row>
    <row r="5269" spans="1:9">
      <c r="A5269" t="s">
        <v>351</v>
      </c>
      <c r="B5269" s="1" t="str">
        <f>+IF(LEN(A5269)&gt;0,VLOOKUP(A5269,Seguimiento_Mar_2025!G$4:H$356,2,FALSE),"")</f>
        <v xml:space="preserve">Estudiantes beneficiados con transporte escolar </v>
      </c>
      <c r="C5269" s="1" t="str">
        <f>+IF(LEN(A5269)&gt;0,VLOOKUP(A5269,Seguimiento_Mar_2025!G$4:J$356,4,FALSE),"")</f>
        <v>Secretaría de Educación</v>
      </c>
      <c r="D5269" t="s">
        <v>1574</v>
      </c>
      <c r="E5269" t="str">
        <f t="shared" si="165"/>
        <v>52030115SEGOVIA</v>
      </c>
      <c r="F5269" t="str">
        <f t="shared" si="166"/>
        <v/>
      </c>
      <c r="G5269" s="53">
        <v>873</v>
      </c>
      <c r="H5269" s="47"/>
      <c r="I5269">
        <f>+ABS(SUMIF($A$4:$A$11183,A5269,$H$4:$H$11183)-IF(ISERROR(VLOOKUP(A5269,Seguimiento_Mar_2025!G$4:U$356,15,FALSE)),0,VLOOKUP(A5269,Seguimiento_Mar_2025!G$4:U$356,15,FALSE)))</f>
        <v>0</v>
      </c>
    </row>
    <row r="5270" spans="1:9">
      <c r="A5270" t="s">
        <v>351</v>
      </c>
      <c r="B5270" s="1" t="str">
        <f>+IF(LEN(A5270)&gt;0,VLOOKUP(A5270,Seguimiento_Mar_2025!G$4:H$356,2,FALSE),"")</f>
        <v xml:space="preserve">Estudiantes beneficiados con transporte escolar </v>
      </c>
      <c r="C5270" s="1" t="str">
        <f>+IF(LEN(A5270)&gt;0,VLOOKUP(A5270,Seguimiento_Mar_2025!G$4:J$356,4,FALSE),"")</f>
        <v>Secretaría de Educación</v>
      </c>
      <c r="D5270" t="s">
        <v>1597</v>
      </c>
      <c r="E5270" t="str">
        <f t="shared" si="165"/>
        <v>52030115VEGACHí</v>
      </c>
      <c r="F5270" t="str">
        <f t="shared" si="166"/>
        <v/>
      </c>
      <c r="G5270" s="53">
        <v>25</v>
      </c>
      <c r="H5270" s="47"/>
      <c r="I5270">
        <f>+ABS(SUMIF($A$4:$A$11183,A5270,$H$4:$H$11183)-IF(ISERROR(VLOOKUP(A5270,Seguimiento_Mar_2025!G$4:U$356,15,FALSE)),0,VLOOKUP(A5270,Seguimiento_Mar_2025!G$4:U$356,15,FALSE)))</f>
        <v>0</v>
      </c>
    </row>
    <row r="5271" spans="1:9">
      <c r="A5271" t="s">
        <v>351</v>
      </c>
      <c r="B5271" s="1" t="str">
        <f>+IF(LEN(A5271)&gt;0,VLOOKUP(A5271,Seguimiento_Mar_2025!G$4:H$356,2,FALSE),"")</f>
        <v xml:space="preserve">Estudiantes beneficiados con transporte escolar </v>
      </c>
      <c r="C5271" s="1" t="str">
        <f>+IF(LEN(A5271)&gt;0,VLOOKUP(A5271,Seguimiento_Mar_2025!G$4:J$356,4,FALSE),"")</f>
        <v>Secretaría de Educación</v>
      </c>
      <c r="D5271" t="s">
        <v>1598</v>
      </c>
      <c r="E5271" t="str">
        <f t="shared" si="165"/>
        <v>52030115YALí</v>
      </c>
      <c r="F5271" t="str">
        <f t="shared" si="166"/>
        <v/>
      </c>
      <c r="G5271" s="53">
        <v>60</v>
      </c>
      <c r="H5271" s="47"/>
      <c r="I5271">
        <f>+ABS(SUMIF($A$4:$A$11183,A5271,$H$4:$H$11183)-IF(ISERROR(VLOOKUP(A5271,Seguimiento_Mar_2025!G$4:U$356,15,FALSE)),0,VLOOKUP(A5271,Seguimiento_Mar_2025!G$4:U$356,15,FALSE)))</f>
        <v>0</v>
      </c>
    </row>
    <row r="5272" spans="1:9">
      <c r="A5272" t="s">
        <v>351</v>
      </c>
      <c r="B5272" s="1" t="str">
        <f>+IF(LEN(A5272)&gt;0,VLOOKUP(A5272,Seguimiento_Mar_2025!G$4:H$356,2,FALSE),"")</f>
        <v xml:space="preserve">Estudiantes beneficiados con transporte escolar </v>
      </c>
      <c r="C5272" s="1" t="str">
        <f>+IF(LEN(A5272)&gt;0,VLOOKUP(A5272,Seguimiento_Mar_2025!G$4:J$356,4,FALSE),"")</f>
        <v>Secretaría de Educación</v>
      </c>
      <c r="D5272" t="s">
        <v>1599</v>
      </c>
      <c r="E5272" t="str">
        <f t="shared" si="165"/>
        <v>52030115YOLOMBó</v>
      </c>
      <c r="F5272" t="str">
        <f t="shared" si="166"/>
        <v/>
      </c>
      <c r="G5272" s="53">
        <v>318</v>
      </c>
      <c r="H5272" s="47"/>
      <c r="I5272">
        <f>+ABS(SUMIF($A$4:$A$11183,A5272,$H$4:$H$11183)-IF(ISERROR(VLOOKUP(A5272,Seguimiento_Mar_2025!G$4:U$356,15,FALSE)),0,VLOOKUP(A5272,Seguimiento_Mar_2025!G$4:U$356,15,FALSE)))</f>
        <v>0</v>
      </c>
    </row>
    <row r="5273" spans="1:9">
      <c r="A5273" t="s">
        <v>351</v>
      </c>
      <c r="B5273" s="1" t="str">
        <f>+IF(LEN(A5273)&gt;0,VLOOKUP(A5273,Seguimiento_Mar_2025!G$4:H$356,2,FALSE),"")</f>
        <v xml:space="preserve">Estudiantes beneficiados con transporte escolar </v>
      </c>
      <c r="C5273" s="1" t="str">
        <f>+IF(LEN(A5273)&gt;0,VLOOKUP(A5273,Seguimiento_Mar_2025!G$4:J$356,4,FALSE),"")</f>
        <v>Secretaría de Educación</v>
      </c>
      <c r="D5273" t="s">
        <v>1429</v>
      </c>
      <c r="E5273" t="str">
        <f t="shared" si="165"/>
        <v>52030115ANGOSTURA</v>
      </c>
      <c r="F5273" t="str">
        <f t="shared" si="166"/>
        <v/>
      </c>
      <c r="G5273" s="53">
        <v>88</v>
      </c>
      <c r="H5273" s="47"/>
      <c r="I5273">
        <f>+ABS(SUMIF($A$4:$A$11183,A5273,$H$4:$H$11183)-IF(ISERROR(VLOOKUP(A5273,Seguimiento_Mar_2025!G$4:U$356,15,FALSE)),0,VLOOKUP(A5273,Seguimiento_Mar_2025!G$4:U$356,15,FALSE)))</f>
        <v>0</v>
      </c>
    </row>
    <row r="5274" spans="1:9">
      <c r="A5274" t="s">
        <v>351</v>
      </c>
      <c r="B5274" s="1" t="str">
        <f>+IF(LEN(A5274)&gt;0,VLOOKUP(A5274,Seguimiento_Mar_2025!G$4:H$356,2,FALSE),"")</f>
        <v xml:space="preserve">Estudiantes beneficiados con transporte escolar </v>
      </c>
      <c r="C5274" s="1" t="str">
        <f>+IF(LEN(A5274)&gt;0,VLOOKUP(A5274,Seguimiento_Mar_2025!G$4:J$356,4,FALSE),"")</f>
        <v>Secretaría de Educación</v>
      </c>
      <c r="D5274" t="s">
        <v>1434</v>
      </c>
      <c r="E5274" t="str">
        <f t="shared" si="165"/>
        <v>52030115BELMIRA</v>
      </c>
      <c r="F5274" t="str">
        <f t="shared" si="166"/>
        <v/>
      </c>
      <c r="G5274" s="53">
        <v>555</v>
      </c>
      <c r="H5274" s="47"/>
      <c r="I5274">
        <f>+ABS(SUMIF($A$4:$A$11183,A5274,$H$4:$H$11183)-IF(ISERROR(VLOOKUP(A5274,Seguimiento_Mar_2025!G$4:U$356,15,FALSE)),0,VLOOKUP(A5274,Seguimiento_Mar_2025!G$4:U$356,15,FALSE)))</f>
        <v>0</v>
      </c>
    </row>
    <row r="5275" spans="1:9">
      <c r="A5275" t="s">
        <v>351</v>
      </c>
      <c r="B5275" s="1" t="str">
        <f>+IF(LEN(A5275)&gt;0,VLOOKUP(A5275,Seguimiento_Mar_2025!G$4:H$356,2,FALSE),"")</f>
        <v xml:space="preserve">Estudiantes beneficiados con transporte escolar </v>
      </c>
      <c r="C5275" s="1" t="str">
        <f>+IF(LEN(A5275)&gt;0,VLOOKUP(A5275,Seguimiento_Mar_2025!G$4:J$356,4,FALSE),"")</f>
        <v>Secretaría de Educación</v>
      </c>
      <c r="D5275" t="s">
        <v>1523</v>
      </c>
      <c r="E5275" t="str">
        <f t="shared" si="165"/>
        <v>52030115BRICEÑO</v>
      </c>
      <c r="F5275" t="str">
        <f t="shared" si="166"/>
        <v/>
      </c>
      <c r="G5275" s="53">
        <v>176</v>
      </c>
      <c r="H5275" s="47"/>
      <c r="I5275">
        <f>+ABS(SUMIF($A$4:$A$11183,A5275,$H$4:$H$11183)-IF(ISERROR(VLOOKUP(A5275,Seguimiento_Mar_2025!G$4:U$356,15,FALSE)),0,VLOOKUP(A5275,Seguimiento_Mar_2025!G$4:U$356,15,FALSE)))</f>
        <v>0</v>
      </c>
    </row>
    <row r="5276" spans="1:9">
      <c r="A5276" t="s">
        <v>351</v>
      </c>
      <c r="B5276" s="1" t="str">
        <f>+IF(LEN(A5276)&gt;0,VLOOKUP(A5276,Seguimiento_Mar_2025!G$4:H$356,2,FALSE),"")</f>
        <v xml:space="preserve">Estudiantes beneficiados con transporte escolar </v>
      </c>
      <c r="C5276" s="1" t="str">
        <f>+IF(LEN(A5276)&gt;0,VLOOKUP(A5276,Seguimiento_Mar_2025!G$4:J$356,4,FALSE),"")</f>
        <v>Secretaría de Educación</v>
      </c>
      <c r="D5276" t="s">
        <v>1440</v>
      </c>
      <c r="E5276" t="str">
        <f t="shared" si="165"/>
        <v>52030115CAMPAMENTO</v>
      </c>
      <c r="F5276" t="str">
        <f t="shared" si="166"/>
        <v/>
      </c>
      <c r="G5276" s="53">
        <v>120</v>
      </c>
      <c r="H5276" s="47"/>
      <c r="I5276">
        <f>+ABS(SUMIF($A$4:$A$11183,A5276,$H$4:$H$11183)-IF(ISERROR(VLOOKUP(A5276,Seguimiento_Mar_2025!G$4:U$356,15,FALSE)),0,VLOOKUP(A5276,Seguimiento_Mar_2025!G$4:U$356,15,FALSE)))</f>
        <v>0</v>
      </c>
    </row>
    <row r="5277" spans="1:9">
      <c r="A5277" t="s">
        <v>351</v>
      </c>
      <c r="B5277" s="1" t="str">
        <f>+IF(LEN(A5277)&gt;0,VLOOKUP(A5277,Seguimiento_Mar_2025!G$4:H$356,2,FALSE),"")</f>
        <v xml:space="preserve">Estudiantes beneficiados con transporte escolar </v>
      </c>
      <c r="C5277" s="1" t="str">
        <f>+IF(LEN(A5277)&gt;0,VLOOKUP(A5277,Seguimiento_Mar_2025!G$4:J$356,4,FALSE),"")</f>
        <v>Secretaría de Educación</v>
      </c>
      <c r="D5277" t="s">
        <v>1292</v>
      </c>
      <c r="E5277" t="str">
        <f t="shared" si="165"/>
        <v>52030115Carolina del Príncipe</v>
      </c>
      <c r="F5277" t="str">
        <f t="shared" si="166"/>
        <v/>
      </c>
      <c r="G5277" s="53">
        <v>69</v>
      </c>
      <c r="H5277" s="47"/>
      <c r="I5277">
        <f>+ABS(SUMIF($A$4:$A$11183,A5277,$H$4:$H$11183)-IF(ISERROR(VLOOKUP(A5277,Seguimiento_Mar_2025!G$4:U$356,15,FALSE)),0,VLOOKUP(A5277,Seguimiento_Mar_2025!G$4:U$356,15,FALSE)))</f>
        <v>0</v>
      </c>
    </row>
    <row r="5278" spans="1:9">
      <c r="A5278" t="s">
        <v>351</v>
      </c>
      <c r="B5278" s="1" t="str">
        <f>+IF(LEN(A5278)&gt;0,VLOOKUP(A5278,Seguimiento_Mar_2025!G$4:H$356,2,FALSE),"")</f>
        <v xml:space="preserve">Estudiantes beneficiados con transporte escolar </v>
      </c>
      <c r="C5278" s="1" t="str">
        <f>+IF(LEN(A5278)&gt;0,VLOOKUP(A5278,Seguimiento_Mar_2025!G$4:J$356,4,FALSE),"")</f>
        <v>Secretaría de Educación</v>
      </c>
      <c r="D5278" t="s">
        <v>1600</v>
      </c>
      <c r="E5278" t="str">
        <f t="shared" si="165"/>
        <v>52030115DONMATíAS</v>
      </c>
      <c r="F5278" t="str">
        <f t="shared" si="166"/>
        <v/>
      </c>
      <c r="G5278" s="53">
        <v>178</v>
      </c>
      <c r="H5278" s="47"/>
      <c r="I5278">
        <f>+ABS(SUMIF($A$4:$A$11183,A5278,$H$4:$H$11183)-IF(ISERROR(VLOOKUP(A5278,Seguimiento_Mar_2025!G$4:U$356,15,FALSE)),0,VLOOKUP(A5278,Seguimiento_Mar_2025!G$4:U$356,15,FALSE)))</f>
        <v>0</v>
      </c>
    </row>
    <row r="5279" spans="1:9">
      <c r="A5279" t="s">
        <v>351</v>
      </c>
      <c r="B5279" s="1" t="str">
        <f>+IF(LEN(A5279)&gt;0,VLOOKUP(A5279,Seguimiento_Mar_2025!G$4:H$356,2,FALSE),"")</f>
        <v xml:space="preserve">Estudiantes beneficiados con transporte escolar </v>
      </c>
      <c r="C5279" s="1" t="str">
        <f>+IF(LEN(A5279)&gt;0,VLOOKUP(A5279,Seguimiento_Mar_2025!G$4:J$356,4,FALSE),"")</f>
        <v>Secretaría de Educación</v>
      </c>
      <c r="D5279" t="s">
        <v>1601</v>
      </c>
      <c r="E5279" t="str">
        <f t="shared" si="165"/>
        <v>52030115ENTRERRíOS</v>
      </c>
      <c r="F5279" t="str">
        <f t="shared" si="166"/>
        <v/>
      </c>
      <c r="G5279" s="53">
        <v>254</v>
      </c>
      <c r="H5279" s="47"/>
      <c r="I5279">
        <f>+ABS(SUMIF($A$4:$A$11183,A5279,$H$4:$H$11183)-IF(ISERROR(VLOOKUP(A5279,Seguimiento_Mar_2025!G$4:U$356,15,FALSE)),0,VLOOKUP(A5279,Seguimiento_Mar_2025!G$4:U$356,15,FALSE)))</f>
        <v>0</v>
      </c>
    </row>
    <row r="5280" spans="1:9">
      <c r="A5280" t="s">
        <v>351</v>
      </c>
      <c r="B5280" s="1" t="str">
        <f>+IF(LEN(A5280)&gt;0,VLOOKUP(A5280,Seguimiento_Mar_2025!G$4:H$356,2,FALSE),"")</f>
        <v xml:space="preserve">Estudiantes beneficiados con transporte escolar </v>
      </c>
      <c r="C5280" s="1" t="str">
        <f>+IF(LEN(A5280)&gt;0,VLOOKUP(A5280,Seguimiento_Mar_2025!G$4:J$356,4,FALSE),"")</f>
        <v>Secretaría de Educación</v>
      </c>
      <c r="D5280" t="s">
        <v>1602</v>
      </c>
      <c r="E5280" t="str">
        <f t="shared" si="165"/>
        <v>52030115GóMEZ PLATA</v>
      </c>
      <c r="F5280" t="str">
        <f t="shared" si="166"/>
        <v/>
      </c>
      <c r="G5280" s="53">
        <v>189</v>
      </c>
      <c r="H5280" s="47"/>
      <c r="I5280">
        <f>+ABS(SUMIF($A$4:$A$11183,A5280,$H$4:$H$11183)-IF(ISERROR(VLOOKUP(A5280,Seguimiento_Mar_2025!G$4:U$356,15,FALSE)),0,VLOOKUP(A5280,Seguimiento_Mar_2025!G$4:U$356,15,FALSE)))</f>
        <v>0</v>
      </c>
    </row>
    <row r="5281" spans="1:9">
      <c r="A5281" t="s">
        <v>351</v>
      </c>
      <c r="B5281" s="1" t="str">
        <f>+IF(LEN(A5281)&gt;0,VLOOKUP(A5281,Seguimiento_Mar_2025!G$4:H$356,2,FALSE),"")</f>
        <v xml:space="preserve">Estudiantes beneficiados con transporte escolar </v>
      </c>
      <c r="C5281" s="1" t="str">
        <f>+IF(LEN(A5281)&gt;0,VLOOKUP(A5281,Seguimiento_Mar_2025!G$4:J$356,4,FALSE),"")</f>
        <v>Secretaría de Educación</v>
      </c>
      <c r="D5281" t="s">
        <v>1528</v>
      </c>
      <c r="E5281" t="str">
        <f t="shared" si="165"/>
        <v>52030115GUADALUPE</v>
      </c>
      <c r="F5281" t="str">
        <f t="shared" si="166"/>
        <v/>
      </c>
      <c r="G5281" s="53">
        <v>141</v>
      </c>
      <c r="H5281" s="47"/>
      <c r="I5281">
        <f>+ABS(SUMIF($A$4:$A$11183,A5281,$H$4:$H$11183)-IF(ISERROR(VLOOKUP(A5281,Seguimiento_Mar_2025!G$4:U$356,15,FALSE)),0,VLOOKUP(A5281,Seguimiento_Mar_2025!G$4:U$356,15,FALSE)))</f>
        <v>0</v>
      </c>
    </row>
    <row r="5282" spans="1:9">
      <c r="A5282" t="s">
        <v>351</v>
      </c>
      <c r="B5282" s="1" t="str">
        <f>+IF(LEN(A5282)&gt;0,VLOOKUP(A5282,Seguimiento_Mar_2025!G$4:H$356,2,FALSE),"")</f>
        <v xml:space="preserve">Estudiantes beneficiados con transporte escolar </v>
      </c>
      <c r="C5282" s="1" t="str">
        <f>+IF(LEN(A5282)&gt;0,VLOOKUP(A5282,Seguimiento_Mar_2025!G$4:J$356,4,FALSE),"")</f>
        <v>Secretaría de Educación</v>
      </c>
      <c r="D5282" t="s">
        <v>1575</v>
      </c>
      <c r="E5282" t="str">
        <f t="shared" si="165"/>
        <v>52030115ITUANGO</v>
      </c>
      <c r="F5282" t="str">
        <f t="shared" si="166"/>
        <v/>
      </c>
      <c r="G5282" s="53">
        <v>618</v>
      </c>
      <c r="H5282" s="47"/>
      <c r="I5282">
        <f>+ABS(SUMIF($A$4:$A$11183,A5282,$H$4:$H$11183)-IF(ISERROR(VLOOKUP(A5282,Seguimiento_Mar_2025!G$4:U$356,15,FALSE)),0,VLOOKUP(A5282,Seguimiento_Mar_2025!G$4:U$356,15,FALSE)))</f>
        <v>0</v>
      </c>
    </row>
    <row r="5283" spans="1:9">
      <c r="A5283" t="s">
        <v>351</v>
      </c>
      <c r="B5283" s="1" t="str">
        <f>+IF(LEN(A5283)&gt;0,VLOOKUP(A5283,Seguimiento_Mar_2025!G$4:H$356,2,FALSE),"")</f>
        <v xml:space="preserve">Estudiantes beneficiados con transporte escolar </v>
      </c>
      <c r="C5283" s="1" t="str">
        <f>+IF(LEN(A5283)&gt;0,VLOOKUP(A5283,Seguimiento_Mar_2025!G$4:J$356,4,FALSE),"")</f>
        <v>Secretaría de Educación</v>
      </c>
      <c r="D5283" t="s">
        <v>1603</v>
      </c>
      <c r="E5283" t="str">
        <f t="shared" si="165"/>
        <v>52030115SAN ANDRéS DE CUERQUIA</v>
      </c>
      <c r="F5283" t="str">
        <f t="shared" si="166"/>
        <v/>
      </c>
      <c r="G5283" s="53">
        <v>110</v>
      </c>
      <c r="H5283" s="47"/>
      <c r="I5283">
        <f>+ABS(SUMIF($A$4:$A$11183,A5283,$H$4:$H$11183)-IF(ISERROR(VLOOKUP(A5283,Seguimiento_Mar_2025!G$4:U$356,15,FALSE)),0,VLOOKUP(A5283,Seguimiento_Mar_2025!G$4:U$356,15,FALSE)))</f>
        <v>0</v>
      </c>
    </row>
    <row r="5284" spans="1:9">
      <c r="A5284" t="s">
        <v>351</v>
      </c>
      <c r="B5284" s="1" t="str">
        <f>+IF(LEN(A5284)&gt;0,VLOOKUP(A5284,Seguimiento_Mar_2025!G$4:H$356,2,FALSE),"")</f>
        <v xml:space="preserve">Estudiantes beneficiados con transporte escolar </v>
      </c>
      <c r="C5284" s="1" t="str">
        <f>+IF(LEN(A5284)&gt;0,VLOOKUP(A5284,Seguimiento_Mar_2025!G$4:J$356,4,FALSE),"")</f>
        <v>Secretaría de Educación</v>
      </c>
      <c r="D5284" t="s">
        <v>1604</v>
      </c>
      <c r="E5284" t="str">
        <f t="shared" si="165"/>
        <v>52030115SAN JOSé DE LA MONTAÑA</v>
      </c>
      <c r="F5284" t="str">
        <f t="shared" si="166"/>
        <v/>
      </c>
      <c r="G5284" s="53">
        <v>56</v>
      </c>
      <c r="H5284" s="47"/>
      <c r="I5284">
        <f>+ABS(SUMIF($A$4:$A$11183,A5284,$H$4:$H$11183)-IF(ISERROR(VLOOKUP(A5284,Seguimiento_Mar_2025!G$4:U$356,15,FALSE)),0,VLOOKUP(A5284,Seguimiento_Mar_2025!G$4:U$356,15,FALSE)))</f>
        <v>0</v>
      </c>
    </row>
    <row r="5285" spans="1:9">
      <c r="A5285" t="s">
        <v>351</v>
      </c>
      <c r="B5285" s="1" t="str">
        <f>+IF(LEN(A5285)&gt;0,VLOOKUP(A5285,Seguimiento_Mar_2025!G$4:H$356,2,FALSE),"")</f>
        <v xml:space="preserve">Estudiantes beneficiados con transporte escolar </v>
      </c>
      <c r="C5285" s="1" t="str">
        <f>+IF(LEN(A5285)&gt;0,VLOOKUP(A5285,Seguimiento_Mar_2025!G$4:J$356,4,FALSE),"")</f>
        <v>Secretaría de Educación</v>
      </c>
      <c r="D5285" t="s">
        <v>1605</v>
      </c>
      <c r="E5285" t="str">
        <f t="shared" si="165"/>
        <v>52030115SAN PEDRO DE LOS MILAGROS</v>
      </c>
      <c r="F5285" t="str">
        <f t="shared" si="166"/>
        <v/>
      </c>
      <c r="G5285" s="53">
        <v>406</v>
      </c>
      <c r="H5285" s="47"/>
      <c r="I5285">
        <f>+ABS(SUMIF($A$4:$A$11183,A5285,$H$4:$H$11183)-IF(ISERROR(VLOOKUP(A5285,Seguimiento_Mar_2025!G$4:U$356,15,FALSE)),0,VLOOKUP(A5285,Seguimiento_Mar_2025!G$4:U$356,15,FALSE)))</f>
        <v>0</v>
      </c>
    </row>
    <row r="5286" spans="1:9">
      <c r="A5286" t="s">
        <v>351</v>
      </c>
      <c r="B5286" s="1" t="str">
        <f>+IF(LEN(A5286)&gt;0,VLOOKUP(A5286,Seguimiento_Mar_2025!G$4:H$356,2,FALSE),"")</f>
        <v xml:space="preserve">Estudiantes beneficiados con transporte escolar </v>
      </c>
      <c r="C5286" s="1" t="str">
        <f>+IF(LEN(A5286)&gt;0,VLOOKUP(A5286,Seguimiento_Mar_2025!G$4:J$356,4,FALSE),"")</f>
        <v>Secretaría de Educación</v>
      </c>
      <c r="D5286" t="s">
        <v>1497</v>
      </c>
      <c r="E5286" t="str">
        <f t="shared" si="165"/>
        <v>52030115SANTA ROSA DE OSOS</v>
      </c>
      <c r="F5286" t="str">
        <f t="shared" si="166"/>
        <v/>
      </c>
      <c r="G5286" s="53">
        <v>2477</v>
      </c>
      <c r="H5286" s="47"/>
      <c r="I5286">
        <f>+ABS(SUMIF($A$4:$A$11183,A5286,$H$4:$H$11183)-IF(ISERROR(VLOOKUP(A5286,Seguimiento_Mar_2025!G$4:U$356,15,FALSE)),0,VLOOKUP(A5286,Seguimiento_Mar_2025!G$4:U$356,15,FALSE)))</f>
        <v>0</v>
      </c>
    </row>
    <row r="5287" spans="1:9">
      <c r="A5287" t="s">
        <v>351</v>
      </c>
      <c r="B5287" s="1" t="str">
        <f>+IF(LEN(A5287)&gt;0,VLOOKUP(A5287,Seguimiento_Mar_2025!G$4:H$356,2,FALSE),"")</f>
        <v xml:space="preserve">Estudiantes beneficiados con transporte escolar </v>
      </c>
      <c r="C5287" s="1" t="str">
        <f>+IF(LEN(A5287)&gt;0,VLOOKUP(A5287,Seguimiento_Mar_2025!G$4:J$356,4,FALSE),"")</f>
        <v>Secretaría de Educación</v>
      </c>
      <c r="D5287" t="s">
        <v>1579</v>
      </c>
      <c r="E5287" t="str">
        <f t="shared" si="165"/>
        <v>52030115TOLEDO</v>
      </c>
      <c r="F5287" t="str">
        <f t="shared" si="166"/>
        <v/>
      </c>
      <c r="G5287" s="53">
        <v>85</v>
      </c>
      <c r="H5287" s="47"/>
      <c r="I5287">
        <f>+ABS(SUMIF($A$4:$A$11183,A5287,$H$4:$H$11183)-IF(ISERROR(VLOOKUP(A5287,Seguimiento_Mar_2025!G$4:U$356,15,FALSE)),0,VLOOKUP(A5287,Seguimiento_Mar_2025!G$4:U$356,15,FALSE)))</f>
        <v>0</v>
      </c>
    </row>
    <row r="5288" spans="1:9">
      <c r="A5288" t="s">
        <v>351</v>
      </c>
      <c r="B5288" s="1" t="str">
        <f>+IF(LEN(A5288)&gt;0,VLOOKUP(A5288,Seguimiento_Mar_2025!G$4:H$356,2,FALSE),"")</f>
        <v xml:space="preserve">Estudiantes beneficiados con transporte escolar </v>
      </c>
      <c r="C5288" s="1" t="str">
        <f>+IF(LEN(A5288)&gt;0,VLOOKUP(A5288,Seguimiento_Mar_2025!G$4:J$356,4,FALSE),"")</f>
        <v>Secretaría de Educación</v>
      </c>
      <c r="D5288" t="s">
        <v>1506</v>
      </c>
      <c r="E5288" t="str">
        <f t="shared" si="165"/>
        <v>52030115VALDIVIA</v>
      </c>
      <c r="F5288" t="str">
        <f t="shared" si="166"/>
        <v/>
      </c>
      <c r="G5288" s="53">
        <v>299</v>
      </c>
      <c r="H5288" s="47"/>
      <c r="I5288">
        <f>+ABS(SUMIF($A$4:$A$11183,A5288,$H$4:$H$11183)-IF(ISERROR(VLOOKUP(A5288,Seguimiento_Mar_2025!G$4:U$356,15,FALSE)),0,VLOOKUP(A5288,Seguimiento_Mar_2025!G$4:U$356,15,FALSE)))</f>
        <v>0</v>
      </c>
    </row>
    <row r="5289" spans="1:9">
      <c r="A5289" t="s">
        <v>351</v>
      </c>
      <c r="B5289" s="1" t="str">
        <f>+IF(LEN(A5289)&gt;0,VLOOKUP(A5289,Seguimiento_Mar_2025!G$4:H$356,2,FALSE),"")</f>
        <v xml:space="preserve">Estudiantes beneficiados con transporte escolar </v>
      </c>
      <c r="C5289" s="1" t="str">
        <f>+IF(LEN(A5289)&gt;0,VLOOKUP(A5289,Seguimiento_Mar_2025!G$4:J$356,4,FALSE),"")</f>
        <v>Secretaría de Educación</v>
      </c>
      <c r="D5289" t="s">
        <v>1534</v>
      </c>
      <c r="E5289" t="str">
        <f t="shared" ref="E5289:E5352" si="167">+A5289&amp;D5289</f>
        <v>52030115YARUMAL</v>
      </c>
      <c r="F5289" t="str">
        <f t="shared" si="166"/>
        <v/>
      </c>
      <c r="G5289" s="53">
        <v>220</v>
      </c>
      <c r="H5289" s="47"/>
      <c r="I5289">
        <f>+ABS(SUMIF($A$4:$A$11183,A5289,$H$4:$H$11183)-IF(ISERROR(VLOOKUP(A5289,Seguimiento_Mar_2025!G$4:U$356,15,FALSE)),0,VLOOKUP(A5289,Seguimiento_Mar_2025!G$4:U$356,15,FALSE)))</f>
        <v>0</v>
      </c>
    </row>
    <row r="5290" spans="1:9">
      <c r="A5290" t="s">
        <v>351</v>
      </c>
      <c r="B5290" s="1" t="str">
        <f>+IF(LEN(A5290)&gt;0,VLOOKUP(A5290,Seguimiento_Mar_2025!G$4:H$356,2,FALSE),"")</f>
        <v xml:space="preserve">Estudiantes beneficiados con transporte escolar </v>
      </c>
      <c r="C5290" s="1" t="str">
        <f>+IF(LEN(A5290)&gt;0,VLOOKUP(A5290,Seguimiento_Mar_2025!G$4:J$356,4,FALSE),"")</f>
        <v>Secretaría de Educación</v>
      </c>
      <c r="D5290" t="s">
        <v>1573</v>
      </c>
      <c r="E5290" t="str">
        <f t="shared" si="167"/>
        <v>52030115SANTA FE DE ANTIOQUIA</v>
      </c>
      <c r="F5290" t="str">
        <f t="shared" si="166"/>
        <v/>
      </c>
      <c r="G5290" s="53">
        <v>156</v>
      </c>
      <c r="H5290" s="47"/>
      <c r="I5290">
        <f>+ABS(SUMIF($A$4:$A$11183,A5290,$H$4:$H$11183)-IF(ISERROR(VLOOKUP(A5290,Seguimiento_Mar_2025!G$4:U$356,15,FALSE)),0,VLOOKUP(A5290,Seguimiento_Mar_2025!G$4:U$356,15,FALSE)))</f>
        <v>0</v>
      </c>
    </row>
    <row r="5291" spans="1:9">
      <c r="A5291" t="s">
        <v>351</v>
      </c>
      <c r="B5291" s="1" t="str">
        <f>+IF(LEN(A5291)&gt;0,VLOOKUP(A5291,Seguimiento_Mar_2025!G$4:H$356,2,FALSE),"")</f>
        <v xml:space="preserve">Estudiantes beneficiados con transporte escolar </v>
      </c>
      <c r="C5291" s="1" t="str">
        <f>+IF(LEN(A5291)&gt;0,VLOOKUP(A5291,Seguimiento_Mar_2025!G$4:J$356,4,FALSE),"")</f>
        <v>Secretaría de Educación</v>
      </c>
      <c r="D5291" t="s">
        <v>1606</v>
      </c>
      <c r="E5291" t="str">
        <f t="shared" si="167"/>
        <v>52030115ANZá</v>
      </c>
      <c r="F5291" t="str">
        <f t="shared" si="166"/>
        <v/>
      </c>
      <c r="G5291" s="53">
        <v>161</v>
      </c>
      <c r="H5291" s="47"/>
      <c r="I5291">
        <f>+ABS(SUMIF($A$4:$A$11183,A5291,$H$4:$H$11183)-IF(ISERROR(VLOOKUP(A5291,Seguimiento_Mar_2025!G$4:U$356,15,FALSE)),0,VLOOKUP(A5291,Seguimiento_Mar_2025!G$4:U$356,15,FALSE)))</f>
        <v>0</v>
      </c>
    </row>
    <row r="5292" spans="1:9">
      <c r="A5292" t="s">
        <v>351</v>
      </c>
      <c r="B5292" s="1" t="str">
        <f>+IF(LEN(A5292)&gt;0,VLOOKUP(A5292,Seguimiento_Mar_2025!G$4:H$356,2,FALSE),"")</f>
        <v xml:space="preserve">Estudiantes beneficiados con transporte escolar </v>
      </c>
      <c r="C5292" s="1" t="str">
        <f>+IF(LEN(A5292)&gt;0,VLOOKUP(A5292,Seguimiento_Mar_2025!G$4:J$356,4,FALSE),"")</f>
        <v>Secretaría de Educación</v>
      </c>
      <c r="D5292" t="s">
        <v>1432</v>
      </c>
      <c r="E5292" t="str">
        <f t="shared" si="167"/>
        <v>52030115ARMENIA</v>
      </c>
      <c r="F5292" t="str">
        <f t="shared" si="166"/>
        <v/>
      </c>
      <c r="G5292" s="53">
        <v>44</v>
      </c>
      <c r="H5292" s="47"/>
      <c r="I5292">
        <f>+ABS(SUMIF($A$4:$A$11183,A5292,$H$4:$H$11183)-IF(ISERROR(VLOOKUP(A5292,Seguimiento_Mar_2025!G$4:U$356,15,FALSE)),0,VLOOKUP(A5292,Seguimiento_Mar_2025!G$4:U$356,15,FALSE)))</f>
        <v>0</v>
      </c>
    </row>
    <row r="5293" spans="1:9">
      <c r="A5293" t="s">
        <v>351</v>
      </c>
      <c r="B5293" s="1" t="str">
        <f>+IF(LEN(A5293)&gt;0,VLOOKUP(A5293,Seguimiento_Mar_2025!G$4:H$356,2,FALSE),"")</f>
        <v xml:space="preserve">Estudiantes beneficiados con transporte escolar </v>
      </c>
      <c r="C5293" s="1" t="str">
        <f>+IF(LEN(A5293)&gt;0,VLOOKUP(A5293,Seguimiento_Mar_2025!G$4:J$356,4,FALSE),"")</f>
        <v>Secretaría de Educación</v>
      </c>
      <c r="D5293" t="s">
        <v>1607</v>
      </c>
      <c r="E5293" t="str">
        <f t="shared" si="167"/>
        <v>52030115BURITICá</v>
      </c>
      <c r="F5293" t="str">
        <f t="shared" si="166"/>
        <v/>
      </c>
      <c r="G5293" s="53">
        <v>231</v>
      </c>
      <c r="H5293" s="47"/>
      <c r="I5293">
        <f>+ABS(SUMIF($A$4:$A$11183,A5293,$H$4:$H$11183)-IF(ISERROR(VLOOKUP(A5293,Seguimiento_Mar_2025!G$4:U$356,15,FALSE)),0,VLOOKUP(A5293,Seguimiento_Mar_2025!G$4:U$356,15,FALSE)))</f>
        <v>0</v>
      </c>
    </row>
    <row r="5294" spans="1:9">
      <c r="A5294" t="s">
        <v>351</v>
      </c>
      <c r="B5294" s="1" t="str">
        <f>+IF(LEN(A5294)&gt;0,VLOOKUP(A5294,Seguimiento_Mar_2025!G$4:H$356,2,FALSE),"")</f>
        <v xml:space="preserve">Estudiantes beneficiados con transporte escolar </v>
      </c>
      <c r="C5294" s="1" t="str">
        <f>+IF(LEN(A5294)&gt;0,VLOOKUP(A5294,Seguimiento_Mar_2025!G$4:J$356,4,FALSE),"")</f>
        <v>Secretaría de Educación</v>
      </c>
      <c r="D5294" t="s">
        <v>1438</v>
      </c>
      <c r="E5294" t="str">
        <f t="shared" si="167"/>
        <v>52030115CAICEDO</v>
      </c>
      <c r="F5294" t="str">
        <f t="shared" si="166"/>
        <v/>
      </c>
      <c r="G5294" s="53">
        <v>197</v>
      </c>
      <c r="H5294" s="47"/>
      <c r="I5294">
        <f>+ABS(SUMIF($A$4:$A$11183,A5294,$H$4:$H$11183)-IF(ISERROR(VLOOKUP(A5294,Seguimiento_Mar_2025!G$4:U$356,15,FALSE)),0,VLOOKUP(A5294,Seguimiento_Mar_2025!G$4:U$356,15,FALSE)))</f>
        <v>0</v>
      </c>
    </row>
    <row r="5295" spans="1:9">
      <c r="A5295" t="s">
        <v>351</v>
      </c>
      <c r="B5295" s="1" t="str">
        <f>+IF(LEN(A5295)&gt;0,VLOOKUP(A5295,Seguimiento_Mar_2025!G$4:H$356,2,FALSE),"")</f>
        <v xml:space="preserve">Estudiantes beneficiados con transporte escolar </v>
      </c>
      <c r="C5295" s="1" t="str">
        <f>+IF(LEN(A5295)&gt;0,VLOOKUP(A5295,Seguimiento_Mar_2025!G$4:J$356,4,FALSE),"")</f>
        <v>Secretaría de Educación</v>
      </c>
      <c r="D5295" t="s">
        <v>1441</v>
      </c>
      <c r="E5295" t="str">
        <f t="shared" si="167"/>
        <v>52030115CAÑASGORDAS</v>
      </c>
      <c r="F5295" t="str">
        <f t="shared" si="166"/>
        <v/>
      </c>
      <c r="G5295" s="53">
        <v>475</v>
      </c>
      <c r="H5295" s="47"/>
      <c r="I5295">
        <f>+ABS(SUMIF($A$4:$A$11183,A5295,$H$4:$H$11183)-IF(ISERROR(VLOOKUP(A5295,Seguimiento_Mar_2025!G$4:U$356,15,FALSE)),0,VLOOKUP(A5295,Seguimiento_Mar_2025!G$4:U$356,15,FALSE)))</f>
        <v>0</v>
      </c>
    </row>
    <row r="5296" spans="1:9">
      <c r="A5296" t="s">
        <v>351</v>
      </c>
      <c r="B5296" s="1" t="str">
        <f>+IF(LEN(A5296)&gt;0,VLOOKUP(A5296,Seguimiento_Mar_2025!G$4:H$356,2,FALSE),"")</f>
        <v xml:space="preserve">Estudiantes beneficiados con transporte escolar </v>
      </c>
      <c r="C5296" s="1" t="str">
        <f>+IF(LEN(A5296)&gt;0,VLOOKUP(A5296,Seguimiento_Mar_2025!G$4:J$356,4,FALSE),"")</f>
        <v>Secretaría de Educación</v>
      </c>
      <c r="D5296" t="s">
        <v>1451</v>
      </c>
      <c r="E5296" t="str">
        <f t="shared" si="167"/>
        <v>52030115DABEIBA</v>
      </c>
      <c r="F5296" t="str">
        <f t="shared" si="166"/>
        <v/>
      </c>
      <c r="G5296" s="53">
        <v>482</v>
      </c>
      <c r="H5296" s="47"/>
      <c r="I5296">
        <f>+ABS(SUMIF($A$4:$A$11183,A5296,$H$4:$H$11183)-IF(ISERROR(VLOOKUP(A5296,Seguimiento_Mar_2025!G$4:U$356,15,FALSE)),0,VLOOKUP(A5296,Seguimiento_Mar_2025!G$4:U$356,15,FALSE)))</f>
        <v>0</v>
      </c>
    </row>
    <row r="5297" spans="1:9">
      <c r="A5297" t="s">
        <v>351</v>
      </c>
      <c r="B5297" s="1" t="str">
        <f>+IF(LEN(A5297)&gt;0,VLOOKUP(A5297,Seguimiento_Mar_2025!G$4:H$356,2,FALSE),"")</f>
        <v xml:space="preserve">Estudiantes beneficiados con transporte escolar </v>
      </c>
      <c r="C5297" s="1" t="str">
        <f>+IF(LEN(A5297)&gt;0,VLOOKUP(A5297,Seguimiento_Mar_2025!G$4:J$356,4,FALSE),"")</f>
        <v>Secretaría de Educación</v>
      </c>
      <c r="D5297" t="s">
        <v>1608</v>
      </c>
      <c r="E5297" t="str">
        <f t="shared" si="167"/>
        <v>52030115EBéJICO</v>
      </c>
      <c r="F5297" t="str">
        <f t="shared" si="166"/>
        <v/>
      </c>
      <c r="G5297" s="53">
        <v>270</v>
      </c>
      <c r="H5297" s="47"/>
      <c r="I5297">
        <f>+ABS(SUMIF($A$4:$A$11183,A5297,$H$4:$H$11183)-IF(ISERROR(VLOOKUP(A5297,Seguimiento_Mar_2025!G$4:U$356,15,FALSE)),0,VLOOKUP(A5297,Seguimiento_Mar_2025!G$4:U$356,15,FALSE)))</f>
        <v>0</v>
      </c>
    </row>
    <row r="5298" spans="1:9">
      <c r="A5298" t="s">
        <v>351</v>
      </c>
      <c r="B5298" s="1" t="str">
        <f>+IF(LEN(A5298)&gt;0,VLOOKUP(A5298,Seguimiento_Mar_2025!G$4:H$356,2,FALSE),"")</f>
        <v xml:space="preserve">Estudiantes beneficiados con transporte escolar </v>
      </c>
      <c r="C5298" s="1" t="str">
        <f>+IF(LEN(A5298)&gt;0,VLOOKUP(A5298,Seguimiento_Mar_2025!G$4:J$356,4,FALSE),"")</f>
        <v>Secretaría de Educación</v>
      </c>
      <c r="D5298" t="s">
        <v>1527</v>
      </c>
      <c r="E5298" t="str">
        <f t="shared" si="167"/>
        <v>52030115FRONTINO</v>
      </c>
      <c r="F5298" t="str">
        <f t="shared" si="166"/>
        <v/>
      </c>
      <c r="G5298" s="53">
        <v>548</v>
      </c>
      <c r="H5298" s="47"/>
      <c r="I5298">
        <f>+ABS(SUMIF($A$4:$A$11183,A5298,$H$4:$H$11183)-IF(ISERROR(VLOOKUP(A5298,Seguimiento_Mar_2025!G$4:U$356,15,FALSE)),0,VLOOKUP(A5298,Seguimiento_Mar_2025!G$4:U$356,15,FALSE)))</f>
        <v>0</v>
      </c>
    </row>
    <row r="5299" spans="1:9">
      <c r="A5299" t="s">
        <v>351</v>
      </c>
      <c r="B5299" s="1" t="str">
        <f>+IF(LEN(A5299)&gt;0,VLOOKUP(A5299,Seguimiento_Mar_2025!G$4:H$356,2,FALSE),"")</f>
        <v xml:space="preserve">Estudiantes beneficiados con transporte escolar </v>
      </c>
      <c r="C5299" s="1" t="str">
        <f>+IF(LEN(A5299)&gt;0,VLOOKUP(A5299,Seguimiento_Mar_2025!G$4:J$356,4,FALSE),"")</f>
        <v>Secretaría de Educación</v>
      </c>
      <c r="D5299" t="s">
        <v>1458</v>
      </c>
      <c r="E5299" t="str">
        <f t="shared" si="167"/>
        <v>52030115GIRALDO</v>
      </c>
      <c r="F5299" t="str">
        <f t="shared" si="166"/>
        <v/>
      </c>
      <c r="G5299" s="53">
        <v>249</v>
      </c>
      <c r="H5299" s="47"/>
      <c r="I5299">
        <f>+ABS(SUMIF($A$4:$A$11183,A5299,$H$4:$H$11183)-IF(ISERROR(VLOOKUP(A5299,Seguimiento_Mar_2025!G$4:U$356,15,FALSE)),0,VLOOKUP(A5299,Seguimiento_Mar_2025!G$4:U$356,15,FALSE)))</f>
        <v>0</v>
      </c>
    </row>
    <row r="5300" spans="1:9">
      <c r="A5300" t="s">
        <v>351</v>
      </c>
      <c r="B5300" s="1" t="str">
        <f>+IF(LEN(A5300)&gt;0,VLOOKUP(A5300,Seguimiento_Mar_2025!G$4:H$356,2,FALSE),"")</f>
        <v xml:space="preserve">Estudiantes beneficiados con transporte escolar </v>
      </c>
      <c r="C5300" s="1" t="str">
        <f>+IF(LEN(A5300)&gt;0,VLOOKUP(A5300,Seguimiento_Mar_2025!G$4:J$356,4,FALSE),"")</f>
        <v>Secretaría de Educación</v>
      </c>
      <c r="D5300" t="s">
        <v>1471</v>
      </c>
      <c r="E5300" t="str">
        <f t="shared" si="167"/>
        <v>52030115LIBORINA</v>
      </c>
      <c r="F5300" t="str">
        <f t="shared" si="166"/>
        <v/>
      </c>
      <c r="G5300" s="53">
        <v>96</v>
      </c>
      <c r="H5300" s="47"/>
      <c r="I5300">
        <f>+ABS(SUMIF($A$4:$A$11183,A5300,$H$4:$H$11183)-IF(ISERROR(VLOOKUP(A5300,Seguimiento_Mar_2025!G$4:U$356,15,FALSE)),0,VLOOKUP(A5300,Seguimiento_Mar_2025!G$4:U$356,15,FALSE)))</f>
        <v>0</v>
      </c>
    </row>
    <row r="5301" spans="1:9">
      <c r="A5301" t="s">
        <v>351</v>
      </c>
      <c r="B5301" s="1" t="str">
        <f>+IF(LEN(A5301)&gt;0,VLOOKUP(A5301,Seguimiento_Mar_2025!G$4:H$356,2,FALSE),"")</f>
        <v xml:space="preserve">Estudiantes beneficiados con transporte escolar </v>
      </c>
      <c r="C5301" s="1" t="str">
        <f>+IF(LEN(A5301)&gt;0,VLOOKUP(A5301,Seguimiento_Mar_2025!G$4:J$356,4,FALSE),"")</f>
        <v>Secretaría de Educación</v>
      </c>
      <c r="D5301" t="s">
        <v>1479</v>
      </c>
      <c r="E5301" t="str">
        <f t="shared" si="167"/>
        <v>52030115OLAYA</v>
      </c>
      <c r="F5301" t="str">
        <f t="shared" si="166"/>
        <v/>
      </c>
      <c r="G5301" s="53">
        <v>45</v>
      </c>
      <c r="H5301" s="47"/>
      <c r="I5301">
        <f>+ABS(SUMIF($A$4:$A$11183,A5301,$H$4:$H$11183)-IF(ISERROR(VLOOKUP(A5301,Seguimiento_Mar_2025!G$4:U$356,15,FALSE)),0,VLOOKUP(A5301,Seguimiento_Mar_2025!G$4:U$356,15,FALSE)))</f>
        <v>0</v>
      </c>
    </row>
    <row r="5302" spans="1:9">
      <c r="A5302" t="s">
        <v>351</v>
      </c>
      <c r="B5302" s="1" t="str">
        <f>+IF(LEN(A5302)&gt;0,VLOOKUP(A5302,Seguimiento_Mar_2025!G$4:H$356,2,FALSE),"")</f>
        <v xml:space="preserve">Estudiantes beneficiados con transporte escolar </v>
      </c>
      <c r="C5302" s="1" t="str">
        <f>+IF(LEN(A5302)&gt;0,VLOOKUP(A5302,Seguimiento_Mar_2025!G$4:J$356,4,FALSE),"")</f>
        <v>Secretaría de Educación</v>
      </c>
      <c r="D5302" t="s">
        <v>1530</v>
      </c>
      <c r="E5302" t="str">
        <f t="shared" si="167"/>
        <v>52030115PEQUE</v>
      </c>
      <c r="F5302" t="str">
        <f t="shared" si="166"/>
        <v/>
      </c>
      <c r="G5302" s="53">
        <v>825</v>
      </c>
      <c r="H5302" s="47"/>
      <c r="I5302">
        <f>+ABS(SUMIF($A$4:$A$11183,A5302,$H$4:$H$11183)-IF(ISERROR(VLOOKUP(A5302,Seguimiento_Mar_2025!G$4:U$356,15,FALSE)),0,VLOOKUP(A5302,Seguimiento_Mar_2025!G$4:U$356,15,FALSE)))</f>
        <v>0</v>
      </c>
    </row>
    <row r="5303" spans="1:9">
      <c r="A5303" t="s">
        <v>351</v>
      </c>
      <c r="B5303" s="1" t="str">
        <f>+IF(LEN(A5303)&gt;0,VLOOKUP(A5303,Seguimiento_Mar_2025!G$4:H$356,2,FALSE),"")</f>
        <v xml:space="preserve">Estudiantes beneficiados con transporte escolar </v>
      </c>
      <c r="C5303" s="1" t="str">
        <f>+IF(LEN(A5303)&gt;0,VLOOKUP(A5303,Seguimiento_Mar_2025!G$4:J$356,4,FALSE),"")</f>
        <v>Secretaría de Educación</v>
      </c>
      <c r="D5303" t="s">
        <v>1485</v>
      </c>
      <c r="E5303" t="str">
        <f t="shared" si="167"/>
        <v>52030115SABANALARGA</v>
      </c>
      <c r="F5303" t="str">
        <f t="shared" si="166"/>
        <v/>
      </c>
      <c r="G5303" s="53">
        <v>100</v>
      </c>
      <c r="H5303" s="47"/>
      <c r="I5303">
        <f>+ABS(SUMIF($A$4:$A$11183,A5303,$H$4:$H$11183)-IF(ISERROR(VLOOKUP(A5303,Seguimiento_Mar_2025!G$4:U$356,15,FALSE)),0,VLOOKUP(A5303,Seguimiento_Mar_2025!G$4:U$356,15,FALSE)))</f>
        <v>0</v>
      </c>
    </row>
    <row r="5304" spans="1:9">
      <c r="A5304" t="s">
        <v>351</v>
      </c>
      <c r="B5304" s="1" t="str">
        <f>+IF(LEN(A5304)&gt;0,VLOOKUP(A5304,Seguimiento_Mar_2025!G$4:H$356,2,FALSE),"")</f>
        <v xml:space="preserve">Estudiantes beneficiados con transporte escolar </v>
      </c>
      <c r="C5304" s="1" t="str">
        <f>+IF(LEN(A5304)&gt;0,VLOOKUP(A5304,Seguimiento_Mar_2025!G$4:J$356,4,FALSE),"")</f>
        <v>Secretaría de Educación</v>
      </c>
      <c r="D5304" t="s">
        <v>1609</v>
      </c>
      <c r="E5304" t="str">
        <f t="shared" si="167"/>
        <v>52030115SAN JERóNIMO</v>
      </c>
      <c r="F5304" t="str">
        <f t="shared" si="166"/>
        <v/>
      </c>
      <c r="G5304" s="53">
        <v>495</v>
      </c>
      <c r="H5304" s="47"/>
      <c r="I5304">
        <f>+ABS(SUMIF($A$4:$A$11183,A5304,$H$4:$H$11183)-IF(ISERROR(VLOOKUP(A5304,Seguimiento_Mar_2025!G$4:U$356,15,FALSE)),0,VLOOKUP(A5304,Seguimiento_Mar_2025!G$4:U$356,15,FALSE)))</f>
        <v>0</v>
      </c>
    </row>
    <row r="5305" spans="1:9">
      <c r="A5305" t="s">
        <v>351</v>
      </c>
      <c r="B5305" s="1" t="str">
        <f>+IF(LEN(A5305)&gt;0,VLOOKUP(A5305,Seguimiento_Mar_2025!G$4:H$356,2,FALSE),"")</f>
        <v xml:space="preserve">Estudiantes beneficiados con transporte escolar </v>
      </c>
      <c r="C5305" s="1" t="str">
        <f>+IF(LEN(A5305)&gt;0,VLOOKUP(A5305,Seguimiento_Mar_2025!G$4:J$356,4,FALSE),"")</f>
        <v>Secretaría de Educación</v>
      </c>
      <c r="D5305" t="s">
        <v>1610</v>
      </c>
      <c r="E5305" t="str">
        <f t="shared" si="167"/>
        <v>52030115SOPETRáN</v>
      </c>
      <c r="F5305" t="str">
        <f t="shared" si="166"/>
        <v/>
      </c>
      <c r="G5305" s="53">
        <v>274</v>
      </c>
      <c r="H5305" s="47"/>
      <c r="I5305">
        <f>+ABS(SUMIF($A$4:$A$11183,A5305,$H$4:$H$11183)-IF(ISERROR(VLOOKUP(A5305,Seguimiento_Mar_2025!G$4:U$356,15,FALSE)),0,VLOOKUP(A5305,Seguimiento_Mar_2025!G$4:U$356,15,FALSE)))</f>
        <v>0</v>
      </c>
    </row>
    <row r="5306" spans="1:9">
      <c r="A5306" t="s">
        <v>351</v>
      </c>
      <c r="B5306" s="1" t="str">
        <f>+IF(LEN(A5306)&gt;0,VLOOKUP(A5306,Seguimiento_Mar_2025!G$4:H$356,2,FALSE),"")</f>
        <v xml:space="preserve">Estudiantes beneficiados con transporte escolar </v>
      </c>
      <c r="C5306" s="1" t="str">
        <f>+IF(LEN(A5306)&gt;0,VLOOKUP(A5306,Seguimiento_Mar_2025!G$4:J$356,4,FALSE),"")</f>
        <v>Secretaría de Educación</v>
      </c>
      <c r="D5306" t="s">
        <v>1533</v>
      </c>
      <c r="E5306" t="str">
        <f t="shared" si="167"/>
        <v>52030115URAMITA</v>
      </c>
      <c r="F5306" t="str">
        <f t="shared" si="166"/>
        <v/>
      </c>
      <c r="G5306" s="53">
        <v>270</v>
      </c>
      <c r="H5306" s="47"/>
      <c r="I5306">
        <f>+ABS(SUMIF($A$4:$A$11183,A5306,$H$4:$H$11183)-IF(ISERROR(VLOOKUP(A5306,Seguimiento_Mar_2025!G$4:U$356,15,FALSE)),0,VLOOKUP(A5306,Seguimiento_Mar_2025!G$4:U$356,15,FALSE)))</f>
        <v>0</v>
      </c>
    </row>
    <row r="5307" spans="1:9">
      <c r="A5307" t="s">
        <v>351</v>
      </c>
      <c r="B5307" s="1" t="str">
        <f>+IF(LEN(A5307)&gt;0,VLOOKUP(A5307,Seguimiento_Mar_2025!G$4:H$356,2,FALSE),"")</f>
        <v xml:space="preserve">Estudiantes beneficiados con transporte escolar </v>
      </c>
      <c r="C5307" s="1" t="str">
        <f>+IF(LEN(A5307)&gt;0,VLOOKUP(A5307,Seguimiento_Mar_2025!G$4:J$356,4,FALSE),"")</f>
        <v>Secretaría de Educación</v>
      </c>
      <c r="D5307" t="s">
        <v>1611</v>
      </c>
      <c r="E5307" t="str">
        <f t="shared" si="167"/>
        <v>52030115ABRIAQUí</v>
      </c>
      <c r="F5307" t="str">
        <f t="shared" si="166"/>
        <v/>
      </c>
      <c r="G5307" s="53">
        <v>107</v>
      </c>
      <c r="H5307" s="47"/>
      <c r="I5307">
        <f>+ABS(SUMIF($A$4:$A$11183,A5307,$H$4:$H$11183)-IF(ISERROR(VLOOKUP(A5307,Seguimiento_Mar_2025!G$4:U$356,15,FALSE)),0,VLOOKUP(A5307,Seguimiento_Mar_2025!G$4:U$356,15,FALSE)))</f>
        <v>0</v>
      </c>
    </row>
    <row r="5308" spans="1:9">
      <c r="A5308" t="s">
        <v>351</v>
      </c>
      <c r="B5308" s="1" t="str">
        <f>+IF(LEN(A5308)&gt;0,VLOOKUP(A5308,Seguimiento_Mar_2025!G$4:H$356,2,FALSE),"")</f>
        <v xml:space="preserve">Estudiantes beneficiados con transporte escolar </v>
      </c>
      <c r="C5308" s="1" t="str">
        <f>+IF(LEN(A5308)&gt;0,VLOOKUP(A5308,Seguimiento_Mar_2025!G$4:J$356,4,FALSE),"")</f>
        <v>Secretaría de Educación</v>
      </c>
      <c r="D5308" t="s">
        <v>1464</v>
      </c>
      <c r="E5308" t="str">
        <f t="shared" si="167"/>
        <v>52030115HELICONIA</v>
      </c>
      <c r="F5308" t="str">
        <f t="shared" si="166"/>
        <v/>
      </c>
      <c r="G5308" s="53">
        <v>0</v>
      </c>
      <c r="H5308" s="47"/>
      <c r="I5308">
        <f>+ABS(SUMIF($A$4:$A$11183,A5308,$H$4:$H$11183)-IF(ISERROR(VLOOKUP(A5308,Seguimiento_Mar_2025!G$4:U$356,15,FALSE)),0,VLOOKUP(A5308,Seguimiento_Mar_2025!G$4:U$356,15,FALSE)))</f>
        <v>0</v>
      </c>
    </row>
    <row r="5309" spans="1:9">
      <c r="A5309" t="s">
        <v>351</v>
      </c>
      <c r="B5309" s="1" t="str">
        <f>+IF(LEN(A5309)&gt;0,VLOOKUP(A5309,Seguimiento_Mar_2025!G$4:H$356,2,FALSE),"")</f>
        <v xml:space="preserve">Estudiantes beneficiados con transporte escolar </v>
      </c>
      <c r="C5309" s="1" t="str">
        <f>+IF(LEN(A5309)&gt;0,VLOOKUP(A5309,Seguimiento_Mar_2025!G$4:J$356,4,FALSE),"")</f>
        <v>Secretaría de Educación</v>
      </c>
      <c r="D5309" t="s">
        <v>1520</v>
      </c>
      <c r="E5309" t="str">
        <f t="shared" si="167"/>
        <v>52030115ABEJORRAL</v>
      </c>
      <c r="F5309" t="str">
        <f t="shared" si="166"/>
        <v/>
      </c>
      <c r="G5309" s="53">
        <v>1724</v>
      </c>
      <c r="H5309" s="47"/>
      <c r="I5309">
        <f>+ABS(SUMIF($A$4:$A$11183,A5309,$H$4:$H$11183)-IF(ISERROR(VLOOKUP(A5309,Seguimiento_Mar_2025!G$4:U$356,15,FALSE)),0,VLOOKUP(A5309,Seguimiento_Mar_2025!G$4:U$356,15,FALSE)))</f>
        <v>0</v>
      </c>
    </row>
    <row r="5310" spans="1:9">
      <c r="A5310" t="s">
        <v>351</v>
      </c>
      <c r="B5310" s="1" t="str">
        <f>+IF(LEN(A5310)&gt;0,VLOOKUP(A5310,Seguimiento_Mar_2025!G$4:H$356,2,FALSE),"")</f>
        <v xml:space="preserve">Estudiantes beneficiados con transporte escolar </v>
      </c>
      <c r="C5310" s="1" t="str">
        <f>+IF(LEN(A5310)&gt;0,VLOOKUP(A5310,Seguimiento_Mar_2025!G$4:J$356,4,FALSE),"")</f>
        <v>Secretaría de Educación</v>
      </c>
      <c r="D5310" t="s">
        <v>1612</v>
      </c>
      <c r="E5310" t="str">
        <f t="shared" si="167"/>
        <v>52030115ALEJANDRíA</v>
      </c>
      <c r="F5310" t="str">
        <f t="shared" si="166"/>
        <v/>
      </c>
      <c r="G5310" s="53">
        <v>37</v>
      </c>
      <c r="H5310" s="47"/>
      <c r="I5310">
        <f>+ABS(SUMIF($A$4:$A$11183,A5310,$H$4:$H$11183)-IF(ISERROR(VLOOKUP(A5310,Seguimiento_Mar_2025!G$4:U$356,15,FALSE)),0,VLOOKUP(A5310,Seguimiento_Mar_2025!G$4:U$356,15,FALSE)))</f>
        <v>0</v>
      </c>
    </row>
    <row r="5311" spans="1:9">
      <c r="A5311" t="s">
        <v>351</v>
      </c>
      <c r="B5311" s="1" t="str">
        <f>+IF(LEN(A5311)&gt;0,VLOOKUP(A5311,Seguimiento_Mar_2025!G$4:H$356,2,FALSE),"")</f>
        <v xml:space="preserve">Estudiantes beneficiados con transporte escolar </v>
      </c>
      <c r="C5311" s="1" t="str">
        <f>+IF(LEN(A5311)&gt;0,VLOOKUP(A5311,Seguimiento_Mar_2025!G$4:J$356,4,FALSE),"")</f>
        <v>Secretaría de Educación</v>
      </c>
      <c r="D5311" t="s">
        <v>1536</v>
      </c>
      <c r="E5311" t="str">
        <f t="shared" si="167"/>
        <v>52030115EL CARMEN DE VIBORAL</v>
      </c>
      <c r="F5311" t="str">
        <f t="shared" si="166"/>
        <v/>
      </c>
      <c r="G5311" s="53">
        <v>662</v>
      </c>
      <c r="H5311" s="47"/>
      <c r="I5311">
        <f>+ABS(SUMIF($A$4:$A$11183,A5311,$H$4:$H$11183)-IF(ISERROR(VLOOKUP(A5311,Seguimiento_Mar_2025!G$4:U$356,15,FALSE)),0,VLOOKUP(A5311,Seguimiento_Mar_2025!G$4:U$356,15,FALSE)))</f>
        <v>0</v>
      </c>
    </row>
    <row r="5312" spans="1:9">
      <c r="A5312" t="s">
        <v>351</v>
      </c>
      <c r="B5312" s="1" t="str">
        <f>+IF(LEN(A5312)&gt;0,VLOOKUP(A5312,Seguimiento_Mar_2025!G$4:H$356,2,FALSE),"")</f>
        <v xml:space="preserve">Estudiantes beneficiados con transporte escolar </v>
      </c>
      <c r="C5312" s="1" t="str">
        <f>+IF(LEN(A5312)&gt;0,VLOOKUP(A5312,Seguimiento_Mar_2025!G$4:J$356,4,FALSE),"")</f>
        <v>Secretaría de Educación</v>
      </c>
      <c r="D5312" t="s">
        <v>1613</v>
      </c>
      <c r="E5312" t="str">
        <f t="shared" si="167"/>
        <v>52030115COCORNá</v>
      </c>
      <c r="F5312" t="str">
        <f t="shared" si="166"/>
        <v/>
      </c>
      <c r="G5312" s="53">
        <v>256</v>
      </c>
      <c r="H5312" s="47"/>
      <c r="I5312">
        <f>+ABS(SUMIF($A$4:$A$11183,A5312,$H$4:$H$11183)-IF(ISERROR(VLOOKUP(A5312,Seguimiento_Mar_2025!G$4:U$356,15,FALSE)),0,VLOOKUP(A5312,Seguimiento_Mar_2025!G$4:U$356,15,FALSE)))</f>
        <v>0</v>
      </c>
    </row>
    <row r="5313" spans="1:9">
      <c r="A5313" t="s">
        <v>351</v>
      </c>
      <c r="B5313" s="1" t="str">
        <f>+IF(LEN(A5313)&gt;0,VLOOKUP(A5313,Seguimiento_Mar_2025!G$4:H$356,2,FALSE),"")</f>
        <v xml:space="preserve">Estudiantes beneficiados con transporte escolar </v>
      </c>
      <c r="C5313" s="1" t="str">
        <f>+IF(LEN(A5313)&gt;0,VLOOKUP(A5313,Seguimiento_Mar_2025!G$4:J$356,4,FALSE),"")</f>
        <v>Secretaría de Educación</v>
      </c>
      <c r="D5313" t="s">
        <v>1614</v>
      </c>
      <c r="E5313" t="str">
        <f t="shared" si="167"/>
        <v>52030115CONCEPCIóN</v>
      </c>
      <c r="F5313" t="str">
        <f t="shared" si="166"/>
        <v/>
      </c>
      <c r="G5313" s="53">
        <v>154</v>
      </c>
      <c r="H5313" s="47"/>
      <c r="I5313">
        <f>+ABS(SUMIF($A$4:$A$11183,A5313,$H$4:$H$11183)-IF(ISERROR(VLOOKUP(A5313,Seguimiento_Mar_2025!G$4:U$356,15,FALSE)),0,VLOOKUP(A5313,Seguimiento_Mar_2025!G$4:U$356,15,FALSE)))</f>
        <v>0</v>
      </c>
    </row>
    <row r="5314" spans="1:9">
      <c r="A5314" t="s">
        <v>351</v>
      </c>
      <c r="B5314" s="1" t="str">
        <f>+IF(LEN(A5314)&gt;0,VLOOKUP(A5314,Seguimiento_Mar_2025!G$4:H$356,2,FALSE),"")</f>
        <v xml:space="preserve">Estudiantes beneficiados con transporte escolar </v>
      </c>
      <c r="C5314" s="1" t="str">
        <f>+IF(LEN(A5314)&gt;0,VLOOKUP(A5314,Seguimiento_Mar_2025!G$4:J$356,4,FALSE),"")</f>
        <v>Secretaría de Educación</v>
      </c>
      <c r="D5314" t="s">
        <v>1461</v>
      </c>
      <c r="E5314" t="str">
        <f t="shared" si="167"/>
        <v>52030115GRANADA</v>
      </c>
      <c r="F5314" t="str">
        <f t="shared" si="166"/>
        <v/>
      </c>
      <c r="G5314" s="53">
        <v>187</v>
      </c>
      <c r="H5314" s="47"/>
      <c r="I5314">
        <f>+ABS(SUMIF($A$4:$A$11183,A5314,$H$4:$H$11183)-IF(ISERROR(VLOOKUP(A5314,Seguimiento_Mar_2025!G$4:U$356,15,FALSE)),0,VLOOKUP(A5314,Seguimiento_Mar_2025!G$4:U$356,15,FALSE)))</f>
        <v>0</v>
      </c>
    </row>
    <row r="5315" spans="1:9">
      <c r="A5315" t="s">
        <v>351</v>
      </c>
      <c r="B5315" s="1" t="str">
        <f>+IF(LEN(A5315)&gt;0,VLOOKUP(A5315,Seguimiento_Mar_2025!G$4:H$356,2,FALSE),"")</f>
        <v xml:space="preserve">Estudiantes beneficiados con transporte escolar </v>
      </c>
      <c r="C5315" s="1" t="str">
        <f>+IF(LEN(A5315)&gt;0,VLOOKUP(A5315,Seguimiento_Mar_2025!G$4:J$356,4,FALSE),"")</f>
        <v>Secretaría de Educación</v>
      </c>
      <c r="D5315" t="s">
        <v>1462</v>
      </c>
      <c r="E5315" t="str">
        <f t="shared" si="167"/>
        <v>52030115GUARNE</v>
      </c>
      <c r="F5315" t="str">
        <f t="shared" si="166"/>
        <v/>
      </c>
      <c r="G5315" s="53">
        <v>1370</v>
      </c>
      <c r="H5315" s="47"/>
      <c r="I5315">
        <f>+ABS(SUMIF($A$4:$A$11183,A5315,$H$4:$H$11183)-IF(ISERROR(VLOOKUP(A5315,Seguimiento_Mar_2025!G$4:U$356,15,FALSE)),0,VLOOKUP(A5315,Seguimiento_Mar_2025!G$4:U$356,15,FALSE)))</f>
        <v>0</v>
      </c>
    </row>
    <row r="5316" spans="1:9">
      <c r="A5316" t="s">
        <v>351</v>
      </c>
      <c r="B5316" s="1" t="str">
        <f>+IF(LEN(A5316)&gt;0,VLOOKUP(A5316,Seguimiento_Mar_2025!G$4:H$356,2,FALSE),"")</f>
        <v xml:space="preserve">Estudiantes beneficiados con transporte escolar </v>
      </c>
      <c r="C5316" s="1" t="str">
        <f>+IF(LEN(A5316)&gt;0,VLOOKUP(A5316,Seguimiento_Mar_2025!G$4:J$356,4,FALSE),"")</f>
        <v>Secretaría de Educación</v>
      </c>
      <c r="D5316" t="s">
        <v>1615</v>
      </c>
      <c r="E5316" t="str">
        <f t="shared" si="167"/>
        <v>52030115GUATAPé</v>
      </c>
      <c r="F5316" t="str">
        <f t="shared" ref="F5316:F5379" si="168">+IF(IF(LEN(E5316)&gt;0,COUNTIF($E$4:$E$11183,E5316),"")=1,"",IF(LEN(E5316)&gt;0,COUNTIF($E$4:$E$11183,E5316),""))</f>
        <v/>
      </c>
      <c r="G5316" s="53">
        <v>107</v>
      </c>
      <c r="H5316" s="47"/>
      <c r="I5316">
        <f>+ABS(SUMIF($A$4:$A$11183,A5316,$H$4:$H$11183)-IF(ISERROR(VLOOKUP(A5316,Seguimiento_Mar_2025!G$4:U$356,15,FALSE)),0,VLOOKUP(A5316,Seguimiento_Mar_2025!G$4:U$356,15,FALSE)))</f>
        <v>0</v>
      </c>
    </row>
    <row r="5317" spans="1:9">
      <c r="A5317" t="s">
        <v>351</v>
      </c>
      <c r="B5317" s="1" t="str">
        <f>+IF(LEN(A5317)&gt;0,VLOOKUP(A5317,Seguimiento_Mar_2025!G$4:H$356,2,FALSE),"")</f>
        <v xml:space="preserve">Estudiantes beneficiados con transporte escolar </v>
      </c>
      <c r="C5317" s="1" t="str">
        <f>+IF(LEN(A5317)&gt;0,VLOOKUP(A5317,Seguimiento_Mar_2025!G$4:J$356,4,FALSE),"")</f>
        <v>Secretaría de Educación</v>
      </c>
      <c r="D5317" t="s">
        <v>1616</v>
      </c>
      <c r="E5317" t="str">
        <f t="shared" si="167"/>
        <v>52030115LA CEJA del tambo</v>
      </c>
      <c r="F5317" t="str">
        <f t="shared" si="168"/>
        <v/>
      </c>
      <c r="G5317" s="53">
        <v>372</v>
      </c>
      <c r="H5317" s="47"/>
      <c r="I5317">
        <f>+ABS(SUMIF($A$4:$A$11183,A5317,$H$4:$H$11183)-IF(ISERROR(VLOOKUP(A5317,Seguimiento_Mar_2025!G$4:U$356,15,FALSE)),0,VLOOKUP(A5317,Seguimiento_Mar_2025!G$4:U$356,15,FALSE)))</f>
        <v>0</v>
      </c>
    </row>
    <row r="5318" spans="1:9">
      <c r="A5318" t="s">
        <v>351</v>
      </c>
      <c r="B5318" s="1" t="str">
        <f>+IF(LEN(A5318)&gt;0,VLOOKUP(A5318,Seguimiento_Mar_2025!G$4:H$356,2,FALSE),"")</f>
        <v xml:space="preserve">Estudiantes beneficiados con transporte escolar </v>
      </c>
      <c r="C5318" s="1" t="str">
        <f>+IF(LEN(A5318)&gt;0,VLOOKUP(A5318,Seguimiento_Mar_2025!G$4:J$356,4,FALSE),"")</f>
        <v>Secretaría de Educación</v>
      </c>
      <c r="D5318" t="s">
        <v>1617</v>
      </c>
      <c r="E5318" t="str">
        <f t="shared" si="167"/>
        <v>52030115LA UNIón</v>
      </c>
      <c r="F5318" t="str">
        <f t="shared" si="168"/>
        <v/>
      </c>
      <c r="G5318" s="53">
        <v>613</v>
      </c>
      <c r="H5318" s="47"/>
      <c r="I5318">
        <f>+ABS(SUMIF($A$4:$A$11183,A5318,$H$4:$H$11183)-IF(ISERROR(VLOOKUP(A5318,Seguimiento_Mar_2025!G$4:U$356,15,FALSE)),0,VLOOKUP(A5318,Seguimiento_Mar_2025!G$4:U$356,15,FALSE)))</f>
        <v>0</v>
      </c>
    </row>
    <row r="5319" spans="1:9">
      <c r="A5319" t="s">
        <v>351</v>
      </c>
      <c r="B5319" s="1" t="str">
        <f>+IF(LEN(A5319)&gt;0,VLOOKUP(A5319,Seguimiento_Mar_2025!G$4:H$356,2,FALSE),"")</f>
        <v xml:space="preserve">Estudiantes beneficiados con transporte escolar </v>
      </c>
      <c r="C5319" s="1" t="str">
        <f>+IF(LEN(A5319)&gt;0,VLOOKUP(A5319,Seguimiento_Mar_2025!G$4:J$356,4,FALSE),"")</f>
        <v>Secretaría de Educación</v>
      </c>
      <c r="D5319" t="s">
        <v>1473</v>
      </c>
      <c r="E5319" t="str">
        <f t="shared" si="167"/>
        <v>52030115MARINILLA</v>
      </c>
      <c r="F5319" t="str">
        <f t="shared" si="168"/>
        <v/>
      </c>
      <c r="G5319" s="53">
        <v>366</v>
      </c>
      <c r="H5319" s="47"/>
      <c r="I5319">
        <f>+ABS(SUMIF($A$4:$A$11183,A5319,$H$4:$H$11183)-IF(ISERROR(VLOOKUP(A5319,Seguimiento_Mar_2025!G$4:U$356,15,FALSE)),0,VLOOKUP(A5319,Seguimiento_Mar_2025!G$4:U$356,15,FALSE)))</f>
        <v>0</v>
      </c>
    </row>
    <row r="5320" spans="1:9">
      <c r="A5320" t="s">
        <v>351</v>
      </c>
      <c r="B5320" s="1" t="str">
        <f>+IF(LEN(A5320)&gt;0,VLOOKUP(A5320,Seguimiento_Mar_2025!G$4:H$356,2,FALSE),"")</f>
        <v xml:space="preserve">Estudiantes beneficiados con transporte escolar </v>
      </c>
      <c r="C5320" s="1" t="str">
        <f>+IF(LEN(A5320)&gt;0,VLOOKUP(A5320,Seguimiento_Mar_2025!G$4:J$356,4,FALSE),"")</f>
        <v>Secretaría de Educación</v>
      </c>
      <c r="D5320" t="s">
        <v>1476</v>
      </c>
      <c r="E5320" t="str">
        <f t="shared" si="167"/>
        <v>52030115NARIÑO</v>
      </c>
      <c r="F5320" t="str">
        <f t="shared" si="168"/>
        <v/>
      </c>
      <c r="G5320" s="53">
        <v>170</v>
      </c>
      <c r="H5320" s="47"/>
      <c r="I5320">
        <f>+ABS(SUMIF($A$4:$A$11183,A5320,$H$4:$H$11183)-IF(ISERROR(VLOOKUP(A5320,Seguimiento_Mar_2025!G$4:U$356,15,FALSE)),0,VLOOKUP(A5320,Seguimiento_Mar_2025!G$4:U$356,15,FALSE)))</f>
        <v>0</v>
      </c>
    </row>
    <row r="5321" spans="1:9">
      <c r="A5321" t="s">
        <v>351</v>
      </c>
      <c r="B5321" s="1" t="str">
        <f>+IF(LEN(A5321)&gt;0,VLOOKUP(A5321,Seguimiento_Mar_2025!G$4:H$356,2,FALSE),"")</f>
        <v xml:space="preserve">Estudiantes beneficiados con transporte escolar </v>
      </c>
      <c r="C5321" s="1" t="str">
        <f>+IF(LEN(A5321)&gt;0,VLOOKUP(A5321,Seguimiento_Mar_2025!G$4:J$356,4,FALSE),"")</f>
        <v>Secretaría de Educación</v>
      </c>
      <c r="D5321" t="s">
        <v>1618</v>
      </c>
      <c r="E5321" t="str">
        <f t="shared" si="167"/>
        <v>52030115el PEÑOL</v>
      </c>
      <c r="F5321" t="str">
        <f t="shared" si="168"/>
        <v/>
      </c>
      <c r="G5321" s="53">
        <v>253</v>
      </c>
      <c r="H5321" s="47"/>
      <c r="I5321">
        <f>+ABS(SUMIF($A$4:$A$11183,A5321,$H$4:$H$11183)-IF(ISERROR(VLOOKUP(A5321,Seguimiento_Mar_2025!G$4:U$356,15,FALSE)),0,VLOOKUP(A5321,Seguimiento_Mar_2025!G$4:U$356,15,FALSE)))</f>
        <v>0</v>
      </c>
    </row>
    <row r="5322" spans="1:9">
      <c r="A5322" t="s">
        <v>351</v>
      </c>
      <c r="B5322" s="1" t="str">
        <f>+IF(LEN(A5322)&gt;0,VLOOKUP(A5322,Seguimiento_Mar_2025!G$4:H$356,2,FALSE),"")</f>
        <v xml:space="preserve">Estudiantes beneficiados con transporte escolar </v>
      </c>
      <c r="C5322" s="1" t="str">
        <f>+IF(LEN(A5322)&gt;0,VLOOKUP(A5322,Seguimiento_Mar_2025!G$4:J$356,4,FALSE),"")</f>
        <v>Secretaría de Educación</v>
      </c>
      <c r="D5322" t="s">
        <v>1619</v>
      </c>
      <c r="E5322" t="str">
        <f t="shared" si="167"/>
        <v>52030115El RETIRO</v>
      </c>
      <c r="F5322" t="str">
        <f t="shared" si="168"/>
        <v/>
      </c>
      <c r="G5322" s="53">
        <v>509</v>
      </c>
      <c r="H5322" s="47"/>
      <c r="I5322">
        <f>+ABS(SUMIF($A$4:$A$11183,A5322,$H$4:$H$11183)-IF(ISERROR(VLOOKUP(A5322,Seguimiento_Mar_2025!G$4:U$356,15,FALSE)),0,VLOOKUP(A5322,Seguimiento_Mar_2025!G$4:U$356,15,FALSE)))</f>
        <v>0</v>
      </c>
    </row>
    <row r="5323" spans="1:9">
      <c r="A5323" t="s">
        <v>351</v>
      </c>
      <c r="B5323" s="1" t="str">
        <f>+IF(LEN(A5323)&gt;0,VLOOKUP(A5323,Seguimiento_Mar_2025!G$4:H$356,2,FALSE),"")</f>
        <v xml:space="preserve">Estudiantes beneficiados con transporte escolar </v>
      </c>
      <c r="C5323" s="1" t="str">
        <f>+IF(LEN(A5323)&gt;0,VLOOKUP(A5323,Seguimiento_Mar_2025!G$4:J$356,4,FALSE),"")</f>
        <v>Secretaría de Educación</v>
      </c>
      <c r="D5323" t="s">
        <v>1486</v>
      </c>
      <c r="E5323" t="str">
        <f t="shared" si="167"/>
        <v>52030115SAN CARLOS</v>
      </c>
      <c r="F5323" t="str">
        <f t="shared" si="168"/>
        <v/>
      </c>
      <c r="G5323" s="53">
        <v>327</v>
      </c>
      <c r="H5323" s="47"/>
      <c r="I5323">
        <f>+ABS(SUMIF($A$4:$A$11183,A5323,$H$4:$H$11183)-IF(ISERROR(VLOOKUP(A5323,Seguimiento_Mar_2025!G$4:U$356,15,FALSE)),0,VLOOKUP(A5323,Seguimiento_Mar_2025!G$4:U$356,15,FALSE)))</f>
        <v>0</v>
      </c>
    </row>
    <row r="5324" spans="1:9">
      <c r="A5324" t="s">
        <v>351</v>
      </c>
      <c r="B5324" s="1" t="str">
        <f>+IF(LEN(A5324)&gt;0,VLOOKUP(A5324,Seguimiento_Mar_2025!G$4:H$356,2,FALSE),"")</f>
        <v xml:space="preserve">Estudiantes beneficiados con transporte escolar </v>
      </c>
      <c r="C5324" s="1" t="str">
        <f>+IF(LEN(A5324)&gt;0,VLOOKUP(A5324,Seguimiento_Mar_2025!G$4:J$356,4,FALSE),"")</f>
        <v>Secretaría de Educación</v>
      </c>
      <c r="D5324" t="s">
        <v>1487</v>
      </c>
      <c r="E5324" t="str">
        <f t="shared" si="167"/>
        <v>52030115SAN FRANCISCO</v>
      </c>
      <c r="F5324" t="str">
        <f t="shared" si="168"/>
        <v/>
      </c>
      <c r="G5324" s="53">
        <v>25</v>
      </c>
      <c r="H5324" s="47"/>
      <c r="I5324">
        <f>+ABS(SUMIF($A$4:$A$11183,A5324,$H$4:$H$11183)-IF(ISERROR(VLOOKUP(A5324,Seguimiento_Mar_2025!G$4:U$356,15,FALSE)),0,VLOOKUP(A5324,Seguimiento_Mar_2025!G$4:U$356,15,FALSE)))</f>
        <v>0</v>
      </c>
    </row>
    <row r="5325" spans="1:9">
      <c r="A5325" t="s">
        <v>351</v>
      </c>
      <c r="B5325" s="1" t="str">
        <f>+IF(LEN(A5325)&gt;0,VLOOKUP(A5325,Seguimiento_Mar_2025!G$4:H$356,2,FALSE),"")</f>
        <v xml:space="preserve">Estudiantes beneficiados con transporte escolar </v>
      </c>
      <c r="C5325" s="1" t="str">
        <f>+IF(LEN(A5325)&gt;0,VLOOKUP(A5325,Seguimiento_Mar_2025!G$4:J$356,4,FALSE),"")</f>
        <v>Secretaría de Educación</v>
      </c>
      <c r="D5325" t="s">
        <v>1532</v>
      </c>
      <c r="E5325" t="str">
        <f t="shared" si="167"/>
        <v>52030115SAN LUIS</v>
      </c>
      <c r="F5325" t="str">
        <f t="shared" si="168"/>
        <v/>
      </c>
      <c r="G5325" s="53">
        <v>159</v>
      </c>
      <c r="H5325" s="47"/>
      <c r="I5325">
        <f>+ABS(SUMIF($A$4:$A$11183,A5325,$H$4:$H$11183)-IF(ISERROR(VLOOKUP(A5325,Seguimiento_Mar_2025!G$4:U$356,15,FALSE)),0,VLOOKUP(A5325,Seguimiento_Mar_2025!G$4:U$356,15,FALSE)))</f>
        <v>0</v>
      </c>
    </row>
    <row r="5326" spans="1:9">
      <c r="A5326" t="s">
        <v>351</v>
      </c>
      <c r="B5326" s="1" t="str">
        <f>+IF(LEN(A5326)&gt;0,VLOOKUP(A5326,Seguimiento_Mar_2025!G$4:H$356,2,FALSE),"")</f>
        <v xml:space="preserve">Estudiantes beneficiados con transporte escolar </v>
      </c>
      <c r="C5326" s="1" t="str">
        <f>+IF(LEN(A5326)&gt;0,VLOOKUP(A5326,Seguimiento_Mar_2025!G$4:J$356,4,FALSE),"")</f>
        <v>Secretaría de Educación</v>
      </c>
      <c r="D5326" t="s">
        <v>1493</v>
      </c>
      <c r="E5326" t="str">
        <f t="shared" si="167"/>
        <v>52030115SAN RAFAEL</v>
      </c>
      <c r="F5326" t="str">
        <f t="shared" si="168"/>
        <v/>
      </c>
      <c r="G5326" s="53">
        <v>698</v>
      </c>
      <c r="H5326" s="47"/>
      <c r="I5326">
        <f>+ABS(SUMIF($A$4:$A$11183,A5326,$H$4:$H$11183)-IF(ISERROR(VLOOKUP(A5326,Seguimiento_Mar_2025!G$4:U$356,15,FALSE)),0,VLOOKUP(A5326,Seguimiento_Mar_2025!G$4:U$356,15,FALSE)))</f>
        <v>0</v>
      </c>
    </row>
    <row r="5327" spans="1:9">
      <c r="A5327" t="s">
        <v>351</v>
      </c>
      <c r="B5327" s="1" t="str">
        <f>+IF(LEN(A5327)&gt;0,VLOOKUP(A5327,Seguimiento_Mar_2025!G$4:H$356,2,FALSE),"")</f>
        <v xml:space="preserve">Estudiantes beneficiados con transporte escolar </v>
      </c>
      <c r="C5327" s="1" t="str">
        <f>+IF(LEN(A5327)&gt;0,VLOOKUP(A5327,Seguimiento_Mar_2025!G$4:J$356,4,FALSE),"")</f>
        <v>Secretaría de Educación</v>
      </c>
      <c r="D5327" t="s">
        <v>1495</v>
      </c>
      <c r="E5327" t="str">
        <f t="shared" si="167"/>
        <v>52030115SAN VICENTE FERRER</v>
      </c>
      <c r="F5327" t="str">
        <f t="shared" si="168"/>
        <v/>
      </c>
      <c r="G5327" s="53">
        <v>778</v>
      </c>
      <c r="H5327" s="47"/>
      <c r="I5327">
        <f>+ABS(SUMIF($A$4:$A$11183,A5327,$H$4:$H$11183)-IF(ISERROR(VLOOKUP(A5327,Seguimiento_Mar_2025!G$4:U$356,15,FALSE)),0,VLOOKUP(A5327,Seguimiento_Mar_2025!G$4:U$356,15,FALSE)))</f>
        <v>0</v>
      </c>
    </row>
    <row r="5328" spans="1:9">
      <c r="A5328" t="s">
        <v>351</v>
      </c>
      <c r="B5328" s="1" t="str">
        <f>+IF(LEN(A5328)&gt;0,VLOOKUP(A5328,Seguimiento_Mar_2025!G$4:H$356,2,FALSE),"")</f>
        <v xml:space="preserve">Estudiantes beneficiados con transporte escolar </v>
      </c>
      <c r="C5328" s="1" t="str">
        <f>+IF(LEN(A5328)&gt;0,VLOOKUP(A5328,Seguimiento_Mar_2025!G$4:J$356,4,FALSE),"")</f>
        <v>Secretaría de Educación</v>
      </c>
      <c r="D5328" t="s">
        <v>1455</v>
      </c>
      <c r="E5328" t="str">
        <f t="shared" si="167"/>
        <v>52030115EL SANTUARIO</v>
      </c>
      <c r="F5328" t="str">
        <f t="shared" si="168"/>
        <v/>
      </c>
      <c r="G5328" s="53">
        <v>50</v>
      </c>
      <c r="H5328" s="47"/>
      <c r="I5328">
        <f>+ABS(SUMIF($A$4:$A$11183,A5328,$H$4:$H$11183)-IF(ISERROR(VLOOKUP(A5328,Seguimiento_Mar_2025!G$4:U$356,15,FALSE)),0,VLOOKUP(A5328,Seguimiento_Mar_2025!G$4:U$356,15,FALSE)))</f>
        <v>0</v>
      </c>
    </row>
    <row r="5329" spans="1:9">
      <c r="A5329" t="s">
        <v>351</v>
      </c>
      <c r="B5329" s="1" t="str">
        <f>+IF(LEN(A5329)&gt;0,VLOOKUP(A5329,Seguimiento_Mar_2025!G$4:H$356,2,FALSE),"")</f>
        <v xml:space="preserve">Estudiantes beneficiados con transporte escolar </v>
      </c>
      <c r="C5329" s="1" t="str">
        <f>+IF(LEN(A5329)&gt;0,VLOOKUP(A5329,Seguimiento_Mar_2025!G$4:J$356,4,FALSE),"")</f>
        <v>Secretaría de Educación</v>
      </c>
      <c r="D5329" t="s">
        <v>1620</v>
      </c>
      <c r="E5329" t="str">
        <f t="shared" si="167"/>
        <v>52030115SONSóN</v>
      </c>
      <c r="F5329" t="str">
        <f t="shared" si="168"/>
        <v/>
      </c>
      <c r="G5329" s="53">
        <v>265</v>
      </c>
      <c r="H5329" s="47"/>
      <c r="I5329">
        <f>+ABS(SUMIF($A$4:$A$11183,A5329,$H$4:$H$11183)-IF(ISERROR(VLOOKUP(A5329,Seguimiento_Mar_2025!G$4:U$356,15,FALSE)),0,VLOOKUP(A5329,Seguimiento_Mar_2025!G$4:U$356,15,FALSE)))</f>
        <v>0</v>
      </c>
    </row>
    <row r="5330" spans="1:9">
      <c r="A5330" t="s">
        <v>351</v>
      </c>
      <c r="B5330" s="1" t="str">
        <f>+IF(LEN(A5330)&gt;0,VLOOKUP(A5330,Seguimiento_Mar_2025!G$4:H$356,2,FALSE),"")</f>
        <v xml:space="preserve">Estudiantes beneficiados con transporte escolar </v>
      </c>
      <c r="C5330" s="1" t="str">
        <f>+IF(LEN(A5330)&gt;0,VLOOKUP(A5330,Seguimiento_Mar_2025!G$4:J$356,4,FALSE),"")</f>
        <v>Secretaría de Educación</v>
      </c>
      <c r="D5330" t="s">
        <v>1521</v>
      </c>
      <c r="E5330" t="str">
        <f t="shared" si="167"/>
        <v>52030115ARGELIA</v>
      </c>
      <c r="F5330" t="str">
        <f t="shared" si="168"/>
        <v/>
      </c>
      <c r="G5330" s="53">
        <v>0</v>
      </c>
      <c r="H5330" s="47"/>
      <c r="I5330">
        <f>+ABS(SUMIF($A$4:$A$11183,A5330,$H$4:$H$11183)-IF(ISERROR(VLOOKUP(A5330,Seguimiento_Mar_2025!G$4:U$356,15,FALSE)),0,VLOOKUP(A5330,Seguimiento_Mar_2025!G$4:U$356,15,FALSE)))</f>
        <v>0</v>
      </c>
    </row>
    <row r="5331" spans="1:9">
      <c r="A5331" t="s">
        <v>351</v>
      </c>
      <c r="B5331" s="1" t="str">
        <f>+IF(LEN(A5331)&gt;0,VLOOKUP(A5331,Seguimiento_Mar_2025!G$4:H$356,2,FALSE),"")</f>
        <v xml:space="preserve">Estudiantes beneficiados con transporte escolar </v>
      </c>
      <c r="C5331" s="1" t="str">
        <f>+IF(LEN(A5331)&gt;0,VLOOKUP(A5331,Seguimiento_Mar_2025!G$4:J$356,4,FALSE),"")</f>
        <v>Secretaría de Educación</v>
      </c>
      <c r="D5331" t="s">
        <v>1621</v>
      </c>
      <c r="E5331" t="str">
        <f t="shared" si="167"/>
        <v>52030115AMAGá</v>
      </c>
      <c r="F5331" t="str">
        <f t="shared" si="168"/>
        <v/>
      </c>
      <c r="G5331" s="53">
        <v>211</v>
      </c>
      <c r="H5331" s="47"/>
      <c r="I5331">
        <f>+ABS(SUMIF($A$4:$A$11183,A5331,$H$4:$H$11183)-IF(ISERROR(VLOOKUP(A5331,Seguimiento_Mar_2025!G$4:U$356,15,FALSE)),0,VLOOKUP(A5331,Seguimiento_Mar_2025!G$4:U$356,15,FALSE)))</f>
        <v>0</v>
      </c>
    </row>
    <row r="5332" spans="1:9">
      <c r="A5332" t="s">
        <v>351</v>
      </c>
      <c r="B5332" s="1" t="str">
        <f>+IF(LEN(A5332)&gt;0,VLOOKUP(A5332,Seguimiento_Mar_2025!G$4:H$356,2,FALSE),"")</f>
        <v xml:space="preserve">Estudiantes beneficiados con transporte escolar </v>
      </c>
      <c r="C5332" s="1" t="str">
        <f>+IF(LEN(A5332)&gt;0,VLOOKUP(A5332,Seguimiento_Mar_2025!G$4:J$356,4,FALSE),"")</f>
        <v>Secretaría de Educación</v>
      </c>
      <c r="D5332" t="s">
        <v>1427</v>
      </c>
      <c r="E5332" t="str">
        <f t="shared" si="167"/>
        <v>52030115ANDES</v>
      </c>
      <c r="F5332" t="str">
        <f t="shared" si="168"/>
        <v/>
      </c>
      <c r="G5332" s="53">
        <v>792</v>
      </c>
      <c r="H5332" s="47"/>
      <c r="I5332">
        <f>+ABS(SUMIF($A$4:$A$11183,A5332,$H$4:$H$11183)-IF(ISERROR(VLOOKUP(A5332,Seguimiento_Mar_2025!G$4:U$356,15,FALSE)),0,VLOOKUP(A5332,Seguimiento_Mar_2025!G$4:U$356,15,FALSE)))</f>
        <v>0</v>
      </c>
    </row>
    <row r="5333" spans="1:9">
      <c r="A5333" t="s">
        <v>351</v>
      </c>
      <c r="B5333" s="1" t="str">
        <f>+IF(LEN(A5333)&gt;0,VLOOKUP(A5333,Seguimiento_Mar_2025!G$4:H$356,2,FALSE),"")</f>
        <v xml:space="preserve">Estudiantes beneficiados con transporte escolar </v>
      </c>
      <c r="C5333" s="1" t="str">
        <f>+IF(LEN(A5333)&gt;0,VLOOKUP(A5333,Seguimiento_Mar_2025!G$4:J$356,4,FALSE),"")</f>
        <v>Secretaría de Educación</v>
      </c>
      <c r="D5333" t="s">
        <v>1522</v>
      </c>
      <c r="E5333" t="str">
        <f t="shared" si="167"/>
        <v>52030115BETANIA</v>
      </c>
      <c r="F5333" t="str">
        <f t="shared" si="168"/>
        <v/>
      </c>
      <c r="G5333" s="53">
        <v>260</v>
      </c>
      <c r="H5333" s="47"/>
      <c r="I5333">
        <f>+ABS(SUMIF($A$4:$A$11183,A5333,$H$4:$H$11183)-IF(ISERROR(VLOOKUP(A5333,Seguimiento_Mar_2025!G$4:U$356,15,FALSE)),0,VLOOKUP(A5333,Seguimiento_Mar_2025!G$4:U$356,15,FALSE)))</f>
        <v>0</v>
      </c>
    </row>
    <row r="5334" spans="1:9">
      <c r="A5334" t="s">
        <v>351</v>
      </c>
      <c r="B5334" s="1" t="str">
        <f>+IF(LEN(A5334)&gt;0,VLOOKUP(A5334,Seguimiento_Mar_2025!G$4:H$356,2,FALSE),"")</f>
        <v xml:space="preserve">Estudiantes beneficiados con transporte escolar </v>
      </c>
      <c r="C5334" s="1" t="str">
        <f>+IF(LEN(A5334)&gt;0,VLOOKUP(A5334,Seguimiento_Mar_2025!G$4:J$356,4,FALSE),"")</f>
        <v>Secretaría de Educación</v>
      </c>
      <c r="D5334" t="s">
        <v>1435</v>
      </c>
      <c r="E5334" t="str">
        <f t="shared" si="167"/>
        <v>52030115BETULIA</v>
      </c>
      <c r="F5334" t="str">
        <f t="shared" si="168"/>
        <v/>
      </c>
      <c r="G5334" s="53">
        <v>175</v>
      </c>
      <c r="H5334" s="47"/>
      <c r="I5334">
        <f>+ABS(SUMIF($A$4:$A$11183,A5334,$H$4:$H$11183)-IF(ISERROR(VLOOKUP(A5334,Seguimiento_Mar_2025!G$4:U$356,15,FALSE)),0,VLOOKUP(A5334,Seguimiento_Mar_2025!G$4:U$356,15,FALSE)))</f>
        <v>0</v>
      </c>
    </row>
    <row r="5335" spans="1:9">
      <c r="A5335" t="s">
        <v>351</v>
      </c>
      <c r="B5335" s="1" t="str">
        <f>+IF(LEN(A5335)&gt;0,VLOOKUP(A5335,Seguimiento_Mar_2025!G$4:H$356,2,FALSE),"")</f>
        <v xml:space="preserve">Estudiantes beneficiados con transporte escolar </v>
      </c>
      <c r="C5335" s="1" t="str">
        <f>+IF(LEN(A5335)&gt;0,VLOOKUP(A5335,Seguimiento_Mar_2025!G$4:J$356,4,FALSE),"")</f>
        <v>Secretaría de Educación</v>
      </c>
      <c r="D5335" t="s">
        <v>1622</v>
      </c>
      <c r="E5335" t="str">
        <f t="shared" si="167"/>
        <v>52030115CIUDAD BOLíVAR</v>
      </c>
      <c r="F5335" t="str">
        <f t="shared" si="168"/>
        <v/>
      </c>
      <c r="G5335" s="53">
        <v>410</v>
      </c>
      <c r="H5335" s="47"/>
      <c r="I5335">
        <f>+ABS(SUMIF($A$4:$A$11183,A5335,$H$4:$H$11183)-IF(ISERROR(VLOOKUP(A5335,Seguimiento_Mar_2025!G$4:U$356,15,FALSE)),0,VLOOKUP(A5335,Seguimiento_Mar_2025!G$4:U$356,15,FALSE)))</f>
        <v>0</v>
      </c>
    </row>
    <row r="5336" spans="1:9">
      <c r="A5336" t="s">
        <v>351</v>
      </c>
      <c r="B5336" s="1" t="str">
        <f>+IF(LEN(A5336)&gt;0,VLOOKUP(A5336,Seguimiento_Mar_2025!G$4:H$356,2,FALSE),"")</f>
        <v xml:space="preserve">Estudiantes beneficiados con transporte escolar </v>
      </c>
      <c r="C5336" s="1" t="str">
        <f>+IF(LEN(A5336)&gt;0,VLOOKUP(A5336,Seguimiento_Mar_2025!G$4:J$356,4,FALSE),"")</f>
        <v>Secretaría de Educación</v>
      </c>
      <c r="D5336" t="s">
        <v>1524</v>
      </c>
      <c r="E5336" t="str">
        <f t="shared" si="167"/>
        <v>52030115CARAMANTA</v>
      </c>
      <c r="F5336" t="str">
        <f t="shared" si="168"/>
        <v/>
      </c>
      <c r="G5336" s="53">
        <v>145</v>
      </c>
      <c r="H5336" s="47"/>
      <c r="I5336">
        <f>+ABS(SUMIF($A$4:$A$11183,A5336,$H$4:$H$11183)-IF(ISERROR(VLOOKUP(A5336,Seguimiento_Mar_2025!G$4:U$356,15,FALSE)),0,VLOOKUP(A5336,Seguimiento_Mar_2025!G$4:U$356,15,FALSE)))</f>
        <v>0</v>
      </c>
    </row>
    <row r="5337" spans="1:9">
      <c r="A5337" t="s">
        <v>351</v>
      </c>
      <c r="B5337" s="1" t="str">
        <f>+IF(LEN(A5337)&gt;0,VLOOKUP(A5337,Seguimiento_Mar_2025!G$4:H$356,2,FALSE),"")</f>
        <v xml:space="preserve">Estudiantes beneficiados con transporte escolar </v>
      </c>
      <c r="C5337" s="1" t="str">
        <f>+IF(LEN(A5337)&gt;0,VLOOKUP(A5337,Seguimiento_Mar_2025!G$4:J$356,4,FALSE),"")</f>
        <v>Secretaría de Educación</v>
      </c>
      <c r="D5337" t="s">
        <v>1449</v>
      </c>
      <c r="E5337" t="str">
        <f t="shared" si="167"/>
        <v>52030115CONCORDIA</v>
      </c>
      <c r="F5337" t="str">
        <f t="shared" si="168"/>
        <v/>
      </c>
      <c r="G5337" s="53">
        <v>162</v>
      </c>
      <c r="H5337" s="47"/>
      <c r="I5337">
        <f>+ABS(SUMIF($A$4:$A$11183,A5337,$H$4:$H$11183)-IF(ISERROR(VLOOKUP(A5337,Seguimiento_Mar_2025!G$4:U$356,15,FALSE)),0,VLOOKUP(A5337,Seguimiento_Mar_2025!G$4:U$356,15,FALSE)))</f>
        <v>0</v>
      </c>
    </row>
    <row r="5338" spans="1:9">
      <c r="A5338" t="s">
        <v>351</v>
      </c>
      <c r="B5338" s="1" t="str">
        <f>+IF(LEN(A5338)&gt;0,VLOOKUP(A5338,Seguimiento_Mar_2025!G$4:H$356,2,FALSE),"")</f>
        <v xml:space="preserve">Estudiantes beneficiados con transporte escolar </v>
      </c>
      <c r="C5338" s="1" t="str">
        <f>+IF(LEN(A5338)&gt;0,VLOOKUP(A5338,Seguimiento_Mar_2025!G$4:J$356,4,FALSE),"")</f>
        <v>Secretaría de Educación</v>
      </c>
      <c r="D5338" t="s">
        <v>1457</v>
      </c>
      <c r="E5338" t="str">
        <f t="shared" si="167"/>
        <v>52030115FREDONIA</v>
      </c>
      <c r="F5338" t="str">
        <f t="shared" si="168"/>
        <v/>
      </c>
      <c r="G5338" s="53">
        <v>335</v>
      </c>
      <c r="H5338" s="47"/>
      <c r="I5338">
        <f>+ABS(SUMIF($A$4:$A$11183,A5338,$H$4:$H$11183)-IF(ISERROR(VLOOKUP(A5338,Seguimiento_Mar_2025!G$4:U$356,15,FALSE)),0,VLOOKUP(A5338,Seguimiento_Mar_2025!G$4:U$356,15,FALSE)))</f>
        <v>0</v>
      </c>
    </row>
    <row r="5339" spans="1:9">
      <c r="A5339" t="s">
        <v>351</v>
      </c>
      <c r="B5339" s="1" t="str">
        <f>+IF(LEN(A5339)&gt;0,VLOOKUP(A5339,Seguimiento_Mar_2025!G$4:H$356,2,FALSE),"")</f>
        <v xml:space="preserve">Estudiantes beneficiados con transporte escolar </v>
      </c>
      <c r="C5339" s="1" t="str">
        <f>+IF(LEN(A5339)&gt;0,VLOOKUP(A5339,Seguimiento_Mar_2025!G$4:J$356,4,FALSE),"")</f>
        <v>Secretaría de Educación</v>
      </c>
      <c r="D5339" t="s">
        <v>1465</v>
      </c>
      <c r="E5339" t="str">
        <f t="shared" si="167"/>
        <v>52030115HISPANIA</v>
      </c>
      <c r="F5339" t="str">
        <f t="shared" si="168"/>
        <v/>
      </c>
      <c r="G5339" s="53">
        <v>86</v>
      </c>
      <c r="H5339" s="47"/>
      <c r="I5339">
        <f>+ABS(SUMIF($A$4:$A$11183,A5339,$H$4:$H$11183)-IF(ISERROR(VLOOKUP(A5339,Seguimiento_Mar_2025!G$4:U$356,15,FALSE)),0,VLOOKUP(A5339,Seguimiento_Mar_2025!G$4:U$356,15,FALSE)))</f>
        <v>0</v>
      </c>
    </row>
    <row r="5340" spans="1:9">
      <c r="A5340" t="s">
        <v>351</v>
      </c>
      <c r="B5340" s="1" t="str">
        <f>+IF(LEN(A5340)&gt;0,VLOOKUP(A5340,Seguimiento_Mar_2025!G$4:H$356,2,FALSE),"")</f>
        <v xml:space="preserve">Estudiantes beneficiados con transporte escolar </v>
      </c>
      <c r="C5340" s="1" t="str">
        <f>+IF(LEN(A5340)&gt;0,VLOOKUP(A5340,Seguimiento_Mar_2025!G$4:J$356,4,FALSE),"")</f>
        <v>Secretaría de Educación</v>
      </c>
      <c r="D5340" t="s">
        <v>1623</v>
      </c>
      <c r="E5340" t="str">
        <f t="shared" si="167"/>
        <v>52030115JARDíN</v>
      </c>
      <c r="F5340" t="str">
        <f t="shared" si="168"/>
        <v/>
      </c>
      <c r="G5340" s="53">
        <v>214</v>
      </c>
      <c r="H5340" s="47"/>
      <c r="I5340">
        <f>+ABS(SUMIF($A$4:$A$11183,A5340,$H$4:$H$11183)-IF(ISERROR(VLOOKUP(A5340,Seguimiento_Mar_2025!G$4:U$356,15,FALSE)),0,VLOOKUP(A5340,Seguimiento_Mar_2025!G$4:U$356,15,FALSE)))</f>
        <v>0</v>
      </c>
    </row>
    <row r="5341" spans="1:9">
      <c r="A5341" t="s">
        <v>351</v>
      </c>
      <c r="B5341" s="1" t="str">
        <f>+IF(LEN(A5341)&gt;0,VLOOKUP(A5341,Seguimiento_Mar_2025!G$4:H$356,2,FALSE),"")</f>
        <v xml:space="preserve">Estudiantes beneficiados con transporte escolar </v>
      </c>
      <c r="C5341" s="1" t="str">
        <f>+IF(LEN(A5341)&gt;0,VLOOKUP(A5341,Seguimiento_Mar_2025!G$4:J$356,4,FALSE),"")</f>
        <v>Secretaría de Educación</v>
      </c>
      <c r="D5341" t="s">
        <v>1624</v>
      </c>
      <c r="E5341" t="str">
        <f t="shared" si="167"/>
        <v>52030115JERICó</v>
      </c>
      <c r="F5341" t="str">
        <f t="shared" si="168"/>
        <v/>
      </c>
      <c r="G5341" s="53">
        <v>240</v>
      </c>
      <c r="H5341" s="47"/>
      <c r="I5341">
        <f>+ABS(SUMIF($A$4:$A$11183,A5341,$H$4:$H$11183)-IF(ISERROR(VLOOKUP(A5341,Seguimiento_Mar_2025!G$4:U$356,15,FALSE)),0,VLOOKUP(A5341,Seguimiento_Mar_2025!G$4:U$356,15,FALSE)))</f>
        <v>0</v>
      </c>
    </row>
    <row r="5342" spans="1:9">
      <c r="A5342" t="s">
        <v>351</v>
      </c>
      <c r="B5342" s="1" t="str">
        <f>+IF(LEN(A5342)&gt;0,VLOOKUP(A5342,Seguimiento_Mar_2025!G$4:H$356,2,FALSE),"")</f>
        <v xml:space="preserve">Estudiantes beneficiados con transporte escolar </v>
      </c>
      <c r="C5342" s="1" t="str">
        <f>+IF(LEN(A5342)&gt;0,VLOOKUP(A5342,Seguimiento_Mar_2025!G$4:J$356,4,FALSE),"")</f>
        <v>Secretaría de Educación</v>
      </c>
      <c r="D5342" t="s">
        <v>1469</v>
      </c>
      <c r="E5342" t="str">
        <f t="shared" si="167"/>
        <v>52030115LA PINTADA</v>
      </c>
      <c r="F5342" t="str">
        <f t="shared" si="168"/>
        <v/>
      </c>
      <c r="G5342" s="53">
        <v>109</v>
      </c>
      <c r="H5342" s="47"/>
      <c r="I5342">
        <f>+ABS(SUMIF($A$4:$A$11183,A5342,$H$4:$H$11183)-IF(ISERROR(VLOOKUP(A5342,Seguimiento_Mar_2025!G$4:U$356,15,FALSE)),0,VLOOKUP(A5342,Seguimiento_Mar_2025!G$4:U$356,15,FALSE)))</f>
        <v>0</v>
      </c>
    </row>
    <row r="5343" spans="1:9">
      <c r="A5343" t="s">
        <v>351</v>
      </c>
      <c r="B5343" s="1" t="str">
        <f>+IF(LEN(A5343)&gt;0,VLOOKUP(A5343,Seguimiento_Mar_2025!G$4:H$356,2,FALSE),"")</f>
        <v xml:space="preserve">Estudiantes beneficiados con transporte escolar </v>
      </c>
      <c r="C5343" s="1" t="str">
        <f>+IF(LEN(A5343)&gt;0,VLOOKUP(A5343,Seguimiento_Mar_2025!G$4:J$356,4,FALSE),"")</f>
        <v>Secretaría de Educación</v>
      </c>
      <c r="D5343" t="s">
        <v>1529</v>
      </c>
      <c r="E5343" t="str">
        <f t="shared" si="167"/>
        <v>52030115MONTEBELLO</v>
      </c>
      <c r="F5343" t="str">
        <f t="shared" si="168"/>
        <v/>
      </c>
      <c r="G5343" s="53">
        <v>123</v>
      </c>
      <c r="H5343" s="47"/>
      <c r="I5343">
        <f>+ABS(SUMIF($A$4:$A$11183,A5343,$H$4:$H$11183)-IF(ISERROR(VLOOKUP(A5343,Seguimiento_Mar_2025!G$4:U$356,15,FALSE)),0,VLOOKUP(A5343,Seguimiento_Mar_2025!G$4:U$356,15,FALSE)))</f>
        <v>0</v>
      </c>
    </row>
    <row r="5344" spans="1:9">
      <c r="A5344" t="s">
        <v>351</v>
      </c>
      <c r="B5344" s="1" t="str">
        <f>+IF(LEN(A5344)&gt;0,VLOOKUP(A5344,Seguimiento_Mar_2025!G$4:H$356,2,FALSE),"")</f>
        <v xml:space="preserve">Estudiantes beneficiados con transporte escolar </v>
      </c>
      <c r="C5344" s="1" t="str">
        <f>+IF(LEN(A5344)&gt;0,VLOOKUP(A5344,Seguimiento_Mar_2025!G$4:J$356,4,FALSE),"")</f>
        <v>Secretaría de Educación</v>
      </c>
      <c r="D5344" t="s">
        <v>1480</v>
      </c>
      <c r="E5344" t="str">
        <f t="shared" si="167"/>
        <v>52030115PUEBLORRICO</v>
      </c>
      <c r="F5344" t="str">
        <f t="shared" si="168"/>
        <v/>
      </c>
      <c r="G5344" s="53">
        <v>20</v>
      </c>
      <c r="H5344" s="47"/>
      <c r="I5344">
        <f>+ABS(SUMIF($A$4:$A$11183,A5344,$H$4:$H$11183)-IF(ISERROR(VLOOKUP(A5344,Seguimiento_Mar_2025!G$4:U$356,15,FALSE)),0,VLOOKUP(A5344,Seguimiento_Mar_2025!G$4:U$356,15,FALSE)))</f>
        <v>0</v>
      </c>
    </row>
    <row r="5345" spans="1:9">
      <c r="A5345" t="s">
        <v>351</v>
      </c>
      <c r="B5345" s="1" t="str">
        <f>+IF(LEN(A5345)&gt;0,VLOOKUP(A5345,Seguimiento_Mar_2025!G$4:H$356,2,FALSE),"")</f>
        <v xml:space="preserve">Estudiantes beneficiados con transporte escolar </v>
      </c>
      <c r="C5345" s="1" t="str">
        <f>+IF(LEN(A5345)&gt;0,VLOOKUP(A5345,Seguimiento_Mar_2025!G$4:J$356,4,FALSE),"")</f>
        <v>Secretaría de Educación</v>
      </c>
      <c r="D5345" t="s">
        <v>1588</v>
      </c>
      <c r="E5345" t="str">
        <f t="shared" si="167"/>
        <v>52030115SALGAR</v>
      </c>
      <c r="F5345" t="str">
        <f t="shared" si="168"/>
        <v/>
      </c>
      <c r="G5345" s="53">
        <v>360</v>
      </c>
      <c r="H5345" s="47"/>
      <c r="I5345">
        <f>+ABS(SUMIF($A$4:$A$11183,A5345,$H$4:$H$11183)-IF(ISERROR(VLOOKUP(A5345,Seguimiento_Mar_2025!G$4:U$356,15,FALSE)),0,VLOOKUP(A5345,Seguimiento_Mar_2025!G$4:U$356,15,FALSE)))</f>
        <v>0</v>
      </c>
    </row>
    <row r="5346" spans="1:9">
      <c r="A5346" t="s">
        <v>351</v>
      </c>
      <c r="B5346" s="1" t="str">
        <f>+IF(LEN(A5346)&gt;0,VLOOKUP(A5346,Seguimiento_Mar_2025!G$4:H$356,2,FALSE),"")</f>
        <v xml:space="preserve">Estudiantes beneficiados con transporte escolar </v>
      </c>
      <c r="C5346" s="1" t="str">
        <f>+IF(LEN(A5346)&gt;0,VLOOKUP(A5346,Seguimiento_Mar_2025!G$4:J$356,4,FALSE),"")</f>
        <v>Secretaría de Educación</v>
      </c>
      <c r="D5346" t="s">
        <v>1625</v>
      </c>
      <c r="E5346" t="str">
        <f t="shared" si="167"/>
        <v>52030115SANTA BáRBARA</v>
      </c>
      <c r="F5346" t="str">
        <f t="shared" si="168"/>
        <v/>
      </c>
      <c r="G5346" s="53">
        <v>233</v>
      </c>
      <c r="H5346" s="47"/>
      <c r="I5346">
        <f>+ABS(SUMIF($A$4:$A$11183,A5346,$H$4:$H$11183)-IF(ISERROR(VLOOKUP(A5346,Seguimiento_Mar_2025!G$4:U$356,15,FALSE)),0,VLOOKUP(A5346,Seguimiento_Mar_2025!G$4:U$356,15,FALSE)))</f>
        <v>0</v>
      </c>
    </row>
    <row r="5347" spans="1:9">
      <c r="A5347" t="s">
        <v>351</v>
      </c>
      <c r="B5347" s="1" t="str">
        <f>+IF(LEN(A5347)&gt;0,VLOOKUP(A5347,Seguimiento_Mar_2025!G$4:H$356,2,FALSE),"")</f>
        <v xml:space="preserve">Estudiantes beneficiados con transporte escolar </v>
      </c>
      <c r="C5347" s="1" t="str">
        <f>+IF(LEN(A5347)&gt;0,VLOOKUP(A5347,Seguimiento_Mar_2025!G$4:J$356,4,FALSE),"")</f>
        <v>Secretaría de Educación</v>
      </c>
      <c r="D5347" t="s">
        <v>1626</v>
      </c>
      <c r="E5347" t="str">
        <f t="shared" si="167"/>
        <v>52030115TáMESIS</v>
      </c>
      <c r="F5347" t="str">
        <f t="shared" si="168"/>
        <v/>
      </c>
      <c r="G5347" s="53">
        <v>0</v>
      </c>
      <c r="H5347" s="47"/>
      <c r="I5347">
        <f>+ABS(SUMIF($A$4:$A$11183,A5347,$H$4:$H$11183)-IF(ISERROR(VLOOKUP(A5347,Seguimiento_Mar_2025!G$4:U$356,15,FALSE)),0,VLOOKUP(A5347,Seguimiento_Mar_2025!G$4:U$356,15,FALSE)))</f>
        <v>0</v>
      </c>
    </row>
    <row r="5348" spans="1:9">
      <c r="A5348" t="s">
        <v>351</v>
      </c>
      <c r="B5348" s="1" t="str">
        <f>+IF(LEN(A5348)&gt;0,VLOOKUP(A5348,Seguimiento_Mar_2025!G$4:H$356,2,FALSE),"")</f>
        <v xml:space="preserve">Estudiantes beneficiados con transporte escolar </v>
      </c>
      <c r="C5348" s="1" t="str">
        <f>+IF(LEN(A5348)&gt;0,VLOOKUP(A5348,Seguimiento_Mar_2025!G$4:J$356,4,FALSE),"")</f>
        <v>Secretaría de Educación</v>
      </c>
      <c r="D5348" t="s">
        <v>1503</v>
      </c>
      <c r="E5348" t="str">
        <f t="shared" si="167"/>
        <v>52030115TARSO</v>
      </c>
      <c r="F5348" t="str">
        <f t="shared" si="168"/>
        <v/>
      </c>
      <c r="G5348" s="53">
        <v>62</v>
      </c>
      <c r="H5348" s="47"/>
      <c r="I5348">
        <f>+ABS(SUMIF($A$4:$A$11183,A5348,$H$4:$H$11183)-IF(ISERROR(VLOOKUP(A5348,Seguimiento_Mar_2025!G$4:U$356,15,FALSE)),0,VLOOKUP(A5348,Seguimiento_Mar_2025!G$4:U$356,15,FALSE)))</f>
        <v>0</v>
      </c>
    </row>
    <row r="5349" spans="1:9">
      <c r="A5349" t="s">
        <v>351</v>
      </c>
      <c r="B5349" s="1" t="str">
        <f>+IF(LEN(A5349)&gt;0,VLOOKUP(A5349,Seguimiento_Mar_2025!G$4:H$356,2,FALSE),"")</f>
        <v xml:space="preserve">Estudiantes beneficiados con transporte escolar </v>
      </c>
      <c r="C5349" s="1" t="str">
        <f>+IF(LEN(A5349)&gt;0,VLOOKUP(A5349,Seguimiento_Mar_2025!G$4:J$356,4,FALSE),"")</f>
        <v>Secretaría de Educación</v>
      </c>
      <c r="D5349" t="s">
        <v>1627</v>
      </c>
      <c r="E5349" t="str">
        <f t="shared" si="167"/>
        <v>52030115TITIRIBí</v>
      </c>
      <c r="F5349" t="str">
        <f t="shared" si="168"/>
        <v/>
      </c>
      <c r="G5349" s="53">
        <v>272</v>
      </c>
      <c r="H5349" s="47"/>
      <c r="I5349">
        <f>+ABS(SUMIF($A$4:$A$11183,A5349,$H$4:$H$11183)-IF(ISERROR(VLOOKUP(A5349,Seguimiento_Mar_2025!G$4:U$356,15,FALSE)),0,VLOOKUP(A5349,Seguimiento_Mar_2025!G$4:U$356,15,FALSE)))</f>
        <v>0</v>
      </c>
    </row>
    <row r="5350" spans="1:9">
      <c r="A5350" t="s">
        <v>351</v>
      </c>
      <c r="B5350" s="1" t="str">
        <f>+IF(LEN(A5350)&gt;0,VLOOKUP(A5350,Seguimiento_Mar_2025!G$4:H$356,2,FALSE),"")</f>
        <v xml:space="preserve">Estudiantes beneficiados con transporte escolar </v>
      </c>
      <c r="C5350" s="1" t="str">
        <f>+IF(LEN(A5350)&gt;0,VLOOKUP(A5350,Seguimiento_Mar_2025!G$4:J$356,4,FALSE),"")</f>
        <v>Secretaría de Educación</v>
      </c>
      <c r="D5350" t="s">
        <v>1505</v>
      </c>
      <c r="E5350" t="str">
        <f t="shared" si="167"/>
        <v>52030115URRAO</v>
      </c>
      <c r="F5350" t="str">
        <f t="shared" si="168"/>
        <v/>
      </c>
      <c r="G5350" s="53">
        <v>180</v>
      </c>
      <c r="H5350" s="47"/>
      <c r="I5350">
        <f>+ABS(SUMIF($A$4:$A$11183,A5350,$H$4:$H$11183)-IF(ISERROR(VLOOKUP(A5350,Seguimiento_Mar_2025!G$4:U$356,15,FALSE)),0,VLOOKUP(A5350,Seguimiento_Mar_2025!G$4:U$356,15,FALSE)))</f>
        <v>0</v>
      </c>
    </row>
    <row r="5351" spans="1:9">
      <c r="A5351" t="s">
        <v>351</v>
      </c>
      <c r="B5351" s="1" t="str">
        <f>+IF(LEN(A5351)&gt;0,VLOOKUP(A5351,Seguimiento_Mar_2025!G$4:H$356,2,FALSE),"")</f>
        <v xml:space="preserve">Estudiantes beneficiados con transporte escolar </v>
      </c>
      <c r="C5351" s="1" t="str">
        <f>+IF(LEN(A5351)&gt;0,VLOOKUP(A5351,Seguimiento_Mar_2025!G$4:J$356,4,FALSE),"")</f>
        <v>Secretaría de Educación</v>
      </c>
      <c r="D5351" t="s">
        <v>1628</v>
      </c>
      <c r="E5351" t="str">
        <f t="shared" si="167"/>
        <v>52030115VALPARAíSO</v>
      </c>
      <c r="F5351" t="str">
        <f t="shared" si="168"/>
        <v/>
      </c>
      <c r="G5351" s="53">
        <v>182</v>
      </c>
      <c r="H5351" s="47"/>
      <c r="I5351">
        <f>+ABS(SUMIF($A$4:$A$11183,A5351,$H$4:$H$11183)-IF(ISERROR(VLOOKUP(A5351,Seguimiento_Mar_2025!G$4:U$356,15,FALSE)),0,VLOOKUP(A5351,Seguimiento_Mar_2025!G$4:U$356,15,FALSE)))</f>
        <v>0</v>
      </c>
    </row>
    <row r="5352" spans="1:9">
      <c r="A5352" t="s">
        <v>351</v>
      </c>
      <c r="B5352" s="1" t="str">
        <f>+IF(LEN(A5352)&gt;0,VLOOKUP(A5352,Seguimiento_Mar_2025!G$4:H$356,2,FALSE),"")</f>
        <v xml:space="preserve">Estudiantes beneficiados con transporte escolar </v>
      </c>
      <c r="C5352" s="1" t="str">
        <f>+IF(LEN(A5352)&gt;0,VLOOKUP(A5352,Seguimiento_Mar_2025!G$4:J$356,4,FALSE),"")</f>
        <v>Secretaría de Educación</v>
      </c>
      <c r="D5352" t="s">
        <v>1509</v>
      </c>
      <c r="E5352" t="str">
        <f t="shared" si="167"/>
        <v>52030115VENECIA</v>
      </c>
      <c r="F5352" t="str">
        <f t="shared" si="168"/>
        <v/>
      </c>
      <c r="G5352" s="53">
        <v>172</v>
      </c>
      <c r="H5352" s="47"/>
      <c r="I5352">
        <f>+ABS(SUMIF($A$4:$A$11183,A5352,$H$4:$H$11183)-IF(ISERROR(VLOOKUP(A5352,Seguimiento_Mar_2025!G$4:U$356,15,FALSE)),0,VLOOKUP(A5352,Seguimiento_Mar_2025!G$4:U$356,15,FALSE)))</f>
        <v>0</v>
      </c>
    </row>
    <row r="5353" spans="1:9">
      <c r="A5353" t="s">
        <v>351</v>
      </c>
      <c r="B5353" s="1" t="str">
        <f>+IF(LEN(A5353)&gt;0,VLOOKUP(A5353,Seguimiento_Mar_2025!G$4:H$356,2,FALSE),"")</f>
        <v xml:space="preserve">Estudiantes beneficiados con transporte escolar </v>
      </c>
      <c r="C5353" s="1" t="str">
        <f>+IF(LEN(A5353)&gt;0,VLOOKUP(A5353,Seguimiento_Mar_2025!G$4:J$356,4,FALSE),"")</f>
        <v>Secretaría de Educación</v>
      </c>
      <c r="D5353" t="s">
        <v>1629</v>
      </c>
      <c r="E5353" t="str">
        <f t="shared" ref="E5353:E5416" si="169">+A5353&amp;D5353</f>
        <v>52030115ANGELóPOLIS</v>
      </c>
      <c r="F5353" t="str">
        <f t="shared" si="168"/>
        <v/>
      </c>
      <c r="G5353" s="53">
        <v>278</v>
      </c>
      <c r="H5353" s="47"/>
      <c r="I5353">
        <f>+ABS(SUMIF($A$4:$A$11183,A5353,$H$4:$H$11183)-IF(ISERROR(VLOOKUP(A5353,Seguimiento_Mar_2025!G$4:U$356,15,FALSE)),0,VLOOKUP(A5353,Seguimiento_Mar_2025!G$4:U$356,15,FALSE)))</f>
        <v>0</v>
      </c>
    </row>
    <row r="5354" spans="1:9">
      <c r="A5354" t="s">
        <v>351</v>
      </c>
      <c r="B5354" s="1" t="str">
        <f>+IF(LEN(A5354)&gt;0,VLOOKUP(A5354,Seguimiento_Mar_2025!G$4:H$356,2,FALSE),"")</f>
        <v xml:space="preserve">Estudiantes beneficiados con transporte escolar </v>
      </c>
      <c r="C5354" s="1" t="str">
        <f>+IF(LEN(A5354)&gt;0,VLOOKUP(A5354,Seguimiento_Mar_2025!G$4:J$356,4,FALSE),"")</f>
        <v>Secretaría de Educación</v>
      </c>
      <c r="D5354" t="s">
        <v>1431</v>
      </c>
      <c r="E5354" t="str">
        <f t="shared" si="169"/>
        <v>52030115ARBOLETES</v>
      </c>
      <c r="F5354" t="str">
        <f t="shared" si="168"/>
        <v/>
      </c>
      <c r="G5354" s="53">
        <v>1492</v>
      </c>
      <c r="H5354" s="47"/>
      <c r="I5354">
        <f>+ABS(SUMIF($A$4:$A$11183,A5354,$H$4:$H$11183)-IF(ISERROR(VLOOKUP(A5354,Seguimiento_Mar_2025!G$4:U$356,15,FALSE)),0,VLOOKUP(A5354,Seguimiento_Mar_2025!G$4:U$356,15,FALSE)))</f>
        <v>0</v>
      </c>
    </row>
    <row r="5355" spans="1:9">
      <c r="A5355" t="s">
        <v>351</v>
      </c>
      <c r="B5355" s="1" t="str">
        <f>+IF(LEN(A5355)&gt;0,VLOOKUP(A5355,Seguimiento_Mar_2025!G$4:H$356,2,FALSE),"")</f>
        <v xml:space="preserve">Estudiantes beneficiados con transporte escolar </v>
      </c>
      <c r="C5355" s="1" t="str">
        <f>+IF(LEN(A5355)&gt;0,VLOOKUP(A5355,Seguimiento_Mar_2025!G$4:J$356,4,FALSE),"")</f>
        <v>Secretaría de Educación</v>
      </c>
      <c r="D5355" t="s">
        <v>1443</v>
      </c>
      <c r="E5355" t="str">
        <f t="shared" si="169"/>
        <v>52030115CAREPA</v>
      </c>
      <c r="F5355" t="str">
        <f t="shared" si="168"/>
        <v/>
      </c>
      <c r="G5355" s="53">
        <v>916</v>
      </c>
      <c r="H5355" s="47"/>
      <c r="I5355">
        <f>+ABS(SUMIF($A$4:$A$11183,A5355,$H$4:$H$11183)-IF(ISERROR(VLOOKUP(A5355,Seguimiento_Mar_2025!G$4:U$356,15,FALSE)),0,VLOOKUP(A5355,Seguimiento_Mar_2025!G$4:U$356,15,FALSE)))</f>
        <v>0</v>
      </c>
    </row>
    <row r="5356" spans="1:9">
      <c r="A5356" t="s">
        <v>351</v>
      </c>
      <c r="B5356" s="1" t="str">
        <f>+IF(LEN(A5356)&gt;0,VLOOKUP(A5356,Seguimiento_Mar_2025!G$4:H$356,2,FALSE),"")</f>
        <v xml:space="preserve">Estudiantes beneficiados con transporte escolar </v>
      </c>
      <c r="C5356" s="1" t="str">
        <f>+IF(LEN(A5356)&gt;0,VLOOKUP(A5356,Seguimiento_Mar_2025!G$4:J$356,4,FALSE),"")</f>
        <v>Secretaría de Educación</v>
      </c>
      <c r="D5356" t="s">
        <v>1630</v>
      </c>
      <c r="E5356" t="str">
        <f t="shared" si="169"/>
        <v>52030115CHIGORODó</v>
      </c>
      <c r="F5356" t="str">
        <f t="shared" si="168"/>
        <v/>
      </c>
      <c r="G5356" s="53">
        <v>360</v>
      </c>
      <c r="H5356" s="47"/>
      <c r="I5356">
        <f>+ABS(SUMIF($A$4:$A$11183,A5356,$H$4:$H$11183)-IF(ISERROR(VLOOKUP(A5356,Seguimiento_Mar_2025!G$4:U$356,15,FALSE)),0,VLOOKUP(A5356,Seguimiento_Mar_2025!G$4:U$356,15,FALSE)))</f>
        <v>0</v>
      </c>
    </row>
    <row r="5357" spans="1:9">
      <c r="A5357" t="s">
        <v>351</v>
      </c>
      <c r="B5357" s="1" t="str">
        <f>+IF(LEN(A5357)&gt;0,VLOOKUP(A5357,Seguimiento_Mar_2025!G$4:H$356,2,FALSE),"")</f>
        <v xml:space="preserve">Estudiantes beneficiados con transporte escolar </v>
      </c>
      <c r="C5357" s="1" t="str">
        <f>+IF(LEN(A5357)&gt;0,VLOOKUP(A5357,Seguimiento_Mar_2025!G$4:J$356,4,FALSE),"")</f>
        <v>Secretaría de Educación</v>
      </c>
      <c r="D5357" t="s">
        <v>1631</v>
      </c>
      <c r="E5357" t="str">
        <f t="shared" si="169"/>
        <v>52030115MURINDó</v>
      </c>
      <c r="F5357" t="str">
        <f t="shared" si="168"/>
        <v/>
      </c>
      <c r="G5357" s="53">
        <v>50</v>
      </c>
      <c r="H5357" s="47"/>
      <c r="I5357">
        <f>+ABS(SUMIF($A$4:$A$11183,A5357,$H$4:$H$11183)-IF(ISERROR(VLOOKUP(A5357,Seguimiento_Mar_2025!G$4:U$356,15,FALSE)),0,VLOOKUP(A5357,Seguimiento_Mar_2025!G$4:U$356,15,FALSE)))</f>
        <v>0</v>
      </c>
    </row>
    <row r="5358" spans="1:9">
      <c r="A5358" t="s">
        <v>351</v>
      </c>
      <c r="B5358" s="1" t="str">
        <f>+IF(LEN(A5358)&gt;0,VLOOKUP(A5358,Seguimiento_Mar_2025!G$4:H$356,2,FALSE),"")</f>
        <v xml:space="preserve">Estudiantes beneficiados con transporte escolar </v>
      </c>
      <c r="C5358" s="1" t="str">
        <f>+IF(LEN(A5358)&gt;0,VLOOKUP(A5358,Seguimiento_Mar_2025!G$4:J$356,4,FALSE),"")</f>
        <v>Secretaría de Educación</v>
      </c>
      <c r="D5358" t="s">
        <v>1632</v>
      </c>
      <c r="E5358" t="str">
        <f t="shared" si="169"/>
        <v>52030115MUTATá</v>
      </c>
      <c r="F5358" t="str">
        <f t="shared" si="168"/>
        <v/>
      </c>
      <c r="G5358" s="53">
        <v>381</v>
      </c>
      <c r="H5358" s="47"/>
      <c r="I5358">
        <f>+ABS(SUMIF($A$4:$A$11183,A5358,$H$4:$H$11183)-IF(ISERROR(VLOOKUP(A5358,Seguimiento_Mar_2025!G$4:U$356,15,FALSE)),0,VLOOKUP(A5358,Seguimiento_Mar_2025!G$4:U$356,15,FALSE)))</f>
        <v>0</v>
      </c>
    </row>
    <row r="5359" spans="1:9">
      <c r="A5359" t="s">
        <v>351</v>
      </c>
      <c r="B5359" s="1" t="str">
        <f>+IF(LEN(A5359)&gt;0,VLOOKUP(A5359,Seguimiento_Mar_2025!G$4:H$356,2,FALSE),"")</f>
        <v xml:space="preserve">Estudiantes beneficiados con transporte escolar </v>
      </c>
      <c r="C5359" s="1" t="str">
        <f>+IF(LEN(A5359)&gt;0,VLOOKUP(A5359,Seguimiento_Mar_2025!G$4:J$356,4,FALSE),"")</f>
        <v>Secretaría de Educación</v>
      </c>
      <c r="D5359" t="s">
        <v>1633</v>
      </c>
      <c r="E5359" t="str">
        <f t="shared" si="169"/>
        <v>52030115NECOCLí</v>
      </c>
      <c r="F5359" t="str">
        <f t="shared" si="168"/>
        <v/>
      </c>
      <c r="G5359" s="53">
        <v>1152</v>
      </c>
      <c r="H5359" s="47"/>
      <c r="I5359">
        <f>+ABS(SUMIF($A$4:$A$11183,A5359,$H$4:$H$11183)-IF(ISERROR(VLOOKUP(A5359,Seguimiento_Mar_2025!G$4:U$356,15,FALSE)),0,VLOOKUP(A5359,Seguimiento_Mar_2025!G$4:U$356,15,FALSE)))</f>
        <v>0</v>
      </c>
    </row>
    <row r="5360" spans="1:9">
      <c r="A5360" t="s">
        <v>351</v>
      </c>
      <c r="B5360" s="1" t="str">
        <f>+IF(LEN(A5360)&gt;0,VLOOKUP(A5360,Seguimiento_Mar_2025!G$4:H$356,2,FALSE),"")</f>
        <v xml:space="preserve">Estudiantes beneficiados con transporte escolar </v>
      </c>
      <c r="C5360" s="1" t="str">
        <f>+IF(LEN(A5360)&gt;0,VLOOKUP(A5360,Seguimiento_Mar_2025!G$4:J$356,4,FALSE),"")</f>
        <v>Secretaría de Educación</v>
      </c>
      <c r="D5360" t="s">
        <v>1634</v>
      </c>
      <c r="E5360" t="str">
        <f t="shared" si="169"/>
        <v>52030115SAN JUAN DE URABá</v>
      </c>
      <c r="F5360" t="str">
        <f t="shared" si="168"/>
        <v/>
      </c>
      <c r="G5360" s="53">
        <v>957</v>
      </c>
      <c r="H5360" s="47"/>
      <c r="I5360">
        <f>+ABS(SUMIF($A$4:$A$11183,A5360,$H$4:$H$11183)-IF(ISERROR(VLOOKUP(A5360,Seguimiento_Mar_2025!G$4:U$356,15,FALSE)),0,VLOOKUP(A5360,Seguimiento_Mar_2025!G$4:U$356,15,FALSE)))</f>
        <v>0</v>
      </c>
    </row>
    <row r="5361" spans="1:9">
      <c r="A5361" t="s">
        <v>351</v>
      </c>
      <c r="B5361" s="1" t="str">
        <f>+IF(LEN(A5361)&gt;0,VLOOKUP(A5361,Seguimiento_Mar_2025!G$4:H$356,2,FALSE),"")</f>
        <v xml:space="preserve">Estudiantes beneficiados con transporte escolar </v>
      </c>
      <c r="C5361" s="1" t="str">
        <f>+IF(LEN(A5361)&gt;0,VLOOKUP(A5361,Seguimiento_Mar_2025!G$4:J$356,4,FALSE),"")</f>
        <v>Secretaría de Educación</v>
      </c>
      <c r="D5361" t="s">
        <v>1635</v>
      </c>
      <c r="E5361" t="str">
        <f t="shared" si="169"/>
        <v>52030115SAN PEDRO DE URABá</v>
      </c>
      <c r="F5361" t="str">
        <f t="shared" si="168"/>
        <v/>
      </c>
      <c r="G5361" s="53">
        <v>740</v>
      </c>
      <c r="H5361" s="47"/>
      <c r="I5361">
        <f>+ABS(SUMIF($A$4:$A$11183,A5361,$H$4:$H$11183)-IF(ISERROR(VLOOKUP(A5361,Seguimiento_Mar_2025!G$4:U$356,15,FALSE)),0,VLOOKUP(A5361,Seguimiento_Mar_2025!G$4:U$356,15,FALSE)))</f>
        <v>0</v>
      </c>
    </row>
    <row r="5362" spans="1:9">
      <c r="A5362" t="s">
        <v>351</v>
      </c>
      <c r="B5362" s="1" t="str">
        <f>+IF(LEN(A5362)&gt;0,VLOOKUP(A5362,Seguimiento_Mar_2025!G$4:H$356,2,FALSE),"")</f>
        <v xml:space="preserve">Estudiantes beneficiados con transporte escolar </v>
      </c>
      <c r="C5362" s="1" t="str">
        <f>+IF(LEN(A5362)&gt;0,VLOOKUP(A5362,Seguimiento_Mar_2025!G$4:J$356,4,FALSE),"")</f>
        <v>Secretaría de Educación</v>
      </c>
      <c r="D5362" t="s">
        <v>1636</v>
      </c>
      <c r="E5362" t="str">
        <f t="shared" si="169"/>
        <v>52030115VIGíA DEL FUERTE</v>
      </c>
      <c r="F5362" t="str">
        <f t="shared" si="168"/>
        <v/>
      </c>
      <c r="G5362" s="53">
        <v>1345</v>
      </c>
      <c r="H5362" s="47"/>
      <c r="I5362">
        <f>+ABS(SUMIF($A$4:$A$11183,A5362,$H$4:$H$11183)-IF(ISERROR(VLOOKUP(A5362,Seguimiento_Mar_2025!G$4:U$356,15,FALSE)),0,VLOOKUP(A5362,Seguimiento_Mar_2025!G$4:U$356,15,FALSE)))</f>
        <v>0</v>
      </c>
    </row>
    <row r="5363" spans="1:9">
      <c r="A5363" t="s">
        <v>351</v>
      </c>
      <c r="B5363" s="1" t="str">
        <f>+IF(LEN(A5363)&gt;0,VLOOKUP(A5363,Seguimiento_Mar_2025!G$4:H$356,2,FALSE),"")</f>
        <v xml:space="preserve">Estudiantes beneficiados con transporte escolar </v>
      </c>
      <c r="C5363" s="1" t="str">
        <f>+IF(LEN(A5363)&gt;0,VLOOKUP(A5363,Seguimiento_Mar_2025!G$4:J$356,4,FALSE),"")</f>
        <v>Secretaría de Educación</v>
      </c>
      <c r="D5363" t="s">
        <v>1433</v>
      </c>
      <c r="E5363" t="str">
        <f t="shared" si="169"/>
        <v>52030115BARBOSA</v>
      </c>
      <c r="F5363" t="str">
        <f t="shared" si="168"/>
        <v/>
      </c>
      <c r="G5363" s="53">
        <v>772</v>
      </c>
      <c r="H5363" s="47"/>
      <c r="I5363">
        <f>+ABS(SUMIF($A$4:$A$11183,A5363,$H$4:$H$11183)-IF(ISERROR(VLOOKUP(A5363,Seguimiento_Mar_2025!G$4:U$356,15,FALSE)),0,VLOOKUP(A5363,Seguimiento_Mar_2025!G$4:U$356,15,FALSE)))</f>
        <v>0</v>
      </c>
    </row>
    <row r="5364" spans="1:9">
      <c r="A5364" t="s">
        <v>351</v>
      </c>
      <c r="B5364" s="1" t="str">
        <f>+IF(LEN(A5364)&gt;0,VLOOKUP(A5364,Seguimiento_Mar_2025!G$4:H$356,2,FALSE),"")</f>
        <v xml:space="preserve">Estudiantes beneficiados con transporte escolar </v>
      </c>
      <c r="C5364" s="1" t="str">
        <f>+IF(LEN(A5364)&gt;0,VLOOKUP(A5364,Seguimiento_Mar_2025!G$4:J$356,4,FALSE),"")</f>
        <v>Secretaría de Educación</v>
      </c>
      <c r="D5364" t="s">
        <v>1439</v>
      </c>
      <c r="E5364" t="str">
        <f t="shared" si="169"/>
        <v>52030115CALDAS</v>
      </c>
      <c r="F5364" t="str">
        <f t="shared" si="168"/>
        <v/>
      </c>
      <c r="G5364" s="54">
        <v>260</v>
      </c>
      <c r="H5364" s="47"/>
      <c r="I5364">
        <f>+ABS(SUMIF($A$4:$A$11183,A5364,$H$4:$H$11183)-IF(ISERROR(VLOOKUP(A5364,Seguimiento_Mar_2025!G$4:U$356,15,FALSE)),0,VLOOKUP(A5364,Seguimiento_Mar_2025!G$4:U$356,15,FALSE)))</f>
        <v>0</v>
      </c>
    </row>
    <row r="5365" spans="1:9" ht="30">
      <c r="A5365" t="s">
        <v>393</v>
      </c>
      <c r="B5365" s="1" t="str">
        <f>+IF(LEN(A5365)&gt;0,VLOOKUP(A5365,Seguimiento_Mar_2025!G$4:H$356,2,FALSE),"")</f>
        <v>Escuelas Normales Superiores que reciben acompañamiento en el marco de las estrategias de calidad educativa</v>
      </c>
      <c r="C5365" s="1" t="str">
        <f>+IF(LEN(A5365)&gt;0,VLOOKUP(A5365,Seguimiento_Mar_2025!G$4:J$356,4,FALSE),"")</f>
        <v>Secretaría de Educación</v>
      </c>
      <c r="D5365" t="s">
        <v>1296</v>
      </c>
      <c r="E5365" t="str">
        <f t="shared" si="169"/>
        <v>52030506San Roque</v>
      </c>
      <c r="F5365" t="str">
        <f t="shared" si="168"/>
        <v/>
      </c>
      <c r="G5365">
        <v>1</v>
      </c>
      <c r="H5365" s="2">
        <v>1</v>
      </c>
      <c r="I5365">
        <f>+ABS(SUMIF($A$4:$A$11183,A5365,$H$4:$H$11183)-IF(ISERROR(VLOOKUP(A5365,Seguimiento_Mar_2025!G$4:U$356,15,FALSE)),0,VLOOKUP(A5365,Seguimiento_Mar_2025!G$4:U$356,15,FALSE)))</f>
        <v>0</v>
      </c>
    </row>
    <row r="5366" spans="1:9" ht="30">
      <c r="A5366" t="s">
        <v>393</v>
      </c>
      <c r="B5366" s="1" t="str">
        <f>+IF(LEN(A5366)&gt;0,VLOOKUP(A5366,Seguimiento_Mar_2025!G$4:H$356,2,FALSE),"")</f>
        <v>Escuelas Normales Superiores que reciben acompañamiento en el marco de las estrategias de calidad educativa</v>
      </c>
      <c r="C5366" s="1" t="str">
        <f>+IF(LEN(A5366)&gt;0,VLOOKUP(A5366,Seguimiento_Mar_2025!G$4:J$356,4,FALSE),"")</f>
        <v>Secretaría de Educación</v>
      </c>
      <c r="D5366" t="s">
        <v>1265</v>
      </c>
      <c r="E5366" t="str">
        <f t="shared" si="169"/>
        <v>52030506Caucasia</v>
      </c>
      <c r="F5366" t="str">
        <f t="shared" si="168"/>
        <v/>
      </c>
      <c r="G5366">
        <v>1</v>
      </c>
      <c r="H5366" s="2">
        <v>1</v>
      </c>
      <c r="I5366">
        <f>+ABS(SUMIF($A$4:$A$11183,A5366,$H$4:$H$11183)-IF(ISERROR(VLOOKUP(A5366,Seguimiento_Mar_2025!G$4:U$356,15,FALSE)),0,VLOOKUP(A5366,Seguimiento_Mar_2025!G$4:U$356,15,FALSE)))</f>
        <v>0</v>
      </c>
    </row>
    <row r="5367" spans="1:9" ht="30">
      <c r="A5367" t="s">
        <v>393</v>
      </c>
      <c r="B5367" s="1" t="str">
        <f>+IF(LEN(A5367)&gt;0,VLOOKUP(A5367,Seguimiento_Mar_2025!G$4:H$356,2,FALSE),"")</f>
        <v>Escuelas Normales Superiores que reciben acompañamiento en el marco de las estrategias de calidad educativa</v>
      </c>
      <c r="C5367" s="1" t="str">
        <f>+IF(LEN(A5367)&gt;0,VLOOKUP(A5367,Seguimiento_Mar_2025!G$4:J$356,4,FALSE),"")</f>
        <v>Secretaría de Educación</v>
      </c>
      <c r="D5367" t="s">
        <v>1271</v>
      </c>
      <c r="E5367" t="str">
        <f t="shared" si="169"/>
        <v>52030506Abejorral</v>
      </c>
      <c r="F5367" t="str">
        <f t="shared" si="168"/>
        <v/>
      </c>
      <c r="G5367">
        <v>1</v>
      </c>
      <c r="H5367" s="2">
        <v>1</v>
      </c>
      <c r="I5367">
        <f>+ABS(SUMIF($A$4:$A$11183,A5367,$H$4:$H$11183)-IF(ISERROR(VLOOKUP(A5367,Seguimiento_Mar_2025!G$4:U$356,15,FALSE)),0,VLOOKUP(A5367,Seguimiento_Mar_2025!G$4:U$356,15,FALSE)))</f>
        <v>0</v>
      </c>
    </row>
    <row r="5368" spans="1:9" ht="30">
      <c r="A5368" t="s">
        <v>393</v>
      </c>
      <c r="B5368" s="1" t="str">
        <f>+IF(LEN(A5368)&gt;0,VLOOKUP(A5368,Seguimiento_Mar_2025!G$4:H$356,2,FALSE),"")</f>
        <v>Escuelas Normales Superiores que reciben acompañamiento en el marco de las estrategias de calidad educativa</v>
      </c>
      <c r="C5368" s="1" t="str">
        <f>+IF(LEN(A5368)&gt;0,VLOOKUP(A5368,Seguimiento_Mar_2025!G$4:J$356,4,FALSE),"")</f>
        <v>Secretaría de Educación</v>
      </c>
      <c r="D5368" t="s">
        <v>1259</v>
      </c>
      <c r="E5368" t="str">
        <f t="shared" si="169"/>
        <v>52030506Santa Rosa de Osos</v>
      </c>
      <c r="F5368" t="str">
        <f t="shared" si="168"/>
        <v/>
      </c>
      <c r="G5368">
        <v>1</v>
      </c>
      <c r="H5368" s="2">
        <v>1</v>
      </c>
      <c r="I5368">
        <f>+ABS(SUMIF($A$4:$A$11183,A5368,$H$4:$H$11183)-IF(ISERROR(VLOOKUP(A5368,Seguimiento_Mar_2025!G$4:U$356,15,FALSE)),0,VLOOKUP(A5368,Seguimiento_Mar_2025!G$4:U$356,15,FALSE)))</f>
        <v>0</v>
      </c>
    </row>
    <row r="5369" spans="1:9" ht="30">
      <c r="A5369" t="s">
        <v>393</v>
      </c>
      <c r="B5369" s="1" t="str">
        <f>+IF(LEN(A5369)&gt;0,VLOOKUP(A5369,Seguimiento_Mar_2025!G$4:H$356,2,FALSE),"")</f>
        <v>Escuelas Normales Superiores que reciben acompañamiento en el marco de las estrategias de calidad educativa</v>
      </c>
      <c r="C5369" s="1" t="str">
        <f>+IF(LEN(A5369)&gt;0,VLOOKUP(A5369,Seguimiento_Mar_2025!G$4:J$356,4,FALSE),"")</f>
        <v>Secretaría de Educación</v>
      </c>
      <c r="D5369" t="s">
        <v>1341</v>
      </c>
      <c r="E5369" t="str">
        <f t="shared" si="169"/>
        <v>52030506San Pedro de los Milagros</v>
      </c>
      <c r="F5369" t="str">
        <f t="shared" si="168"/>
        <v/>
      </c>
      <c r="G5369">
        <v>1</v>
      </c>
      <c r="H5369" s="2">
        <v>1</v>
      </c>
      <c r="I5369">
        <f>+ABS(SUMIF($A$4:$A$11183,A5369,$H$4:$H$11183)-IF(ISERROR(VLOOKUP(A5369,Seguimiento_Mar_2025!G$4:U$356,15,FALSE)),0,VLOOKUP(A5369,Seguimiento_Mar_2025!G$4:U$356,15,FALSE)))</f>
        <v>0</v>
      </c>
    </row>
    <row r="5370" spans="1:9" ht="30">
      <c r="A5370" t="s">
        <v>393</v>
      </c>
      <c r="B5370" s="1" t="str">
        <f>+IF(LEN(A5370)&gt;0,VLOOKUP(A5370,Seguimiento_Mar_2025!G$4:H$356,2,FALSE),"")</f>
        <v>Escuelas Normales Superiores que reciben acompañamiento en el marco de las estrategias de calidad educativa</v>
      </c>
      <c r="C5370" s="1" t="str">
        <f>+IF(LEN(A5370)&gt;0,VLOOKUP(A5370,Seguimiento_Mar_2025!G$4:J$356,4,FALSE),"")</f>
        <v>Secretaría de Educación</v>
      </c>
      <c r="D5370" t="s">
        <v>1301</v>
      </c>
      <c r="E5370" t="str">
        <f t="shared" si="169"/>
        <v>52030506Yolombó</v>
      </c>
      <c r="F5370" t="str">
        <f t="shared" si="168"/>
        <v/>
      </c>
      <c r="G5370">
        <v>1</v>
      </c>
      <c r="H5370" s="2">
        <v>1</v>
      </c>
      <c r="I5370">
        <f>+ABS(SUMIF($A$4:$A$11183,A5370,$H$4:$H$11183)-IF(ISERROR(VLOOKUP(A5370,Seguimiento_Mar_2025!G$4:U$356,15,FALSE)),0,VLOOKUP(A5370,Seguimiento_Mar_2025!G$4:U$356,15,FALSE)))</f>
        <v>0</v>
      </c>
    </row>
    <row r="5371" spans="1:9" ht="30">
      <c r="A5371" t="s">
        <v>393</v>
      </c>
      <c r="B5371" s="1" t="str">
        <f>+IF(LEN(A5371)&gt;0,VLOOKUP(A5371,Seguimiento_Mar_2025!G$4:H$356,2,FALSE),"")</f>
        <v>Escuelas Normales Superiores que reciben acompañamiento en el marco de las estrategias de calidad educativa</v>
      </c>
      <c r="C5371" s="1" t="str">
        <f>+IF(LEN(A5371)&gt;0,VLOOKUP(A5371,Seguimiento_Mar_2025!G$4:J$356,4,FALSE),"")</f>
        <v>Secretaría de Educación</v>
      </c>
      <c r="D5371" t="s">
        <v>1267</v>
      </c>
      <c r="E5371" t="str">
        <f t="shared" si="169"/>
        <v>52030506Sonsón</v>
      </c>
      <c r="F5371" t="str">
        <f t="shared" si="168"/>
        <v/>
      </c>
      <c r="G5371">
        <v>1</v>
      </c>
      <c r="H5371" s="2">
        <v>1</v>
      </c>
      <c r="I5371">
        <f>+ABS(SUMIF($A$4:$A$11183,A5371,$H$4:$H$11183)-IF(ISERROR(VLOOKUP(A5371,Seguimiento_Mar_2025!G$4:U$356,15,FALSE)),0,VLOOKUP(A5371,Seguimiento_Mar_2025!G$4:U$356,15,FALSE)))</f>
        <v>0</v>
      </c>
    </row>
    <row r="5372" spans="1:9" ht="30">
      <c r="A5372" t="s">
        <v>393</v>
      </c>
      <c r="B5372" s="1" t="str">
        <f>+IF(LEN(A5372)&gt;0,VLOOKUP(A5372,Seguimiento_Mar_2025!G$4:H$356,2,FALSE),"")</f>
        <v>Escuelas Normales Superiores que reciben acompañamiento en el marco de las estrategias de calidad educativa</v>
      </c>
      <c r="C5372" s="1" t="str">
        <f>+IF(LEN(A5372)&gt;0,VLOOKUP(A5372,Seguimiento_Mar_2025!G$4:J$356,4,FALSE),"")</f>
        <v>Secretaría de Educación</v>
      </c>
      <c r="D5372" t="s">
        <v>1252</v>
      </c>
      <c r="E5372" t="str">
        <f t="shared" si="169"/>
        <v>52030506Urrao</v>
      </c>
      <c r="F5372" t="str">
        <f t="shared" si="168"/>
        <v/>
      </c>
      <c r="G5372">
        <v>1</v>
      </c>
      <c r="H5372" s="2">
        <v>1</v>
      </c>
      <c r="I5372">
        <f>+ABS(SUMIF($A$4:$A$11183,A5372,$H$4:$H$11183)-IF(ISERROR(VLOOKUP(A5372,Seguimiento_Mar_2025!G$4:U$356,15,FALSE)),0,VLOOKUP(A5372,Seguimiento_Mar_2025!G$4:U$356,15,FALSE)))</f>
        <v>0</v>
      </c>
    </row>
    <row r="5373" spans="1:9" ht="30">
      <c r="A5373" t="s">
        <v>393</v>
      </c>
      <c r="B5373" s="1" t="str">
        <f>+IF(LEN(A5373)&gt;0,VLOOKUP(A5373,Seguimiento_Mar_2025!G$4:H$356,2,FALSE),"")</f>
        <v>Escuelas Normales Superiores que reciben acompañamiento en el marco de las estrategias de calidad educativa</v>
      </c>
      <c r="C5373" s="1" t="str">
        <f>+IF(LEN(A5373)&gt;0,VLOOKUP(A5373,Seguimiento_Mar_2025!G$4:J$356,4,FALSE),"")</f>
        <v>Secretaría de Educación</v>
      </c>
      <c r="D5373" t="s">
        <v>1236</v>
      </c>
      <c r="E5373" t="str">
        <f t="shared" si="169"/>
        <v>52030506San Jerónimo</v>
      </c>
      <c r="F5373" t="str">
        <f t="shared" si="168"/>
        <v/>
      </c>
      <c r="G5373">
        <v>1</v>
      </c>
      <c r="H5373" s="2">
        <v>1</v>
      </c>
      <c r="I5373">
        <f>+ABS(SUMIF($A$4:$A$11183,A5373,$H$4:$H$11183)-IF(ISERROR(VLOOKUP(A5373,Seguimiento_Mar_2025!G$4:U$356,15,FALSE)),0,VLOOKUP(A5373,Seguimiento_Mar_2025!G$4:U$356,15,FALSE)))</f>
        <v>0</v>
      </c>
    </row>
    <row r="5374" spans="1:9" ht="30">
      <c r="A5374" t="s">
        <v>393</v>
      </c>
      <c r="B5374" s="1" t="str">
        <f>+IF(LEN(A5374)&gt;0,VLOOKUP(A5374,Seguimiento_Mar_2025!G$4:H$356,2,FALSE),"")</f>
        <v>Escuelas Normales Superiores que reciben acompañamiento en el marco de las estrategias de calidad educativa</v>
      </c>
      <c r="C5374" s="1" t="str">
        <f>+IF(LEN(A5374)&gt;0,VLOOKUP(A5374,Seguimiento_Mar_2025!G$4:J$356,4,FALSE),"")</f>
        <v>Secretaría de Educación</v>
      </c>
      <c r="D5374" t="s">
        <v>1260</v>
      </c>
      <c r="E5374" t="str">
        <f t="shared" si="169"/>
        <v>52030506Puerto Berrío</v>
      </c>
      <c r="F5374" t="str">
        <f t="shared" si="168"/>
        <v/>
      </c>
      <c r="G5374">
        <v>1</v>
      </c>
      <c r="H5374" s="2">
        <v>1</v>
      </c>
      <c r="I5374">
        <f>+ABS(SUMIF($A$4:$A$11183,A5374,$H$4:$H$11183)-IF(ISERROR(VLOOKUP(A5374,Seguimiento_Mar_2025!G$4:U$356,15,FALSE)),0,VLOOKUP(A5374,Seguimiento_Mar_2025!G$4:U$356,15,FALSE)))</f>
        <v>0</v>
      </c>
    </row>
    <row r="5375" spans="1:9" ht="30">
      <c r="A5375" t="s">
        <v>393</v>
      </c>
      <c r="B5375" s="1" t="str">
        <f>+IF(LEN(A5375)&gt;0,VLOOKUP(A5375,Seguimiento_Mar_2025!G$4:H$356,2,FALSE),"")</f>
        <v>Escuelas Normales Superiores que reciben acompañamiento en el marco de las estrategias de calidad educativa</v>
      </c>
      <c r="C5375" s="1" t="str">
        <f>+IF(LEN(A5375)&gt;0,VLOOKUP(A5375,Seguimiento_Mar_2025!G$4:J$356,4,FALSE),"")</f>
        <v>Secretaría de Educación</v>
      </c>
      <c r="D5375" t="s">
        <v>1345</v>
      </c>
      <c r="E5375" t="str">
        <f t="shared" si="169"/>
        <v>52030506Sopetrán</v>
      </c>
      <c r="F5375" t="str">
        <f t="shared" si="168"/>
        <v/>
      </c>
      <c r="G5375">
        <v>1</v>
      </c>
      <c r="H5375" s="2">
        <v>1</v>
      </c>
      <c r="I5375">
        <f>+ABS(SUMIF($A$4:$A$11183,A5375,$H$4:$H$11183)-IF(ISERROR(VLOOKUP(A5375,Seguimiento_Mar_2025!G$4:U$356,15,FALSE)),0,VLOOKUP(A5375,Seguimiento_Mar_2025!G$4:U$356,15,FALSE)))</f>
        <v>0</v>
      </c>
    </row>
    <row r="5376" spans="1:9" ht="30">
      <c r="A5376" t="s">
        <v>393</v>
      </c>
      <c r="B5376" s="1" t="str">
        <f>+IF(LEN(A5376)&gt;0,VLOOKUP(A5376,Seguimiento_Mar_2025!G$4:H$356,2,FALSE),"")</f>
        <v>Escuelas Normales Superiores que reciben acompañamiento en el marco de las estrategias de calidad educativa</v>
      </c>
      <c r="C5376" s="1" t="str">
        <f>+IF(LEN(A5376)&gt;0,VLOOKUP(A5376,Seguimiento_Mar_2025!G$4:J$356,4,FALSE),"")</f>
        <v>Secretaría de Educación</v>
      </c>
      <c r="D5376" t="s">
        <v>1334</v>
      </c>
      <c r="E5376" t="str">
        <f t="shared" si="169"/>
        <v>52030506Marinilla</v>
      </c>
      <c r="F5376" t="str">
        <f t="shared" si="168"/>
        <v/>
      </c>
      <c r="G5376">
        <v>1</v>
      </c>
      <c r="H5376" s="2">
        <v>1</v>
      </c>
      <c r="I5376">
        <f>+ABS(SUMIF($A$4:$A$11183,A5376,$H$4:$H$11183)-IF(ISERROR(VLOOKUP(A5376,Seguimiento_Mar_2025!G$4:U$356,15,FALSE)),0,VLOOKUP(A5376,Seguimiento_Mar_2025!G$4:U$356,15,FALSE)))</f>
        <v>0</v>
      </c>
    </row>
    <row r="5377" spans="1:9" ht="30">
      <c r="A5377" t="s">
        <v>393</v>
      </c>
      <c r="B5377" s="1" t="str">
        <f>+IF(LEN(A5377)&gt;0,VLOOKUP(A5377,Seguimiento_Mar_2025!G$4:H$356,2,FALSE),"")</f>
        <v>Escuelas Normales Superiores que reciben acompañamiento en el marco de las estrategias de calidad educativa</v>
      </c>
      <c r="C5377" s="1" t="str">
        <f>+IF(LEN(A5377)&gt;0,VLOOKUP(A5377,Seguimiento_Mar_2025!G$4:J$356,4,FALSE),"")</f>
        <v>Secretaría de Educación</v>
      </c>
      <c r="D5377" t="s">
        <v>1230</v>
      </c>
      <c r="E5377" t="str">
        <f t="shared" si="169"/>
        <v>52030506Amagá</v>
      </c>
      <c r="F5377" t="str">
        <f t="shared" si="168"/>
        <v/>
      </c>
      <c r="G5377">
        <v>1</v>
      </c>
      <c r="H5377" s="2">
        <v>1</v>
      </c>
      <c r="I5377">
        <f>+ABS(SUMIF($A$4:$A$11183,A5377,$H$4:$H$11183)-IF(ISERROR(VLOOKUP(A5377,Seguimiento_Mar_2025!G$4:U$356,15,FALSE)),0,VLOOKUP(A5377,Seguimiento_Mar_2025!G$4:U$356,15,FALSE)))</f>
        <v>0</v>
      </c>
    </row>
    <row r="5378" spans="1:9" ht="30">
      <c r="A5378" t="s">
        <v>393</v>
      </c>
      <c r="B5378" s="1" t="str">
        <f>+IF(LEN(A5378)&gt;0,VLOOKUP(A5378,Seguimiento_Mar_2025!G$4:H$356,2,FALSE),"")</f>
        <v>Escuelas Normales Superiores que reciben acompañamiento en el marco de las estrategias de calidad educativa</v>
      </c>
      <c r="C5378" s="1" t="str">
        <f>+IF(LEN(A5378)&gt;0,VLOOKUP(A5378,Seguimiento_Mar_2025!G$4:J$356,4,FALSE),"")</f>
        <v>Secretaría de Educación</v>
      </c>
      <c r="D5378" t="s">
        <v>1323</v>
      </c>
      <c r="E5378" t="str">
        <f t="shared" si="169"/>
        <v>52030506Fredonia</v>
      </c>
      <c r="F5378" t="str">
        <f t="shared" si="168"/>
        <v/>
      </c>
      <c r="G5378">
        <v>1</v>
      </c>
      <c r="H5378" s="2">
        <v>1</v>
      </c>
      <c r="I5378">
        <f>+ABS(SUMIF($A$4:$A$11183,A5378,$H$4:$H$11183)-IF(ISERROR(VLOOKUP(A5378,Seguimiento_Mar_2025!G$4:U$356,15,FALSE)),0,VLOOKUP(A5378,Seguimiento_Mar_2025!G$4:U$356,15,FALSE)))</f>
        <v>0</v>
      </c>
    </row>
    <row r="5379" spans="1:9" ht="30">
      <c r="A5379" t="s">
        <v>393</v>
      </c>
      <c r="B5379" s="1" t="str">
        <f>+IF(LEN(A5379)&gt;0,VLOOKUP(A5379,Seguimiento_Mar_2025!G$4:H$356,2,FALSE),"")</f>
        <v>Escuelas Normales Superiores que reciben acompañamiento en el marco de las estrategias de calidad educativa</v>
      </c>
      <c r="C5379" s="1" t="str">
        <f>+IF(LEN(A5379)&gt;0,VLOOKUP(A5379,Seguimiento_Mar_2025!G$4:J$356,4,FALSE),"")</f>
        <v>Secretaría de Educación</v>
      </c>
      <c r="D5379" t="s">
        <v>1245</v>
      </c>
      <c r="E5379" t="str">
        <f t="shared" si="169"/>
        <v>52030506Copacabana</v>
      </c>
      <c r="F5379" t="str">
        <f t="shared" si="168"/>
        <v/>
      </c>
      <c r="G5379">
        <v>1</v>
      </c>
      <c r="H5379" s="2">
        <v>1</v>
      </c>
      <c r="I5379">
        <f>+ABS(SUMIF($A$4:$A$11183,A5379,$H$4:$H$11183)-IF(ISERROR(VLOOKUP(A5379,Seguimiento_Mar_2025!G$4:U$356,15,FALSE)),0,VLOOKUP(A5379,Seguimiento_Mar_2025!G$4:U$356,15,FALSE)))</f>
        <v>0</v>
      </c>
    </row>
    <row r="5380" spans="1:9" ht="30">
      <c r="A5380" t="s">
        <v>393</v>
      </c>
      <c r="B5380" s="1" t="str">
        <f>+IF(LEN(A5380)&gt;0,VLOOKUP(A5380,Seguimiento_Mar_2025!G$4:H$356,2,FALSE),"")</f>
        <v>Escuelas Normales Superiores que reciben acompañamiento en el marco de las estrategias de calidad educativa</v>
      </c>
      <c r="C5380" s="1" t="str">
        <f>+IF(LEN(A5380)&gt;0,VLOOKUP(A5380,Seguimiento_Mar_2025!G$4:J$356,4,FALSE),"")</f>
        <v>Secretaría de Educación</v>
      </c>
      <c r="D5380" t="s">
        <v>1324</v>
      </c>
      <c r="E5380" t="str">
        <f t="shared" si="169"/>
        <v>52030506Frontino</v>
      </c>
      <c r="F5380" t="str">
        <f t="shared" ref="F5380:F5443" si="170">+IF(IF(LEN(E5380)&gt;0,COUNTIF($E$4:$E$11183,E5380),"")=1,"",IF(LEN(E5380)&gt;0,COUNTIF($E$4:$E$11183,E5380),""))</f>
        <v/>
      </c>
      <c r="G5380">
        <v>1</v>
      </c>
      <c r="H5380" s="2">
        <v>1</v>
      </c>
      <c r="I5380">
        <f>+ABS(SUMIF($A$4:$A$11183,A5380,$H$4:$H$11183)-IF(ISERROR(VLOOKUP(A5380,Seguimiento_Mar_2025!G$4:U$356,15,FALSE)),0,VLOOKUP(A5380,Seguimiento_Mar_2025!G$4:U$356,15,FALSE)))</f>
        <v>0</v>
      </c>
    </row>
    <row r="5381" spans="1:9" ht="30">
      <c r="A5381" t="s">
        <v>393</v>
      </c>
      <c r="B5381" s="1" t="str">
        <f>+IF(LEN(A5381)&gt;0,VLOOKUP(A5381,Seguimiento_Mar_2025!G$4:H$356,2,FALSE),"")</f>
        <v>Escuelas Normales Superiores que reciben acompañamiento en el marco de las estrategias de calidad educativa</v>
      </c>
      <c r="C5381" s="1" t="str">
        <f>+IF(LEN(A5381)&gt;0,VLOOKUP(A5381,Seguimiento_Mar_2025!G$4:J$356,4,FALSE),"")</f>
        <v>Secretaría de Educación</v>
      </c>
      <c r="D5381" t="s">
        <v>1237</v>
      </c>
      <c r="E5381" t="str">
        <f t="shared" si="169"/>
        <v>52030506Jericó</v>
      </c>
      <c r="F5381" t="str">
        <f t="shared" si="170"/>
        <v/>
      </c>
      <c r="G5381">
        <v>1</v>
      </c>
      <c r="H5381" s="2">
        <v>1</v>
      </c>
      <c r="I5381">
        <f>+ABS(SUMIF($A$4:$A$11183,A5381,$H$4:$H$11183)-IF(ISERROR(VLOOKUP(A5381,Seguimiento_Mar_2025!G$4:U$356,15,FALSE)),0,VLOOKUP(A5381,Seguimiento_Mar_2025!G$4:U$356,15,FALSE)))</f>
        <v>0</v>
      </c>
    </row>
    <row r="5382" spans="1:9" ht="30">
      <c r="A5382" s="24" t="s">
        <v>39</v>
      </c>
      <c r="B5382" s="1" t="str">
        <f>+IF(LEN(A5382)&gt;0,VLOOKUP(A5382,Seguimiento_Mar_2025!G$4:H$356,2,FALSE),"")</f>
        <v>Planes de acción de las mesas de víctimas departamental y municipales asesoradas y acompañadas para participación efectiva</v>
      </c>
      <c r="C5382" s="1" t="str">
        <f>+IF(LEN(A5382)&gt;0,VLOOKUP(A5382,Seguimiento_Mar_2025!G$4:J$356,4,FALSE),"")</f>
        <v>Secretaría de Seguridad, Justicia y Paz</v>
      </c>
      <c r="D5382" t="s">
        <v>1366</v>
      </c>
      <c r="E5382" t="str">
        <f t="shared" si="169"/>
        <v>51010202[Subregión]-Oriente</v>
      </c>
      <c r="F5382" t="str">
        <f t="shared" si="170"/>
        <v/>
      </c>
      <c r="G5382">
        <v>1</v>
      </c>
      <c r="H5382" s="2"/>
      <c r="I5382">
        <f>+ABS(SUMIF($A$4:$A$11183,A5382,$H$4:$H$11183)-IF(ISERROR(VLOOKUP(A5382,Seguimiento_Mar_2025!G$4:U$356,15,FALSE)),0,VLOOKUP(A5382,Seguimiento_Mar_2025!G$4:U$356,15,FALSE)))</f>
        <v>0</v>
      </c>
    </row>
    <row r="5383" spans="1:9" ht="30">
      <c r="A5383" s="24" t="s">
        <v>39</v>
      </c>
      <c r="B5383" s="1" t="str">
        <f>+IF(LEN(A5383)&gt;0,VLOOKUP(A5383,Seguimiento_Mar_2025!G$4:H$356,2,FALSE),"")</f>
        <v>Planes de acción de las mesas de víctimas departamental y municipales asesoradas y acompañadas para participación efectiva</v>
      </c>
      <c r="C5383" s="1" t="str">
        <f>+IF(LEN(A5383)&gt;0,VLOOKUP(A5383,Seguimiento_Mar_2025!G$4:J$356,4,FALSE),"")</f>
        <v>Secretaría de Seguridad, Justicia y Paz</v>
      </c>
      <c r="D5383" t="s">
        <v>1365</v>
      </c>
      <c r="E5383" t="str">
        <f t="shared" si="169"/>
        <v>51010202[Subregión]-Urabá</v>
      </c>
      <c r="F5383" t="str">
        <f t="shared" si="170"/>
        <v/>
      </c>
      <c r="G5383">
        <v>1</v>
      </c>
      <c r="H5383" s="2"/>
      <c r="I5383">
        <f>+ABS(SUMIF($A$4:$A$11183,A5383,$H$4:$H$11183)-IF(ISERROR(VLOOKUP(A5383,Seguimiento_Mar_2025!G$4:U$356,15,FALSE)),0,VLOOKUP(A5383,Seguimiento_Mar_2025!G$4:U$356,15,FALSE)))</f>
        <v>0</v>
      </c>
    </row>
    <row r="5384" spans="1:9" ht="30">
      <c r="A5384" s="24" t="s">
        <v>39</v>
      </c>
      <c r="B5384" s="1" t="str">
        <f>+IF(LEN(A5384)&gt;0,VLOOKUP(A5384,Seguimiento_Mar_2025!G$4:H$356,2,FALSE),"")</f>
        <v>Planes de acción de las mesas de víctimas departamental y municipales asesoradas y acompañadas para participación efectiva</v>
      </c>
      <c r="C5384" s="1" t="str">
        <f>+IF(LEN(A5384)&gt;0,VLOOKUP(A5384,Seguimiento_Mar_2025!G$4:J$356,4,FALSE),"")</f>
        <v>Secretaría de Seguridad, Justicia y Paz</v>
      </c>
      <c r="D5384" t="s">
        <v>1367</v>
      </c>
      <c r="E5384" t="str">
        <f t="shared" si="169"/>
        <v>51010202[Subregión]-Suroeste</v>
      </c>
      <c r="F5384" t="str">
        <f t="shared" si="170"/>
        <v/>
      </c>
      <c r="G5384">
        <v>1</v>
      </c>
      <c r="H5384" s="2"/>
      <c r="I5384">
        <f>+ABS(SUMIF($A$4:$A$11183,A5384,$H$4:$H$11183)-IF(ISERROR(VLOOKUP(A5384,Seguimiento_Mar_2025!G$4:U$356,15,FALSE)),0,VLOOKUP(A5384,Seguimiento_Mar_2025!G$4:U$356,15,FALSE)))</f>
        <v>0</v>
      </c>
    </row>
    <row r="5385" spans="1:9" ht="30">
      <c r="A5385" s="24" t="s">
        <v>39</v>
      </c>
      <c r="B5385" s="1" t="str">
        <f>+IF(LEN(A5385)&gt;0,VLOOKUP(A5385,Seguimiento_Mar_2025!G$4:H$356,2,FALSE),"")</f>
        <v>Planes de acción de las mesas de víctimas departamental y municipales asesoradas y acompañadas para participación efectiva</v>
      </c>
      <c r="C5385" s="1" t="str">
        <f>+IF(LEN(A5385)&gt;0,VLOOKUP(A5385,Seguimiento_Mar_2025!G$4:J$356,4,FALSE),"")</f>
        <v>Secretaría de Seguridad, Justicia y Paz</v>
      </c>
      <c r="D5385" t="s">
        <v>1370</v>
      </c>
      <c r="E5385" t="str">
        <f t="shared" si="169"/>
        <v>51010202[Subregión]-Norte</v>
      </c>
      <c r="F5385" t="str">
        <f t="shared" si="170"/>
        <v/>
      </c>
      <c r="G5385">
        <v>3</v>
      </c>
      <c r="H5385" s="2"/>
      <c r="I5385">
        <f>+ABS(SUMIF($A$4:$A$11183,A5385,$H$4:$H$11183)-IF(ISERROR(VLOOKUP(A5385,Seguimiento_Mar_2025!G$4:U$356,15,FALSE)),0,VLOOKUP(A5385,Seguimiento_Mar_2025!G$4:U$356,15,FALSE)))</f>
        <v>0</v>
      </c>
    </row>
    <row r="5386" spans="1:9" ht="30">
      <c r="A5386" s="24" t="s">
        <v>39</v>
      </c>
      <c r="B5386" s="1" t="str">
        <f>+IF(LEN(A5386)&gt;0,VLOOKUP(A5386,Seguimiento_Mar_2025!G$4:H$356,2,FALSE),"")</f>
        <v>Planes de acción de las mesas de víctimas departamental y municipales asesoradas y acompañadas para participación efectiva</v>
      </c>
      <c r="C5386" s="1" t="str">
        <f>+IF(LEN(A5386)&gt;0,VLOOKUP(A5386,Seguimiento_Mar_2025!G$4:J$356,4,FALSE),"")</f>
        <v>Secretaría de Seguridad, Justicia y Paz</v>
      </c>
      <c r="D5386" t="s">
        <v>1368</v>
      </c>
      <c r="E5386" t="str">
        <f t="shared" si="169"/>
        <v>51010202[Subregión]-Occidente</v>
      </c>
      <c r="F5386" t="str">
        <f t="shared" si="170"/>
        <v/>
      </c>
      <c r="G5386">
        <v>1</v>
      </c>
      <c r="H5386" s="2"/>
      <c r="I5386">
        <f>+ABS(SUMIF($A$4:$A$11183,A5386,$H$4:$H$11183)-IF(ISERROR(VLOOKUP(A5386,Seguimiento_Mar_2025!G$4:U$356,15,FALSE)),0,VLOOKUP(A5386,Seguimiento_Mar_2025!G$4:U$356,15,FALSE)))</f>
        <v>0</v>
      </c>
    </row>
    <row r="5387" spans="1:9" ht="30">
      <c r="A5387" s="24" t="s">
        <v>39</v>
      </c>
      <c r="B5387" s="1" t="str">
        <f>+IF(LEN(A5387)&gt;0,VLOOKUP(A5387,Seguimiento_Mar_2025!G$4:H$356,2,FALSE),"")</f>
        <v>Planes de acción de las mesas de víctimas departamental y municipales asesoradas y acompañadas para participación efectiva</v>
      </c>
      <c r="C5387" s="1" t="str">
        <f>+IF(LEN(A5387)&gt;0,VLOOKUP(A5387,Seguimiento_Mar_2025!G$4:J$356,4,FALSE),"")</f>
        <v>Secretaría de Seguridad, Justicia y Paz</v>
      </c>
      <c r="D5387" t="s">
        <v>1396</v>
      </c>
      <c r="E5387" t="str">
        <f t="shared" si="169"/>
        <v>51010202[Subregión]-Magdalena Medio</v>
      </c>
      <c r="F5387" t="str">
        <f t="shared" si="170"/>
        <v/>
      </c>
      <c r="G5387">
        <v>1</v>
      </c>
      <c r="H5387" s="2"/>
      <c r="I5387">
        <f>+ABS(SUMIF($A$4:$A$11183,A5387,$H$4:$H$11183)-IF(ISERROR(VLOOKUP(A5387,Seguimiento_Mar_2025!G$4:U$356,15,FALSE)),0,VLOOKUP(A5387,Seguimiento_Mar_2025!G$4:U$356,15,FALSE)))</f>
        <v>0</v>
      </c>
    </row>
    <row r="5388" spans="1:9" ht="30">
      <c r="A5388" s="24" t="s">
        <v>53</v>
      </c>
      <c r="B5388" s="1" t="str">
        <f>+IF(LEN(A5388)&gt;0,VLOOKUP(A5388,Seguimiento_Mar_2025!G$4:H$356,2,FALSE),"")</f>
        <v>Acciones para las iniciativas de memoria y reconciliación para la construcción de paz.</v>
      </c>
      <c r="C5388" s="1" t="str">
        <f>+IF(LEN(A5388)&gt;0,VLOOKUP(A5388,Seguimiento_Mar_2025!G$4:J$356,4,FALSE),"")</f>
        <v>Secretaría de Seguridad, Justicia y Paz</v>
      </c>
      <c r="D5388" t="s">
        <v>1369</v>
      </c>
      <c r="E5388" t="str">
        <f t="shared" si="169"/>
        <v>51020103[Subregión]-Valle de Aburrá</v>
      </c>
      <c r="F5388" t="str">
        <f t="shared" si="170"/>
        <v/>
      </c>
      <c r="G5388">
        <v>1</v>
      </c>
      <c r="H5388" s="2"/>
      <c r="I5388">
        <f>+ABS(SUMIF($A$4:$A$11183,A5388,$H$4:$H$11183)-IF(ISERROR(VLOOKUP(A5388,Seguimiento_Mar_2025!G$4:U$356,15,FALSE)),0,VLOOKUP(A5388,Seguimiento_Mar_2025!G$4:U$356,15,FALSE)))</f>
        <v>0</v>
      </c>
    </row>
    <row r="5389" spans="1:9" ht="30">
      <c r="A5389" s="24" t="s">
        <v>55</v>
      </c>
      <c r="B5389" s="1" t="str">
        <f>+IF(LEN(A5389)&gt;0,VLOOKUP(A5389,Seguimiento_Mar_2025!G$4:H$356,2,FALSE),"")</f>
        <v>Espacios colectivos de reincorporación acompañados para el fortalecimiento del proyecto de vida de firmantes de paz</v>
      </c>
      <c r="C5389" s="1" t="str">
        <f>+IF(LEN(A5389)&gt;0,VLOOKUP(A5389,Seguimiento_Mar_2025!G$4:J$356,4,FALSE),"")</f>
        <v>Secretaría de Seguridad, Justicia y Paz</v>
      </c>
      <c r="D5389" t="s">
        <v>1370</v>
      </c>
      <c r="E5389" t="str">
        <f t="shared" si="169"/>
        <v>51020104[Subregión]-Norte</v>
      </c>
      <c r="F5389" t="str">
        <f t="shared" si="170"/>
        <v/>
      </c>
      <c r="G5389">
        <v>1</v>
      </c>
      <c r="H5389" s="2"/>
      <c r="I5389">
        <f>+ABS(SUMIF($A$4:$A$11183,A5389,$H$4:$H$11183)-IF(ISERROR(VLOOKUP(A5389,Seguimiento_Mar_2025!G$4:U$356,15,FALSE)),0,VLOOKUP(A5389,Seguimiento_Mar_2025!G$4:U$356,15,FALSE)))</f>
        <v>0</v>
      </c>
    </row>
    <row r="5390" spans="1:9" ht="30">
      <c r="A5390" t="s">
        <v>16</v>
      </c>
      <c r="B5390" s="1" t="str">
        <f>+IF(LEN(A5390)&gt;0,VLOOKUP(A5390,Seguimiento_Mar_2025!G$4:H$356,2,FALSE),"")</f>
        <v>Entidades, organismos y dependencias fortalecidos en los procesos de participación ciudadana</v>
      </c>
      <c r="C5390" s="1" t="str">
        <f>+IF(LEN(A5390)&gt;0,VLOOKUP(A5390,Seguimiento_Mar_2025!G$4:J$356,4,FALSE),"")</f>
        <v>Secretaría de Gobierno</v>
      </c>
      <c r="D5390" t="s">
        <v>1248</v>
      </c>
      <c r="E5390" t="str">
        <f t="shared" si="169"/>
        <v>51010101[Subregión]-Bajo Cauca</v>
      </c>
      <c r="F5390" t="str">
        <f t="shared" si="170"/>
        <v/>
      </c>
      <c r="G5390">
        <v>6</v>
      </c>
      <c r="H5390" s="2"/>
      <c r="I5390">
        <f>+ABS(SUMIF($A$4:$A$11183,A5390,$H$4:$H$11183)-IF(ISERROR(VLOOKUP(A5390,Seguimiento_Mar_2025!G$4:U$356,15,FALSE)),0,VLOOKUP(A5390,Seguimiento_Mar_2025!G$4:U$356,15,FALSE)))</f>
        <v>0</v>
      </c>
    </row>
    <row r="5391" spans="1:9" ht="30">
      <c r="A5391" t="s">
        <v>16</v>
      </c>
      <c r="B5391" s="1" t="str">
        <f>+IF(LEN(A5391)&gt;0,VLOOKUP(A5391,Seguimiento_Mar_2025!G$4:H$356,2,FALSE),"")</f>
        <v>Entidades, organismos y dependencias fortalecidos en los procesos de participación ciudadana</v>
      </c>
      <c r="C5391" s="1" t="str">
        <f>+IF(LEN(A5391)&gt;0,VLOOKUP(A5391,Seguimiento_Mar_2025!G$4:J$356,4,FALSE),"")</f>
        <v>Secretaría de Gobierno</v>
      </c>
      <c r="D5391" t="s">
        <v>1396</v>
      </c>
      <c r="E5391" t="str">
        <f t="shared" si="169"/>
        <v>51010101[Subregión]-Magdalena Medio</v>
      </c>
      <c r="F5391" t="str">
        <f t="shared" si="170"/>
        <v/>
      </c>
      <c r="G5391">
        <v>6</v>
      </c>
      <c r="H5391" s="2"/>
      <c r="I5391">
        <f>+ABS(SUMIF($A$4:$A$11183,A5391,$H$4:$H$11183)-IF(ISERROR(VLOOKUP(A5391,Seguimiento_Mar_2025!G$4:U$356,15,FALSE)),0,VLOOKUP(A5391,Seguimiento_Mar_2025!G$4:U$356,15,FALSE)))</f>
        <v>0</v>
      </c>
    </row>
    <row r="5392" spans="1:9" ht="30">
      <c r="A5392" t="s">
        <v>16</v>
      </c>
      <c r="B5392" s="1" t="str">
        <f>+IF(LEN(A5392)&gt;0,VLOOKUP(A5392,Seguimiento_Mar_2025!G$4:H$356,2,FALSE),"")</f>
        <v>Entidades, organismos y dependencias fortalecidos en los procesos de participación ciudadana</v>
      </c>
      <c r="C5392" s="1" t="str">
        <f>+IF(LEN(A5392)&gt;0,VLOOKUP(A5392,Seguimiento_Mar_2025!G$4:J$356,4,FALSE),"")</f>
        <v>Secretaría de Gobierno</v>
      </c>
      <c r="D5392" t="s">
        <v>1397</v>
      </c>
      <c r="E5392" t="str">
        <f t="shared" si="169"/>
        <v>51010101[Subregión]-Nordeste</v>
      </c>
      <c r="F5392" t="str">
        <f t="shared" si="170"/>
        <v/>
      </c>
      <c r="G5392">
        <v>10</v>
      </c>
      <c r="H5392" s="2"/>
      <c r="I5392">
        <f>+ABS(SUMIF($A$4:$A$11183,A5392,$H$4:$H$11183)-IF(ISERROR(VLOOKUP(A5392,Seguimiento_Mar_2025!G$4:U$356,15,FALSE)),0,VLOOKUP(A5392,Seguimiento_Mar_2025!G$4:U$356,15,FALSE)))</f>
        <v>0</v>
      </c>
    </row>
    <row r="5393" spans="1:9" ht="30">
      <c r="A5393" t="s">
        <v>16</v>
      </c>
      <c r="B5393" s="1" t="str">
        <f>+IF(LEN(A5393)&gt;0,VLOOKUP(A5393,Seguimiento_Mar_2025!G$4:H$356,2,FALSE),"")</f>
        <v>Entidades, organismos y dependencias fortalecidos en los procesos de participación ciudadana</v>
      </c>
      <c r="C5393" s="1" t="str">
        <f>+IF(LEN(A5393)&gt;0,VLOOKUP(A5393,Seguimiento_Mar_2025!G$4:J$356,4,FALSE),"")</f>
        <v>Secretaría de Gobierno</v>
      </c>
      <c r="D5393" t="s">
        <v>1370</v>
      </c>
      <c r="E5393" t="str">
        <f t="shared" si="169"/>
        <v>51010101[Subregión]-Norte</v>
      </c>
      <c r="F5393" t="str">
        <f t="shared" si="170"/>
        <v/>
      </c>
      <c r="G5393">
        <v>17</v>
      </c>
      <c r="H5393" s="2"/>
      <c r="I5393">
        <f>+ABS(SUMIF($A$4:$A$11183,A5393,$H$4:$H$11183)-IF(ISERROR(VLOOKUP(A5393,Seguimiento_Mar_2025!G$4:U$356,15,FALSE)),0,VLOOKUP(A5393,Seguimiento_Mar_2025!G$4:U$356,15,FALSE)))</f>
        <v>0</v>
      </c>
    </row>
    <row r="5394" spans="1:9" ht="30">
      <c r="A5394" t="s">
        <v>16</v>
      </c>
      <c r="B5394" s="1" t="str">
        <f>+IF(LEN(A5394)&gt;0,VLOOKUP(A5394,Seguimiento_Mar_2025!G$4:H$356,2,FALSE),"")</f>
        <v>Entidades, organismos y dependencias fortalecidos en los procesos de participación ciudadana</v>
      </c>
      <c r="C5394" s="1" t="str">
        <f>+IF(LEN(A5394)&gt;0,VLOOKUP(A5394,Seguimiento_Mar_2025!G$4:J$356,4,FALSE),"")</f>
        <v>Secretaría de Gobierno</v>
      </c>
      <c r="D5394" t="s">
        <v>1368</v>
      </c>
      <c r="E5394" t="str">
        <f t="shared" si="169"/>
        <v>51010101[Subregión]-Occidente</v>
      </c>
      <c r="F5394" t="str">
        <f t="shared" si="170"/>
        <v/>
      </c>
      <c r="G5394">
        <v>19</v>
      </c>
      <c r="H5394" s="2"/>
      <c r="I5394">
        <f>+ABS(SUMIF($A$4:$A$11183,A5394,$H$4:$H$11183)-IF(ISERROR(VLOOKUP(A5394,Seguimiento_Mar_2025!G$4:U$356,15,FALSE)),0,VLOOKUP(A5394,Seguimiento_Mar_2025!G$4:U$356,15,FALSE)))</f>
        <v>0</v>
      </c>
    </row>
    <row r="5395" spans="1:9" ht="30">
      <c r="A5395" t="s">
        <v>16</v>
      </c>
      <c r="B5395" s="1" t="str">
        <f>+IF(LEN(A5395)&gt;0,VLOOKUP(A5395,Seguimiento_Mar_2025!G$4:H$356,2,FALSE),"")</f>
        <v>Entidades, organismos y dependencias fortalecidos en los procesos de participación ciudadana</v>
      </c>
      <c r="C5395" s="1" t="str">
        <f>+IF(LEN(A5395)&gt;0,VLOOKUP(A5395,Seguimiento_Mar_2025!G$4:J$356,4,FALSE),"")</f>
        <v>Secretaría de Gobierno</v>
      </c>
      <c r="D5395" t="s">
        <v>1366</v>
      </c>
      <c r="E5395" t="str">
        <f t="shared" si="169"/>
        <v>51010101[Subregión]-Oriente</v>
      </c>
      <c r="F5395" t="str">
        <f t="shared" si="170"/>
        <v/>
      </c>
      <c r="G5395">
        <v>22</v>
      </c>
      <c r="H5395" s="2">
        <v>1</v>
      </c>
      <c r="I5395">
        <f>+ABS(SUMIF($A$4:$A$11183,A5395,$H$4:$H$11183)-IF(ISERROR(VLOOKUP(A5395,Seguimiento_Mar_2025!G$4:U$356,15,FALSE)),0,VLOOKUP(A5395,Seguimiento_Mar_2025!G$4:U$356,15,FALSE)))</f>
        <v>0</v>
      </c>
    </row>
    <row r="5396" spans="1:9" ht="30">
      <c r="A5396" t="s">
        <v>16</v>
      </c>
      <c r="B5396" s="1" t="str">
        <f>+IF(LEN(A5396)&gt;0,VLOOKUP(A5396,Seguimiento_Mar_2025!G$4:H$356,2,FALSE),"")</f>
        <v>Entidades, organismos y dependencias fortalecidos en los procesos de participación ciudadana</v>
      </c>
      <c r="C5396" s="1" t="str">
        <f>+IF(LEN(A5396)&gt;0,VLOOKUP(A5396,Seguimiento_Mar_2025!G$4:J$356,4,FALSE),"")</f>
        <v>Secretaría de Gobierno</v>
      </c>
      <c r="D5396" t="s">
        <v>1367</v>
      </c>
      <c r="E5396" t="str">
        <f t="shared" si="169"/>
        <v>51010101[Subregión]-Suroeste</v>
      </c>
      <c r="F5396" t="str">
        <f t="shared" si="170"/>
        <v/>
      </c>
      <c r="G5396">
        <v>21</v>
      </c>
      <c r="H5396" s="2">
        <v>1</v>
      </c>
      <c r="I5396">
        <f>+ABS(SUMIF($A$4:$A$11183,A5396,$H$4:$H$11183)-IF(ISERROR(VLOOKUP(A5396,Seguimiento_Mar_2025!G$4:U$356,15,FALSE)),0,VLOOKUP(A5396,Seguimiento_Mar_2025!G$4:U$356,15,FALSE)))</f>
        <v>0</v>
      </c>
    </row>
    <row r="5397" spans="1:9" ht="30">
      <c r="A5397" t="s">
        <v>16</v>
      </c>
      <c r="B5397" s="1" t="str">
        <f>+IF(LEN(A5397)&gt;0,VLOOKUP(A5397,Seguimiento_Mar_2025!G$4:H$356,2,FALSE),"")</f>
        <v>Entidades, organismos y dependencias fortalecidos en los procesos de participación ciudadana</v>
      </c>
      <c r="C5397" s="1" t="str">
        <f>+IF(LEN(A5397)&gt;0,VLOOKUP(A5397,Seguimiento_Mar_2025!G$4:J$356,4,FALSE),"")</f>
        <v>Secretaría de Gobierno</v>
      </c>
      <c r="D5397" t="s">
        <v>1365</v>
      </c>
      <c r="E5397" t="str">
        <f t="shared" si="169"/>
        <v>51010101[Subregión]-Urabá</v>
      </c>
      <c r="F5397" t="str">
        <f t="shared" si="170"/>
        <v/>
      </c>
      <c r="G5397">
        <v>11</v>
      </c>
      <c r="H5397" s="2">
        <v>1</v>
      </c>
      <c r="I5397">
        <f>+ABS(SUMIF($A$4:$A$11183,A5397,$H$4:$H$11183)-IF(ISERROR(VLOOKUP(A5397,Seguimiento_Mar_2025!G$4:U$356,15,FALSE)),0,VLOOKUP(A5397,Seguimiento_Mar_2025!G$4:U$356,15,FALSE)))</f>
        <v>0</v>
      </c>
    </row>
    <row r="5398" spans="1:9" ht="30">
      <c r="A5398" t="s">
        <v>16</v>
      </c>
      <c r="B5398" s="1" t="str">
        <f>+IF(LEN(A5398)&gt;0,VLOOKUP(A5398,Seguimiento_Mar_2025!G$4:H$356,2,FALSE),"")</f>
        <v>Entidades, organismos y dependencias fortalecidos en los procesos de participación ciudadana</v>
      </c>
      <c r="C5398" s="1" t="str">
        <f>+IF(LEN(A5398)&gt;0,VLOOKUP(A5398,Seguimiento_Mar_2025!G$4:J$356,4,FALSE),"")</f>
        <v>Secretaría de Gobierno</v>
      </c>
      <c r="D5398" t="s">
        <v>1369</v>
      </c>
      <c r="E5398" t="str">
        <f t="shared" si="169"/>
        <v>51010101[Subregión]-Valle de Aburrá</v>
      </c>
      <c r="F5398" t="str">
        <f t="shared" si="170"/>
        <v/>
      </c>
      <c r="G5398">
        <v>2</v>
      </c>
      <c r="H5398" s="2"/>
      <c r="I5398">
        <f>+ABS(SUMIF($A$4:$A$11183,A5398,$H$4:$H$11183)-IF(ISERROR(VLOOKUP(A5398,Seguimiento_Mar_2025!G$4:U$356,15,FALSE)),0,VLOOKUP(A5398,Seguimiento_Mar_2025!G$4:U$356,15,FALSE)))</f>
        <v>0</v>
      </c>
    </row>
    <row r="5399" spans="1:9">
      <c r="A5399" t="s">
        <v>22</v>
      </c>
      <c r="B5399" s="1" t="str">
        <f>+IF(LEN(A5399)&gt;0,VLOOKUP(A5399,Seguimiento_Mar_2025!G$4:H$356,2,FALSE),"")</f>
        <v>Instancias formales y no formales de participación fortalecidas</v>
      </c>
      <c r="C5399" s="1" t="str">
        <f>+IF(LEN(A5399)&gt;0,VLOOKUP(A5399,Seguimiento_Mar_2025!G$4:J$356,4,FALSE),"")</f>
        <v>Secretaría de Gobierno</v>
      </c>
      <c r="D5399" t="s">
        <v>1331</v>
      </c>
      <c r="E5399" t="str">
        <f t="shared" si="169"/>
        <v>51010102La Ceja del Tambo</v>
      </c>
      <c r="F5399" t="str">
        <f t="shared" si="170"/>
        <v/>
      </c>
      <c r="G5399">
        <v>3</v>
      </c>
      <c r="I5399">
        <f>+ABS(SUMIF($A$4:$A$11183,A5399,$H$4:$H$11183)-IF(ISERROR(VLOOKUP(A5399,Seguimiento_Mar_2025!G$4:U$356,15,FALSE)),0,VLOOKUP(A5399,Seguimiento_Mar_2025!G$4:U$356,15,FALSE)))</f>
        <v>0</v>
      </c>
    </row>
    <row r="5400" spans="1:9">
      <c r="A5400" t="s">
        <v>22</v>
      </c>
      <c r="B5400" s="1" t="str">
        <f>+IF(LEN(A5400)&gt;0,VLOOKUP(A5400,Seguimiento_Mar_2025!G$4:H$356,2,FALSE),"")</f>
        <v>Instancias formales y no formales de participación fortalecidas</v>
      </c>
      <c r="C5400" s="1" t="str">
        <f>+IF(LEN(A5400)&gt;0,VLOOKUP(A5400,Seguimiento_Mar_2025!G$4:J$356,4,FALSE),"")</f>
        <v>Secretaría de Gobierno</v>
      </c>
      <c r="D5400" t="s">
        <v>1353</v>
      </c>
      <c r="E5400" t="str">
        <f t="shared" si="169"/>
        <v>51010102Yarumal</v>
      </c>
      <c r="F5400" t="str">
        <f t="shared" si="170"/>
        <v/>
      </c>
      <c r="G5400">
        <v>2</v>
      </c>
      <c r="I5400">
        <f>+ABS(SUMIF($A$4:$A$11183,A5400,$H$4:$H$11183)-IF(ISERROR(VLOOKUP(A5400,Seguimiento_Mar_2025!G$4:U$356,15,FALSE)),0,VLOOKUP(A5400,Seguimiento_Mar_2025!G$4:U$356,15,FALSE)))</f>
        <v>0</v>
      </c>
    </row>
    <row r="5401" spans="1:9">
      <c r="A5401" t="s">
        <v>22</v>
      </c>
      <c r="B5401" s="1" t="str">
        <f>+IF(LEN(A5401)&gt;0,VLOOKUP(A5401,Seguimiento_Mar_2025!G$4:H$356,2,FALSE),"")</f>
        <v>Instancias formales y no formales de participación fortalecidas</v>
      </c>
      <c r="C5401" s="1" t="str">
        <f>+IF(LEN(A5401)&gt;0,VLOOKUP(A5401,Seguimiento_Mar_2025!G$4:J$356,4,FALSE),"")</f>
        <v>Secretaría de Gobierno</v>
      </c>
      <c r="D5401" t="s">
        <v>1302</v>
      </c>
      <c r="E5401" t="str">
        <f t="shared" si="169"/>
        <v>51010102San Francisco</v>
      </c>
      <c r="F5401" t="str">
        <f t="shared" si="170"/>
        <v/>
      </c>
      <c r="G5401">
        <v>1</v>
      </c>
      <c r="I5401">
        <f>+ABS(SUMIF($A$4:$A$11183,A5401,$H$4:$H$11183)-IF(ISERROR(VLOOKUP(A5401,Seguimiento_Mar_2025!G$4:U$356,15,FALSE)),0,VLOOKUP(A5401,Seguimiento_Mar_2025!G$4:U$356,15,FALSE)))</f>
        <v>0</v>
      </c>
    </row>
    <row r="5402" spans="1:9">
      <c r="A5402" t="s">
        <v>22</v>
      </c>
      <c r="B5402" s="1" t="str">
        <f>+IF(LEN(A5402)&gt;0,VLOOKUP(A5402,Seguimiento_Mar_2025!G$4:H$356,2,FALSE),"")</f>
        <v>Instancias formales y no formales de participación fortalecidas</v>
      </c>
      <c r="C5402" s="1" t="str">
        <f>+IF(LEN(A5402)&gt;0,VLOOKUP(A5402,Seguimiento_Mar_2025!G$4:J$356,4,FALSE),"")</f>
        <v>Secretaría de Gobierno</v>
      </c>
      <c r="D5402" t="s">
        <v>1262</v>
      </c>
      <c r="E5402" t="str">
        <f t="shared" si="169"/>
        <v>51010102Segovia</v>
      </c>
      <c r="F5402" t="str">
        <f t="shared" si="170"/>
        <v/>
      </c>
      <c r="G5402">
        <v>1</v>
      </c>
      <c r="I5402">
        <f>+ABS(SUMIF($A$4:$A$11183,A5402,$H$4:$H$11183)-IF(ISERROR(VLOOKUP(A5402,Seguimiento_Mar_2025!G$4:U$356,15,FALSE)),0,VLOOKUP(A5402,Seguimiento_Mar_2025!G$4:U$356,15,FALSE)))</f>
        <v>0</v>
      </c>
    </row>
    <row r="5403" spans="1:9">
      <c r="A5403" t="s">
        <v>22</v>
      </c>
      <c r="B5403" s="1" t="str">
        <f>+IF(LEN(A5403)&gt;0,VLOOKUP(A5403,Seguimiento_Mar_2025!G$4:H$356,2,FALSE),"")</f>
        <v>Instancias formales y no formales de participación fortalecidas</v>
      </c>
      <c r="C5403" s="1" t="str">
        <f>+IF(LEN(A5403)&gt;0,VLOOKUP(A5403,Seguimiento_Mar_2025!G$4:J$356,4,FALSE),"")</f>
        <v>Secretaría de Gobierno</v>
      </c>
      <c r="D5403" t="s">
        <v>1327</v>
      </c>
      <c r="E5403" t="str">
        <f t="shared" si="169"/>
        <v>51010102Guarne</v>
      </c>
      <c r="F5403" t="str">
        <f t="shared" si="170"/>
        <v/>
      </c>
      <c r="G5403">
        <v>1</v>
      </c>
      <c r="I5403">
        <f>+ABS(SUMIF($A$4:$A$11183,A5403,$H$4:$H$11183)-IF(ISERROR(VLOOKUP(A5403,Seguimiento_Mar_2025!G$4:U$356,15,FALSE)),0,VLOOKUP(A5403,Seguimiento_Mar_2025!G$4:U$356,15,FALSE)))</f>
        <v>0</v>
      </c>
    </row>
    <row r="5404" spans="1:9">
      <c r="A5404" t="s">
        <v>22</v>
      </c>
      <c r="B5404" s="1" t="str">
        <f>+IF(LEN(A5404)&gt;0,VLOOKUP(A5404,Seguimiento_Mar_2025!G$4:H$356,2,FALSE),"")</f>
        <v>Instancias formales y no formales de participación fortalecidas</v>
      </c>
      <c r="C5404" s="1" t="str">
        <f>+IF(LEN(A5404)&gt;0,VLOOKUP(A5404,Seguimiento_Mar_2025!G$4:J$356,4,FALSE),"")</f>
        <v>Secretaría de Gobierno</v>
      </c>
      <c r="D5404" t="s">
        <v>1257</v>
      </c>
      <c r="E5404" t="str">
        <f t="shared" si="169"/>
        <v>51010102Apartadó</v>
      </c>
      <c r="F5404" t="str">
        <f t="shared" si="170"/>
        <v/>
      </c>
      <c r="G5404">
        <v>1</v>
      </c>
      <c r="I5404">
        <f>+ABS(SUMIF($A$4:$A$11183,A5404,$H$4:$H$11183)-IF(ISERROR(VLOOKUP(A5404,Seguimiento_Mar_2025!G$4:U$356,15,FALSE)),0,VLOOKUP(A5404,Seguimiento_Mar_2025!G$4:U$356,15,FALSE)))</f>
        <v>0</v>
      </c>
    </row>
    <row r="5405" spans="1:9">
      <c r="A5405" t="s">
        <v>22</v>
      </c>
      <c r="B5405" s="1" t="str">
        <f>+IF(LEN(A5405)&gt;0,VLOOKUP(A5405,Seguimiento_Mar_2025!G$4:H$356,2,FALSE),"")</f>
        <v>Instancias formales y no formales de participación fortalecidas</v>
      </c>
      <c r="C5405" s="1" t="str">
        <f>+IF(LEN(A5405)&gt;0,VLOOKUP(A5405,Seguimiento_Mar_2025!G$4:J$356,4,FALSE),"")</f>
        <v>Secretaría de Gobierno</v>
      </c>
      <c r="D5405" t="s">
        <v>1228</v>
      </c>
      <c r="E5405" t="str">
        <f t="shared" si="169"/>
        <v>51010102Necoclí</v>
      </c>
      <c r="F5405" t="str">
        <f t="shared" si="170"/>
        <v/>
      </c>
      <c r="G5405">
        <v>1</v>
      </c>
      <c r="I5405">
        <f>+ABS(SUMIF($A$4:$A$11183,A5405,$H$4:$H$11183)-IF(ISERROR(VLOOKUP(A5405,Seguimiento_Mar_2025!G$4:U$356,15,FALSE)),0,VLOOKUP(A5405,Seguimiento_Mar_2025!G$4:U$356,15,FALSE)))</f>
        <v>0</v>
      </c>
    </row>
    <row r="5406" spans="1:9">
      <c r="A5406" t="s">
        <v>22</v>
      </c>
      <c r="B5406" s="1" t="str">
        <f>+IF(LEN(A5406)&gt;0,VLOOKUP(A5406,Seguimiento_Mar_2025!G$4:H$356,2,FALSE),"")</f>
        <v>Instancias formales y no formales de participación fortalecidas</v>
      </c>
      <c r="C5406" s="1" t="str">
        <f>+IF(LEN(A5406)&gt;0,VLOOKUP(A5406,Seguimiento_Mar_2025!G$4:J$356,4,FALSE),"")</f>
        <v>Secretaría de Gobierno</v>
      </c>
      <c r="D5406" t="s">
        <v>1305</v>
      </c>
      <c r="E5406" t="str">
        <f t="shared" si="169"/>
        <v>51010102Amalfi</v>
      </c>
      <c r="F5406" t="str">
        <f t="shared" si="170"/>
        <v/>
      </c>
      <c r="G5406">
        <v>1</v>
      </c>
      <c r="I5406">
        <f>+ABS(SUMIF($A$4:$A$11183,A5406,$H$4:$H$11183)-IF(ISERROR(VLOOKUP(A5406,Seguimiento_Mar_2025!G$4:U$356,15,FALSE)),0,VLOOKUP(A5406,Seguimiento_Mar_2025!G$4:U$356,15,FALSE)))</f>
        <v>0</v>
      </c>
    </row>
    <row r="5407" spans="1:9">
      <c r="A5407" t="s">
        <v>22</v>
      </c>
      <c r="B5407" s="1" t="str">
        <f>+IF(LEN(A5407)&gt;0,VLOOKUP(A5407,Seguimiento_Mar_2025!G$4:H$356,2,FALSE),"")</f>
        <v>Instancias formales y no formales de participación fortalecidas</v>
      </c>
      <c r="C5407" s="1" t="str">
        <f>+IF(LEN(A5407)&gt;0,VLOOKUP(A5407,Seguimiento_Mar_2025!G$4:J$356,4,FALSE),"")</f>
        <v>Secretaría de Gobierno</v>
      </c>
      <c r="D5407" t="s">
        <v>1252</v>
      </c>
      <c r="E5407" t="str">
        <f t="shared" si="169"/>
        <v>51010102Urrao</v>
      </c>
      <c r="F5407" t="str">
        <f t="shared" si="170"/>
        <v/>
      </c>
      <c r="G5407">
        <v>1</v>
      </c>
      <c r="I5407">
        <f>+ABS(SUMIF($A$4:$A$11183,A5407,$H$4:$H$11183)-IF(ISERROR(VLOOKUP(A5407,Seguimiento_Mar_2025!G$4:U$356,15,FALSE)),0,VLOOKUP(A5407,Seguimiento_Mar_2025!G$4:U$356,15,FALSE)))</f>
        <v>0</v>
      </c>
    </row>
    <row r="5408" spans="1:9">
      <c r="A5408" t="s">
        <v>22</v>
      </c>
      <c r="B5408" s="1" t="str">
        <f>+IF(LEN(A5408)&gt;0,VLOOKUP(A5408,Seguimiento_Mar_2025!G$4:H$356,2,FALSE),"")</f>
        <v>Instancias formales y no formales de participación fortalecidas</v>
      </c>
      <c r="C5408" s="1" t="str">
        <f>+IF(LEN(A5408)&gt;0,VLOOKUP(A5408,Seguimiento_Mar_2025!G$4:J$356,4,FALSE),"")</f>
        <v>Secretaría de Gobierno</v>
      </c>
      <c r="D5408" t="s">
        <v>1354</v>
      </c>
      <c r="E5408" t="str">
        <f t="shared" si="169"/>
        <v>51010102Yondó</v>
      </c>
      <c r="F5408" t="str">
        <f t="shared" si="170"/>
        <v/>
      </c>
      <c r="G5408">
        <v>1</v>
      </c>
      <c r="I5408">
        <f>+ABS(SUMIF($A$4:$A$11183,A5408,$H$4:$H$11183)-IF(ISERROR(VLOOKUP(A5408,Seguimiento_Mar_2025!G$4:U$356,15,FALSE)),0,VLOOKUP(A5408,Seguimiento_Mar_2025!G$4:U$356,15,FALSE)))</f>
        <v>0</v>
      </c>
    </row>
    <row r="5409" spans="1:9">
      <c r="A5409" t="s">
        <v>22</v>
      </c>
      <c r="B5409" s="1" t="str">
        <f>+IF(LEN(A5409)&gt;0,VLOOKUP(A5409,Seguimiento_Mar_2025!G$4:H$356,2,FALSE),"")</f>
        <v>Instancias formales y no formales de participación fortalecidas</v>
      </c>
      <c r="C5409" s="1" t="str">
        <f>+IF(LEN(A5409)&gt;0,VLOOKUP(A5409,Seguimiento_Mar_2025!G$4:J$356,4,FALSE),"")</f>
        <v>Secretaría de Gobierno</v>
      </c>
      <c r="D5409" t="s">
        <v>1281</v>
      </c>
      <c r="E5409" t="str">
        <f t="shared" si="169"/>
        <v>51010102Cisneros</v>
      </c>
      <c r="F5409" t="str">
        <f t="shared" si="170"/>
        <v/>
      </c>
      <c r="G5409">
        <v>1</v>
      </c>
      <c r="I5409">
        <f>+ABS(SUMIF($A$4:$A$11183,A5409,$H$4:$H$11183)-IF(ISERROR(VLOOKUP(A5409,Seguimiento_Mar_2025!G$4:U$356,15,FALSE)),0,VLOOKUP(A5409,Seguimiento_Mar_2025!G$4:U$356,15,FALSE)))</f>
        <v>0</v>
      </c>
    </row>
    <row r="5410" spans="1:9">
      <c r="A5410" t="s">
        <v>22</v>
      </c>
      <c r="B5410" s="1" t="str">
        <f>+IF(LEN(A5410)&gt;0,VLOOKUP(A5410,Seguimiento_Mar_2025!G$4:H$356,2,FALSE),"")</f>
        <v>Instancias formales y no formales de participación fortalecidas</v>
      </c>
      <c r="C5410" s="1" t="str">
        <f>+IF(LEN(A5410)&gt;0,VLOOKUP(A5410,Seguimiento_Mar_2025!G$4:J$356,4,FALSE),"")</f>
        <v>Secretaría de Gobierno</v>
      </c>
      <c r="D5410" t="s">
        <v>1289</v>
      </c>
      <c r="E5410" t="str">
        <f t="shared" si="169"/>
        <v>51010102Tarso</v>
      </c>
      <c r="F5410" t="str">
        <f t="shared" si="170"/>
        <v/>
      </c>
      <c r="G5410">
        <v>1</v>
      </c>
      <c r="I5410">
        <f>+ABS(SUMIF($A$4:$A$11183,A5410,$H$4:$H$11183)-IF(ISERROR(VLOOKUP(A5410,Seguimiento_Mar_2025!G$4:U$356,15,FALSE)),0,VLOOKUP(A5410,Seguimiento_Mar_2025!G$4:U$356,15,FALSE)))</f>
        <v>0</v>
      </c>
    </row>
    <row r="5411" spans="1:9">
      <c r="A5411" t="s">
        <v>22</v>
      </c>
      <c r="B5411" s="1" t="str">
        <f>+IF(LEN(A5411)&gt;0,VLOOKUP(A5411,Seguimiento_Mar_2025!G$4:H$356,2,FALSE),"")</f>
        <v>Instancias formales y no formales de participación fortalecidas</v>
      </c>
      <c r="C5411" s="1" t="str">
        <f>+IF(LEN(A5411)&gt;0,VLOOKUP(A5411,Seguimiento_Mar_2025!G$4:J$356,4,FALSE),"")</f>
        <v>Secretaría de Gobierno</v>
      </c>
      <c r="D5411" t="s">
        <v>1350</v>
      </c>
      <c r="E5411" t="str">
        <f t="shared" si="169"/>
        <v>51010102Valparaíso</v>
      </c>
      <c r="F5411" t="str">
        <f t="shared" si="170"/>
        <v/>
      </c>
      <c r="G5411">
        <v>1</v>
      </c>
      <c r="I5411">
        <f>+ABS(SUMIF($A$4:$A$11183,A5411,$H$4:$H$11183)-IF(ISERROR(VLOOKUP(A5411,Seguimiento_Mar_2025!G$4:U$356,15,FALSE)),0,VLOOKUP(A5411,Seguimiento_Mar_2025!G$4:U$356,15,FALSE)))</f>
        <v>0</v>
      </c>
    </row>
    <row r="5412" spans="1:9">
      <c r="A5412" t="s">
        <v>22</v>
      </c>
      <c r="B5412" s="1" t="str">
        <f>+IF(LEN(A5412)&gt;0,VLOOKUP(A5412,Seguimiento_Mar_2025!G$4:H$356,2,FALSE),"")</f>
        <v>Instancias formales y no formales de participación fortalecidas</v>
      </c>
      <c r="C5412" s="1" t="str">
        <f>+IF(LEN(A5412)&gt;0,VLOOKUP(A5412,Seguimiento_Mar_2025!G$4:J$356,4,FALSE),"")</f>
        <v>Secretaría de Gobierno</v>
      </c>
      <c r="D5412" t="s">
        <v>1260</v>
      </c>
      <c r="E5412" t="str">
        <f t="shared" si="169"/>
        <v>51010102Puerto Berrío</v>
      </c>
      <c r="F5412" t="str">
        <f t="shared" si="170"/>
        <v/>
      </c>
      <c r="G5412">
        <v>1</v>
      </c>
      <c r="I5412">
        <f>+ABS(SUMIF($A$4:$A$11183,A5412,$H$4:$H$11183)-IF(ISERROR(VLOOKUP(A5412,Seguimiento_Mar_2025!G$4:U$356,15,FALSE)),0,VLOOKUP(A5412,Seguimiento_Mar_2025!G$4:U$356,15,FALSE)))</f>
        <v>0</v>
      </c>
    </row>
    <row r="5413" spans="1:9">
      <c r="A5413" t="s">
        <v>22</v>
      </c>
      <c r="B5413" s="1" t="str">
        <f>+IF(LEN(A5413)&gt;0,VLOOKUP(A5413,Seguimiento_Mar_2025!G$4:H$356,2,FALSE),"")</f>
        <v>Instancias formales y no formales de participación fortalecidas</v>
      </c>
      <c r="C5413" s="1" t="str">
        <f>+IF(LEN(A5413)&gt;0,VLOOKUP(A5413,Seguimiento_Mar_2025!G$4:J$356,4,FALSE),"")</f>
        <v>Secretaría de Gobierno</v>
      </c>
      <c r="D5413" t="s">
        <v>1301</v>
      </c>
      <c r="E5413" t="str">
        <f t="shared" si="169"/>
        <v>51010102Yolombó</v>
      </c>
      <c r="F5413" t="str">
        <f t="shared" si="170"/>
        <v/>
      </c>
      <c r="G5413">
        <v>1</v>
      </c>
      <c r="I5413">
        <f>+ABS(SUMIF($A$4:$A$11183,A5413,$H$4:$H$11183)-IF(ISERROR(VLOOKUP(A5413,Seguimiento_Mar_2025!G$4:U$356,15,FALSE)),0,VLOOKUP(A5413,Seguimiento_Mar_2025!G$4:U$356,15,FALSE)))</f>
        <v>0</v>
      </c>
    </row>
    <row r="5414" spans="1:9">
      <c r="A5414" t="s">
        <v>22</v>
      </c>
      <c r="B5414" s="1" t="str">
        <f>+IF(LEN(A5414)&gt;0,VLOOKUP(A5414,Seguimiento_Mar_2025!G$4:H$356,2,FALSE),"")</f>
        <v>Instancias formales y no formales de participación fortalecidas</v>
      </c>
      <c r="C5414" s="1" t="str">
        <f>+IF(LEN(A5414)&gt;0,VLOOKUP(A5414,Seguimiento_Mar_2025!G$4:J$356,4,FALSE),"")</f>
        <v>Secretaría de Gobierno</v>
      </c>
      <c r="D5414" t="s">
        <v>1258</v>
      </c>
      <c r="E5414" t="str">
        <f t="shared" si="169"/>
        <v>51010102Chigorodó</v>
      </c>
      <c r="F5414" t="str">
        <f t="shared" si="170"/>
        <v/>
      </c>
      <c r="G5414">
        <v>1</v>
      </c>
      <c r="I5414">
        <f>+ABS(SUMIF($A$4:$A$11183,A5414,$H$4:$H$11183)-IF(ISERROR(VLOOKUP(A5414,Seguimiento_Mar_2025!G$4:U$356,15,FALSE)),0,VLOOKUP(A5414,Seguimiento_Mar_2025!G$4:U$356,15,FALSE)))</f>
        <v>0</v>
      </c>
    </row>
    <row r="5415" spans="1:9">
      <c r="A5415" t="s">
        <v>22</v>
      </c>
      <c r="B5415" s="1" t="str">
        <f>+IF(LEN(A5415)&gt;0,VLOOKUP(A5415,Seguimiento_Mar_2025!G$4:H$356,2,FALSE),"")</f>
        <v>Instancias formales y no formales de participación fortalecidas</v>
      </c>
      <c r="C5415" s="1" t="str">
        <f>+IF(LEN(A5415)&gt;0,VLOOKUP(A5415,Seguimiento_Mar_2025!G$4:J$356,4,FALSE),"")</f>
        <v>Secretaría de Gobierno</v>
      </c>
      <c r="D5415" t="s">
        <v>1236</v>
      </c>
      <c r="E5415" t="str">
        <f t="shared" si="169"/>
        <v>51010102San Jerónimo</v>
      </c>
      <c r="F5415" t="str">
        <f t="shared" si="170"/>
        <v/>
      </c>
      <c r="G5415">
        <v>1</v>
      </c>
      <c r="I5415">
        <f>+ABS(SUMIF($A$4:$A$11183,A5415,$H$4:$H$11183)-IF(ISERROR(VLOOKUP(A5415,Seguimiento_Mar_2025!G$4:U$356,15,FALSE)),0,VLOOKUP(A5415,Seguimiento_Mar_2025!G$4:U$356,15,FALSE)))</f>
        <v>0</v>
      </c>
    </row>
    <row r="5416" spans="1:9">
      <c r="A5416" t="s">
        <v>22</v>
      </c>
      <c r="B5416" s="1" t="str">
        <f>+IF(LEN(A5416)&gt;0,VLOOKUP(A5416,Seguimiento_Mar_2025!G$4:H$356,2,FALSE),"")</f>
        <v>Instancias formales y no formales de participación fortalecidas</v>
      </c>
      <c r="C5416" s="1" t="str">
        <f>+IF(LEN(A5416)&gt;0,VLOOKUP(A5416,Seguimiento_Mar_2025!G$4:J$356,4,FALSE),"")</f>
        <v>Secretaría de Gobierno</v>
      </c>
      <c r="D5416" t="s">
        <v>1351</v>
      </c>
      <c r="E5416" t="str">
        <f t="shared" si="169"/>
        <v>51010102Venecia</v>
      </c>
      <c r="F5416" t="str">
        <f t="shared" si="170"/>
        <v/>
      </c>
      <c r="G5416">
        <v>1</v>
      </c>
      <c r="I5416">
        <f>+ABS(SUMIF($A$4:$A$11183,A5416,$H$4:$H$11183)-IF(ISERROR(VLOOKUP(A5416,Seguimiento_Mar_2025!G$4:U$356,15,FALSE)),0,VLOOKUP(A5416,Seguimiento_Mar_2025!G$4:U$356,15,FALSE)))</f>
        <v>0</v>
      </c>
    </row>
    <row r="5417" spans="1:9">
      <c r="A5417" t="s">
        <v>22</v>
      </c>
      <c r="B5417" s="1" t="str">
        <f>+IF(LEN(A5417)&gt;0,VLOOKUP(A5417,Seguimiento_Mar_2025!G$4:H$356,2,FALSE),"")</f>
        <v>Instancias formales y no formales de participación fortalecidas</v>
      </c>
      <c r="C5417" s="1" t="str">
        <f>+IF(LEN(A5417)&gt;0,VLOOKUP(A5417,Seguimiento_Mar_2025!G$4:J$356,4,FALSE),"")</f>
        <v>Secretaría de Gobierno</v>
      </c>
      <c r="D5417" t="s">
        <v>1253</v>
      </c>
      <c r="E5417" t="str">
        <f t="shared" ref="E5417:E5480" si="171">+A5417&amp;D5417</f>
        <v>51010102El Bagre</v>
      </c>
      <c r="F5417" t="str">
        <f t="shared" si="170"/>
        <v/>
      </c>
      <c r="G5417">
        <v>1</v>
      </c>
      <c r="I5417">
        <f>+ABS(SUMIF($A$4:$A$11183,A5417,$H$4:$H$11183)-IF(ISERROR(VLOOKUP(A5417,Seguimiento_Mar_2025!G$4:U$356,15,FALSE)),0,VLOOKUP(A5417,Seguimiento_Mar_2025!G$4:U$356,15,FALSE)))</f>
        <v>0</v>
      </c>
    </row>
    <row r="5418" spans="1:9">
      <c r="A5418" t="s">
        <v>22</v>
      </c>
      <c r="B5418" s="1" t="str">
        <f>+IF(LEN(A5418)&gt;0,VLOOKUP(A5418,Seguimiento_Mar_2025!G$4:H$356,2,FALSE),"")</f>
        <v>Instancias formales y no formales de participación fortalecidas</v>
      </c>
      <c r="C5418" s="1" t="str">
        <f>+IF(LEN(A5418)&gt;0,VLOOKUP(A5418,Seguimiento_Mar_2025!G$4:J$356,4,FALSE),"")</f>
        <v>Secretaría de Gobierno</v>
      </c>
      <c r="D5418" t="s">
        <v>1337</v>
      </c>
      <c r="E5418" t="str">
        <f t="shared" si="171"/>
        <v>51010102Rionegro</v>
      </c>
      <c r="F5418" t="str">
        <f t="shared" si="170"/>
        <v/>
      </c>
      <c r="G5418">
        <v>1</v>
      </c>
      <c r="I5418">
        <f>+ABS(SUMIF($A$4:$A$11183,A5418,$H$4:$H$11183)-IF(ISERROR(VLOOKUP(A5418,Seguimiento_Mar_2025!G$4:U$356,15,FALSE)),0,VLOOKUP(A5418,Seguimiento_Mar_2025!G$4:U$356,15,FALSE)))</f>
        <v>0</v>
      </c>
    </row>
    <row r="5419" spans="1:9" ht="30">
      <c r="A5419" t="s">
        <v>418</v>
      </c>
      <c r="B5419" s="1" t="str">
        <f>+IF(LEN(A5419)&gt;0,VLOOKUP(A5419,Seguimiento_Mar_2025!G$4:H$356,2,FALSE),"")</f>
        <v xml:space="preserve">Contenidos culturales en circulación </v>
      </c>
      <c r="C5419" s="1" t="str">
        <f>+IF(LEN(A5419)&gt;0,VLOOKUP(A5419,Seguimiento_Mar_2025!G$4:J$356,4,FALSE),"")</f>
        <v>Instituto de Cultura y Patrimonio de Antioquia</v>
      </c>
      <c r="D5419" t="s">
        <v>1256</v>
      </c>
      <c r="E5419" t="str">
        <f t="shared" si="171"/>
        <v>52030705Medellín</v>
      </c>
      <c r="F5419" t="str">
        <f t="shared" si="170"/>
        <v/>
      </c>
      <c r="G5419">
        <v>1</v>
      </c>
      <c r="H5419" s="2"/>
      <c r="I5419">
        <f>+ABS(SUMIF($A$4:$A$11183,A5419,$H$4:$H$11183)-IF(ISERROR(VLOOKUP(A5419,Seguimiento_Mar_2025!G$4:U$356,15,FALSE)),0,VLOOKUP(A5419,Seguimiento_Mar_2025!G$4:U$356,15,FALSE)))</f>
        <v>0</v>
      </c>
    </row>
    <row r="5420" spans="1:9" ht="30">
      <c r="A5420" t="s">
        <v>418</v>
      </c>
      <c r="B5420" s="1" t="str">
        <f>+IF(LEN(A5420)&gt;0,VLOOKUP(A5420,Seguimiento_Mar_2025!G$4:H$356,2,FALSE),"")</f>
        <v xml:space="preserve">Contenidos culturales en circulación </v>
      </c>
      <c r="C5420" s="1" t="str">
        <f>+IF(LEN(A5420)&gt;0,VLOOKUP(A5420,Seguimiento_Mar_2025!G$4:J$356,4,FALSE),"")</f>
        <v>Instituto de Cultura y Patrimonio de Antioquia</v>
      </c>
      <c r="D5420" t="s">
        <v>1319</v>
      </c>
      <c r="E5420" t="str">
        <f t="shared" si="171"/>
        <v>52030705Donmatías</v>
      </c>
      <c r="F5420" t="str">
        <f t="shared" si="170"/>
        <v/>
      </c>
      <c r="G5420">
        <v>1</v>
      </c>
      <c r="H5420" s="2"/>
      <c r="I5420">
        <f>+ABS(SUMIF($A$4:$A$11183,A5420,$H$4:$H$11183)-IF(ISERROR(VLOOKUP(A5420,Seguimiento_Mar_2025!G$4:U$356,15,FALSE)),0,VLOOKUP(A5420,Seguimiento_Mar_2025!G$4:U$356,15,FALSE)))</f>
        <v>0</v>
      </c>
    </row>
    <row r="5421" spans="1:9" ht="30">
      <c r="A5421" t="s">
        <v>418</v>
      </c>
      <c r="B5421" s="1" t="str">
        <f>+IF(LEN(A5421)&gt;0,VLOOKUP(A5421,Seguimiento_Mar_2025!G$4:H$356,2,FALSE),"")</f>
        <v xml:space="preserve">Contenidos culturales en circulación </v>
      </c>
      <c r="C5421" s="1" t="str">
        <f>+IF(LEN(A5421)&gt;0,VLOOKUP(A5421,Seguimiento_Mar_2025!G$4:J$356,4,FALSE),"")</f>
        <v>Instituto de Cultura y Patrimonio de Antioquia</v>
      </c>
      <c r="D5421" t="s">
        <v>1276</v>
      </c>
      <c r="E5421" t="str">
        <f t="shared" si="171"/>
        <v>52030705Concepción</v>
      </c>
      <c r="F5421" t="str">
        <f t="shared" si="170"/>
        <v/>
      </c>
      <c r="G5421">
        <v>1</v>
      </c>
      <c r="H5421" s="2"/>
      <c r="I5421">
        <f>+ABS(SUMIF($A$4:$A$11183,A5421,$H$4:$H$11183)-IF(ISERROR(VLOOKUP(A5421,Seguimiento_Mar_2025!G$4:U$356,15,FALSE)),0,VLOOKUP(A5421,Seguimiento_Mar_2025!G$4:U$356,15,FALSE)))</f>
        <v>0</v>
      </c>
    </row>
    <row r="5422" spans="1:9" ht="30">
      <c r="A5422" t="s">
        <v>418</v>
      </c>
      <c r="B5422" s="1" t="str">
        <f>+IF(LEN(A5422)&gt;0,VLOOKUP(A5422,Seguimiento_Mar_2025!G$4:H$356,2,FALSE),"")</f>
        <v xml:space="preserve">Contenidos culturales en circulación </v>
      </c>
      <c r="C5422" s="1" t="str">
        <f>+IF(LEN(A5422)&gt;0,VLOOKUP(A5422,Seguimiento_Mar_2025!G$4:J$356,4,FALSE),"")</f>
        <v>Instituto de Cultura y Patrimonio de Antioquia</v>
      </c>
      <c r="D5422" t="s">
        <v>1265</v>
      </c>
      <c r="E5422" t="str">
        <f t="shared" si="171"/>
        <v>52030705Caucasia</v>
      </c>
      <c r="F5422" t="str">
        <f t="shared" si="170"/>
        <v/>
      </c>
      <c r="G5422">
        <v>1</v>
      </c>
      <c r="H5422" s="2"/>
      <c r="I5422">
        <f>+ABS(SUMIF($A$4:$A$11183,A5422,$H$4:$H$11183)-IF(ISERROR(VLOOKUP(A5422,Seguimiento_Mar_2025!G$4:U$356,15,FALSE)),0,VLOOKUP(A5422,Seguimiento_Mar_2025!G$4:U$356,15,FALSE)))</f>
        <v>0</v>
      </c>
    </row>
    <row r="5423" spans="1:9" ht="30">
      <c r="A5423" t="s">
        <v>435</v>
      </c>
      <c r="B5423" s="1" t="str">
        <f>+IF(LEN(A5423)&gt;0,VLOOKUP(A5423,Seguimiento_Mar_2025!G$4:H$356,2,FALSE),"")</f>
        <v>Planeación e investigación sobre patrimonio cultural realizada.</v>
      </c>
      <c r="C5423" s="1" t="str">
        <f>+IF(LEN(A5423)&gt;0,VLOOKUP(A5423,Seguimiento_Mar_2025!G$4:J$356,4,FALSE),"")</f>
        <v>Instituto de Cultura y Patrimonio de Antioquia</v>
      </c>
      <c r="D5423" t="s">
        <v>1229</v>
      </c>
      <c r="E5423" t="str">
        <f t="shared" si="171"/>
        <v>52030901.Departamento</v>
      </c>
      <c r="F5423" t="str">
        <f t="shared" si="170"/>
        <v/>
      </c>
      <c r="G5423">
        <v>3</v>
      </c>
      <c r="H5423" s="2"/>
      <c r="I5423">
        <f>+ABS(SUMIF($A$4:$A$11183,A5423,$H$4:$H$11183)-IF(ISERROR(VLOOKUP(A5423,Seguimiento_Mar_2025!G$4:U$356,15,FALSE)),0,VLOOKUP(A5423,Seguimiento_Mar_2025!G$4:U$356,15,FALSE)))</f>
        <v>0</v>
      </c>
    </row>
    <row r="5424" spans="1:9">
      <c r="A5424" t="s">
        <v>654</v>
      </c>
      <c r="B5424" s="1" t="str">
        <f>+IF(LEN(A5424)&gt;0,VLOOKUP(A5424,Seguimiento_Mar_2025!G$4:H$356,2,FALSE),"")</f>
        <v>Organismos de atención de emergencias equipados</v>
      </c>
      <c r="C5424" s="1" t="str">
        <f>+IF(LEN(A5424)&gt;0,VLOOKUP(A5424,Seguimiento_Mar_2025!G$4:J$356,4,FALSE),"")</f>
        <v>DAGRAN</v>
      </c>
      <c r="D5424" t="s">
        <v>1276</v>
      </c>
      <c r="E5424" t="str">
        <f t="shared" si="171"/>
        <v>54020203Concepción</v>
      </c>
      <c r="F5424" t="str">
        <f t="shared" si="170"/>
        <v/>
      </c>
      <c r="G5424">
        <v>1</v>
      </c>
      <c r="H5424" s="2"/>
      <c r="I5424">
        <f>+ABS(SUMIF($A$4:$A$11183,A5424,$H$4:$H$11183)-IF(ISERROR(VLOOKUP(A5424,Seguimiento_Mar_2025!G$4:U$356,15,FALSE)),0,VLOOKUP(A5424,Seguimiento_Mar_2025!G$4:U$356,15,FALSE)))</f>
        <v>0</v>
      </c>
    </row>
    <row r="5425" spans="1:9">
      <c r="A5425" t="s">
        <v>654</v>
      </c>
      <c r="B5425" s="1" t="str">
        <f>+IF(LEN(A5425)&gt;0,VLOOKUP(A5425,Seguimiento_Mar_2025!G$4:H$356,2,FALSE),"")</f>
        <v>Organismos de atención de emergencias equipados</v>
      </c>
      <c r="C5425" s="1" t="str">
        <f>+IF(LEN(A5425)&gt;0,VLOOKUP(A5425,Seguimiento_Mar_2025!G$4:J$356,4,FALSE),"")</f>
        <v>DAGRAN</v>
      </c>
      <c r="D5425" t="s">
        <v>1323</v>
      </c>
      <c r="E5425" t="str">
        <f t="shared" si="171"/>
        <v>54020203Fredonia</v>
      </c>
      <c r="F5425" t="str">
        <f t="shared" si="170"/>
        <v/>
      </c>
      <c r="G5425">
        <v>1</v>
      </c>
      <c r="H5425" s="2"/>
      <c r="I5425">
        <f>+ABS(SUMIF($A$4:$A$11183,A5425,$H$4:$H$11183)-IF(ISERROR(VLOOKUP(A5425,Seguimiento_Mar_2025!G$4:U$356,15,FALSE)),0,VLOOKUP(A5425,Seguimiento_Mar_2025!G$4:U$356,15,FALSE)))</f>
        <v>0</v>
      </c>
    </row>
    <row r="5426" spans="1:9">
      <c r="A5426" t="s">
        <v>262</v>
      </c>
      <c r="B5426" s="1" t="str">
        <f>+IF(LEN(A5426)&gt;0,VLOOKUP(A5426,Seguimiento_Mar_2025!G$4:H$356,2,FALSE),"")</f>
        <v>Personas con discapacidad atendidas con servicios integrales</v>
      </c>
      <c r="C5426" s="1" t="str">
        <f>+IF(LEN(A5426)&gt;0,VLOOKUP(A5426,Seguimiento_Mar_2025!G$4:J$356,4,FALSE),"")</f>
        <v>Secretaría de Salud e Inclusión Social</v>
      </c>
      <c r="D5426" t="s">
        <v>1229</v>
      </c>
      <c r="E5426" t="str">
        <f t="shared" si="171"/>
        <v>52020501.Departamento</v>
      </c>
      <c r="F5426" t="str">
        <f t="shared" si="170"/>
        <v/>
      </c>
      <c r="G5426">
        <v>53</v>
      </c>
      <c r="H5426" s="2"/>
      <c r="I5426">
        <f>+ABS(SUMIF($A$4:$A$11183,A5426,$H$4:$H$11183)-IF(ISERROR(VLOOKUP(A5426,Seguimiento_Mar_2025!G$4:U$356,15,FALSE)),0,VLOOKUP(A5426,Seguimiento_Mar_2025!G$4:U$356,15,FALSE)))</f>
        <v>0</v>
      </c>
    </row>
    <row r="5427" spans="1:9">
      <c r="A5427" t="s">
        <v>355</v>
      </c>
      <c r="B5427" s="1" t="str">
        <f>+IF(LEN(A5427)&gt;0,VLOOKUP(A5427,Seguimiento_Mar_2025!G$4:H$356,2,FALSE),"")</f>
        <v>Personas beneficiarias de estrategias de permanencia</v>
      </c>
      <c r="C5427" s="1" t="str">
        <f>+IF(LEN(A5427)&gt;0,VLOOKUP(A5427,Seguimiento_Mar_2025!G$4:J$356,4,FALSE),"")</f>
        <v>Secretaría de Educación</v>
      </c>
      <c r="D5427" t="s">
        <v>1369</v>
      </c>
      <c r="E5427" t="str">
        <f t="shared" si="171"/>
        <v>52030117[Subregión]-Valle de Aburrá</v>
      </c>
      <c r="F5427" t="str">
        <f t="shared" si="170"/>
        <v/>
      </c>
      <c r="G5427">
        <v>9</v>
      </c>
      <c r="H5427" s="2"/>
      <c r="I5427">
        <f>+ABS(SUMIF($A$4:$A$11183,A5427,$H$4:$H$11183)-IF(ISERROR(VLOOKUP(A5427,Seguimiento_Mar_2025!G$4:U$356,15,FALSE)),0,VLOOKUP(A5427,Seguimiento_Mar_2025!G$4:U$356,15,FALSE)))</f>
        <v>0</v>
      </c>
    </row>
    <row r="5428" spans="1:9">
      <c r="A5428" t="s">
        <v>355</v>
      </c>
      <c r="B5428" s="1" t="str">
        <f>+IF(LEN(A5428)&gt;0,VLOOKUP(A5428,Seguimiento_Mar_2025!G$4:H$356,2,FALSE),"")</f>
        <v>Personas beneficiarias de estrategias de permanencia</v>
      </c>
      <c r="C5428" s="1" t="str">
        <f>+IF(LEN(A5428)&gt;0,VLOOKUP(A5428,Seguimiento_Mar_2025!G$4:J$356,4,FALSE),"")</f>
        <v>Secretaría de Educación</v>
      </c>
      <c r="D5428" t="s">
        <v>1366</v>
      </c>
      <c r="E5428" t="str">
        <f t="shared" si="171"/>
        <v>52030117[Subregión]-Oriente</v>
      </c>
      <c r="F5428" t="str">
        <f t="shared" si="170"/>
        <v/>
      </c>
      <c r="G5428">
        <v>45</v>
      </c>
      <c r="H5428" s="2"/>
      <c r="I5428">
        <f>+ABS(SUMIF($A$4:$A$11183,A5428,$H$4:$H$11183)-IF(ISERROR(VLOOKUP(A5428,Seguimiento_Mar_2025!G$4:U$356,15,FALSE)),0,VLOOKUP(A5428,Seguimiento_Mar_2025!G$4:U$356,15,FALSE)))</f>
        <v>0</v>
      </c>
    </row>
    <row r="5429" spans="1:9">
      <c r="A5429" t="s">
        <v>355</v>
      </c>
      <c r="B5429" s="1" t="str">
        <f>+IF(LEN(A5429)&gt;0,VLOOKUP(A5429,Seguimiento_Mar_2025!G$4:H$356,2,FALSE),"")</f>
        <v>Personas beneficiarias de estrategias de permanencia</v>
      </c>
      <c r="C5429" s="1" t="str">
        <f>+IF(LEN(A5429)&gt;0,VLOOKUP(A5429,Seguimiento_Mar_2025!G$4:J$356,4,FALSE),"")</f>
        <v>Secretaría de Educación</v>
      </c>
      <c r="D5429" t="s">
        <v>1365</v>
      </c>
      <c r="E5429" t="str">
        <f t="shared" si="171"/>
        <v>52030117[Subregión]-Urabá</v>
      </c>
      <c r="F5429" t="str">
        <f t="shared" si="170"/>
        <v/>
      </c>
      <c r="G5429">
        <v>40</v>
      </c>
      <c r="H5429" s="2"/>
      <c r="I5429">
        <f>+ABS(SUMIF($A$4:$A$11183,A5429,$H$4:$H$11183)-IF(ISERROR(VLOOKUP(A5429,Seguimiento_Mar_2025!G$4:U$356,15,FALSE)),0,VLOOKUP(A5429,Seguimiento_Mar_2025!G$4:U$356,15,FALSE)))</f>
        <v>0</v>
      </c>
    </row>
    <row r="5430" spans="1:9">
      <c r="A5430" t="s">
        <v>355</v>
      </c>
      <c r="B5430" s="1" t="str">
        <f>+IF(LEN(A5430)&gt;0,VLOOKUP(A5430,Seguimiento_Mar_2025!G$4:H$356,2,FALSE),"")</f>
        <v>Personas beneficiarias de estrategias de permanencia</v>
      </c>
      <c r="C5430" s="1" t="str">
        <f>+IF(LEN(A5430)&gt;0,VLOOKUP(A5430,Seguimiento_Mar_2025!G$4:J$356,4,FALSE),"")</f>
        <v>Secretaría de Educación</v>
      </c>
      <c r="D5430" t="s">
        <v>1367</v>
      </c>
      <c r="E5430" t="str">
        <f t="shared" si="171"/>
        <v>52030117[Subregión]-Suroeste</v>
      </c>
      <c r="F5430" t="str">
        <f t="shared" si="170"/>
        <v/>
      </c>
      <c r="G5430">
        <v>63</v>
      </c>
      <c r="H5430" s="2"/>
      <c r="I5430">
        <f>+ABS(SUMIF($A$4:$A$11183,A5430,$H$4:$H$11183)-IF(ISERROR(VLOOKUP(A5430,Seguimiento_Mar_2025!G$4:U$356,15,FALSE)),0,VLOOKUP(A5430,Seguimiento_Mar_2025!G$4:U$356,15,FALSE)))</f>
        <v>0</v>
      </c>
    </row>
    <row r="5431" spans="1:9">
      <c r="A5431" t="s">
        <v>355</v>
      </c>
      <c r="B5431" s="1" t="str">
        <f>+IF(LEN(A5431)&gt;0,VLOOKUP(A5431,Seguimiento_Mar_2025!G$4:H$356,2,FALSE),"")</f>
        <v>Personas beneficiarias de estrategias de permanencia</v>
      </c>
      <c r="C5431" s="1" t="str">
        <f>+IF(LEN(A5431)&gt;0,VLOOKUP(A5431,Seguimiento_Mar_2025!G$4:J$356,4,FALSE),"")</f>
        <v>Secretaría de Educación</v>
      </c>
      <c r="D5431" t="s">
        <v>1370</v>
      </c>
      <c r="E5431" t="str">
        <f t="shared" si="171"/>
        <v>52030117[Subregión]-Norte</v>
      </c>
      <c r="F5431" t="str">
        <f t="shared" si="170"/>
        <v/>
      </c>
      <c r="G5431">
        <v>52</v>
      </c>
      <c r="H5431" s="2"/>
      <c r="I5431">
        <f>+ABS(SUMIF($A$4:$A$11183,A5431,$H$4:$H$11183)-IF(ISERROR(VLOOKUP(A5431,Seguimiento_Mar_2025!G$4:U$356,15,FALSE)),0,VLOOKUP(A5431,Seguimiento_Mar_2025!G$4:U$356,15,FALSE)))</f>
        <v>0</v>
      </c>
    </row>
    <row r="5432" spans="1:9">
      <c r="A5432" t="s">
        <v>355</v>
      </c>
      <c r="B5432" s="1" t="str">
        <f>+IF(LEN(A5432)&gt;0,VLOOKUP(A5432,Seguimiento_Mar_2025!G$4:H$356,2,FALSE),"")</f>
        <v>Personas beneficiarias de estrategias de permanencia</v>
      </c>
      <c r="C5432" s="1" t="str">
        <f>+IF(LEN(A5432)&gt;0,VLOOKUP(A5432,Seguimiento_Mar_2025!G$4:J$356,4,FALSE),"")</f>
        <v>Secretaría de Educación</v>
      </c>
      <c r="D5432" t="s">
        <v>1248</v>
      </c>
      <c r="E5432" t="str">
        <f t="shared" si="171"/>
        <v>52030117[Subregión]-Bajo Cauca</v>
      </c>
      <c r="F5432" t="str">
        <f t="shared" si="170"/>
        <v/>
      </c>
      <c r="G5432">
        <v>50</v>
      </c>
      <c r="H5432" s="2"/>
      <c r="I5432">
        <f>+ABS(SUMIF($A$4:$A$11183,A5432,$H$4:$H$11183)-IF(ISERROR(VLOOKUP(A5432,Seguimiento_Mar_2025!G$4:U$356,15,FALSE)),0,VLOOKUP(A5432,Seguimiento_Mar_2025!G$4:U$356,15,FALSE)))</f>
        <v>0</v>
      </c>
    </row>
    <row r="5433" spans="1:9">
      <c r="A5433" t="s">
        <v>355</v>
      </c>
      <c r="B5433" s="1" t="str">
        <f>+IF(LEN(A5433)&gt;0,VLOOKUP(A5433,Seguimiento_Mar_2025!G$4:H$356,2,FALSE),"")</f>
        <v>Personas beneficiarias de estrategias de permanencia</v>
      </c>
      <c r="C5433" s="1" t="str">
        <f>+IF(LEN(A5433)&gt;0,VLOOKUP(A5433,Seguimiento_Mar_2025!G$4:J$356,4,FALSE),"")</f>
        <v>Secretaría de Educación</v>
      </c>
      <c r="D5433" t="s">
        <v>1368</v>
      </c>
      <c r="E5433" t="str">
        <f t="shared" si="171"/>
        <v>52030117[Subregión]-Occidente</v>
      </c>
      <c r="F5433" t="str">
        <f t="shared" si="170"/>
        <v/>
      </c>
      <c r="G5433">
        <v>50</v>
      </c>
      <c r="H5433" s="2"/>
      <c r="I5433">
        <f>+ABS(SUMIF($A$4:$A$11183,A5433,$H$4:$H$11183)-IF(ISERROR(VLOOKUP(A5433,Seguimiento_Mar_2025!G$4:U$356,15,FALSE)),0,VLOOKUP(A5433,Seguimiento_Mar_2025!G$4:U$356,15,FALSE)))</f>
        <v>0</v>
      </c>
    </row>
    <row r="5434" spans="1:9">
      <c r="A5434" t="s">
        <v>355</v>
      </c>
      <c r="B5434" s="1" t="str">
        <f>+IF(LEN(A5434)&gt;0,VLOOKUP(A5434,Seguimiento_Mar_2025!G$4:H$356,2,FALSE),"")</f>
        <v>Personas beneficiarias de estrategias de permanencia</v>
      </c>
      <c r="C5434" s="1" t="str">
        <f>+IF(LEN(A5434)&gt;0,VLOOKUP(A5434,Seguimiento_Mar_2025!G$4:J$356,4,FALSE),"")</f>
        <v>Secretaría de Educación</v>
      </c>
      <c r="D5434" t="s">
        <v>1397</v>
      </c>
      <c r="E5434" t="str">
        <f t="shared" si="171"/>
        <v>52030117[Subregión]-Nordeste</v>
      </c>
      <c r="F5434" t="str">
        <f t="shared" si="170"/>
        <v/>
      </c>
      <c r="G5434">
        <v>24</v>
      </c>
      <c r="H5434" s="2"/>
      <c r="I5434">
        <f>+ABS(SUMIF($A$4:$A$11183,A5434,$H$4:$H$11183)-IF(ISERROR(VLOOKUP(A5434,Seguimiento_Mar_2025!G$4:U$356,15,FALSE)),0,VLOOKUP(A5434,Seguimiento_Mar_2025!G$4:U$356,15,FALSE)))</f>
        <v>0</v>
      </c>
    </row>
    <row r="5435" spans="1:9">
      <c r="A5435" t="s">
        <v>355</v>
      </c>
      <c r="B5435" s="1" t="str">
        <f>+IF(LEN(A5435)&gt;0,VLOOKUP(A5435,Seguimiento_Mar_2025!G$4:H$356,2,FALSE),"")</f>
        <v>Personas beneficiarias de estrategias de permanencia</v>
      </c>
      <c r="C5435" s="1" t="str">
        <f>+IF(LEN(A5435)&gt;0,VLOOKUP(A5435,Seguimiento_Mar_2025!G$4:J$356,4,FALSE),"")</f>
        <v>Secretaría de Educación</v>
      </c>
      <c r="D5435" t="s">
        <v>1396</v>
      </c>
      <c r="E5435" t="str">
        <f t="shared" si="171"/>
        <v>52030117[Subregión]-Magdalena Medio</v>
      </c>
      <c r="F5435" t="str">
        <f t="shared" si="170"/>
        <v/>
      </c>
      <c r="G5435">
        <v>31</v>
      </c>
      <c r="H5435" s="2"/>
      <c r="I5435">
        <f>+ABS(SUMIF($A$4:$A$11183,A5435,$H$4:$H$11183)-IF(ISERROR(VLOOKUP(A5435,Seguimiento_Mar_2025!G$4:U$356,15,FALSE)),0,VLOOKUP(A5435,Seguimiento_Mar_2025!G$4:U$356,15,FALSE)))</f>
        <v>0</v>
      </c>
    </row>
    <row r="5436" spans="1:9">
      <c r="A5436" t="s">
        <v>328</v>
      </c>
      <c r="B5436" s="1" t="str">
        <f>+IF(LEN(A5436)&gt;0,VLOOKUP(A5436,Seguimiento_Mar_2025!G$4:H$356,2,FALSE),"")</f>
        <v>Sedes educativas dotadas con mobiliario escolar</v>
      </c>
      <c r="C5436" s="1" t="str">
        <f>+IF(LEN(A5436)&gt;0,VLOOKUP(A5436,Seguimiento_Mar_2025!G$4:J$356,4,FALSE),"")</f>
        <v>Secretaría de Educación</v>
      </c>
      <c r="D5436" t="s">
        <v>1369</v>
      </c>
      <c r="E5436" t="str">
        <f t="shared" si="171"/>
        <v>52030104[Subregión]-Valle de Aburrá</v>
      </c>
      <c r="F5436" t="str">
        <f t="shared" si="170"/>
        <v/>
      </c>
      <c r="G5436">
        <v>1</v>
      </c>
      <c r="H5436" s="2"/>
      <c r="I5436">
        <f>+ABS(SUMIF($A$4:$A$11183,A5436,$H$4:$H$11183)-IF(ISERROR(VLOOKUP(A5436,Seguimiento_Mar_2025!G$4:U$356,15,FALSE)),0,VLOOKUP(A5436,Seguimiento_Mar_2025!G$4:U$356,15,FALSE)))</f>
        <v>0</v>
      </c>
    </row>
    <row r="5437" spans="1:9">
      <c r="A5437" t="s">
        <v>328</v>
      </c>
      <c r="B5437" s="1" t="str">
        <f>+IF(LEN(A5437)&gt;0,VLOOKUP(A5437,Seguimiento_Mar_2025!G$4:H$356,2,FALSE),"")</f>
        <v>Sedes educativas dotadas con mobiliario escolar</v>
      </c>
      <c r="C5437" s="1" t="str">
        <f>+IF(LEN(A5437)&gt;0,VLOOKUP(A5437,Seguimiento_Mar_2025!G$4:J$356,4,FALSE),"")</f>
        <v>Secretaría de Educación</v>
      </c>
      <c r="D5437" t="s">
        <v>1366</v>
      </c>
      <c r="E5437" t="str">
        <f t="shared" si="171"/>
        <v>52030104[Subregión]-Oriente</v>
      </c>
      <c r="F5437" t="str">
        <f t="shared" si="170"/>
        <v/>
      </c>
      <c r="G5437">
        <v>419</v>
      </c>
      <c r="H5437" s="2"/>
      <c r="I5437">
        <f>+ABS(SUMIF($A$4:$A$11183,A5437,$H$4:$H$11183)-IF(ISERROR(VLOOKUP(A5437,Seguimiento_Mar_2025!G$4:U$356,15,FALSE)),0,VLOOKUP(A5437,Seguimiento_Mar_2025!G$4:U$356,15,FALSE)))</f>
        <v>0</v>
      </c>
    </row>
    <row r="5438" spans="1:9">
      <c r="A5438" t="s">
        <v>328</v>
      </c>
      <c r="B5438" s="1" t="str">
        <f>+IF(LEN(A5438)&gt;0,VLOOKUP(A5438,Seguimiento_Mar_2025!G$4:H$356,2,FALSE),"")</f>
        <v>Sedes educativas dotadas con mobiliario escolar</v>
      </c>
      <c r="C5438" s="1" t="str">
        <f>+IF(LEN(A5438)&gt;0,VLOOKUP(A5438,Seguimiento_Mar_2025!G$4:J$356,4,FALSE),"")</f>
        <v>Secretaría de Educación</v>
      </c>
      <c r="D5438" t="s">
        <v>1365</v>
      </c>
      <c r="E5438" t="str">
        <f t="shared" si="171"/>
        <v>52030104[Subregión]-Urabá</v>
      </c>
      <c r="F5438" t="str">
        <f t="shared" si="170"/>
        <v/>
      </c>
      <c r="G5438">
        <v>65</v>
      </c>
      <c r="H5438" s="2"/>
      <c r="I5438">
        <f>+ABS(SUMIF($A$4:$A$11183,A5438,$H$4:$H$11183)-IF(ISERROR(VLOOKUP(A5438,Seguimiento_Mar_2025!G$4:U$356,15,FALSE)),0,VLOOKUP(A5438,Seguimiento_Mar_2025!G$4:U$356,15,FALSE)))</f>
        <v>0</v>
      </c>
    </row>
    <row r="5439" spans="1:9">
      <c r="A5439" t="s">
        <v>328</v>
      </c>
      <c r="B5439" s="1" t="str">
        <f>+IF(LEN(A5439)&gt;0,VLOOKUP(A5439,Seguimiento_Mar_2025!G$4:H$356,2,FALSE),"")</f>
        <v>Sedes educativas dotadas con mobiliario escolar</v>
      </c>
      <c r="C5439" s="1" t="str">
        <f>+IF(LEN(A5439)&gt;0,VLOOKUP(A5439,Seguimiento_Mar_2025!G$4:J$356,4,FALSE),"")</f>
        <v>Secretaría de Educación</v>
      </c>
      <c r="D5439" t="s">
        <v>1367</v>
      </c>
      <c r="E5439" t="str">
        <f t="shared" si="171"/>
        <v>52030104[Subregión]-Suroeste</v>
      </c>
      <c r="F5439" t="str">
        <f t="shared" si="170"/>
        <v/>
      </c>
      <c r="G5439">
        <v>40</v>
      </c>
      <c r="H5439" s="2"/>
      <c r="I5439">
        <f>+ABS(SUMIF($A$4:$A$11183,A5439,$H$4:$H$11183)-IF(ISERROR(VLOOKUP(A5439,Seguimiento_Mar_2025!G$4:U$356,15,FALSE)),0,VLOOKUP(A5439,Seguimiento_Mar_2025!G$4:U$356,15,FALSE)))</f>
        <v>0</v>
      </c>
    </row>
    <row r="5440" spans="1:9">
      <c r="A5440" t="s">
        <v>328</v>
      </c>
      <c r="B5440" s="1" t="str">
        <f>+IF(LEN(A5440)&gt;0,VLOOKUP(A5440,Seguimiento_Mar_2025!G$4:H$356,2,FALSE),"")</f>
        <v>Sedes educativas dotadas con mobiliario escolar</v>
      </c>
      <c r="C5440" s="1" t="str">
        <f>+IF(LEN(A5440)&gt;0,VLOOKUP(A5440,Seguimiento_Mar_2025!G$4:J$356,4,FALSE),"")</f>
        <v>Secretaría de Educación</v>
      </c>
      <c r="D5440" t="s">
        <v>1370</v>
      </c>
      <c r="E5440" t="str">
        <f t="shared" si="171"/>
        <v>52030104[Subregión]-Norte</v>
      </c>
      <c r="F5440" t="str">
        <f t="shared" si="170"/>
        <v/>
      </c>
      <c r="G5440">
        <v>73</v>
      </c>
      <c r="H5440" s="2"/>
      <c r="I5440">
        <f>+ABS(SUMIF($A$4:$A$11183,A5440,$H$4:$H$11183)-IF(ISERROR(VLOOKUP(A5440,Seguimiento_Mar_2025!G$4:U$356,15,FALSE)),0,VLOOKUP(A5440,Seguimiento_Mar_2025!G$4:U$356,15,FALSE)))</f>
        <v>0</v>
      </c>
    </row>
    <row r="5441" spans="1:9">
      <c r="A5441" t="s">
        <v>328</v>
      </c>
      <c r="B5441" s="1" t="str">
        <f>+IF(LEN(A5441)&gt;0,VLOOKUP(A5441,Seguimiento_Mar_2025!G$4:H$356,2,FALSE),"")</f>
        <v>Sedes educativas dotadas con mobiliario escolar</v>
      </c>
      <c r="C5441" s="1" t="str">
        <f>+IF(LEN(A5441)&gt;0,VLOOKUP(A5441,Seguimiento_Mar_2025!G$4:J$356,4,FALSE),"")</f>
        <v>Secretaría de Educación</v>
      </c>
      <c r="D5441" t="s">
        <v>1248</v>
      </c>
      <c r="E5441" t="str">
        <f t="shared" si="171"/>
        <v>52030104[Subregión]-Bajo Cauca</v>
      </c>
      <c r="F5441" t="str">
        <f t="shared" si="170"/>
        <v/>
      </c>
      <c r="G5441">
        <v>85</v>
      </c>
      <c r="H5441" s="2"/>
      <c r="I5441">
        <f>+ABS(SUMIF($A$4:$A$11183,A5441,$H$4:$H$11183)-IF(ISERROR(VLOOKUP(A5441,Seguimiento_Mar_2025!G$4:U$356,15,FALSE)),0,VLOOKUP(A5441,Seguimiento_Mar_2025!G$4:U$356,15,FALSE)))</f>
        <v>0</v>
      </c>
    </row>
    <row r="5442" spans="1:9">
      <c r="A5442" t="s">
        <v>328</v>
      </c>
      <c r="B5442" s="1" t="str">
        <f>+IF(LEN(A5442)&gt;0,VLOOKUP(A5442,Seguimiento_Mar_2025!G$4:H$356,2,FALSE),"")</f>
        <v>Sedes educativas dotadas con mobiliario escolar</v>
      </c>
      <c r="C5442" s="1" t="str">
        <f>+IF(LEN(A5442)&gt;0,VLOOKUP(A5442,Seguimiento_Mar_2025!G$4:J$356,4,FALSE),"")</f>
        <v>Secretaría de Educación</v>
      </c>
      <c r="D5442" t="s">
        <v>1368</v>
      </c>
      <c r="E5442" t="str">
        <f t="shared" si="171"/>
        <v>52030104[Subregión]-Occidente</v>
      </c>
      <c r="F5442" t="str">
        <f t="shared" si="170"/>
        <v/>
      </c>
      <c r="G5442">
        <v>68</v>
      </c>
      <c r="H5442" s="2"/>
      <c r="I5442">
        <f>+ABS(SUMIF($A$4:$A$11183,A5442,$H$4:$H$11183)-IF(ISERROR(VLOOKUP(A5442,Seguimiento_Mar_2025!G$4:U$356,15,FALSE)),0,VLOOKUP(A5442,Seguimiento_Mar_2025!G$4:U$356,15,FALSE)))</f>
        <v>0</v>
      </c>
    </row>
    <row r="5443" spans="1:9">
      <c r="A5443" t="s">
        <v>328</v>
      </c>
      <c r="B5443" s="1" t="str">
        <f>+IF(LEN(A5443)&gt;0,VLOOKUP(A5443,Seguimiento_Mar_2025!G$4:H$356,2,FALSE),"")</f>
        <v>Sedes educativas dotadas con mobiliario escolar</v>
      </c>
      <c r="C5443" s="1" t="str">
        <f>+IF(LEN(A5443)&gt;0,VLOOKUP(A5443,Seguimiento_Mar_2025!G$4:J$356,4,FALSE),"")</f>
        <v>Secretaría de Educación</v>
      </c>
      <c r="D5443" t="s">
        <v>1397</v>
      </c>
      <c r="E5443" t="str">
        <f t="shared" si="171"/>
        <v>52030104[Subregión]-Nordeste</v>
      </c>
      <c r="F5443" t="str">
        <f t="shared" si="170"/>
        <v/>
      </c>
      <c r="G5443">
        <v>71</v>
      </c>
      <c r="H5443" s="2"/>
      <c r="I5443">
        <f>+ABS(SUMIF($A$4:$A$11183,A5443,$H$4:$H$11183)-IF(ISERROR(VLOOKUP(A5443,Seguimiento_Mar_2025!G$4:U$356,15,FALSE)),0,VLOOKUP(A5443,Seguimiento_Mar_2025!G$4:U$356,15,FALSE)))</f>
        <v>0</v>
      </c>
    </row>
    <row r="5444" spans="1:9">
      <c r="A5444" t="s">
        <v>328</v>
      </c>
      <c r="B5444" s="1" t="str">
        <f>+IF(LEN(A5444)&gt;0,VLOOKUP(A5444,Seguimiento_Mar_2025!G$4:H$356,2,FALSE),"")</f>
        <v>Sedes educativas dotadas con mobiliario escolar</v>
      </c>
      <c r="C5444" s="1" t="str">
        <f>+IF(LEN(A5444)&gt;0,VLOOKUP(A5444,Seguimiento_Mar_2025!G$4:J$356,4,FALSE),"")</f>
        <v>Secretaría de Educación</v>
      </c>
      <c r="D5444" t="s">
        <v>1396</v>
      </c>
      <c r="E5444" t="str">
        <f t="shared" si="171"/>
        <v>52030104[Subregión]-Magdalena Medio</v>
      </c>
      <c r="F5444" t="str">
        <f t="shared" ref="F5444:F5507" si="172">+IF(IF(LEN(E5444)&gt;0,COUNTIF($E$4:$E$11183,E5444),"")=1,"",IF(LEN(E5444)&gt;0,COUNTIF($E$4:$E$11183,E5444),""))</f>
        <v/>
      </c>
      <c r="G5444">
        <v>27</v>
      </c>
      <c r="H5444" s="2"/>
      <c r="I5444">
        <f>+ABS(SUMIF($A$4:$A$11183,A5444,$H$4:$H$11183)-IF(ISERROR(VLOOKUP(A5444,Seguimiento_Mar_2025!G$4:U$356,15,FALSE)),0,VLOOKUP(A5444,Seguimiento_Mar_2025!G$4:U$356,15,FALSE)))</f>
        <v>0</v>
      </c>
    </row>
    <row r="5445" spans="1:9" ht="30">
      <c r="A5445" t="s">
        <v>312</v>
      </c>
      <c r="B5445" s="1" t="str">
        <f>+IF(LEN(A5445)&gt;0,VLOOKUP(A5445,Seguimiento_Mar_2025!G$4:H$356,2,FALSE),"")</f>
        <v>Municipios asistidos técnicamente para la prevención de las violencias sexuales en niñas, niños y adolescentes</v>
      </c>
      <c r="C5445" s="1" t="str">
        <f>+IF(LEN(A5445)&gt;0,VLOOKUP(A5445,Seguimiento_Mar_2025!G$4:J$356,4,FALSE),"")</f>
        <v>Despacho del Gobernador/Oficina privada</v>
      </c>
      <c r="D5445" t="s">
        <v>1229</v>
      </c>
      <c r="E5445" t="str">
        <f t="shared" si="171"/>
        <v>52021002.Departamento</v>
      </c>
      <c r="F5445" t="str">
        <f t="shared" si="172"/>
        <v/>
      </c>
      <c r="G5445">
        <v>7</v>
      </c>
      <c r="H5445" s="2"/>
      <c r="I5445">
        <f>+ABS(SUMIF($A$4:$A$11183,A5445,$H$4:$H$11183)-IF(ISERROR(VLOOKUP(A5445,Seguimiento_Mar_2025!G$4:U$356,15,FALSE)),0,VLOOKUP(A5445,Seguimiento_Mar_2025!G$4:U$356,15,FALSE)))</f>
        <v>0</v>
      </c>
    </row>
    <row r="5446" spans="1:9" ht="45">
      <c r="A5446" t="s">
        <v>41</v>
      </c>
      <c r="B5446" s="1" t="str">
        <f>+IF(LEN(A5446)&gt;0,VLOOKUP(A5446,Seguimiento_Mar_2025!G$4:H$356,2,FALSE),"")</f>
        <v>Mesas de Derechos Humanos asesoradas o asistidas técnicamene para la elaboración y ejecución de los planes de acción de derechos humanos municipales.</v>
      </c>
      <c r="C5446" s="1" t="str">
        <f>+IF(LEN(A5446)&gt;0,VLOOKUP(A5446,Seguimiento_Mar_2025!G$4:J$356,4,FALSE),"")</f>
        <v>Secretaría de Seguridad, Justicia y Paz</v>
      </c>
      <c r="D5446" t="s">
        <v>1369</v>
      </c>
      <c r="E5446" t="str">
        <f t="shared" si="171"/>
        <v>51010203[Subregión]-Valle de Aburrá</v>
      </c>
      <c r="F5446" t="str">
        <f t="shared" si="172"/>
        <v/>
      </c>
      <c r="G5446">
        <v>1</v>
      </c>
      <c r="H5446" s="2"/>
      <c r="I5446">
        <f>+ABS(SUMIF($A$4:$A$11183,A5446,$H$4:$H$11183)-IF(ISERROR(VLOOKUP(A5446,Seguimiento_Mar_2025!G$4:U$356,15,FALSE)),0,VLOOKUP(A5446,Seguimiento_Mar_2025!G$4:U$356,15,FALSE)))</f>
        <v>0</v>
      </c>
    </row>
    <row r="5447" spans="1:9" ht="45">
      <c r="A5447" t="s">
        <v>41</v>
      </c>
      <c r="B5447" s="1" t="str">
        <f>+IF(LEN(A5447)&gt;0,VLOOKUP(A5447,Seguimiento_Mar_2025!G$4:H$356,2,FALSE),"")</f>
        <v>Mesas de Derechos Humanos asesoradas o asistidas técnicamene para la elaboración y ejecución de los planes de acción de derechos humanos municipales.</v>
      </c>
      <c r="C5447" s="1" t="str">
        <f>+IF(LEN(A5447)&gt;0,VLOOKUP(A5447,Seguimiento_Mar_2025!G$4:J$356,4,FALSE),"")</f>
        <v>Secretaría de Seguridad, Justicia y Paz</v>
      </c>
      <c r="D5447" t="s">
        <v>1370</v>
      </c>
      <c r="E5447" t="str">
        <f t="shared" si="171"/>
        <v>51010203[Subregión]-Norte</v>
      </c>
      <c r="F5447" t="str">
        <f t="shared" si="172"/>
        <v/>
      </c>
      <c r="G5447">
        <v>1</v>
      </c>
      <c r="H5447" s="2"/>
      <c r="I5447">
        <f>+ABS(SUMIF($A$4:$A$11183,A5447,$H$4:$H$11183)-IF(ISERROR(VLOOKUP(A5447,Seguimiento_Mar_2025!G$4:U$356,15,FALSE)),0,VLOOKUP(A5447,Seguimiento_Mar_2025!G$4:U$356,15,FALSE)))</f>
        <v>0</v>
      </c>
    </row>
    <row r="5448" spans="1:9" ht="45">
      <c r="A5448" t="s">
        <v>41</v>
      </c>
      <c r="B5448" s="1" t="str">
        <f>+IF(LEN(A5448)&gt;0,VLOOKUP(A5448,Seguimiento_Mar_2025!G$4:H$356,2,FALSE),"")</f>
        <v>Mesas de Derechos Humanos asesoradas o asistidas técnicamene para la elaboración y ejecución de los planes de acción de derechos humanos municipales.</v>
      </c>
      <c r="C5448" s="1" t="str">
        <f>+IF(LEN(A5448)&gt;0,VLOOKUP(A5448,Seguimiento_Mar_2025!G$4:J$356,4,FALSE),"")</f>
        <v>Secretaría de Seguridad, Justicia y Paz</v>
      </c>
      <c r="D5448" t="s">
        <v>1248</v>
      </c>
      <c r="E5448" t="str">
        <f t="shared" si="171"/>
        <v>51010203[Subregión]-Bajo Cauca</v>
      </c>
      <c r="F5448" t="str">
        <f t="shared" si="172"/>
        <v/>
      </c>
      <c r="G5448">
        <v>1</v>
      </c>
      <c r="H5448" s="2"/>
      <c r="I5448">
        <f>+ABS(SUMIF($A$4:$A$11183,A5448,$H$4:$H$11183)-IF(ISERROR(VLOOKUP(A5448,Seguimiento_Mar_2025!G$4:U$356,15,FALSE)),0,VLOOKUP(A5448,Seguimiento_Mar_2025!G$4:U$356,15,FALSE)))</f>
        <v>0</v>
      </c>
    </row>
    <row r="5449" spans="1:9" ht="45">
      <c r="A5449" t="s">
        <v>41</v>
      </c>
      <c r="B5449" s="1" t="str">
        <f>+IF(LEN(A5449)&gt;0,VLOOKUP(A5449,Seguimiento_Mar_2025!G$4:H$356,2,FALSE),"")</f>
        <v>Mesas de Derechos Humanos asesoradas o asistidas técnicamene para la elaboración y ejecución de los planes de acción de derechos humanos municipales.</v>
      </c>
      <c r="C5449" s="1" t="str">
        <f>+IF(LEN(A5449)&gt;0,VLOOKUP(A5449,Seguimiento_Mar_2025!G$4:J$356,4,FALSE),"")</f>
        <v>Secretaría de Seguridad, Justicia y Paz</v>
      </c>
      <c r="D5449" t="s">
        <v>1368</v>
      </c>
      <c r="E5449" t="str">
        <f t="shared" si="171"/>
        <v>51010203[Subregión]-Occidente</v>
      </c>
      <c r="F5449" t="str">
        <f t="shared" si="172"/>
        <v/>
      </c>
      <c r="G5449">
        <v>1</v>
      </c>
      <c r="H5449" s="2"/>
      <c r="I5449">
        <f>+ABS(SUMIF($A$4:$A$11183,A5449,$H$4:$H$11183)-IF(ISERROR(VLOOKUP(A5449,Seguimiento_Mar_2025!G$4:U$356,15,FALSE)),0,VLOOKUP(A5449,Seguimiento_Mar_2025!G$4:U$356,15,FALSE)))</f>
        <v>0</v>
      </c>
    </row>
    <row r="5450" spans="1:9" ht="45">
      <c r="A5450" t="s">
        <v>41</v>
      </c>
      <c r="B5450" s="1" t="str">
        <f>+IF(LEN(A5450)&gt;0,VLOOKUP(A5450,Seguimiento_Mar_2025!G$4:H$356,2,FALSE),"")</f>
        <v>Mesas de Derechos Humanos asesoradas o asistidas técnicamene para la elaboración y ejecución de los planes de acción de derechos humanos municipales.</v>
      </c>
      <c r="C5450" s="1" t="str">
        <f>+IF(LEN(A5450)&gt;0,VLOOKUP(A5450,Seguimiento_Mar_2025!G$4:J$356,4,FALSE),"")</f>
        <v>Secretaría de Seguridad, Justicia y Paz</v>
      </c>
      <c r="D5450" t="s">
        <v>1397</v>
      </c>
      <c r="E5450" t="str">
        <f t="shared" si="171"/>
        <v>51010203[Subregión]-Nordeste</v>
      </c>
      <c r="F5450" t="str">
        <f t="shared" si="172"/>
        <v/>
      </c>
      <c r="G5450">
        <v>1</v>
      </c>
      <c r="H5450" s="2"/>
      <c r="I5450">
        <f>+ABS(SUMIF($A$4:$A$11183,A5450,$H$4:$H$11183)-IF(ISERROR(VLOOKUP(A5450,Seguimiento_Mar_2025!G$4:U$356,15,FALSE)),0,VLOOKUP(A5450,Seguimiento_Mar_2025!G$4:U$356,15,FALSE)))</f>
        <v>0</v>
      </c>
    </row>
    <row r="5451" spans="1:9" ht="45">
      <c r="A5451" t="s">
        <v>41</v>
      </c>
      <c r="B5451" s="1" t="str">
        <f>+IF(LEN(A5451)&gt;0,VLOOKUP(A5451,Seguimiento_Mar_2025!G$4:H$356,2,FALSE),"")</f>
        <v>Mesas de Derechos Humanos asesoradas o asistidas técnicamene para la elaboración y ejecución de los planes de acción de derechos humanos municipales.</v>
      </c>
      <c r="C5451" s="1" t="str">
        <f>+IF(LEN(A5451)&gt;0,VLOOKUP(A5451,Seguimiento_Mar_2025!G$4:J$356,4,FALSE),"")</f>
        <v>Secretaría de Seguridad, Justicia y Paz</v>
      </c>
      <c r="D5451" t="s">
        <v>1396</v>
      </c>
      <c r="E5451" t="str">
        <f t="shared" si="171"/>
        <v>51010203[Subregión]-Magdalena Medio</v>
      </c>
      <c r="F5451" t="str">
        <f t="shared" si="172"/>
        <v/>
      </c>
      <c r="G5451">
        <v>1</v>
      </c>
      <c r="H5451" s="2"/>
      <c r="I5451">
        <f>+ABS(SUMIF($A$4:$A$11183,A5451,$H$4:$H$11183)-IF(ISERROR(VLOOKUP(A5451,Seguimiento_Mar_2025!G$4:U$356,15,FALSE)),0,VLOOKUP(A5451,Seguimiento_Mar_2025!G$4:U$356,15,FALSE)))</f>
        <v>0</v>
      </c>
    </row>
    <row r="5452" spans="1:9">
      <c r="A5452" s="55" t="s">
        <v>796</v>
      </c>
      <c r="B5452" s="1" t="str">
        <f>+IF(LEN(A5452)&gt;0,VLOOKUP(A5452,Seguimiento_Mar_2025!G$4:H$356,2,FALSE),"")</f>
        <v>Entidades territoriales asistidas fiscal y financieramente</v>
      </c>
      <c r="C5452" s="1" t="str">
        <f>+IF(LEN(A5452)&gt;0,VLOOKUP(A5452,Seguimiento_Mar_2025!G$4:J$356,4,FALSE),"")</f>
        <v>Secretaría de Hacienda</v>
      </c>
      <c r="D5452" s="2" t="s">
        <v>1274</v>
      </c>
      <c r="E5452" t="str">
        <f t="shared" si="171"/>
        <v>55030201Olaya</v>
      </c>
      <c r="F5452" t="str">
        <f t="shared" si="172"/>
        <v/>
      </c>
      <c r="H5452" s="2">
        <v>1</v>
      </c>
      <c r="I5452">
        <f>+ABS(SUMIF($A$4:$A$11183,A5452,$H$4:$H$11183)-IF(ISERROR(VLOOKUP(A5452,Seguimiento_Mar_2025!G$4:U$356,15,FALSE)),0,VLOOKUP(A5452,Seguimiento_Mar_2025!G$4:U$356,15,FALSE)))</f>
        <v>0</v>
      </c>
    </row>
    <row r="5453" spans="1:9">
      <c r="A5453" s="2" t="s">
        <v>796</v>
      </c>
      <c r="B5453" s="1" t="str">
        <f>+IF(LEN(A5453)&gt;0,VLOOKUP(A5453,Seguimiento_Mar_2025!G$4:H$356,2,FALSE),"")</f>
        <v>Entidades territoriales asistidas fiscal y financieramente</v>
      </c>
      <c r="C5453" s="1" t="str">
        <f>+IF(LEN(A5453)&gt;0,VLOOKUP(A5453,Seguimiento_Mar_2025!G$4:J$356,4,FALSE),"")</f>
        <v>Secretaría de Hacienda</v>
      </c>
      <c r="D5453" s="2" t="s">
        <v>1263</v>
      </c>
      <c r="E5453" t="str">
        <f t="shared" si="171"/>
        <v>55030201Tarazá</v>
      </c>
      <c r="F5453" t="str">
        <f t="shared" si="172"/>
        <v/>
      </c>
      <c r="H5453" s="2">
        <v>1</v>
      </c>
      <c r="I5453">
        <f>+ABS(SUMIF($A$4:$A$11183,A5453,$H$4:$H$11183)-IF(ISERROR(VLOOKUP(A5453,Seguimiento_Mar_2025!G$4:U$356,15,FALSE)),0,VLOOKUP(A5453,Seguimiento_Mar_2025!G$4:U$356,15,FALSE)))</f>
        <v>0</v>
      </c>
    </row>
    <row r="5454" spans="1:9">
      <c r="A5454" s="2" t="s">
        <v>796</v>
      </c>
      <c r="B5454" s="1" t="str">
        <f>+IF(LEN(A5454)&gt;0,VLOOKUP(A5454,Seguimiento_Mar_2025!G$4:H$356,2,FALSE),"")</f>
        <v>Entidades territoriales asistidas fiscal y financieramente</v>
      </c>
      <c r="C5454" s="1" t="str">
        <f>+IF(LEN(A5454)&gt;0,VLOOKUP(A5454,Seguimiento_Mar_2025!G$4:J$356,4,FALSE),"")</f>
        <v>Secretaría de Hacienda</v>
      </c>
      <c r="D5454" s="2" t="s">
        <v>1290</v>
      </c>
      <c r="E5454" t="str">
        <f t="shared" si="171"/>
        <v>55030201Uramita</v>
      </c>
      <c r="F5454" t="str">
        <f t="shared" si="172"/>
        <v/>
      </c>
      <c r="H5454" s="2">
        <v>1</v>
      </c>
      <c r="I5454">
        <f>+ABS(SUMIF($A$4:$A$11183,A5454,$H$4:$H$11183)-IF(ISERROR(VLOOKUP(A5454,Seguimiento_Mar_2025!G$4:U$356,15,FALSE)),0,VLOOKUP(A5454,Seguimiento_Mar_2025!G$4:U$356,15,FALSE)))</f>
        <v>0</v>
      </c>
    </row>
    <row r="5455" spans="1:9">
      <c r="A5455" s="2" t="s">
        <v>796</v>
      </c>
      <c r="B5455" s="1" t="str">
        <f>+IF(LEN(A5455)&gt;0,VLOOKUP(A5455,Seguimiento_Mar_2025!G$4:H$356,2,FALSE),"")</f>
        <v>Entidades territoriales asistidas fiscal y financieramente</v>
      </c>
      <c r="C5455" s="1" t="str">
        <f>+IF(LEN(A5455)&gt;0,VLOOKUP(A5455,Seguimiento_Mar_2025!G$4:J$356,4,FALSE),"")</f>
        <v>Secretaría de Hacienda</v>
      </c>
      <c r="D5455" s="2" t="s">
        <v>1304</v>
      </c>
      <c r="E5455" t="str">
        <f t="shared" si="171"/>
        <v>55030201Alejandría</v>
      </c>
      <c r="F5455" t="str">
        <f t="shared" si="172"/>
        <v/>
      </c>
      <c r="H5455" s="2">
        <v>1</v>
      </c>
      <c r="I5455">
        <f>+ABS(SUMIF($A$4:$A$11183,A5455,$H$4:$H$11183)-IF(ISERROR(VLOOKUP(A5455,Seguimiento_Mar_2025!G$4:U$356,15,FALSE)),0,VLOOKUP(A5455,Seguimiento_Mar_2025!G$4:U$356,15,FALSE)))</f>
        <v>0</v>
      </c>
    </row>
    <row r="5456" spans="1:9">
      <c r="A5456" s="2" t="s">
        <v>796</v>
      </c>
      <c r="B5456" s="1" t="str">
        <f>+IF(LEN(A5456)&gt;0,VLOOKUP(A5456,Seguimiento_Mar_2025!G$4:H$356,2,FALSE),"")</f>
        <v>Entidades territoriales asistidas fiscal y financieramente</v>
      </c>
      <c r="C5456" s="1" t="str">
        <f>+IF(LEN(A5456)&gt;0,VLOOKUP(A5456,Seguimiento_Mar_2025!G$4:J$356,4,FALSE),"")</f>
        <v>Secretaría de Hacienda</v>
      </c>
      <c r="D5456" s="2" t="s">
        <v>1293</v>
      </c>
      <c r="E5456" t="str">
        <f t="shared" si="171"/>
        <v>55030201Heliconia</v>
      </c>
      <c r="F5456" t="str">
        <f t="shared" si="172"/>
        <v/>
      </c>
      <c r="H5456" s="2">
        <v>1</v>
      </c>
      <c r="I5456">
        <f>+ABS(SUMIF($A$4:$A$11183,A5456,$H$4:$H$11183)-IF(ISERROR(VLOOKUP(A5456,Seguimiento_Mar_2025!G$4:U$356,15,FALSE)),0,VLOOKUP(A5456,Seguimiento_Mar_2025!G$4:U$356,15,FALSE)))</f>
        <v>0</v>
      </c>
    </row>
    <row r="5457" spans="1:9">
      <c r="A5457" s="2" t="s">
        <v>796</v>
      </c>
      <c r="B5457" s="1" t="str">
        <f>+IF(LEN(A5457)&gt;0,VLOOKUP(A5457,Seguimiento_Mar_2025!G$4:H$356,2,FALSE),"")</f>
        <v>Entidades territoriales asistidas fiscal y financieramente</v>
      </c>
      <c r="C5457" s="1" t="str">
        <f>+IF(LEN(A5457)&gt;0,VLOOKUP(A5457,Seguimiento_Mar_2025!G$4:J$356,4,FALSE),"")</f>
        <v>Secretaría de Hacienda</v>
      </c>
      <c r="D5457" s="2" t="s">
        <v>1295</v>
      </c>
      <c r="E5457" t="str">
        <f t="shared" si="171"/>
        <v>55030201Pueblorrico</v>
      </c>
      <c r="F5457" t="str">
        <f t="shared" si="172"/>
        <v/>
      </c>
      <c r="H5457" s="2">
        <v>1</v>
      </c>
      <c r="I5457">
        <f>+ABS(SUMIF($A$4:$A$11183,A5457,$H$4:$H$11183)-IF(ISERROR(VLOOKUP(A5457,Seguimiento_Mar_2025!G$4:U$356,15,FALSE)),0,VLOOKUP(A5457,Seguimiento_Mar_2025!G$4:U$356,15,FALSE)))</f>
        <v>0</v>
      </c>
    </row>
    <row r="5458" spans="1:9" ht="30">
      <c r="A5458" s="2" t="s">
        <v>118</v>
      </c>
      <c r="B5458" s="1" t="str">
        <f>+IF(LEN(A5458)&gt;0,VLOOKUP(A5458,Seguimiento_Mar_2025!G$4:H$356,2,FALSE),"")</f>
        <v>Escuadrones Militares y Policiales Antioquia Segura (EMPAS) dotados</v>
      </c>
      <c r="C5458" s="1" t="str">
        <f>+IF(LEN(A5458)&gt;0,VLOOKUP(A5458,Seguimiento_Mar_2025!G$4:J$356,4,FALSE),"")</f>
        <v>Secretaría de Seguridad, Justicia y Paz</v>
      </c>
      <c r="D5458" s="2" t="s">
        <v>1370</v>
      </c>
      <c r="E5458" t="str">
        <f t="shared" si="171"/>
        <v>51030305[Subregión]-Norte</v>
      </c>
      <c r="F5458" t="str">
        <f t="shared" si="172"/>
        <v/>
      </c>
      <c r="H5458" s="2">
        <v>1</v>
      </c>
      <c r="I5458">
        <f>+ABS(SUMIF($A$4:$A$11183,A5458,$H$4:$H$11183)-IF(ISERROR(VLOOKUP(A5458,Seguimiento_Mar_2025!G$4:U$356,15,FALSE)),0,VLOOKUP(A5458,Seguimiento_Mar_2025!G$4:U$356,15,FALSE)))</f>
        <v>0</v>
      </c>
    </row>
    <row r="5459" spans="1:9" ht="30">
      <c r="A5459" s="2" t="s">
        <v>97</v>
      </c>
      <c r="B5459" s="1" t="str">
        <f>+IF(LEN(A5459)&gt;0,VLOOKUP(A5459,Seguimiento_Mar_2025!G$4:H$356,2,FALSE),"")</f>
        <v>Estrategia en sitio para la recuperación de espacios-Casas de vicio</v>
      </c>
      <c r="C5459" s="1" t="str">
        <f>+IF(LEN(A5459)&gt;0,VLOOKUP(A5459,Seguimiento_Mar_2025!G$4:J$356,4,FALSE),"")</f>
        <v>Secretaría de Seguridad, Justicia y Paz</v>
      </c>
      <c r="D5459" s="2" t="s">
        <v>1267</v>
      </c>
      <c r="E5459" t="str">
        <f t="shared" si="171"/>
        <v>51030103Sonsón</v>
      </c>
      <c r="F5459" t="str">
        <f t="shared" si="172"/>
        <v/>
      </c>
      <c r="H5459" s="2">
        <v>6</v>
      </c>
      <c r="I5459">
        <f>+ABS(SUMIF($A$4:$A$11183,A5459,$H$4:$H$11183)-IF(ISERROR(VLOOKUP(A5459,Seguimiento_Mar_2025!G$4:U$356,15,FALSE)),0,VLOOKUP(A5459,Seguimiento_Mar_2025!G$4:U$356,15,FALSE)))</f>
        <v>0</v>
      </c>
    </row>
    <row r="5460" spans="1:9" ht="30">
      <c r="A5460" t="s">
        <v>334</v>
      </c>
      <c r="B5460" s="1" t="str">
        <f>+IF(LEN(A5460)&gt;0,VLOOKUP(A5460,Seguimiento_Mar_2025!G$4:H$356,2,FALSE),"")</f>
        <v>Número de niños y niñas con servicios de educación inicial en el marco de la atención integral que cuentan con 6 o más atenciones</v>
      </c>
      <c r="C5460" s="1" t="str">
        <f>+IF(LEN(A5460)&gt;0,VLOOKUP(A5460,Seguimiento_Mar_2025!G$4:J$356,4,FALSE),"")</f>
        <v>Secretaría de Educación</v>
      </c>
      <c r="D5460" s="2" t="s">
        <v>1271</v>
      </c>
      <c r="E5460" t="str">
        <f t="shared" si="171"/>
        <v>52030107Abejorral</v>
      </c>
      <c r="F5460" t="str">
        <f t="shared" si="172"/>
        <v/>
      </c>
      <c r="H5460" s="2">
        <v>19</v>
      </c>
      <c r="I5460">
        <f>+ABS(SUMIF($A$4:$A$11183,A5460,$H$4:$H$11183)-IF(ISERROR(VLOOKUP(A5460,Seguimiento_Mar_2025!G$4:U$356,15,FALSE)),0,VLOOKUP(A5460,Seguimiento_Mar_2025!G$4:U$356,15,FALSE)))</f>
        <v>0</v>
      </c>
    </row>
    <row r="5461" spans="1:9" ht="30">
      <c r="A5461" t="s">
        <v>334</v>
      </c>
      <c r="B5461" s="1" t="str">
        <f>+IF(LEN(A5461)&gt;0,VLOOKUP(A5461,Seguimiento_Mar_2025!G$4:H$356,2,FALSE),"")</f>
        <v>Número de niños y niñas con servicios de educación inicial en el marco de la atención integral que cuentan con 6 o más atenciones</v>
      </c>
      <c r="C5461" s="1" t="str">
        <f>+IF(LEN(A5461)&gt;0,VLOOKUP(A5461,Seguimiento_Mar_2025!G$4:J$356,4,FALSE),"")</f>
        <v>Secretaría de Educación</v>
      </c>
      <c r="D5461" s="2" t="s">
        <v>1427</v>
      </c>
      <c r="E5461" t="str">
        <f t="shared" si="171"/>
        <v>52030107ANDES</v>
      </c>
      <c r="F5461" t="str">
        <f t="shared" si="172"/>
        <v/>
      </c>
      <c r="H5461" s="2">
        <v>68</v>
      </c>
      <c r="I5461">
        <f>+ABS(SUMIF($A$4:$A$11183,A5461,$H$4:$H$11183)-IF(ISERROR(VLOOKUP(A5461,Seguimiento_Mar_2025!G$4:U$356,15,FALSE)),0,VLOOKUP(A5461,Seguimiento_Mar_2025!G$4:U$356,15,FALSE)))</f>
        <v>0</v>
      </c>
    </row>
    <row r="5462" spans="1:9" ht="30">
      <c r="A5462" t="s">
        <v>334</v>
      </c>
      <c r="B5462" s="1" t="str">
        <f>+IF(LEN(A5462)&gt;0,VLOOKUP(A5462,Seguimiento_Mar_2025!G$4:H$356,2,FALSE),"")</f>
        <v>Número de niños y niñas con servicios de educación inicial en el marco de la atención integral que cuentan con 6 o más atenciones</v>
      </c>
      <c r="C5462" s="1" t="str">
        <f>+IF(LEN(A5462)&gt;0,VLOOKUP(A5462,Seguimiento_Mar_2025!G$4:J$356,4,FALSE),"")</f>
        <v>Secretaría de Educación</v>
      </c>
      <c r="D5462" s="2" t="s">
        <v>1334</v>
      </c>
      <c r="E5462" t="str">
        <f t="shared" si="171"/>
        <v>52030107Marinilla</v>
      </c>
      <c r="F5462" t="str">
        <f t="shared" si="172"/>
        <v/>
      </c>
      <c r="H5462" s="2">
        <v>18</v>
      </c>
      <c r="I5462">
        <f>+ABS(SUMIF($A$4:$A$11183,A5462,$H$4:$H$11183)-IF(ISERROR(VLOOKUP(A5462,Seguimiento_Mar_2025!G$4:U$356,15,FALSE)),0,VLOOKUP(A5462,Seguimiento_Mar_2025!G$4:U$356,15,FALSE)))</f>
        <v>0</v>
      </c>
    </row>
    <row r="5463" spans="1:9" ht="30">
      <c r="A5463" t="s">
        <v>334</v>
      </c>
      <c r="B5463" s="1" t="str">
        <f>+IF(LEN(A5463)&gt;0,VLOOKUP(A5463,Seguimiento_Mar_2025!G$4:H$356,2,FALSE),"")</f>
        <v>Número de niños y niñas con servicios de educación inicial en el marco de la atención integral que cuentan con 6 o más atenciones</v>
      </c>
      <c r="C5463" s="1" t="str">
        <f>+IF(LEN(A5463)&gt;0,VLOOKUP(A5463,Seguimiento_Mar_2025!G$4:J$356,4,FALSE),"")</f>
        <v>Secretaría de Educación</v>
      </c>
      <c r="D5463" s="2" t="s">
        <v>1635</v>
      </c>
      <c r="E5463" t="str">
        <f t="shared" si="171"/>
        <v>52030107SAN PEDRO DE URABá</v>
      </c>
      <c r="F5463" t="str">
        <f t="shared" si="172"/>
        <v/>
      </c>
      <c r="H5463" s="2">
        <v>14</v>
      </c>
      <c r="I5463">
        <f>+ABS(SUMIF($A$4:$A$11183,A5463,$H$4:$H$11183)-IF(ISERROR(VLOOKUP(A5463,Seguimiento_Mar_2025!G$4:U$356,15,FALSE)),0,VLOOKUP(A5463,Seguimiento_Mar_2025!G$4:U$356,15,FALSE)))</f>
        <v>0</v>
      </c>
    </row>
    <row r="5464" spans="1:9" ht="30">
      <c r="A5464" t="s">
        <v>334</v>
      </c>
      <c r="B5464" s="1" t="str">
        <f>+IF(LEN(A5464)&gt;0,VLOOKUP(A5464,Seguimiento_Mar_2025!G$4:H$356,2,FALSE),"")</f>
        <v>Número de niños y niñas con servicios de educación inicial en el marco de la atención integral que cuentan con 6 o más atenciones</v>
      </c>
      <c r="C5464" s="1" t="str">
        <f>+IF(LEN(A5464)&gt;0,VLOOKUP(A5464,Seguimiento_Mar_2025!G$4:J$356,4,FALSE),"")</f>
        <v>Secretaría de Educación</v>
      </c>
      <c r="D5464" s="2" t="s">
        <v>1296</v>
      </c>
      <c r="E5464" t="str">
        <f t="shared" si="171"/>
        <v>52030107San Roque</v>
      </c>
      <c r="F5464" t="str">
        <f t="shared" si="172"/>
        <v/>
      </c>
      <c r="H5464" s="2">
        <v>20</v>
      </c>
      <c r="I5464">
        <f>+ABS(SUMIF($A$4:$A$11183,A5464,$H$4:$H$11183)-IF(ISERROR(VLOOKUP(A5464,Seguimiento_Mar_2025!G$4:U$356,15,FALSE)),0,VLOOKUP(A5464,Seguimiento_Mar_2025!G$4:U$356,15,FALSE)))</f>
        <v>0</v>
      </c>
    </row>
    <row r="5465" spans="1:9" ht="30">
      <c r="A5465" t="s">
        <v>339</v>
      </c>
      <c r="B5465" s="1" t="str">
        <f>+IF(LEN(A5465)&gt;0,VLOOKUP(A5465,Seguimiento_Mar_2025!G$4:H$356,2,FALSE),"")</f>
        <v>Instituciones educativas oficiales que implementan el nivel preescolar en el marco de la atención integral.</v>
      </c>
      <c r="C5465" s="1" t="str">
        <f>+IF(LEN(A5465)&gt;0,VLOOKUP(A5465,Seguimiento_Mar_2025!G$4:J$356,4,FALSE),"")</f>
        <v>Secretaría de Educación</v>
      </c>
      <c r="D5465" s="2" t="s">
        <v>1271</v>
      </c>
      <c r="E5465" t="str">
        <f t="shared" si="171"/>
        <v>52030109Abejorral</v>
      </c>
      <c r="F5465" t="str">
        <f t="shared" si="172"/>
        <v/>
      </c>
      <c r="H5465" s="2">
        <v>1</v>
      </c>
      <c r="I5465">
        <f>+ABS(SUMIF($A$4:$A$11183,A5465,$H$4:$H$11183)-IF(ISERROR(VLOOKUP(A5465,Seguimiento_Mar_2025!G$4:U$356,15,FALSE)),0,VLOOKUP(A5465,Seguimiento_Mar_2025!G$4:U$356,15,FALSE)))</f>
        <v>0</v>
      </c>
    </row>
    <row r="5466" spans="1:9" ht="30">
      <c r="A5466" t="s">
        <v>339</v>
      </c>
      <c r="B5466" s="1" t="str">
        <f>+IF(LEN(A5466)&gt;0,VLOOKUP(A5466,Seguimiento_Mar_2025!G$4:H$356,2,FALSE),"")</f>
        <v>Instituciones educativas oficiales que implementan el nivel preescolar en el marco de la atención integral.</v>
      </c>
      <c r="C5466" s="1" t="str">
        <f>+IF(LEN(A5466)&gt;0,VLOOKUP(A5466,Seguimiento_Mar_2025!G$4:J$356,4,FALSE),"")</f>
        <v>Secretaría de Educación</v>
      </c>
      <c r="D5466" s="2" t="s">
        <v>1241</v>
      </c>
      <c r="E5466" t="str">
        <f t="shared" si="171"/>
        <v>52030109Andes</v>
      </c>
      <c r="F5466" t="str">
        <f t="shared" si="172"/>
        <v/>
      </c>
      <c r="H5466" s="2">
        <v>3</v>
      </c>
      <c r="I5466">
        <f>+ABS(SUMIF($A$4:$A$11183,A5466,$H$4:$H$11183)-IF(ISERROR(VLOOKUP(A5466,Seguimiento_Mar_2025!G$4:U$356,15,FALSE)),0,VLOOKUP(A5466,Seguimiento_Mar_2025!G$4:U$356,15,FALSE)))</f>
        <v>0</v>
      </c>
    </row>
    <row r="5467" spans="1:9" ht="30">
      <c r="A5467" t="s">
        <v>339</v>
      </c>
      <c r="B5467" s="1" t="str">
        <f>+IF(LEN(A5467)&gt;0,VLOOKUP(A5467,Seguimiento_Mar_2025!G$4:H$356,2,FALSE),"")</f>
        <v>Instituciones educativas oficiales que implementan el nivel preescolar en el marco de la atención integral.</v>
      </c>
      <c r="C5467" s="1" t="str">
        <f>+IF(LEN(A5467)&gt;0,VLOOKUP(A5467,Seguimiento_Mar_2025!G$4:J$356,4,FALSE),"")</f>
        <v>Secretaría de Educación</v>
      </c>
      <c r="D5467" s="2" t="s">
        <v>1334</v>
      </c>
      <c r="E5467" t="str">
        <f t="shared" si="171"/>
        <v>52030109Marinilla</v>
      </c>
      <c r="F5467" t="str">
        <f t="shared" si="172"/>
        <v/>
      </c>
      <c r="H5467" s="2">
        <v>1</v>
      </c>
      <c r="I5467">
        <f>+ABS(SUMIF($A$4:$A$11183,A5467,$H$4:$H$11183)-IF(ISERROR(VLOOKUP(A5467,Seguimiento_Mar_2025!G$4:U$356,15,FALSE)),0,VLOOKUP(A5467,Seguimiento_Mar_2025!G$4:U$356,15,FALSE)))</f>
        <v>0</v>
      </c>
    </row>
    <row r="5468" spans="1:9" ht="30">
      <c r="A5468" t="s">
        <v>339</v>
      </c>
      <c r="B5468" s="1" t="str">
        <f>+IF(LEN(A5468)&gt;0,VLOOKUP(A5468,Seguimiento_Mar_2025!G$4:H$356,2,FALSE),"")</f>
        <v>Instituciones educativas oficiales que implementan el nivel preescolar en el marco de la atención integral.</v>
      </c>
      <c r="C5468" s="1" t="str">
        <f>+IF(LEN(A5468)&gt;0,VLOOKUP(A5468,Seguimiento_Mar_2025!G$4:J$356,4,FALSE),"")</f>
        <v>Secretaría de Educación</v>
      </c>
      <c r="D5468" s="2" t="s">
        <v>1635</v>
      </c>
      <c r="E5468" t="str">
        <f t="shared" si="171"/>
        <v>52030109SAN PEDRO DE URABá</v>
      </c>
      <c r="F5468" t="str">
        <f t="shared" si="172"/>
        <v/>
      </c>
      <c r="H5468" s="2">
        <v>1</v>
      </c>
      <c r="I5468">
        <f>+ABS(SUMIF($A$4:$A$11183,A5468,$H$4:$H$11183)-IF(ISERROR(VLOOKUP(A5468,Seguimiento_Mar_2025!G$4:U$356,15,FALSE)),0,VLOOKUP(A5468,Seguimiento_Mar_2025!G$4:U$356,15,FALSE)))</f>
        <v>0</v>
      </c>
    </row>
    <row r="5469" spans="1:9" ht="30">
      <c r="A5469" t="s">
        <v>339</v>
      </c>
      <c r="B5469" s="1" t="str">
        <f>+IF(LEN(A5469)&gt;0,VLOOKUP(A5469,Seguimiento_Mar_2025!G$4:H$356,2,FALSE),"")</f>
        <v>Instituciones educativas oficiales que implementan el nivel preescolar en el marco de la atención integral.</v>
      </c>
      <c r="C5469" s="1" t="str">
        <f>+IF(LEN(A5469)&gt;0,VLOOKUP(A5469,Seguimiento_Mar_2025!G$4:J$356,4,FALSE),"")</f>
        <v>Secretaría de Educación</v>
      </c>
      <c r="D5469" s="2" t="s">
        <v>1296</v>
      </c>
      <c r="E5469" t="str">
        <f t="shared" si="171"/>
        <v>52030109San Roque</v>
      </c>
      <c r="F5469" t="str">
        <f t="shared" si="172"/>
        <v/>
      </c>
      <c r="H5469" s="2">
        <v>1</v>
      </c>
      <c r="I5469">
        <f>+ABS(SUMIF($A$4:$A$11183,A5469,$H$4:$H$11183)-IF(ISERROR(VLOOKUP(A5469,Seguimiento_Mar_2025!G$4:U$356,15,FALSE)),0,VLOOKUP(A5469,Seguimiento_Mar_2025!G$4:U$356,15,FALSE)))</f>
        <v>0</v>
      </c>
    </row>
    <row r="5470" spans="1:9" ht="30">
      <c r="A5470" t="s">
        <v>363</v>
      </c>
      <c r="B5470" s="1" t="str">
        <f>+IF(LEN(A5470)&gt;0,VLOOKUP(A5470,Seguimiento_Mar_2025!G$4:H$356,2,FALSE),"")</f>
        <v>Docentes de establecimientos educativos oficiales beneficiados con procesos de formación en competencias TIC y digital.</v>
      </c>
      <c r="C5470" s="1" t="str">
        <f>+IF(LEN(A5470)&gt;0,VLOOKUP(A5470,Seguimiento_Mar_2025!G$4:J$356,4,FALSE),"")</f>
        <v>Secretaría de Educación</v>
      </c>
      <c r="D5470" s="2" t="s">
        <v>1278</v>
      </c>
      <c r="E5470" t="str">
        <f t="shared" si="171"/>
        <v>52030202Angostura</v>
      </c>
      <c r="F5470" t="str">
        <f t="shared" si="172"/>
        <v/>
      </c>
      <c r="H5470" s="2">
        <v>2</v>
      </c>
      <c r="I5470">
        <f>+ABS(SUMIF($A$4:$A$11183,A5470,$H$4:$H$11183)-IF(ISERROR(VLOOKUP(A5470,Seguimiento_Mar_2025!G$4:U$356,15,FALSE)),0,VLOOKUP(A5470,Seguimiento_Mar_2025!G$4:U$356,15,FALSE)))</f>
        <v>0</v>
      </c>
    </row>
    <row r="5471" spans="1:9" ht="30">
      <c r="A5471" t="s">
        <v>363</v>
      </c>
      <c r="B5471" s="1" t="str">
        <f>+IF(LEN(A5471)&gt;0,VLOOKUP(A5471,Seguimiento_Mar_2025!G$4:H$356,2,FALSE),"")</f>
        <v>Docentes de establecimientos educativos oficiales beneficiados con procesos de formación en competencias TIC y digital.</v>
      </c>
      <c r="C5471" s="1" t="str">
        <f>+IF(LEN(A5471)&gt;0,VLOOKUP(A5471,Seguimiento_Mar_2025!G$4:J$356,4,FALSE),"")</f>
        <v>Secretaría de Educación</v>
      </c>
      <c r="D5471" s="2" t="s">
        <v>1306</v>
      </c>
      <c r="E5471" t="str">
        <f t="shared" si="171"/>
        <v>52030202Anorí</v>
      </c>
      <c r="F5471" t="str">
        <f t="shared" si="172"/>
        <v/>
      </c>
      <c r="H5471" s="2">
        <v>6</v>
      </c>
      <c r="I5471">
        <f>+ABS(SUMIF($A$4:$A$11183,A5471,$H$4:$H$11183)-IF(ISERROR(VLOOKUP(A5471,Seguimiento_Mar_2025!G$4:U$356,15,FALSE)),0,VLOOKUP(A5471,Seguimiento_Mar_2025!G$4:U$356,15,FALSE)))</f>
        <v>0</v>
      </c>
    </row>
    <row r="5472" spans="1:9" ht="30">
      <c r="A5472" t="s">
        <v>363</v>
      </c>
      <c r="B5472" s="1" t="str">
        <f>+IF(LEN(A5472)&gt;0,VLOOKUP(A5472,Seguimiento_Mar_2025!G$4:H$356,2,FALSE),"")</f>
        <v>Docentes de establecimientos educativos oficiales beneficiados con procesos de formación en competencias TIC y digital.</v>
      </c>
      <c r="C5472" s="1" t="str">
        <f>+IF(LEN(A5472)&gt;0,VLOOKUP(A5472,Seguimiento_Mar_2025!G$4:J$356,4,FALSE),"")</f>
        <v>Secretaría de Educación</v>
      </c>
      <c r="D5472" s="2" t="s">
        <v>1307</v>
      </c>
      <c r="E5472" t="str">
        <f t="shared" si="171"/>
        <v>52030202Anzá</v>
      </c>
      <c r="F5472" t="str">
        <f t="shared" si="172"/>
        <v/>
      </c>
      <c r="H5472" s="2">
        <v>2</v>
      </c>
      <c r="I5472">
        <f>+ABS(SUMIF($A$4:$A$11183,A5472,$H$4:$H$11183)-IF(ISERROR(VLOOKUP(A5472,Seguimiento_Mar_2025!G$4:U$356,15,FALSE)),0,VLOOKUP(A5472,Seguimiento_Mar_2025!G$4:U$356,15,FALSE)))</f>
        <v>0</v>
      </c>
    </row>
    <row r="5473" spans="1:9" ht="30">
      <c r="A5473" t="s">
        <v>363</v>
      </c>
      <c r="B5473" s="1" t="str">
        <f>+IF(LEN(A5473)&gt;0,VLOOKUP(A5473,Seguimiento_Mar_2025!G$4:H$356,2,FALSE),"")</f>
        <v>Docentes de establecimientos educativos oficiales beneficiados con procesos de formación en competencias TIC y digital.</v>
      </c>
      <c r="C5473" s="1" t="str">
        <f>+IF(LEN(A5473)&gt;0,VLOOKUP(A5473,Seguimiento_Mar_2025!G$4:J$356,4,FALSE),"")</f>
        <v>Secretaría de Educación</v>
      </c>
      <c r="D5473" s="2" t="s">
        <v>1269</v>
      </c>
      <c r="E5473" t="str">
        <f t="shared" si="171"/>
        <v>52030202Armenia</v>
      </c>
      <c r="F5473" t="str">
        <f t="shared" si="172"/>
        <v/>
      </c>
      <c r="H5473" s="2">
        <v>3</v>
      </c>
      <c r="I5473">
        <f>+ABS(SUMIF($A$4:$A$11183,A5473,$H$4:$H$11183)-IF(ISERROR(VLOOKUP(A5473,Seguimiento_Mar_2025!G$4:U$356,15,FALSE)),0,VLOOKUP(A5473,Seguimiento_Mar_2025!G$4:U$356,15,FALSE)))</f>
        <v>0</v>
      </c>
    </row>
    <row r="5474" spans="1:9" ht="30">
      <c r="A5474" t="s">
        <v>363</v>
      </c>
      <c r="B5474" s="1" t="str">
        <f>+IF(LEN(A5474)&gt;0,VLOOKUP(A5474,Seguimiento_Mar_2025!G$4:H$356,2,FALSE),"")</f>
        <v>Docentes de establecimientos educativos oficiales beneficiados con procesos de formación en competencias TIC y digital.</v>
      </c>
      <c r="C5474" s="1" t="str">
        <f>+IF(LEN(A5474)&gt;0,VLOOKUP(A5474,Seguimiento_Mar_2025!G$4:J$356,4,FALSE),"")</f>
        <v>Secretaría de Educación</v>
      </c>
      <c r="D5474" s="2" t="s">
        <v>1311</v>
      </c>
      <c r="E5474" t="str">
        <f t="shared" si="171"/>
        <v>52030202Betania</v>
      </c>
      <c r="F5474" t="str">
        <f t="shared" si="172"/>
        <v/>
      </c>
      <c r="H5474" s="2">
        <v>8</v>
      </c>
      <c r="I5474">
        <f>+ABS(SUMIF($A$4:$A$11183,A5474,$H$4:$H$11183)-IF(ISERROR(VLOOKUP(A5474,Seguimiento_Mar_2025!G$4:U$356,15,FALSE)),0,VLOOKUP(A5474,Seguimiento_Mar_2025!G$4:U$356,15,FALSE)))</f>
        <v>0</v>
      </c>
    </row>
    <row r="5475" spans="1:9" ht="30">
      <c r="A5475" t="s">
        <v>363</v>
      </c>
      <c r="B5475" s="1" t="str">
        <f>+IF(LEN(A5475)&gt;0,VLOOKUP(A5475,Seguimiento_Mar_2025!G$4:H$356,2,FALSE),"")</f>
        <v>Docentes de establecimientos educativos oficiales beneficiados con procesos de formación en competencias TIC y digital.</v>
      </c>
      <c r="C5475" s="1" t="str">
        <f>+IF(LEN(A5475)&gt;0,VLOOKUP(A5475,Seguimiento_Mar_2025!G$4:J$356,4,FALSE),"")</f>
        <v>Secretaría de Educación</v>
      </c>
      <c r="D5475" s="2" t="s">
        <v>1280</v>
      </c>
      <c r="E5475" t="str">
        <f t="shared" si="171"/>
        <v>52030202Briceño</v>
      </c>
      <c r="F5475" t="str">
        <f t="shared" si="172"/>
        <v/>
      </c>
      <c r="H5475" s="2">
        <v>2</v>
      </c>
      <c r="I5475">
        <f>+ABS(SUMIF($A$4:$A$11183,A5475,$H$4:$H$11183)-IF(ISERROR(VLOOKUP(A5475,Seguimiento_Mar_2025!G$4:U$356,15,FALSE)),0,VLOOKUP(A5475,Seguimiento_Mar_2025!G$4:U$356,15,FALSE)))</f>
        <v>0</v>
      </c>
    </row>
    <row r="5476" spans="1:9" ht="30">
      <c r="A5476" t="s">
        <v>363</v>
      </c>
      <c r="B5476" s="1" t="str">
        <f>+IF(LEN(A5476)&gt;0,VLOOKUP(A5476,Seguimiento_Mar_2025!G$4:H$356,2,FALSE),"")</f>
        <v>Docentes de establecimientos educativos oficiales beneficiados con procesos de formación en competencias TIC y digital.</v>
      </c>
      <c r="C5476" s="1" t="str">
        <f>+IF(LEN(A5476)&gt;0,VLOOKUP(A5476,Seguimiento_Mar_2025!G$4:J$356,4,FALSE),"")</f>
        <v>Secretaría de Educación</v>
      </c>
      <c r="D5476" s="2" t="s">
        <v>1314</v>
      </c>
      <c r="E5476" t="str">
        <f t="shared" si="171"/>
        <v>52030202Caldas</v>
      </c>
      <c r="F5476" t="str">
        <f t="shared" si="172"/>
        <v/>
      </c>
      <c r="H5476" s="2">
        <v>15</v>
      </c>
      <c r="I5476">
        <f>+ABS(SUMIF($A$4:$A$11183,A5476,$H$4:$H$11183)-IF(ISERROR(VLOOKUP(A5476,Seguimiento_Mar_2025!G$4:U$356,15,FALSE)),0,VLOOKUP(A5476,Seguimiento_Mar_2025!G$4:U$356,15,FALSE)))</f>
        <v>0</v>
      </c>
    </row>
    <row r="5477" spans="1:9" ht="30">
      <c r="A5477" t="s">
        <v>363</v>
      </c>
      <c r="B5477" s="1" t="str">
        <f>+IF(LEN(A5477)&gt;0,VLOOKUP(A5477,Seguimiento_Mar_2025!G$4:H$356,2,FALSE),"")</f>
        <v>Docentes de establecimientos educativos oficiales beneficiados con procesos de formación en competencias TIC y digital.</v>
      </c>
      <c r="C5477" s="1" t="str">
        <f>+IF(LEN(A5477)&gt;0,VLOOKUP(A5477,Seguimiento_Mar_2025!G$4:J$356,4,FALSE),"")</f>
        <v>Secretaría de Educación</v>
      </c>
      <c r="D5477" s="2" t="s">
        <v>1315</v>
      </c>
      <c r="E5477" t="str">
        <f t="shared" si="171"/>
        <v>52030202Campamento</v>
      </c>
      <c r="F5477" t="str">
        <f t="shared" si="172"/>
        <v/>
      </c>
      <c r="H5477" s="2">
        <v>4</v>
      </c>
      <c r="I5477">
        <f>+ABS(SUMIF($A$4:$A$11183,A5477,$H$4:$H$11183)-IF(ISERROR(VLOOKUP(A5477,Seguimiento_Mar_2025!G$4:U$356,15,FALSE)),0,VLOOKUP(A5477,Seguimiento_Mar_2025!G$4:U$356,15,FALSE)))</f>
        <v>0</v>
      </c>
    </row>
    <row r="5478" spans="1:9" ht="30">
      <c r="A5478" t="s">
        <v>363</v>
      </c>
      <c r="B5478" s="1" t="str">
        <f>+IF(LEN(A5478)&gt;0,VLOOKUP(A5478,Seguimiento_Mar_2025!G$4:H$356,2,FALSE),"")</f>
        <v>Docentes de establecimientos educativos oficiales beneficiados con procesos de formación en competencias TIC y digital.</v>
      </c>
      <c r="C5478" s="1" t="str">
        <f>+IF(LEN(A5478)&gt;0,VLOOKUP(A5478,Seguimiento_Mar_2025!G$4:J$356,4,FALSE),"")</f>
        <v>Secretaría de Educación</v>
      </c>
      <c r="D5478" s="2" t="s">
        <v>1593</v>
      </c>
      <c r="E5478" t="str">
        <f t="shared" si="171"/>
        <v>52030202CARACOLí</v>
      </c>
      <c r="F5478" t="str">
        <f t="shared" si="172"/>
        <v/>
      </c>
      <c r="H5478" s="2">
        <v>1</v>
      </c>
      <c r="I5478">
        <f>+ABS(SUMIF($A$4:$A$11183,A5478,$H$4:$H$11183)-IF(ISERROR(VLOOKUP(A5478,Seguimiento_Mar_2025!G$4:U$356,15,FALSE)),0,VLOOKUP(A5478,Seguimiento_Mar_2025!G$4:U$356,15,FALSE)))</f>
        <v>0</v>
      </c>
    </row>
    <row r="5479" spans="1:9" ht="30">
      <c r="A5479" t="s">
        <v>363</v>
      </c>
      <c r="B5479" s="1" t="str">
        <f>+IF(LEN(A5479)&gt;0,VLOOKUP(A5479,Seguimiento_Mar_2025!G$4:H$356,2,FALSE),"")</f>
        <v>Docentes de establecimientos educativos oficiales beneficiados con procesos de formación en competencias TIC y digital.</v>
      </c>
      <c r="C5479" s="1" t="str">
        <f>+IF(LEN(A5479)&gt;0,VLOOKUP(A5479,Seguimiento_Mar_2025!G$4:J$356,4,FALSE),"")</f>
        <v>Secretaría de Educación</v>
      </c>
      <c r="D5479" s="2" t="s">
        <v>1273</v>
      </c>
      <c r="E5479" t="str">
        <f t="shared" si="171"/>
        <v>52030202Caramanta</v>
      </c>
      <c r="F5479" t="str">
        <f t="shared" si="172"/>
        <v/>
      </c>
      <c r="H5479" s="2">
        <v>1</v>
      </c>
      <c r="I5479">
        <f>+ABS(SUMIF($A$4:$A$11183,A5479,$H$4:$H$11183)-IF(ISERROR(VLOOKUP(A5479,Seguimiento_Mar_2025!G$4:U$356,15,FALSE)),0,VLOOKUP(A5479,Seguimiento_Mar_2025!G$4:U$356,15,FALSE)))</f>
        <v>0</v>
      </c>
    </row>
    <row r="5480" spans="1:9" ht="30">
      <c r="A5480" t="s">
        <v>363</v>
      </c>
      <c r="B5480" s="1" t="str">
        <f>+IF(LEN(A5480)&gt;0,VLOOKUP(A5480,Seguimiento_Mar_2025!G$4:H$356,2,FALSE),"")</f>
        <v>Docentes de establecimientos educativos oficiales beneficiados con procesos de formación en competencias TIC y digital.</v>
      </c>
      <c r="C5480" s="1" t="str">
        <f>+IF(LEN(A5480)&gt;0,VLOOKUP(A5480,Seguimiento_Mar_2025!G$4:J$356,4,FALSE),"")</f>
        <v>Secretaría de Educación</v>
      </c>
      <c r="D5480" s="2" t="s">
        <v>1276</v>
      </c>
      <c r="E5480" t="str">
        <f t="shared" si="171"/>
        <v>52030202Concepción</v>
      </c>
      <c r="F5480" t="str">
        <f t="shared" si="172"/>
        <v/>
      </c>
      <c r="H5480" s="2">
        <v>3</v>
      </c>
      <c r="I5480">
        <f>+ABS(SUMIF($A$4:$A$11183,A5480,$H$4:$H$11183)-IF(ISERROR(VLOOKUP(A5480,Seguimiento_Mar_2025!G$4:U$356,15,FALSE)),0,VLOOKUP(A5480,Seguimiento_Mar_2025!G$4:U$356,15,FALSE)))</f>
        <v>0</v>
      </c>
    </row>
    <row r="5481" spans="1:9" ht="30">
      <c r="A5481" t="s">
        <v>363</v>
      </c>
      <c r="B5481" s="1" t="str">
        <f>+IF(LEN(A5481)&gt;0,VLOOKUP(A5481,Seguimiento_Mar_2025!G$4:H$356,2,FALSE),"")</f>
        <v>Docentes de establecimientos educativos oficiales beneficiados con procesos de formación en competencias TIC y digital.</v>
      </c>
      <c r="C5481" s="1" t="str">
        <f>+IF(LEN(A5481)&gt;0,VLOOKUP(A5481,Seguimiento_Mar_2025!G$4:J$356,4,FALSE),"")</f>
        <v>Secretaría de Educación</v>
      </c>
      <c r="D5481" s="2" t="s">
        <v>1231</v>
      </c>
      <c r="E5481" t="str">
        <f t="shared" ref="E5481:E5544" si="173">+A5481&amp;D5481</f>
        <v>52030202Dabeiba</v>
      </c>
      <c r="F5481" t="str">
        <f t="shared" si="172"/>
        <v/>
      </c>
      <c r="H5481" s="2">
        <v>5</v>
      </c>
      <c r="I5481">
        <f>+ABS(SUMIF($A$4:$A$11183,A5481,$H$4:$H$11183)-IF(ISERROR(VLOOKUP(A5481,Seguimiento_Mar_2025!G$4:U$356,15,FALSE)),0,VLOOKUP(A5481,Seguimiento_Mar_2025!G$4:U$356,15,FALSE)))</f>
        <v>0</v>
      </c>
    </row>
    <row r="5482" spans="1:9" ht="30">
      <c r="A5482" t="s">
        <v>363</v>
      </c>
      <c r="B5482" s="1" t="str">
        <f>+IF(LEN(A5482)&gt;0,VLOOKUP(A5482,Seguimiento_Mar_2025!G$4:H$356,2,FALSE),"")</f>
        <v>Docentes de establecimientos educativos oficiales beneficiados con procesos de formación en competencias TIC y digital.</v>
      </c>
      <c r="C5482" s="1" t="str">
        <f>+IF(LEN(A5482)&gt;0,VLOOKUP(A5482,Seguimiento_Mar_2025!G$4:J$356,4,FALSE),"")</f>
        <v>Secretaría de Educación</v>
      </c>
      <c r="D5482" s="2" t="s">
        <v>1608</v>
      </c>
      <c r="E5482" t="str">
        <f t="shared" si="173"/>
        <v>52030202EBéJICO</v>
      </c>
      <c r="F5482" t="str">
        <f t="shared" si="172"/>
        <v/>
      </c>
      <c r="H5482" s="2">
        <v>4</v>
      </c>
      <c r="I5482">
        <f>+ABS(SUMIF($A$4:$A$11183,A5482,$H$4:$H$11183)-IF(ISERROR(VLOOKUP(A5482,Seguimiento_Mar_2025!G$4:U$356,15,FALSE)),0,VLOOKUP(A5482,Seguimiento_Mar_2025!G$4:U$356,15,FALSE)))</f>
        <v>0</v>
      </c>
    </row>
    <row r="5483" spans="1:9" ht="30">
      <c r="A5483" t="s">
        <v>363</v>
      </c>
      <c r="B5483" s="1" t="str">
        <f>+IF(LEN(A5483)&gt;0,VLOOKUP(A5483,Seguimiento_Mar_2025!G$4:H$356,2,FALSE),"")</f>
        <v>Docentes de establecimientos educativos oficiales beneficiados con procesos de formación en competencias TIC y digital.</v>
      </c>
      <c r="C5483" s="1" t="str">
        <f>+IF(LEN(A5483)&gt;0,VLOOKUP(A5483,Seguimiento_Mar_2025!G$4:J$356,4,FALSE),"")</f>
        <v>Secretaría de Educación</v>
      </c>
      <c r="D5483" s="2" t="s">
        <v>1282</v>
      </c>
      <c r="E5483" t="str">
        <f t="shared" si="173"/>
        <v>52030202Guadalupe</v>
      </c>
      <c r="F5483" t="str">
        <f t="shared" si="172"/>
        <v/>
      </c>
      <c r="H5483" s="2">
        <v>1</v>
      </c>
      <c r="I5483">
        <f>+ABS(SUMIF($A$4:$A$11183,A5483,$H$4:$H$11183)-IF(ISERROR(VLOOKUP(A5483,Seguimiento_Mar_2025!G$4:U$356,15,FALSE)),0,VLOOKUP(A5483,Seguimiento_Mar_2025!G$4:U$356,15,FALSE)))</f>
        <v>0</v>
      </c>
    </row>
    <row r="5484" spans="1:9" ht="30">
      <c r="A5484" t="s">
        <v>363</v>
      </c>
      <c r="B5484" s="1" t="str">
        <f>+IF(LEN(A5484)&gt;0,VLOOKUP(A5484,Seguimiento_Mar_2025!G$4:H$356,2,FALSE),"")</f>
        <v>Docentes de establecimientos educativos oficiales beneficiados con procesos de formación en competencias TIC y digital.</v>
      </c>
      <c r="C5484" s="1" t="str">
        <f>+IF(LEN(A5484)&gt;0,VLOOKUP(A5484,Seguimiento_Mar_2025!G$4:J$356,4,FALSE),"")</f>
        <v>Secretaría de Educación</v>
      </c>
      <c r="D5484" s="2" t="s">
        <v>1283</v>
      </c>
      <c r="E5484" t="str">
        <f t="shared" si="173"/>
        <v>52030202Hispania</v>
      </c>
      <c r="F5484" t="str">
        <f t="shared" si="172"/>
        <v/>
      </c>
      <c r="H5484" s="2">
        <v>1</v>
      </c>
      <c r="I5484">
        <f>+ABS(SUMIF($A$4:$A$11183,A5484,$H$4:$H$11183)-IF(ISERROR(VLOOKUP(A5484,Seguimiento_Mar_2025!G$4:U$356,15,FALSE)),0,VLOOKUP(A5484,Seguimiento_Mar_2025!G$4:U$356,15,FALSE)))</f>
        <v>0</v>
      </c>
    </row>
    <row r="5485" spans="1:9" ht="30">
      <c r="A5485" t="s">
        <v>363</v>
      </c>
      <c r="B5485" s="1" t="str">
        <f>+IF(LEN(A5485)&gt;0,VLOOKUP(A5485,Seguimiento_Mar_2025!G$4:H$356,2,FALSE),"")</f>
        <v>Docentes de establecimientos educativos oficiales beneficiados con procesos de formación en competencias TIC y digital.</v>
      </c>
      <c r="C5485" s="1" t="str">
        <f>+IF(LEN(A5485)&gt;0,VLOOKUP(A5485,Seguimiento_Mar_2025!G$4:J$356,4,FALSE),"")</f>
        <v>Secretaría de Educación</v>
      </c>
      <c r="D5485" s="2" t="s">
        <v>1238</v>
      </c>
      <c r="E5485" t="str">
        <f t="shared" si="173"/>
        <v>52030202Ituango</v>
      </c>
      <c r="F5485" t="str">
        <f t="shared" si="172"/>
        <v/>
      </c>
      <c r="H5485" s="2">
        <v>4</v>
      </c>
      <c r="I5485">
        <f>+ABS(SUMIF($A$4:$A$11183,A5485,$H$4:$H$11183)-IF(ISERROR(VLOOKUP(A5485,Seguimiento_Mar_2025!G$4:U$356,15,FALSE)),0,VLOOKUP(A5485,Seguimiento_Mar_2025!G$4:U$356,15,FALSE)))</f>
        <v>0</v>
      </c>
    </row>
    <row r="5486" spans="1:9" ht="30">
      <c r="A5486" t="s">
        <v>363</v>
      </c>
      <c r="B5486" s="1" t="str">
        <f>+IF(LEN(A5486)&gt;0,VLOOKUP(A5486,Seguimiento_Mar_2025!G$4:H$356,2,FALSE),"")</f>
        <v>Docentes de establecimientos educativos oficiales beneficiados con procesos de formación en competencias TIC y digital.</v>
      </c>
      <c r="C5486" s="1" t="str">
        <f>+IF(LEN(A5486)&gt;0,VLOOKUP(A5486,Seguimiento_Mar_2025!G$4:J$356,4,FALSE),"")</f>
        <v>Secretaría de Educación</v>
      </c>
      <c r="D5486" s="2" t="s">
        <v>1294</v>
      </c>
      <c r="E5486" t="str">
        <f t="shared" si="173"/>
        <v>52030202La Pintada</v>
      </c>
      <c r="F5486" t="str">
        <f t="shared" si="172"/>
        <v/>
      </c>
      <c r="H5486" s="2">
        <v>2</v>
      </c>
      <c r="I5486">
        <f>+ABS(SUMIF($A$4:$A$11183,A5486,$H$4:$H$11183)-IF(ISERROR(VLOOKUP(A5486,Seguimiento_Mar_2025!G$4:U$356,15,FALSE)),0,VLOOKUP(A5486,Seguimiento_Mar_2025!G$4:U$356,15,FALSE)))</f>
        <v>0</v>
      </c>
    </row>
    <row r="5487" spans="1:9" ht="30">
      <c r="A5487" t="s">
        <v>363</v>
      </c>
      <c r="B5487" s="1" t="str">
        <f>+IF(LEN(A5487)&gt;0,VLOOKUP(A5487,Seguimiento_Mar_2025!G$4:H$356,2,FALSE),"")</f>
        <v>Docentes de establecimientos educativos oficiales beneficiados con procesos de formación en competencias TIC y digital.</v>
      </c>
      <c r="C5487" s="1" t="str">
        <f>+IF(LEN(A5487)&gt;0,VLOOKUP(A5487,Seguimiento_Mar_2025!G$4:J$356,4,FALSE),"")</f>
        <v>Secretaría de Educación</v>
      </c>
      <c r="D5487" s="2" t="s">
        <v>1240</v>
      </c>
      <c r="E5487" t="str">
        <f t="shared" si="173"/>
        <v>52030202Liborina</v>
      </c>
      <c r="F5487" t="str">
        <f t="shared" si="172"/>
        <v/>
      </c>
      <c r="H5487" s="2">
        <v>5</v>
      </c>
      <c r="I5487">
        <f>+ABS(SUMIF($A$4:$A$11183,A5487,$H$4:$H$11183)-IF(ISERROR(VLOOKUP(A5487,Seguimiento_Mar_2025!G$4:U$356,15,FALSE)),0,VLOOKUP(A5487,Seguimiento_Mar_2025!G$4:U$356,15,FALSE)))</f>
        <v>0</v>
      </c>
    </row>
    <row r="5488" spans="1:9" ht="30">
      <c r="A5488" t="s">
        <v>363</v>
      </c>
      <c r="B5488" s="1" t="str">
        <f>+IF(LEN(A5488)&gt;0,VLOOKUP(A5488,Seguimiento_Mar_2025!G$4:H$356,2,FALSE),"")</f>
        <v>Docentes de establecimientos educativos oficiales beneficiados con procesos de formación en competencias TIC y digital.</v>
      </c>
      <c r="C5488" s="1" t="str">
        <f>+IF(LEN(A5488)&gt;0,VLOOKUP(A5488,Seguimiento_Mar_2025!G$4:J$356,4,FALSE),"")</f>
        <v>Secretaría de Educación</v>
      </c>
      <c r="D5488" s="2" t="s">
        <v>1286</v>
      </c>
      <c r="E5488" t="str">
        <f t="shared" si="173"/>
        <v>52030202Nariño</v>
      </c>
      <c r="F5488" t="str">
        <f t="shared" si="172"/>
        <v/>
      </c>
      <c r="H5488" s="2">
        <v>7</v>
      </c>
      <c r="I5488">
        <f>+ABS(SUMIF($A$4:$A$11183,A5488,$H$4:$H$11183)-IF(ISERROR(VLOOKUP(A5488,Seguimiento_Mar_2025!G$4:U$356,15,FALSE)),0,VLOOKUP(A5488,Seguimiento_Mar_2025!G$4:U$356,15,FALSE)))</f>
        <v>0</v>
      </c>
    </row>
    <row r="5489" spans="1:9" ht="30">
      <c r="A5489" t="s">
        <v>363</v>
      </c>
      <c r="B5489" s="1" t="str">
        <f>+IF(LEN(A5489)&gt;0,VLOOKUP(A5489,Seguimiento_Mar_2025!G$4:H$356,2,FALSE),"")</f>
        <v>Docentes de establecimientos educativos oficiales beneficiados con procesos de formación en competencias TIC y digital.</v>
      </c>
      <c r="C5489" s="1" t="str">
        <f>+IF(LEN(A5489)&gt;0,VLOOKUP(A5489,Seguimiento_Mar_2025!G$4:J$356,4,FALSE),"")</f>
        <v>Secretaría de Educación</v>
      </c>
      <c r="D5489" s="2" t="s">
        <v>1228</v>
      </c>
      <c r="E5489" t="str">
        <f t="shared" si="173"/>
        <v>52030202Necoclí</v>
      </c>
      <c r="F5489" t="str">
        <f t="shared" si="172"/>
        <v/>
      </c>
      <c r="H5489" s="2">
        <v>19</v>
      </c>
      <c r="I5489">
        <f>+ABS(SUMIF($A$4:$A$11183,A5489,$H$4:$H$11183)-IF(ISERROR(VLOOKUP(A5489,Seguimiento_Mar_2025!G$4:U$356,15,FALSE)),0,VLOOKUP(A5489,Seguimiento_Mar_2025!G$4:U$356,15,FALSE)))</f>
        <v>0</v>
      </c>
    </row>
    <row r="5490" spans="1:9" ht="30">
      <c r="A5490" t="s">
        <v>363</v>
      </c>
      <c r="B5490" s="1" t="str">
        <f>+IF(LEN(A5490)&gt;0,VLOOKUP(A5490,Seguimiento_Mar_2025!G$4:H$356,2,FALSE),"")</f>
        <v>Docentes de establecimientos educativos oficiales beneficiados con procesos de formación en competencias TIC y digital.</v>
      </c>
      <c r="C5490" s="1" t="str">
        <f>+IF(LEN(A5490)&gt;0,VLOOKUP(A5490,Seguimiento_Mar_2025!G$4:J$356,4,FALSE),"")</f>
        <v>Secretaría de Educación</v>
      </c>
      <c r="D5490" s="2" t="s">
        <v>1335</v>
      </c>
      <c r="E5490" t="str">
        <f t="shared" si="173"/>
        <v>52030202Peque</v>
      </c>
      <c r="F5490" t="str">
        <f t="shared" si="172"/>
        <v/>
      </c>
      <c r="H5490" s="2">
        <v>6</v>
      </c>
      <c r="I5490">
        <f>+ABS(SUMIF($A$4:$A$11183,A5490,$H$4:$H$11183)-IF(ISERROR(VLOOKUP(A5490,Seguimiento_Mar_2025!G$4:U$356,15,FALSE)),0,VLOOKUP(A5490,Seguimiento_Mar_2025!G$4:U$356,15,FALSE)))</f>
        <v>0</v>
      </c>
    </row>
    <row r="5491" spans="1:9" ht="30">
      <c r="A5491" t="s">
        <v>363</v>
      </c>
      <c r="B5491" s="1" t="str">
        <f>+IF(LEN(A5491)&gt;0,VLOOKUP(A5491,Seguimiento_Mar_2025!G$4:H$356,2,FALSE),"")</f>
        <v>Docentes de establecimientos educativos oficiales beneficiados con procesos de formación en competencias TIC y digital.</v>
      </c>
      <c r="C5491" s="1" t="str">
        <f>+IF(LEN(A5491)&gt;0,VLOOKUP(A5491,Seguimiento_Mar_2025!G$4:J$356,4,FALSE),"")</f>
        <v>Secretaría de Educación</v>
      </c>
      <c r="D5491" s="2" t="s">
        <v>1295</v>
      </c>
      <c r="E5491" t="str">
        <f t="shared" si="173"/>
        <v>52030202Pueblorrico</v>
      </c>
      <c r="F5491" t="str">
        <f t="shared" si="172"/>
        <v/>
      </c>
      <c r="H5491" s="2">
        <v>2</v>
      </c>
      <c r="I5491">
        <f>+ABS(SUMIF($A$4:$A$11183,A5491,$H$4:$H$11183)-IF(ISERROR(VLOOKUP(A5491,Seguimiento_Mar_2025!G$4:U$356,15,FALSE)),0,VLOOKUP(A5491,Seguimiento_Mar_2025!G$4:U$356,15,FALSE)))</f>
        <v>0</v>
      </c>
    </row>
    <row r="5492" spans="1:9" ht="30">
      <c r="A5492" t="s">
        <v>363</v>
      </c>
      <c r="B5492" s="1" t="str">
        <f>+IF(LEN(A5492)&gt;0,VLOOKUP(A5492,Seguimiento_Mar_2025!G$4:H$356,2,FALSE),"")</f>
        <v>Docentes de establecimientos educativos oficiales beneficiados con procesos de formación en competencias TIC y digital.</v>
      </c>
      <c r="C5492" s="1" t="str">
        <f>+IF(LEN(A5492)&gt;0,VLOOKUP(A5492,Seguimiento_Mar_2025!G$4:J$356,4,FALSE),"")</f>
        <v>Secretaría de Educación</v>
      </c>
      <c r="D5492" s="2" t="s">
        <v>1338</v>
      </c>
      <c r="E5492" t="str">
        <f t="shared" si="173"/>
        <v>52030202Sabanalarga</v>
      </c>
      <c r="F5492" t="str">
        <f t="shared" si="172"/>
        <v/>
      </c>
      <c r="H5492" s="2">
        <v>2</v>
      </c>
      <c r="I5492">
        <f>+ABS(SUMIF($A$4:$A$11183,A5492,$H$4:$H$11183)-IF(ISERROR(VLOOKUP(A5492,Seguimiento_Mar_2025!G$4:U$356,15,FALSE)),0,VLOOKUP(A5492,Seguimiento_Mar_2025!G$4:U$356,15,FALSE)))</f>
        <v>0</v>
      </c>
    </row>
    <row r="5493" spans="1:9" ht="30">
      <c r="A5493" t="s">
        <v>363</v>
      </c>
      <c r="B5493" s="1" t="str">
        <f>+IF(LEN(A5493)&gt;0,VLOOKUP(A5493,Seguimiento_Mar_2025!G$4:H$356,2,FALSE),"")</f>
        <v>Docentes de establecimientos educativos oficiales beneficiados con procesos de formación en competencias TIC y digital.</v>
      </c>
      <c r="C5493" s="1" t="str">
        <f>+IF(LEN(A5493)&gt;0,VLOOKUP(A5493,Seguimiento_Mar_2025!G$4:J$356,4,FALSE),"")</f>
        <v>Secretaría de Educación</v>
      </c>
      <c r="D5493" s="2" t="s">
        <v>1603</v>
      </c>
      <c r="E5493" t="str">
        <f t="shared" si="173"/>
        <v>52030202SAN ANDRéS DE CUERQUIA</v>
      </c>
      <c r="F5493" t="str">
        <f t="shared" si="172"/>
        <v/>
      </c>
      <c r="H5493" s="2">
        <v>2</v>
      </c>
      <c r="I5493">
        <f>+ABS(SUMIF($A$4:$A$11183,A5493,$H$4:$H$11183)-IF(ISERROR(VLOOKUP(A5493,Seguimiento_Mar_2025!G$4:U$356,15,FALSE)),0,VLOOKUP(A5493,Seguimiento_Mar_2025!G$4:U$356,15,FALSE)))</f>
        <v>0</v>
      </c>
    </row>
    <row r="5494" spans="1:9" ht="30">
      <c r="A5494" t="s">
        <v>363</v>
      </c>
      <c r="B5494" s="1" t="str">
        <f>+IF(LEN(A5494)&gt;0,VLOOKUP(A5494,Seguimiento_Mar_2025!G$4:H$356,2,FALSE),"")</f>
        <v>Docentes de establecimientos educativos oficiales beneficiados con procesos de formación en competencias TIC y digital.</v>
      </c>
      <c r="C5494" s="1" t="str">
        <f>+IF(LEN(A5494)&gt;0,VLOOKUP(A5494,Seguimiento_Mar_2025!G$4:J$356,4,FALSE),"")</f>
        <v>Secretaría de Educación</v>
      </c>
      <c r="D5494" s="2" t="s">
        <v>1242</v>
      </c>
      <c r="E5494" t="str">
        <f t="shared" si="173"/>
        <v>52030202San Carlos</v>
      </c>
      <c r="F5494" t="str">
        <f t="shared" si="172"/>
        <v/>
      </c>
      <c r="H5494" s="2">
        <v>9</v>
      </c>
      <c r="I5494">
        <f>+ABS(SUMIF($A$4:$A$11183,A5494,$H$4:$H$11183)-IF(ISERROR(VLOOKUP(A5494,Seguimiento_Mar_2025!G$4:U$356,15,FALSE)),0,VLOOKUP(A5494,Seguimiento_Mar_2025!G$4:U$356,15,FALSE)))</f>
        <v>0</v>
      </c>
    </row>
    <row r="5495" spans="1:9" ht="30">
      <c r="A5495" t="s">
        <v>363</v>
      </c>
      <c r="B5495" s="1" t="str">
        <f>+IF(LEN(A5495)&gt;0,VLOOKUP(A5495,Seguimiento_Mar_2025!G$4:H$356,2,FALSE),"")</f>
        <v>Docentes de establecimientos educativos oficiales beneficiados con procesos de formación en competencias TIC y digital.</v>
      </c>
      <c r="C5495" s="1" t="str">
        <f>+IF(LEN(A5495)&gt;0,VLOOKUP(A5495,Seguimiento_Mar_2025!G$4:J$356,4,FALSE),"")</f>
        <v>Secretaría de Educación</v>
      </c>
      <c r="D5495" s="2" t="s">
        <v>1302</v>
      </c>
      <c r="E5495" t="str">
        <f t="shared" si="173"/>
        <v>52030202San Francisco</v>
      </c>
      <c r="F5495" t="str">
        <f t="shared" si="172"/>
        <v/>
      </c>
      <c r="H5495" s="2">
        <v>1</v>
      </c>
      <c r="I5495">
        <f>+ABS(SUMIF($A$4:$A$11183,A5495,$H$4:$H$11183)-IF(ISERROR(VLOOKUP(A5495,Seguimiento_Mar_2025!G$4:U$356,15,FALSE)),0,VLOOKUP(A5495,Seguimiento_Mar_2025!G$4:U$356,15,FALSE)))</f>
        <v>0</v>
      </c>
    </row>
    <row r="5496" spans="1:9" ht="30">
      <c r="A5496" t="s">
        <v>363</v>
      </c>
      <c r="B5496" s="1" t="str">
        <f>+IF(LEN(A5496)&gt;0,VLOOKUP(A5496,Seguimiento_Mar_2025!G$4:H$356,2,FALSE),"")</f>
        <v>Docentes de establecimientos educativos oficiales beneficiados con procesos de formación en competencias TIC y digital.</v>
      </c>
      <c r="C5496" s="1" t="str">
        <f>+IF(LEN(A5496)&gt;0,VLOOKUP(A5496,Seguimiento_Mar_2025!G$4:J$356,4,FALSE),"")</f>
        <v>Secretaría de Educación</v>
      </c>
      <c r="D5496" s="2" t="s">
        <v>1604</v>
      </c>
      <c r="E5496" t="str">
        <f t="shared" si="173"/>
        <v>52030202SAN JOSé DE LA MONTAÑA</v>
      </c>
      <c r="F5496" t="str">
        <f t="shared" si="172"/>
        <v/>
      </c>
      <c r="H5496" s="2">
        <v>1</v>
      </c>
      <c r="I5496">
        <f>+ABS(SUMIF($A$4:$A$11183,A5496,$H$4:$H$11183)-IF(ISERROR(VLOOKUP(A5496,Seguimiento_Mar_2025!G$4:U$356,15,FALSE)),0,VLOOKUP(A5496,Seguimiento_Mar_2025!G$4:U$356,15,FALSE)))</f>
        <v>0</v>
      </c>
    </row>
    <row r="5497" spans="1:9" ht="30">
      <c r="A5497" t="s">
        <v>363</v>
      </c>
      <c r="B5497" s="1" t="str">
        <f>+IF(LEN(A5497)&gt;0,VLOOKUP(A5497,Seguimiento_Mar_2025!G$4:H$356,2,FALSE),"")</f>
        <v>Docentes de establecimientos educativos oficiales beneficiados con procesos de formación en competencias TIC y digital.</v>
      </c>
      <c r="C5497" s="1" t="str">
        <f>+IF(LEN(A5497)&gt;0,VLOOKUP(A5497,Seguimiento_Mar_2025!G$4:J$356,4,FALSE),"")</f>
        <v>Secretaría de Educación</v>
      </c>
      <c r="D5497" s="2" t="s">
        <v>1262</v>
      </c>
      <c r="E5497" t="str">
        <f t="shared" si="173"/>
        <v>52030202Segovia</v>
      </c>
      <c r="F5497" t="str">
        <f t="shared" si="172"/>
        <v/>
      </c>
      <c r="H5497" s="2">
        <v>3</v>
      </c>
      <c r="I5497">
        <f>+ABS(SUMIF($A$4:$A$11183,A5497,$H$4:$H$11183)-IF(ISERROR(VLOOKUP(A5497,Seguimiento_Mar_2025!G$4:U$356,15,FALSE)),0,VLOOKUP(A5497,Seguimiento_Mar_2025!G$4:U$356,15,FALSE)))</f>
        <v>0</v>
      </c>
    </row>
    <row r="5498" spans="1:9" ht="30">
      <c r="A5498" t="s">
        <v>363</v>
      </c>
      <c r="B5498" s="1" t="str">
        <f>+IF(LEN(A5498)&gt;0,VLOOKUP(A5498,Seguimiento_Mar_2025!G$4:H$356,2,FALSE),"")</f>
        <v>Docentes de establecimientos educativos oficiales beneficiados con procesos de formación en competencias TIC y digital.</v>
      </c>
      <c r="C5498" s="1" t="str">
        <f>+IF(LEN(A5498)&gt;0,VLOOKUP(A5498,Seguimiento_Mar_2025!G$4:J$356,4,FALSE),"")</f>
        <v>Secretaría de Educación</v>
      </c>
      <c r="D5498" s="2" t="s">
        <v>1263</v>
      </c>
      <c r="E5498" t="str">
        <f t="shared" si="173"/>
        <v>52030202Tarazá</v>
      </c>
      <c r="F5498" t="str">
        <f t="shared" si="172"/>
        <v/>
      </c>
      <c r="H5498" s="2">
        <v>3</v>
      </c>
      <c r="I5498">
        <f>+ABS(SUMIF($A$4:$A$11183,A5498,$H$4:$H$11183)-IF(ISERROR(VLOOKUP(A5498,Seguimiento_Mar_2025!G$4:U$356,15,FALSE)),0,VLOOKUP(A5498,Seguimiento_Mar_2025!G$4:U$356,15,FALSE)))</f>
        <v>0</v>
      </c>
    </row>
    <row r="5499" spans="1:9" ht="30">
      <c r="A5499" t="s">
        <v>363</v>
      </c>
      <c r="B5499" s="1" t="str">
        <f>+IF(LEN(A5499)&gt;0,VLOOKUP(A5499,Seguimiento_Mar_2025!G$4:H$356,2,FALSE),"")</f>
        <v>Docentes de establecimientos educativos oficiales beneficiados con procesos de formación en competencias TIC y digital.</v>
      </c>
      <c r="C5499" s="1" t="str">
        <f>+IF(LEN(A5499)&gt;0,VLOOKUP(A5499,Seguimiento_Mar_2025!G$4:J$356,4,FALSE),"")</f>
        <v>Secretaría de Educación</v>
      </c>
      <c r="D5499" s="2" t="s">
        <v>1348</v>
      </c>
      <c r="E5499" t="str">
        <f t="shared" si="173"/>
        <v>52030202Toledo</v>
      </c>
      <c r="F5499" t="str">
        <f t="shared" si="172"/>
        <v/>
      </c>
      <c r="H5499" s="2">
        <v>2</v>
      </c>
      <c r="I5499">
        <f>+ABS(SUMIF($A$4:$A$11183,A5499,$H$4:$H$11183)-IF(ISERROR(VLOOKUP(A5499,Seguimiento_Mar_2025!G$4:U$356,15,FALSE)),0,VLOOKUP(A5499,Seguimiento_Mar_2025!G$4:U$356,15,FALSE)))</f>
        <v>0</v>
      </c>
    </row>
    <row r="5500" spans="1:9" ht="30">
      <c r="A5500" t="s">
        <v>363</v>
      </c>
      <c r="B5500" s="1" t="str">
        <f>+IF(LEN(A5500)&gt;0,VLOOKUP(A5500,Seguimiento_Mar_2025!G$4:H$356,2,FALSE),"")</f>
        <v>Docentes de establecimientos educativos oficiales beneficiados con procesos de formación en competencias TIC y digital.</v>
      </c>
      <c r="C5500" s="1" t="str">
        <f>+IF(LEN(A5500)&gt;0,VLOOKUP(A5500,Seguimiento_Mar_2025!G$4:J$356,4,FALSE),"")</f>
        <v>Secretaría de Educación</v>
      </c>
      <c r="D5500" s="2" t="s">
        <v>1290</v>
      </c>
      <c r="E5500" t="str">
        <f t="shared" si="173"/>
        <v>52030202Uramita</v>
      </c>
      <c r="F5500" t="str">
        <f t="shared" si="172"/>
        <v/>
      </c>
      <c r="H5500" s="2">
        <v>2</v>
      </c>
      <c r="I5500">
        <f>+ABS(SUMIF($A$4:$A$11183,A5500,$H$4:$H$11183)-IF(ISERROR(VLOOKUP(A5500,Seguimiento_Mar_2025!G$4:U$356,15,FALSE)),0,VLOOKUP(A5500,Seguimiento_Mar_2025!G$4:U$356,15,FALSE)))</f>
        <v>0</v>
      </c>
    </row>
    <row r="5501" spans="1:9" ht="30">
      <c r="A5501" t="s">
        <v>363</v>
      </c>
      <c r="B5501" s="1" t="str">
        <f>+IF(LEN(A5501)&gt;0,VLOOKUP(A5501,Seguimiento_Mar_2025!G$4:H$356,2,FALSE),"")</f>
        <v>Docentes de establecimientos educativos oficiales beneficiados con procesos de formación en competencias TIC y digital.</v>
      </c>
      <c r="C5501" s="1" t="str">
        <f>+IF(LEN(A5501)&gt;0,VLOOKUP(A5501,Seguimiento_Mar_2025!G$4:J$356,4,FALSE),"")</f>
        <v>Secretaría de Educación</v>
      </c>
      <c r="D5501" s="2" t="s">
        <v>1611</v>
      </c>
      <c r="E5501" t="str">
        <f t="shared" si="173"/>
        <v>52030202ABRIAQUí</v>
      </c>
      <c r="F5501" t="str">
        <f t="shared" si="172"/>
        <v/>
      </c>
      <c r="H5501" s="2">
        <v>1</v>
      </c>
      <c r="I5501">
        <f>+ABS(SUMIF($A$4:$A$11183,A5501,$H$4:$H$11183)-IF(ISERROR(VLOOKUP(A5501,Seguimiento_Mar_2025!G$4:U$356,15,FALSE)),0,VLOOKUP(A5501,Seguimiento_Mar_2025!G$4:U$356,15,FALSE)))</f>
        <v>0</v>
      </c>
    </row>
    <row r="5502" spans="1:9">
      <c r="A5502" s="2" t="s">
        <v>371</v>
      </c>
      <c r="B5502" s="1" t="str">
        <f>+IF(LEN(A5502)&gt;0,VLOOKUP(A5502,Seguimiento_Mar_2025!G$4:H$356,2,FALSE),"")</f>
        <v>Sedes educativas conectadas a internet</v>
      </c>
      <c r="C5502" s="1" t="str">
        <f>+IF(LEN(A5502)&gt;0,VLOOKUP(A5502,Seguimiento_Mar_2025!G$4:J$356,4,FALSE),"")</f>
        <v>Secretaría de Educación</v>
      </c>
      <c r="D5502" s="2" t="s">
        <v>1229</v>
      </c>
      <c r="E5502" t="str">
        <f t="shared" si="173"/>
        <v>52030302.Departamento</v>
      </c>
      <c r="F5502" t="str">
        <f t="shared" si="172"/>
        <v/>
      </c>
      <c r="H5502" s="2">
        <v>22</v>
      </c>
      <c r="I5502">
        <f>+ABS(SUMIF($A$4:$A$11183,A5502,$H$4:$H$11183)-IF(ISERROR(VLOOKUP(A5502,Seguimiento_Mar_2025!G$4:U$356,15,FALSE)),0,VLOOKUP(A5502,Seguimiento_Mar_2025!G$4:U$356,15,FALSE)))</f>
        <v>0</v>
      </c>
    </row>
    <row r="5503" spans="1:9" ht="30">
      <c r="A5503" s="2" t="s">
        <v>389</v>
      </c>
      <c r="B5503" s="1" t="str">
        <f>+IF(LEN(A5503)&gt;0,VLOOKUP(A5503,Seguimiento_Mar_2025!G$4:H$356,2,FALSE),"")</f>
        <v>Establecimientos Educativos oficiales acompañados en la formulación o implementación de los proyectos pedagógicos.</v>
      </c>
      <c r="C5503" s="1" t="str">
        <f>+IF(LEN(A5503)&gt;0,VLOOKUP(A5503,Seguimiento_Mar_2025!G$4:J$356,4,FALSE),"")</f>
        <v>Secretaría de Educación</v>
      </c>
      <c r="D5503" s="2" t="s">
        <v>1315</v>
      </c>
      <c r="E5503" t="str">
        <f t="shared" si="173"/>
        <v>52030504Campamento</v>
      </c>
      <c r="F5503" t="str">
        <f t="shared" si="172"/>
        <v/>
      </c>
      <c r="H5503" s="2">
        <v>1</v>
      </c>
      <c r="I5503">
        <f>+ABS(SUMIF($A$4:$A$11183,A5503,$H$4:$H$11183)-IF(ISERROR(VLOOKUP(A5503,Seguimiento_Mar_2025!G$4:U$356,15,FALSE)),0,VLOOKUP(A5503,Seguimiento_Mar_2025!G$4:U$356,15,FALSE)))</f>
        <v>0</v>
      </c>
    </row>
    <row r="5504" spans="1:9" ht="30">
      <c r="A5504" s="2" t="s">
        <v>389</v>
      </c>
      <c r="B5504" s="1" t="str">
        <f>+IF(LEN(A5504)&gt;0,VLOOKUP(A5504,Seguimiento_Mar_2025!G$4:H$356,2,FALSE),"")</f>
        <v>Establecimientos Educativos oficiales acompañados en la formulación o implementación de los proyectos pedagógicos.</v>
      </c>
      <c r="C5504" s="1" t="str">
        <f>+IF(LEN(A5504)&gt;0,VLOOKUP(A5504,Seguimiento_Mar_2025!G$4:J$356,4,FALSE),"")</f>
        <v>Secretaría de Educación</v>
      </c>
      <c r="D5504" s="2" t="s">
        <v>1266</v>
      </c>
      <c r="E5504" t="str">
        <f t="shared" si="173"/>
        <v>52030504Carepa</v>
      </c>
      <c r="F5504" t="str">
        <f t="shared" si="172"/>
        <v/>
      </c>
      <c r="H5504" s="2">
        <v>1</v>
      </c>
      <c r="I5504">
        <f>+ABS(SUMIF($A$4:$A$11183,A5504,$H$4:$H$11183)-IF(ISERROR(VLOOKUP(A5504,Seguimiento_Mar_2025!G$4:U$356,15,FALSE)),0,VLOOKUP(A5504,Seguimiento_Mar_2025!G$4:U$356,15,FALSE)))</f>
        <v>0</v>
      </c>
    </row>
    <row r="5505" spans="1:9" ht="30">
      <c r="A5505" s="2" t="s">
        <v>389</v>
      </c>
      <c r="B5505" s="1" t="str">
        <f>+IF(LEN(A5505)&gt;0,VLOOKUP(A5505,Seguimiento_Mar_2025!G$4:H$356,2,FALSE),"")</f>
        <v>Establecimientos Educativos oficiales acompañados en la formulación o implementación de los proyectos pedagógicos.</v>
      </c>
      <c r="C5505" s="1" t="str">
        <f>+IF(LEN(A5505)&gt;0,VLOOKUP(A5505,Seguimiento_Mar_2025!G$4:J$356,4,FALSE),"")</f>
        <v>Secretaría de Educación</v>
      </c>
      <c r="D5505" s="2" t="s">
        <v>1245</v>
      </c>
      <c r="E5505" t="str">
        <f t="shared" si="173"/>
        <v>52030504Copacabana</v>
      </c>
      <c r="F5505" t="str">
        <f t="shared" si="172"/>
        <v/>
      </c>
      <c r="H5505" s="2">
        <v>1</v>
      </c>
      <c r="I5505">
        <f>+ABS(SUMIF($A$4:$A$11183,A5505,$H$4:$H$11183)-IF(ISERROR(VLOOKUP(A5505,Seguimiento_Mar_2025!G$4:U$356,15,FALSE)),0,VLOOKUP(A5505,Seguimiento_Mar_2025!G$4:U$356,15,FALSE)))</f>
        <v>0</v>
      </c>
    </row>
    <row r="5506" spans="1:9" ht="30">
      <c r="A5506" s="2" t="s">
        <v>389</v>
      </c>
      <c r="B5506" s="1" t="str">
        <f>+IF(LEN(A5506)&gt;0,VLOOKUP(A5506,Seguimiento_Mar_2025!G$4:H$356,2,FALSE),"")</f>
        <v>Establecimientos Educativos oficiales acompañados en la formulación o implementación de los proyectos pedagógicos.</v>
      </c>
      <c r="C5506" s="1" t="str">
        <f>+IF(LEN(A5506)&gt;0,VLOOKUP(A5506,Seguimiento_Mar_2025!G$4:J$356,4,FALSE),"")</f>
        <v>Secretaría de Educación</v>
      </c>
      <c r="D5506" s="2" t="s">
        <v>1319</v>
      </c>
      <c r="E5506" t="str">
        <f t="shared" si="173"/>
        <v>52030504Donmatías</v>
      </c>
      <c r="F5506" t="str">
        <f t="shared" si="172"/>
        <v/>
      </c>
      <c r="H5506" s="2">
        <v>1</v>
      </c>
      <c r="I5506">
        <f>+ABS(SUMIF($A$4:$A$11183,A5506,$H$4:$H$11183)-IF(ISERROR(VLOOKUP(A5506,Seguimiento_Mar_2025!G$4:U$356,15,FALSE)),0,VLOOKUP(A5506,Seguimiento_Mar_2025!G$4:U$356,15,FALSE)))</f>
        <v>0</v>
      </c>
    </row>
    <row r="5507" spans="1:9" ht="30">
      <c r="A5507" s="2" t="s">
        <v>389</v>
      </c>
      <c r="B5507" s="1" t="str">
        <f>+IF(LEN(A5507)&gt;0,VLOOKUP(A5507,Seguimiento_Mar_2025!G$4:H$356,2,FALSE),"")</f>
        <v>Establecimientos Educativos oficiales acompañados en la formulación o implementación de los proyectos pedagógicos.</v>
      </c>
      <c r="C5507" s="1" t="str">
        <f>+IF(LEN(A5507)&gt;0,VLOOKUP(A5507,Seguimiento_Mar_2025!G$4:J$356,4,FALSE),"")</f>
        <v>Secretaría de Educación</v>
      </c>
      <c r="D5507" s="2" t="s">
        <v>1455</v>
      </c>
      <c r="E5507" t="str">
        <f t="shared" si="173"/>
        <v>52030504EL SANTUARIO</v>
      </c>
      <c r="F5507" t="str">
        <f t="shared" si="172"/>
        <v/>
      </c>
      <c r="H5507" s="2">
        <v>1</v>
      </c>
      <c r="I5507">
        <f>+ABS(SUMIF($A$4:$A$11183,A5507,$H$4:$H$11183)-IF(ISERROR(VLOOKUP(A5507,Seguimiento_Mar_2025!G$4:U$356,15,FALSE)),0,VLOOKUP(A5507,Seguimiento_Mar_2025!G$4:U$356,15,FALSE)))</f>
        <v>0</v>
      </c>
    </row>
    <row r="5508" spans="1:9" ht="30">
      <c r="A5508" s="2" t="s">
        <v>389</v>
      </c>
      <c r="B5508" s="1" t="str">
        <f>+IF(LEN(A5508)&gt;0,VLOOKUP(A5508,Seguimiento_Mar_2025!G$4:H$356,2,FALSE),"")</f>
        <v>Establecimientos Educativos oficiales acompañados en la formulación o implementación de los proyectos pedagógicos.</v>
      </c>
      <c r="C5508" s="1" t="str">
        <f>+IF(LEN(A5508)&gt;0,VLOOKUP(A5508,Seguimiento_Mar_2025!G$4:J$356,4,FALSE),"")</f>
        <v>Secretaría de Educación</v>
      </c>
      <c r="D5508" s="2" t="s">
        <v>1325</v>
      </c>
      <c r="E5508" t="str">
        <f t="shared" si="173"/>
        <v>52030504Giraldo</v>
      </c>
      <c r="F5508" t="str">
        <f t="shared" ref="F5508:F5571" si="174">+IF(IF(LEN(E5508)&gt;0,COUNTIF($E$4:$E$11183,E5508),"")=1,"",IF(LEN(E5508)&gt;0,COUNTIF($E$4:$E$11183,E5508),""))</f>
        <v/>
      </c>
      <c r="H5508" s="2">
        <v>1</v>
      </c>
      <c r="I5508">
        <f>+ABS(SUMIF($A$4:$A$11183,A5508,$H$4:$H$11183)-IF(ISERROR(VLOOKUP(A5508,Seguimiento_Mar_2025!G$4:U$356,15,FALSE)),0,VLOOKUP(A5508,Seguimiento_Mar_2025!G$4:U$356,15,FALSE)))</f>
        <v>0</v>
      </c>
    </row>
    <row r="5509" spans="1:9" ht="30">
      <c r="A5509" s="2" t="s">
        <v>389</v>
      </c>
      <c r="B5509" s="1" t="str">
        <f>+IF(LEN(A5509)&gt;0,VLOOKUP(A5509,Seguimiento_Mar_2025!G$4:H$356,2,FALSE),"")</f>
        <v>Establecimientos Educativos oficiales acompañados en la formulación o implementación de los proyectos pedagógicos.</v>
      </c>
      <c r="C5509" s="1" t="str">
        <f>+IF(LEN(A5509)&gt;0,VLOOKUP(A5509,Seguimiento_Mar_2025!G$4:J$356,4,FALSE),"")</f>
        <v>Secretaría de Educación</v>
      </c>
      <c r="D5509" s="2" t="s">
        <v>1331</v>
      </c>
      <c r="E5509" t="str">
        <f t="shared" si="173"/>
        <v>52030504La Ceja del Tambo</v>
      </c>
      <c r="F5509" t="str">
        <f t="shared" si="174"/>
        <v/>
      </c>
      <c r="H5509" s="2">
        <v>2</v>
      </c>
      <c r="I5509">
        <f>+ABS(SUMIF($A$4:$A$11183,A5509,$H$4:$H$11183)-IF(ISERROR(VLOOKUP(A5509,Seguimiento_Mar_2025!G$4:U$356,15,FALSE)),0,VLOOKUP(A5509,Seguimiento_Mar_2025!G$4:U$356,15,FALSE)))</f>
        <v>0</v>
      </c>
    </row>
    <row r="5510" spans="1:9" ht="30">
      <c r="A5510" s="2" t="s">
        <v>389</v>
      </c>
      <c r="B5510" s="1" t="str">
        <f>+IF(LEN(A5510)&gt;0,VLOOKUP(A5510,Seguimiento_Mar_2025!G$4:H$356,2,FALSE),"")</f>
        <v>Establecimientos Educativos oficiales acompañados en la formulación o implementación de los proyectos pedagógicos.</v>
      </c>
      <c r="C5510" s="1" t="str">
        <f>+IF(LEN(A5510)&gt;0,VLOOKUP(A5510,Seguimiento_Mar_2025!G$4:J$356,4,FALSE),"")</f>
        <v>Secretaría de Educación</v>
      </c>
      <c r="D5510" s="2" t="s">
        <v>1244</v>
      </c>
      <c r="E5510" t="str">
        <f t="shared" si="173"/>
        <v>52030504El Peñol</v>
      </c>
      <c r="F5510" t="str">
        <f t="shared" si="174"/>
        <v/>
      </c>
      <c r="H5510" s="2">
        <v>1</v>
      </c>
      <c r="I5510">
        <f>+ABS(SUMIF($A$4:$A$11183,A5510,$H$4:$H$11183)-IF(ISERROR(VLOOKUP(A5510,Seguimiento_Mar_2025!G$4:U$356,15,FALSE)),0,VLOOKUP(A5510,Seguimiento_Mar_2025!G$4:U$356,15,FALSE)))</f>
        <v>0</v>
      </c>
    </row>
    <row r="5511" spans="1:9" ht="30">
      <c r="A5511" s="2" t="s">
        <v>389</v>
      </c>
      <c r="B5511" s="1" t="str">
        <f>+IF(LEN(A5511)&gt;0,VLOOKUP(A5511,Seguimiento_Mar_2025!G$4:H$356,2,FALSE),"")</f>
        <v>Establecimientos Educativos oficiales acompañados en la formulación o implementación de los proyectos pedagógicos.</v>
      </c>
      <c r="C5511" s="1" t="str">
        <f>+IF(LEN(A5511)&gt;0,VLOOKUP(A5511,Seguimiento_Mar_2025!G$4:J$356,4,FALSE),"")</f>
        <v>Secretaría de Educación</v>
      </c>
      <c r="D5511" s="2" t="s">
        <v>1236</v>
      </c>
      <c r="E5511" t="str">
        <f t="shared" si="173"/>
        <v>52030504San Jerónimo</v>
      </c>
      <c r="F5511" t="str">
        <f t="shared" si="174"/>
        <v/>
      </c>
      <c r="H5511" s="2">
        <v>1</v>
      </c>
      <c r="I5511">
        <f>+ABS(SUMIF($A$4:$A$11183,A5511,$H$4:$H$11183)-IF(ISERROR(VLOOKUP(A5511,Seguimiento_Mar_2025!G$4:U$356,15,FALSE)),0,VLOOKUP(A5511,Seguimiento_Mar_2025!G$4:U$356,15,FALSE)))</f>
        <v>0</v>
      </c>
    </row>
    <row r="5512" spans="1:9" ht="30">
      <c r="A5512" s="2" t="s">
        <v>389</v>
      </c>
      <c r="B5512" s="1" t="str">
        <f>+IF(LEN(A5512)&gt;0,VLOOKUP(A5512,Seguimiento_Mar_2025!G$4:H$356,2,FALSE),"")</f>
        <v>Establecimientos Educativos oficiales acompañados en la formulación o implementación de los proyectos pedagógicos.</v>
      </c>
      <c r="C5512" s="1" t="str">
        <f>+IF(LEN(A5512)&gt;0,VLOOKUP(A5512,Seguimiento_Mar_2025!G$4:J$356,4,FALSE),"")</f>
        <v>Secretaría de Educación</v>
      </c>
      <c r="D5512" s="2" t="s">
        <v>1259</v>
      </c>
      <c r="E5512" t="str">
        <f t="shared" si="173"/>
        <v>52030504Santa Rosa de Osos</v>
      </c>
      <c r="F5512" t="str">
        <f t="shared" si="174"/>
        <v/>
      </c>
      <c r="H5512" s="2">
        <v>1</v>
      </c>
      <c r="I5512">
        <f>+ABS(SUMIF($A$4:$A$11183,A5512,$H$4:$H$11183)-IF(ISERROR(VLOOKUP(A5512,Seguimiento_Mar_2025!G$4:U$356,15,FALSE)),0,VLOOKUP(A5512,Seguimiento_Mar_2025!G$4:U$356,15,FALSE)))</f>
        <v>0</v>
      </c>
    </row>
    <row r="5513" spans="1:9" ht="45">
      <c r="A5513" s="2" t="s">
        <v>387</v>
      </c>
      <c r="B5513" s="1" t="str">
        <f>+IF(LEN(A5513)&gt;0,VLOOKUP(A5513,Seguimiento_Mar_2025!G$4:H$356,2,FALSE),"")</f>
        <v>Establecimientos Educativos oficiales acompañados en la revisión, actualización o resignificación del PEI o PEC y en el diseño e implementación de los PMI</v>
      </c>
      <c r="C5513" s="1" t="str">
        <f>+IF(LEN(A5513)&gt;0,VLOOKUP(A5513,Seguimiento_Mar_2025!G$4:J$356,4,FALSE),"")</f>
        <v>Secretaría de Educación</v>
      </c>
      <c r="D5513" s="2" t="s">
        <v>1573</v>
      </c>
      <c r="E5513" t="str">
        <f t="shared" si="173"/>
        <v>52030503SANTA FE DE ANTIOQUIA</v>
      </c>
      <c r="F5513" t="str">
        <f t="shared" si="174"/>
        <v/>
      </c>
      <c r="H5513" s="2">
        <v>4</v>
      </c>
      <c r="I5513">
        <f>+ABS(SUMIF($A$4:$A$11183,A5513,$H$4:$H$11183)-IF(ISERROR(VLOOKUP(A5513,Seguimiento_Mar_2025!G$4:U$356,15,FALSE)),0,VLOOKUP(A5513,Seguimiento_Mar_2025!G$4:U$356,15,FALSE)))</f>
        <v>0</v>
      </c>
    </row>
    <row r="5514" spans="1:9" ht="45">
      <c r="A5514" s="2" t="s">
        <v>387</v>
      </c>
      <c r="B5514" s="1" t="str">
        <f>+IF(LEN(A5514)&gt;0,VLOOKUP(A5514,Seguimiento_Mar_2025!G$4:H$356,2,FALSE),"")</f>
        <v>Establecimientos Educativos oficiales acompañados en la revisión, actualización o resignificación del PEI o PEC y en el diseño e implementación de los PMI</v>
      </c>
      <c r="C5514" s="1" t="str">
        <f>+IF(LEN(A5514)&gt;0,VLOOKUP(A5514,Seguimiento_Mar_2025!G$4:J$356,4,FALSE),"")</f>
        <v>Secretaría de Educación</v>
      </c>
      <c r="D5514" s="2" t="s">
        <v>1529</v>
      </c>
      <c r="E5514" t="str">
        <f t="shared" si="173"/>
        <v>52030503MONTEBELLO</v>
      </c>
      <c r="F5514" t="str">
        <f t="shared" si="174"/>
        <v/>
      </c>
      <c r="H5514" s="2">
        <v>1</v>
      </c>
      <c r="I5514">
        <f>+ABS(SUMIF($A$4:$A$11183,A5514,$H$4:$H$11183)-IF(ISERROR(VLOOKUP(A5514,Seguimiento_Mar_2025!G$4:U$356,15,FALSE)),0,VLOOKUP(A5514,Seguimiento_Mar_2025!G$4:U$356,15,FALSE)))</f>
        <v>0</v>
      </c>
    </row>
    <row r="5515" spans="1:9" ht="30">
      <c r="A5515" t="s">
        <v>349</v>
      </c>
      <c r="B5515" s="1" t="str">
        <f>+IF(LEN(A5515)&gt;0,VLOOKUP(A5515,Seguimiento_Mar_2025!G$4:H$356,2,FALSE),"")</f>
        <v>Establecimientos educativos asesorados en la implementación de la ruta de atención integral,  protocolos para la convivencia y el Gobierno Escolar</v>
      </c>
      <c r="C5515" s="1" t="str">
        <f>+IF(LEN(A5515)&gt;0,VLOOKUP(A5515,Seguimiento_Mar_2025!G$4:J$356,4,FALSE),"")</f>
        <v>Secretaría de Educación</v>
      </c>
      <c r="D5515" s="2" t="s">
        <v>1265</v>
      </c>
      <c r="E5515" t="str">
        <f t="shared" si="173"/>
        <v>52030114Caucasia</v>
      </c>
      <c r="F5515" t="str">
        <f t="shared" si="174"/>
        <v/>
      </c>
      <c r="H5515" s="2">
        <v>18</v>
      </c>
      <c r="I5515">
        <f>+ABS(SUMIF($A$4:$A$11183,A5515,$H$4:$H$11183)-IF(ISERROR(VLOOKUP(A5515,Seguimiento_Mar_2025!G$4:U$356,15,FALSE)),0,VLOOKUP(A5515,Seguimiento_Mar_2025!G$4:U$356,15,FALSE)))</f>
        <v>0</v>
      </c>
    </row>
    <row r="5516" spans="1:9" ht="30">
      <c r="A5516" t="s">
        <v>349</v>
      </c>
      <c r="B5516" s="1" t="str">
        <f>+IF(LEN(A5516)&gt;0,VLOOKUP(A5516,Seguimiento_Mar_2025!G$4:H$356,2,FALSE),"")</f>
        <v>Establecimientos educativos asesorados en la implementación de la ruta de atención integral,  protocolos para la convivencia y el Gobierno Escolar</v>
      </c>
      <c r="C5516" s="1" t="str">
        <f>+IF(LEN(A5516)&gt;0,VLOOKUP(A5516,Seguimiento_Mar_2025!G$4:J$356,4,FALSE),"")</f>
        <v>Secretaría de Educación</v>
      </c>
      <c r="D5516" s="2" t="s">
        <v>1242</v>
      </c>
      <c r="E5516" t="str">
        <f t="shared" si="173"/>
        <v>52030114San Carlos</v>
      </c>
      <c r="F5516" t="str">
        <f t="shared" si="174"/>
        <v/>
      </c>
      <c r="H5516" s="2">
        <v>1</v>
      </c>
      <c r="I5516">
        <f>+ABS(SUMIF($A$4:$A$11183,A5516,$H$4:$H$11183)-IF(ISERROR(VLOOKUP(A5516,Seguimiento_Mar_2025!G$4:U$356,15,FALSE)),0,VLOOKUP(A5516,Seguimiento_Mar_2025!G$4:U$356,15,FALSE)))</f>
        <v>0</v>
      </c>
    </row>
    <row r="5517" spans="1:9" ht="30">
      <c r="A5517" t="s">
        <v>349</v>
      </c>
      <c r="B5517" s="1" t="str">
        <f>+IF(LEN(A5517)&gt;0,VLOOKUP(A5517,Seguimiento_Mar_2025!G$4:H$356,2,FALSE),"")</f>
        <v>Establecimientos educativos asesorados en la implementación de la ruta de atención integral,  protocolos para la convivencia y el Gobierno Escolar</v>
      </c>
      <c r="C5517" s="1" t="str">
        <f>+IF(LEN(A5517)&gt;0,VLOOKUP(A5517,Seguimiento_Mar_2025!G$4:J$356,4,FALSE),"")</f>
        <v>Secretaría de Educación</v>
      </c>
      <c r="D5517" s="2" t="s">
        <v>1348</v>
      </c>
      <c r="E5517" t="str">
        <f t="shared" si="173"/>
        <v>52030114Toledo</v>
      </c>
      <c r="F5517" t="str">
        <f t="shared" si="174"/>
        <v/>
      </c>
      <c r="H5517" s="2">
        <v>1</v>
      </c>
      <c r="I5517">
        <f>+ABS(SUMIF($A$4:$A$11183,A5517,$H$4:$H$11183)-IF(ISERROR(VLOOKUP(A5517,Seguimiento_Mar_2025!G$4:U$356,15,FALSE)),0,VLOOKUP(A5517,Seguimiento_Mar_2025!G$4:U$356,15,FALSE)))</f>
        <v>0</v>
      </c>
    </row>
    <row r="5518" spans="1:9">
      <c r="A5518" s="2" t="s">
        <v>369</v>
      </c>
      <c r="B5518" s="1" t="str">
        <f>+IF(LEN(A5518)&gt;0,VLOOKUP(A5518,Seguimiento_Mar_2025!G$4:H$356,2,FALSE),"")</f>
        <v xml:space="preserve">Sedes educativas mejoradas </v>
      </c>
      <c r="C5518" s="1" t="str">
        <f>+IF(LEN(A5518)&gt;0,VLOOKUP(A5518,Seguimiento_Mar_2025!G$4:J$356,4,FALSE),"")</f>
        <v>Secretaría de Educación</v>
      </c>
      <c r="D5518" s="2" t="s">
        <v>1305</v>
      </c>
      <c r="E5518" t="str">
        <f t="shared" si="173"/>
        <v>52030301Amalfi</v>
      </c>
      <c r="F5518" t="str">
        <f t="shared" si="174"/>
        <v/>
      </c>
      <c r="H5518" s="2">
        <v>2</v>
      </c>
      <c r="I5518">
        <f>+ABS(SUMIF($A$4:$A$11183,A5518,$H$4:$H$11183)-IF(ISERROR(VLOOKUP(A5518,Seguimiento_Mar_2025!G$4:U$356,15,FALSE)),0,VLOOKUP(A5518,Seguimiento_Mar_2025!G$4:U$356,15,FALSE)))</f>
        <v>0</v>
      </c>
    </row>
    <row r="5519" spans="1:9">
      <c r="A5519" s="2" t="s">
        <v>369</v>
      </c>
      <c r="B5519" s="1" t="str">
        <f>+IF(LEN(A5519)&gt;0,VLOOKUP(A5519,Seguimiento_Mar_2025!G$4:H$356,2,FALSE),"")</f>
        <v xml:space="preserve">Sedes educativas mejoradas </v>
      </c>
      <c r="C5519" s="1" t="str">
        <f>+IF(LEN(A5519)&gt;0,VLOOKUP(A5519,Seguimiento_Mar_2025!G$4:J$356,4,FALSE),"")</f>
        <v>Secretaría de Educación</v>
      </c>
      <c r="D5519" s="2" t="s">
        <v>1313</v>
      </c>
      <c r="E5519" t="str">
        <f t="shared" si="173"/>
        <v>52030301Caicedo</v>
      </c>
      <c r="F5519" t="str">
        <f t="shared" si="174"/>
        <v/>
      </c>
      <c r="H5519" s="2">
        <v>16</v>
      </c>
      <c r="I5519">
        <f>+ABS(SUMIF($A$4:$A$11183,A5519,$H$4:$H$11183)-IF(ISERROR(VLOOKUP(A5519,Seguimiento_Mar_2025!G$4:U$356,15,FALSE)),0,VLOOKUP(A5519,Seguimiento_Mar_2025!G$4:U$356,15,FALSE)))</f>
        <v>0</v>
      </c>
    </row>
    <row r="5520" spans="1:9">
      <c r="A5520" s="2" t="s">
        <v>369</v>
      </c>
      <c r="B5520" s="1" t="str">
        <f>+IF(LEN(A5520)&gt;0,VLOOKUP(A5520,Seguimiento_Mar_2025!G$4:H$356,2,FALSE),"")</f>
        <v xml:space="preserve">Sedes educativas mejoradas </v>
      </c>
      <c r="C5520" s="1" t="str">
        <f>+IF(LEN(A5520)&gt;0,VLOOKUP(A5520,Seguimiento_Mar_2025!G$4:J$356,4,FALSE),"")</f>
        <v>Secretaría de Educación</v>
      </c>
      <c r="D5520" s="2" t="s">
        <v>1324</v>
      </c>
      <c r="E5520" t="str">
        <f t="shared" si="173"/>
        <v>52030301Frontino</v>
      </c>
      <c r="F5520" t="str">
        <f t="shared" si="174"/>
        <v/>
      </c>
      <c r="H5520" s="2">
        <v>2</v>
      </c>
      <c r="I5520">
        <f>+ABS(SUMIF($A$4:$A$11183,A5520,$H$4:$H$11183)-IF(ISERROR(VLOOKUP(A5520,Seguimiento_Mar_2025!G$4:U$356,15,FALSE)),0,VLOOKUP(A5520,Seguimiento_Mar_2025!G$4:U$356,15,FALSE)))</f>
        <v>0</v>
      </c>
    </row>
    <row r="5521" spans="1:9">
      <c r="A5521" s="2" t="s">
        <v>369</v>
      </c>
      <c r="B5521" s="1" t="str">
        <f>+IF(LEN(A5521)&gt;0,VLOOKUP(A5521,Seguimiento_Mar_2025!G$4:H$356,2,FALSE),"")</f>
        <v xml:space="preserve">Sedes educativas mejoradas </v>
      </c>
      <c r="C5521" s="1" t="str">
        <f>+IF(LEN(A5521)&gt;0,VLOOKUP(A5521,Seguimiento_Mar_2025!G$4:J$356,4,FALSE),"")</f>
        <v>Secretaría de Educación</v>
      </c>
      <c r="D5521" s="2" t="s">
        <v>1237</v>
      </c>
      <c r="E5521" t="str">
        <f t="shared" si="173"/>
        <v>52030301Jericó</v>
      </c>
      <c r="F5521" t="str">
        <f t="shared" si="174"/>
        <v/>
      </c>
      <c r="H5521" s="2">
        <v>2</v>
      </c>
      <c r="I5521">
        <f>+ABS(SUMIF($A$4:$A$11183,A5521,$H$4:$H$11183)-IF(ISERROR(VLOOKUP(A5521,Seguimiento_Mar_2025!G$4:U$356,15,FALSE)),0,VLOOKUP(A5521,Seguimiento_Mar_2025!G$4:U$356,15,FALSE)))</f>
        <v>0</v>
      </c>
    </row>
    <row r="5522" spans="1:9">
      <c r="A5522" s="2" t="s">
        <v>369</v>
      </c>
      <c r="B5522" s="1" t="str">
        <f>+IF(LEN(A5522)&gt;0,VLOOKUP(A5522,Seguimiento_Mar_2025!G$4:H$356,2,FALSE),"")</f>
        <v xml:space="preserve">Sedes educativas mejoradas </v>
      </c>
      <c r="C5522" s="1" t="str">
        <f>+IF(LEN(A5522)&gt;0,VLOOKUP(A5522,Seguimiento_Mar_2025!G$4:J$356,4,FALSE),"")</f>
        <v>Secretaría de Educación</v>
      </c>
      <c r="D5522" s="2" t="s">
        <v>1331</v>
      </c>
      <c r="E5522" t="str">
        <f t="shared" si="173"/>
        <v>52030301La Ceja del Tambo</v>
      </c>
      <c r="F5522" t="str">
        <f t="shared" si="174"/>
        <v/>
      </c>
      <c r="H5522" s="2">
        <v>1</v>
      </c>
      <c r="I5522">
        <f>+ABS(SUMIF($A$4:$A$11183,A5522,$H$4:$H$11183)-IF(ISERROR(VLOOKUP(A5522,Seguimiento_Mar_2025!G$4:U$356,15,FALSE)),0,VLOOKUP(A5522,Seguimiento_Mar_2025!G$4:U$356,15,FALSE)))</f>
        <v>0</v>
      </c>
    </row>
    <row r="5523" spans="1:9">
      <c r="A5523" s="2" t="s">
        <v>369</v>
      </c>
      <c r="B5523" s="1" t="str">
        <f>+IF(LEN(A5523)&gt;0,VLOOKUP(A5523,Seguimiento_Mar_2025!G$4:H$356,2,FALSE),"")</f>
        <v xml:space="preserve">Sedes educativas mejoradas </v>
      </c>
      <c r="C5523" s="1" t="str">
        <f>+IF(LEN(A5523)&gt;0,VLOOKUP(A5523,Seguimiento_Mar_2025!G$4:J$356,4,FALSE),"")</f>
        <v>Secretaría de Educación</v>
      </c>
      <c r="D5523" s="2" t="s">
        <v>1483</v>
      </c>
      <c r="E5523" t="str">
        <f t="shared" si="173"/>
        <v>52030301PUERTO TRIUNFO</v>
      </c>
      <c r="F5523" t="str">
        <f t="shared" si="174"/>
        <v/>
      </c>
      <c r="H5523" s="2">
        <v>3</v>
      </c>
      <c r="I5523">
        <f>+ABS(SUMIF($A$4:$A$11183,A5523,$H$4:$H$11183)-IF(ISERROR(VLOOKUP(A5523,Seguimiento_Mar_2025!G$4:U$356,15,FALSE)),0,VLOOKUP(A5523,Seguimiento_Mar_2025!G$4:U$356,15,FALSE)))</f>
        <v>0</v>
      </c>
    </row>
    <row r="5524" spans="1:9">
      <c r="A5524" s="2" t="s">
        <v>369</v>
      </c>
      <c r="B5524" s="1" t="str">
        <f>+IF(LEN(A5524)&gt;0,VLOOKUP(A5524,Seguimiento_Mar_2025!G$4:H$356,2,FALSE),"")</f>
        <v xml:space="preserve">Sedes educativas mejoradas </v>
      </c>
      <c r="C5524" s="1" t="str">
        <f>+IF(LEN(A5524)&gt;0,VLOOKUP(A5524,Seguimiento_Mar_2025!G$4:J$356,4,FALSE),"")</f>
        <v>Secretaría de Educación</v>
      </c>
      <c r="D5524" s="2" t="s">
        <v>1338</v>
      </c>
      <c r="E5524" t="str">
        <f t="shared" si="173"/>
        <v>52030301Sabanalarga</v>
      </c>
      <c r="F5524" t="str">
        <f t="shared" si="174"/>
        <v/>
      </c>
      <c r="H5524" s="2">
        <v>2</v>
      </c>
      <c r="I5524">
        <f>+ABS(SUMIF($A$4:$A$11183,A5524,$H$4:$H$11183)-IF(ISERROR(VLOOKUP(A5524,Seguimiento_Mar_2025!G$4:U$356,15,FALSE)),0,VLOOKUP(A5524,Seguimiento_Mar_2025!G$4:U$356,15,FALSE)))</f>
        <v>0</v>
      </c>
    </row>
    <row r="5525" spans="1:9">
      <c r="A5525" s="2" t="s">
        <v>369</v>
      </c>
      <c r="B5525" s="1" t="str">
        <f>+IF(LEN(A5525)&gt;0,VLOOKUP(A5525,Seguimiento_Mar_2025!G$4:H$356,2,FALSE),"")</f>
        <v xml:space="preserve">Sedes educativas mejoradas </v>
      </c>
      <c r="C5525" s="1" t="str">
        <f>+IF(LEN(A5525)&gt;0,VLOOKUP(A5525,Seguimiento_Mar_2025!G$4:J$356,4,FALSE),"")</f>
        <v>Secretaría de Educación</v>
      </c>
      <c r="D5525" s="2" t="s">
        <v>1498</v>
      </c>
      <c r="E5525" t="str">
        <f t="shared" si="173"/>
        <v>52030301SANTO DOMINGO</v>
      </c>
      <c r="F5525" t="str">
        <f t="shared" si="174"/>
        <v/>
      </c>
      <c r="H5525" s="2">
        <v>4</v>
      </c>
      <c r="I5525">
        <f>+ABS(SUMIF($A$4:$A$11183,A5525,$H$4:$H$11183)-IF(ISERROR(VLOOKUP(A5525,Seguimiento_Mar_2025!G$4:U$356,15,FALSE)),0,VLOOKUP(A5525,Seguimiento_Mar_2025!G$4:U$356,15,FALSE)))</f>
        <v>0</v>
      </c>
    </row>
    <row r="5526" spans="1:9">
      <c r="A5526" s="2" t="s">
        <v>369</v>
      </c>
      <c r="B5526" s="1" t="str">
        <f>+IF(LEN(A5526)&gt;0,VLOOKUP(A5526,Seguimiento_Mar_2025!G$4:H$356,2,FALSE),"")</f>
        <v xml:space="preserve">Sedes educativas mejoradas </v>
      </c>
      <c r="C5526" s="1" t="str">
        <f>+IF(LEN(A5526)&gt;0,VLOOKUP(A5526,Seguimiento_Mar_2025!G$4:J$356,4,FALSE),"")</f>
        <v>Secretaría de Educación</v>
      </c>
      <c r="D5526" s="2" t="s">
        <v>1597</v>
      </c>
      <c r="E5526" t="str">
        <f t="shared" si="173"/>
        <v>52030301VEGACHí</v>
      </c>
      <c r="F5526" t="str">
        <f t="shared" si="174"/>
        <v/>
      </c>
      <c r="H5526" s="2">
        <v>4</v>
      </c>
      <c r="I5526">
        <f>+ABS(SUMIF($A$4:$A$11183,A5526,$H$4:$H$11183)-IF(ISERROR(VLOOKUP(A5526,Seguimiento_Mar_2025!G$4:U$356,15,FALSE)),0,VLOOKUP(A5526,Seguimiento_Mar_2025!G$4:U$356,15,FALSE)))</f>
        <v>0</v>
      </c>
    </row>
    <row r="5527" spans="1:9">
      <c r="A5527" s="2" t="s">
        <v>369</v>
      </c>
      <c r="B5527" s="1" t="str">
        <f>+IF(LEN(A5527)&gt;0,VLOOKUP(A5527,Seguimiento_Mar_2025!G$4:H$356,2,FALSE),"")</f>
        <v xml:space="preserve">Sedes educativas mejoradas </v>
      </c>
      <c r="C5527" s="1" t="str">
        <f>+IF(LEN(A5527)&gt;0,VLOOKUP(A5527,Seguimiento_Mar_2025!G$4:J$356,4,FALSE),"")</f>
        <v>Secretaría de Educación</v>
      </c>
      <c r="D5527" s="2" t="s">
        <v>1611</v>
      </c>
      <c r="E5527" t="str">
        <f t="shared" si="173"/>
        <v>52030301ABRIAQUí</v>
      </c>
      <c r="F5527" t="str">
        <f t="shared" si="174"/>
        <v/>
      </c>
      <c r="H5527" s="2">
        <v>3</v>
      </c>
      <c r="I5527">
        <f>+ABS(SUMIF($A$4:$A$11183,A5527,$H$4:$H$11183)-IF(ISERROR(VLOOKUP(A5527,Seguimiento_Mar_2025!G$4:U$356,15,FALSE)),0,VLOOKUP(A5527,Seguimiento_Mar_2025!G$4:U$356,15,FALSE)))</f>
        <v>0</v>
      </c>
    </row>
    <row r="5528" spans="1:9">
      <c r="A5528" s="2" t="s">
        <v>355</v>
      </c>
      <c r="B5528" s="1" t="str">
        <f>+IF(LEN(A5528)&gt;0,VLOOKUP(A5528,Seguimiento_Mar_2025!G$4:H$356,2,FALSE),"")</f>
        <v>Personas beneficiarias de estrategias de permanencia</v>
      </c>
      <c r="C5528" s="1" t="str">
        <f>+IF(LEN(A5528)&gt;0,VLOOKUP(A5528,Seguimiento_Mar_2025!G$4:J$356,4,FALSE),"")</f>
        <v>Secretaría de Educación</v>
      </c>
      <c r="D5528" s="2" t="s">
        <v>1433</v>
      </c>
      <c r="E5528" t="str">
        <f t="shared" si="173"/>
        <v>52030117BARBOSA</v>
      </c>
      <c r="F5528" t="str">
        <f t="shared" si="174"/>
        <v/>
      </c>
      <c r="H5528" s="2">
        <v>448</v>
      </c>
      <c r="I5528">
        <f>+ABS(SUMIF($A$4:$A$11183,A5528,$H$4:$H$11183)-IF(ISERROR(VLOOKUP(A5528,Seguimiento_Mar_2025!G$4:U$356,15,FALSE)),0,VLOOKUP(A5528,Seguimiento_Mar_2025!G$4:U$356,15,FALSE)))</f>
        <v>0</v>
      </c>
    </row>
    <row r="5529" spans="1:9" ht="30">
      <c r="A5529" s="2" t="s">
        <v>310</v>
      </c>
      <c r="B5529" s="1" t="str">
        <f>+IF(LEN(A5529)&gt;0,VLOOKUP(A5529,Seguimiento_Mar_2025!G$4:H$356,2,FALSE),"")</f>
        <v>Niños, niñas y adolescentes atendidos en entornos protectores</v>
      </c>
      <c r="C5529" s="1" t="str">
        <f>+IF(LEN(A5529)&gt;0,VLOOKUP(A5529,Seguimiento_Mar_2025!G$4:J$356,4,FALSE),"")</f>
        <v>Despacho del Gobernador/Oficina privada</v>
      </c>
      <c r="D5529" s="2" t="s">
        <v>1257</v>
      </c>
      <c r="E5529" t="str">
        <f t="shared" si="173"/>
        <v>52021001Apartadó</v>
      </c>
      <c r="F5529" t="str">
        <f t="shared" si="174"/>
        <v/>
      </c>
      <c r="H5529" s="2">
        <v>46</v>
      </c>
      <c r="I5529">
        <f>+ABS(SUMIF($A$4:$A$11183,A5529,$H$4:$H$11183)-IF(ISERROR(VLOOKUP(A5529,Seguimiento_Mar_2025!G$4:U$356,15,FALSE)),0,VLOOKUP(A5529,Seguimiento_Mar_2025!G$4:U$356,15,FALSE)))</f>
        <v>0</v>
      </c>
    </row>
    <row r="5530" spans="1:9" ht="30">
      <c r="A5530" s="2" t="s">
        <v>310</v>
      </c>
      <c r="B5530" s="1" t="str">
        <f>+IF(LEN(A5530)&gt;0,VLOOKUP(A5530,Seguimiento_Mar_2025!G$4:H$356,2,FALSE),"")</f>
        <v>Niños, niñas y adolescentes atendidos en entornos protectores</v>
      </c>
      <c r="C5530" s="1" t="str">
        <f>+IF(LEN(A5530)&gt;0,VLOOKUP(A5530,Seguimiento_Mar_2025!G$4:J$356,4,FALSE),"")</f>
        <v>Despacho del Gobernador/Oficina privada</v>
      </c>
      <c r="D5530" s="2" t="s">
        <v>1266</v>
      </c>
      <c r="E5530" t="str">
        <f t="shared" si="173"/>
        <v>52021001Carepa</v>
      </c>
      <c r="F5530" t="str">
        <f t="shared" si="174"/>
        <v/>
      </c>
      <c r="H5530" s="2">
        <v>24</v>
      </c>
      <c r="I5530">
        <f>+ABS(SUMIF($A$4:$A$11183,A5530,$H$4:$H$11183)-IF(ISERROR(VLOOKUP(A5530,Seguimiento_Mar_2025!G$4:U$356,15,FALSE)),0,VLOOKUP(A5530,Seguimiento_Mar_2025!G$4:U$356,15,FALSE)))</f>
        <v>0</v>
      </c>
    </row>
    <row r="5531" spans="1:9" ht="30">
      <c r="A5531" s="2" t="s">
        <v>310</v>
      </c>
      <c r="B5531" s="1" t="str">
        <f>+IF(LEN(A5531)&gt;0,VLOOKUP(A5531,Seguimiento_Mar_2025!G$4:H$356,2,FALSE),"")</f>
        <v>Niños, niñas y adolescentes atendidos en entornos protectores</v>
      </c>
      <c r="C5531" s="1" t="str">
        <f>+IF(LEN(A5531)&gt;0,VLOOKUP(A5531,Seguimiento_Mar_2025!G$4:J$356,4,FALSE),"")</f>
        <v>Despacho del Gobernador/Oficina privada</v>
      </c>
      <c r="D5531" s="2" t="s">
        <v>1227</v>
      </c>
      <c r="E5531" t="str">
        <f t="shared" si="173"/>
        <v>52021001Turbo</v>
      </c>
      <c r="F5531" t="str">
        <f t="shared" si="174"/>
        <v/>
      </c>
      <c r="H5531" s="2">
        <v>42</v>
      </c>
      <c r="I5531">
        <f>+ABS(SUMIF($A$4:$A$11183,A5531,$H$4:$H$11183)-IF(ISERROR(VLOOKUP(A5531,Seguimiento_Mar_2025!G$4:U$356,15,FALSE)),0,VLOOKUP(A5531,Seguimiento_Mar_2025!G$4:U$356,15,FALSE)))</f>
        <v>0</v>
      </c>
    </row>
    <row r="5532" spans="1:9" ht="30">
      <c r="A5532" s="2" t="s">
        <v>280</v>
      </c>
      <c r="B5532" s="1" t="str">
        <f>+IF(LEN(A5532)&gt;0,VLOOKUP(A5532,Seguimiento_Mar_2025!G$4:H$356,2,FALSE),"")</f>
        <v>Gestantes, niños y niñas de 0 a 5 años atendidios en servicios integrales</v>
      </c>
      <c r="C5532" s="1" t="str">
        <f>+IF(LEN(A5532)&gt;0,VLOOKUP(A5532,Seguimiento_Mar_2025!G$4:J$356,4,FALSE),"")</f>
        <v>Despacho del Gobernador/Oficina privada</v>
      </c>
      <c r="D5532" s="2" t="s">
        <v>1349</v>
      </c>
      <c r="E5532" t="str">
        <f t="shared" si="173"/>
        <v>52020701Valdivia</v>
      </c>
      <c r="F5532" t="str">
        <f t="shared" si="174"/>
        <v/>
      </c>
      <c r="H5532" s="2">
        <v>48</v>
      </c>
      <c r="I5532">
        <f>+ABS(SUMIF($A$4:$A$11183,A5532,$H$4:$H$11183)-IF(ISERROR(VLOOKUP(A5532,Seguimiento_Mar_2025!G$4:U$356,15,FALSE)),0,VLOOKUP(A5532,Seguimiento_Mar_2025!G$4:U$356,15,FALSE)))</f>
        <v>0</v>
      </c>
    </row>
    <row r="5533" spans="1:9" ht="30">
      <c r="A5533" s="2" t="s">
        <v>312</v>
      </c>
      <c r="B5533" s="1" t="str">
        <f>+IF(LEN(A5533)&gt;0,VLOOKUP(A5533,Seguimiento_Mar_2025!G$4:H$356,2,FALSE),"")</f>
        <v>Municipios asistidos técnicamente para la prevención de las violencias sexuales en niñas, niños y adolescentes</v>
      </c>
      <c r="C5533" s="1" t="str">
        <f>+IF(LEN(A5533)&gt;0,VLOOKUP(A5533,Seguimiento_Mar_2025!G$4:J$356,4,FALSE),"")</f>
        <v>Despacho del Gobernador/Oficina privada</v>
      </c>
      <c r="D5533" s="2" t="s">
        <v>1254</v>
      </c>
      <c r="E5533" t="str">
        <f t="shared" si="173"/>
        <v>52021002Ciudad Bolívar</v>
      </c>
      <c r="F5533" t="str">
        <f t="shared" si="174"/>
        <v/>
      </c>
      <c r="H5533" s="2">
        <v>1</v>
      </c>
      <c r="I5533">
        <f>+ABS(SUMIF($A$4:$A$11183,A5533,$H$4:$H$11183)-IF(ISERROR(VLOOKUP(A5533,Seguimiento_Mar_2025!G$4:U$356,15,FALSE)),0,VLOOKUP(A5533,Seguimiento_Mar_2025!G$4:U$356,15,FALSE)))</f>
        <v>0</v>
      </c>
    </row>
    <row r="5534" spans="1:9" ht="30">
      <c r="A5534" s="2" t="s">
        <v>312</v>
      </c>
      <c r="B5534" s="1" t="str">
        <f>+IF(LEN(A5534)&gt;0,VLOOKUP(A5534,Seguimiento_Mar_2025!G$4:H$356,2,FALSE),"")</f>
        <v>Municipios asistidos técnicamente para la prevención de las violencias sexuales en niñas, niños y adolescentes</v>
      </c>
      <c r="C5534" s="1" t="str">
        <f>+IF(LEN(A5534)&gt;0,VLOOKUP(A5534,Seguimiento_Mar_2025!G$4:J$356,4,FALSE),"")</f>
        <v>Despacho del Gobernador/Oficina privada</v>
      </c>
      <c r="D5534" s="2" t="s">
        <v>1253</v>
      </c>
      <c r="E5534" t="str">
        <f t="shared" si="173"/>
        <v>52021002El Bagre</v>
      </c>
      <c r="F5534" t="str">
        <f t="shared" si="174"/>
        <v/>
      </c>
      <c r="H5534" s="2">
        <v>1</v>
      </c>
      <c r="I5534">
        <f>+ABS(SUMIF($A$4:$A$11183,A5534,$H$4:$H$11183)-IF(ISERROR(VLOOKUP(A5534,Seguimiento_Mar_2025!G$4:U$356,15,FALSE)),0,VLOOKUP(A5534,Seguimiento_Mar_2025!G$4:U$356,15,FALSE)))</f>
        <v>0</v>
      </c>
    </row>
    <row r="5535" spans="1:9" ht="30">
      <c r="A5535" s="2" t="s">
        <v>312</v>
      </c>
      <c r="B5535" s="1" t="str">
        <f>+IF(LEN(A5535)&gt;0,VLOOKUP(A5535,Seguimiento_Mar_2025!G$4:H$356,2,FALSE),"")</f>
        <v>Municipios asistidos técnicamente para la prevención de las violencias sexuales en niñas, niños y adolescentes</v>
      </c>
      <c r="C5535" s="1" t="str">
        <f>+IF(LEN(A5535)&gt;0,VLOOKUP(A5535,Seguimiento_Mar_2025!G$4:J$356,4,FALSE),"")</f>
        <v>Despacho del Gobernador/Oficina privada</v>
      </c>
      <c r="D5535" s="2" t="s">
        <v>1239</v>
      </c>
      <c r="E5535" t="str">
        <f t="shared" si="173"/>
        <v>52021002Nechí</v>
      </c>
      <c r="F5535" t="str">
        <f t="shared" si="174"/>
        <v/>
      </c>
      <c r="H5535" s="2">
        <v>1</v>
      </c>
      <c r="I5535">
        <f>+ABS(SUMIF($A$4:$A$11183,A5535,$H$4:$H$11183)-IF(ISERROR(VLOOKUP(A5535,Seguimiento_Mar_2025!G$4:U$356,15,FALSE)),0,VLOOKUP(A5535,Seguimiento_Mar_2025!G$4:U$356,15,FALSE)))</f>
        <v>0</v>
      </c>
    </row>
    <row r="5536" spans="1:9" ht="30">
      <c r="A5536" s="2" t="s">
        <v>312</v>
      </c>
      <c r="B5536" s="1" t="str">
        <f>+IF(LEN(A5536)&gt;0,VLOOKUP(A5536,Seguimiento_Mar_2025!G$4:H$356,2,FALSE),"")</f>
        <v>Municipios asistidos técnicamente para la prevención de las violencias sexuales en niñas, niños y adolescentes</v>
      </c>
      <c r="C5536" s="1" t="str">
        <f>+IF(LEN(A5536)&gt;0,VLOOKUP(A5536,Seguimiento_Mar_2025!G$4:J$356,4,FALSE),"")</f>
        <v>Despacho del Gobernador/Oficina privada</v>
      </c>
      <c r="D5536" s="2" t="s">
        <v>1295</v>
      </c>
      <c r="E5536" t="str">
        <f t="shared" si="173"/>
        <v>52021002Pueblorrico</v>
      </c>
      <c r="F5536" t="str">
        <f t="shared" si="174"/>
        <v/>
      </c>
      <c r="H5536" s="2">
        <v>1</v>
      </c>
      <c r="I5536">
        <f>+ABS(SUMIF($A$4:$A$11183,A5536,$H$4:$H$11183)-IF(ISERROR(VLOOKUP(A5536,Seguimiento_Mar_2025!G$4:U$356,15,FALSE)),0,VLOOKUP(A5536,Seguimiento_Mar_2025!G$4:U$356,15,FALSE)))</f>
        <v>0</v>
      </c>
    </row>
    <row r="5537" spans="1:9" ht="30">
      <c r="A5537" s="2" t="s">
        <v>312</v>
      </c>
      <c r="B5537" s="1" t="str">
        <f>+IF(LEN(A5537)&gt;0,VLOOKUP(A5537,Seguimiento_Mar_2025!G$4:H$356,2,FALSE),"")</f>
        <v>Municipios asistidos técnicamente para la prevención de las violencias sexuales en niñas, niños y adolescentes</v>
      </c>
      <c r="C5537" s="1" t="str">
        <f>+IF(LEN(A5537)&gt;0,VLOOKUP(A5537,Seguimiento_Mar_2025!G$4:J$356,4,FALSE),"")</f>
        <v>Despacho del Gobernador/Oficina privada</v>
      </c>
      <c r="D5537" s="2" t="s">
        <v>1336</v>
      </c>
      <c r="E5537" t="str">
        <f t="shared" si="173"/>
        <v>52021002Remedios</v>
      </c>
      <c r="F5537" t="str">
        <f t="shared" si="174"/>
        <v/>
      </c>
      <c r="H5537" s="2">
        <v>1</v>
      </c>
      <c r="I5537">
        <f>+ABS(SUMIF($A$4:$A$11183,A5537,$H$4:$H$11183)-IF(ISERROR(VLOOKUP(A5537,Seguimiento_Mar_2025!G$4:U$356,15,FALSE)),0,VLOOKUP(A5537,Seguimiento_Mar_2025!G$4:U$356,15,FALSE)))</f>
        <v>0</v>
      </c>
    </row>
    <row r="5538" spans="1:9" ht="30">
      <c r="A5538" s="2" t="s">
        <v>312</v>
      </c>
      <c r="B5538" s="1" t="str">
        <f>+IF(LEN(A5538)&gt;0,VLOOKUP(A5538,Seguimiento_Mar_2025!G$4:H$356,2,FALSE),"")</f>
        <v>Municipios asistidos técnicamente para la prevención de las violencias sexuales en niñas, niños y adolescentes</v>
      </c>
      <c r="C5538" s="1" t="str">
        <f>+IF(LEN(A5538)&gt;0,VLOOKUP(A5538,Seguimiento_Mar_2025!G$4:J$356,4,FALSE),"")</f>
        <v>Despacho del Gobernador/Oficina privada</v>
      </c>
      <c r="D5538" s="2" t="s">
        <v>1262</v>
      </c>
      <c r="E5538" t="str">
        <f t="shared" si="173"/>
        <v>52021002Segovia</v>
      </c>
      <c r="F5538" t="str">
        <f t="shared" si="174"/>
        <v/>
      </c>
      <c r="H5538" s="2">
        <v>1</v>
      </c>
      <c r="I5538">
        <f>+ABS(SUMIF($A$4:$A$11183,A5538,$H$4:$H$11183)-IF(ISERROR(VLOOKUP(A5538,Seguimiento_Mar_2025!G$4:U$356,15,FALSE)),0,VLOOKUP(A5538,Seguimiento_Mar_2025!G$4:U$356,15,FALSE)))</f>
        <v>0</v>
      </c>
    </row>
    <row r="5539" spans="1:9" ht="30">
      <c r="A5539" s="2" t="s">
        <v>283</v>
      </c>
      <c r="B5539" s="1" t="str">
        <f>+IF(LEN(A5539)&gt;0,VLOOKUP(A5539,Seguimiento_Mar_2025!G$4:H$356,2,FALSE),"")</f>
        <v>Agentes educativos de educación inicial y de atención integral a la primera infancia cualificados</v>
      </c>
      <c r="C5539" s="1" t="str">
        <f>+IF(LEN(A5539)&gt;0,VLOOKUP(A5539,Seguimiento_Mar_2025!G$4:J$356,4,FALSE),"")</f>
        <v>Despacho del Gobernador/Oficina privada</v>
      </c>
      <c r="D5539" s="2" t="s">
        <v>1271</v>
      </c>
      <c r="E5539" t="str">
        <f t="shared" si="173"/>
        <v>52020702Abejorral</v>
      </c>
      <c r="F5539" t="str">
        <f t="shared" si="174"/>
        <v/>
      </c>
      <c r="H5539" s="2">
        <v>3</v>
      </c>
      <c r="I5539">
        <f>+ABS(SUMIF($A$4:$A$11183,A5539,$H$4:$H$11183)-IF(ISERROR(VLOOKUP(A5539,Seguimiento_Mar_2025!G$4:U$356,15,FALSE)),0,VLOOKUP(A5539,Seguimiento_Mar_2025!G$4:U$356,15,FALSE)))</f>
        <v>0</v>
      </c>
    </row>
    <row r="5540" spans="1:9" ht="30">
      <c r="A5540" s="2" t="s">
        <v>283</v>
      </c>
      <c r="B5540" s="1" t="str">
        <f>+IF(LEN(A5540)&gt;0,VLOOKUP(A5540,Seguimiento_Mar_2025!G$4:H$356,2,FALSE),"")</f>
        <v>Agentes educativos de educación inicial y de atención integral a la primera infancia cualificados</v>
      </c>
      <c r="C5540" s="1" t="str">
        <f>+IF(LEN(A5540)&gt;0,VLOOKUP(A5540,Seguimiento_Mar_2025!G$4:J$356,4,FALSE),"")</f>
        <v>Despacho del Gobernador/Oficina privada</v>
      </c>
      <c r="D5540" s="2" t="s">
        <v>1305</v>
      </c>
      <c r="E5540" t="str">
        <f t="shared" si="173"/>
        <v>52020702Amalfi</v>
      </c>
      <c r="F5540" t="str">
        <f t="shared" si="174"/>
        <v/>
      </c>
      <c r="H5540" s="2">
        <v>2</v>
      </c>
      <c r="I5540">
        <f>+ABS(SUMIF($A$4:$A$11183,A5540,$H$4:$H$11183)-IF(ISERROR(VLOOKUP(A5540,Seguimiento_Mar_2025!G$4:U$356,15,FALSE)),0,VLOOKUP(A5540,Seguimiento_Mar_2025!G$4:U$356,15,FALSE)))</f>
        <v>0</v>
      </c>
    </row>
    <row r="5541" spans="1:9" ht="30">
      <c r="A5541" s="2" t="s">
        <v>283</v>
      </c>
      <c r="B5541" s="1" t="str">
        <f>+IF(LEN(A5541)&gt;0,VLOOKUP(A5541,Seguimiento_Mar_2025!G$4:H$356,2,FALSE),"")</f>
        <v>Agentes educativos de educación inicial y de atención integral a la primera infancia cualificados</v>
      </c>
      <c r="C5541" s="1" t="str">
        <f>+IF(LEN(A5541)&gt;0,VLOOKUP(A5541,Seguimiento_Mar_2025!G$4:J$356,4,FALSE),"")</f>
        <v>Despacho del Gobernador/Oficina privada</v>
      </c>
      <c r="D5541" s="2" t="s">
        <v>1306</v>
      </c>
      <c r="E5541" t="str">
        <f t="shared" si="173"/>
        <v>52020702Anorí</v>
      </c>
      <c r="F5541" t="str">
        <f t="shared" si="174"/>
        <v/>
      </c>
      <c r="H5541" s="2">
        <v>1</v>
      </c>
      <c r="I5541">
        <f>+ABS(SUMIF($A$4:$A$11183,A5541,$H$4:$H$11183)-IF(ISERROR(VLOOKUP(A5541,Seguimiento_Mar_2025!G$4:U$356,15,FALSE)),0,VLOOKUP(A5541,Seguimiento_Mar_2025!G$4:U$356,15,FALSE)))</f>
        <v>0</v>
      </c>
    </row>
    <row r="5542" spans="1:9" ht="30">
      <c r="A5542" s="2" t="s">
        <v>283</v>
      </c>
      <c r="B5542" s="1" t="str">
        <f>+IF(LEN(A5542)&gt;0,VLOOKUP(A5542,Seguimiento_Mar_2025!G$4:H$356,2,FALSE),"")</f>
        <v>Agentes educativos de educación inicial y de atención integral a la primera infancia cualificados</v>
      </c>
      <c r="C5542" s="1" t="str">
        <f>+IF(LEN(A5542)&gt;0,VLOOKUP(A5542,Seguimiento_Mar_2025!G$4:J$356,4,FALSE),"")</f>
        <v>Despacho del Gobernador/Oficina privada</v>
      </c>
      <c r="D5542" s="2" t="s">
        <v>1225</v>
      </c>
      <c r="E5542" t="str">
        <f t="shared" si="173"/>
        <v>52020702Arboletes</v>
      </c>
      <c r="F5542" t="str">
        <f t="shared" si="174"/>
        <v/>
      </c>
      <c r="H5542" s="2">
        <v>39</v>
      </c>
      <c r="I5542">
        <f>+ABS(SUMIF($A$4:$A$11183,A5542,$H$4:$H$11183)-IF(ISERROR(VLOOKUP(A5542,Seguimiento_Mar_2025!G$4:U$356,15,FALSE)),0,VLOOKUP(A5542,Seguimiento_Mar_2025!G$4:U$356,15,FALSE)))</f>
        <v>0</v>
      </c>
    </row>
    <row r="5543" spans="1:9" ht="30">
      <c r="A5543" s="2" t="s">
        <v>283</v>
      </c>
      <c r="B5543" s="1" t="str">
        <f>+IF(LEN(A5543)&gt;0,VLOOKUP(A5543,Seguimiento_Mar_2025!G$4:H$356,2,FALSE),"")</f>
        <v>Agentes educativos de educación inicial y de atención integral a la primera infancia cualificados</v>
      </c>
      <c r="C5543" s="1" t="str">
        <f>+IF(LEN(A5543)&gt;0,VLOOKUP(A5543,Seguimiento_Mar_2025!G$4:J$356,4,FALSE),"")</f>
        <v>Despacho del Gobernador/Oficina privada</v>
      </c>
      <c r="D5543" s="2" t="s">
        <v>1264</v>
      </c>
      <c r="E5543" t="str">
        <f t="shared" si="173"/>
        <v>52020702Cáceres</v>
      </c>
      <c r="F5543" t="str">
        <f t="shared" si="174"/>
        <v/>
      </c>
      <c r="H5543" s="2">
        <v>1</v>
      </c>
      <c r="I5543">
        <f>+ABS(SUMIF($A$4:$A$11183,A5543,$H$4:$H$11183)-IF(ISERROR(VLOOKUP(A5543,Seguimiento_Mar_2025!G$4:U$356,15,FALSE)),0,VLOOKUP(A5543,Seguimiento_Mar_2025!G$4:U$356,15,FALSE)))</f>
        <v>0</v>
      </c>
    </row>
    <row r="5544" spans="1:9" ht="30">
      <c r="A5544" s="2" t="s">
        <v>283</v>
      </c>
      <c r="B5544" s="1" t="str">
        <f>+IF(LEN(A5544)&gt;0,VLOOKUP(A5544,Seguimiento_Mar_2025!G$4:H$356,2,FALSE),"")</f>
        <v>Agentes educativos de educación inicial y de atención integral a la primera infancia cualificados</v>
      </c>
      <c r="C5544" s="1" t="str">
        <f>+IF(LEN(A5544)&gt;0,VLOOKUP(A5544,Seguimiento_Mar_2025!G$4:J$356,4,FALSE),"")</f>
        <v>Despacho del Gobernador/Oficina privada</v>
      </c>
      <c r="D5544" s="2" t="s">
        <v>1316</v>
      </c>
      <c r="E5544" t="str">
        <f t="shared" si="173"/>
        <v>52020702Cañasgordas</v>
      </c>
      <c r="F5544" t="str">
        <f t="shared" si="174"/>
        <v/>
      </c>
      <c r="H5544" s="2">
        <v>2</v>
      </c>
      <c r="I5544">
        <f>+ABS(SUMIF($A$4:$A$11183,A5544,$H$4:$H$11183)-IF(ISERROR(VLOOKUP(A5544,Seguimiento_Mar_2025!G$4:U$356,15,FALSE)),0,VLOOKUP(A5544,Seguimiento_Mar_2025!G$4:U$356,15,FALSE)))</f>
        <v>0</v>
      </c>
    </row>
    <row r="5545" spans="1:9" ht="30">
      <c r="A5545" s="2" t="s">
        <v>283</v>
      </c>
      <c r="B5545" s="1" t="str">
        <f>+IF(LEN(A5545)&gt;0,VLOOKUP(A5545,Seguimiento_Mar_2025!G$4:H$356,2,FALSE),"")</f>
        <v>Agentes educativos de educación inicial y de atención integral a la primera infancia cualificados</v>
      </c>
      <c r="C5545" s="1" t="str">
        <f>+IF(LEN(A5545)&gt;0,VLOOKUP(A5545,Seguimiento_Mar_2025!G$4:J$356,4,FALSE),"")</f>
        <v>Despacho del Gobernador/Oficina privada</v>
      </c>
      <c r="D5545" s="2" t="s">
        <v>1254</v>
      </c>
      <c r="E5545" t="str">
        <f t="shared" ref="E5545:E5608" si="175">+A5545&amp;D5545</f>
        <v>52020702Ciudad Bolívar</v>
      </c>
      <c r="F5545" t="str">
        <f t="shared" si="174"/>
        <v/>
      </c>
      <c r="H5545" s="2">
        <v>8</v>
      </c>
      <c r="I5545">
        <f>+ABS(SUMIF($A$4:$A$11183,A5545,$H$4:$H$11183)-IF(ISERROR(VLOOKUP(A5545,Seguimiento_Mar_2025!G$4:U$356,15,FALSE)),0,VLOOKUP(A5545,Seguimiento_Mar_2025!G$4:U$356,15,FALSE)))</f>
        <v>0</v>
      </c>
    </row>
    <row r="5546" spans="1:9" ht="30">
      <c r="A5546" s="2" t="s">
        <v>283</v>
      </c>
      <c r="B5546" s="1" t="str">
        <f>+IF(LEN(A5546)&gt;0,VLOOKUP(A5546,Seguimiento_Mar_2025!G$4:H$356,2,FALSE),"")</f>
        <v>Agentes educativos de educación inicial y de atención integral a la primera infancia cualificados</v>
      </c>
      <c r="C5546" s="1" t="str">
        <f>+IF(LEN(A5546)&gt;0,VLOOKUP(A5546,Seguimiento_Mar_2025!G$4:J$356,4,FALSE),"")</f>
        <v>Despacho del Gobernador/Oficina privada</v>
      </c>
      <c r="D5546" s="2" t="s">
        <v>1320</v>
      </c>
      <c r="E5546" t="str">
        <f t="shared" si="175"/>
        <v>52020702El Carmen de Viboral</v>
      </c>
      <c r="F5546" t="str">
        <f t="shared" si="174"/>
        <v/>
      </c>
      <c r="H5546" s="2">
        <v>28</v>
      </c>
      <c r="I5546">
        <f>+ABS(SUMIF($A$4:$A$11183,A5546,$H$4:$H$11183)-IF(ISERROR(VLOOKUP(A5546,Seguimiento_Mar_2025!G$4:U$356,15,FALSE)),0,VLOOKUP(A5546,Seguimiento_Mar_2025!G$4:U$356,15,FALSE)))</f>
        <v>0</v>
      </c>
    </row>
    <row r="5547" spans="1:9" ht="30">
      <c r="A5547" s="2" t="s">
        <v>283</v>
      </c>
      <c r="B5547" s="1" t="str">
        <f>+IF(LEN(A5547)&gt;0,VLOOKUP(A5547,Seguimiento_Mar_2025!G$4:H$356,2,FALSE),"")</f>
        <v>Agentes educativos de educación inicial y de atención integral a la primera infancia cualificados</v>
      </c>
      <c r="C5547" s="1" t="str">
        <f>+IF(LEN(A5547)&gt;0,VLOOKUP(A5547,Seguimiento_Mar_2025!G$4:J$356,4,FALSE),"")</f>
        <v>Despacho del Gobernador/Oficina privada</v>
      </c>
      <c r="D5547" s="2" t="s">
        <v>1331</v>
      </c>
      <c r="E5547" t="str">
        <f t="shared" si="175"/>
        <v>52020702La Ceja del Tambo</v>
      </c>
      <c r="F5547" t="str">
        <f t="shared" si="174"/>
        <v/>
      </c>
      <c r="H5547" s="2">
        <v>8</v>
      </c>
      <c r="I5547">
        <f>+ABS(SUMIF($A$4:$A$11183,A5547,$H$4:$H$11183)-IF(ISERROR(VLOOKUP(A5547,Seguimiento_Mar_2025!G$4:U$356,15,FALSE)),0,VLOOKUP(A5547,Seguimiento_Mar_2025!G$4:U$356,15,FALSE)))</f>
        <v>0</v>
      </c>
    </row>
    <row r="5548" spans="1:9" ht="30">
      <c r="A5548" s="2" t="s">
        <v>283</v>
      </c>
      <c r="B5548" s="1" t="str">
        <f>+IF(LEN(A5548)&gt;0,VLOOKUP(A5548,Seguimiento_Mar_2025!G$4:H$356,2,FALSE),"")</f>
        <v>Agentes educativos de educación inicial y de atención integral a la primera infancia cualificados</v>
      </c>
      <c r="C5548" s="1" t="str">
        <f>+IF(LEN(A5548)&gt;0,VLOOKUP(A5548,Seguimiento_Mar_2025!G$4:J$356,4,FALSE),"")</f>
        <v>Despacho del Gobernador/Oficina privada</v>
      </c>
      <c r="D5548" s="2" t="s">
        <v>1334</v>
      </c>
      <c r="E5548" t="str">
        <f t="shared" si="175"/>
        <v>52020702Marinilla</v>
      </c>
      <c r="F5548" t="str">
        <f t="shared" si="174"/>
        <v/>
      </c>
      <c r="H5548" s="2">
        <v>1</v>
      </c>
      <c r="I5548">
        <f>+ABS(SUMIF($A$4:$A$11183,A5548,$H$4:$H$11183)-IF(ISERROR(VLOOKUP(A5548,Seguimiento_Mar_2025!G$4:U$356,15,FALSE)),0,VLOOKUP(A5548,Seguimiento_Mar_2025!G$4:U$356,15,FALSE)))</f>
        <v>0</v>
      </c>
    </row>
    <row r="5549" spans="1:9" ht="30">
      <c r="A5549" s="2" t="s">
        <v>283</v>
      </c>
      <c r="B5549" s="1" t="str">
        <f>+IF(LEN(A5549)&gt;0,VLOOKUP(A5549,Seguimiento_Mar_2025!G$4:H$356,2,FALSE),"")</f>
        <v>Agentes educativos de educación inicial y de atención integral a la primera infancia cualificados</v>
      </c>
      <c r="C5549" s="1" t="str">
        <f>+IF(LEN(A5549)&gt;0,VLOOKUP(A5549,Seguimiento_Mar_2025!G$4:J$356,4,FALSE),"")</f>
        <v>Despacho del Gobernador/Oficina privada</v>
      </c>
      <c r="D5549" s="2" t="s">
        <v>1295</v>
      </c>
      <c r="E5549" t="str">
        <f t="shared" si="175"/>
        <v>52020702Pueblorrico</v>
      </c>
      <c r="F5549" t="str">
        <f t="shared" si="174"/>
        <v/>
      </c>
      <c r="H5549" s="2">
        <v>10</v>
      </c>
      <c r="I5549">
        <f>+ABS(SUMIF($A$4:$A$11183,A5549,$H$4:$H$11183)-IF(ISERROR(VLOOKUP(A5549,Seguimiento_Mar_2025!G$4:U$356,15,FALSE)),0,VLOOKUP(A5549,Seguimiento_Mar_2025!G$4:U$356,15,FALSE)))</f>
        <v>0</v>
      </c>
    </row>
    <row r="5550" spans="1:9" ht="30">
      <c r="A5550" s="2" t="s">
        <v>283</v>
      </c>
      <c r="B5550" s="1" t="str">
        <f>+IF(LEN(A5550)&gt;0,VLOOKUP(A5550,Seguimiento_Mar_2025!G$4:H$356,2,FALSE),"")</f>
        <v>Agentes educativos de educación inicial y de atención integral a la primera infancia cualificados</v>
      </c>
      <c r="C5550" s="1" t="str">
        <f>+IF(LEN(A5550)&gt;0,VLOOKUP(A5550,Seguimiento_Mar_2025!G$4:J$356,4,FALSE),"")</f>
        <v>Despacho del Gobernador/Oficina privada</v>
      </c>
      <c r="D5550" s="2" t="s">
        <v>1287</v>
      </c>
      <c r="E5550" t="str">
        <f t="shared" si="175"/>
        <v>52020702Puerto Nare</v>
      </c>
      <c r="F5550" t="str">
        <f t="shared" si="174"/>
        <v/>
      </c>
      <c r="H5550" s="2">
        <v>3</v>
      </c>
      <c r="I5550">
        <f>+ABS(SUMIF($A$4:$A$11183,A5550,$H$4:$H$11183)-IF(ISERROR(VLOOKUP(A5550,Seguimiento_Mar_2025!G$4:U$356,15,FALSE)),0,VLOOKUP(A5550,Seguimiento_Mar_2025!G$4:U$356,15,FALSE)))</f>
        <v>0</v>
      </c>
    </row>
    <row r="5551" spans="1:9" ht="30">
      <c r="A5551" s="2" t="s">
        <v>283</v>
      </c>
      <c r="B5551" s="1" t="str">
        <f>+IF(LEN(A5551)&gt;0,VLOOKUP(A5551,Seguimiento_Mar_2025!G$4:H$356,2,FALSE),"")</f>
        <v>Agentes educativos de educación inicial y de atención integral a la primera infancia cualificados</v>
      </c>
      <c r="C5551" s="1" t="str">
        <f>+IF(LEN(A5551)&gt;0,VLOOKUP(A5551,Seguimiento_Mar_2025!G$4:J$356,4,FALSE),"")</f>
        <v>Despacho del Gobernador/Oficina privada</v>
      </c>
      <c r="D5551" s="2" t="s">
        <v>1337</v>
      </c>
      <c r="E5551" t="str">
        <f t="shared" si="175"/>
        <v>52020702Rionegro</v>
      </c>
      <c r="F5551" t="str">
        <f t="shared" si="174"/>
        <v/>
      </c>
      <c r="H5551" s="2">
        <v>24</v>
      </c>
      <c r="I5551">
        <f>+ABS(SUMIF($A$4:$A$11183,A5551,$H$4:$H$11183)-IF(ISERROR(VLOOKUP(A5551,Seguimiento_Mar_2025!G$4:U$356,15,FALSE)),0,VLOOKUP(A5551,Seguimiento_Mar_2025!G$4:U$356,15,FALSE)))</f>
        <v>0</v>
      </c>
    </row>
    <row r="5552" spans="1:9" ht="30">
      <c r="A5552" s="2" t="s">
        <v>283</v>
      </c>
      <c r="B5552" s="1" t="str">
        <f>+IF(LEN(A5552)&gt;0,VLOOKUP(A5552,Seguimiento_Mar_2025!G$4:H$356,2,FALSE),"")</f>
        <v>Agentes educativos de educación inicial y de atención integral a la primera infancia cualificados</v>
      </c>
      <c r="C5552" s="1" t="str">
        <f>+IF(LEN(A5552)&gt;0,VLOOKUP(A5552,Seguimiento_Mar_2025!G$4:J$356,4,FALSE),"")</f>
        <v>Despacho del Gobernador/Oficina privada</v>
      </c>
      <c r="D5552" s="2" t="s">
        <v>1338</v>
      </c>
      <c r="E5552" t="str">
        <f t="shared" si="175"/>
        <v>52020702Sabanalarga</v>
      </c>
      <c r="F5552" t="str">
        <f t="shared" si="174"/>
        <v/>
      </c>
      <c r="H5552" s="2">
        <v>1</v>
      </c>
      <c r="I5552">
        <f>+ABS(SUMIF($A$4:$A$11183,A5552,$H$4:$H$11183)-IF(ISERROR(VLOOKUP(A5552,Seguimiento_Mar_2025!G$4:U$356,15,FALSE)),0,VLOOKUP(A5552,Seguimiento_Mar_2025!G$4:U$356,15,FALSE)))</f>
        <v>0</v>
      </c>
    </row>
    <row r="5553" spans="1:9" ht="30">
      <c r="A5553" s="2" t="s">
        <v>283</v>
      </c>
      <c r="B5553" s="1" t="str">
        <f>+IF(LEN(A5553)&gt;0,VLOOKUP(A5553,Seguimiento_Mar_2025!G$4:H$356,2,FALSE),"")</f>
        <v>Agentes educativos de educación inicial y de atención integral a la primera infancia cualificados</v>
      </c>
      <c r="C5553" s="1" t="str">
        <f>+IF(LEN(A5553)&gt;0,VLOOKUP(A5553,Seguimiento_Mar_2025!G$4:J$356,4,FALSE),"")</f>
        <v>Despacho del Gobernador/Oficina privada</v>
      </c>
      <c r="D5553" s="2" t="s">
        <v>1242</v>
      </c>
      <c r="E5553" t="str">
        <f t="shared" si="175"/>
        <v>52020702San Carlos</v>
      </c>
      <c r="F5553" t="str">
        <f t="shared" si="174"/>
        <v/>
      </c>
      <c r="H5553" s="2">
        <v>1</v>
      </c>
      <c r="I5553">
        <f>+ABS(SUMIF($A$4:$A$11183,A5553,$H$4:$H$11183)-IF(ISERROR(VLOOKUP(A5553,Seguimiento_Mar_2025!G$4:U$356,15,FALSE)),0,VLOOKUP(A5553,Seguimiento_Mar_2025!G$4:U$356,15,FALSE)))</f>
        <v>0</v>
      </c>
    </row>
    <row r="5554" spans="1:9" ht="30">
      <c r="A5554" s="2" t="s">
        <v>283</v>
      </c>
      <c r="B5554" s="1" t="str">
        <f>+IF(LEN(A5554)&gt;0,VLOOKUP(A5554,Seguimiento_Mar_2025!G$4:H$356,2,FALSE),"")</f>
        <v>Agentes educativos de educación inicial y de atención integral a la primera infancia cualificados</v>
      </c>
      <c r="C5554" s="1" t="str">
        <f>+IF(LEN(A5554)&gt;0,VLOOKUP(A5554,Seguimiento_Mar_2025!G$4:J$356,4,FALSE),"")</f>
        <v>Despacho del Gobernador/Oficina privada</v>
      </c>
      <c r="D5554" s="2" t="s">
        <v>1226</v>
      </c>
      <c r="E5554" t="str">
        <f t="shared" si="175"/>
        <v>52020702San Juan de Urabá</v>
      </c>
      <c r="F5554" t="str">
        <f t="shared" si="174"/>
        <v/>
      </c>
      <c r="H5554" s="2">
        <v>3</v>
      </c>
      <c r="I5554">
        <f>+ABS(SUMIF($A$4:$A$11183,A5554,$H$4:$H$11183)-IF(ISERROR(VLOOKUP(A5554,Seguimiento_Mar_2025!G$4:U$356,15,FALSE)),0,VLOOKUP(A5554,Seguimiento_Mar_2025!G$4:U$356,15,FALSE)))</f>
        <v>0</v>
      </c>
    </row>
    <row r="5555" spans="1:9" ht="30">
      <c r="A5555" s="2" t="s">
        <v>283</v>
      </c>
      <c r="B5555" s="1" t="str">
        <f>+IF(LEN(A5555)&gt;0,VLOOKUP(A5555,Seguimiento_Mar_2025!G$4:H$356,2,FALSE),"")</f>
        <v>Agentes educativos de educación inicial y de atención integral a la primera infancia cualificados</v>
      </c>
      <c r="C5555" s="1" t="str">
        <f>+IF(LEN(A5555)&gt;0,VLOOKUP(A5555,Seguimiento_Mar_2025!G$4:J$356,4,FALSE),"")</f>
        <v>Despacho del Gobernador/Oficina privada</v>
      </c>
      <c r="D5555" s="2" t="s">
        <v>1255</v>
      </c>
      <c r="E5555" t="str">
        <f t="shared" si="175"/>
        <v>52020702Santa Fe de Antioquia</v>
      </c>
      <c r="F5555" t="str">
        <f t="shared" si="174"/>
        <v/>
      </c>
      <c r="H5555" s="2">
        <v>5</v>
      </c>
      <c r="I5555">
        <f>+ABS(SUMIF($A$4:$A$11183,A5555,$H$4:$H$11183)-IF(ISERROR(VLOOKUP(A5555,Seguimiento_Mar_2025!G$4:U$356,15,FALSE)),0,VLOOKUP(A5555,Seguimiento_Mar_2025!G$4:U$356,15,FALSE)))</f>
        <v>0</v>
      </c>
    </row>
    <row r="5556" spans="1:9" ht="30">
      <c r="A5556" s="2" t="s">
        <v>283</v>
      </c>
      <c r="B5556" s="1" t="str">
        <f>+IF(LEN(A5556)&gt;0,VLOOKUP(A5556,Seguimiento_Mar_2025!G$4:H$356,2,FALSE),"")</f>
        <v>Agentes educativos de educación inicial y de atención integral a la primera infancia cualificados</v>
      </c>
      <c r="C5556" s="1" t="str">
        <f>+IF(LEN(A5556)&gt;0,VLOOKUP(A5556,Seguimiento_Mar_2025!G$4:J$356,4,FALSE),"")</f>
        <v>Despacho del Gobernador/Oficina privada</v>
      </c>
      <c r="D5556" s="2" t="s">
        <v>1297</v>
      </c>
      <c r="E5556" t="str">
        <f t="shared" si="175"/>
        <v>52020702Santo Domingo</v>
      </c>
      <c r="F5556" t="str">
        <f t="shared" si="174"/>
        <v/>
      </c>
      <c r="H5556" s="2">
        <v>4</v>
      </c>
      <c r="I5556">
        <f>+ABS(SUMIF($A$4:$A$11183,A5556,$H$4:$H$11183)-IF(ISERROR(VLOOKUP(A5556,Seguimiento_Mar_2025!G$4:U$356,15,FALSE)),0,VLOOKUP(A5556,Seguimiento_Mar_2025!G$4:U$356,15,FALSE)))</f>
        <v>0</v>
      </c>
    </row>
    <row r="5557" spans="1:9" ht="30">
      <c r="A5557" s="2" t="s">
        <v>283</v>
      </c>
      <c r="B5557" s="1" t="str">
        <f>+IF(LEN(A5557)&gt;0,VLOOKUP(A5557,Seguimiento_Mar_2025!G$4:H$356,2,FALSE),"")</f>
        <v>Agentes educativos de educación inicial y de atención integral a la primera infancia cualificados</v>
      </c>
      <c r="C5557" s="1" t="str">
        <f>+IF(LEN(A5557)&gt;0,VLOOKUP(A5557,Seguimiento_Mar_2025!G$4:J$356,4,FALSE),"")</f>
        <v>Despacho del Gobernador/Oficina privada</v>
      </c>
      <c r="D5557" s="2" t="s">
        <v>1349</v>
      </c>
      <c r="E5557" t="str">
        <f t="shared" si="175"/>
        <v>52020702Valdivia</v>
      </c>
      <c r="F5557" t="str">
        <f t="shared" si="174"/>
        <v/>
      </c>
      <c r="H5557" s="2">
        <v>3</v>
      </c>
      <c r="I5557">
        <f>+ABS(SUMIF($A$4:$A$11183,A5557,$H$4:$H$11183)-IF(ISERROR(VLOOKUP(A5557,Seguimiento_Mar_2025!G$4:U$356,15,FALSE)),0,VLOOKUP(A5557,Seguimiento_Mar_2025!G$4:U$356,15,FALSE)))</f>
        <v>0</v>
      </c>
    </row>
    <row r="5558" spans="1:9" ht="30">
      <c r="A5558" s="2" t="s">
        <v>283</v>
      </c>
      <c r="B5558" s="1" t="str">
        <f>+IF(LEN(A5558)&gt;0,VLOOKUP(A5558,Seguimiento_Mar_2025!G$4:H$356,2,FALSE),"")</f>
        <v>Agentes educativos de educación inicial y de atención integral a la primera infancia cualificados</v>
      </c>
      <c r="C5558" s="1" t="str">
        <f>+IF(LEN(A5558)&gt;0,VLOOKUP(A5558,Seguimiento_Mar_2025!G$4:J$356,4,FALSE),"")</f>
        <v>Despacho del Gobernador/Oficina privada</v>
      </c>
      <c r="D5558" s="2" t="s">
        <v>1291</v>
      </c>
      <c r="E5558" t="str">
        <f t="shared" si="175"/>
        <v>52020702Vigía del Fuerte</v>
      </c>
      <c r="F5558" t="str">
        <f t="shared" si="174"/>
        <v/>
      </c>
      <c r="H5558" s="2">
        <v>3</v>
      </c>
      <c r="I5558">
        <f>+ABS(SUMIF($A$4:$A$11183,A5558,$H$4:$H$11183)-IF(ISERROR(VLOOKUP(A5558,Seguimiento_Mar_2025!G$4:U$356,15,FALSE)),0,VLOOKUP(A5558,Seguimiento_Mar_2025!G$4:U$356,15,FALSE)))</f>
        <v>0</v>
      </c>
    </row>
    <row r="5559" spans="1:9" ht="30">
      <c r="A5559" s="2" t="s">
        <v>283</v>
      </c>
      <c r="B5559" s="1" t="str">
        <f>+IF(LEN(A5559)&gt;0,VLOOKUP(A5559,Seguimiento_Mar_2025!G$4:H$356,2,FALSE),"")</f>
        <v>Agentes educativos de educación inicial y de atención integral a la primera infancia cualificados</v>
      </c>
      <c r="C5559" s="1" t="str">
        <f>+IF(LEN(A5559)&gt;0,VLOOKUP(A5559,Seguimiento_Mar_2025!G$4:J$356,4,FALSE),"")</f>
        <v>Despacho del Gobernador/Oficina privada</v>
      </c>
      <c r="D5559" s="2" t="s">
        <v>1354</v>
      </c>
      <c r="E5559" t="str">
        <f t="shared" si="175"/>
        <v>52020702Yondó</v>
      </c>
      <c r="F5559" t="str">
        <f t="shared" si="174"/>
        <v/>
      </c>
      <c r="H5559" s="2">
        <v>6</v>
      </c>
      <c r="I5559">
        <f>+ABS(SUMIF($A$4:$A$11183,A5559,$H$4:$H$11183)-IF(ISERROR(VLOOKUP(A5559,Seguimiento_Mar_2025!G$4:U$356,15,FALSE)),0,VLOOKUP(A5559,Seguimiento_Mar_2025!G$4:U$356,15,FALSE)))</f>
        <v>0</v>
      </c>
    </row>
    <row r="5560" spans="1:9" ht="30">
      <c r="A5560" s="2" t="s">
        <v>707</v>
      </c>
      <c r="B5560" s="1" t="str">
        <f>+IF(LEN(A5560)&gt;0,VLOOKUP(A5560,Seguimiento_Mar_2025!G$4:H$356,2,FALSE),"")</f>
        <v>Municipios y Distritos intervenidos con la estrategia Antioquia Pinta Firme</v>
      </c>
      <c r="C5560" s="1" t="str">
        <f>+IF(LEN(A5560)&gt;0,VLOOKUP(A5560,Seguimiento_Mar_2025!G$4:J$356,4,FALSE),"")</f>
        <v>Empresa de Vivienda de Antioquia - VIVA</v>
      </c>
      <c r="D5560" s="2" t="s">
        <v>1241</v>
      </c>
      <c r="E5560" t="str">
        <f t="shared" si="175"/>
        <v>54030201Andes</v>
      </c>
      <c r="F5560" t="str">
        <f t="shared" si="174"/>
        <v/>
      </c>
      <c r="H5560" s="2">
        <v>1</v>
      </c>
      <c r="I5560">
        <f>+ABS(SUMIF($A$4:$A$11183,A5560,$H$4:$H$11183)-IF(ISERROR(VLOOKUP(A5560,Seguimiento_Mar_2025!G$4:U$356,15,FALSE)),0,VLOOKUP(A5560,Seguimiento_Mar_2025!G$4:U$356,15,FALSE)))</f>
        <v>0</v>
      </c>
    </row>
    <row r="5561" spans="1:9" ht="30">
      <c r="A5561" s="2" t="s">
        <v>707</v>
      </c>
      <c r="B5561" s="1" t="str">
        <f>+IF(LEN(A5561)&gt;0,VLOOKUP(A5561,Seguimiento_Mar_2025!G$4:H$356,2,FALSE),"")</f>
        <v>Municipios y Distritos intervenidos con la estrategia Antioquia Pinta Firme</v>
      </c>
      <c r="C5561" s="1" t="str">
        <f>+IF(LEN(A5561)&gt;0,VLOOKUP(A5561,Seguimiento_Mar_2025!G$4:J$356,4,FALSE),"")</f>
        <v>Empresa de Vivienda de Antioquia - VIVA</v>
      </c>
      <c r="D5561" s="2" t="s">
        <v>1253</v>
      </c>
      <c r="E5561" t="str">
        <f t="shared" si="175"/>
        <v>54030201El Bagre</v>
      </c>
      <c r="F5561" t="str">
        <f t="shared" si="174"/>
        <v/>
      </c>
      <c r="H5561" s="2">
        <v>1</v>
      </c>
      <c r="I5561">
        <f>+ABS(SUMIF($A$4:$A$11183,A5561,$H$4:$H$11183)-IF(ISERROR(VLOOKUP(A5561,Seguimiento_Mar_2025!G$4:U$356,15,FALSE)),0,VLOOKUP(A5561,Seguimiento_Mar_2025!G$4:U$356,15,FALSE)))</f>
        <v>0</v>
      </c>
    </row>
    <row r="5562" spans="1:9" ht="30">
      <c r="A5562" s="2" t="s">
        <v>707</v>
      </c>
      <c r="B5562" s="1" t="str">
        <f>+IF(LEN(A5562)&gt;0,VLOOKUP(A5562,Seguimiento_Mar_2025!G$4:H$356,2,FALSE),"")</f>
        <v>Municipios y Distritos intervenidos con la estrategia Antioquia Pinta Firme</v>
      </c>
      <c r="C5562" s="1" t="str">
        <f>+IF(LEN(A5562)&gt;0,VLOOKUP(A5562,Seguimiento_Mar_2025!G$4:J$356,4,FALSE),"")</f>
        <v>Empresa de Vivienda de Antioquia - VIVA</v>
      </c>
      <c r="D5562" s="2" t="s">
        <v>1346</v>
      </c>
      <c r="E5562" t="str">
        <f t="shared" si="175"/>
        <v>54030201Támesis</v>
      </c>
      <c r="F5562" t="str">
        <f t="shared" si="174"/>
        <v/>
      </c>
      <c r="H5562" s="2">
        <v>1</v>
      </c>
      <c r="I5562">
        <f>+ABS(SUMIF($A$4:$A$11183,A5562,$H$4:$H$11183)-IF(ISERROR(VLOOKUP(A5562,Seguimiento_Mar_2025!G$4:U$356,15,FALSE)),0,VLOOKUP(A5562,Seguimiento_Mar_2025!G$4:U$356,15,FALSE)))</f>
        <v>0</v>
      </c>
    </row>
    <row r="5563" spans="1:9" ht="30">
      <c r="A5563" s="2" t="s">
        <v>707</v>
      </c>
      <c r="B5563" s="1" t="str">
        <f>+IF(LEN(A5563)&gt;0,VLOOKUP(A5563,Seguimiento_Mar_2025!G$4:H$356,2,FALSE),"")</f>
        <v>Municipios y Distritos intervenidos con la estrategia Antioquia Pinta Firme</v>
      </c>
      <c r="C5563" s="1" t="str">
        <f>+IF(LEN(A5563)&gt;0,VLOOKUP(A5563,Seguimiento_Mar_2025!G$4:J$356,4,FALSE),"")</f>
        <v>Empresa de Vivienda de Antioquia - VIVA</v>
      </c>
      <c r="D5563" s="2" t="s">
        <v>1302</v>
      </c>
      <c r="E5563" t="str">
        <f t="shared" si="175"/>
        <v>54030201San Francisco</v>
      </c>
      <c r="F5563" t="str">
        <f t="shared" si="174"/>
        <v/>
      </c>
      <c r="H5563" s="2">
        <v>1</v>
      </c>
      <c r="I5563">
        <f>+ABS(SUMIF($A$4:$A$11183,A5563,$H$4:$H$11183)-IF(ISERROR(VLOOKUP(A5563,Seguimiento_Mar_2025!G$4:U$356,15,FALSE)),0,VLOOKUP(A5563,Seguimiento_Mar_2025!G$4:U$356,15,FALSE)))</f>
        <v>0</v>
      </c>
    </row>
    <row r="5564" spans="1:9" ht="30">
      <c r="A5564" s="2" t="s">
        <v>707</v>
      </c>
      <c r="B5564" s="1" t="str">
        <f>+IF(LEN(A5564)&gt;0,VLOOKUP(A5564,Seguimiento_Mar_2025!G$4:H$356,2,FALSE),"")</f>
        <v>Municipios y Distritos intervenidos con la estrategia Antioquia Pinta Firme</v>
      </c>
      <c r="C5564" s="1" t="str">
        <f>+IF(LEN(A5564)&gt;0,VLOOKUP(A5564,Seguimiento_Mar_2025!G$4:J$356,4,FALSE),"")</f>
        <v>Empresa de Vivienda de Antioquia - VIVA</v>
      </c>
      <c r="D5564" s="2" t="s">
        <v>1275</v>
      </c>
      <c r="E5564" t="str">
        <f t="shared" si="175"/>
        <v>54030201Maceo</v>
      </c>
      <c r="F5564" t="str">
        <f t="shared" si="174"/>
        <v/>
      </c>
      <c r="H5564" s="2">
        <v>1</v>
      </c>
      <c r="I5564">
        <f>+ABS(SUMIF($A$4:$A$11183,A5564,$H$4:$H$11183)-IF(ISERROR(VLOOKUP(A5564,Seguimiento_Mar_2025!G$4:U$356,15,FALSE)),0,VLOOKUP(A5564,Seguimiento_Mar_2025!G$4:U$356,15,FALSE)))</f>
        <v>0</v>
      </c>
    </row>
    <row r="5565" spans="1:9" ht="30">
      <c r="A5565" s="2" t="s">
        <v>701</v>
      </c>
      <c r="B5565" s="1" t="str">
        <f>+IF(LEN(A5565)&gt;0,VLOOKUP(A5565,Seguimiento_Mar_2025!G$4:H$356,2,FALSE),"")</f>
        <v>Predios titulados y edificaciones legalizadas</v>
      </c>
      <c r="C5565" s="1" t="str">
        <f>+IF(LEN(A5565)&gt;0,VLOOKUP(A5565,Seguimiento_Mar_2025!G$4:J$356,4,FALSE),"")</f>
        <v>Empresa de Vivienda de Antioquia - VIVA</v>
      </c>
      <c r="D5565" s="2" t="s">
        <v>1265</v>
      </c>
      <c r="E5565" t="str">
        <f t="shared" si="175"/>
        <v>54030102Caucasia</v>
      </c>
      <c r="F5565" t="str">
        <f t="shared" si="174"/>
        <v/>
      </c>
      <c r="H5565" s="2">
        <v>2</v>
      </c>
      <c r="I5565">
        <f>+ABS(SUMIF($A$4:$A$11183,A5565,$H$4:$H$11183)-IF(ISERROR(VLOOKUP(A5565,Seguimiento_Mar_2025!G$4:U$356,15,FALSE)),0,VLOOKUP(A5565,Seguimiento_Mar_2025!G$4:U$356,15,FALSE)))</f>
        <v>0</v>
      </c>
    </row>
    <row r="5566" spans="1:9" ht="30">
      <c r="A5566" s="2" t="s">
        <v>701</v>
      </c>
      <c r="B5566" s="1" t="str">
        <f>+IF(LEN(A5566)&gt;0,VLOOKUP(A5566,Seguimiento_Mar_2025!G$4:H$356,2,FALSE),"")</f>
        <v>Predios titulados y edificaciones legalizadas</v>
      </c>
      <c r="C5566" s="1" t="str">
        <f>+IF(LEN(A5566)&gt;0,VLOOKUP(A5566,Seguimiento_Mar_2025!G$4:J$356,4,FALSE),"")</f>
        <v>Empresa de Vivienda de Antioquia - VIVA</v>
      </c>
      <c r="D5566" s="2" t="s">
        <v>1227</v>
      </c>
      <c r="E5566" t="str">
        <f t="shared" si="175"/>
        <v>54030102Turbo</v>
      </c>
      <c r="F5566" t="str">
        <f t="shared" si="174"/>
        <v/>
      </c>
      <c r="H5566" s="2">
        <v>16</v>
      </c>
      <c r="I5566">
        <f>+ABS(SUMIF($A$4:$A$11183,A5566,$H$4:$H$11183)-IF(ISERROR(VLOOKUP(A5566,Seguimiento_Mar_2025!G$4:U$356,15,FALSE)),0,VLOOKUP(A5566,Seguimiento_Mar_2025!G$4:U$356,15,FALSE)))</f>
        <v>0</v>
      </c>
    </row>
    <row r="5567" spans="1:9" ht="30">
      <c r="A5567" s="2" t="s">
        <v>701</v>
      </c>
      <c r="B5567" s="1" t="str">
        <f>+IF(LEN(A5567)&gt;0,VLOOKUP(A5567,Seguimiento_Mar_2025!G$4:H$356,2,FALSE),"")</f>
        <v>Predios titulados y edificaciones legalizadas</v>
      </c>
      <c r="C5567" s="1" t="str">
        <f>+IF(LEN(A5567)&gt;0,VLOOKUP(A5567,Seguimiento_Mar_2025!G$4:J$356,4,FALSE),"")</f>
        <v>Empresa de Vivienda de Antioquia - VIVA</v>
      </c>
      <c r="D5567" s="2" t="s">
        <v>1257</v>
      </c>
      <c r="E5567" t="str">
        <f t="shared" si="175"/>
        <v>54030102Apartadó</v>
      </c>
      <c r="F5567" t="str">
        <f t="shared" si="174"/>
        <v/>
      </c>
      <c r="H5567" s="2">
        <v>35</v>
      </c>
      <c r="I5567">
        <f>+ABS(SUMIF($A$4:$A$11183,A5567,$H$4:$H$11183)-IF(ISERROR(VLOOKUP(A5567,Seguimiento_Mar_2025!G$4:U$356,15,FALSE)),0,VLOOKUP(A5567,Seguimiento_Mar_2025!G$4:U$356,15,FALSE)))</f>
        <v>0</v>
      </c>
    </row>
    <row r="5568" spans="1:9" ht="30">
      <c r="A5568" s="2" t="s">
        <v>701</v>
      </c>
      <c r="B5568" s="1" t="str">
        <f>+IF(LEN(A5568)&gt;0,VLOOKUP(A5568,Seguimiento_Mar_2025!G$4:H$356,2,FALSE),"")</f>
        <v>Predios titulados y edificaciones legalizadas</v>
      </c>
      <c r="C5568" s="1" t="str">
        <f>+IF(LEN(A5568)&gt;0,VLOOKUP(A5568,Seguimiento_Mar_2025!G$4:J$356,4,FALSE),"")</f>
        <v>Empresa de Vivienda de Antioquia - VIVA</v>
      </c>
      <c r="D5568" s="2" t="s">
        <v>1319</v>
      </c>
      <c r="E5568" t="str">
        <f t="shared" si="175"/>
        <v>54030102Donmatías</v>
      </c>
      <c r="F5568" t="str">
        <f t="shared" si="174"/>
        <v/>
      </c>
      <c r="H5568" s="2">
        <v>2</v>
      </c>
      <c r="I5568">
        <f>+ABS(SUMIF($A$4:$A$11183,A5568,$H$4:$H$11183)-IF(ISERROR(VLOOKUP(A5568,Seguimiento_Mar_2025!G$4:U$356,15,FALSE)),0,VLOOKUP(A5568,Seguimiento_Mar_2025!G$4:U$356,15,FALSE)))</f>
        <v>0</v>
      </c>
    </row>
    <row r="5569" spans="1:9" ht="30">
      <c r="A5569" s="2" t="s">
        <v>701</v>
      </c>
      <c r="B5569" s="1" t="str">
        <f>+IF(LEN(A5569)&gt;0,VLOOKUP(A5569,Seguimiento_Mar_2025!G$4:H$356,2,FALSE),"")</f>
        <v>Predios titulados y edificaciones legalizadas</v>
      </c>
      <c r="C5569" s="1" t="str">
        <f>+IF(LEN(A5569)&gt;0,VLOOKUP(A5569,Seguimiento_Mar_2025!G$4:J$356,4,FALSE),"")</f>
        <v>Empresa de Vivienda de Antioquia - VIVA</v>
      </c>
      <c r="D5569" s="2" t="s">
        <v>1296</v>
      </c>
      <c r="E5569" t="str">
        <f t="shared" si="175"/>
        <v>54030102San Roque</v>
      </c>
      <c r="F5569" t="str">
        <f t="shared" si="174"/>
        <v/>
      </c>
      <c r="H5569" s="2">
        <v>1</v>
      </c>
      <c r="I5569">
        <f>+ABS(SUMIF($A$4:$A$11183,A5569,$H$4:$H$11183)-IF(ISERROR(VLOOKUP(A5569,Seguimiento_Mar_2025!G$4:U$356,15,FALSE)),0,VLOOKUP(A5569,Seguimiento_Mar_2025!G$4:U$356,15,FALSE)))</f>
        <v>0</v>
      </c>
    </row>
    <row r="5570" spans="1:9" ht="30">
      <c r="A5570" s="2" t="s">
        <v>701</v>
      </c>
      <c r="B5570" s="1" t="str">
        <f>+IF(LEN(A5570)&gt;0,VLOOKUP(A5570,Seguimiento_Mar_2025!G$4:H$356,2,FALSE),"")</f>
        <v>Predios titulados y edificaciones legalizadas</v>
      </c>
      <c r="C5570" s="1" t="str">
        <f>+IF(LEN(A5570)&gt;0,VLOOKUP(A5570,Seguimiento_Mar_2025!G$4:J$356,4,FALSE),"")</f>
        <v>Empresa de Vivienda de Antioquia - VIVA</v>
      </c>
      <c r="D5570" s="2" t="s">
        <v>1337</v>
      </c>
      <c r="E5570" t="str">
        <f t="shared" si="175"/>
        <v>54030102Rionegro</v>
      </c>
      <c r="F5570" t="str">
        <f t="shared" si="174"/>
        <v/>
      </c>
      <c r="H5570" s="2">
        <v>5</v>
      </c>
      <c r="I5570">
        <f>+ABS(SUMIF($A$4:$A$11183,A5570,$H$4:$H$11183)-IF(ISERROR(VLOOKUP(A5570,Seguimiento_Mar_2025!G$4:U$356,15,FALSE)),0,VLOOKUP(A5570,Seguimiento_Mar_2025!G$4:U$356,15,FALSE)))</f>
        <v>0</v>
      </c>
    </row>
    <row r="5571" spans="1:9" ht="30">
      <c r="A5571" s="2" t="s">
        <v>701</v>
      </c>
      <c r="B5571" s="1" t="str">
        <f>+IF(LEN(A5571)&gt;0,VLOOKUP(A5571,Seguimiento_Mar_2025!G$4:H$356,2,FALSE),"")</f>
        <v>Predios titulados y edificaciones legalizadas</v>
      </c>
      <c r="C5571" s="1" t="str">
        <f>+IF(LEN(A5571)&gt;0,VLOOKUP(A5571,Seguimiento_Mar_2025!G$4:J$356,4,FALSE),"")</f>
        <v>Empresa de Vivienda de Antioquia - VIVA</v>
      </c>
      <c r="D5571" s="2" t="s">
        <v>1275</v>
      </c>
      <c r="E5571" t="str">
        <f t="shared" si="175"/>
        <v>54030102Maceo</v>
      </c>
      <c r="F5571" t="str">
        <f t="shared" si="174"/>
        <v/>
      </c>
      <c r="H5571" s="2">
        <v>2</v>
      </c>
      <c r="I5571">
        <f>+ABS(SUMIF($A$4:$A$11183,A5571,$H$4:$H$11183)-IF(ISERROR(VLOOKUP(A5571,Seguimiento_Mar_2025!G$4:U$356,15,FALSE)),0,VLOOKUP(A5571,Seguimiento_Mar_2025!G$4:U$356,15,FALSE)))</f>
        <v>0</v>
      </c>
    </row>
    <row r="5572" spans="1:9" ht="30">
      <c r="A5572" s="2" t="s">
        <v>701</v>
      </c>
      <c r="B5572" s="1" t="str">
        <f>+IF(LEN(A5572)&gt;0,VLOOKUP(A5572,Seguimiento_Mar_2025!G$4:H$356,2,FALSE),"")</f>
        <v>Predios titulados y edificaciones legalizadas</v>
      </c>
      <c r="C5572" s="1" t="str">
        <f>+IF(LEN(A5572)&gt;0,VLOOKUP(A5572,Seguimiento_Mar_2025!G$4:J$356,4,FALSE),"")</f>
        <v>Empresa de Vivienda de Antioquia - VIVA</v>
      </c>
      <c r="D5572" s="2" t="s">
        <v>1343</v>
      </c>
      <c r="E5572" t="str">
        <f t="shared" si="175"/>
        <v>54030102San Vicente Ferrer</v>
      </c>
      <c r="F5572" t="str">
        <f t="shared" ref="F5572:F5635" si="176">+IF(IF(LEN(E5572)&gt;0,COUNTIF($E$4:$E$11183,E5572),"")=1,"",IF(LEN(E5572)&gt;0,COUNTIF($E$4:$E$11183,E5572),""))</f>
        <v/>
      </c>
      <c r="H5572" s="2">
        <v>2</v>
      </c>
      <c r="I5572">
        <f>+ABS(SUMIF($A$4:$A$11183,A5572,$H$4:$H$11183)-IF(ISERROR(VLOOKUP(A5572,Seguimiento_Mar_2025!G$4:U$356,15,FALSE)),0,VLOOKUP(A5572,Seguimiento_Mar_2025!G$4:U$356,15,FALSE)))</f>
        <v>0</v>
      </c>
    </row>
    <row r="5573" spans="1:9" ht="30">
      <c r="A5573" s="2" t="s">
        <v>701</v>
      </c>
      <c r="B5573" s="1" t="str">
        <f>+IF(LEN(A5573)&gt;0,VLOOKUP(A5573,Seguimiento_Mar_2025!G$4:H$356,2,FALSE),"")</f>
        <v>Predios titulados y edificaciones legalizadas</v>
      </c>
      <c r="C5573" s="1" t="str">
        <f>+IF(LEN(A5573)&gt;0,VLOOKUP(A5573,Seguimiento_Mar_2025!G$4:J$356,4,FALSE),"")</f>
        <v>Empresa de Vivienda de Antioquia - VIVA</v>
      </c>
      <c r="D5573" s="2" t="s">
        <v>1333</v>
      </c>
      <c r="E5573" t="str">
        <f t="shared" si="175"/>
        <v>54030102La Unión</v>
      </c>
      <c r="F5573" t="str">
        <f t="shared" si="176"/>
        <v/>
      </c>
      <c r="H5573" s="2">
        <v>3</v>
      </c>
      <c r="I5573">
        <f>+ABS(SUMIF($A$4:$A$11183,A5573,$H$4:$H$11183)-IF(ISERROR(VLOOKUP(A5573,Seguimiento_Mar_2025!G$4:U$356,15,FALSE)),0,VLOOKUP(A5573,Seguimiento_Mar_2025!G$4:U$356,15,FALSE)))</f>
        <v>0</v>
      </c>
    </row>
    <row r="5574" spans="1:9" ht="30">
      <c r="A5574" s="2" t="s">
        <v>701</v>
      </c>
      <c r="B5574" s="1" t="str">
        <f>+IF(LEN(A5574)&gt;0,VLOOKUP(A5574,Seguimiento_Mar_2025!G$4:H$356,2,FALSE),"")</f>
        <v>Predios titulados y edificaciones legalizadas</v>
      </c>
      <c r="C5574" s="1" t="str">
        <f>+IF(LEN(A5574)&gt;0,VLOOKUP(A5574,Seguimiento_Mar_2025!G$4:J$356,4,FALSE),"")</f>
        <v>Empresa de Vivienda de Antioquia - VIVA</v>
      </c>
      <c r="D5574" s="2" t="s">
        <v>1235</v>
      </c>
      <c r="E5574" t="str">
        <f t="shared" si="175"/>
        <v>54030102El Santuario</v>
      </c>
      <c r="F5574" t="str">
        <f t="shared" si="176"/>
        <v/>
      </c>
      <c r="H5574" s="2">
        <v>2</v>
      </c>
      <c r="I5574">
        <f>+ABS(SUMIF($A$4:$A$11183,A5574,$H$4:$H$11183)-IF(ISERROR(VLOOKUP(A5574,Seguimiento_Mar_2025!G$4:U$356,15,FALSE)),0,VLOOKUP(A5574,Seguimiento_Mar_2025!G$4:U$356,15,FALSE)))</f>
        <v>0</v>
      </c>
    </row>
    <row r="5575" spans="1:9" ht="30">
      <c r="A5575" s="2" t="s">
        <v>701</v>
      </c>
      <c r="B5575" s="1" t="str">
        <f>+IF(LEN(A5575)&gt;0,VLOOKUP(A5575,Seguimiento_Mar_2025!G$4:H$356,2,FALSE),"")</f>
        <v>Predios titulados y edificaciones legalizadas</v>
      </c>
      <c r="C5575" s="1" t="str">
        <f>+IF(LEN(A5575)&gt;0,VLOOKUP(A5575,Seguimiento_Mar_2025!G$4:J$356,4,FALSE),"")</f>
        <v>Empresa de Vivienda de Antioquia - VIVA</v>
      </c>
      <c r="D5575" s="2" t="s">
        <v>1341</v>
      </c>
      <c r="E5575" t="str">
        <f t="shared" si="175"/>
        <v>54030102San Pedro de los Milagros</v>
      </c>
      <c r="F5575" t="str">
        <f t="shared" si="176"/>
        <v/>
      </c>
      <c r="H5575" s="2">
        <v>3</v>
      </c>
      <c r="I5575">
        <f>+ABS(SUMIF($A$4:$A$11183,A5575,$H$4:$H$11183)-IF(ISERROR(VLOOKUP(A5575,Seguimiento_Mar_2025!G$4:U$356,15,FALSE)),0,VLOOKUP(A5575,Seguimiento_Mar_2025!G$4:U$356,15,FALSE)))</f>
        <v>0</v>
      </c>
    </row>
    <row r="5576" spans="1:9" ht="30">
      <c r="A5576" s="2" t="s">
        <v>701</v>
      </c>
      <c r="B5576" s="1" t="str">
        <f>+IF(LEN(A5576)&gt;0,VLOOKUP(A5576,Seguimiento_Mar_2025!G$4:H$356,2,FALSE),"")</f>
        <v>Predios titulados y edificaciones legalizadas</v>
      </c>
      <c r="C5576" s="1" t="str">
        <f>+IF(LEN(A5576)&gt;0,VLOOKUP(A5576,Seguimiento_Mar_2025!G$4:J$356,4,FALSE),"")</f>
        <v>Empresa de Vivienda de Antioquia - VIVA</v>
      </c>
      <c r="D5576" s="2" t="s">
        <v>1276</v>
      </c>
      <c r="E5576" t="str">
        <f t="shared" si="175"/>
        <v>54030102Concepción</v>
      </c>
      <c r="F5576" t="str">
        <f t="shared" si="176"/>
        <v/>
      </c>
      <c r="H5576" s="2">
        <v>1</v>
      </c>
      <c r="I5576">
        <f>+ABS(SUMIF($A$4:$A$11183,A5576,$H$4:$H$11183)-IF(ISERROR(VLOOKUP(A5576,Seguimiento_Mar_2025!G$4:U$356,15,FALSE)),0,VLOOKUP(A5576,Seguimiento_Mar_2025!G$4:U$356,15,FALSE)))</f>
        <v>0</v>
      </c>
    </row>
    <row r="5577" spans="1:9">
      <c r="A5577" s="2" t="s">
        <v>469</v>
      </c>
      <c r="B5577" s="1" t="str">
        <f>+IF(LEN(A5577)&gt;0,VLOOKUP(A5577,Seguimiento_Mar_2025!G$4:H$356,2,FALSE),"")</f>
        <v>Vias terciarias mejoradas</v>
      </c>
      <c r="C5577" s="1" t="str">
        <f>+IF(LEN(A5577)&gt;0,VLOOKUP(A5577,Seguimiento_Mar_2025!G$4:J$356,4,FALSE),"")</f>
        <v>Secretaría de Infraestructura Física</v>
      </c>
      <c r="D5577" s="2" t="s">
        <v>1311</v>
      </c>
      <c r="E5577" t="str">
        <f t="shared" si="175"/>
        <v>53010209Betania</v>
      </c>
      <c r="F5577" t="str">
        <f t="shared" si="176"/>
        <v/>
      </c>
      <c r="H5577" s="2">
        <v>0.28999999999999998</v>
      </c>
      <c r="I5577">
        <f>+ABS(SUMIF($A$4:$A$11183,A5577,$H$4:$H$11183)-IF(ISERROR(VLOOKUP(A5577,Seguimiento_Mar_2025!G$4:U$356,15,FALSE)),0,VLOOKUP(A5577,Seguimiento_Mar_2025!G$4:U$356,15,FALSE)))</f>
        <v>3.5527136788005009E-15</v>
      </c>
    </row>
    <row r="5578" spans="1:9">
      <c r="A5578" s="2" t="s">
        <v>469</v>
      </c>
      <c r="B5578" s="1" t="str">
        <f>+IF(LEN(A5578)&gt;0,VLOOKUP(A5578,Seguimiento_Mar_2025!G$4:H$356,2,FALSE),"")</f>
        <v>Vias terciarias mejoradas</v>
      </c>
      <c r="C5578" s="1" t="str">
        <f>+IF(LEN(A5578)&gt;0,VLOOKUP(A5578,Seguimiento_Mar_2025!G$4:J$356,4,FALSE),"")</f>
        <v>Secretaría de Infraestructura Física</v>
      </c>
      <c r="D5578" s="2" t="s">
        <v>1312</v>
      </c>
      <c r="E5578" t="str">
        <f t="shared" si="175"/>
        <v>53010209Buriticá</v>
      </c>
      <c r="F5578" t="str">
        <f t="shared" si="176"/>
        <v/>
      </c>
      <c r="H5578" s="2">
        <v>1.56</v>
      </c>
      <c r="I5578">
        <f>+ABS(SUMIF($A$4:$A$11183,A5578,$H$4:$H$11183)-IF(ISERROR(VLOOKUP(A5578,Seguimiento_Mar_2025!G$4:U$356,15,FALSE)),0,VLOOKUP(A5578,Seguimiento_Mar_2025!G$4:U$356,15,FALSE)))</f>
        <v>3.5527136788005009E-15</v>
      </c>
    </row>
    <row r="5579" spans="1:9">
      <c r="A5579" s="2" t="s">
        <v>469</v>
      </c>
      <c r="B5579" s="1" t="str">
        <f>+IF(LEN(A5579)&gt;0,VLOOKUP(A5579,Seguimiento_Mar_2025!G$4:H$356,2,FALSE),"")</f>
        <v>Vias terciarias mejoradas</v>
      </c>
      <c r="C5579" s="1" t="str">
        <f>+IF(LEN(A5579)&gt;0,VLOOKUP(A5579,Seguimiento_Mar_2025!G$4:J$356,4,FALSE),"")</f>
        <v>Secretaría de Infraestructura Física</v>
      </c>
      <c r="D5579" s="2" t="s">
        <v>1317</v>
      </c>
      <c r="E5579" t="str">
        <f t="shared" si="175"/>
        <v>53010209Cocorná</v>
      </c>
      <c r="F5579" t="str">
        <f t="shared" si="176"/>
        <v/>
      </c>
      <c r="H5579" s="2">
        <v>0.2</v>
      </c>
      <c r="I5579">
        <f>+ABS(SUMIF($A$4:$A$11183,A5579,$H$4:$H$11183)-IF(ISERROR(VLOOKUP(A5579,Seguimiento_Mar_2025!G$4:U$356,15,FALSE)),0,VLOOKUP(A5579,Seguimiento_Mar_2025!G$4:U$356,15,FALSE)))</f>
        <v>3.5527136788005009E-15</v>
      </c>
    </row>
    <row r="5580" spans="1:9">
      <c r="A5580" s="2" t="s">
        <v>469</v>
      </c>
      <c r="B5580" s="1" t="str">
        <f>+IF(LEN(A5580)&gt;0,VLOOKUP(A5580,Seguimiento_Mar_2025!G$4:H$356,2,FALSE),"")</f>
        <v>Vias terciarias mejoradas</v>
      </c>
      <c r="C5580" s="1" t="str">
        <f>+IF(LEN(A5580)&gt;0,VLOOKUP(A5580,Seguimiento_Mar_2025!G$4:J$356,4,FALSE),"")</f>
        <v>Secretaría de Infraestructura Física</v>
      </c>
      <c r="D5580" s="2" t="s">
        <v>1245</v>
      </c>
      <c r="E5580" t="str">
        <f t="shared" si="175"/>
        <v>53010209Copacabana</v>
      </c>
      <c r="F5580" t="str">
        <f t="shared" si="176"/>
        <v/>
      </c>
      <c r="H5580" s="2">
        <v>1.47</v>
      </c>
      <c r="I5580">
        <f>+ABS(SUMIF($A$4:$A$11183,A5580,$H$4:$H$11183)-IF(ISERROR(VLOOKUP(A5580,Seguimiento_Mar_2025!G$4:U$356,15,FALSE)),0,VLOOKUP(A5580,Seguimiento_Mar_2025!G$4:U$356,15,FALSE)))</f>
        <v>3.5527136788005009E-15</v>
      </c>
    </row>
    <row r="5581" spans="1:9">
      <c r="A5581" s="2" t="s">
        <v>469</v>
      </c>
      <c r="B5581" s="1" t="str">
        <f>+IF(LEN(A5581)&gt;0,VLOOKUP(A5581,Seguimiento_Mar_2025!G$4:H$356,2,FALSE),"")</f>
        <v>Vias terciarias mejoradas</v>
      </c>
      <c r="C5581" s="1" t="str">
        <f>+IF(LEN(A5581)&gt;0,VLOOKUP(A5581,Seguimiento_Mar_2025!G$4:J$356,4,FALSE),"")</f>
        <v>Secretaría de Infraestructura Física</v>
      </c>
      <c r="D5581" s="2" t="s">
        <v>1244</v>
      </c>
      <c r="E5581" t="str">
        <f t="shared" si="175"/>
        <v>53010209El Peñol</v>
      </c>
      <c r="F5581" t="str">
        <f t="shared" si="176"/>
        <v/>
      </c>
      <c r="H5581" s="2">
        <v>0.23</v>
      </c>
      <c r="I5581">
        <f>+ABS(SUMIF($A$4:$A$11183,A5581,$H$4:$H$11183)-IF(ISERROR(VLOOKUP(A5581,Seguimiento_Mar_2025!G$4:U$356,15,FALSE)),0,VLOOKUP(A5581,Seguimiento_Mar_2025!G$4:U$356,15,FALSE)))</f>
        <v>3.5527136788005009E-15</v>
      </c>
    </row>
    <row r="5582" spans="1:9">
      <c r="A5582" s="2" t="s">
        <v>469</v>
      </c>
      <c r="B5582" s="1" t="str">
        <f>+IF(LEN(A5582)&gt;0,VLOOKUP(A5582,Seguimiento_Mar_2025!G$4:H$356,2,FALSE),"")</f>
        <v>Vias terciarias mejoradas</v>
      </c>
      <c r="C5582" s="1" t="str">
        <f>+IF(LEN(A5582)&gt;0,VLOOKUP(A5582,Seguimiento_Mar_2025!G$4:J$356,4,FALSE),"")</f>
        <v>Secretaría de Infraestructura Física</v>
      </c>
      <c r="D5582" s="2" t="s">
        <v>1229</v>
      </c>
      <c r="E5582" t="str">
        <f t="shared" si="175"/>
        <v>53010209.Departamento</v>
      </c>
      <c r="F5582" t="str">
        <f t="shared" si="176"/>
        <v/>
      </c>
      <c r="H5582" s="2">
        <v>0.28000000000000003</v>
      </c>
      <c r="I5582">
        <f>+ABS(SUMIF($A$4:$A$11183,A5582,$H$4:$H$11183)-IF(ISERROR(VLOOKUP(A5582,Seguimiento_Mar_2025!G$4:U$356,15,FALSE)),0,VLOOKUP(A5582,Seguimiento_Mar_2025!G$4:U$356,15,FALSE)))</f>
        <v>3.5527136788005009E-15</v>
      </c>
    </row>
    <row r="5583" spans="1:9">
      <c r="A5583" s="2" t="s">
        <v>692</v>
      </c>
      <c r="B5583" s="1" t="str">
        <f>+IF(LEN(A5583)&gt;0,VLOOKUP(A5583,Seguimiento_Mar_2025!G$4:H$356,2,FALSE),"")</f>
        <v>Prestadores de servicios públicos asistidos técnicamente</v>
      </c>
      <c r="C5583" s="1" t="str">
        <f>+IF(LEN(A5583)&gt;0,VLOOKUP(A5583,Seguimiento_Mar_2025!G$4:J$356,4,FALSE),"")</f>
        <v>Secretaría de Ambiente</v>
      </c>
      <c r="D5583" s="2" t="s">
        <v>1273</v>
      </c>
      <c r="E5583" t="str">
        <f t="shared" si="175"/>
        <v>54020701Caramanta</v>
      </c>
      <c r="F5583" t="str">
        <f t="shared" si="176"/>
        <v/>
      </c>
      <c r="H5583" s="2">
        <v>1</v>
      </c>
      <c r="I5583">
        <f>+ABS(SUMIF($A$4:$A$11183,A5583,$H$4:$H$11183)-IF(ISERROR(VLOOKUP(A5583,Seguimiento_Mar_2025!G$4:U$356,15,FALSE)),0,VLOOKUP(A5583,Seguimiento_Mar_2025!G$4:U$356,15,FALSE)))</f>
        <v>0</v>
      </c>
    </row>
    <row r="5584" spans="1:9">
      <c r="A5584" t="s">
        <v>22</v>
      </c>
      <c r="B5584" s="1" t="str">
        <f>+IF(LEN(A5584)&gt;0,VLOOKUP(A5584,Seguimiento_Mar_2025!G$4:H$356,2,FALSE),"")</f>
        <v>Instancias formales y no formales de participación fortalecidas</v>
      </c>
      <c r="C5584" s="1" t="str">
        <f>+IF(LEN(A5584)&gt;0,VLOOKUP(A5584,Seguimiento_Mar_2025!G$4:J$356,4,FALSE),"")</f>
        <v>Secretaría de Gobierno</v>
      </c>
      <c r="D5584" s="2" t="s">
        <v>1229</v>
      </c>
      <c r="E5584" t="str">
        <f t="shared" si="175"/>
        <v>51010102.Departamento</v>
      </c>
      <c r="F5584" t="str">
        <f t="shared" si="176"/>
        <v/>
      </c>
      <c r="H5584" s="2">
        <v>26</v>
      </c>
      <c r="I5584">
        <f>+ABS(SUMIF($A$4:$A$11183,A5584,$H$4:$H$11183)-IF(ISERROR(VLOOKUP(A5584,Seguimiento_Mar_2025!G$4:U$356,15,FALSE)),0,VLOOKUP(A5584,Seguimiento_Mar_2025!G$4:U$356,15,FALSE)))</f>
        <v>0</v>
      </c>
    </row>
    <row r="5585" spans="1:9">
      <c r="A5585" s="2" t="s">
        <v>507</v>
      </c>
      <c r="B5585" s="1" t="str">
        <f>+IF(LEN(A5585)&gt;0,VLOOKUP(A5585,Seguimiento_Mar_2025!G$4:H$356,2,FALSE),"")</f>
        <v xml:space="preserve">Procesos de formalización o regularización de predios para el desarrollo rural </v>
      </c>
      <c r="C5585" s="1" t="str">
        <f>+IF(LEN(A5585)&gt;0,VLOOKUP(A5585,Seguimiento_Mar_2025!G$4:J$356,4,FALSE),"")</f>
        <v>Secretaría de Desarrollo Económico</v>
      </c>
      <c r="D5585" s="2" t="s">
        <v>1225</v>
      </c>
      <c r="E5585" t="str">
        <f t="shared" si="175"/>
        <v>53020101Arboletes</v>
      </c>
      <c r="F5585" t="str">
        <f t="shared" si="176"/>
        <v/>
      </c>
      <c r="H5585" s="2">
        <v>18</v>
      </c>
      <c r="I5585">
        <f>+ABS(SUMIF($A$4:$A$11183,A5585,$H$4:$H$11183)-IF(ISERROR(VLOOKUP(A5585,Seguimiento_Mar_2025!G$4:U$356,15,FALSE)),0,VLOOKUP(A5585,Seguimiento_Mar_2025!G$4:U$356,15,FALSE)))</f>
        <v>0</v>
      </c>
    </row>
    <row r="5586" spans="1:9">
      <c r="A5586" s="2" t="s">
        <v>507</v>
      </c>
      <c r="B5586" s="1" t="str">
        <f>+IF(LEN(A5586)&gt;0,VLOOKUP(A5586,Seguimiento_Mar_2025!G$4:H$356,2,FALSE),"")</f>
        <v xml:space="preserve">Procesos de formalización o regularización de predios para el desarrollo rural </v>
      </c>
      <c r="C5586" s="1" t="str">
        <f>+IF(LEN(A5586)&gt;0,VLOOKUP(A5586,Seguimiento_Mar_2025!G$4:J$356,4,FALSE),"")</f>
        <v>Secretaría de Desarrollo Económico</v>
      </c>
      <c r="D5586" s="2" t="s">
        <v>1228</v>
      </c>
      <c r="E5586" t="str">
        <f t="shared" si="175"/>
        <v>53020101Necoclí</v>
      </c>
      <c r="F5586" t="str">
        <f t="shared" si="176"/>
        <v/>
      </c>
      <c r="H5586" s="2">
        <v>112</v>
      </c>
      <c r="I5586">
        <f>+ABS(SUMIF($A$4:$A$11183,A5586,$H$4:$H$11183)-IF(ISERROR(VLOOKUP(A5586,Seguimiento_Mar_2025!G$4:U$356,15,FALSE)),0,VLOOKUP(A5586,Seguimiento_Mar_2025!G$4:U$356,15,FALSE)))</f>
        <v>0</v>
      </c>
    </row>
    <row r="5587" spans="1:9">
      <c r="A5587" s="2" t="s">
        <v>507</v>
      </c>
      <c r="B5587" s="1" t="str">
        <f>+IF(LEN(A5587)&gt;0,VLOOKUP(A5587,Seguimiento_Mar_2025!G$4:H$356,2,FALSE),"")</f>
        <v xml:space="preserve">Procesos de formalización o regularización de predios para el desarrollo rural </v>
      </c>
      <c r="C5587" s="1" t="str">
        <f>+IF(LEN(A5587)&gt;0,VLOOKUP(A5587,Seguimiento_Mar_2025!G$4:J$356,4,FALSE),"")</f>
        <v>Secretaría de Desarrollo Económico</v>
      </c>
      <c r="D5587" s="2" t="s">
        <v>1227</v>
      </c>
      <c r="E5587" t="str">
        <f t="shared" si="175"/>
        <v>53020101Turbo</v>
      </c>
      <c r="F5587" t="str">
        <f t="shared" si="176"/>
        <v/>
      </c>
      <c r="H5587" s="2">
        <v>50</v>
      </c>
      <c r="I5587">
        <f>+ABS(SUMIF($A$4:$A$11183,A5587,$H$4:$H$11183)-IF(ISERROR(VLOOKUP(A5587,Seguimiento_Mar_2025!G$4:U$356,15,FALSE)),0,VLOOKUP(A5587,Seguimiento_Mar_2025!G$4:U$356,15,FALSE)))</f>
        <v>0</v>
      </c>
    </row>
    <row r="5588" spans="1:9">
      <c r="A5588" s="2" t="s">
        <v>507</v>
      </c>
      <c r="B5588" s="1" t="str">
        <f>+IF(LEN(A5588)&gt;0,VLOOKUP(A5588,Seguimiento_Mar_2025!G$4:H$356,2,FALSE),"")</f>
        <v xml:space="preserve">Procesos de formalización o regularización de predios para el desarrollo rural </v>
      </c>
      <c r="C5588" s="1" t="str">
        <f>+IF(LEN(A5588)&gt;0,VLOOKUP(A5588,Seguimiento_Mar_2025!G$4:J$356,4,FALSE),"")</f>
        <v>Secretaría de Desarrollo Económico</v>
      </c>
      <c r="D5588" s="2" t="s">
        <v>1353</v>
      </c>
      <c r="E5588" t="str">
        <f t="shared" si="175"/>
        <v>53020101Yarumal</v>
      </c>
      <c r="F5588" t="str">
        <f t="shared" si="176"/>
        <v/>
      </c>
      <c r="H5588" s="2">
        <v>12</v>
      </c>
      <c r="I5588">
        <f>+ABS(SUMIF($A$4:$A$11183,A5588,$H$4:$H$11183)-IF(ISERROR(VLOOKUP(A5588,Seguimiento_Mar_2025!G$4:U$356,15,FALSE)),0,VLOOKUP(A5588,Seguimiento_Mar_2025!G$4:U$356,15,FALSE)))</f>
        <v>0</v>
      </c>
    </row>
    <row r="5589" spans="1:9">
      <c r="A5589" s="2" t="s">
        <v>507</v>
      </c>
      <c r="B5589" s="1" t="str">
        <f>+IF(LEN(A5589)&gt;0,VLOOKUP(A5589,Seguimiento_Mar_2025!G$4:H$356,2,FALSE),"")</f>
        <v xml:space="preserve">Procesos de formalización o regularización de predios para el desarrollo rural </v>
      </c>
      <c r="C5589" s="1" t="str">
        <f>+IF(LEN(A5589)&gt;0,VLOOKUP(A5589,Seguimiento_Mar_2025!G$4:J$356,4,FALSE),"")</f>
        <v>Secretaría de Desarrollo Económico</v>
      </c>
      <c r="D5589" s="2" t="s">
        <v>1304</v>
      </c>
      <c r="E5589" t="str">
        <f t="shared" si="175"/>
        <v>53020101Alejandría</v>
      </c>
      <c r="F5589" t="str">
        <f t="shared" si="176"/>
        <v/>
      </c>
      <c r="H5589" s="2">
        <v>3</v>
      </c>
      <c r="I5589">
        <f>+ABS(SUMIF($A$4:$A$11183,A5589,$H$4:$H$11183)-IF(ISERROR(VLOOKUP(A5589,Seguimiento_Mar_2025!G$4:U$356,15,FALSE)),0,VLOOKUP(A5589,Seguimiento_Mar_2025!G$4:U$356,15,FALSE)))</f>
        <v>0</v>
      </c>
    </row>
    <row r="5590" spans="1:9">
      <c r="A5590" s="2" t="s">
        <v>507</v>
      </c>
      <c r="B5590" s="1" t="str">
        <f>+IF(LEN(A5590)&gt;0,VLOOKUP(A5590,Seguimiento_Mar_2025!G$4:H$356,2,FALSE),"")</f>
        <v xml:space="preserve">Procesos de formalización o regularización de predios para el desarrollo rural </v>
      </c>
      <c r="C5590" s="1" t="str">
        <f>+IF(LEN(A5590)&gt;0,VLOOKUP(A5590,Seguimiento_Mar_2025!G$4:J$356,4,FALSE),"")</f>
        <v>Secretaría de Desarrollo Económico</v>
      </c>
      <c r="D5590" s="2" t="s">
        <v>1241</v>
      </c>
      <c r="E5590" t="str">
        <f t="shared" si="175"/>
        <v>53020101Andes</v>
      </c>
      <c r="F5590" t="str">
        <f t="shared" si="176"/>
        <v/>
      </c>
      <c r="H5590" s="2">
        <v>8</v>
      </c>
      <c r="I5590">
        <f>+ABS(SUMIF($A$4:$A$11183,A5590,$H$4:$H$11183)-IF(ISERROR(VLOOKUP(A5590,Seguimiento_Mar_2025!G$4:U$356,15,FALSE)),0,VLOOKUP(A5590,Seguimiento_Mar_2025!G$4:U$356,15,FALSE)))</f>
        <v>0</v>
      </c>
    </row>
    <row r="5591" spans="1:9">
      <c r="A5591" s="2" t="s">
        <v>507</v>
      </c>
      <c r="B5591" s="1" t="str">
        <f>+IF(LEN(A5591)&gt;0,VLOOKUP(A5591,Seguimiento_Mar_2025!G$4:H$356,2,FALSE),"")</f>
        <v xml:space="preserve">Procesos de formalización o regularización de predios para el desarrollo rural </v>
      </c>
      <c r="C5591" s="1" t="str">
        <f>+IF(LEN(A5591)&gt;0,VLOOKUP(A5591,Seguimiento_Mar_2025!G$4:J$356,4,FALSE),"")</f>
        <v>Secretaría de Desarrollo Económico</v>
      </c>
      <c r="D5591" s="2" t="s">
        <v>1307</v>
      </c>
      <c r="E5591" t="str">
        <f t="shared" si="175"/>
        <v>53020101Anzá</v>
      </c>
      <c r="F5591" t="str">
        <f t="shared" si="176"/>
        <v/>
      </c>
      <c r="H5591" s="2">
        <v>25</v>
      </c>
      <c r="I5591">
        <f>+ABS(SUMIF($A$4:$A$11183,A5591,$H$4:$H$11183)-IF(ISERROR(VLOOKUP(A5591,Seguimiento_Mar_2025!G$4:U$356,15,FALSE)),0,VLOOKUP(A5591,Seguimiento_Mar_2025!G$4:U$356,15,FALSE)))</f>
        <v>0</v>
      </c>
    </row>
    <row r="5592" spans="1:9">
      <c r="A5592" s="2" t="s">
        <v>507</v>
      </c>
      <c r="B5592" s="1" t="str">
        <f>+IF(LEN(A5592)&gt;0,VLOOKUP(A5592,Seguimiento_Mar_2025!G$4:H$356,2,FALSE),"")</f>
        <v xml:space="preserve">Procesos de formalización o regularización de predios para el desarrollo rural </v>
      </c>
      <c r="C5592" s="1" t="str">
        <f>+IF(LEN(A5592)&gt;0,VLOOKUP(A5592,Seguimiento_Mar_2025!G$4:J$356,4,FALSE),"")</f>
        <v>Secretaría de Desarrollo Económico</v>
      </c>
      <c r="D5592" s="2" t="s">
        <v>1257</v>
      </c>
      <c r="E5592" t="str">
        <f t="shared" si="175"/>
        <v>53020101Apartadó</v>
      </c>
      <c r="F5592" t="str">
        <f t="shared" si="176"/>
        <v/>
      </c>
      <c r="H5592" s="2">
        <v>4</v>
      </c>
      <c r="I5592">
        <f>+ABS(SUMIF($A$4:$A$11183,A5592,$H$4:$H$11183)-IF(ISERROR(VLOOKUP(A5592,Seguimiento_Mar_2025!G$4:U$356,15,FALSE)),0,VLOOKUP(A5592,Seguimiento_Mar_2025!G$4:U$356,15,FALSE)))</f>
        <v>0</v>
      </c>
    </row>
    <row r="5593" spans="1:9">
      <c r="A5593" s="2" t="s">
        <v>507</v>
      </c>
      <c r="B5593" s="1" t="str">
        <f>+IF(LEN(A5593)&gt;0,VLOOKUP(A5593,Seguimiento_Mar_2025!G$4:H$356,2,FALSE),"")</f>
        <v xml:space="preserve">Procesos de formalización o regularización de predios para el desarrollo rural </v>
      </c>
      <c r="C5593" s="1" t="str">
        <f>+IF(LEN(A5593)&gt;0,VLOOKUP(A5593,Seguimiento_Mar_2025!G$4:J$356,4,FALSE),"")</f>
        <v>Secretaría de Desarrollo Económico</v>
      </c>
      <c r="D5593" s="2" t="s">
        <v>1269</v>
      </c>
      <c r="E5593" t="str">
        <f t="shared" si="175"/>
        <v>53020101Armenia</v>
      </c>
      <c r="F5593" t="str">
        <f t="shared" si="176"/>
        <v/>
      </c>
      <c r="H5593" s="2">
        <v>1</v>
      </c>
      <c r="I5593">
        <f>+ABS(SUMIF($A$4:$A$11183,A5593,$H$4:$H$11183)-IF(ISERROR(VLOOKUP(A5593,Seguimiento_Mar_2025!G$4:U$356,15,FALSE)),0,VLOOKUP(A5593,Seguimiento_Mar_2025!G$4:U$356,15,FALSE)))</f>
        <v>0</v>
      </c>
    </row>
    <row r="5594" spans="1:9">
      <c r="A5594" s="2" t="s">
        <v>507</v>
      </c>
      <c r="B5594" s="1" t="str">
        <f>+IF(LEN(A5594)&gt;0,VLOOKUP(A5594,Seguimiento_Mar_2025!G$4:H$356,2,FALSE),"")</f>
        <v xml:space="preserve">Procesos de formalización o regularización de predios para el desarrollo rural </v>
      </c>
      <c r="C5594" s="1" t="str">
        <f>+IF(LEN(A5594)&gt;0,VLOOKUP(A5594,Seguimiento_Mar_2025!G$4:J$356,4,FALSE),"")</f>
        <v>Secretaría de Desarrollo Económico</v>
      </c>
      <c r="D5594" s="2" t="s">
        <v>1272</v>
      </c>
      <c r="E5594" t="str">
        <f t="shared" si="175"/>
        <v>53020101Betulia</v>
      </c>
      <c r="F5594" t="str">
        <f t="shared" si="176"/>
        <v/>
      </c>
      <c r="H5594" s="2">
        <v>4</v>
      </c>
      <c r="I5594">
        <f>+ABS(SUMIF($A$4:$A$11183,A5594,$H$4:$H$11183)-IF(ISERROR(VLOOKUP(A5594,Seguimiento_Mar_2025!G$4:U$356,15,FALSE)),0,VLOOKUP(A5594,Seguimiento_Mar_2025!G$4:U$356,15,FALSE)))</f>
        <v>0</v>
      </c>
    </row>
    <row r="5595" spans="1:9">
      <c r="A5595" s="2" t="s">
        <v>507</v>
      </c>
      <c r="B5595" s="1" t="str">
        <f>+IF(LEN(A5595)&gt;0,VLOOKUP(A5595,Seguimiento_Mar_2025!G$4:H$356,2,FALSE),"")</f>
        <v xml:space="preserve">Procesos de formalización o regularización de predios para el desarrollo rural </v>
      </c>
      <c r="C5595" s="1" t="str">
        <f>+IF(LEN(A5595)&gt;0,VLOOKUP(A5595,Seguimiento_Mar_2025!G$4:J$356,4,FALSE),"")</f>
        <v>Secretaría de Desarrollo Económico</v>
      </c>
      <c r="D5595" s="2" t="s">
        <v>1316</v>
      </c>
      <c r="E5595" t="str">
        <f t="shared" si="175"/>
        <v>53020101Cañasgordas</v>
      </c>
      <c r="F5595" t="str">
        <f t="shared" si="176"/>
        <v/>
      </c>
      <c r="H5595" s="2">
        <v>17</v>
      </c>
      <c r="I5595">
        <f>+ABS(SUMIF($A$4:$A$11183,A5595,$H$4:$H$11183)-IF(ISERROR(VLOOKUP(A5595,Seguimiento_Mar_2025!G$4:U$356,15,FALSE)),0,VLOOKUP(A5595,Seguimiento_Mar_2025!G$4:U$356,15,FALSE)))</f>
        <v>0</v>
      </c>
    </row>
    <row r="5596" spans="1:9">
      <c r="A5596" s="2" t="s">
        <v>507</v>
      </c>
      <c r="B5596" s="1" t="str">
        <f>+IF(LEN(A5596)&gt;0,VLOOKUP(A5596,Seguimiento_Mar_2025!G$4:H$356,2,FALSE),"")</f>
        <v xml:space="preserve">Procesos de formalización o regularización de predios para el desarrollo rural </v>
      </c>
      <c r="C5596" s="1" t="str">
        <f>+IF(LEN(A5596)&gt;0,VLOOKUP(A5596,Seguimiento_Mar_2025!G$4:J$356,4,FALSE),"")</f>
        <v>Secretaría de Desarrollo Económico</v>
      </c>
      <c r="D5596" s="2" t="s">
        <v>1258</v>
      </c>
      <c r="E5596" t="str">
        <f t="shared" si="175"/>
        <v>53020101Chigorodó</v>
      </c>
      <c r="F5596" t="str">
        <f t="shared" si="176"/>
        <v/>
      </c>
      <c r="H5596" s="2">
        <v>4</v>
      </c>
      <c r="I5596">
        <f>+ABS(SUMIF($A$4:$A$11183,A5596,$H$4:$H$11183)-IF(ISERROR(VLOOKUP(A5596,Seguimiento_Mar_2025!G$4:U$356,15,FALSE)),0,VLOOKUP(A5596,Seguimiento_Mar_2025!G$4:U$356,15,FALSE)))</f>
        <v>0</v>
      </c>
    </row>
    <row r="5597" spans="1:9">
      <c r="A5597" s="2" t="s">
        <v>507</v>
      </c>
      <c r="B5597" s="1" t="str">
        <f>+IF(LEN(A5597)&gt;0,VLOOKUP(A5597,Seguimiento_Mar_2025!G$4:H$356,2,FALSE),"")</f>
        <v xml:space="preserve">Procesos de formalización o regularización de predios para el desarrollo rural </v>
      </c>
      <c r="C5597" s="1" t="str">
        <f>+IF(LEN(A5597)&gt;0,VLOOKUP(A5597,Seguimiento_Mar_2025!G$4:J$356,4,FALSE),"")</f>
        <v>Secretaría de Desarrollo Económico</v>
      </c>
      <c r="D5597" s="2" t="s">
        <v>1317</v>
      </c>
      <c r="E5597" t="str">
        <f t="shared" si="175"/>
        <v>53020101Cocorná</v>
      </c>
      <c r="F5597" t="str">
        <f t="shared" si="176"/>
        <v/>
      </c>
      <c r="H5597" s="2">
        <v>9</v>
      </c>
      <c r="I5597">
        <f>+ABS(SUMIF($A$4:$A$11183,A5597,$H$4:$H$11183)-IF(ISERROR(VLOOKUP(A5597,Seguimiento_Mar_2025!G$4:U$356,15,FALSE)),0,VLOOKUP(A5597,Seguimiento_Mar_2025!G$4:U$356,15,FALSE)))</f>
        <v>0</v>
      </c>
    </row>
    <row r="5598" spans="1:9">
      <c r="A5598" s="2" t="s">
        <v>507</v>
      </c>
      <c r="B5598" s="1" t="str">
        <f>+IF(LEN(A5598)&gt;0,VLOOKUP(A5598,Seguimiento_Mar_2025!G$4:H$356,2,FALSE),"")</f>
        <v xml:space="preserve">Procesos de formalización o regularización de predios para el desarrollo rural </v>
      </c>
      <c r="C5598" s="1" t="str">
        <f>+IF(LEN(A5598)&gt;0,VLOOKUP(A5598,Seguimiento_Mar_2025!G$4:J$356,4,FALSE),"")</f>
        <v>Secretaría de Desarrollo Económico</v>
      </c>
      <c r="D5598" s="2" t="s">
        <v>1330</v>
      </c>
      <c r="E5598" t="str">
        <f t="shared" si="175"/>
        <v>53020101Jardín</v>
      </c>
      <c r="F5598" t="str">
        <f t="shared" si="176"/>
        <v/>
      </c>
      <c r="H5598" s="2">
        <v>4</v>
      </c>
      <c r="I5598">
        <f>+ABS(SUMIF($A$4:$A$11183,A5598,$H$4:$H$11183)-IF(ISERROR(VLOOKUP(A5598,Seguimiento_Mar_2025!G$4:U$356,15,FALSE)),0,VLOOKUP(A5598,Seguimiento_Mar_2025!G$4:U$356,15,FALSE)))</f>
        <v>0</v>
      </c>
    </row>
    <row r="5599" spans="1:9">
      <c r="A5599" s="2" t="s">
        <v>507</v>
      </c>
      <c r="B5599" s="1" t="str">
        <f>+IF(LEN(A5599)&gt;0,VLOOKUP(A5599,Seguimiento_Mar_2025!G$4:H$356,2,FALSE),"")</f>
        <v xml:space="preserve">Procesos de formalización o regularización de predios para el desarrollo rural </v>
      </c>
      <c r="C5599" s="1" t="str">
        <f>+IF(LEN(A5599)&gt;0,VLOOKUP(A5599,Seguimiento_Mar_2025!G$4:J$356,4,FALSE),"")</f>
        <v>Secretaría de Desarrollo Económico</v>
      </c>
      <c r="D5599" s="2" t="s">
        <v>1342</v>
      </c>
      <c r="E5599" t="str">
        <f t="shared" si="175"/>
        <v>53020101San Pedro de Urabá</v>
      </c>
      <c r="F5599" t="str">
        <f t="shared" si="176"/>
        <v/>
      </c>
      <c r="H5599" s="2">
        <v>27</v>
      </c>
      <c r="I5599">
        <f>+ABS(SUMIF($A$4:$A$11183,A5599,$H$4:$H$11183)-IF(ISERROR(VLOOKUP(A5599,Seguimiento_Mar_2025!G$4:U$356,15,FALSE)),0,VLOOKUP(A5599,Seguimiento_Mar_2025!G$4:U$356,15,FALSE)))</f>
        <v>0</v>
      </c>
    </row>
    <row r="5600" spans="1:9">
      <c r="A5600" s="2" t="s">
        <v>507</v>
      </c>
      <c r="B5600" s="1" t="str">
        <f>+IF(LEN(A5600)&gt;0,VLOOKUP(A5600,Seguimiento_Mar_2025!G$4:H$356,2,FALSE),"")</f>
        <v xml:space="preserve">Procesos de formalización o regularización de predios para el desarrollo rural </v>
      </c>
      <c r="C5600" s="1" t="str">
        <f>+IF(LEN(A5600)&gt;0,VLOOKUP(A5600,Seguimiento_Mar_2025!G$4:J$356,4,FALSE),"")</f>
        <v>Secretaría de Desarrollo Económico</v>
      </c>
      <c r="D5600" s="2" t="s">
        <v>1289</v>
      </c>
      <c r="E5600" t="str">
        <f t="shared" si="175"/>
        <v>53020101Tarso</v>
      </c>
      <c r="F5600" t="str">
        <f t="shared" si="176"/>
        <v/>
      </c>
      <c r="H5600" s="2">
        <v>1</v>
      </c>
      <c r="I5600">
        <f>+ABS(SUMIF($A$4:$A$11183,A5600,$H$4:$H$11183)-IF(ISERROR(VLOOKUP(A5600,Seguimiento_Mar_2025!G$4:U$356,15,FALSE)),0,VLOOKUP(A5600,Seguimiento_Mar_2025!G$4:U$356,15,FALSE)))</f>
        <v>0</v>
      </c>
    </row>
    <row r="5601" spans="1:9">
      <c r="A5601" s="2" t="s">
        <v>507</v>
      </c>
      <c r="B5601" s="1" t="str">
        <f>+IF(LEN(A5601)&gt;0,VLOOKUP(A5601,Seguimiento_Mar_2025!G$4:H$356,2,FALSE),"")</f>
        <v xml:space="preserve">Procesos de formalización o regularización de predios para el desarrollo rural </v>
      </c>
      <c r="C5601" s="1" t="str">
        <f>+IF(LEN(A5601)&gt;0,VLOOKUP(A5601,Seguimiento_Mar_2025!G$4:J$356,4,FALSE),"")</f>
        <v>Secretaría de Desarrollo Económico</v>
      </c>
      <c r="D5601" s="2" t="s">
        <v>1347</v>
      </c>
      <c r="E5601" t="str">
        <f t="shared" si="175"/>
        <v>53020101Titiribí</v>
      </c>
      <c r="F5601" t="str">
        <f t="shared" si="176"/>
        <v/>
      </c>
      <c r="H5601" s="2">
        <v>1</v>
      </c>
      <c r="I5601">
        <f>+ABS(SUMIF($A$4:$A$11183,A5601,$H$4:$H$11183)-IF(ISERROR(VLOOKUP(A5601,Seguimiento_Mar_2025!G$4:U$356,15,FALSE)),0,VLOOKUP(A5601,Seguimiento_Mar_2025!G$4:U$356,15,FALSE)))</f>
        <v>0</v>
      </c>
    </row>
    <row r="5602" spans="1:9">
      <c r="A5602" s="2" t="s">
        <v>507</v>
      </c>
      <c r="B5602" s="1" t="str">
        <f>+IF(LEN(A5602)&gt;0,VLOOKUP(A5602,Seguimiento_Mar_2025!G$4:H$356,2,FALSE),"")</f>
        <v xml:space="preserve">Procesos de formalización o regularización de predios para el desarrollo rural </v>
      </c>
      <c r="C5602" s="1" t="str">
        <f>+IF(LEN(A5602)&gt;0,VLOOKUP(A5602,Seguimiento_Mar_2025!G$4:J$356,4,FALSE),"")</f>
        <v>Secretaría de Desarrollo Económico</v>
      </c>
      <c r="D5602" s="2" t="s">
        <v>1306</v>
      </c>
      <c r="E5602" t="str">
        <f t="shared" si="175"/>
        <v>53020101Anorí</v>
      </c>
      <c r="F5602" t="str">
        <f t="shared" si="176"/>
        <v/>
      </c>
      <c r="H5602" s="2">
        <v>3</v>
      </c>
      <c r="I5602">
        <f>+ABS(SUMIF($A$4:$A$11183,A5602,$H$4:$H$11183)-IF(ISERROR(VLOOKUP(A5602,Seguimiento_Mar_2025!G$4:U$356,15,FALSE)),0,VLOOKUP(A5602,Seguimiento_Mar_2025!G$4:U$356,15,FALSE)))</f>
        <v>0</v>
      </c>
    </row>
    <row r="5603" spans="1:9" ht="30">
      <c r="A5603" s="2" t="s">
        <v>516</v>
      </c>
      <c r="B5603" s="1" t="str">
        <f>+IF(LEN(A5603)&gt;0,VLOOKUP(A5603,Seguimiento_Mar_2025!G$4:H$356,2,FALSE),"")</f>
        <v>Programas y estrategias asociativas creadas para el fortalecimiento de encadenamientos comerciales regionales, nacionales e internacionales</v>
      </c>
      <c r="C5603" s="1" t="str">
        <f>+IF(LEN(A5603)&gt;0,VLOOKUP(A5603,Seguimiento_Mar_2025!G$4:J$356,4,FALSE),"")</f>
        <v>Secretaría de Desarrollo Económico</v>
      </c>
      <c r="D5603" s="2" t="s">
        <v>1229</v>
      </c>
      <c r="E5603" t="str">
        <f t="shared" si="175"/>
        <v>53020105.Departamento</v>
      </c>
      <c r="F5603" t="str">
        <f t="shared" si="176"/>
        <v/>
      </c>
      <c r="H5603" s="2">
        <v>1</v>
      </c>
      <c r="I5603">
        <f>+ABS(SUMIF($A$4:$A$11183,A5603,$H$4:$H$11183)-IF(ISERROR(VLOOKUP(A5603,Seguimiento_Mar_2025!G$4:U$356,15,FALSE)),0,VLOOKUP(A5603,Seguimiento_Mar_2025!G$4:U$356,15,FALSE)))</f>
        <v>0</v>
      </c>
    </row>
    <row r="5604" spans="1:9">
      <c r="A5604" s="2" t="s">
        <v>526</v>
      </c>
      <c r="B5604" s="1" t="str">
        <f>+IF(LEN(A5604)&gt;0,VLOOKUP(A5604,Seguimiento_Mar_2025!G$4:H$356,2,FALSE),"")</f>
        <v xml:space="preserve"> Productores con acceso a crédito agropecuario y rural</v>
      </c>
      <c r="C5604" s="1" t="str">
        <f>+IF(LEN(A5604)&gt;0,VLOOKUP(A5604,Seguimiento_Mar_2025!G$4:J$356,4,FALSE),"")</f>
        <v>Secretaría de Desarrollo Económico</v>
      </c>
      <c r="D5604" s="2" t="s">
        <v>1368</v>
      </c>
      <c r="E5604" t="str">
        <f t="shared" si="175"/>
        <v>53020204[Subregión]-Occidente</v>
      </c>
      <c r="F5604" t="str">
        <f t="shared" si="176"/>
        <v/>
      </c>
      <c r="H5604" s="2">
        <v>120</v>
      </c>
      <c r="I5604">
        <f>+ABS(SUMIF($A$4:$A$11183,A5604,$H$4:$H$11183)-IF(ISERROR(VLOOKUP(A5604,Seguimiento_Mar_2025!G$4:U$356,15,FALSE)),0,VLOOKUP(A5604,Seguimiento_Mar_2025!G$4:U$356,15,FALSE)))</f>
        <v>0</v>
      </c>
    </row>
    <row r="5605" spans="1:9">
      <c r="A5605" s="2" t="s">
        <v>526</v>
      </c>
      <c r="B5605" s="1" t="str">
        <f>+IF(LEN(A5605)&gt;0,VLOOKUP(A5605,Seguimiento_Mar_2025!G$4:H$356,2,FALSE),"")</f>
        <v xml:space="preserve"> Productores con acceso a crédito agropecuario y rural</v>
      </c>
      <c r="C5605" s="1" t="str">
        <f>+IF(LEN(A5605)&gt;0,VLOOKUP(A5605,Seguimiento_Mar_2025!G$4:J$356,4,FALSE),"")</f>
        <v>Secretaría de Desarrollo Económico</v>
      </c>
      <c r="D5605" s="2" t="s">
        <v>1367</v>
      </c>
      <c r="E5605" t="str">
        <f t="shared" si="175"/>
        <v>53020204[Subregión]-Suroeste</v>
      </c>
      <c r="F5605" t="str">
        <f t="shared" si="176"/>
        <v/>
      </c>
      <c r="H5605" s="2">
        <v>105</v>
      </c>
      <c r="I5605">
        <f>+ABS(SUMIF($A$4:$A$11183,A5605,$H$4:$H$11183)-IF(ISERROR(VLOOKUP(A5605,Seguimiento_Mar_2025!G$4:U$356,15,FALSE)),0,VLOOKUP(A5605,Seguimiento_Mar_2025!G$4:U$356,15,FALSE)))</f>
        <v>0</v>
      </c>
    </row>
    <row r="5606" spans="1:9">
      <c r="A5606" s="2" t="s">
        <v>526</v>
      </c>
      <c r="B5606" s="1" t="str">
        <f>+IF(LEN(A5606)&gt;0,VLOOKUP(A5606,Seguimiento_Mar_2025!G$4:H$356,2,FALSE),"")</f>
        <v xml:space="preserve"> Productores con acceso a crédito agropecuario y rural</v>
      </c>
      <c r="C5606" s="1" t="str">
        <f>+IF(LEN(A5606)&gt;0,VLOOKUP(A5606,Seguimiento_Mar_2025!G$4:J$356,4,FALSE),"")</f>
        <v>Secretaría de Desarrollo Económico</v>
      </c>
      <c r="D5606" s="2" t="s">
        <v>1366</v>
      </c>
      <c r="E5606" t="str">
        <f t="shared" si="175"/>
        <v>53020204[Subregión]-Oriente</v>
      </c>
      <c r="F5606" t="str">
        <f t="shared" si="176"/>
        <v/>
      </c>
      <c r="H5606" s="2">
        <v>68</v>
      </c>
      <c r="I5606">
        <f>+ABS(SUMIF($A$4:$A$11183,A5606,$H$4:$H$11183)-IF(ISERROR(VLOOKUP(A5606,Seguimiento_Mar_2025!G$4:U$356,15,FALSE)),0,VLOOKUP(A5606,Seguimiento_Mar_2025!G$4:U$356,15,FALSE)))</f>
        <v>0</v>
      </c>
    </row>
    <row r="5607" spans="1:9">
      <c r="A5607" s="2" t="s">
        <v>526</v>
      </c>
      <c r="B5607" s="1" t="str">
        <f>+IF(LEN(A5607)&gt;0,VLOOKUP(A5607,Seguimiento_Mar_2025!G$4:H$356,2,FALSE),"")</f>
        <v xml:space="preserve"> Productores con acceso a crédito agropecuario y rural</v>
      </c>
      <c r="C5607" s="1" t="str">
        <f>+IF(LEN(A5607)&gt;0,VLOOKUP(A5607,Seguimiento_Mar_2025!G$4:J$356,4,FALSE),"")</f>
        <v>Secretaría de Desarrollo Económico</v>
      </c>
      <c r="D5607" s="2" t="s">
        <v>1397</v>
      </c>
      <c r="E5607" t="str">
        <f t="shared" si="175"/>
        <v>53020204[Subregión]-Nordeste</v>
      </c>
      <c r="F5607" t="str">
        <f t="shared" si="176"/>
        <v/>
      </c>
      <c r="H5607" s="2">
        <v>54</v>
      </c>
      <c r="I5607">
        <f>+ABS(SUMIF($A$4:$A$11183,A5607,$H$4:$H$11183)-IF(ISERROR(VLOOKUP(A5607,Seguimiento_Mar_2025!G$4:U$356,15,FALSE)),0,VLOOKUP(A5607,Seguimiento_Mar_2025!G$4:U$356,15,FALSE)))</f>
        <v>0</v>
      </c>
    </row>
    <row r="5608" spans="1:9">
      <c r="A5608" s="2" t="s">
        <v>526</v>
      </c>
      <c r="B5608" s="1" t="str">
        <f>+IF(LEN(A5608)&gt;0,VLOOKUP(A5608,Seguimiento_Mar_2025!G$4:H$356,2,FALSE),"")</f>
        <v xml:space="preserve"> Productores con acceso a crédito agropecuario y rural</v>
      </c>
      <c r="C5608" s="1" t="str">
        <f>+IF(LEN(A5608)&gt;0,VLOOKUP(A5608,Seguimiento_Mar_2025!G$4:J$356,4,FALSE),"")</f>
        <v>Secretaría de Desarrollo Económico</v>
      </c>
      <c r="D5608" s="2" t="s">
        <v>1370</v>
      </c>
      <c r="E5608" t="str">
        <f t="shared" si="175"/>
        <v>53020204[Subregión]-Norte</v>
      </c>
      <c r="F5608" t="str">
        <f t="shared" si="176"/>
        <v/>
      </c>
      <c r="H5608" s="2">
        <v>52</v>
      </c>
      <c r="I5608">
        <f>+ABS(SUMIF($A$4:$A$11183,A5608,$H$4:$H$11183)-IF(ISERROR(VLOOKUP(A5608,Seguimiento_Mar_2025!G$4:U$356,15,FALSE)),0,VLOOKUP(A5608,Seguimiento_Mar_2025!G$4:U$356,15,FALSE)))</f>
        <v>0</v>
      </c>
    </row>
    <row r="5609" spans="1:9">
      <c r="A5609" s="2" t="s">
        <v>526</v>
      </c>
      <c r="B5609" s="1" t="str">
        <f>+IF(LEN(A5609)&gt;0,VLOOKUP(A5609,Seguimiento_Mar_2025!G$4:H$356,2,FALSE),"")</f>
        <v xml:space="preserve"> Productores con acceso a crédito agropecuario y rural</v>
      </c>
      <c r="C5609" s="1" t="str">
        <f>+IF(LEN(A5609)&gt;0,VLOOKUP(A5609,Seguimiento_Mar_2025!G$4:J$356,4,FALSE),"")</f>
        <v>Secretaría de Desarrollo Económico</v>
      </c>
      <c r="D5609" s="2" t="s">
        <v>1365</v>
      </c>
      <c r="E5609" t="str">
        <f t="shared" ref="E5609:E5672" si="177">+A5609&amp;D5609</f>
        <v>53020204[Subregión]-Urabá</v>
      </c>
      <c r="F5609" t="str">
        <f t="shared" si="176"/>
        <v/>
      </c>
      <c r="H5609" s="2">
        <v>24</v>
      </c>
      <c r="I5609">
        <f>+ABS(SUMIF($A$4:$A$11183,A5609,$H$4:$H$11183)-IF(ISERROR(VLOOKUP(A5609,Seguimiento_Mar_2025!G$4:U$356,15,FALSE)),0,VLOOKUP(A5609,Seguimiento_Mar_2025!G$4:U$356,15,FALSE)))</f>
        <v>0</v>
      </c>
    </row>
    <row r="5610" spans="1:9">
      <c r="A5610" s="2" t="s">
        <v>526</v>
      </c>
      <c r="B5610" s="1" t="str">
        <f>+IF(LEN(A5610)&gt;0,VLOOKUP(A5610,Seguimiento_Mar_2025!G$4:H$356,2,FALSE),"")</f>
        <v xml:space="preserve"> Productores con acceso a crédito agropecuario y rural</v>
      </c>
      <c r="C5610" s="1" t="str">
        <f>+IF(LEN(A5610)&gt;0,VLOOKUP(A5610,Seguimiento_Mar_2025!G$4:J$356,4,FALSE),"")</f>
        <v>Secretaría de Desarrollo Económico</v>
      </c>
      <c r="D5610" s="2" t="s">
        <v>1396</v>
      </c>
      <c r="E5610" t="str">
        <f t="shared" si="177"/>
        <v>53020204[Subregión]-Magdalena Medio</v>
      </c>
      <c r="F5610" t="str">
        <f t="shared" si="176"/>
        <v/>
      </c>
      <c r="H5610" s="2">
        <v>8</v>
      </c>
      <c r="I5610">
        <f>+ABS(SUMIF($A$4:$A$11183,A5610,$H$4:$H$11183)-IF(ISERROR(VLOOKUP(A5610,Seguimiento_Mar_2025!G$4:U$356,15,FALSE)),0,VLOOKUP(A5610,Seguimiento_Mar_2025!G$4:U$356,15,FALSE)))</f>
        <v>0</v>
      </c>
    </row>
    <row r="5611" spans="1:9">
      <c r="A5611" s="2" t="s">
        <v>526</v>
      </c>
      <c r="B5611" s="1" t="str">
        <f>+IF(LEN(A5611)&gt;0,VLOOKUP(A5611,Seguimiento_Mar_2025!G$4:H$356,2,FALSE),"")</f>
        <v xml:space="preserve"> Productores con acceso a crédito agropecuario y rural</v>
      </c>
      <c r="C5611" s="1" t="str">
        <f>+IF(LEN(A5611)&gt;0,VLOOKUP(A5611,Seguimiento_Mar_2025!G$4:J$356,4,FALSE),"")</f>
        <v>Secretaría de Desarrollo Económico</v>
      </c>
      <c r="D5611" s="2" t="s">
        <v>1248</v>
      </c>
      <c r="E5611" t="str">
        <f t="shared" si="177"/>
        <v>53020204[Subregión]-Bajo Cauca</v>
      </c>
      <c r="F5611" t="str">
        <f t="shared" si="176"/>
        <v/>
      </c>
      <c r="H5611" s="2">
        <v>8</v>
      </c>
      <c r="I5611">
        <f>+ABS(SUMIF($A$4:$A$11183,A5611,$H$4:$H$11183)-IF(ISERROR(VLOOKUP(A5611,Seguimiento_Mar_2025!G$4:U$356,15,FALSE)),0,VLOOKUP(A5611,Seguimiento_Mar_2025!G$4:U$356,15,FALSE)))</f>
        <v>0</v>
      </c>
    </row>
    <row r="5612" spans="1:9">
      <c r="A5612" s="2" t="s">
        <v>526</v>
      </c>
      <c r="B5612" s="1" t="str">
        <f>+IF(LEN(A5612)&gt;0,VLOOKUP(A5612,Seguimiento_Mar_2025!G$4:H$356,2,FALSE),"")</f>
        <v xml:space="preserve"> Productores con acceso a crédito agropecuario y rural</v>
      </c>
      <c r="C5612" s="1" t="str">
        <f>+IF(LEN(A5612)&gt;0,VLOOKUP(A5612,Seguimiento_Mar_2025!G$4:J$356,4,FALSE),"")</f>
        <v>Secretaría de Desarrollo Económico</v>
      </c>
      <c r="D5612" s="2" t="s">
        <v>1369</v>
      </c>
      <c r="E5612" t="str">
        <f t="shared" si="177"/>
        <v>53020204[Subregión]-Valle de Aburrá</v>
      </c>
      <c r="F5612" t="str">
        <f t="shared" si="176"/>
        <v/>
      </c>
      <c r="H5612" s="2">
        <v>7</v>
      </c>
      <c r="I5612">
        <f>+ABS(SUMIF($A$4:$A$11183,A5612,$H$4:$H$11183)-IF(ISERROR(VLOOKUP(A5612,Seguimiento_Mar_2025!G$4:U$356,15,FALSE)),0,VLOOKUP(A5612,Seguimiento_Mar_2025!G$4:U$356,15,FALSE)))</f>
        <v>0</v>
      </c>
    </row>
    <row r="5613" spans="1:9">
      <c r="A5613" s="2" t="s">
        <v>532</v>
      </c>
      <c r="B5613" s="1" t="str">
        <f>+IF(LEN(A5613)&gt;0,VLOOKUP(A5613,Seguimiento_Mar_2025!G$4:H$356,2,FALSE),"")</f>
        <v>Sistemas de información para la comercialización actualizado.</v>
      </c>
      <c r="C5613" s="1" t="str">
        <f>+IF(LEN(A5613)&gt;0,VLOOKUP(A5613,Seguimiento_Mar_2025!G$4:J$356,4,FALSE),"")</f>
        <v>Secretaría de Desarrollo Económico</v>
      </c>
      <c r="D5613" s="2" t="s">
        <v>1229</v>
      </c>
      <c r="E5613" t="str">
        <f t="shared" si="177"/>
        <v>53020207.Departamento</v>
      </c>
      <c r="F5613" t="str">
        <f t="shared" si="176"/>
        <v/>
      </c>
      <c r="H5613" s="2">
        <v>1</v>
      </c>
      <c r="I5613">
        <f>+ABS(SUMIF($A$4:$A$11183,A5613,$H$4:$H$11183)-IF(ISERROR(VLOOKUP(A5613,Seguimiento_Mar_2025!G$4:U$356,15,FALSE)),0,VLOOKUP(A5613,Seguimiento_Mar_2025!G$4:U$356,15,FALSE)))</f>
        <v>0</v>
      </c>
    </row>
    <row r="5614" spans="1:9">
      <c r="A5614" s="2" t="s">
        <v>534</v>
      </c>
      <c r="B5614" s="1" t="str">
        <f>+IF(LEN(A5614)&gt;0,VLOOKUP(A5614,Seguimiento_Mar_2025!G$4:H$356,2,FALSE),"")</f>
        <v>Eventos de transferencia de tecnología realizados</v>
      </c>
      <c r="C5614" s="1" t="str">
        <f>+IF(LEN(A5614)&gt;0,VLOOKUP(A5614,Seguimiento_Mar_2025!G$4:J$356,4,FALSE),"")</f>
        <v>Secretaría de Desarrollo Económico</v>
      </c>
      <c r="D5614" s="2" t="s">
        <v>1229</v>
      </c>
      <c r="E5614" t="str">
        <f t="shared" si="177"/>
        <v>53020208.Departamento</v>
      </c>
      <c r="F5614" t="str">
        <f t="shared" si="176"/>
        <v/>
      </c>
      <c r="H5614" s="2">
        <v>1</v>
      </c>
      <c r="I5614">
        <f>+ABS(SUMIF($A$4:$A$11183,A5614,$H$4:$H$11183)-IF(ISERROR(VLOOKUP(A5614,Seguimiento_Mar_2025!G$4:U$356,15,FALSE)),0,VLOOKUP(A5614,Seguimiento_Mar_2025!G$4:U$356,15,FALSE)))</f>
        <v>0</v>
      </c>
    </row>
    <row r="5615" spans="1:9" ht="30">
      <c r="A5615" s="2" t="s">
        <v>573</v>
      </c>
      <c r="B5615" s="1" t="str">
        <f>+IF(LEN(A5615)&gt;0,VLOOKUP(A5615,Seguimiento_Mar_2025!G$4:H$356,2,FALSE),"")</f>
        <v>Estrategias para el cierre de brechas de competitividad sectorial y subregional implementadas</v>
      </c>
      <c r="C5615" s="1" t="str">
        <f>+IF(LEN(A5615)&gt;0,VLOOKUP(A5615,Seguimiento_Mar_2025!G$4:J$356,4,FALSE),"")</f>
        <v>Secretaría de Desarrollo Económico</v>
      </c>
      <c r="D5615" s="2" t="s">
        <v>1229</v>
      </c>
      <c r="E5615" t="str">
        <f t="shared" si="177"/>
        <v>53030301.Departamento</v>
      </c>
      <c r="F5615" t="str">
        <f t="shared" si="176"/>
        <v/>
      </c>
      <c r="H5615" s="2">
        <v>0.39700000000000002</v>
      </c>
      <c r="I5615">
        <f>+ABS(SUMIF($A$4:$A$11183,A5615,$H$4:$H$11183)-IF(ISERROR(VLOOKUP(A5615,Seguimiento_Mar_2025!G$4:U$356,15,FALSE)),0,VLOOKUP(A5615,Seguimiento_Mar_2025!G$4:U$356,15,FALSE)))</f>
        <v>0</v>
      </c>
    </row>
    <row r="5616" spans="1:9" ht="30">
      <c r="A5616" s="2" t="s">
        <v>575</v>
      </c>
      <c r="B5616" s="1" t="str">
        <f>+IF(LEN(A5616)&gt;0,VLOOKUP(A5616,Seguimiento_Mar_2025!G$4:H$356,2,FALSE),"")</f>
        <v>Unidades productivas con modelos de negocios apoyados con microcrédito/apalancamiento</v>
      </c>
      <c r="C5616" s="1" t="str">
        <f>+IF(LEN(A5616)&gt;0,VLOOKUP(A5616,Seguimiento_Mar_2025!G$4:J$356,4,FALSE),"")</f>
        <v>Secretaría de Desarrollo Económico</v>
      </c>
      <c r="D5616" s="2" t="s">
        <v>1271</v>
      </c>
      <c r="E5616" t="str">
        <f t="shared" si="177"/>
        <v>53030302Abejorral</v>
      </c>
      <c r="F5616" t="str">
        <f t="shared" si="176"/>
        <v/>
      </c>
      <c r="H5616" s="2">
        <v>24</v>
      </c>
      <c r="I5616">
        <f>+ABS(SUMIF($A$4:$A$11183,A5616,$H$4:$H$11183)-IF(ISERROR(VLOOKUP(A5616,Seguimiento_Mar_2025!G$4:U$356,15,FALSE)),0,VLOOKUP(A5616,Seguimiento_Mar_2025!G$4:U$356,15,FALSE)))</f>
        <v>0</v>
      </c>
    </row>
    <row r="5617" spans="1:9" ht="30">
      <c r="A5617" s="2" t="s">
        <v>575</v>
      </c>
      <c r="B5617" s="1" t="str">
        <f>+IF(LEN(A5617)&gt;0,VLOOKUP(A5617,Seguimiento_Mar_2025!G$4:H$356,2,FALSE),"")</f>
        <v>Unidades productivas con modelos de negocios apoyados con microcrédito/apalancamiento</v>
      </c>
      <c r="C5617" s="1" t="str">
        <f>+IF(LEN(A5617)&gt;0,VLOOKUP(A5617,Seguimiento_Mar_2025!G$4:J$356,4,FALSE),"")</f>
        <v>Secretaría de Desarrollo Económico</v>
      </c>
      <c r="D5617" s="2" t="s">
        <v>1303</v>
      </c>
      <c r="E5617" t="str">
        <f t="shared" si="177"/>
        <v>53030302Abriaquí</v>
      </c>
      <c r="F5617" t="str">
        <f t="shared" si="176"/>
        <v/>
      </c>
      <c r="H5617" s="2">
        <v>5</v>
      </c>
      <c r="I5617">
        <f>+ABS(SUMIF($A$4:$A$11183,A5617,$H$4:$H$11183)-IF(ISERROR(VLOOKUP(A5617,Seguimiento_Mar_2025!G$4:U$356,15,FALSE)),0,VLOOKUP(A5617,Seguimiento_Mar_2025!G$4:U$356,15,FALSE)))</f>
        <v>0</v>
      </c>
    </row>
    <row r="5618" spans="1:9" ht="30">
      <c r="A5618" s="2" t="s">
        <v>575</v>
      </c>
      <c r="B5618" s="1" t="str">
        <f>+IF(LEN(A5618)&gt;0,VLOOKUP(A5618,Seguimiento_Mar_2025!G$4:H$356,2,FALSE),"")</f>
        <v>Unidades productivas con modelos de negocios apoyados con microcrédito/apalancamiento</v>
      </c>
      <c r="C5618" s="1" t="str">
        <f>+IF(LEN(A5618)&gt;0,VLOOKUP(A5618,Seguimiento_Mar_2025!G$4:J$356,4,FALSE),"")</f>
        <v>Secretaría de Desarrollo Económico</v>
      </c>
      <c r="D5618" s="2" t="s">
        <v>1304</v>
      </c>
      <c r="E5618" t="str">
        <f t="shared" si="177"/>
        <v>53030302Alejandría</v>
      </c>
      <c r="F5618" t="str">
        <f t="shared" si="176"/>
        <v/>
      </c>
      <c r="H5618" s="2">
        <v>7</v>
      </c>
      <c r="I5618">
        <f>+ABS(SUMIF($A$4:$A$11183,A5618,$H$4:$H$11183)-IF(ISERROR(VLOOKUP(A5618,Seguimiento_Mar_2025!G$4:U$356,15,FALSE)),0,VLOOKUP(A5618,Seguimiento_Mar_2025!G$4:U$356,15,FALSE)))</f>
        <v>0</v>
      </c>
    </row>
    <row r="5619" spans="1:9" ht="30">
      <c r="A5619" s="2" t="s">
        <v>575</v>
      </c>
      <c r="B5619" s="1" t="str">
        <f>+IF(LEN(A5619)&gt;0,VLOOKUP(A5619,Seguimiento_Mar_2025!G$4:H$356,2,FALSE),"")</f>
        <v>Unidades productivas con modelos de negocios apoyados con microcrédito/apalancamiento</v>
      </c>
      <c r="C5619" s="1" t="str">
        <f>+IF(LEN(A5619)&gt;0,VLOOKUP(A5619,Seguimiento_Mar_2025!G$4:J$356,4,FALSE),"")</f>
        <v>Secretaría de Desarrollo Económico</v>
      </c>
      <c r="D5619" s="2" t="s">
        <v>1230</v>
      </c>
      <c r="E5619" t="str">
        <f t="shared" si="177"/>
        <v>53030302Amagá</v>
      </c>
      <c r="F5619" t="str">
        <f t="shared" si="176"/>
        <v/>
      </c>
      <c r="H5619" s="2">
        <v>52</v>
      </c>
      <c r="I5619">
        <f>+ABS(SUMIF($A$4:$A$11183,A5619,$H$4:$H$11183)-IF(ISERROR(VLOOKUP(A5619,Seguimiento_Mar_2025!G$4:U$356,15,FALSE)),0,VLOOKUP(A5619,Seguimiento_Mar_2025!G$4:U$356,15,FALSE)))</f>
        <v>0</v>
      </c>
    </row>
    <row r="5620" spans="1:9" ht="30">
      <c r="A5620" s="2" t="s">
        <v>575</v>
      </c>
      <c r="B5620" s="1" t="str">
        <f>+IF(LEN(A5620)&gt;0,VLOOKUP(A5620,Seguimiento_Mar_2025!G$4:H$356,2,FALSE),"")</f>
        <v>Unidades productivas con modelos de negocios apoyados con microcrédito/apalancamiento</v>
      </c>
      <c r="C5620" s="1" t="str">
        <f>+IF(LEN(A5620)&gt;0,VLOOKUP(A5620,Seguimiento_Mar_2025!G$4:J$356,4,FALSE),"")</f>
        <v>Secretaría de Desarrollo Económico</v>
      </c>
      <c r="D5620" s="2" t="s">
        <v>1305</v>
      </c>
      <c r="E5620" t="str">
        <f t="shared" si="177"/>
        <v>53030302Amalfi</v>
      </c>
      <c r="F5620" t="str">
        <f t="shared" si="176"/>
        <v/>
      </c>
      <c r="H5620" s="2">
        <v>29</v>
      </c>
      <c r="I5620">
        <f>+ABS(SUMIF($A$4:$A$11183,A5620,$H$4:$H$11183)-IF(ISERROR(VLOOKUP(A5620,Seguimiento_Mar_2025!G$4:U$356,15,FALSE)),0,VLOOKUP(A5620,Seguimiento_Mar_2025!G$4:U$356,15,FALSE)))</f>
        <v>0</v>
      </c>
    </row>
    <row r="5621" spans="1:9" ht="30">
      <c r="A5621" s="2" t="s">
        <v>575</v>
      </c>
      <c r="B5621" s="1" t="str">
        <f>+IF(LEN(A5621)&gt;0,VLOOKUP(A5621,Seguimiento_Mar_2025!G$4:H$356,2,FALSE),"")</f>
        <v>Unidades productivas con modelos de negocios apoyados con microcrédito/apalancamiento</v>
      </c>
      <c r="C5621" s="1" t="str">
        <f>+IF(LEN(A5621)&gt;0,VLOOKUP(A5621,Seguimiento_Mar_2025!G$4:J$356,4,FALSE),"")</f>
        <v>Secretaría de Desarrollo Económico</v>
      </c>
      <c r="D5621" s="2" t="s">
        <v>1241</v>
      </c>
      <c r="E5621" t="str">
        <f t="shared" si="177"/>
        <v>53030302Andes</v>
      </c>
      <c r="F5621" t="str">
        <f t="shared" si="176"/>
        <v/>
      </c>
      <c r="H5621" s="2">
        <v>77</v>
      </c>
      <c r="I5621">
        <f>+ABS(SUMIF($A$4:$A$11183,A5621,$H$4:$H$11183)-IF(ISERROR(VLOOKUP(A5621,Seguimiento_Mar_2025!G$4:U$356,15,FALSE)),0,VLOOKUP(A5621,Seguimiento_Mar_2025!G$4:U$356,15,FALSE)))</f>
        <v>0</v>
      </c>
    </row>
    <row r="5622" spans="1:9" ht="30">
      <c r="A5622" s="2" t="s">
        <v>575</v>
      </c>
      <c r="B5622" s="1" t="str">
        <f>+IF(LEN(A5622)&gt;0,VLOOKUP(A5622,Seguimiento_Mar_2025!G$4:H$356,2,FALSE),"")</f>
        <v>Unidades productivas con modelos de negocios apoyados con microcrédito/apalancamiento</v>
      </c>
      <c r="C5622" s="1" t="str">
        <f>+IF(LEN(A5622)&gt;0,VLOOKUP(A5622,Seguimiento_Mar_2025!G$4:J$356,4,FALSE),"")</f>
        <v>Secretaría de Desarrollo Económico</v>
      </c>
      <c r="D5622" s="2" t="s">
        <v>1277</v>
      </c>
      <c r="E5622" t="str">
        <f t="shared" si="177"/>
        <v>53030302Angelópolis</v>
      </c>
      <c r="F5622" t="str">
        <f t="shared" si="176"/>
        <v/>
      </c>
      <c r="H5622" s="2">
        <v>14</v>
      </c>
      <c r="I5622">
        <f>+ABS(SUMIF($A$4:$A$11183,A5622,$H$4:$H$11183)-IF(ISERROR(VLOOKUP(A5622,Seguimiento_Mar_2025!G$4:U$356,15,FALSE)),0,VLOOKUP(A5622,Seguimiento_Mar_2025!G$4:U$356,15,FALSE)))</f>
        <v>0</v>
      </c>
    </row>
    <row r="5623" spans="1:9" ht="30">
      <c r="A5623" s="2" t="s">
        <v>575</v>
      </c>
      <c r="B5623" s="1" t="str">
        <f>+IF(LEN(A5623)&gt;0,VLOOKUP(A5623,Seguimiento_Mar_2025!G$4:H$356,2,FALSE),"")</f>
        <v>Unidades productivas con modelos de negocios apoyados con microcrédito/apalancamiento</v>
      </c>
      <c r="C5623" s="1" t="str">
        <f>+IF(LEN(A5623)&gt;0,VLOOKUP(A5623,Seguimiento_Mar_2025!G$4:J$356,4,FALSE),"")</f>
        <v>Secretaría de Desarrollo Económico</v>
      </c>
      <c r="D5623" s="2" t="s">
        <v>1278</v>
      </c>
      <c r="E5623" t="str">
        <f t="shared" si="177"/>
        <v>53030302Angostura</v>
      </c>
      <c r="F5623" t="str">
        <f t="shared" si="176"/>
        <v/>
      </c>
      <c r="H5623" s="2">
        <v>14</v>
      </c>
      <c r="I5623">
        <f>+ABS(SUMIF($A$4:$A$11183,A5623,$H$4:$H$11183)-IF(ISERROR(VLOOKUP(A5623,Seguimiento_Mar_2025!G$4:U$356,15,FALSE)),0,VLOOKUP(A5623,Seguimiento_Mar_2025!G$4:U$356,15,FALSE)))</f>
        <v>0</v>
      </c>
    </row>
    <row r="5624" spans="1:9" ht="30">
      <c r="A5624" s="2" t="s">
        <v>575</v>
      </c>
      <c r="B5624" s="1" t="str">
        <f>+IF(LEN(A5624)&gt;0,VLOOKUP(A5624,Seguimiento_Mar_2025!G$4:H$356,2,FALSE),"")</f>
        <v>Unidades productivas con modelos de negocios apoyados con microcrédito/apalancamiento</v>
      </c>
      <c r="C5624" s="1" t="str">
        <f>+IF(LEN(A5624)&gt;0,VLOOKUP(A5624,Seguimiento_Mar_2025!G$4:J$356,4,FALSE),"")</f>
        <v>Secretaría de Desarrollo Económico</v>
      </c>
      <c r="D5624" s="2" t="s">
        <v>1306</v>
      </c>
      <c r="E5624" t="str">
        <f t="shared" si="177"/>
        <v>53030302Anorí</v>
      </c>
      <c r="F5624" t="str">
        <f t="shared" si="176"/>
        <v/>
      </c>
      <c r="H5624" s="2">
        <v>5</v>
      </c>
      <c r="I5624">
        <f>+ABS(SUMIF($A$4:$A$11183,A5624,$H$4:$H$11183)-IF(ISERROR(VLOOKUP(A5624,Seguimiento_Mar_2025!G$4:U$356,15,FALSE)),0,VLOOKUP(A5624,Seguimiento_Mar_2025!G$4:U$356,15,FALSE)))</f>
        <v>0</v>
      </c>
    </row>
    <row r="5625" spans="1:9" ht="30">
      <c r="A5625" s="2" t="s">
        <v>575</v>
      </c>
      <c r="B5625" s="1" t="str">
        <f>+IF(LEN(A5625)&gt;0,VLOOKUP(A5625,Seguimiento_Mar_2025!G$4:H$356,2,FALSE),"")</f>
        <v>Unidades productivas con modelos de negocios apoyados con microcrédito/apalancamiento</v>
      </c>
      <c r="C5625" s="1" t="str">
        <f>+IF(LEN(A5625)&gt;0,VLOOKUP(A5625,Seguimiento_Mar_2025!G$4:J$356,4,FALSE),"")</f>
        <v>Secretaría de Desarrollo Económico</v>
      </c>
      <c r="D5625" s="2" t="s">
        <v>1307</v>
      </c>
      <c r="E5625" t="str">
        <f t="shared" si="177"/>
        <v>53030302Anzá</v>
      </c>
      <c r="F5625" t="str">
        <f t="shared" si="176"/>
        <v/>
      </c>
      <c r="H5625" s="2">
        <v>14</v>
      </c>
      <c r="I5625">
        <f>+ABS(SUMIF($A$4:$A$11183,A5625,$H$4:$H$11183)-IF(ISERROR(VLOOKUP(A5625,Seguimiento_Mar_2025!G$4:U$356,15,FALSE)),0,VLOOKUP(A5625,Seguimiento_Mar_2025!G$4:U$356,15,FALSE)))</f>
        <v>0</v>
      </c>
    </row>
    <row r="5626" spans="1:9" ht="30">
      <c r="A5626" s="2" t="s">
        <v>575</v>
      </c>
      <c r="B5626" s="1" t="str">
        <f>+IF(LEN(A5626)&gt;0,VLOOKUP(A5626,Seguimiento_Mar_2025!G$4:H$356,2,FALSE),"")</f>
        <v>Unidades productivas con modelos de negocios apoyados con microcrédito/apalancamiento</v>
      </c>
      <c r="C5626" s="1" t="str">
        <f>+IF(LEN(A5626)&gt;0,VLOOKUP(A5626,Seguimiento_Mar_2025!G$4:J$356,4,FALSE),"")</f>
        <v>Secretaría de Desarrollo Económico</v>
      </c>
      <c r="D5626" s="2" t="s">
        <v>1225</v>
      </c>
      <c r="E5626" t="str">
        <f t="shared" si="177"/>
        <v>53030302Arboletes</v>
      </c>
      <c r="F5626" t="str">
        <f t="shared" si="176"/>
        <v/>
      </c>
      <c r="H5626" s="2">
        <v>25</v>
      </c>
      <c r="I5626">
        <f>+ABS(SUMIF($A$4:$A$11183,A5626,$H$4:$H$11183)-IF(ISERROR(VLOOKUP(A5626,Seguimiento_Mar_2025!G$4:U$356,15,FALSE)),0,VLOOKUP(A5626,Seguimiento_Mar_2025!G$4:U$356,15,FALSE)))</f>
        <v>0</v>
      </c>
    </row>
    <row r="5627" spans="1:9" ht="30">
      <c r="A5627" s="2" t="s">
        <v>575</v>
      </c>
      <c r="B5627" s="1" t="str">
        <f>+IF(LEN(A5627)&gt;0,VLOOKUP(A5627,Seguimiento_Mar_2025!G$4:H$356,2,FALSE),"")</f>
        <v>Unidades productivas con modelos de negocios apoyados con microcrédito/apalancamiento</v>
      </c>
      <c r="C5627" s="1" t="str">
        <f>+IF(LEN(A5627)&gt;0,VLOOKUP(A5627,Seguimiento_Mar_2025!G$4:J$356,4,FALSE),"")</f>
        <v>Secretaría de Desarrollo Económico</v>
      </c>
      <c r="D5627" s="2" t="s">
        <v>1308</v>
      </c>
      <c r="E5627" t="str">
        <f t="shared" si="177"/>
        <v>53030302Argelia</v>
      </c>
      <c r="F5627" t="str">
        <f t="shared" si="176"/>
        <v/>
      </c>
      <c r="H5627" s="2">
        <v>19</v>
      </c>
      <c r="I5627">
        <f>+ABS(SUMIF($A$4:$A$11183,A5627,$H$4:$H$11183)-IF(ISERROR(VLOOKUP(A5627,Seguimiento_Mar_2025!G$4:U$356,15,FALSE)),0,VLOOKUP(A5627,Seguimiento_Mar_2025!G$4:U$356,15,FALSE)))</f>
        <v>0</v>
      </c>
    </row>
    <row r="5628" spans="1:9" ht="30">
      <c r="A5628" s="2" t="s">
        <v>575</v>
      </c>
      <c r="B5628" s="1" t="str">
        <f>+IF(LEN(A5628)&gt;0,VLOOKUP(A5628,Seguimiento_Mar_2025!G$4:H$356,2,FALSE),"")</f>
        <v>Unidades productivas con modelos de negocios apoyados con microcrédito/apalancamiento</v>
      </c>
      <c r="C5628" s="1" t="str">
        <f>+IF(LEN(A5628)&gt;0,VLOOKUP(A5628,Seguimiento_Mar_2025!G$4:J$356,4,FALSE),"")</f>
        <v>Secretaría de Desarrollo Económico</v>
      </c>
      <c r="D5628" s="2" t="s">
        <v>1309</v>
      </c>
      <c r="E5628" t="str">
        <f t="shared" si="177"/>
        <v>53030302Barbosa</v>
      </c>
      <c r="F5628" t="str">
        <f t="shared" si="176"/>
        <v/>
      </c>
      <c r="H5628" s="2">
        <v>42</v>
      </c>
      <c r="I5628">
        <f>+ABS(SUMIF($A$4:$A$11183,A5628,$H$4:$H$11183)-IF(ISERROR(VLOOKUP(A5628,Seguimiento_Mar_2025!G$4:U$356,15,FALSE)),0,VLOOKUP(A5628,Seguimiento_Mar_2025!G$4:U$356,15,FALSE)))</f>
        <v>0</v>
      </c>
    </row>
    <row r="5629" spans="1:9" ht="30">
      <c r="A5629" s="2" t="s">
        <v>575</v>
      </c>
      <c r="B5629" s="1" t="str">
        <f>+IF(LEN(A5629)&gt;0,VLOOKUP(A5629,Seguimiento_Mar_2025!G$4:H$356,2,FALSE),"")</f>
        <v>Unidades productivas con modelos de negocios apoyados con microcrédito/apalancamiento</v>
      </c>
      <c r="C5629" s="1" t="str">
        <f>+IF(LEN(A5629)&gt;0,VLOOKUP(A5629,Seguimiento_Mar_2025!G$4:J$356,4,FALSE),"")</f>
        <v>Secretaría de Desarrollo Económico</v>
      </c>
      <c r="D5629" s="2" t="s">
        <v>1279</v>
      </c>
      <c r="E5629" t="str">
        <f t="shared" si="177"/>
        <v>53030302Belmira</v>
      </c>
      <c r="F5629" t="str">
        <f t="shared" si="176"/>
        <v/>
      </c>
      <c r="H5629" s="2">
        <v>12</v>
      </c>
      <c r="I5629">
        <f>+ABS(SUMIF($A$4:$A$11183,A5629,$H$4:$H$11183)-IF(ISERROR(VLOOKUP(A5629,Seguimiento_Mar_2025!G$4:U$356,15,FALSE)),0,VLOOKUP(A5629,Seguimiento_Mar_2025!G$4:U$356,15,FALSE)))</f>
        <v>0</v>
      </c>
    </row>
    <row r="5630" spans="1:9" ht="30">
      <c r="A5630" s="2" t="s">
        <v>575</v>
      </c>
      <c r="B5630" s="1" t="str">
        <f>+IF(LEN(A5630)&gt;0,VLOOKUP(A5630,Seguimiento_Mar_2025!G$4:H$356,2,FALSE),"")</f>
        <v>Unidades productivas con modelos de negocios apoyados con microcrédito/apalancamiento</v>
      </c>
      <c r="C5630" s="1" t="str">
        <f>+IF(LEN(A5630)&gt;0,VLOOKUP(A5630,Seguimiento_Mar_2025!G$4:J$356,4,FALSE),"")</f>
        <v>Secretaría de Desarrollo Económico</v>
      </c>
      <c r="D5630" s="2" t="s">
        <v>1272</v>
      </c>
      <c r="E5630" t="str">
        <f t="shared" si="177"/>
        <v>53030302Betulia</v>
      </c>
      <c r="F5630" t="str">
        <f t="shared" si="176"/>
        <v/>
      </c>
      <c r="H5630" s="2">
        <v>23</v>
      </c>
      <c r="I5630">
        <f>+ABS(SUMIF($A$4:$A$11183,A5630,$H$4:$H$11183)-IF(ISERROR(VLOOKUP(A5630,Seguimiento_Mar_2025!G$4:U$356,15,FALSE)),0,VLOOKUP(A5630,Seguimiento_Mar_2025!G$4:U$356,15,FALSE)))</f>
        <v>0</v>
      </c>
    </row>
    <row r="5631" spans="1:9" ht="30">
      <c r="A5631" s="2" t="s">
        <v>575</v>
      </c>
      <c r="B5631" s="1" t="str">
        <f>+IF(LEN(A5631)&gt;0,VLOOKUP(A5631,Seguimiento_Mar_2025!G$4:H$356,2,FALSE),"")</f>
        <v>Unidades productivas con modelos de negocios apoyados con microcrédito/apalancamiento</v>
      </c>
      <c r="C5631" s="1" t="str">
        <f>+IF(LEN(A5631)&gt;0,VLOOKUP(A5631,Seguimiento_Mar_2025!G$4:J$356,4,FALSE),"")</f>
        <v>Secretaría de Desarrollo Económico</v>
      </c>
      <c r="D5631" s="2" t="s">
        <v>1312</v>
      </c>
      <c r="E5631" t="str">
        <f t="shared" si="177"/>
        <v>53030302Buriticá</v>
      </c>
      <c r="F5631" t="str">
        <f t="shared" si="176"/>
        <v/>
      </c>
      <c r="H5631" s="2">
        <v>9</v>
      </c>
      <c r="I5631">
        <f>+ABS(SUMIF($A$4:$A$11183,A5631,$H$4:$H$11183)-IF(ISERROR(VLOOKUP(A5631,Seguimiento_Mar_2025!G$4:U$356,15,FALSE)),0,VLOOKUP(A5631,Seguimiento_Mar_2025!G$4:U$356,15,FALSE)))</f>
        <v>0</v>
      </c>
    </row>
    <row r="5632" spans="1:9" ht="30">
      <c r="A5632" s="2" t="s">
        <v>575</v>
      </c>
      <c r="B5632" s="1" t="str">
        <f>+IF(LEN(A5632)&gt;0,VLOOKUP(A5632,Seguimiento_Mar_2025!G$4:H$356,2,FALSE),"")</f>
        <v>Unidades productivas con modelos de negocios apoyados con microcrédito/apalancamiento</v>
      </c>
      <c r="C5632" s="1" t="str">
        <f>+IF(LEN(A5632)&gt;0,VLOOKUP(A5632,Seguimiento_Mar_2025!G$4:J$356,4,FALSE),"")</f>
        <v>Secretaría de Desarrollo Económico</v>
      </c>
      <c r="D5632" s="2" t="s">
        <v>1311</v>
      </c>
      <c r="E5632" t="str">
        <f t="shared" si="177"/>
        <v>53030302Betania</v>
      </c>
      <c r="F5632" t="str">
        <f t="shared" si="176"/>
        <v/>
      </c>
      <c r="H5632" s="2">
        <v>13</v>
      </c>
      <c r="I5632">
        <f>+ABS(SUMIF($A$4:$A$11183,A5632,$H$4:$H$11183)-IF(ISERROR(VLOOKUP(A5632,Seguimiento_Mar_2025!G$4:U$356,15,FALSE)),0,VLOOKUP(A5632,Seguimiento_Mar_2025!G$4:U$356,15,FALSE)))</f>
        <v>0</v>
      </c>
    </row>
    <row r="5633" spans="1:9" ht="30">
      <c r="A5633" s="2" t="s">
        <v>575</v>
      </c>
      <c r="B5633" s="1" t="str">
        <f>+IF(LEN(A5633)&gt;0,VLOOKUP(A5633,Seguimiento_Mar_2025!G$4:H$356,2,FALSE),"")</f>
        <v>Unidades productivas con modelos de negocios apoyados con microcrédito/apalancamiento</v>
      </c>
      <c r="C5633" s="1" t="str">
        <f>+IF(LEN(A5633)&gt;0,VLOOKUP(A5633,Seguimiento_Mar_2025!G$4:J$356,4,FALSE),"")</f>
        <v>Secretaría de Desarrollo Económico</v>
      </c>
      <c r="D5633" s="2" t="s">
        <v>1264</v>
      </c>
      <c r="E5633" t="str">
        <f t="shared" si="177"/>
        <v>53030302Cáceres</v>
      </c>
      <c r="F5633" t="str">
        <f t="shared" si="176"/>
        <v/>
      </c>
      <c r="H5633" s="2">
        <v>43</v>
      </c>
      <c r="I5633">
        <f>+ABS(SUMIF($A$4:$A$11183,A5633,$H$4:$H$11183)-IF(ISERROR(VLOOKUP(A5633,Seguimiento_Mar_2025!G$4:U$356,15,FALSE)),0,VLOOKUP(A5633,Seguimiento_Mar_2025!G$4:U$356,15,FALSE)))</f>
        <v>0</v>
      </c>
    </row>
    <row r="5634" spans="1:9" ht="30">
      <c r="A5634" s="2" t="s">
        <v>575</v>
      </c>
      <c r="B5634" s="1" t="str">
        <f>+IF(LEN(A5634)&gt;0,VLOOKUP(A5634,Seguimiento_Mar_2025!G$4:H$356,2,FALSE),"")</f>
        <v>Unidades productivas con modelos de negocios apoyados con microcrédito/apalancamiento</v>
      </c>
      <c r="C5634" s="1" t="str">
        <f>+IF(LEN(A5634)&gt;0,VLOOKUP(A5634,Seguimiento_Mar_2025!G$4:J$356,4,FALSE),"")</f>
        <v>Secretaría de Desarrollo Económico</v>
      </c>
      <c r="D5634" s="2" t="s">
        <v>1313</v>
      </c>
      <c r="E5634" t="str">
        <f t="shared" si="177"/>
        <v>53030302Caicedo</v>
      </c>
      <c r="F5634" t="str">
        <f t="shared" si="176"/>
        <v/>
      </c>
      <c r="H5634" s="2">
        <v>22</v>
      </c>
      <c r="I5634">
        <f>+ABS(SUMIF($A$4:$A$11183,A5634,$H$4:$H$11183)-IF(ISERROR(VLOOKUP(A5634,Seguimiento_Mar_2025!G$4:U$356,15,FALSE)),0,VLOOKUP(A5634,Seguimiento_Mar_2025!G$4:U$356,15,FALSE)))</f>
        <v>0</v>
      </c>
    </row>
    <row r="5635" spans="1:9" ht="30">
      <c r="A5635" s="2" t="s">
        <v>575</v>
      </c>
      <c r="B5635" s="1" t="str">
        <f>+IF(LEN(A5635)&gt;0,VLOOKUP(A5635,Seguimiento_Mar_2025!G$4:H$356,2,FALSE),"")</f>
        <v>Unidades productivas con modelos de negocios apoyados con microcrédito/apalancamiento</v>
      </c>
      <c r="C5635" s="1" t="str">
        <f>+IF(LEN(A5635)&gt;0,VLOOKUP(A5635,Seguimiento_Mar_2025!G$4:J$356,4,FALSE),"")</f>
        <v>Secretaría de Desarrollo Económico</v>
      </c>
      <c r="D5635" s="2" t="s">
        <v>1315</v>
      </c>
      <c r="E5635" t="str">
        <f t="shared" si="177"/>
        <v>53030302Campamento</v>
      </c>
      <c r="F5635" t="str">
        <f t="shared" si="176"/>
        <v/>
      </c>
      <c r="H5635" s="2">
        <v>19</v>
      </c>
      <c r="I5635">
        <f>+ABS(SUMIF($A$4:$A$11183,A5635,$H$4:$H$11183)-IF(ISERROR(VLOOKUP(A5635,Seguimiento_Mar_2025!G$4:U$356,15,FALSE)),0,VLOOKUP(A5635,Seguimiento_Mar_2025!G$4:U$356,15,FALSE)))</f>
        <v>0</v>
      </c>
    </row>
    <row r="5636" spans="1:9" ht="30">
      <c r="A5636" s="2" t="s">
        <v>575</v>
      </c>
      <c r="B5636" s="1" t="str">
        <f>+IF(LEN(A5636)&gt;0,VLOOKUP(A5636,Seguimiento_Mar_2025!G$4:H$356,2,FALSE),"")</f>
        <v>Unidades productivas con modelos de negocios apoyados con microcrédito/apalancamiento</v>
      </c>
      <c r="C5636" s="1" t="str">
        <f>+IF(LEN(A5636)&gt;0,VLOOKUP(A5636,Seguimiento_Mar_2025!G$4:J$356,4,FALSE),"")</f>
        <v>Secretaría de Desarrollo Económico</v>
      </c>
      <c r="D5636" s="2" t="s">
        <v>1316</v>
      </c>
      <c r="E5636" t="str">
        <f t="shared" si="177"/>
        <v>53030302Cañasgordas</v>
      </c>
      <c r="F5636" t="str">
        <f t="shared" ref="F5636:F5699" si="178">+IF(IF(LEN(E5636)&gt;0,COUNTIF($E$4:$E$11183,E5636),"")=1,"",IF(LEN(E5636)&gt;0,COUNTIF($E$4:$E$11183,E5636),""))</f>
        <v/>
      </c>
      <c r="H5636" s="2">
        <v>60</v>
      </c>
      <c r="I5636">
        <f>+ABS(SUMIF($A$4:$A$11183,A5636,$H$4:$H$11183)-IF(ISERROR(VLOOKUP(A5636,Seguimiento_Mar_2025!G$4:U$356,15,FALSE)),0,VLOOKUP(A5636,Seguimiento_Mar_2025!G$4:U$356,15,FALSE)))</f>
        <v>0</v>
      </c>
    </row>
    <row r="5637" spans="1:9" ht="30">
      <c r="A5637" s="2" t="s">
        <v>575</v>
      </c>
      <c r="B5637" s="1" t="str">
        <f>+IF(LEN(A5637)&gt;0,VLOOKUP(A5637,Seguimiento_Mar_2025!G$4:H$356,2,FALSE),"")</f>
        <v>Unidades productivas con modelos de negocios apoyados con microcrédito/apalancamiento</v>
      </c>
      <c r="C5637" s="1" t="str">
        <f>+IF(LEN(A5637)&gt;0,VLOOKUP(A5637,Seguimiento_Mar_2025!G$4:J$356,4,FALSE),"")</f>
        <v>Secretaría de Desarrollo Económico</v>
      </c>
      <c r="D5637" s="2" t="s">
        <v>1299</v>
      </c>
      <c r="E5637" t="str">
        <f t="shared" si="177"/>
        <v>53030302Caracolí</v>
      </c>
      <c r="F5637" t="str">
        <f t="shared" si="178"/>
        <v/>
      </c>
      <c r="H5637" s="2">
        <v>3</v>
      </c>
      <c r="I5637">
        <f>+ABS(SUMIF($A$4:$A$11183,A5637,$H$4:$H$11183)-IF(ISERROR(VLOOKUP(A5637,Seguimiento_Mar_2025!G$4:U$356,15,FALSE)),0,VLOOKUP(A5637,Seguimiento_Mar_2025!G$4:U$356,15,FALSE)))</f>
        <v>0</v>
      </c>
    </row>
    <row r="5638" spans="1:9" ht="30">
      <c r="A5638" s="2" t="s">
        <v>575</v>
      </c>
      <c r="B5638" s="1" t="str">
        <f>+IF(LEN(A5638)&gt;0,VLOOKUP(A5638,Seguimiento_Mar_2025!G$4:H$356,2,FALSE),"")</f>
        <v>Unidades productivas con modelos de negocios apoyados con microcrédito/apalancamiento</v>
      </c>
      <c r="C5638" s="1" t="str">
        <f>+IF(LEN(A5638)&gt;0,VLOOKUP(A5638,Seguimiento_Mar_2025!G$4:J$356,4,FALSE),"")</f>
        <v>Secretaría de Desarrollo Económico</v>
      </c>
      <c r="D5638" s="2" t="s">
        <v>1555</v>
      </c>
      <c r="E5638" t="str">
        <f t="shared" si="177"/>
        <v>53030302caramanta</v>
      </c>
      <c r="F5638" t="str">
        <f t="shared" si="178"/>
        <v/>
      </c>
      <c r="H5638" s="2">
        <v>3</v>
      </c>
      <c r="I5638">
        <f>+ABS(SUMIF($A$4:$A$11183,A5638,$H$4:$H$11183)-IF(ISERROR(VLOOKUP(A5638,Seguimiento_Mar_2025!G$4:U$356,15,FALSE)),0,VLOOKUP(A5638,Seguimiento_Mar_2025!G$4:U$356,15,FALSE)))</f>
        <v>0</v>
      </c>
    </row>
    <row r="5639" spans="1:9" ht="30">
      <c r="A5639" s="2" t="s">
        <v>575</v>
      </c>
      <c r="B5639" s="1" t="str">
        <f>+IF(LEN(A5639)&gt;0,VLOOKUP(A5639,Seguimiento_Mar_2025!G$4:H$356,2,FALSE),"")</f>
        <v>Unidades productivas con modelos de negocios apoyados con microcrédito/apalancamiento</v>
      </c>
      <c r="C5639" s="1" t="str">
        <f>+IF(LEN(A5639)&gt;0,VLOOKUP(A5639,Seguimiento_Mar_2025!G$4:J$356,4,FALSE),"")</f>
        <v>Secretaría de Desarrollo Económico</v>
      </c>
      <c r="D5639" s="2" t="s">
        <v>1292</v>
      </c>
      <c r="E5639" t="str">
        <f t="shared" si="177"/>
        <v>53030302Carolina del Príncipe</v>
      </c>
      <c r="F5639" t="str">
        <f t="shared" si="178"/>
        <v/>
      </c>
      <c r="H5639" s="2">
        <v>9</v>
      </c>
      <c r="I5639">
        <f>+ABS(SUMIF($A$4:$A$11183,A5639,$H$4:$H$11183)-IF(ISERROR(VLOOKUP(A5639,Seguimiento_Mar_2025!G$4:U$356,15,FALSE)),0,VLOOKUP(A5639,Seguimiento_Mar_2025!G$4:U$356,15,FALSE)))</f>
        <v>0</v>
      </c>
    </row>
    <row r="5640" spans="1:9" ht="30">
      <c r="A5640" s="2" t="s">
        <v>575</v>
      </c>
      <c r="B5640" s="1" t="str">
        <f>+IF(LEN(A5640)&gt;0,VLOOKUP(A5640,Seguimiento_Mar_2025!G$4:H$356,2,FALSE),"")</f>
        <v>Unidades productivas con modelos de negocios apoyados con microcrédito/apalancamiento</v>
      </c>
      <c r="C5640" s="1" t="str">
        <f>+IF(LEN(A5640)&gt;0,VLOOKUP(A5640,Seguimiento_Mar_2025!G$4:J$356,4,FALSE),"")</f>
        <v>Secretaría de Desarrollo Económico</v>
      </c>
      <c r="D5640" s="2" t="s">
        <v>1637</v>
      </c>
      <c r="E5640" t="str">
        <f t="shared" si="177"/>
        <v>53030302cisneros</v>
      </c>
      <c r="F5640" t="str">
        <f t="shared" si="178"/>
        <v/>
      </c>
      <c r="H5640" s="2">
        <v>27</v>
      </c>
      <c r="I5640">
        <f>+ABS(SUMIF($A$4:$A$11183,A5640,$H$4:$H$11183)-IF(ISERROR(VLOOKUP(A5640,Seguimiento_Mar_2025!G$4:U$356,15,FALSE)),0,VLOOKUP(A5640,Seguimiento_Mar_2025!G$4:U$356,15,FALSE)))</f>
        <v>0</v>
      </c>
    </row>
    <row r="5641" spans="1:9" ht="30">
      <c r="A5641" s="2" t="s">
        <v>575</v>
      </c>
      <c r="B5641" s="1" t="str">
        <f>+IF(LEN(A5641)&gt;0,VLOOKUP(A5641,Seguimiento_Mar_2025!G$4:H$356,2,FALSE),"")</f>
        <v>Unidades productivas con modelos de negocios apoyados con microcrédito/apalancamiento</v>
      </c>
      <c r="C5641" s="1" t="str">
        <f>+IF(LEN(A5641)&gt;0,VLOOKUP(A5641,Seguimiento_Mar_2025!G$4:J$356,4,FALSE),"")</f>
        <v>Secretaría de Desarrollo Económico</v>
      </c>
      <c r="D5641" s="2" t="s">
        <v>1254</v>
      </c>
      <c r="E5641" t="str">
        <f t="shared" si="177"/>
        <v>53030302Ciudad Bolívar</v>
      </c>
      <c r="F5641" t="str">
        <f t="shared" si="178"/>
        <v/>
      </c>
      <c r="H5641" s="2">
        <v>32</v>
      </c>
      <c r="I5641">
        <f>+ABS(SUMIF($A$4:$A$11183,A5641,$H$4:$H$11183)-IF(ISERROR(VLOOKUP(A5641,Seguimiento_Mar_2025!G$4:U$356,15,FALSE)),0,VLOOKUP(A5641,Seguimiento_Mar_2025!G$4:U$356,15,FALSE)))</f>
        <v>0</v>
      </c>
    </row>
    <row r="5642" spans="1:9" ht="30">
      <c r="A5642" s="2" t="s">
        <v>575</v>
      </c>
      <c r="B5642" s="1" t="str">
        <f>+IF(LEN(A5642)&gt;0,VLOOKUP(A5642,Seguimiento_Mar_2025!G$4:H$356,2,FALSE),"")</f>
        <v>Unidades productivas con modelos de negocios apoyados con microcrédito/apalancamiento</v>
      </c>
      <c r="C5642" s="1" t="str">
        <f>+IF(LEN(A5642)&gt;0,VLOOKUP(A5642,Seguimiento_Mar_2025!G$4:J$356,4,FALSE),"")</f>
        <v>Secretaría de Desarrollo Económico</v>
      </c>
      <c r="D5642" s="2" t="s">
        <v>1317</v>
      </c>
      <c r="E5642" t="str">
        <f t="shared" si="177"/>
        <v>53030302Cocorná</v>
      </c>
      <c r="F5642" t="str">
        <f t="shared" si="178"/>
        <v/>
      </c>
      <c r="H5642" s="2">
        <v>56</v>
      </c>
      <c r="I5642">
        <f>+ABS(SUMIF($A$4:$A$11183,A5642,$H$4:$H$11183)-IF(ISERROR(VLOOKUP(A5642,Seguimiento_Mar_2025!G$4:U$356,15,FALSE)),0,VLOOKUP(A5642,Seguimiento_Mar_2025!G$4:U$356,15,FALSE)))</f>
        <v>0</v>
      </c>
    </row>
    <row r="5643" spans="1:9" ht="30">
      <c r="A5643" s="2" t="s">
        <v>575</v>
      </c>
      <c r="B5643" s="1" t="str">
        <f>+IF(LEN(A5643)&gt;0,VLOOKUP(A5643,Seguimiento_Mar_2025!G$4:H$356,2,FALSE),"")</f>
        <v>Unidades productivas con modelos de negocios apoyados con microcrédito/apalancamiento</v>
      </c>
      <c r="C5643" s="1" t="str">
        <f>+IF(LEN(A5643)&gt;0,VLOOKUP(A5643,Seguimiento_Mar_2025!G$4:J$356,4,FALSE),"")</f>
        <v>Secretaría de Desarrollo Económico</v>
      </c>
      <c r="D5643" s="2" t="s">
        <v>1276</v>
      </c>
      <c r="E5643" t="str">
        <f t="shared" si="177"/>
        <v>53030302Concepción</v>
      </c>
      <c r="F5643" t="str">
        <f t="shared" si="178"/>
        <v/>
      </c>
      <c r="H5643" s="2">
        <v>6</v>
      </c>
      <c r="I5643">
        <f>+ABS(SUMIF($A$4:$A$11183,A5643,$H$4:$H$11183)-IF(ISERROR(VLOOKUP(A5643,Seguimiento_Mar_2025!G$4:U$356,15,FALSE)),0,VLOOKUP(A5643,Seguimiento_Mar_2025!G$4:U$356,15,FALSE)))</f>
        <v>0</v>
      </c>
    </row>
    <row r="5644" spans="1:9" ht="30">
      <c r="A5644" s="2" t="s">
        <v>575</v>
      </c>
      <c r="B5644" s="1" t="str">
        <f>+IF(LEN(A5644)&gt;0,VLOOKUP(A5644,Seguimiento_Mar_2025!G$4:H$356,2,FALSE),"")</f>
        <v>Unidades productivas con modelos de negocios apoyados con microcrédito/apalancamiento</v>
      </c>
      <c r="C5644" s="1" t="str">
        <f>+IF(LEN(A5644)&gt;0,VLOOKUP(A5644,Seguimiento_Mar_2025!G$4:J$356,4,FALSE),"")</f>
        <v>Secretaría de Desarrollo Económico</v>
      </c>
      <c r="D5644" s="2" t="s">
        <v>1318</v>
      </c>
      <c r="E5644" t="str">
        <f t="shared" si="177"/>
        <v>53030302Concordia</v>
      </c>
      <c r="F5644" t="str">
        <f t="shared" si="178"/>
        <v/>
      </c>
      <c r="H5644" s="2">
        <v>27</v>
      </c>
      <c r="I5644">
        <f>+ABS(SUMIF($A$4:$A$11183,A5644,$H$4:$H$11183)-IF(ISERROR(VLOOKUP(A5644,Seguimiento_Mar_2025!G$4:U$356,15,FALSE)),0,VLOOKUP(A5644,Seguimiento_Mar_2025!G$4:U$356,15,FALSE)))</f>
        <v>0</v>
      </c>
    </row>
    <row r="5645" spans="1:9" ht="30">
      <c r="A5645" s="2" t="s">
        <v>575</v>
      </c>
      <c r="B5645" s="1" t="str">
        <f>+IF(LEN(A5645)&gt;0,VLOOKUP(A5645,Seguimiento_Mar_2025!G$4:H$356,2,FALSE),"")</f>
        <v>Unidades productivas con modelos de negocios apoyados con microcrédito/apalancamiento</v>
      </c>
      <c r="C5645" s="1" t="str">
        <f>+IF(LEN(A5645)&gt;0,VLOOKUP(A5645,Seguimiento_Mar_2025!G$4:J$356,4,FALSE),"")</f>
        <v>Secretaría de Desarrollo Económico</v>
      </c>
      <c r="D5645" s="2" t="s">
        <v>1231</v>
      </c>
      <c r="E5645" t="str">
        <f t="shared" si="177"/>
        <v>53030302Dabeiba</v>
      </c>
      <c r="F5645" t="str">
        <f t="shared" si="178"/>
        <v/>
      </c>
      <c r="H5645" s="2">
        <v>47</v>
      </c>
      <c r="I5645">
        <f>+ABS(SUMIF($A$4:$A$11183,A5645,$H$4:$H$11183)-IF(ISERROR(VLOOKUP(A5645,Seguimiento_Mar_2025!G$4:U$356,15,FALSE)),0,VLOOKUP(A5645,Seguimiento_Mar_2025!G$4:U$356,15,FALSE)))</f>
        <v>0</v>
      </c>
    </row>
    <row r="5646" spans="1:9" ht="30">
      <c r="A5646" s="2" t="s">
        <v>575</v>
      </c>
      <c r="B5646" s="1" t="str">
        <f>+IF(LEN(A5646)&gt;0,VLOOKUP(A5646,Seguimiento_Mar_2025!G$4:H$356,2,FALSE),"")</f>
        <v>Unidades productivas con modelos de negocios apoyados con microcrédito/apalancamiento</v>
      </c>
      <c r="C5646" s="1" t="str">
        <f>+IF(LEN(A5646)&gt;0,VLOOKUP(A5646,Seguimiento_Mar_2025!G$4:J$356,4,FALSE),"")</f>
        <v>Secretaría de Desarrollo Económico</v>
      </c>
      <c r="D5646" s="2" t="s">
        <v>1319</v>
      </c>
      <c r="E5646" t="str">
        <f t="shared" si="177"/>
        <v>53030302Donmatías</v>
      </c>
      <c r="F5646" t="str">
        <f t="shared" si="178"/>
        <v/>
      </c>
      <c r="H5646" s="2">
        <v>16</v>
      </c>
      <c r="I5646">
        <f>+ABS(SUMIF($A$4:$A$11183,A5646,$H$4:$H$11183)-IF(ISERROR(VLOOKUP(A5646,Seguimiento_Mar_2025!G$4:U$356,15,FALSE)),0,VLOOKUP(A5646,Seguimiento_Mar_2025!G$4:U$356,15,FALSE)))</f>
        <v>0</v>
      </c>
    </row>
    <row r="5647" spans="1:9" ht="30">
      <c r="A5647" s="2" t="s">
        <v>575</v>
      </c>
      <c r="B5647" s="1" t="str">
        <f>+IF(LEN(A5647)&gt;0,VLOOKUP(A5647,Seguimiento_Mar_2025!G$4:H$356,2,FALSE),"")</f>
        <v>Unidades productivas con modelos de negocios apoyados con microcrédito/apalancamiento</v>
      </c>
      <c r="C5647" s="1" t="str">
        <f>+IF(LEN(A5647)&gt;0,VLOOKUP(A5647,Seguimiento_Mar_2025!G$4:J$356,4,FALSE),"")</f>
        <v>Secretaría de Desarrollo Económico</v>
      </c>
      <c r="D5647" s="2" t="s">
        <v>1270</v>
      </c>
      <c r="E5647" t="str">
        <f t="shared" si="177"/>
        <v>53030302Ebéjico</v>
      </c>
      <c r="F5647" t="str">
        <f t="shared" si="178"/>
        <v/>
      </c>
      <c r="H5647" s="2">
        <v>19</v>
      </c>
      <c r="I5647">
        <f>+ABS(SUMIF($A$4:$A$11183,A5647,$H$4:$H$11183)-IF(ISERROR(VLOOKUP(A5647,Seguimiento_Mar_2025!G$4:U$356,15,FALSE)),0,VLOOKUP(A5647,Seguimiento_Mar_2025!G$4:U$356,15,FALSE)))</f>
        <v>0</v>
      </c>
    </row>
    <row r="5648" spans="1:9" ht="30">
      <c r="A5648" s="2" t="s">
        <v>575</v>
      </c>
      <c r="B5648" s="1" t="str">
        <f>+IF(LEN(A5648)&gt;0,VLOOKUP(A5648,Seguimiento_Mar_2025!G$4:H$356,2,FALSE),"")</f>
        <v>Unidades productivas con modelos de negocios apoyados con microcrédito/apalancamiento</v>
      </c>
      <c r="C5648" s="1" t="str">
        <f>+IF(LEN(A5648)&gt;0,VLOOKUP(A5648,Seguimiento_Mar_2025!G$4:J$356,4,FALSE),"")</f>
        <v>Secretaría de Desarrollo Económico</v>
      </c>
      <c r="D5648" s="2" t="s">
        <v>1253</v>
      </c>
      <c r="E5648" t="str">
        <f t="shared" si="177"/>
        <v>53030302El Bagre</v>
      </c>
      <c r="F5648" t="str">
        <f t="shared" si="178"/>
        <v/>
      </c>
      <c r="H5648" s="2">
        <v>81</v>
      </c>
      <c r="I5648">
        <f>+ABS(SUMIF($A$4:$A$11183,A5648,$H$4:$H$11183)-IF(ISERROR(VLOOKUP(A5648,Seguimiento_Mar_2025!G$4:U$356,15,FALSE)),0,VLOOKUP(A5648,Seguimiento_Mar_2025!G$4:U$356,15,FALSE)))</f>
        <v>0</v>
      </c>
    </row>
    <row r="5649" spans="1:9" ht="30">
      <c r="A5649" s="2" t="s">
        <v>575</v>
      </c>
      <c r="B5649" s="1" t="str">
        <f>+IF(LEN(A5649)&gt;0,VLOOKUP(A5649,Seguimiento_Mar_2025!G$4:H$356,2,FALSE),"")</f>
        <v>Unidades productivas con modelos de negocios apoyados con microcrédito/apalancamiento</v>
      </c>
      <c r="C5649" s="1" t="str">
        <f>+IF(LEN(A5649)&gt;0,VLOOKUP(A5649,Seguimiento_Mar_2025!G$4:J$356,4,FALSE),"")</f>
        <v>Secretaría de Desarrollo Económico</v>
      </c>
      <c r="D5649" s="2" t="s">
        <v>1246</v>
      </c>
      <c r="E5649" t="str">
        <f t="shared" si="177"/>
        <v>53030302Entrerríos</v>
      </c>
      <c r="F5649" t="str">
        <f t="shared" si="178"/>
        <v/>
      </c>
      <c r="H5649" s="2">
        <v>19</v>
      </c>
      <c r="I5649">
        <f>+ABS(SUMIF($A$4:$A$11183,A5649,$H$4:$H$11183)-IF(ISERROR(VLOOKUP(A5649,Seguimiento_Mar_2025!G$4:U$356,15,FALSE)),0,VLOOKUP(A5649,Seguimiento_Mar_2025!G$4:U$356,15,FALSE)))</f>
        <v>0</v>
      </c>
    </row>
    <row r="5650" spans="1:9" ht="30">
      <c r="A5650" s="2" t="s">
        <v>575</v>
      </c>
      <c r="B5650" s="1" t="str">
        <f>+IF(LEN(A5650)&gt;0,VLOOKUP(A5650,Seguimiento_Mar_2025!G$4:H$356,2,FALSE),"")</f>
        <v>Unidades productivas con modelos de negocios apoyados con microcrédito/apalancamiento</v>
      </c>
      <c r="C5650" s="1" t="str">
        <f>+IF(LEN(A5650)&gt;0,VLOOKUP(A5650,Seguimiento_Mar_2025!G$4:J$356,4,FALSE),"")</f>
        <v>Secretaría de Desarrollo Económico</v>
      </c>
      <c r="D5650" s="2" t="s">
        <v>1638</v>
      </c>
      <c r="E5650" t="str">
        <f t="shared" si="177"/>
        <v>53030302envigado</v>
      </c>
      <c r="F5650" t="str">
        <f t="shared" si="178"/>
        <v/>
      </c>
      <c r="H5650" s="2">
        <v>60</v>
      </c>
      <c r="I5650">
        <f>+ABS(SUMIF($A$4:$A$11183,A5650,$H$4:$H$11183)-IF(ISERROR(VLOOKUP(A5650,Seguimiento_Mar_2025!G$4:U$356,15,FALSE)),0,VLOOKUP(A5650,Seguimiento_Mar_2025!G$4:U$356,15,FALSE)))</f>
        <v>0</v>
      </c>
    </row>
    <row r="5651" spans="1:9" ht="30">
      <c r="A5651" s="2" t="s">
        <v>575</v>
      </c>
      <c r="B5651" s="1" t="str">
        <f>+IF(LEN(A5651)&gt;0,VLOOKUP(A5651,Seguimiento_Mar_2025!G$4:H$356,2,FALSE),"")</f>
        <v>Unidades productivas con modelos de negocios apoyados con microcrédito/apalancamiento</v>
      </c>
      <c r="C5651" s="1" t="str">
        <f>+IF(LEN(A5651)&gt;0,VLOOKUP(A5651,Seguimiento_Mar_2025!G$4:J$356,4,FALSE),"")</f>
        <v>Secretaría de Desarrollo Económico</v>
      </c>
      <c r="D5651" s="2" t="s">
        <v>1323</v>
      </c>
      <c r="E5651" t="str">
        <f t="shared" si="177"/>
        <v>53030302Fredonia</v>
      </c>
      <c r="F5651" t="str">
        <f t="shared" si="178"/>
        <v/>
      </c>
      <c r="H5651" s="2">
        <v>30</v>
      </c>
      <c r="I5651">
        <f>+ABS(SUMIF($A$4:$A$11183,A5651,$H$4:$H$11183)-IF(ISERROR(VLOOKUP(A5651,Seguimiento_Mar_2025!G$4:U$356,15,FALSE)),0,VLOOKUP(A5651,Seguimiento_Mar_2025!G$4:U$356,15,FALSE)))</f>
        <v>0</v>
      </c>
    </row>
    <row r="5652" spans="1:9" ht="30">
      <c r="A5652" s="2" t="s">
        <v>575</v>
      </c>
      <c r="B5652" s="1" t="str">
        <f>+IF(LEN(A5652)&gt;0,VLOOKUP(A5652,Seguimiento_Mar_2025!G$4:H$356,2,FALSE),"")</f>
        <v>Unidades productivas con modelos de negocios apoyados con microcrédito/apalancamiento</v>
      </c>
      <c r="C5652" s="1" t="str">
        <f>+IF(LEN(A5652)&gt;0,VLOOKUP(A5652,Seguimiento_Mar_2025!G$4:J$356,4,FALSE),"")</f>
        <v>Secretaría de Desarrollo Económico</v>
      </c>
      <c r="D5652" s="2" t="s">
        <v>1325</v>
      </c>
      <c r="E5652" t="str">
        <f t="shared" si="177"/>
        <v>53030302Giraldo</v>
      </c>
      <c r="F5652" t="str">
        <f t="shared" si="178"/>
        <v/>
      </c>
      <c r="H5652" s="2">
        <v>12</v>
      </c>
      <c r="I5652">
        <f>+ABS(SUMIF($A$4:$A$11183,A5652,$H$4:$H$11183)-IF(ISERROR(VLOOKUP(A5652,Seguimiento_Mar_2025!G$4:U$356,15,FALSE)),0,VLOOKUP(A5652,Seguimiento_Mar_2025!G$4:U$356,15,FALSE)))</f>
        <v>0</v>
      </c>
    </row>
    <row r="5653" spans="1:9" ht="30">
      <c r="A5653" s="2" t="s">
        <v>575</v>
      </c>
      <c r="B5653" s="1" t="str">
        <f>+IF(LEN(A5653)&gt;0,VLOOKUP(A5653,Seguimiento_Mar_2025!G$4:H$356,2,FALSE),"")</f>
        <v>Unidades productivas con modelos de negocios apoyados con microcrédito/apalancamiento</v>
      </c>
      <c r="C5653" s="1" t="str">
        <f>+IF(LEN(A5653)&gt;0,VLOOKUP(A5653,Seguimiento_Mar_2025!G$4:J$356,4,FALSE),"")</f>
        <v>Secretaría de Desarrollo Económico</v>
      </c>
      <c r="D5653" s="2" t="s">
        <v>1326</v>
      </c>
      <c r="E5653" t="str">
        <f t="shared" si="177"/>
        <v>53030302Gómez Plata</v>
      </c>
      <c r="F5653" t="str">
        <f t="shared" si="178"/>
        <v/>
      </c>
      <c r="H5653" s="2">
        <v>14</v>
      </c>
      <c r="I5653">
        <f>+ABS(SUMIF($A$4:$A$11183,A5653,$H$4:$H$11183)-IF(ISERROR(VLOOKUP(A5653,Seguimiento_Mar_2025!G$4:U$356,15,FALSE)),0,VLOOKUP(A5653,Seguimiento_Mar_2025!G$4:U$356,15,FALSE)))</f>
        <v>0</v>
      </c>
    </row>
    <row r="5654" spans="1:9" ht="30">
      <c r="A5654" s="2" t="s">
        <v>575</v>
      </c>
      <c r="B5654" s="1" t="str">
        <f>+IF(LEN(A5654)&gt;0,VLOOKUP(A5654,Seguimiento_Mar_2025!G$4:H$356,2,FALSE),"")</f>
        <v>Unidades productivas con modelos de negocios apoyados con microcrédito/apalancamiento</v>
      </c>
      <c r="C5654" s="1" t="str">
        <f>+IF(LEN(A5654)&gt;0,VLOOKUP(A5654,Seguimiento_Mar_2025!G$4:J$356,4,FALSE),"")</f>
        <v>Secretaría de Desarrollo Económico</v>
      </c>
      <c r="D5654" s="2" t="s">
        <v>1234</v>
      </c>
      <c r="E5654" t="str">
        <f t="shared" si="177"/>
        <v>53030302Granada</v>
      </c>
      <c r="F5654" t="str">
        <f t="shared" si="178"/>
        <v/>
      </c>
      <c r="H5654" s="2">
        <v>36</v>
      </c>
      <c r="I5654">
        <f>+ABS(SUMIF($A$4:$A$11183,A5654,$H$4:$H$11183)-IF(ISERROR(VLOOKUP(A5654,Seguimiento_Mar_2025!G$4:U$356,15,FALSE)),0,VLOOKUP(A5654,Seguimiento_Mar_2025!G$4:U$356,15,FALSE)))</f>
        <v>0</v>
      </c>
    </row>
    <row r="5655" spans="1:9" ht="30">
      <c r="A5655" s="2" t="s">
        <v>575</v>
      </c>
      <c r="B5655" s="1" t="str">
        <f>+IF(LEN(A5655)&gt;0,VLOOKUP(A5655,Seguimiento_Mar_2025!G$4:H$356,2,FALSE),"")</f>
        <v>Unidades productivas con modelos de negocios apoyados con microcrédito/apalancamiento</v>
      </c>
      <c r="C5655" s="1" t="str">
        <f>+IF(LEN(A5655)&gt;0,VLOOKUP(A5655,Seguimiento_Mar_2025!G$4:J$356,4,FALSE),"")</f>
        <v>Secretaría de Desarrollo Económico</v>
      </c>
      <c r="D5655" s="2" t="s">
        <v>1282</v>
      </c>
      <c r="E5655" t="str">
        <f t="shared" si="177"/>
        <v>53030302Guadalupe</v>
      </c>
      <c r="F5655" t="str">
        <f t="shared" si="178"/>
        <v/>
      </c>
      <c r="H5655" s="2">
        <v>15</v>
      </c>
      <c r="I5655">
        <f>+ABS(SUMIF($A$4:$A$11183,A5655,$H$4:$H$11183)-IF(ISERROR(VLOOKUP(A5655,Seguimiento_Mar_2025!G$4:U$356,15,FALSE)),0,VLOOKUP(A5655,Seguimiento_Mar_2025!G$4:U$356,15,FALSE)))</f>
        <v>0</v>
      </c>
    </row>
    <row r="5656" spans="1:9" ht="30">
      <c r="A5656" s="2" t="s">
        <v>575</v>
      </c>
      <c r="B5656" s="1" t="str">
        <f>+IF(LEN(A5656)&gt;0,VLOOKUP(A5656,Seguimiento_Mar_2025!G$4:H$356,2,FALSE),"")</f>
        <v>Unidades productivas con modelos de negocios apoyados con microcrédito/apalancamiento</v>
      </c>
      <c r="C5656" s="1" t="str">
        <f>+IF(LEN(A5656)&gt;0,VLOOKUP(A5656,Seguimiento_Mar_2025!G$4:J$356,4,FALSE),"")</f>
        <v>Secretaría de Desarrollo Económico</v>
      </c>
      <c r="D5656" s="2" t="s">
        <v>1328</v>
      </c>
      <c r="E5656" t="str">
        <f t="shared" si="177"/>
        <v>53030302Guatapé</v>
      </c>
      <c r="F5656" t="str">
        <f t="shared" si="178"/>
        <v/>
      </c>
      <c r="H5656" s="2">
        <v>10</v>
      </c>
      <c r="I5656">
        <f>+ABS(SUMIF($A$4:$A$11183,A5656,$H$4:$H$11183)-IF(ISERROR(VLOOKUP(A5656,Seguimiento_Mar_2025!G$4:U$356,15,FALSE)),0,VLOOKUP(A5656,Seguimiento_Mar_2025!G$4:U$356,15,FALSE)))</f>
        <v>0</v>
      </c>
    </row>
    <row r="5657" spans="1:9" ht="30">
      <c r="A5657" s="2" t="s">
        <v>575</v>
      </c>
      <c r="B5657" s="1" t="str">
        <f>+IF(LEN(A5657)&gt;0,VLOOKUP(A5657,Seguimiento_Mar_2025!G$4:H$356,2,FALSE),"")</f>
        <v>Unidades productivas con modelos de negocios apoyados con microcrédito/apalancamiento</v>
      </c>
      <c r="C5657" s="1" t="str">
        <f>+IF(LEN(A5657)&gt;0,VLOOKUP(A5657,Seguimiento_Mar_2025!G$4:J$356,4,FALSE),"")</f>
        <v>Secretaría de Desarrollo Económico</v>
      </c>
      <c r="D5657" s="2" t="s">
        <v>1283</v>
      </c>
      <c r="E5657" t="str">
        <f t="shared" si="177"/>
        <v>53030302Hispania</v>
      </c>
      <c r="F5657" t="str">
        <f t="shared" si="178"/>
        <v/>
      </c>
      <c r="H5657" s="2">
        <v>2</v>
      </c>
      <c r="I5657">
        <f>+ABS(SUMIF($A$4:$A$11183,A5657,$H$4:$H$11183)-IF(ISERROR(VLOOKUP(A5657,Seguimiento_Mar_2025!G$4:U$356,15,FALSE)),0,VLOOKUP(A5657,Seguimiento_Mar_2025!G$4:U$356,15,FALSE)))</f>
        <v>0</v>
      </c>
    </row>
    <row r="5658" spans="1:9" ht="30">
      <c r="A5658" s="2" t="s">
        <v>575</v>
      </c>
      <c r="B5658" s="1" t="str">
        <f>+IF(LEN(A5658)&gt;0,VLOOKUP(A5658,Seguimiento_Mar_2025!G$4:H$356,2,FALSE),"")</f>
        <v>Unidades productivas con modelos de negocios apoyados con microcrédito/apalancamiento</v>
      </c>
      <c r="C5658" s="1" t="str">
        <f>+IF(LEN(A5658)&gt;0,VLOOKUP(A5658,Seguimiento_Mar_2025!G$4:J$356,4,FALSE),"")</f>
        <v>Secretaría de Desarrollo Económico</v>
      </c>
      <c r="D5658" s="2" t="s">
        <v>1238</v>
      </c>
      <c r="E5658" t="str">
        <f t="shared" si="177"/>
        <v>53030302Ituango</v>
      </c>
      <c r="F5658" t="str">
        <f t="shared" si="178"/>
        <v/>
      </c>
      <c r="H5658" s="2">
        <v>11</v>
      </c>
      <c r="I5658">
        <f>+ABS(SUMIF($A$4:$A$11183,A5658,$H$4:$H$11183)-IF(ISERROR(VLOOKUP(A5658,Seguimiento_Mar_2025!G$4:U$356,15,FALSE)),0,VLOOKUP(A5658,Seguimiento_Mar_2025!G$4:U$356,15,FALSE)))</f>
        <v>0</v>
      </c>
    </row>
    <row r="5659" spans="1:9" ht="30">
      <c r="A5659" s="2" t="s">
        <v>575</v>
      </c>
      <c r="B5659" s="1" t="str">
        <f>+IF(LEN(A5659)&gt;0,VLOOKUP(A5659,Seguimiento_Mar_2025!G$4:H$356,2,FALSE),"")</f>
        <v>Unidades productivas con modelos de negocios apoyados con microcrédito/apalancamiento</v>
      </c>
      <c r="C5659" s="1" t="str">
        <f>+IF(LEN(A5659)&gt;0,VLOOKUP(A5659,Seguimiento_Mar_2025!G$4:J$356,4,FALSE),"")</f>
        <v>Secretaría de Desarrollo Económico</v>
      </c>
      <c r="D5659" s="2" t="s">
        <v>1330</v>
      </c>
      <c r="E5659" t="str">
        <f t="shared" si="177"/>
        <v>53030302Jardín</v>
      </c>
      <c r="F5659" t="str">
        <f t="shared" si="178"/>
        <v/>
      </c>
      <c r="H5659" s="2">
        <v>27</v>
      </c>
      <c r="I5659">
        <f>+ABS(SUMIF($A$4:$A$11183,A5659,$H$4:$H$11183)-IF(ISERROR(VLOOKUP(A5659,Seguimiento_Mar_2025!G$4:U$356,15,FALSE)),0,VLOOKUP(A5659,Seguimiento_Mar_2025!G$4:U$356,15,FALSE)))</f>
        <v>0</v>
      </c>
    </row>
    <row r="5660" spans="1:9" ht="30">
      <c r="A5660" s="2" t="s">
        <v>575</v>
      </c>
      <c r="B5660" s="1" t="str">
        <f>+IF(LEN(A5660)&gt;0,VLOOKUP(A5660,Seguimiento_Mar_2025!G$4:H$356,2,FALSE),"")</f>
        <v>Unidades productivas con modelos de negocios apoyados con microcrédito/apalancamiento</v>
      </c>
      <c r="C5660" s="1" t="str">
        <f>+IF(LEN(A5660)&gt;0,VLOOKUP(A5660,Seguimiento_Mar_2025!G$4:J$356,4,FALSE),"")</f>
        <v>Secretaría de Desarrollo Económico</v>
      </c>
      <c r="D5660" s="2" t="s">
        <v>1237</v>
      </c>
      <c r="E5660" t="str">
        <f t="shared" si="177"/>
        <v>53030302Jericó</v>
      </c>
      <c r="F5660" t="str">
        <f t="shared" si="178"/>
        <v/>
      </c>
      <c r="H5660" s="2">
        <v>14</v>
      </c>
      <c r="I5660">
        <f>+ABS(SUMIF($A$4:$A$11183,A5660,$H$4:$H$11183)-IF(ISERROR(VLOOKUP(A5660,Seguimiento_Mar_2025!G$4:U$356,15,FALSE)),0,VLOOKUP(A5660,Seguimiento_Mar_2025!G$4:U$356,15,FALSE)))</f>
        <v>0</v>
      </c>
    </row>
    <row r="5661" spans="1:9" ht="30">
      <c r="A5661" s="2" t="s">
        <v>575</v>
      </c>
      <c r="B5661" s="1" t="str">
        <f>+IF(LEN(A5661)&gt;0,VLOOKUP(A5661,Seguimiento_Mar_2025!G$4:H$356,2,FALSE),"")</f>
        <v>Unidades productivas con modelos de negocios apoyados con microcrédito/apalancamiento</v>
      </c>
      <c r="C5661" s="1" t="str">
        <f>+IF(LEN(A5661)&gt;0,VLOOKUP(A5661,Seguimiento_Mar_2025!G$4:J$356,4,FALSE),"")</f>
        <v>Secretaría de Desarrollo Económico</v>
      </c>
      <c r="D5661" s="2" t="s">
        <v>1332</v>
      </c>
      <c r="E5661" t="str">
        <f t="shared" si="177"/>
        <v>53030302La Estrella</v>
      </c>
      <c r="F5661" t="str">
        <f t="shared" si="178"/>
        <v/>
      </c>
      <c r="H5661" s="2">
        <v>61</v>
      </c>
      <c r="I5661">
        <f>+ABS(SUMIF($A$4:$A$11183,A5661,$H$4:$H$11183)-IF(ISERROR(VLOOKUP(A5661,Seguimiento_Mar_2025!G$4:U$356,15,FALSE)),0,VLOOKUP(A5661,Seguimiento_Mar_2025!G$4:U$356,15,FALSE)))</f>
        <v>0</v>
      </c>
    </row>
    <row r="5662" spans="1:9" ht="30">
      <c r="A5662" s="2" t="s">
        <v>575</v>
      </c>
      <c r="B5662" s="1" t="str">
        <f>+IF(LEN(A5662)&gt;0,VLOOKUP(A5662,Seguimiento_Mar_2025!G$4:H$356,2,FALSE),"")</f>
        <v>Unidades productivas con modelos de negocios apoyados con microcrédito/apalancamiento</v>
      </c>
      <c r="C5662" s="1" t="str">
        <f>+IF(LEN(A5662)&gt;0,VLOOKUP(A5662,Seguimiento_Mar_2025!G$4:J$356,4,FALSE),"")</f>
        <v>Secretaría de Desarrollo Económico</v>
      </c>
      <c r="D5662" s="2" t="s">
        <v>1294</v>
      </c>
      <c r="E5662" t="str">
        <f t="shared" si="177"/>
        <v>53030302La Pintada</v>
      </c>
      <c r="F5662" t="str">
        <f t="shared" si="178"/>
        <v/>
      </c>
      <c r="H5662" s="2">
        <v>6</v>
      </c>
      <c r="I5662">
        <f>+ABS(SUMIF($A$4:$A$11183,A5662,$H$4:$H$11183)-IF(ISERROR(VLOOKUP(A5662,Seguimiento_Mar_2025!G$4:U$356,15,FALSE)),0,VLOOKUP(A5662,Seguimiento_Mar_2025!G$4:U$356,15,FALSE)))</f>
        <v>0</v>
      </c>
    </row>
    <row r="5663" spans="1:9" ht="30">
      <c r="A5663" s="2" t="s">
        <v>575</v>
      </c>
      <c r="B5663" s="1" t="str">
        <f>+IF(LEN(A5663)&gt;0,VLOOKUP(A5663,Seguimiento_Mar_2025!G$4:H$356,2,FALSE),"")</f>
        <v>Unidades productivas con modelos de negocios apoyados con microcrédito/apalancamiento</v>
      </c>
      <c r="C5663" s="1" t="str">
        <f>+IF(LEN(A5663)&gt;0,VLOOKUP(A5663,Seguimiento_Mar_2025!G$4:J$356,4,FALSE),"")</f>
        <v>Secretaría de Desarrollo Económico</v>
      </c>
      <c r="D5663" s="2" t="s">
        <v>1240</v>
      </c>
      <c r="E5663" t="str">
        <f t="shared" si="177"/>
        <v>53030302Liborina</v>
      </c>
      <c r="F5663" t="str">
        <f t="shared" si="178"/>
        <v/>
      </c>
      <c r="H5663" s="2">
        <v>25</v>
      </c>
      <c r="I5663">
        <f>+ABS(SUMIF($A$4:$A$11183,A5663,$H$4:$H$11183)-IF(ISERROR(VLOOKUP(A5663,Seguimiento_Mar_2025!G$4:U$356,15,FALSE)),0,VLOOKUP(A5663,Seguimiento_Mar_2025!G$4:U$356,15,FALSE)))</f>
        <v>0</v>
      </c>
    </row>
    <row r="5664" spans="1:9" ht="30">
      <c r="A5664" s="2" t="s">
        <v>575</v>
      </c>
      <c r="B5664" s="1" t="str">
        <f>+IF(LEN(A5664)&gt;0,VLOOKUP(A5664,Seguimiento_Mar_2025!G$4:H$356,2,FALSE),"")</f>
        <v>Unidades productivas con modelos de negocios apoyados con microcrédito/apalancamiento</v>
      </c>
      <c r="C5664" s="1" t="str">
        <f>+IF(LEN(A5664)&gt;0,VLOOKUP(A5664,Seguimiento_Mar_2025!G$4:J$356,4,FALSE),"")</f>
        <v>Secretaría de Desarrollo Económico</v>
      </c>
      <c r="D5664" s="2" t="s">
        <v>1275</v>
      </c>
      <c r="E5664" t="str">
        <f t="shared" si="177"/>
        <v>53030302Maceo</v>
      </c>
      <c r="F5664" t="str">
        <f t="shared" si="178"/>
        <v/>
      </c>
      <c r="H5664" s="2">
        <v>8</v>
      </c>
      <c r="I5664">
        <f>+ABS(SUMIF($A$4:$A$11183,A5664,$H$4:$H$11183)-IF(ISERROR(VLOOKUP(A5664,Seguimiento_Mar_2025!G$4:U$356,15,FALSE)),0,VLOOKUP(A5664,Seguimiento_Mar_2025!G$4:U$356,15,FALSE)))</f>
        <v>0</v>
      </c>
    </row>
    <row r="5665" spans="1:9" ht="30">
      <c r="A5665" s="2" t="s">
        <v>575</v>
      </c>
      <c r="B5665" s="1" t="str">
        <f>+IF(LEN(A5665)&gt;0,VLOOKUP(A5665,Seguimiento_Mar_2025!G$4:H$356,2,FALSE),"")</f>
        <v>Unidades productivas con modelos de negocios apoyados con microcrédito/apalancamiento</v>
      </c>
      <c r="C5665" s="1" t="str">
        <f>+IF(LEN(A5665)&gt;0,VLOOKUP(A5665,Seguimiento_Mar_2025!G$4:J$356,4,FALSE),"")</f>
        <v>Secretaría de Desarrollo Económico</v>
      </c>
      <c r="D5665" s="2" t="s">
        <v>1284</v>
      </c>
      <c r="E5665" t="str">
        <f t="shared" si="177"/>
        <v>53030302Montebello</v>
      </c>
      <c r="F5665" t="str">
        <f t="shared" si="178"/>
        <v/>
      </c>
      <c r="H5665" s="2">
        <v>3</v>
      </c>
      <c r="I5665">
        <f>+ABS(SUMIF($A$4:$A$11183,A5665,$H$4:$H$11183)-IF(ISERROR(VLOOKUP(A5665,Seguimiento_Mar_2025!G$4:U$356,15,FALSE)),0,VLOOKUP(A5665,Seguimiento_Mar_2025!G$4:U$356,15,FALSE)))</f>
        <v>0</v>
      </c>
    </row>
    <row r="5666" spans="1:9" ht="30">
      <c r="A5666" s="2" t="s">
        <v>575</v>
      </c>
      <c r="B5666" s="1" t="str">
        <f>+IF(LEN(A5666)&gt;0,VLOOKUP(A5666,Seguimiento_Mar_2025!G$4:H$356,2,FALSE),"")</f>
        <v>Unidades productivas con modelos de negocios apoyados con microcrédito/apalancamiento</v>
      </c>
      <c r="C5666" s="1" t="str">
        <f>+IF(LEN(A5666)&gt;0,VLOOKUP(A5666,Seguimiento_Mar_2025!G$4:J$356,4,FALSE),"")</f>
        <v>Secretaría de Desarrollo Económico</v>
      </c>
      <c r="D5666" s="2" t="s">
        <v>1286</v>
      </c>
      <c r="E5666" t="str">
        <f t="shared" si="177"/>
        <v>53030302Nariño</v>
      </c>
      <c r="F5666" t="str">
        <f t="shared" si="178"/>
        <v/>
      </c>
      <c r="H5666" s="2">
        <v>22</v>
      </c>
      <c r="I5666">
        <f>+ABS(SUMIF($A$4:$A$11183,A5666,$H$4:$H$11183)-IF(ISERROR(VLOOKUP(A5666,Seguimiento_Mar_2025!G$4:U$356,15,FALSE)),0,VLOOKUP(A5666,Seguimiento_Mar_2025!G$4:U$356,15,FALSE)))</f>
        <v>0</v>
      </c>
    </row>
    <row r="5667" spans="1:9" ht="30">
      <c r="A5667" s="2" t="s">
        <v>575</v>
      </c>
      <c r="B5667" s="1" t="str">
        <f>+IF(LEN(A5667)&gt;0,VLOOKUP(A5667,Seguimiento_Mar_2025!G$4:H$356,2,FALSE),"")</f>
        <v>Unidades productivas con modelos de negocios apoyados con microcrédito/apalancamiento</v>
      </c>
      <c r="C5667" s="1" t="str">
        <f>+IF(LEN(A5667)&gt;0,VLOOKUP(A5667,Seguimiento_Mar_2025!G$4:J$356,4,FALSE),"")</f>
        <v>Secretaría de Desarrollo Económico</v>
      </c>
      <c r="D5667" s="2" t="s">
        <v>1274</v>
      </c>
      <c r="E5667" t="str">
        <f t="shared" si="177"/>
        <v>53030302Olaya</v>
      </c>
      <c r="F5667" t="str">
        <f t="shared" si="178"/>
        <v/>
      </c>
      <c r="H5667" s="2">
        <v>1</v>
      </c>
      <c r="I5667">
        <f>+ABS(SUMIF($A$4:$A$11183,A5667,$H$4:$H$11183)-IF(ISERROR(VLOOKUP(A5667,Seguimiento_Mar_2025!G$4:U$356,15,FALSE)),0,VLOOKUP(A5667,Seguimiento_Mar_2025!G$4:U$356,15,FALSE)))</f>
        <v>0</v>
      </c>
    </row>
    <row r="5668" spans="1:9" ht="30">
      <c r="A5668" s="2" t="s">
        <v>575</v>
      </c>
      <c r="B5668" s="1" t="str">
        <f>+IF(LEN(A5668)&gt;0,VLOOKUP(A5668,Seguimiento_Mar_2025!G$4:H$356,2,FALSE),"")</f>
        <v>Unidades productivas con modelos de negocios apoyados con microcrédito/apalancamiento</v>
      </c>
      <c r="C5668" s="1" t="str">
        <f>+IF(LEN(A5668)&gt;0,VLOOKUP(A5668,Seguimiento_Mar_2025!G$4:J$356,4,FALSE),"")</f>
        <v>Secretaría de Desarrollo Económico</v>
      </c>
      <c r="D5668" s="2" t="s">
        <v>1335</v>
      </c>
      <c r="E5668" t="str">
        <f t="shared" si="177"/>
        <v>53030302Peque</v>
      </c>
      <c r="F5668" t="str">
        <f t="shared" si="178"/>
        <v/>
      </c>
      <c r="H5668" s="2">
        <v>6</v>
      </c>
      <c r="I5668">
        <f>+ABS(SUMIF($A$4:$A$11183,A5668,$H$4:$H$11183)-IF(ISERROR(VLOOKUP(A5668,Seguimiento_Mar_2025!G$4:U$356,15,FALSE)),0,VLOOKUP(A5668,Seguimiento_Mar_2025!G$4:U$356,15,FALSE)))</f>
        <v>0</v>
      </c>
    </row>
    <row r="5669" spans="1:9" ht="30">
      <c r="A5669" s="2" t="s">
        <v>575</v>
      </c>
      <c r="B5669" s="1" t="str">
        <f>+IF(LEN(A5669)&gt;0,VLOOKUP(A5669,Seguimiento_Mar_2025!G$4:H$356,2,FALSE),"")</f>
        <v>Unidades productivas con modelos de negocios apoyados con microcrédito/apalancamiento</v>
      </c>
      <c r="C5669" s="1" t="str">
        <f>+IF(LEN(A5669)&gt;0,VLOOKUP(A5669,Seguimiento_Mar_2025!G$4:J$356,4,FALSE),"")</f>
        <v>Secretaría de Desarrollo Económico</v>
      </c>
      <c r="D5669" s="2" t="s">
        <v>1295</v>
      </c>
      <c r="E5669" t="str">
        <f t="shared" si="177"/>
        <v>53030302Pueblorrico</v>
      </c>
      <c r="F5669" t="str">
        <f t="shared" si="178"/>
        <v/>
      </c>
      <c r="H5669" s="2">
        <v>7</v>
      </c>
      <c r="I5669">
        <f>+ABS(SUMIF($A$4:$A$11183,A5669,$H$4:$H$11183)-IF(ISERROR(VLOOKUP(A5669,Seguimiento_Mar_2025!G$4:U$356,15,FALSE)),0,VLOOKUP(A5669,Seguimiento_Mar_2025!G$4:U$356,15,FALSE)))</f>
        <v>0</v>
      </c>
    </row>
    <row r="5670" spans="1:9" ht="30">
      <c r="A5670" s="2" t="s">
        <v>575</v>
      </c>
      <c r="B5670" s="1" t="str">
        <f>+IF(LEN(A5670)&gt;0,VLOOKUP(A5670,Seguimiento_Mar_2025!G$4:H$356,2,FALSE),"")</f>
        <v>Unidades productivas con modelos de negocios apoyados con microcrédito/apalancamiento</v>
      </c>
      <c r="C5670" s="1" t="str">
        <f>+IF(LEN(A5670)&gt;0,VLOOKUP(A5670,Seguimiento_Mar_2025!G$4:J$356,4,FALSE),"")</f>
        <v>Secretaría de Desarrollo Económico</v>
      </c>
      <c r="D5670" s="2" t="s">
        <v>1260</v>
      </c>
      <c r="E5670" t="str">
        <f t="shared" si="177"/>
        <v>53030302Puerto Berrío</v>
      </c>
      <c r="F5670" t="str">
        <f t="shared" si="178"/>
        <v/>
      </c>
      <c r="H5670" s="2">
        <v>57</v>
      </c>
      <c r="I5670">
        <f>+ABS(SUMIF($A$4:$A$11183,A5670,$H$4:$H$11183)-IF(ISERROR(VLOOKUP(A5670,Seguimiento_Mar_2025!G$4:U$356,15,FALSE)),0,VLOOKUP(A5670,Seguimiento_Mar_2025!G$4:U$356,15,FALSE)))</f>
        <v>0</v>
      </c>
    </row>
    <row r="5671" spans="1:9" ht="30">
      <c r="A5671" s="2" t="s">
        <v>575</v>
      </c>
      <c r="B5671" s="1" t="str">
        <f>+IF(LEN(A5671)&gt;0,VLOOKUP(A5671,Seguimiento_Mar_2025!G$4:H$356,2,FALSE),"")</f>
        <v>Unidades productivas con modelos de negocios apoyados con microcrédito/apalancamiento</v>
      </c>
      <c r="C5671" s="1" t="str">
        <f>+IF(LEN(A5671)&gt;0,VLOOKUP(A5671,Seguimiento_Mar_2025!G$4:J$356,4,FALSE),"")</f>
        <v>Secretaría de Desarrollo Económico</v>
      </c>
      <c r="D5671" s="2" t="s">
        <v>1287</v>
      </c>
      <c r="E5671" t="str">
        <f t="shared" si="177"/>
        <v>53030302Puerto Nare</v>
      </c>
      <c r="F5671" t="str">
        <f t="shared" si="178"/>
        <v/>
      </c>
      <c r="H5671" s="2">
        <v>7</v>
      </c>
      <c r="I5671">
        <f>+ABS(SUMIF($A$4:$A$11183,A5671,$H$4:$H$11183)-IF(ISERROR(VLOOKUP(A5671,Seguimiento_Mar_2025!G$4:U$356,15,FALSE)),0,VLOOKUP(A5671,Seguimiento_Mar_2025!G$4:U$356,15,FALSE)))</f>
        <v>0</v>
      </c>
    </row>
    <row r="5672" spans="1:9" ht="30">
      <c r="A5672" s="2" t="s">
        <v>575</v>
      </c>
      <c r="B5672" s="1" t="str">
        <f>+IF(LEN(A5672)&gt;0,VLOOKUP(A5672,Seguimiento_Mar_2025!G$4:H$356,2,FALSE),"")</f>
        <v>Unidades productivas con modelos de negocios apoyados con microcrédito/apalancamiento</v>
      </c>
      <c r="C5672" s="1" t="str">
        <f>+IF(LEN(A5672)&gt;0,VLOOKUP(A5672,Seguimiento_Mar_2025!G$4:J$356,4,FALSE),"")</f>
        <v>Secretaría de Desarrollo Económico</v>
      </c>
      <c r="D5672" s="2" t="s">
        <v>1268</v>
      </c>
      <c r="E5672" t="str">
        <f t="shared" si="177"/>
        <v>53030302Puerto Triunfo</v>
      </c>
      <c r="F5672" t="str">
        <f t="shared" si="178"/>
        <v/>
      </c>
      <c r="H5672" s="2">
        <v>20</v>
      </c>
      <c r="I5672">
        <f>+ABS(SUMIF($A$4:$A$11183,A5672,$H$4:$H$11183)-IF(ISERROR(VLOOKUP(A5672,Seguimiento_Mar_2025!G$4:U$356,15,FALSE)),0,VLOOKUP(A5672,Seguimiento_Mar_2025!G$4:U$356,15,FALSE)))</f>
        <v>0</v>
      </c>
    </row>
    <row r="5673" spans="1:9" ht="30">
      <c r="A5673" s="2" t="s">
        <v>575</v>
      </c>
      <c r="B5673" s="1" t="str">
        <f>+IF(LEN(A5673)&gt;0,VLOOKUP(A5673,Seguimiento_Mar_2025!G$4:H$356,2,FALSE),"")</f>
        <v>Unidades productivas con modelos de negocios apoyados con microcrédito/apalancamiento</v>
      </c>
      <c r="C5673" s="1" t="str">
        <f>+IF(LEN(A5673)&gt;0,VLOOKUP(A5673,Seguimiento_Mar_2025!G$4:J$356,4,FALSE),"")</f>
        <v>Secretaría de Desarrollo Económico</v>
      </c>
      <c r="D5673" s="2" t="s">
        <v>1336</v>
      </c>
      <c r="E5673" t="str">
        <f t="shared" ref="E5673:E5736" si="179">+A5673&amp;D5673</f>
        <v>53030302Remedios</v>
      </c>
      <c r="F5673" t="str">
        <f t="shared" si="178"/>
        <v/>
      </c>
      <c r="H5673" s="2">
        <v>24</v>
      </c>
      <c r="I5673">
        <f>+ABS(SUMIF($A$4:$A$11183,A5673,$H$4:$H$11183)-IF(ISERROR(VLOOKUP(A5673,Seguimiento_Mar_2025!G$4:U$356,15,FALSE)),0,VLOOKUP(A5673,Seguimiento_Mar_2025!G$4:U$356,15,FALSE)))</f>
        <v>0</v>
      </c>
    </row>
    <row r="5674" spans="1:9" ht="30">
      <c r="A5674" s="2" t="s">
        <v>575</v>
      </c>
      <c r="B5674" s="1" t="str">
        <f>+IF(LEN(A5674)&gt;0,VLOOKUP(A5674,Seguimiento_Mar_2025!G$4:H$356,2,FALSE),"")</f>
        <v>Unidades productivas con modelos de negocios apoyados con microcrédito/apalancamiento</v>
      </c>
      <c r="C5674" s="1" t="str">
        <f>+IF(LEN(A5674)&gt;0,VLOOKUP(A5674,Seguimiento_Mar_2025!G$4:J$356,4,FALSE),"")</f>
        <v>Secretaría de Desarrollo Económico</v>
      </c>
      <c r="D5674" s="2" t="s">
        <v>1321</v>
      </c>
      <c r="E5674" t="str">
        <f t="shared" si="179"/>
        <v>53030302El Retiro</v>
      </c>
      <c r="F5674" t="str">
        <f t="shared" si="178"/>
        <v/>
      </c>
      <c r="H5674" s="2">
        <v>36</v>
      </c>
      <c r="I5674">
        <f>+ABS(SUMIF($A$4:$A$11183,A5674,$H$4:$H$11183)-IF(ISERROR(VLOOKUP(A5674,Seguimiento_Mar_2025!G$4:U$356,15,FALSE)),0,VLOOKUP(A5674,Seguimiento_Mar_2025!G$4:U$356,15,FALSE)))</f>
        <v>0</v>
      </c>
    </row>
    <row r="5675" spans="1:9" ht="30">
      <c r="A5675" s="2" t="s">
        <v>575</v>
      </c>
      <c r="B5675" s="1" t="str">
        <f>+IF(LEN(A5675)&gt;0,VLOOKUP(A5675,Seguimiento_Mar_2025!G$4:H$356,2,FALSE),"")</f>
        <v>Unidades productivas con modelos de negocios apoyados con microcrédito/apalancamiento</v>
      </c>
      <c r="C5675" s="1" t="str">
        <f>+IF(LEN(A5675)&gt;0,VLOOKUP(A5675,Seguimiento_Mar_2025!G$4:J$356,4,FALSE),"")</f>
        <v>Secretaría de Desarrollo Económico</v>
      </c>
      <c r="D5675" s="2" t="s">
        <v>1338</v>
      </c>
      <c r="E5675" t="str">
        <f t="shared" si="179"/>
        <v>53030302Sabanalarga</v>
      </c>
      <c r="F5675" t="str">
        <f t="shared" si="178"/>
        <v/>
      </c>
      <c r="H5675" s="2">
        <v>24</v>
      </c>
      <c r="I5675">
        <f>+ABS(SUMIF($A$4:$A$11183,A5675,$H$4:$H$11183)-IF(ISERROR(VLOOKUP(A5675,Seguimiento_Mar_2025!G$4:U$356,15,FALSE)),0,VLOOKUP(A5675,Seguimiento_Mar_2025!G$4:U$356,15,FALSE)))</f>
        <v>0</v>
      </c>
    </row>
    <row r="5676" spans="1:9" ht="30">
      <c r="A5676" s="2" t="s">
        <v>575</v>
      </c>
      <c r="B5676" s="1" t="str">
        <f>+IF(LEN(A5676)&gt;0,VLOOKUP(A5676,Seguimiento_Mar_2025!G$4:H$356,2,FALSE),"")</f>
        <v>Unidades productivas con modelos de negocios apoyados con microcrédito/apalancamiento</v>
      </c>
      <c r="C5676" s="1" t="str">
        <f>+IF(LEN(A5676)&gt;0,VLOOKUP(A5676,Seguimiento_Mar_2025!G$4:J$356,4,FALSE),"")</f>
        <v>Secretaría de Desarrollo Económico</v>
      </c>
      <c r="D5676" s="2" t="s">
        <v>1339</v>
      </c>
      <c r="E5676" t="str">
        <f t="shared" si="179"/>
        <v>53030302Sabaneta</v>
      </c>
      <c r="F5676" t="str">
        <f t="shared" si="178"/>
        <v/>
      </c>
      <c r="H5676" s="2">
        <v>27</v>
      </c>
      <c r="I5676">
        <f>+ABS(SUMIF($A$4:$A$11183,A5676,$H$4:$H$11183)-IF(ISERROR(VLOOKUP(A5676,Seguimiento_Mar_2025!G$4:U$356,15,FALSE)),0,VLOOKUP(A5676,Seguimiento_Mar_2025!G$4:U$356,15,FALSE)))</f>
        <v>0</v>
      </c>
    </row>
    <row r="5677" spans="1:9" ht="30">
      <c r="A5677" s="2" t="s">
        <v>575</v>
      </c>
      <c r="B5677" s="1" t="str">
        <f>+IF(LEN(A5677)&gt;0,VLOOKUP(A5677,Seguimiento_Mar_2025!G$4:H$356,2,FALSE),"")</f>
        <v>Unidades productivas con modelos de negocios apoyados con microcrédito/apalancamiento</v>
      </c>
      <c r="C5677" s="1" t="str">
        <f>+IF(LEN(A5677)&gt;0,VLOOKUP(A5677,Seguimiento_Mar_2025!G$4:J$356,4,FALSE),"")</f>
        <v>Secretaría de Desarrollo Económico</v>
      </c>
      <c r="D5677" s="2" t="s">
        <v>1300</v>
      </c>
      <c r="E5677" t="str">
        <f t="shared" si="179"/>
        <v>53030302Salgar</v>
      </c>
      <c r="F5677" t="str">
        <f t="shared" si="178"/>
        <v/>
      </c>
      <c r="H5677" s="2">
        <v>31</v>
      </c>
      <c r="I5677">
        <f>+ABS(SUMIF($A$4:$A$11183,A5677,$H$4:$H$11183)-IF(ISERROR(VLOOKUP(A5677,Seguimiento_Mar_2025!G$4:U$356,15,FALSE)),0,VLOOKUP(A5677,Seguimiento_Mar_2025!G$4:U$356,15,FALSE)))</f>
        <v>0</v>
      </c>
    </row>
    <row r="5678" spans="1:9" ht="30">
      <c r="A5678" s="2" t="s">
        <v>575</v>
      </c>
      <c r="B5678" s="1" t="str">
        <f>+IF(LEN(A5678)&gt;0,VLOOKUP(A5678,Seguimiento_Mar_2025!G$4:H$356,2,FALSE),"")</f>
        <v>Unidades productivas con modelos de negocios apoyados con microcrédito/apalancamiento</v>
      </c>
      <c r="C5678" s="1" t="str">
        <f>+IF(LEN(A5678)&gt;0,VLOOKUP(A5678,Seguimiento_Mar_2025!G$4:J$356,4,FALSE),"")</f>
        <v>Secretaría de Desarrollo Económico</v>
      </c>
      <c r="D5678" s="2" t="s">
        <v>1340</v>
      </c>
      <c r="E5678" t="str">
        <f t="shared" si="179"/>
        <v>53030302San Andrés de Cuerquia</v>
      </c>
      <c r="F5678" t="str">
        <f t="shared" si="178"/>
        <v/>
      </c>
      <c r="H5678" s="2">
        <v>11</v>
      </c>
      <c r="I5678">
        <f>+ABS(SUMIF($A$4:$A$11183,A5678,$H$4:$H$11183)-IF(ISERROR(VLOOKUP(A5678,Seguimiento_Mar_2025!G$4:U$356,15,FALSE)),0,VLOOKUP(A5678,Seguimiento_Mar_2025!G$4:U$356,15,FALSE)))</f>
        <v>0</v>
      </c>
    </row>
    <row r="5679" spans="1:9" ht="30">
      <c r="A5679" s="2" t="s">
        <v>575</v>
      </c>
      <c r="B5679" s="1" t="str">
        <f>+IF(LEN(A5679)&gt;0,VLOOKUP(A5679,Seguimiento_Mar_2025!G$4:H$356,2,FALSE),"")</f>
        <v>Unidades productivas con modelos de negocios apoyados con microcrédito/apalancamiento</v>
      </c>
      <c r="C5679" s="1" t="str">
        <f>+IF(LEN(A5679)&gt;0,VLOOKUP(A5679,Seguimiento_Mar_2025!G$4:J$356,4,FALSE),"")</f>
        <v>Secretaría de Desarrollo Económico</v>
      </c>
      <c r="D5679" s="2" t="s">
        <v>1302</v>
      </c>
      <c r="E5679" t="str">
        <f t="shared" si="179"/>
        <v>53030302San Francisco</v>
      </c>
      <c r="F5679" t="str">
        <f t="shared" si="178"/>
        <v/>
      </c>
      <c r="H5679" s="2">
        <v>5</v>
      </c>
      <c r="I5679">
        <f>+ABS(SUMIF($A$4:$A$11183,A5679,$H$4:$H$11183)-IF(ISERROR(VLOOKUP(A5679,Seguimiento_Mar_2025!G$4:U$356,15,FALSE)),0,VLOOKUP(A5679,Seguimiento_Mar_2025!G$4:U$356,15,FALSE)))</f>
        <v>0</v>
      </c>
    </row>
    <row r="5680" spans="1:9" ht="30">
      <c r="A5680" s="2" t="s">
        <v>575</v>
      </c>
      <c r="B5680" s="1" t="str">
        <f>+IF(LEN(A5680)&gt;0,VLOOKUP(A5680,Seguimiento_Mar_2025!G$4:H$356,2,FALSE),"")</f>
        <v>Unidades productivas con modelos de negocios apoyados con microcrédito/apalancamiento</v>
      </c>
      <c r="C5680" s="1" t="str">
        <f>+IF(LEN(A5680)&gt;0,VLOOKUP(A5680,Seguimiento_Mar_2025!G$4:J$356,4,FALSE),"")</f>
        <v>Secretaría de Desarrollo Económico</v>
      </c>
      <c r="D5680" s="2" t="s">
        <v>1236</v>
      </c>
      <c r="E5680" t="str">
        <f t="shared" si="179"/>
        <v>53030302San Jerónimo</v>
      </c>
      <c r="F5680" t="str">
        <f t="shared" si="178"/>
        <v/>
      </c>
      <c r="H5680" s="2">
        <v>19</v>
      </c>
      <c r="I5680">
        <f>+ABS(SUMIF($A$4:$A$11183,A5680,$H$4:$H$11183)-IF(ISERROR(VLOOKUP(A5680,Seguimiento_Mar_2025!G$4:U$356,15,FALSE)),0,VLOOKUP(A5680,Seguimiento_Mar_2025!G$4:U$356,15,FALSE)))</f>
        <v>0</v>
      </c>
    </row>
    <row r="5681" spans="1:9" ht="30">
      <c r="A5681" s="2" t="s">
        <v>575</v>
      </c>
      <c r="B5681" s="1" t="str">
        <f>+IF(LEN(A5681)&gt;0,VLOOKUP(A5681,Seguimiento_Mar_2025!G$4:H$356,2,FALSE),"")</f>
        <v>Unidades productivas con modelos de negocios apoyados con microcrédito/apalancamiento</v>
      </c>
      <c r="C5681" s="1" t="str">
        <f>+IF(LEN(A5681)&gt;0,VLOOKUP(A5681,Seguimiento_Mar_2025!G$4:J$356,4,FALSE),"")</f>
        <v>Secretaría de Desarrollo Económico</v>
      </c>
      <c r="D5681" s="2" t="s">
        <v>1288</v>
      </c>
      <c r="E5681" t="str">
        <f t="shared" si="179"/>
        <v>53030302San José de la Montaña</v>
      </c>
      <c r="F5681" t="str">
        <f t="shared" si="178"/>
        <v/>
      </c>
      <c r="H5681" s="2">
        <v>5</v>
      </c>
      <c r="I5681">
        <f>+ABS(SUMIF($A$4:$A$11183,A5681,$H$4:$H$11183)-IF(ISERROR(VLOOKUP(A5681,Seguimiento_Mar_2025!G$4:U$356,15,FALSE)),0,VLOOKUP(A5681,Seguimiento_Mar_2025!G$4:U$356,15,FALSE)))</f>
        <v>0</v>
      </c>
    </row>
    <row r="5682" spans="1:9" ht="30">
      <c r="A5682" s="2" t="s">
        <v>575</v>
      </c>
      <c r="B5682" s="1" t="str">
        <f>+IF(LEN(A5682)&gt;0,VLOOKUP(A5682,Seguimiento_Mar_2025!G$4:H$356,2,FALSE),"")</f>
        <v>Unidades productivas con modelos de negocios apoyados con microcrédito/apalancamiento</v>
      </c>
      <c r="C5682" s="1" t="str">
        <f>+IF(LEN(A5682)&gt;0,VLOOKUP(A5682,Seguimiento_Mar_2025!G$4:J$356,4,FALSE),"")</f>
        <v>Secretaría de Desarrollo Económico</v>
      </c>
      <c r="D5682" s="2" t="s">
        <v>1298</v>
      </c>
      <c r="E5682" t="str">
        <f t="shared" si="179"/>
        <v>53030302San Luis</v>
      </c>
      <c r="F5682" t="str">
        <f t="shared" si="178"/>
        <v/>
      </c>
      <c r="H5682" s="2">
        <v>42</v>
      </c>
      <c r="I5682">
        <f>+ABS(SUMIF($A$4:$A$11183,A5682,$H$4:$H$11183)-IF(ISERROR(VLOOKUP(A5682,Seguimiento_Mar_2025!G$4:U$356,15,FALSE)),0,VLOOKUP(A5682,Seguimiento_Mar_2025!G$4:U$356,15,FALSE)))</f>
        <v>0</v>
      </c>
    </row>
    <row r="5683" spans="1:9" ht="30">
      <c r="A5683" s="2" t="s">
        <v>575</v>
      </c>
      <c r="B5683" s="1" t="str">
        <f>+IF(LEN(A5683)&gt;0,VLOOKUP(A5683,Seguimiento_Mar_2025!G$4:H$356,2,FALSE),"")</f>
        <v>Unidades productivas con modelos de negocios apoyados con microcrédito/apalancamiento</v>
      </c>
      <c r="C5683" s="1" t="str">
        <f>+IF(LEN(A5683)&gt;0,VLOOKUP(A5683,Seguimiento_Mar_2025!G$4:J$356,4,FALSE),"")</f>
        <v>Secretaría de Desarrollo Económico</v>
      </c>
      <c r="D5683" s="2" t="s">
        <v>1342</v>
      </c>
      <c r="E5683" t="str">
        <f t="shared" si="179"/>
        <v>53030302San Pedro de Urabá</v>
      </c>
      <c r="F5683" t="str">
        <f t="shared" si="178"/>
        <v/>
      </c>
      <c r="H5683" s="2">
        <v>44</v>
      </c>
      <c r="I5683">
        <f>+ABS(SUMIF($A$4:$A$11183,A5683,$H$4:$H$11183)-IF(ISERROR(VLOOKUP(A5683,Seguimiento_Mar_2025!G$4:U$356,15,FALSE)),0,VLOOKUP(A5683,Seguimiento_Mar_2025!G$4:U$356,15,FALSE)))</f>
        <v>0</v>
      </c>
    </row>
    <row r="5684" spans="1:9" ht="30">
      <c r="A5684" s="2" t="s">
        <v>575</v>
      </c>
      <c r="B5684" s="1" t="str">
        <f>+IF(LEN(A5684)&gt;0,VLOOKUP(A5684,Seguimiento_Mar_2025!G$4:H$356,2,FALSE),"")</f>
        <v>Unidades productivas con modelos de negocios apoyados con microcrédito/apalancamiento</v>
      </c>
      <c r="C5684" s="1" t="str">
        <f>+IF(LEN(A5684)&gt;0,VLOOKUP(A5684,Seguimiento_Mar_2025!G$4:J$356,4,FALSE),"")</f>
        <v>Secretaría de Desarrollo Económico</v>
      </c>
      <c r="D5684" s="2" t="s">
        <v>1247</v>
      </c>
      <c r="E5684" t="str">
        <f t="shared" si="179"/>
        <v>53030302San Rafael</v>
      </c>
      <c r="F5684" t="str">
        <f t="shared" si="178"/>
        <v/>
      </c>
      <c r="H5684" s="2">
        <v>19</v>
      </c>
      <c r="I5684">
        <f>+ABS(SUMIF($A$4:$A$11183,A5684,$H$4:$H$11183)-IF(ISERROR(VLOOKUP(A5684,Seguimiento_Mar_2025!G$4:U$356,15,FALSE)),0,VLOOKUP(A5684,Seguimiento_Mar_2025!G$4:U$356,15,FALSE)))</f>
        <v>0</v>
      </c>
    </row>
    <row r="5685" spans="1:9" ht="30">
      <c r="A5685" s="2" t="s">
        <v>575</v>
      </c>
      <c r="B5685" s="1" t="str">
        <f>+IF(LEN(A5685)&gt;0,VLOOKUP(A5685,Seguimiento_Mar_2025!G$4:H$356,2,FALSE),"")</f>
        <v>Unidades productivas con modelos de negocios apoyados con microcrédito/apalancamiento</v>
      </c>
      <c r="C5685" s="1" t="str">
        <f>+IF(LEN(A5685)&gt;0,VLOOKUP(A5685,Seguimiento_Mar_2025!G$4:J$356,4,FALSE),"")</f>
        <v>Secretaría de Desarrollo Económico</v>
      </c>
      <c r="D5685" s="2" t="s">
        <v>1296</v>
      </c>
      <c r="E5685" t="str">
        <f t="shared" si="179"/>
        <v>53030302San Roque</v>
      </c>
      <c r="F5685" t="str">
        <f t="shared" si="178"/>
        <v/>
      </c>
      <c r="H5685" s="2">
        <v>26</v>
      </c>
      <c r="I5685">
        <f>+ABS(SUMIF($A$4:$A$11183,A5685,$H$4:$H$11183)-IF(ISERROR(VLOOKUP(A5685,Seguimiento_Mar_2025!G$4:U$356,15,FALSE)),0,VLOOKUP(A5685,Seguimiento_Mar_2025!G$4:U$356,15,FALSE)))</f>
        <v>0</v>
      </c>
    </row>
    <row r="5686" spans="1:9" ht="30">
      <c r="A5686" s="2" t="s">
        <v>575</v>
      </c>
      <c r="B5686" s="1" t="str">
        <f>+IF(LEN(A5686)&gt;0,VLOOKUP(A5686,Seguimiento_Mar_2025!G$4:H$356,2,FALSE),"")</f>
        <v>Unidades productivas con modelos de negocios apoyados con microcrédito/apalancamiento</v>
      </c>
      <c r="C5686" s="1" t="str">
        <f>+IF(LEN(A5686)&gt;0,VLOOKUP(A5686,Seguimiento_Mar_2025!G$4:J$356,4,FALSE),"")</f>
        <v>Secretaría de Desarrollo Económico</v>
      </c>
      <c r="D5686" s="2" t="s">
        <v>1343</v>
      </c>
      <c r="E5686" t="str">
        <f t="shared" si="179"/>
        <v>53030302San Vicente Ferrer</v>
      </c>
      <c r="F5686" t="str">
        <f t="shared" si="178"/>
        <v/>
      </c>
      <c r="H5686" s="2">
        <v>36</v>
      </c>
      <c r="I5686">
        <f>+ABS(SUMIF($A$4:$A$11183,A5686,$H$4:$H$11183)-IF(ISERROR(VLOOKUP(A5686,Seguimiento_Mar_2025!G$4:U$356,15,FALSE)),0,VLOOKUP(A5686,Seguimiento_Mar_2025!G$4:U$356,15,FALSE)))</f>
        <v>0</v>
      </c>
    </row>
    <row r="5687" spans="1:9" ht="30">
      <c r="A5687" s="2" t="s">
        <v>575</v>
      </c>
      <c r="B5687" s="1" t="str">
        <f>+IF(LEN(A5687)&gt;0,VLOOKUP(A5687,Seguimiento_Mar_2025!G$4:H$356,2,FALSE),"")</f>
        <v>Unidades productivas con modelos de negocios apoyados con microcrédito/apalancamiento</v>
      </c>
      <c r="C5687" s="1" t="str">
        <f>+IF(LEN(A5687)&gt;0,VLOOKUP(A5687,Seguimiento_Mar_2025!G$4:J$356,4,FALSE),"")</f>
        <v>Secretaría de Desarrollo Económico</v>
      </c>
      <c r="D5687" s="2" t="s">
        <v>1344</v>
      </c>
      <c r="E5687" t="str">
        <f t="shared" si="179"/>
        <v>53030302Santa Bárbara</v>
      </c>
      <c r="F5687" t="str">
        <f t="shared" si="178"/>
        <v/>
      </c>
      <c r="H5687" s="2">
        <v>45</v>
      </c>
      <c r="I5687">
        <f>+ABS(SUMIF($A$4:$A$11183,A5687,$H$4:$H$11183)-IF(ISERROR(VLOOKUP(A5687,Seguimiento_Mar_2025!G$4:U$356,15,FALSE)),0,VLOOKUP(A5687,Seguimiento_Mar_2025!G$4:U$356,15,FALSE)))</f>
        <v>0</v>
      </c>
    </row>
    <row r="5688" spans="1:9" ht="30">
      <c r="A5688" s="2" t="s">
        <v>575</v>
      </c>
      <c r="B5688" s="1" t="str">
        <f>+IF(LEN(A5688)&gt;0,VLOOKUP(A5688,Seguimiento_Mar_2025!G$4:H$356,2,FALSE),"")</f>
        <v>Unidades productivas con modelos de negocios apoyados con microcrédito/apalancamiento</v>
      </c>
      <c r="C5688" s="1" t="str">
        <f>+IF(LEN(A5688)&gt;0,VLOOKUP(A5688,Seguimiento_Mar_2025!G$4:J$356,4,FALSE),"")</f>
        <v>Secretaría de Desarrollo Económico</v>
      </c>
      <c r="D5688" s="2" t="s">
        <v>1255</v>
      </c>
      <c r="E5688" t="str">
        <f t="shared" si="179"/>
        <v>53030302Santa Fe de Antioquia</v>
      </c>
      <c r="F5688" t="str">
        <f t="shared" si="178"/>
        <v/>
      </c>
      <c r="H5688" s="2">
        <v>88</v>
      </c>
      <c r="I5688">
        <f>+ABS(SUMIF($A$4:$A$11183,A5688,$H$4:$H$11183)-IF(ISERROR(VLOOKUP(A5688,Seguimiento_Mar_2025!G$4:U$356,15,FALSE)),0,VLOOKUP(A5688,Seguimiento_Mar_2025!G$4:U$356,15,FALSE)))</f>
        <v>0</v>
      </c>
    </row>
    <row r="5689" spans="1:9" ht="30">
      <c r="A5689" s="2" t="s">
        <v>575</v>
      </c>
      <c r="B5689" s="1" t="str">
        <f>+IF(LEN(A5689)&gt;0,VLOOKUP(A5689,Seguimiento_Mar_2025!G$4:H$356,2,FALSE),"")</f>
        <v>Unidades productivas con modelos de negocios apoyados con microcrédito/apalancamiento</v>
      </c>
      <c r="C5689" s="1" t="str">
        <f>+IF(LEN(A5689)&gt;0,VLOOKUP(A5689,Seguimiento_Mar_2025!G$4:J$356,4,FALSE),"")</f>
        <v>Secretaría de Desarrollo Económico</v>
      </c>
      <c r="D5689" s="2" t="s">
        <v>1259</v>
      </c>
      <c r="E5689" t="str">
        <f t="shared" si="179"/>
        <v>53030302Santa Rosa de Osos</v>
      </c>
      <c r="F5689" t="str">
        <f t="shared" si="178"/>
        <v/>
      </c>
      <c r="H5689" s="2">
        <v>80</v>
      </c>
      <c r="I5689">
        <f>+ABS(SUMIF($A$4:$A$11183,A5689,$H$4:$H$11183)-IF(ISERROR(VLOOKUP(A5689,Seguimiento_Mar_2025!G$4:U$356,15,FALSE)),0,VLOOKUP(A5689,Seguimiento_Mar_2025!G$4:U$356,15,FALSE)))</f>
        <v>0</v>
      </c>
    </row>
    <row r="5690" spans="1:9" ht="30">
      <c r="A5690" s="2" t="s">
        <v>575</v>
      </c>
      <c r="B5690" s="1" t="str">
        <f>+IF(LEN(A5690)&gt;0,VLOOKUP(A5690,Seguimiento_Mar_2025!G$4:H$356,2,FALSE),"")</f>
        <v>Unidades productivas con modelos de negocios apoyados con microcrédito/apalancamiento</v>
      </c>
      <c r="C5690" s="1" t="str">
        <f>+IF(LEN(A5690)&gt;0,VLOOKUP(A5690,Seguimiento_Mar_2025!G$4:J$356,4,FALSE),"")</f>
        <v>Secretaría de Desarrollo Económico</v>
      </c>
      <c r="D5690" s="2" t="s">
        <v>1297</v>
      </c>
      <c r="E5690" t="str">
        <f t="shared" si="179"/>
        <v>53030302Santo Domingo</v>
      </c>
      <c r="F5690" t="str">
        <f t="shared" si="178"/>
        <v/>
      </c>
      <c r="H5690" s="2">
        <v>22</v>
      </c>
      <c r="I5690">
        <f>+ABS(SUMIF($A$4:$A$11183,A5690,$H$4:$H$11183)-IF(ISERROR(VLOOKUP(A5690,Seguimiento_Mar_2025!G$4:U$356,15,FALSE)),0,VLOOKUP(A5690,Seguimiento_Mar_2025!G$4:U$356,15,FALSE)))</f>
        <v>0</v>
      </c>
    </row>
    <row r="5691" spans="1:9" ht="30">
      <c r="A5691" s="2" t="s">
        <v>575</v>
      </c>
      <c r="B5691" s="1" t="str">
        <f>+IF(LEN(A5691)&gt;0,VLOOKUP(A5691,Seguimiento_Mar_2025!G$4:H$356,2,FALSE),"")</f>
        <v>Unidades productivas con modelos de negocios apoyados con microcrédito/apalancamiento</v>
      </c>
      <c r="C5691" s="1" t="str">
        <f>+IF(LEN(A5691)&gt;0,VLOOKUP(A5691,Seguimiento_Mar_2025!G$4:J$356,4,FALSE),"")</f>
        <v>Secretaría de Desarrollo Económico</v>
      </c>
      <c r="D5691" s="2" t="s">
        <v>1235</v>
      </c>
      <c r="E5691" t="str">
        <f t="shared" si="179"/>
        <v>53030302El Santuario</v>
      </c>
      <c r="F5691" t="str">
        <f t="shared" si="178"/>
        <v/>
      </c>
      <c r="H5691" s="2">
        <v>69</v>
      </c>
      <c r="I5691">
        <f>+ABS(SUMIF($A$4:$A$11183,A5691,$H$4:$H$11183)-IF(ISERROR(VLOOKUP(A5691,Seguimiento_Mar_2025!G$4:U$356,15,FALSE)),0,VLOOKUP(A5691,Seguimiento_Mar_2025!G$4:U$356,15,FALSE)))</f>
        <v>0</v>
      </c>
    </row>
    <row r="5692" spans="1:9" ht="30">
      <c r="A5692" s="2" t="s">
        <v>575</v>
      </c>
      <c r="B5692" s="1" t="str">
        <f>+IF(LEN(A5692)&gt;0,VLOOKUP(A5692,Seguimiento_Mar_2025!G$4:H$356,2,FALSE),"")</f>
        <v>Unidades productivas con modelos de negocios apoyados con microcrédito/apalancamiento</v>
      </c>
      <c r="C5692" s="1" t="str">
        <f>+IF(LEN(A5692)&gt;0,VLOOKUP(A5692,Seguimiento_Mar_2025!G$4:J$356,4,FALSE),"")</f>
        <v>Secretaría de Desarrollo Económico</v>
      </c>
      <c r="D5692" s="2" t="s">
        <v>1262</v>
      </c>
      <c r="E5692" t="str">
        <f t="shared" si="179"/>
        <v>53030302Segovia</v>
      </c>
      <c r="F5692" t="str">
        <f t="shared" si="178"/>
        <v/>
      </c>
      <c r="H5692" s="2">
        <v>25</v>
      </c>
      <c r="I5692">
        <f>+ABS(SUMIF($A$4:$A$11183,A5692,$H$4:$H$11183)-IF(ISERROR(VLOOKUP(A5692,Seguimiento_Mar_2025!G$4:U$356,15,FALSE)),0,VLOOKUP(A5692,Seguimiento_Mar_2025!G$4:U$356,15,FALSE)))</f>
        <v>0</v>
      </c>
    </row>
    <row r="5693" spans="1:9" ht="30">
      <c r="A5693" s="2" t="s">
        <v>575</v>
      </c>
      <c r="B5693" s="1" t="str">
        <f>+IF(LEN(A5693)&gt;0,VLOOKUP(A5693,Seguimiento_Mar_2025!G$4:H$356,2,FALSE),"")</f>
        <v>Unidades productivas con modelos de negocios apoyados con microcrédito/apalancamiento</v>
      </c>
      <c r="C5693" s="1" t="str">
        <f>+IF(LEN(A5693)&gt;0,VLOOKUP(A5693,Seguimiento_Mar_2025!G$4:J$356,4,FALSE),"")</f>
        <v>Secretaría de Desarrollo Económico</v>
      </c>
      <c r="D5693" s="2" t="s">
        <v>1345</v>
      </c>
      <c r="E5693" t="str">
        <f t="shared" si="179"/>
        <v>53030302Sopetrán</v>
      </c>
      <c r="F5693" t="str">
        <f t="shared" si="178"/>
        <v/>
      </c>
      <c r="H5693" s="2">
        <v>33</v>
      </c>
      <c r="I5693">
        <f>+ABS(SUMIF($A$4:$A$11183,A5693,$H$4:$H$11183)-IF(ISERROR(VLOOKUP(A5693,Seguimiento_Mar_2025!G$4:U$356,15,FALSE)),0,VLOOKUP(A5693,Seguimiento_Mar_2025!G$4:U$356,15,FALSE)))</f>
        <v>0</v>
      </c>
    </row>
    <row r="5694" spans="1:9" ht="30">
      <c r="A5694" s="2" t="s">
        <v>575</v>
      </c>
      <c r="B5694" s="1" t="str">
        <f>+IF(LEN(A5694)&gt;0,VLOOKUP(A5694,Seguimiento_Mar_2025!G$4:H$356,2,FALSE),"")</f>
        <v>Unidades productivas con modelos de negocios apoyados con microcrédito/apalancamiento</v>
      </c>
      <c r="C5694" s="1" t="str">
        <f>+IF(LEN(A5694)&gt;0,VLOOKUP(A5694,Seguimiento_Mar_2025!G$4:J$356,4,FALSE),"")</f>
        <v>Secretaría de Desarrollo Económico</v>
      </c>
      <c r="D5694" s="2" t="s">
        <v>1346</v>
      </c>
      <c r="E5694" t="str">
        <f t="shared" si="179"/>
        <v>53030302Támesis</v>
      </c>
      <c r="F5694" t="str">
        <f t="shared" si="178"/>
        <v/>
      </c>
      <c r="H5694" s="2">
        <v>5</v>
      </c>
      <c r="I5694">
        <f>+ABS(SUMIF($A$4:$A$11183,A5694,$H$4:$H$11183)-IF(ISERROR(VLOOKUP(A5694,Seguimiento_Mar_2025!G$4:U$356,15,FALSE)),0,VLOOKUP(A5694,Seguimiento_Mar_2025!G$4:U$356,15,FALSE)))</f>
        <v>0</v>
      </c>
    </row>
    <row r="5695" spans="1:9" ht="30">
      <c r="A5695" s="2" t="s">
        <v>575</v>
      </c>
      <c r="B5695" s="1" t="str">
        <f>+IF(LEN(A5695)&gt;0,VLOOKUP(A5695,Seguimiento_Mar_2025!G$4:H$356,2,FALSE),"")</f>
        <v>Unidades productivas con modelos de negocios apoyados con microcrédito/apalancamiento</v>
      </c>
      <c r="C5695" s="1" t="str">
        <f>+IF(LEN(A5695)&gt;0,VLOOKUP(A5695,Seguimiento_Mar_2025!G$4:J$356,4,FALSE),"")</f>
        <v>Secretaría de Desarrollo Económico</v>
      </c>
      <c r="D5695" s="2" t="s">
        <v>1263</v>
      </c>
      <c r="E5695" t="str">
        <f t="shared" si="179"/>
        <v>53030302Tarazá</v>
      </c>
      <c r="F5695" t="str">
        <f t="shared" si="178"/>
        <v/>
      </c>
      <c r="H5695" s="2">
        <v>60</v>
      </c>
      <c r="I5695">
        <f>+ABS(SUMIF($A$4:$A$11183,A5695,$H$4:$H$11183)-IF(ISERROR(VLOOKUP(A5695,Seguimiento_Mar_2025!G$4:U$356,15,FALSE)),0,VLOOKUP(A5695,Seguimiento_Mar_2025!G$4:U$356,15,FALSE)))</f>
        <v>0</v>
      </c>
    </row>
    <row r="5696" spans="1:9" ht="30">
      <c r="A5696" s="2" t="s">
        <v>575</v>
      </c>
      <c r="B5696" s="1" t="str">
        <f>+IF(LEN(A5696)&gt;0,VLOOKUP(A5696,Seguimiento_Mar_2025!G$4:H$356,2,FALSE),"")</f>
        <v>Unidades productivas con modelos de negocios apoyados con microcrédito/apalancamiento</v>
      </c>
      <c r="C5696" s="1" t="str">
        <f>+IF(LEN(A5696)&gt;0,VLOOKUP(A5696,Seguimiento_Mar_2025!G$4:J$356,4,FALSE),"")</f>
        <v>Secretaría de Desarrollo Económico</v>
      </c>
      <c r="D5696" s="2" t="s">
        <v>1289</v>
      </c>
      <c r="E5696" t="str">
        <f t="shared" si="179"/>
        <v>53030302Tarso</v>
      </c>
      <c r="F5696" t="str">
        <f t="shared" si="178"/>
        <v/>
      </c>
      <c r="H5696" s="2">
        <v>3</v>
      </c>
      <c r="I5696">
        <f>+ABS(SUMIF($A$4:$A$11183,A5696,$H$4:$H$11183)-IF(ISERROR(VLOOKUP(A5696,Seguimiento_Mar_2025!G$4:U$356,15,FALSE)),0,VLOOKUP(A5696,Seguimiento_Mar_2025!G$4:U$356,15,FALSE)))</f>
        <v>0</v>
      </c>
    </row>
    <row r="5697" spans="1:9" ht="30">
      <c r="A5697" s="2" t="s">
        <v>575</v>
      </c>
      <c r="B5697" s="1" t="str">
        <f>+IF(LEN(A5697)&gt;0,VLOOKUP(A5697,Seguimiento_Mar_2025!G$4:H$356,2,FALSE),"")</f>
        <v>Unidades productivas con modelos de negocios apoyados con microcrédito/apalancamiento</v>
      </c>
      <c r="C5697" s="1" t="str">
        <f>+IF(LEN(A5697)&gt;0,VLOOKUP(A5697,Seguimiento_Mar_2025!G$4:J$356,4,FALSE),"")</f>
        <v>Secretaría de Desarrollo Económico</v>
      </c>
      <c r="D5697" s="2" t="s">
        <v>1347</v>
      </c>
      <c r="E5697" t="str">
        <f t="shared" si="179"/>
        <v>53030302Titiribí</v>
      </c>
      <c r="F5697" t="str">
        <f t="shared" si="178"/>
        <v/>
      </c>
      <c r="H5697" s="2">
        <v>9</v>
      </c>
      <c r="I5697">
        <f>+ABS(SUMIF($A$4:$A$11183,A5697,$H$4:$H$11183)-IF(ISERROR(VLOOKUP(A5697,Seguimiento_Mar_2025!G$4:U$356,15,FALSE)),0,VLOOKUP(A5697,Seguimiento_Mar_2025!G$4:U$356,15,FALSE)))</f>
        <v>0</v>
      </c>
    </row>
    <row r="5698" spans="1:9" ht="30">
      <c r="A5698" s="2" t="s">
        <v>575</v>
      </c>
      <c r="B5698" s="1" t="str">
        <f>+IF(LEN(A5698)&gt;0,VLOOKUP(A5698,Seguimiento_Mar_2025!G$4:H$356,2,FALSE),"")</f>
        <v>Unidades productivas con modelos de negocios apoyados con microcrédito/apalancamiento</v>
      </c>
      <c r="C5698" s="1" t="str">
        <f>+IF(LEN(A5698)&gt;0,VLOOKUP(A5698,Seguimiento_Mar_2025!G$4:J$356,4,FALSE),"")</f>
        <v>Secretaría de Desarrollo Económico</v>
      </c>
      <c r="D5698" s="2" t="s">
        <v>1348</v>
      </c>
      <c r="E5698" t="str">
        <f t="shared" si="179"/>
        <v>53030302Toledo</v>
      </c>
      <c r="F5698" t="str">
        <f t="shared" si="178"/>
        <v/>
      </c>
      <c r="H5698" s="2">
        <v>2</v>
      </c>
      <c r="I5698">
        <f>+ABS(SUMIF($A$4:$A$11183,A5698,$H$4:$H$11183)-IF(ISERROR(VLOOKUP(A5698,Seguimiento_Mar_2025!G$4:U$356,15,FALSE)),0,VLOOKUP(A5698,Seguimiento_Mar_2025!G$4:U$356,15,FALSE)))</f>
        <v>0</v>
      </c>
    </row>
    <row r="5699" spans="1:9" ht="30">
      <c r="A5699" s="2" t="s">
        <v>575</v>
      </c>
      <c r="B5699" s="1" t="str">
        <f>+IF(LEN(A5699)&gt;0,VLOOKUP(A5699,Seguimiento_Mar_2025!G$4:H$356,2,FALSE),"")</f>
        <v>Unidades productivas con modelos de negocios apoyados con microcrédito/apalancamiento</v>
      </c>
      <c r="C5699" s="1" t="str">
        <f>+IF(LEN(A5699)&gt;0,VLOOKUP(A5699,Seguimiento_Mar_2025!G$4:J$356,4,FALSE),"")</f>
        <v>Secretaría de Desarrollo Económico</v>
      </c>
      <c r="D5699" s="2" t="s">
        <v>1290</v>
      </c>
      <c r="E5699" t="str">
        <f t="shared" si="179"/>
        <v>53030302Uramita</v>
      </c>
      <c r="F5699" t="str">
        <f t="shared" si="178"/>
        <v/>
      </c>
      <c r="H5699" s="2">
        <v>9</v>
      </c>
      <c r="I5699">
        <f>+ABS(SUMIF($A$4:$A$11183,A5699,$H$4:$H$11183)-IF(ISERROR(VLOOKUP(A5699,Seguimiento_Mar_2025!G$4:U$356,15,FALSE)),0,VLOOKUP(A5699,Seguimiento_Mar_2025!G$4:U$356,15,FALSE)))</f>
        <v>0</v>
      </c>
    </row>
    <row r="5700" spans="1:9" ht="30">
      <c r="A5700" s="2" t="s">
        <v>575</v>
      </c>
      <c r="B5700" s="1" t="str">
        <f>+IF(LEN(A5700)&gt;0,VLOOKUP(A5700,Seguimiento_Mar_2025!G$4:H$356,2,FALSE),"")</f>
        <v>Unidades productivas con modelos de negocios apoyados con microcrédito/apalancamiento</v>
      </c>
      <c r="C5700" s="1" t="str">
        <f>+IF(LEN(A5700)&gt;0,VLOOKUP(A5700,Seguimiento_Mar_2025!G$4:J$356,4,FALSE),"")</f>
        <v>Secretaría de Desarrollo Económico</v>
      </c>
      <c r="D5700" s="2" t="s">
        <v>1252</v>
      </c>
      <c r="E5700" t="str">
        <f t="shared" si="179"/>
        <v>53030302Urrao</v>
      </c>
      <c r="F5700" t="str">
        <f t="shared" ref="F5700:F5763" si="180">+IF(IF(LEN(E5700)&gt;0,COUNTIF($E$4:$E$11183,E5700),"")=1,"",IF(LEN(E5700)&gt;0,COUNTIF($E$4:$E$11183,E5700),""))</f>
        <v/>
      </c>
      <c r="H5700" s="2">
        <v>42</v>
      </c>
      <c r="I5700">
        <f>+ABS(SUMIF($A$4:$A$11183,A5700,$H$4:$H$11183)-IF(ISERROR(VLOOKUP(A5700,Seguimiento_Mar_2025!G$4:U$356,15,FALSE)),0,VLOOKUP(A5700,Seguimiento_Mar_2025!G$4:U$356,15,FALSE)))</f>
        <v>0</v>
      </c>
    </row>
    <row r="5701" spans="1:9" ht="30">
      <c r="A5701" s="2" t="s">
        <v>575</v>
      </c>
      <c r="B5701" s="1" t="str">
        <f>+IF(LEN(A5701)&gt;0,VLOOKUP(A5701,Seguimiento_Mar_2025!G$4:H$356,2,FALSE),"")</f>
        <v>Unidades productivas con modelos de negocios apoyados con microcrédito/apalancamiento</v>
      </c>
      <c r="C5701" s="1" t="str">
        <f>+IF(LEN(A5701)&gt;0,VLOOKUP(A5701,Seguimiento_Mar_2025!G$4:J$356,4,FALSE),"")</f>
        <v>Secretaría de Desarrollo Económico</v>
      </c>
      <c r="D5701" s="2" t="s">
        <v>1349</v>
      </c>
      <c r="E5701" t="str">
        <f t="shared" si="179"/>
        <v>53030302Valdivia</v>
      </c>
      <c r="F5701" t="str">
        <f t="shared" si="180"/>
        <v/>
      </c>
      <c r="H5701" s="2">
        <v>73</v>
      </c>
      <c r="I5701">
        <f>+ABS(SUMIF($A$4:$A$11183,A5701,$H$4:$H$11183)-IF(ISERROR(VLOOKUP(A5701,Seguimiento_Mar_2025!G$4:U$356,15,FALSE)),0,VLOOKUP(A5701,Seguimiento_Mar_2025!G$4:U$356,15,FALSE)))</f>
        <v>0</v>
      </c>
    </row>
    <row r="5702" spans="1:9" ht="30">
      <c r="A5702" s="2" t="s">
        <v>575</v>
      </c>
      <c r="B5702" s="1" t="str">
        <f>+IF(LEN(A5702)&gt;0,VLOOKUP(A5702,Seguimiento_Mar_2025!G$4:H$356,2,FALSE),"")</f>
        <v>Unidades productivas con modelos de negocios apoyados con microcrédito/apalancamiento</v>
      </c>
      <c r="C5702" s="1" t="str">
        <f>+IF(LEN(A5702)&gt;0,VLOOKUP(A5702,Seguimiento_Mar_2025!G$4:J$356,4,FALSE),"")</f>
        <v>Secretaría de Desarrollo Económico</v>
      </c>
      <c r="D5702" s="2" t="s">
        <v>1350</v>
      </c>
      <c r="E5702" t="str">
        <f t="shared" si="179"/>
        <v>53030302Valparaíso</v>
      </c>
      <c r="F5702" t="str">
        <f t="shared" si="180"/>
        <v/>
      </c>
      <c r="H5702" s="2">
        <v>5</v>
      </c>
      <c r="I5702">
        <f>+ABS(SUMIF($A$4:$A$11183,A5702,$H$4:$H$11183)-IF(ISERROR(VLOOKUP(A5702,Seguimiento_Mar_2025!G$4:U$356,15,FALSE)),0,VLOOKUP(A5702,Seguimiento_Mar_2025!G$4:U$356,15,FALSE)))</f>
        <v>0</v>
      </c>
    </row>
    <row r="5703" spans="1:9" ht="30">
      <c r="A5703" s="2" t="s">
        <v>575</v>
      </c>
      <c r="B5703" s="1" t="str">
        <f>+IF(LEN(A5703)&gt;0,VLOOKUP(A5703,Seguimiento_Mar_2025!G$4:H$356,2,FALSE),"")</f>
        <v>Unidades productivas con modelos de negocios apoyados con microcrédito/apalancamiento</v>
      </c>
      <c r="C5703" s="1" t="str">
        <f>+IF(LEN(A5703)&gt;0,VLOOKUP(A5703,Seguimiento_Mar_2025!G$4:J$356,4,FALSE),"")</f>
        <v>Secretaría de Desarrollo Económico</v>
      </c>
      <c r="D5703" s="2" t="s">
        <v>1232</v>
      </c>
      <c r="E5703" t="str">
        <f t="shared" si="179"/>
        <v>53030302Vegachí</v>
      </c>
      <c r="F5703" t="str">
        <f t="shared" si="180"/>
        <v/>
      </c>
      <c r="H5703" s="2">
        <v>15</v>
      </c>
      <c r="I5703">
        <f>+ABS(SUMIF($A$4:$A$11183,A5703,$H$4:$H$11183)-IF(ISERROR(VLOOKUP(A5703,Seguimiento_Mar_2025!G$4:U$356,15,FALSE)),0,VLOOKUP(A5703,Seguimiento_Mar_2025!G$4:U$356,15,FALSE)))</f>
        <v>0</v>
      </c>
    </row>
    <row r="5704" spans="1:9" ht="30">
      <c r="A5704" s="2" t="s">
        <v>575</v>
      </c>
      <c r="B5704" s="1" t="str">
        <f>+IF(LEN(A5704)&gt;0,VLOOKUP(A5704,Seguimiento_Mar_2025!G$4:H$356,2,FALSE),"")</f>
        <v>Unidades productivas con modelos de negocios apoyados con microcrédito/apalancamiento</v>
      </c>
      <c r="C5704" s="1" t="str">
        <f>+IF(LEN(A5704)&gt;0,VLOOKUP(A5704,Seguimiento_Mar_2025!G$4:J$356,4,FALSE),"")</f>
        <v>Secretaría de Desarrollo Económico</v>
      </c>
      <c r="D5704" s="2" t="s">
        <v>1351</v>
      </c>
      <c r="E5704" t="str">
        <f t="shared" si="179"/>
        <v>53030302Venecia</v>
      </c>
      <c r="F5704" t="str">
        <f t="shared" si="180"/>
        <v/>
      </c>
      <c r="H5704" s="2">
        <v>26</v>
      </c>
      <c r="I5704">
        <f>+ABS(SUMIF($A$4:$A$11183,A5704,$H$4:$H$11183)-IF(ISERROR(VLOOKUP(A5704,Seguimiento_Mar_2025!G$4:U$356,15,FALSE)),0,VLOOKUP(A5704,Seguimiento_Mar_2025!G$4:U$356,15,FALSE)))</f>
        <v>0</v>
      </c>
    </row>
    <row r="5705" spans="1:9" ht="30">
      <c r="A5705" s="2" t="s">
        <v>575</v>
      </c>
      <c r="B5705" s="1" t="str">
        <f>+IF(LEN(A5705)&gt;0,VLOOKUP(A5705,Seguimiento_Mar_2025!G$4:H$356,2,FALSE),"")</f>
        <v>Unidades productivas con modelos de negocios apoyados con microcrédito/apalancamiento</v>
      </c>
      <c r="C5705" s="1" t="str">
        <f>+IF(LEN(A5705)&gt;0,VLOOKUP(A5705,Seguimiento_Mar_2025!G$4:J$356,4,FALSE),"")</f>
        <v>Secretaría de Desarrollo Económico</v>
      </c>
      <c r="D5705" s="2" t="s">
        <v>1352</v>
      </c>
      <c r="E5705" t="str">
        <f t="shared" si="179"/>
        <v>53030302Yalí</v>
      </c>
      <c r="F5705" t="str">
        <f t="shared" si="180"/>
        <v/>
      </c>
      <c r="H5705" s="2">
        <v>6</v>
      </c>
      <c r="I5705">
        <f>+ABS(SUMIF($A$4:$A$11183,A5705,$H$4:$H$11183)-IF(ISERROR(VLOOKUP(A5705,Seguimiento_Mar_2025!G$4:U$356,15,FALSE)),0,VLOOKUP(A5705,Seguimiento_Mar_2025!G$4:U$356,15,FALSE)))</f>
        <v>0</v>
      </c>
    </row>
    <row r="5706" spans="1:9" ht="30">
      <c r="A5706" s="2" t="s">
        <v>575</v>
      </c>
      <c r="B5706" s="1" t="str">
        <f>+IF(LEN(A5706)&gt;0,VLOOKUP(A5706,Seguimiento_Mar_2025!G$4:H$356,2,FALSE),"")</f>
        <v>Unidades productivas con modelos de negocios apoyados con microcrédito/apalancamiento</v>
      </c>
      <c r="C5706" s="1" t="str">
        <f>+IF(LEN(A5706)&gt;0,VLOOKUP(A5706,Seguimiento_Mar_2025!G$4:J$356,4,FALSE),"")</f>
        <v>Secretaría de Desarrollo Económico</v>
      </c>
      <c r="D5706" s="2" t="s">
        <v>1301</v>
      </c>
      <c r="E5706" t="str">
        <f t="shared" si="179"/>
        <v>53030302Yolombó</v>
      </c>
      <c r="F5706" t="str">
        <f t="shared" si="180"/>
        <v/>
      </c>
      <c r="H5706" s="2">
        <v>40</v>
      </c>
      <c r="I5706">
        <f>+ABS(SUMIF($A$4:$A$11183,A5706,$H$4:$H$11183)-IF(ISERROR(VLOOKUP(A5706,Seguimiento_Mar_2025!G$4:U$356,15,FALSE)),0,VLOOKUP(A5706,Seguimiento_Mar_2025!G$4:U$356,15,FALSE)))</f>
        <v>0</v>
      </c>
    </row>
    <row r="5707" spans="1:9" ht="30">
      <c r="A5707" s="2" t="s">
        <v>575</v>
      </c>
      <c r="B5707" s="1" t="str">
        <f>+IF(LEN(A5707)&gt;0,VLOOKUP(A5707,Seguimiento_Mar_2025!G$4:H$356,2,FALSE),"")</f>
        <v>Unidades productivas con modelos de negocios apoyados con microcrédito/apalancamiento</v>
      </c>
      <c r="C5707" s="1" t="str">
        <f>+IF(LEN(A5707)&gt;0,VLOOKUP(A5707,Seguimiento_Mar_2025!G$4:J$356,4,FALSE),"")</f>
        <v>Secretaría de Desarrollo Económico</v>
      </c>
      <c r="D5707" s="2" t="s">
        <v>1354</v>
      </c>
      <c r="E5707" t="str">
        <f t="shared" si="179"/>
        <v>53030302Yondó</v>
      </c>
      <c r="F5707" t="str">
        <f t="shared" si="180"/>
        <v/>
      </c>
      <c r="H5707" s="2">
        <v>16</v>
      </c>
      <c r="I5707">
        <f>+ABS(SUMIF($A$4:$A$11183,A5707,$H$4:$H$11183)-IF(ISERROR(VLOOKUP(A5707,Seguimiento_Mar_2025!G$4:U$356,15,FALSE)),0,VLOOKUP(A5707,Seguimiento_Mar_2025!G$4:U$356,15,FALSE)))</f>
        <v>0</v>
      </c>
    </row>
    <row r="5708" spans="1:9" ht="30">
      <c r="A5708" s="2" t="s">
        <v>575</v>
      </c>
      <c r="B5708" s="1" t="str">
        <f>+IF(LEN(A5708)&gt;0,VLOOKUP(A5708,Seguimiento_Mar_2025!G$4:H$356,2,FALSE),"")</f>
        <v>Unidades productivas con modelos de negocios apoyados con microcrédito/apalancamiento</v>
      </c>
      <c r="C5708" s="1" t="str">
        <f>+IF(LEN(A5708)&gt;0,VLOOKUP(A5708,Seguimiento_Mar_2025!G$4:J$356,4,FALSE),"")</f>
        <v>Secretaría de Desarrollo Económico</v>
      </c>
      <c r="D5708" s="2" t="s">
        <v>1233</v>
      </c>
      <c r="E5708" t="str">
        <f t="shared" si="179"/>
        <v>53030302Zaragoza</v>
      </c>
      <c r="F5708" t="str">
        <f t="shared" si="180"/>
        <v/>
      </c>
      <c r="H5708" s="2">
        <v>44</v>
      </c>
      <c r="I5708">
        <f>+ABS(SUMIF($A$4:$A$11183,A5708,$H$4:$H$11183)-IF(ISERROR(VLOOKUP(A5708,Seguimiento_Mar_2025!G$4:U$356,15,FALSE)),0,VLOOKUP(A5708,Seguimiento_Mar_2025!G$4:U$356,15,FALSE)))</f>
        <v>0</v>
      </c>
    </row>
    <row r="5709" spans="1:9" ht="30">
      <c r="A5709" s="2" t="s">
        <v>575</v>
      </c>
      <c r="B5709" s="1" t="str">
        <f>+IF(LEN(A5709)&gt;0,VLOOKUP(A5709,Seguimiento_Mar_2025!G$4:H$356,2,FALSE),"")</f>
        <v>Unidades productivas con modelos de negocios apoyados con microcrédito/apalancamiento</v>
      </c>
      <c r="C5709" s="1" t="str">
        <f>+IF(LEN(A5709)&gt;0,VLOOKUP(A5709,Seguimiento_Mar_2025!G$4:J$356,4,FALSE),"")</f>
        <v>Secretaría de Desarrollo Económico</v>
      </c>
      <c r="D5709" s="2" t="s">
        <v>1280</v>
      </c>
      <c r="E5709" t="str">
        <f t="shared" si="179"/>
        <v>53030302Briceño</v>
      </c>
      <c r="F5709" t="str">
        <f t="shared" si="180"/>
        <v/>
      </c>
      <c r="H5709" s="2">
        <v>13</v>
      </c>
      <c r="I5709">
        <f>+ABS(SUMIF($A$4:$A$11183,A5709,$H$4:$H$11183)-IF(ISERROR(VLOOKUP(A5709,Seguimiento_Mar_2025!G$4:U$356,15,FALSE)),0,VLOOKUP(A5709,Seguimiento_Mar_2025!G$4:U$356,15,FALSE)))</f>
        <v>0</v>
      </c>
    </row>
    <row r="5710" spans="1:9" ht="30">
      <c r="A5710" s="2" t="s">
        <v>575</v>
      </c>
      <c r="B5710" s="1" t="str">
        <f>+IF(LEN(A5710)&gt;0,VLOOKUP(A5710,Seguimiento_Mar_2025!G$4:H$356,2,FALSE),"")</f>
        <v>Unidades productivas con modelos de negocios apoyados con microcrédito/apalancamiento</v>
      </c>
      <c r="C5710" s="1" t="str">
        <f>+IF(LEN(A5710)&gt;0,VLOOKUP(A5710,Seguimiento_Mar_2025!G$4:J$356,4,FALSE),"")</f>
        <v>Secretaría de Desarrollo Económico</v>
      </c>
      <c r="D5710" s="2" t="s">
        <v>1239</v>
      </c>
      <c r="E5710" t="str">
        <f t="shared" si="179"/>
        <v>53030302Nechí</v>
      </c>
      <c r="F5710" t="str">
        <f t="shared" si="180"/>
        <v/>
      </c>
      <c r="H5710" s="2">
        <v>73</v>
      </c>
      <c r="I5710">
        <f>+ABS(SUMIF($A$4:$A$11183,A5710,$H$4:$H$11183)-IF(ISERROR(VLOOKUP(A5710,Seguimiento_Mar_2025!G$4:U$356,15,FALSE)),0,VLOOKUP(A5710,Seguimiento_Mar_2025!G$4:U$356,15,FALSE)))</f>
        <v>0</v>
      </c>
    </row>
    <row r="5711" spans="1:9" ht="30">
      <c r="A5711" s="2" t="s">
        <v>581</v>
      </c>
      <c r="B5711" s="1" t="str">
        <f>+IF(LEN(A5711)&gt;0,VLOOKUP(A5711,Seguimiento_Mar_2025!G$4:H$356,2,FALSE),"")</f>
        <v>Personas formadas-mujeres,jóvenes,migrantes-en habilidades y competencias empresariales funcionales</v>
      </c>
      <c r="C5711" s="1" t="str">
        <f>+IF(LEN(A5711)&gt;0,VLOOKUP(A5711,Seguimiento_Mar_2025!G$4:J$356,4,FALSE),"")</f>
        <v>Secretaría de Desarrollo Económico</v>
      </c>
      <c r="D5711" s="2" t="s">
        <v>1230</v>
      </c>
      <c r="E5711" t="str">
        <f t="shared" si="179"/>
        <v>53030401Amagá</v>
      </c>
      <c r="F5711" t="str">
        <f t="shared" si="180"/>
        <v/>
      </c>
      <c r="H5711" s="2">
        <v>30</v>
      </c>
      <c r="I5711">
        <f>+ABS(SUMIF($A$4:$A$11183,A5711,$H$4:$H$11183)-IF(ISERROR(VLOOKUP(A5711,Seguimiento_Mar_2025!G$4:U$356,15,FALSE)),0,VLOOKUP(A5711,Seguimiento_Mar_2025!G$4:U$356,15,FALSE)))</f>
        <v>0</v>
      </c>
    </row>
    <row r="5712" spans="1:9" ht="30">
      <c r="A5712" s="2" t="s">
        <v>581</v>
      </c>
      <c r="B5712" s="1" t="str">
        <f>+IF(LEN(A5712)&gt;0,VLOOKUP(A5712,Seguimiento_Mar_2025!G$4:H$356,2,FALSE),"")</f>
        <v>Personas formadas-mujeres,jóvenes,migrantes-en habilidades y competencias empresariales funcionales</v>
      </c>
      <c r="C5712" s="1" t="str">
        <f>+IF(LEN(A5712)&gt;0,VLOOKUP(A5712,Seguimiento_Mar_2025!G$4:J$356,4,FALSE),"")</f>
        <v>Secretaría de Desarrollo Económico</v>
      </c>
      <c r="D5712" s="2" t="s">
        <v>1281</v>
      </c>
      <c r="E5712" t="str">
        <f t="shared" si="179"/>
        <v>53030401Cisneros</v>
      </c>
      <c r="F5712" t="str">
        <f t="shared" si="180"/>
        <v/>
      </c>
      <c r="H5712" s="2">
        <v>45</v>
      </c>
      <c r="I5712">
        <f>+ABS(SUMIF($A$4:$A$11183,A5712,$H$4:$H$11183)-IF(ISERROR(VLOOKUP(A5712,Seguimiento_Mar_2025!G$4:U$356,15,FALSE)),0,VLOOKUP(A5712,Seguimiento_Mar_2025!G$4:U$356,15,FALSE)))</f>
        <v>0</v>
      </c>
    </row>
    <row r="5713" spans="1:9" ht="30">
      <c r="A5713" s="2" t="s">
        <v>581</v>
      </c>
      <c r="B5713" s="1" t="str">
        <f>+IF(LEN(A5713)&gt;0,VLOOKUP(A5713,Seguimiento_Mar_2025!G$4:H$356,2,FALSE),"")</f>
        <v>Personas formadas-mujeres,jóvenes,migrantes-en habilidades y competencias empresariales funcionales</v>
      </c>
      <c r="C5713" s="1" t="str">
        <f>+IF(LEN(A5713)&gt;0,VLOOKUP(A5713,Seguimiento_Mar_2025!G$4:J$356,4,FALSE),"")</f>
        <v>Secretaría de Desarrollo Económico</v>
      </c>
      <c r="D5713" s="2" t="s">
        <v>1346</v>
      </c>
      <c r="E5713" t="str">
        <f t="shared" si="179"/>
        <v>53030401Támesis</v>
      </c>
      <c r="F5713" t="str">
        <f t="shared" si="180"/>
        <v/>
      </c>
      <c r="H5713" s="2">
        <v>47</v>
      </c>
      <c r="I5713">
        <f>+ABS(SUMIF($A$4:$A$11183,A5713,$H$4:$H$11183)-IF(ISERROR(VLOOKUP(A5713,Seguimiento_Mar_2025!G$4:U$356,15,FALSE)),0,VLOOKUP(A5713,Seguimiento_Mar_2025!G$4:U$356,15,FALSE)))</f>
        <v>0</v>
      </c>
    </row>
    <row r="5714" spans="1:9" ht="30">
      <c r="A5714" s="2" t="s">
        <v>581</v>
      </c>
      <c r="B5714" s="1" t="str">
        <f>+IF(LEN(A5714)&gt;0,VLOOKUP(A5714,Seguimiento_Mar_2025!G$4:H$356,2,FALSE),"")</f>
        <v>Personas formadas-mujeres,jóvenes,migrantes-en habilidades y competencias empresariales funcionales</v>
      </c>
      <c r="C5714" s="1" t="str">
        <f>+IF(LEN(A5714)&gt;0,VLOOKUP(A5714,Seguimiento_Mar_2025!G$4:J$356,4,FALSE),"")</f>
        <v>Secretaría de Desarrollo Económico</v>
      </c>
      <c r="D5714" s="2" t="s">
        <v>1347</v>
      </c>
      <c r="E5714" t="str">
        <f t="shared" si="179"/>
        <v>53030401Titiribí</v>
      </c>
      <c r="F5714" t="str">
        <f t="shared" si="180"/>
        <v/>
      </c>
      <c r="H5714" s="2">
        <v>15</v>
      </c>
      <c r="I5714">
        <f>+ABS(SUMIF($A$4:$A$11183,A5714,$H$4:$H$11183)-IF(ISERROR(VLOOKUP(A5714,Seguimiento_Mar_2025!G$4:U$356,15,FALSE)),0,VLOOKUP(A5714,Seguimiento_Mar_2025!G$4:U$356,15,FALSE)))</f>
        <v>0</v>
      </c>
    </row>
    <row r="5715" spans="1:9" ht="30">
      <c r="A5715" s="2" t="s">
        <v>585</v>
      </c>
      <c r="B5715" s="1" t="str">
        <f>+IF(LEN(A5715)&gt;0,VLOOKUP(A5715,Seguimiento_Mar_2025!G$4:H$356,2,FALSE),"")</f>
        <v>Estrategias implementadas para el desarrollo de la agenda departamental de competitividad e innovación</v>
      </c>
      <c r="C5715" s="1" t="str">
        <f>+IF(LEN(A5715)&gt;0,VLOOKUP(A5715,Seguimiento_Mar_2025!G$4:J$356,4,FALSE),"")</f>
        <v>Secretaría de Desarrollo Económico</v>
      </c>
      <c r="D5715" s="2" t="s">
        <v>1229</v>
      </c>
      <c r="E5715" t="str">
        <f t="shared" si="179"/>
        <v>53030403.Departamento</v>
      </c>
      <c r="F5715" t="str">
        <f t="shared" si="180"/>
        <v/>
      </c>
      <c r="H5715" s="2">
        <v>1.33</v>
      </c>
      <c r="I5715">
        <f>+ABS(SUMIF($A$4:$A$11183,A5715,$H$4:$H$11183)-IF(ISERROR(VLOOKUP(A5715,Seguimiento_Mar_2025!G$4:U$356,15,FALSE)),0,VLOOKUP(A5715,Seguimiento_Mar_2025!G$4:U$356,15,FALSE)))</f>
        <v>0</v>
      </c>
    </row>
    <row r="5716" spans="1:9" ht="30">
      <c r="A5716" s="2" t="s">
        <v>561</v>
      </c>
      <c r="B5716" s="1" t="str">
        <f>+IF(LEN(A5716)&gt;0,VLOOKUP(A5716,Seguimiento_Mar_2025!G$4:H$356,2,FALSE),"")</f>
        <v>Entidades Territoriales acompañadas en la gestión y promoción para el desarrollo turístico.</v>
      </c>
      <c r="C5716" s="1" t="str">
        <f>+IF(LEN(A5716)&gt;0,VLOOKUP(A5716,Seguimiento_Mar_2025!G$4:J$356,4,FALSE),"")</f>
        <v>Secretaría de Desarrollo Económico</v>
      </c>
      <c r="D5716" s="2" t="s">
        <v>1328</v>
      </c>
      <c r="E5716" t="str">
        <f t="shared" si="179"/>
        <v>53030202Guatapé</v>
      </c>
      <c r="F5716" t="str">
        <f t="shared" si="180"/>
        <v/>
      </c>
      <c r="H5716" s="2">
        <v>1</v>
      </c>
      <c r="I5716">
        <f>+ABS(SUMIF($A$4:$A$11183,A5716,$H$4:$H$11183)-IF(ISERROR(VLOOKUP(A5716,Seguimiento_Mar_2025!G$4:U$356,15,FALSE)),0,VLOOKUP(A5716,Seguimiento_Mar_2025!G$4:U$356,15,FALSE)))</f>
        <v>0</v>
      </c>
    </row>
    <row r="5717" spans="1:9" ht="30">
      <c r="A5717" s="2" t="s">
        <v>561</v>
      </c>
      <c r="B5717" s="1" t="str">
        <f>+IF(LEN(A5717)&gt;0,VLOOKUP(A5717,Seguimiento_Mar_2025!G$4:H$356,2,FALSE),"")</f>
        <v>Entidades Territoriales acompañadas en la gestión y promoción para el desarrollo turístico.</v>
      </c>
      <c r="C5717" s="1" t="str">
        <f>+IF(LEN(A5717)&gt;0,VLOOKUP(A5717,Seguimiento_Mar_2025!G$4:J$356,4,FALSE),"")</f>
        <v>Secretaría de Desarrollo Económico</v>
      </c>
      <c r="D5717" s="2" t="s">
        <v>1271</v>
      </c>
      <c r="E5717" t="str">
        <f t="shared" si="179"/>
        <v>53030202Abejorral</v>
      </c>
      <c r="F5717" t="str">
        <f t="shared" si="180"/>
        <v/>
      </c>
      <c r="H5717" s="2">
        <v>1</v>
      </c>
      <c r="I5717">
        <f>+ABS(SUMIF($A$4:$A$11183,A5717,$H$4:$H$11183)-IF(ISERROR(VLOOKUP(A5717,Seguimiento_Mar_2025!G$4:U$356,15,FALSE)),0,VLOOKUP(A5717,Seguimiento_Mar_2025!G$4:U$356,15,FALSE)))</f>
        <v>0</v>
      </c>
    </row>
    <row r="5718" spans="1:9" ht="30">
      <c r="A5718" s="2" t="s">
        <v>561</v>
      </c>
      <c r="B5718" s="1" t="str">
        <f>+IF(LEN(A5718)&gt;0,VLOOKUP(A5718,Seguimiento_Mar_2025!G$4:H$356,2,FALSE),"")</f>
        <v>Entidades Territoriales acompañadas en la gestión y promoción para el desarrollo turístico.</v>
      </c>
      <c r="C5718" s="1" t="str">
        <f>+IF(LEN(A5718)&gt;0,VLOOKUP(A5718,Seguimiento_Mar_2025!G$4:J$356,4,FALSE),"")</f>
        <v>Secretaría de Desarrollo Económico</v>
      </c>
      <c r="D5718" s="2" t="s">
        <v>1242</v>
      </c>
      <c r="E5718" t="str">
        <f t="shared" si="179"/>
        <v>53030202San Carlos</v>
      </c>
      <c r="F5718" t="str">
        <f t="shared" si="180"/>
        <v/>
      </c>
      <c r="H5718" s="2">
        <v>1</v>
      </c>
      <c r="I5718">
        <f>+ABS(SUMIF($A$4:$A$11183,A5718,$H$4:$H$11183)-IF(ISERROR(VLOOKUP(A5718,Seguimiento_Mar_2025!G$4:U$356,15,FALSE)),0,VLOOKUP(A5718,Seguimiento_Mar_2025!G$4:U$356,15,FALSE)))</f>
        <v>0</v>
      </c>
    </row>
    <row r="5719" spans="1:9">
      <c r="A5719" s="2" t="s">
        <v>563</v>
      </c>
      <c r="B5719" s="1" t="str">
        <f>+IF(LEN(A5719)&gt;0,VLOOKUP(A5719,Seguimiento_Mar_2025!G$4:H$356,2,FALSE),"")</f>
        <v>Estrategias regionales de promoción turística lideradas y apoyadas</v>
      </c>
      <c r="C5719" s="1" t="str">
        <f>+IF(LEN(A5719)&gt;0,VLOOKUP(A5719,Seguimiento_Mar_2025!G$4:J$356,4,FALSE),"")</f>
        <v>Secretaría de Desarrollo Económico</v>
      </c>
      <c r="D5719" s="2" t="s">
        <v>1229</v>
      </c>
      <c r="E5719" t="str">
        <f t="shared" si="179"/>
        <v>53030203.Departamento</v>
      </c>
      <c r="F5719" t="str">
        <f t="shared" si="180"/>
        <v/>
      </c>
      <c r="H5719" s="2">
        <v>1</v>
      </c>
      <c r="I5719">
        <f>+ABS(SUMIF($A$4:$A$11183,A5719,$H$4:$H$11183)-IF(ISERROR(VLOOKUP(A5719,Seguimiento_Mar_2025!G$4:U$356,15,FALSE)),0,VLOOKUP(A5719,Seguimiento_Mar_2025!G$4:U$356,15,FALSE)))</f>
        <v>0</v>
      </c>
    </row>
    <row r="5720" spans="1:9">
      <c r="A5720" s="2" t="s">
        <v>565</v>
      </c>
      <c r="B5720" s="1" t="str">
        <f>+IF(LEN(A5720)&gt;0,VLOOKUP(A5720,Seguimiento_Mar_2025!G$4:H$356,2,FALSE),"")</f>
        <v>Redes de turismo, Innovación, productividad y sostenibilidad fortalecidas</v>
      </c>
      <c r="C5720" s="1" t="str">
        <f>+IF(LEN(A5720)&gt;0,VLOOKUP(A5720,Seguimiento_Mar_2025!G$4:J$356,4,FALSE),"")</f>
        <v>Secretaría de Desarrollo Económico</v>
      </c>
      <c r="D5720" s="2" t="s">
        <v>1229</v>
      </c>
      <c r="E5720" t="str">
        <f t="shared" si="179"/>
        <v>53030204.Departamento</v>
      </c>
      <c r="F5720" t="str">
        <f t="shared" si="180"/>
        <v/>
      </c>
      <c r="H5720" s="2">
        <v>2</v>
      </c>
      <c r="I5720">
        <f>+ABS(SUMIF($A$4:$A$11183,A5720,$H$4:$H$11183)-IF(ISERROR(VLOOKUP(A5720,Seguimiento_Mar_2025!G$4:U$356,15,FALSE)),0,VLOOKUP(A5720,Seguimiento_Mar_2025!G$4:U$356,15,FALSE)))</f>
        <v>0</v>
      </c>
    </row>
    <row r="5721" spans="1:9">
      <c r="A5721" s="2" t="s">
        <v>567</v>
      </c>
      <c r="B5721" s="1" t="str">
        <f>+IF(LEN(A5721)&gt;0,VLOOKUP(A5721,Seguimiento_Mar_2025!G$4:H$356,2,FALSE),"")</f>
        <v>Observatorio turístico sostenible de Antioquia SITA implementado</v>
      </c>
      <c r="C5721" s="1" t="str">
        <f>+IF(LEN(A5721)&gt;0,VLOOKUP(A5721,Seguimiento_Mar_2025!G$4:J$356,4,FALSE),"")</f>
        <v>Secretaría de Desarrollo Económico</v>
      </c>
      <c r="D5721" s="2" t="s">
        <v>1229</v>
      </c>
      <c r="E5721" t="str">
        <f t="shared" si="179"/>
        <v>53030205.Departamento</v>
      </c>
      <c r="F5721" t="str">
        <f t="shared" si="180"/>
        <v/>
      </c>
      <c r="H5721" s="2">
        <v>1</v>
      </c>
      <c r="I5721">
        <f>+ABS(SUMIF($A$4:$A$11183,A5721,$H$4:$H$11183)-IF(ISERROR(VLOOKUP(A5721,Seguimiento_Mar_2025!G$4:U$356,15,FALSE)),0,VLOOKUP(A5721,Seguimiento_Mar_2025!G$4:U$356,15,FALSE)))</f>
        <v>0</v>
      </c>
    </row>
    <row r="5722" spans="1:9">
      <c r="A5722" s="2" t="s">
        <v>569</v>
      </c>
      <c r="B5722" s="1" t="str">
        <f>+IF(LEN(A5722)&gt;0,VLOOKUP(A5722,Seguimiento_Mar_2025!G$4:H$356,2,FALSE),"")</f>
        <v>Personas formadas en procesos enfocados al sector turístico</v>
      </c>
      <c r="C5722" s="1" t="str">
        <f>+IF(LEN(A5722)&gt;0,VLOOKUP(A5722,Seguimiento_Mar_2025!G$4:J$356,4,FALSE),"")</f>
        <v>Secretaría de Desarrollo Económico</v>
      </c>
      <c r="D5722" s="2" t="s">
        <v>1229</v>
      </c>
      <c r="E5722" t="str">
        <f t="shared" si="179"/>
        <v>53030206.Departamento</v>
      </c>
      <c r="F5722" t="str">
        <f t="shared" si="180"/>
        <v/>
      </c>
      <c r="H5722" s="2">
        <v>169</v>
      </c>
      <c r="I5722">
        <f>+ABS(SUMIF($A$4:$A$11183,A5722,$H$4:$H$11183)-IF(ISERROR(VLOOKUP(A5722,Seguimiento_Mar_2025!G$4:U$356,15,FALSE)),0,VLOOKUP(A5722,Seguimiento_Mar_2025!G$4:U$356,15,FALSE)))</f>
        <v>0</v>
      </c>
    </row>
    <row r="5723" spans="1:9">
      <c r="A5723" s="2" t="s">
        <v>569</v>
      </c>
      <c r="B5723" s="1" t="str">
        <f>+IF(LEN(A5723)&gt;0,VLOOKUP(A5723,Seguimiento_Mar_2025!G$4:H$356,2,FALSE),"")</f>
        <v>Personas formadas en procesos enfocados al sector turístico</v>
      </c>
      <c r="C5723" s="1" t="str">
        <f>+IF(LEN(A5723)&gt;0,VLOOKUP(A5723,Seguimiento_Mar_2025!G$4:J$356,4,FALSE),"")</f>
        <v>Secretaría de Desarrollo Económico</v>
      </c>
      <c r="D5723" s="2" t="s">
        <v>1296</v>
      </c>
      <c r="E5723" t="str">
        <f t="shared" si="179"/>
        <v>53030206San Roque</v>
      </c>
      <c r="F5723" t="str">
        <f t="shared" si="180"/>
        <v/>
      </c>
      <c r="H5723" s="2">
        <v>25</v>
      </c>
      <c r="I5723">
        <f>+ABS(SUMIF($A$4:$A$11183,A5723,$H$4:$H$11183)-IF(ISERROR(VLOOKUP(A5723,Seguimiento_Mar_2025!G$4:U$356,15,FALSE)),0,VLOOKUP(A5723,Seguimiento_Mar_2025!G$4:U$356,15,FALSE)))</f>
        <v>0</v>
      </c>
    </row>
    <row r="5724" spans="1:9" ht="30">
      <c r="A5724" s="2" t="s">
        <v>549</v>
      </c>
      <c r="B5724" s="1" t="str">
        <f>+IF(LEN(A5724)&gt;0,VLOOKUP(A5724,Seguimiento_Mar_2025!G$4:H$356,2,FALSE),"")</f>
        <v>Estrategias para el fomento y el desarrollo del sector minero-energético realizadas</v>
      </c>
      <c r="C5724" s="1" t="str">
        <f>+IF(LEN(A5724)&gt;0,VLOOKUP(A5724,Seguimiento_Mar_2025!G$4:J$356,4,FALSE),"")</f>
        <v>Secretaría de Desarrollo Económico</v>
      </c>
      <c r="D5724" s="2" t="s">
        <v>1301</v>
      </c>
      <c r="E5724" t="str">
        <f t="shared" si="179"/>
        <v>53030101Yolombó</v>
      </c>
      <c r="F5724" t="str">
        <f t="shared" si="180"/>
        <v/>
      </c>
      <c r="H5724" s="2">
        <v>0.25</v>
      </c>
      <c r="I5724">
        <f>+ABS(SUMIF($A$4:$A$11183,A5724,$H$4:$H$11183)-IF(ISERROR(VLOOKUP(A5724,Seguimiento_Mar_2025!G$4:U$356,15,FALSE)),0,VLOOKUP(A5724,Seguimiento_Mar_2025!G$4:U$356,15,FALSE)))</f>
        <v>7.1054273576010019E-15</v>
      </c>
    </row>
    <row r="5725" spans="1:9" ht="30">
      <c r="A5725" s="2" t="s">
        <v>549</v>
      </c>
      <c r="B5725" s="1" t="str">
        <f>+IF(LEN(A5725)&gt;0,VLOOKUP(A5725,Seguimiento_Mar_2025!G$4:H$356,2,FALSE),"")</f>
        <v>Estrategias para el fomento y el desarrollo del sector minero-energético realizadas</v>
      </c>
      <c r="C5725" s="1" t="str">
        <f>+IF(LEN(A5725)&gt;0,VLOOKUP(A5725,Seguimiento_Mar_2025!G$4:J$356,4,FALSE),"")</f>
        <v>Secretaría de Desarrollo Económico</v>
      </c>
      <c r="D5725" s="2" t="s">
        <v>1316</v>
      </c>
      <c r="E5725" t="str">
        <f t="shared" si="179"/>
        <v>53030101Cañasgordas</v>
      </c>
      <c r="F5725" t="str">
        <f t="shared" si="180"/>
        <v/>
      </c>
      <c r="H5725" s="2">
        <v>0.42000000000000004</v>
      </c>
      <c r="I5725">
        <f>+ABS(SUMIF($A$4:$A$11183,A5725,$H$4:$H$11183)-IF(ISERROR(VLOOKUP(A5725,Seguimiento_Mar_2025!G$4:U$356,15,FALSE)),0,VLOOKUP(A5725,Seguimiento_Mar_2025!G$4:U$356,15,FALSE)))</f>
        <v>7.1054273576010019E-15</v>
      </c>
    </row>
    <row r="5726" spans="1:9" ht="30">
      <c r="A5726" s="2" t="s">
        <v>549</v>
      </c>
      <c r="B5726" s="1" t="str">
        <f>+IF(LEN(A5726)&gt;0,VLOOKUP(A5726,Seguimiento_Mar_2025!G$4:H$356,2,FALSE),"")</f>
        <v>Estrategias para el fomento y el desarrollo del sector minero-energético realizadas</v>
      </c>
      <c r="C5726" s="1" t="str">
        <f>+IF(LEN(A5726)&gt;0,VLOOKUP(A5726,Seguimiento_Mar_2025!G$4:J$356,4,FALSE),"")</f>
        <v>Secretaría de Desarrollo Económico</v>
      </c>
      <c r="D5726" s="2" t="s">
        <v>1303</v>
      </c>
      <c r="E5726" t="str">
        <f t="shared" si="179"/>
        <v>53030101Abriaquí</v>
      </c>
      <c r="F5726" t="str">
        <f t="shared" si="180"/>
        <v/>
      </c>
      <c r="H5726" s="2">
        <v>0.17</v>
      </c>
      <c r="I5726">
        <f>+ABS(SUMIF($A$4:$A$11183,A5726,$H$4:$H$11183)-IF(ISERROR(VLOOKUP(A5726,Seguimiento_Mar_2025!G$4:U$356,15,FALSE)),0,VLOOKUP(A5726,Seguimiento_Mar_2025!G$4:U$356,15,FALSE)))</f>
        <v>7.1054273576010019E-15</v>
      </c>
    </row>
    <row r="5727" spans="1:9" ht="30">
      <c r="A5727" s="2" t="s">
        <v>549</v>
      </c>
      <c r="B5727" s="1" t="str">
        <f>+IF(LEN(A5727)&gt;0,VLOOKUP(A5727,Seguimiento_Mar_2025!G$4:H$356,2,FALSE),"")</f>
        <v>Estrategias para el fomento y el desarrollo del sector minero-energético realizadas</v>
      </c>
      <c r="C5727" s="1" t="str">
        <f>+IF(LEN(A5727)&gt;0,VLOOKUP(A5727,Seguimiento_Mar_2025!G$4:J$356,4,FALSE),"")</f>
        <v>Secretaría de Desarrollo Económico</v>
      </c>
      <c r="D5727" s="2" t="s">
        <v>1260</v>
      </c>
      <c r="E5727" t="str">
        <f t="shared" si="179"/>
        <v>53030101Puerto Berrío</v>
      </c>
      <c r="F5727" t="str">
        <f t="shared" si="180"/>
        <v/>
      </c>
      <c r="H5727" s="2">
        <v>0.19600000000000001</v>
      </c>
      <c r="I5727">
        <f>+ABS(SUMIF($A$4:$A$11183,A5727,$H$4:$H$11183)-IF(ISERROR(VLOOKUP(A5727,Seguimiento_Mar_2025!G$4:U$356,15,FALSE)),0,VLOOKUP(A5727,Seguimiento_Mar_2025!G$4:U$356,15,FALSE)))</f>
        <v>7.1054273576010019E-15</v>
      </c>
    </row>
    <row r="5728" spans="1:9" ht="30">
      <c r="A5728" s="2" t="s">
        <v>549</v>
      </c>
      <c r="B5728" s="1" t="str">
        <f>+IF(LEN(A5728)&gt;0,VLOOKUP(A5728,Seguimiento_Mar_2025!G$4:H$356,2,FALSE),"")</f>
        <v>Estrategias para el fomento y el desarrollo del sector minero-energético realizadas</v>
      </c>
      <c r="C5728" s="1" t="str">
        <f>+IF(LEN(A5728)&gt;0,VLOOKUP(A5728,Seguimiento_Mar_2025!G$4:J$356,4,FALSE),"")</f>
        <v>Secretaría de Desarrollo Económico</v>
      </c>
      <c r="D5728" s="2" t="s">
        <v>1268</v>
      </c>
      <c r="E5728" t="str">
        <f t="shared" si="179"/>
        <v>53030101Puerto Triunfo</v>
      </c>
      <c r="F5728" t="str">
        <f t="shared" si="180"/>
        <v/>
      </c>
      <c r="H5728" s="2">
        <v>0.375</v>
      </c>
      <c r="I5728">
        <f>+ABS(SUMIF($A$4:$A$11183,A5728,$H$4:$H$11183)-IF(ISERROR(VLOOKUP(A5728,Seguimiento_Mar_2025!G$4:U$356,15,FALSE)),0,VLOOKUP(A5728,Seguimiento_Mar_2025!G$4:U$356,15,FALSE)))</f>
        <v>7.1054273576010019E-15</v>
      </c>
    </row>
    <row r="5729" spans="1:9" ht="30">
      <c r="A5729" s="2" t="s">
        <v>549</v>
      </c>
      <c r="B5729" s="1" t="str">
        <f>+IF(LEN(A5729)&gt;0,VLOOKUP(A5729,Seguimiento_Mar_2025!G$4:H$356,2,FALSE),"")</f>
        <v>Estrategias para el fomento y el desarrollo del sector minero-energético realizadas</v>
      </c>
      <c r="C5729" s="1" t="str">
        <f>+IF(LEN(A5729)&gt;0,VLOOKUP(A5729,Seguimiento_Mar_2025!G$4:J$356,4,FALSE),"")</f>
        <v>Secretaría de Desarrollo Económico</v>
      </c>
      <c r="D5729" s="2" t="s">
        <v>1287</v>
      </c>
      <c r="E5729" t="str">
        <f t="shared" si="179"/>
        <v>53030101Puerto Nare</v>
      </c>
      <c r="F5729" t="str">
        <f t="shared" si="180"/>
        <v/>
      </c>
      <c r="H5729" s="2">
        <v>0.125</v>
      </c>
      <c r="I5729">
        <f>+ABS(SUMIF($A$4:$A$11183,A5729,$H$4:$H$11183)-IF(ISERROR(VLOOKUP(A5729,Seguimiento_Mar_2025!G$4:U$356,15,FALSE)),0,VLOOKUP(A5729,Seguimiento_Mar_2025!G$4:U$356,15,FALSE)))</f>
        <v>7.1054273576010019E-15</v>
      </c>
    </row>
    <row r="5730" spans="1:9" ht="30">
      <c r="A5730" s="2" t="s">
        <v>549</v>
      </c>
      <c r="B5730" s="1" t="str">
        <f>+IF(LEN(A5730)&gt;0,VLOOKUP(A5730,Seguimiento_Mar_2025!G$4:H$356,2,FALSE),"")</f>
        <v>Estrategias para el fomento y el desarrollo del sector minero-energético realizadas</v>
      </c>
      <c r="C5730" s="1" t="str">
        <f>+IF(LEN(A5730)&gt;0,VLOOKUP(A5730,Seguimiento_Mar_2025!G$4:J$356,4,FALSE),"")</f>
        <v>Secretaría de Desarrollo Económico</v>
      </c>
      <c r="D5730" s="2" t="s">
        <v>1354</v>
      </c>
      <c r="E5730" t="str">
        <f t="shared" si="179"/>
        <v>53030101Yondó</v>
      </c>
      <c r="F5730" t="str">
        <f t="shared" si="180"/>
        <v/>
      </c>
      <c r="H5730" s="2">
        <v>2.125</v>
      </c>
      <c r="I5730">
        <f>+ABS(SUMIF($A$4:$A$11183,A5730,$H$4:$H$11183)-IF(ISERROR(VLOOKUP(A5730,Seguimiento_Mar_2025!G$4:U$356,15,FALSE)),0,VLOOKUP(A5730,Seguimiento_Mar_2025!G$4:U$356,15,FALSE)))</f>
        <v>7.1054273576010019E-15</v>
      </c>
    </row>
    <row r="5731" spans="1:9" ht="30">
      <c r="A5731" s="2" t="s">
        <v>549</v>
      </c>
      <c r="B5731" s="1" t="str">
        <f>+IF(LEN(A5731)&gt;0,VLOOKUP(A5731,Seguimiento_Mar_2025!G$4:H$356,2,FALSE),"")</f>
        <v>Estrategias para el fomento y el desarrollo del sector minero-energético realizadas</v>
      </c>
      <c r="C5731" s="1" t="str">
        <f>+IF(LEN(A5731)&gt;0,VLOOKUP(A5731,Seguimiento_Mar_2025!G$4:J$356,4,FALSE),"")</f>
        <v>Secretaría de Desarrollo Económico</v>
      </c>
      <c r="D5731" s="2" t="s">
        <v>1252</v>
      </c>
      <c r="E5731" t="str">
        <f t="shared" si="179"/>
        <v>53030101Urrao</v>
      </c>
      <c r="F5731" t="str">
        <f t="shared" si="180"/>
        <v/>
      </c>
      <c r="H5731" s="2">
        <v>0.17</v>
      </c>
      <c r="I5731">
        <f>+ABS(SUMIF($A$4:$A$11183,A5731,$H$4:$H$11183)-IF(ISERROR(VLOOKUP(A5731,Seguimiento_Mar_2025!G$4:U$356,15,FALSE)),0,VLOOKUP(A5731,Seguimiento_Mar_2025!G$4:U$356,15,FALSE)))</f>
        <v>7.1054273576010019E-15</v>
      </c>
    </row>
    <row r="5732" spans="1:9" ht="30">
      <c r="A5732" s="2" t="s">
        <v>549</v>
      </c>
      <c r="B5732" s="1" t="str">
        <f>+IF(LEN(A5732)&gt;0,VLOOKUP(A5732,Seguimiento_Mar_2025!G$4:H$356,2,FALSE),"")</f>
        <v>Estrategias para el fomento y el desarrollo del sector minero-energético realizadas</v>
      </c>
      <c r="C5732" s="1" t="str">
        <f>+IF(LEN(A5732)&gt;0,VLOOKUP(A5732,Seguimiento_Mar_2025!G$4:J$356,4,FALSE),"")</f>
        <v>Secretaría de Desarrollo Económico</v>
      </c>
      <c r="D5732" s="2" t="s">
        <v>1312</v>
      </c>
      <c r="E5732" t="str">
        <f t="shared" si="179"/>
        <v>53030101Buriticá</v>
      </c>
      <c r="F5732" t="str">
        <f t="shared" si="180"/>
        <v/>
      </c>
      <c r="H5732" s="2">
        <v>0.51900000000000002</v>
      </c>
      <c r="I5732">
        <f>+ABS(SUMIF($A$4:$A$11183,A5732,$H$4:$H$11183)-IF(ISERROR(VLOOKUP(A5732,Seguimiento_Mar_2025!G$4:U$356,15,FALSE)),0,VLOOKUP(A5732,Seguimiento_Mar_2025!G$4:U$356,15,FALSE)))</f>
        <v>7.1054273576010019E-15</v>
      </c>
    </row>
    <row r="5733" spans="1:9" ht="30">
      <c r="A5733" s="2" t="s">
        <v>549</v>
      </c>
      <c r="B5733" s="1" t="str">
        <f>+IF(LEN(A5733)&gt;0,VLOOKUP(A5733,Seguimiento_Mar_2025!G$4:H$356,2,FALSE),"")</f>
        <v>Estrategias para el fomento y el desarrollo del sector minero-energético realizadas</v>
      </c>
      <c r="C5733" s="1" t="str">
        <f>+IF(LEN(A5733)&gt;0,VLOOKUP(A5733,Seguimiento_Mar_2025!G$4:J$356,4,FALSE),"")</f>
        <v>Secretaría de Desarrollo Económico</v>
      </c>
      <c r="D5733" s="2" t="s">
        <v>1324</v>
      </c>
      <c r="E5733" t="str">
        <f t="shared" si="179"/>
        <v>53030101Frontino</v>
      </c>
      <c r="F5733" t="str">
        <f t="shared" si="180"/>
        <v/>
      </c>
      <c r="H5733" s="2">
        <v>1.25</v>
      </c>
      <c r="I5733">
        <f>+ABS(SUMIF($A$4:$A$11183,A5733,$H$4:$H$11183)-IF(ISERROR(VLOOKUP(A5733,Seguimiento_Mar_2025!G$4:U$356,15,FALSE)),0,VLOOKUP(A5733,Seguimiento_Mar_2025!G$4:U$356,15,FALSE)))</f>
        <v>7.1054273576010019E-15</v>
      </c>
    </row>
    <row r="5734" spans="1:9" ht="30">
      <c r="A5734" s="2" t="s">
        <v>549</v>
      </c>
      <c r="B5734" s="1" t="str">
        <f>+IF(LEN(A5734)&gt;0,VLOOKUP(A5734,Seguimiento_Mar_2025!G$4:H$356,2,FALSE),"")</f>
        <v>Estrategias para el fomento y el desarrollo del sector minero-energético realizadas</v>
      </c>
      <c r="C5734" s="1" t="str">
        <f>+IF(LEN(A5734)&gt;0,VLOOKUP(A5734,Seguimiento_Mar_2025!G$4:J$356,4,FALSE),"")</f>
        <v>Secretaría de Desarrollo Económico</v>
      </c>
      <c r="D5734" s="2" t="s">
        <v>1265</v>
      </c>
      <c r="E5734" t="str">
        <f t="shared" si="179"/>
        <v>53030101Caucasia</v>
      </c>
      <c r="F5734" t="str">
        <f t="shared" si="180"/>
        <v/>
      </c>
      <c r="H5734" s="2">
        <v>0.25</v>
      </c>
      <c r="I5734">
        <f>+ABS(SUMIF($A$4:$A$11183,A5734,$H$4:$H$11183)-IF(ISERROR(VLOOKUP(A5734,Seguimiento_Mar_2025!G$4:U$356,15,FALSE)),0,VLOOKUP(A5734,Seguimiento_Mar_2025!G$4:U$356,15,FALSE)))</f>
        <v>7.1054273576010019E-15</v>
      </c>
    </row>
    <row r="5735" spans="1:9" ht="30">
      <c r="A5735" s="2" t="s">
        <v>549</v>
      </c>
      <c r="B5735" s="1" t="str">
        <f>+IF(LEN(A5735)&gt;0,VLOOKUP(A5735,Seguimiento_Mar_2025!G$4:H$356,2,FALSE),"")</f>
        <v>Estrategias para el fomento y el desarrollo del sector minero-energético realizadas</v>
      </c>
      <c r="C5735" s="1" t="str">
        <f>+IF(LEN(A5735)&gt;0,VLOOKUP(A5735,Seguimiento_Mar_2025!G$4:J$356,4,FALSE),"")</f>
        <v>Secretaría de Desarrollo Económico</v>
      </c>
      <c r="D5735" s="2" t="s">
        <v>1305</v>
      </c>
      <c r="E5735" t="str">
        <f t="shared" si="179"/>
        <v>53030101Amalfi</v>
      </c>
      <c r="F5735" t="str">
        <f t="shared" si="180"/>
        <v/>
      </c>
      <c r="H5735" s="2">
        <v>0.59000000000000008</v>
      </c>
      <c r="I5735">
        <f>+ABS(SUMIF($A$4:$A$11183,A5735,$H$4:$H$11183)-IF(ISERROR(VLOOKUP(A5735,Seguimiento_Mar_2025!G$4:U$356,15,FALSE)),0,VLOOKUP(A5735,Seguimiento_Mar_2025!G$4:U$356,15,FALSE)))</f>
        <v>7.1054273576010019E-15</v>
      </c>
    </row>
    <row r="5736" spans="1:9" ht="30">
      <c r="A5736" s="2" t="s">
        <v>549</v>
      </c>
      <c r="B5736" s="1" t="str">
        <f>+IF(LEN(A5736)&gt;0,VLOOKUP(A5736,Seguimiento_Mar_2025!G$4:H$356,2,FALSE),"")</f>
        <v>Estrategias para el fomento y el desarrollo del sector minero-energético realizadas</v>
      </c>
      <c r="C5736" s="1" t="str">
        <f>+IF(LEN(A5736)&gt;0,VLOOKUP(A5736,Seguimiento_Mar_2025!G$4:J$356,4,FALSE),"")</f>
        <v>Secretaría de Desarrollo Económico</v>
      </c>
      <c r="D5736" s="2" t="s">
        <v>1306</v>
      </c>
      <c r="E5736" t="str">
        <f t="shared" si="179"/>
        <v>53030101Anorí</v>
      </c>
      <c r="F5736" t="str">
        <f t="shared" si="180"/>
        <v/>
      </c>
      <c r="H5736" s="2">
        <v>0.42000000000000004</v>
      </c>
      <c r="I5736">
        <f>+ABS(SUMIF($A$4:$A$11183,A5736,$H$4:$H$11183)-IF(ISERROR(VLOOKUP(A5736,Seguimiento_Mar_2025!G$4:U$356,15,FALSE)),0,VLOOKUP(A5736,Seguimiento_Mar_2025!G$4:U$356,15,FALSE)))</f>
        <v>7.1054273576010019E-15</v>
      </c>
    </row>
    <row r="5737" spans="1:9" ht="30">
      <c r="A5737" s="2" t="s">
        <v>549</v>
      </c>
      <c r="B5737" s="1" t="str">
        <f>+IF(LEN(A5737)&gt;0,VLOOKUP(A5737,Seguimiento_Mar_2025!G$4:H$356,2,FALSE),"")</f>
        <v>Estrategias para el fomento y el desarrollo del sector minero-energético realizadas</v>
      </c>
      <c r="C5737" s="1" t="str">
        <f>+IF(LEN(A5737)&gt;0,VLOOKUP(A5737,Seguimiento_Mar_2025!G$4:J$356,4,FALSE),"")</f>
        <v>Secretaría de Desarrollo Económico</v>
      </c>
      <c r="D5737" s="2" t="s">
        <v>1299</v>
      </c>
      <c r="E5737" t="str">
        <f t="shared" ref="E5737:E5800" si="181">+A5737&amp;D5737</f>
        <v>53030101Caracolí</v>
      </c>
      <c r="F5737" t="str">
        <f t="shared" si="180"/>
        <v/>
      </c>
      <c r="H5737" s="2">
        <v>7.0999999999999994E-2</v>
      </c>
      <c r="I5737">
        <f>+ABS(SUMIF($A$4:$A$11183,A5737,$H$4:$H$11183)-IF(ISERROR(VLOOKUP(A5737,Seguimiento_Mar_2025!G$4:U$356,15,FALSE)),0,VLOOKUP(A5737,Seguimiento_Mar_2025!G$4:U$356,15,FALSE)))</f>
        <v>7.1054273576010019E-15</v>
      </c>
    </row>
    <row r="5738" spans="1:9" ht="30">
      <c r="A5738" s="2" t="s">
        <v>549</v>
      </c>
      <c r="B5738" s="1" t="str">
        <f>+IF(LEN(A5738)&gt;0,VLOOKUP(A5738,Seguimiento_Mar_2025!G$4:H$356,2,FALSE),"")</f>
        <v>Estrategias para el fomento y el desarrollo del sector minero-energético realizadas</v>
      </c>
      <c r="C5738" s="1" t="str">
        <f>+IF(LEN(A5738)&gt;0,VLOOKUP(A5738,Seguimiento_Mar_2025!G$4:J$356,4,FALSE),"")</f>
        <v>Secretaría de Desarrollo Económico</v>
      </c>
      <c r="D5738" s="2" t="s">
        <v>1255</v>
      </c>
      <c r="E5738" t="str">
        <f t="shared" si="181"/>
        <v>53030101Santa Fe de Antioquia</v>
      </c>
      <c r="F5738" t="str">
        <f t="shared" si="180"/>
        <v/>
      </c>
      <c r="H5738" s="2">
        <v>7.0999999999999994E-2</v>
      </c>
      <c r="I5738">
        <f>+ABS(SUMIF($A$4:$A$11183,A5738,$H$4:$H$11183)-IF(ISERROR(VLOOKUP(A5738,Seguimiento_Mar_2025!G$4:U$356,15,FALSE)),0,VLOOKUP(A5738,Seguimiento_Mar_2025!G$4:U$356,15,FALSE)))</f>
        <v>7.1054273576010019E-15</v>
      </c>
    </row>
    <row r="5739" spans="1:9" ht="30">
      <c r="A5739" s="2" t="s">
        <v>549</v>
      </c>
      <c r="B5739" s="1" t="str">
        <f>+IF(LEN(A5739)&gt;0,VLOOKUP(A5739,Seguimiento_Mar_2025!G$4:H$356,2,FALSE),"")</f>
        <v>Estrategias para el fomento y el desarrollo del sector minero-energético realizadas</v>
      </c>
      <c r="C5739" s="1" t="str">
        <f>+IF(LEN(A5739)&gt;0,VLOOKUP(A5739,Seguimiento_Mar_2025!G$4:J$356,4,FALSE),"")</f>
        <v>Secretaría de Desarrollo Económico</v>
      </c>
      <c r="D5739" s="2" t="s">
        <v>1275</v>
      </c>
      <c r="E5739" t="str">
        <f t="shared" si="181"/>
        <v>53030101Maceo</v>
      </c>
      <c r="F5739" t="str">
        <f t="shared" si="180"/>
        <v/>
      </c>
      <c r="H5739" s="2">
        <v>7.0999999999999994E-2</v>
      </c>
      <c r="I5739">
        <f>+ABS(SUMIF($A$4:$A$11183,A5739,$H$4:$H$11183)-IF(ISERROR(VLOOKUP(A5739,Seguimiento_Mar_2025!G$4:U$356,15,FALSE)),0,VLOOKUP(A5739,Seguimiento_Mar_2025!G$4:U$356,15,FALSE)))</f>
        <v>7.1054273576010019E-15</v>
      </c>
    </row>
    <row r="5740" spans="1:9" ht="30">
      <c r="A5740" s="2" t="s">
        <v>549</v>
      </c>
      <c r="B5740" s="1" t="str">
        <f>+IF(LEN(A5740)&gt;0,VLOOKUP(A5740,Seguimiento_Mar_2025!G$4:H$356,2,FALSE),"")</f>
        <v>Estrategias para el fomento y el desarrollo del sector minero-energético realizadas</v>
      </c>
      <c r="C5740" s="1" t="str">
        <f>+IF(LEN(A5740)&gt;0,VLOOKUP(A5740,Seguimiento_Mar_2025!G$4:J$356,4,FALSE),"")</f>
        <v>Secretaría de Desarrollo Económico</v>
      </c>
      <c r="D5740" s="2" t="s">
        <v>1296</v>
      </c>
      <c r="E5740" t="str">
        <f t="shared" si="181"/>
        <v>53030101San Roque</v>
      </c>
      <c r="F5740" t="str">
        <f t="shared" si="180"/>
        <v/>
      </c>
      <c r="H5740" s="2">
        <v>0.23599999999999999</v>
      </c>
      <c r="I5740">
        <f>+ABS(SUMIF($A$4:$A$11183,A5740,$H$4:$H$11183)-IF(ISERROR(VLOOKUP(A5740,Seguimiento_Mar_2025!G$4:U$356,15,FALSE)),0,VLOOKUP(A5740,Seguimiento_Mar_2025!G$4:U$356,15,FALSE)))</f>
        <v>7.1054273576010019E-15</v>
      </c>
    </row>
    <row r="5741" spans="1:9" ht="30">
      <c r="A5741" s="2" t="s">
        <v>549</v>
      </c>
      <c r="B5741" s="1" t="str">
        <f>+IF(LEN(A5741)&gt;0,VLOOKUP(A5741,Seguimiento_Mar_2025!G$4:H$356,2,FALSE),"")</f>
        <v>Estrategias para el fomento y el desarrollo del sector minero-energético realizadas</v>
      </c>
      <c r="C5741" s="1" t="str">
        <f>+IF(LEN(A5741)&gt;0,VLOOKUP(A5741,Seguimiento_Mar_2025!G$4:J$356,4,FALSE),"")</f>
        <v>Secretaría de Desarrollo Económico</v>
      </c>
      <c r="D5741" s="2" t="s">
        <v>1335</v>
      </c>
      <c r="E5741" t="str">
        <f t="shared" si="181"/>
        <v>53030101Peque</v>
      </c>
      <c r="F5741" t="str">
        <f t="shared" si="180"/>
        <v/>
      </c>
      <c r="H5741" s="2">
        <v>7.0999999999999994E-2</v>
      </c>
      <c r="I5741">
        <f>+ABS(SUMIF($A$4:$A$11183,A5741,$H$4:$H$11183)-IF(ISERROR(VLOOKUP(A5741,Seguimiento_Mar_2025!G$4:U$356,15,FALSE)),0,VLOOKUP(A5741,Seguimiento_Mar_2025!G$4:U$356,15,FALSE)))</f>
        <v>7.1054273576010019E-15</v>
      </c>
    </row>
    <row r="5742" spans="1:9" ht="30">
      <c r="A5742" s="2" t="s">
        <v>549</v>
      </c>
      <c r="B5742" s="1" t="str">
        <f>+IF(LEN(A5742)&gt;0,VLOOKUP(A5742,Seguimiento_Mar_2025!G$4:H$356,2,FALSE),"")</f>
        <v>Estrategias para el fomento y el desarrollo del sector minero-energético realizadas</v>
      </c>
      <c r="C5742" s="1" t="str">
        <f>+IF(LEN(A5742)&gt;0,VLOOKUP(A5742,Seguimiento_Mar_2025!G$4:J$356,4,FALSE),"")</f>
        <v>Secretaría de Desarrollo Económico</v>
      </c>
      <c r="D5742" s="2" t="s">
        <v>1280</v>
      </c>
      <c r="E5742" t="str">
        <f t="shared" si="181"/>
        <v>53030101Briceño</v>
      </c>
      <c r="F5742" t="str">
        <f t="shared" si="180"/>
        <v/>
      </c>
      <c r="H5742" s="2">
        <v>0.5</v>
      </c>
      <c r="I5742">
        <f>+ABS(SUMIF($A$4:$A$11183,A5742,$H$4:$H$11183)-IF(ISERROR(VLOOKUP(A5742,Seguimiento_Mar_2025!G$4:U$356,15,FALSE)),0,VLOOKUP(A5742,Seguimiento_Mar_2025!G$4:U$356,15,FALSE)))</f>
        <v>7.1054273576010019E-15</v>
      </c>
    </row>
    <row r="5743" spans="1:9" ht="30">
      <c r="A5743" s="2" t="s">
        <v>549</v>
      </c>
      <c r="B5743" s="1" t="str">
        <f>+IF(LEN(A5743)&gt;0,VLOOKUP(A5743,Seguimiento_Mar_2025!G$4:H$356,2,FALSE),"")</f>
        <v>Estrategias para el fomento y el desarrollo del sector minero-energético realizadas</v>
      </c>
      <c r="C5743" s="1" t="str">
        <f>+IF(LEN(A5743)&gt;0,VLOOKUP(A5743,Seguimiento_Mar_2025!G$4:J$356,4,FALSE),"")</f>
        <v>Secretaría de Desarrollo Económico</v>
      </c>
      <c r="D5743" s="2" t="s">
        <v>1237</v>
      </c>
      <c r="E5743" t="str">
        <f t="shared" si="181"/>
        <v>53030101Jericó</v>
      </c>
      <c r="F5743" t="str">
        <f t="shared" si="180"/>
        <v/>
      </c>
      <c r="H5743" s="2">
        <v>0.114</v>
      </c>
      <c r="I5743">
        <f>+ABS(SUMIF($A$4:$A$11183,A5743,$H$4:$H$11183)-IF(ISERROR(VLOOKUP(A5743,Seguimiento_Mar_2025!G$4:U$356,15,FALSE)),0,VLOOKUP(A5743,Seguimiento_Mar_2025!G$4:U$356,15,FALSE)))</f>
        <v>7.1054273576010019E-15</v>
      </c>
    </row>
    <row r="5744" spans="1:9" ht="30">
      <c r="A5744" s="2" t="s">
        <v>549</v>
      </c>
      <c r="B5744" s="1" t="str">
        <f>+IF(LEN(A5744)&gt;0,VLOOKUP(A5744,Seguimiento_Mar_2025!G$4:H$356,2,FALSE),"")</f>
        <v>Estrategias para el fomento y el desarrollo del sector minero-energético realizadas</v>
      </c>
      <c r="C5744" s="1" t="str">
        <f>+IF(LEN(A5744)&gt;0,VLOOKUP(A5744,Seguimiento_Mar_2025!G$4:J$356,4,FALSE),"")</f>
        <v>Secretaría de Desarrollo Económico</v>
      </c>
      <c r="D5744" s="2" t="s">
        <v>1367</v>
      </c>
      <c r="E5744" t="str">
        <f t="shared" si="181"/>
        <v>53030101[Subregión]-Suroeste</v>
      </c>
      <c r="F5744" t="str">
        <f t="shared" si="180"/>
        <v/>
      </c>
      <c r="H5744" s="2">
        <v>1</v>
      </c>
      <c r="I5744">
        <f>+ABS(SUMIF($A$4:$A$11183,A5744,$H$4:$H$11183)-IF(ISERROR(VLOOKUP(A5744,Seguimiento_Mar_2025!G$4:U$356,15,FALSE)),0,VLOOKUP(A5744,Seguimiento_Mar_2025!G$4:U$356,15,FALSE)))</f>
        <v>7.1054273576010019E-15</v>
      </c>
    </row>
    <row r="5745" spans="1:9" ht="30">
      <c r="A5745" s="2" t="s">
        <v>549</v>
      </c>
      <c r="B5745" s="1" t="str">
        <f>+IF(LEN(A5745)&gt;0,VLOOKUP(A5745,Seguimiento_Mar_2025!G$4:H$356,2,FALSE),"")</f>
        <v>Estrategias para el fomento y el desarrollo del sector minero-energético realizadas</v>
      </c>
      <c r="C5745" s="1" t="str">
        <f>+IF(LEN(A5745)&gt;0,VLOOKUP(A5745,Seguimiento_Mar_2025!G$4:J$356,4,FALSE),"")</f>
        <v>Secretaría de Desarrollo Económico</v>
      </c>
      <c r="D5745" s="2" t="s">
        <v>1262</v>
      </c>
      <c r="E5745" t="str">
        <f t="shared" si="181"/>
        <v>53030101Segovia</v>
      </c>
      <c r="F5745" t="str">
        <f t="shared" si="180"/>
        <v/>
      </c>
      <c r="H5745" s="2">
        <v>0.25</v>
      </c>
      <c r="I5745">
        <f>+ABS(SUMIF($A$4:$A$11183,A5745,$H$4:$H$11183)-IF(ISERROR(VLOOKUP(A5745,Seguimiento_Mar_2025!G$4:U$356,15,FALSE)),0,VLOOKUP(A5745,Seguimiento_Mar_2025!G$4:U$356,15,FALSE)))</f>
        <v>7.1054273576010019E-15</v>
      </c>
    </row>
    <row r="5746" spans="1:9" ht="30">
      <c r="A5746" s="2" t="s">
        <v>549</v>
      </c>
      <c r="B5746" s="1" t="str">
        <f>+IF(LEN(A5746)&gt;0,VLOOKUP(A5746,Seguimiento_Mar_2025!G$4:H$356,2,FALSE),"")</f>
        <v>Estrategias para el fomento y el desarrollo del sector minero-energético realizadas</v>
      </c>
      <c r="C5746" s="1" t="str">
        <f>+IF(LEN(A5746)&gt;0,VLOOKUP(A5746,Seguimiento_Mar_2025!G$4:J$356,4,FALSE),"")</f>
        <v>Secretaría de Desarrollo Económico</v>
      </c>
      <c r="D5746" s="2" t="s">
        <v>1241</v>
      </c>
      <c r="E5746" t="str">
        <f t="shared" si="181"/>
        <v>53030101Andes</v>
      </c>
      <c r="F5746" t="str">
        <f t="shared" si="180"/>
        <v/>
      </c>
      <c r="H5746" s="2">
        <v>0.25</v>
      </c>
      <c r="I5746">
        <f>+ABS(SUMIF($A$4:$A$11183,A5746,$H$4:$H$11183)-IF(ISERROR(VLOOKUP(A5746,Seguimiento_Mar_2025!G$4:U$356,15,FALSE)),0,VLOOKUP(A5746,Seguimiento_Mar_2025!G$4:U$356,15,FALSE)))</f>
        <v>7.1054273576010019E-15</v>
      </c>
    </row>
    <row r="5747" spans="1:9" ht="30">
      <c r="A5747" s="2" t="s">
        <v>549</v>
      </c>
      <c r="B5747" s="1" t="str">
        <f>+IF(LEN(A5747)&gt;0,VLOOKUP(A5747,Seguimiento_Mar_2025!G$4:H$356,2,FALSE),"")</f>
        <v>Estrategias para el fomento y el desarrollo del sector minero-energético realizadas</v>
      </c>
      <c r="C5747" s="1" t="str">
        <f>+IF(LEN(A5747)&gt;0,VLOOKUP(A5747,Seguimiento_Mar_2025!G$4:J$356,4,FALSE),"")</f>
        <v>Secretaría de Desarrollo Económico</v>
      </c>
      <c r="D5747" s="2" t="s">
        <v>1347</v>
      </c>
      <c r="E5747" t="str">
        <f t="shared" si="181"/>
        <v>53030101Titiribí</v>
      </c>
      <c r="F5747" t="str">
        <f t="shared" si="180"/>
        <v/>
      </c>
      <c r="H5747" s="2">
        <v>0.25</v>
      </c>
      <c r="I5747">
        <f>+ABS(SUMIF($A$4:$A$11183,A5747,$H$4:$H$11183)-IF(ISERROR(VLOOKUP(A5747,Seguimiento_Mar_2025!G$4:U$356,15,FALSE)),0,VLOOKUP(A5747,Seguimiento_Mar_2025!G$4:U$356,15,FALSE)))</f>
        <v>7.1054273576010019E-15</v>
      </c>
    </row>
    <row r="5748" spans="1:9">
      <c r="A5748" s="2" t="s">
        <v>553</v>
      </c>
      <c r="B5748" s="1" t="str">
        <f>+IF(LEN(A5748)&gt;0,VLOOKUP(A5748,Seguimiento_Mar_2025!G$4:H$356,2,FALSE),"")</f>
        <v>Unidades productivas del sector minero-energético formadas</v>
      </c>
      <c r="C5748" s="1" t="str">
        <f>+IF(LEN(A5748)&gt;0,VLOOKUP(A5748,Seguimiento_Mar_2025!G$4:J$356,4,FALSE),"")</f>
        <v>Secretaría de Desarrollo Económico</v>
      </c>
      <c r="D5748" s="2" t="s">
        <v>1316</v>
      </c>
      <c r="E5748" t="str">
        <f t="shared" si="181"/>
        <v>53030103Cañasgordas</v>
      </c>
      <c r="F5748" t="str">
        <f t="shared" si="180"/>
        <v/>
      </c>
      <c r="H5748" s="2">
        <v>75</v>
      </c>
      <c r="I5748">
        <f>+ABS(SUMIF($A$4:$A$11183,A5748,$H$4:$H$11183)-IF(ISERROR(VLOOKUP(A5748,Seguimiento_Mar_2025!G$4:U$356,15,FALSE)),0,VLOOKUP(A5748,Seguimiento_Mar_2025!G$4:U$356,15,FALSE)))</f>
        <v>0</v>
      </c>
    </row>
    <row r="5749" spans="1:9">
      <c r="A5749" s="2" t="s">
        <v>553</v>
      </c>
      <c r="B5749" s="1" t="str">
        <f>+IF(LEN(A5749)&gt;0,VLOOKUP(A5749,Seguimiento_Mar_2025!G$4:H$356,2,FALSE),"")</f>
        <v>Unidades productivas del sector minero-energético formadas</v>
      </c>
      <c r="C5749" s="1" t="str">
        <f>+IF(LEN(A5749)&gt;0,VLOOKUP(A5749,Seguimiento_Mar_2025!G$4:J$356,4,FALSE),"")</f>
        <v>Secretaría de Desarrollo Económico</v>
      </c>
      <c r="D5749" s="2" t="s">
        <v>1303</v>
      </c>
      <c r="E5749" t="str">
        <f t="shared" si="181"/>
        <v>53030103Abriaquí</v>
      </c>
      <c r="F5749" t="str">
        <f t="shared" si="180"/>
        <v/>
      </c>
      <c r="H5749" s="2">
        <v>43</v>
      </c>
      <c r="I5749">
        <f>+ABS(SUMIF($A$4:$A$11183,A5749,$H$4:$H$11183)-IF(ISERROR(VLOOKUP(A5749,Seguimiento_Mar_2025!G$4:U$356,15,FALSE)),0,VLOOKUP(A5749,Seguimiento_Mar_2025!G$4:U$356,15,FALSE)))</f>
        <v>0</v>
      </c>
    </row>
    <row r="5750" spans="1:9" ht="30">
      <c r="A5750" s="2" t="s">
        <v>555</v>
      </c>
      <c r="B5750" s="1" t="str">
        <f>+IF(LEN(A5750)&gt;0,VLOOKUP(A5750,Seguimiento_Mar_2025!G$4:H$356,2,FALSE),"")</f>
        <v>Entidades territoriales, autoridades, comunidades y grupos de valor acompañados en la diversificación de la matriz energética</v>
      </c>
      <c r="C5750" s="1" t="str">
        <f>+IF(LEN(A5750)&gt;0,VLOOKUP(A5750,Seguimiento_Mar_2025!G$4:J$356,4,FALSE),"")</f>
        <v>Secretaría de Desarrollo Económico</v>
      </c>
      <c r="D5750" s="2" t="s">
        <v>1280</v>
      </c>
      <c r="E5750" t="str">
        <f t="shared" si="181"/>
        <v>53030104Briceño</v>
      </c>
      <c r="F5750" t="str">
        <f t="shared" si="180"/>
        <v/>
      </c>
      <c r="H5750" s="2">
        <v>1</v>
      </c>
      <c r="I5750">
        <f>+ABS(SUMIF($A$4:$A$11183,A5750,$H$4:$H$11183)-IF(ISERROR(VLOOKUP(A5750,Seguimiento_Mar_2025!G$4:U$356,15,FALSE)),0,VLOOKUP(A5750,Seguimiento_Mar_2025!G$4:U$356,15,FALSE)))</f>
        <v>0</v>
      </c>
    </row>
    <row r="5751" spans="1:9" ht="30">
      <c r="A5751" s="2" t="s">
        <v>555</v>
      </c>
      <c r="B5751" s="1" t="str">
        <f>+IF(LEN(A5751)&gt;0,VLOOKUP(A5751,Seguimiento_Mar_2025!G$4:H$356,2,FALSE),"")</f>
        <v>Entidades territoriales, autoridades, comunidades y grupos de valor acompañados en la diversificación de la matriz energética</v>
      </c>
      <c r="C5751" s="1" t="str">
        <f>+IF(LEN(A5751)&gt;0,VLOOKUP(A5751,Seguimiento_Mar_2025!G$4:J$356,4,FALSE),"")</f>
        <v>Secretaría de Desarrollo Económico</v>
      </c>
      <c r="D5751" s="2" t="s">
        <v>1370</v>
      </c>
      <c r="E5751" t="str">
        <f t="shared" si="181"/>
        <v>53030104[Subregión]-Norte</v>
      </c>
      <c r="F5751" t="str">
        <f t="shared" si="180"/>
        <v/>
      </c>
      <c r="H5751" s="2">
        <v>1</v>
      </c>
      <c r="I5751">
        <f>+ABS(SUMIF($A$4:$A$11183,A5751,$H$4:$H$11183)-IF(ISERROR(VLOOKUP(A5751,Seguimiento_Mar_2025!G$4:U$356,15,FALSE)),0,VLOOKUP(A5751,Seguimiento_Mar_2025!G$4:U$356,15,FALSE)))</f>
        <v>0</v>
      </c>
    </row>
    <row r="5752" spans="1:9" ht="30">
      <c r="A5752" s="2" t="s">
        <v>555</v>
      </c>
      <c r="B5752" s="1" t="str">
        <f>+IF(LEN(A5752)&gt;0,VLOOKUP(A5752,Seguimiento_Mar_2025!G$4:H$356,2,FALSE),"")</f>
        <v>Entidades territoriales, autoridades, comunidades y grupos de valor acompañados en la diversificación de la matriz energética</v>
      </c>
      <c r="C5752" s="1" t="str">
        <f>+IF(LEN(A5752)&gt;0,VLOOKUP(A5752,Seguimiento_Mar_2025!G$4:J$356,4,FALSE),"")</f>
        <v>Secretaría de Desarrollo Económico</v>
      </c>
      <c r="D5752" s="2" t="s">
        <v>1312</v>
      </c>
      <c r="E5752" t="str">
        <f t="shared" si="181"/>
        <v>53030104Buriticá</v>
      </c>
      <c r="F5752" t="str">
        <f t="shared" si="180"/>
        <v/>
      </c>
      <c r="H5752" s="2">
        <v>1</v>
      </c>
      <c r="I5752">
        <f>+ABS(SUMIF($A$4:$A$11183,A5752,$H$4:$H$11183)-IF(ISERROR(VLOOKUP(A5752,Seguimiento_Mar_2025!G$4:U$356,15,FALSE)),0,VLOOKUP(A5752,Seguimiento_Mar_2025!G$4:U$356,15,FALSE)))</f>
        <v>0</v>
      </c>
    </row>
    <row r="5753" spans="1:9" ht="30">
      <c r="A5753" s="2" t="s">
        <v>555</v>
      </c>
      <c r="B5753" s="1" t="str">
        <f>+IF(LEN(A5753)&gt;0,VLOOKUP(A5753,Seguimiento_Mar_2025!G$4:H$356,2,FALSE),"")</f>
        <v>Entidades territoriales, autoridades, comunidades y grupos de valor acompañados en la diversificación de la matriz energética</v>
      </c>
      <c r="C5753" s="1" t="str">
        <f>+IF(LEN(A5753)&gt;0,VLOOKUP(A5753,Seguimiento_Mar_2025!G$4:J$356,4,FALSE),"")</f>
        <v>Secretaría de Desarrollo Económico</v>
      </c>
      <c r="D5753" s="2" t="s">
        <v>1346</v>
      </c>
      <c r="E5753" t="str">
        <f t="shared" si="181"/>
        <v>53030104Támesis</v>
      </c>
      <c r="F5753" t="str">
        <f t="shared" si="180"/>
        <v/>
      </c>
      <c r="H5753" s="2">
        <v>0.5</v>
      </c>
      <c r="I5753">
        <f>+ABS(SUMIF($A$4:$A$11183,A5753,$H$4:$H$11183)-IF(ISERROR(VLOOKUP(A5753,Seguimiento_Mar_2025!G$4:U$356,15,FALSE)),0,VLOOKUP(A5753,Seguimiento_Mar_2025!G$4:U$356,15,FALSE)))</f>
        <v>0</v>
      </c>
    </row>
    <row r="5754" spans="1:9" ht="30">
      <c r="A5754" s="2" t="s">
        <v>555</v>
      </c>
      <c r="B5754" s="1" t="str">
        <f>+IF(LEN(A5754)&gt;0,VLOOKUP(A5754,Seguimiento_Mar_2025!G$4:H$356,2,FALSE),"")</f>
        <v>Entidades territoriales, autoridades, comunidades y grupos de valor acompañados en la diversificación de la matriz energética</v>
      </c>
      <c r="C5754" s="1" t="str">
        <f>+IF(LEN(A5754)&gt;0,VLOOKUP(A5754,Seguimiento_Mar_2025!G$4:J$356,4,FALSE),"")</f>
        <v>Secretaría de Desarrollo Económico</v>
      </c>
      <c r="D5754" s="2" t="s">
        <v>1350</v>
      </c>
      <c r="E5754" t="str">
        <f t="shared" si="181"/>
        <v>53030104Valparaíso</v>
      </c>
      <c r="F5754" t="str">
        <f t="shared" si="180"/>
        <v/>
      </c>
      <c r="H5754" s="2">
        <v>0.5</v>
      </c>
      <c r="I5754">
        <f>+ABS(SUMIF($A$4:$A$11183,A5754,$H$4:$H$11183)-IF(ISERROR(VLOOKUP(A5754,Seguimiento_Mar_2025!G$4:U$356,15,FALSE)),0,VLOOKUP(A5754,Seguimiento_Mar_2025!G$4:U$356,15,FALSE)))</f>
        <v>0</v>
      </c>
    </row>
    <row r="5755" spans="1:9" ht="30">
      <c r="A5755" s="2" t="s">
        <v>1129</v>
      </c>
      <c r="B5755" s="1" t="str">
        <f>+IF(LEN(A5755)&gt;0,VLOOKUP(A5755,Seguimiento_Mar_2025!G$4:H$356,2,FALSE),"")</f>
        <v xml:space="preserve">Porcentaje de unidades de producción minero-energética asistidas con estandares de legalidad y de competitividad </v>
      </c>
      <c r="C5755" s="1" t="str">
        <f>+IF(LEN(A5755)&gt;0,VLOOKUP(A5755,Seguimiento_Mar_2025!G$4:J$356,4,FALSE),"")</f>
        <v>Secretaría de Desarrollo Económico</v>
      </c>
      <c r="D5755" s="2" t="s">
        <v>1305</v>
      </c>
      <c r="E5755" t="str">
        <f t="shared" si="181"/>
        <v>R-530301Amalfi</v>
      </c>
      <c r="F5755" t="str">
        <f t="shared" si="180"/>
        <v/>
      </c>
      <c r="H5755" s="2">
        <v>0.04</v>
      </c>
      <c r="I5755">
        <f>+ABS(SUMIF($A$4:$A$11183,A5755,$H$4:$H$11183)-IF(ISERROR(VLOOKUP(A5755,Seguimiento_Mar_2025!G$4:U$356,15,FALSE)),0,VLOOKUP(A5755,Seguimiento_Mar_2025!G$4:U$356,15,FALSE)))</f>
        <v>0</v>
      </c>
    </row>
    <row r="5756" spans="1:9" ht="30">
      <c r="A5756" s="2" t="s">
        <v>1129</v>
      </c>
      <c r="B5756" s="1" t="str">
        <f>+IF(LEN(A5756)&gt;0,VLOOKUP(A5756,Seguimiento_Mar_2025!G$4:H$356,2,FALSE),"")</f>
        <v xml:space="preserve">Porcentaje de unidades de producción minero-energética asistidas con estandares de legalidad y de competitividad </v>
      </c>
      <c r="C5756" s="1" t="str">
        <f>+IF(LEN(A5756)&gt;0,VLOOKUP(A5756,Seguimiento_Mar_2025!G$4:J$356,4,FALSE),"")</f>
        <v>Secretaría de Desarrollo Económico</v>
      </c>
      <c r="D5756" s="2" t="s">
        <v>1252</v>
      </c>
      <c r="E5756" t="str">
        <f t="shared" si="181"/>
        <v>R-530301Urrao</v>
      </c>
      <c r="F5756" t="str">
        <f t="shared" si="180"/>
        <v/>
      </c>
      <c r="H5756" s="2">
        <v>0.04</v>
      </c>
      <c r="I5756">
        <f>+ABS(SUMIF($A$4:$A$11183,A5756,$H$4:$H$11183)-IF(ISERROR(VLOOKUP(A5756,Seguimiento_Mar_2025!G$4:U$356,15,FALSE)),0,VLOOKUP(A5756,Seguimiento_Mar_2025!G$4:U$356,15,FALSE)))</f>
        <v>0</v>
      </c>
    </row>
    <row r="5757" spans="1:9" ht="30">
      <c r="A5757" s="2" t="s">
        <v>561</v>
      </c>
      <c r="B5757" s="1" t="str">
        <f>+IF(LEN(A5757)&gt;0,VLOOKUP(A5757,Seguimiento_Mar_2025!G$4:H$356,2,FALSE),"")</f>
        <v>Entidades Territoriales acompañadas en la gestión y promoción para el desarrollo turístico.</v>
      </c>
      <c r="C5757" s="1" t="str">
        <f>+IF(LEN(A5757)&gt;0,VLOOKUP(A5757,Seguimiento_Mar_2025!G$4:J$356,4,FALSE),"")</f>
        <v>Secretaría de Desarrollo Económico</v>
      </c>
      <c r="D5757" s="2" t="s">
        <v>1229</v>
      </c>
      <c r="E5757" t="str">
        <f t="shared" si="181"/>
        <v>53030202.Departamento</v>
      </c>
      <c r="F5757" t="str">
        <f t="shared" si="180"/>
        <v/>
      </c>
      <c r="H5757" s="2">
        <v>2</v>
      </c>
      <c r="I5757">
        <f>+ABS(SUMIF($A$4:$A$11183,A5757,$H$4:$H$11183)-IF(ISERROR(VLOOKUP(A5757,Seguimiento_Mar_2025!G$4:U$356,15,FALSE)),0,VLOOKUP(A5757,Seguimiento_Mar_2025!G$4:U$356,15,FALSE)))</f>
        <v>0</v>
      </c>
    </row>
    <row r="5758" spans="1:9">
      <c r="A5758" s="2"/>
      <c r="B5758" s="1" t="str">
        <f>+IF(LEN(A5758)&gt;0,VLOOKUP(A5758,Seguimiento_Mar_2025!G$4:H$356,2,FALSE),"")</f>
        <v/>
      </c>
      <c r="C5758" s="1" t="str">
        <f>+IF(LEN(A5758)&gt;0,VLOOKUP(A5758,Seguimiento_Mar_2025!G$4:J$356,4,FALSE),"")</f>
        <v/>
      </c>
      <c r="D5758" s="2"/>
      <c r="E5758" t="str">
        <f t="shared" si="181"/>
        <v/>
      </c>
      <c r="F5758" t="str">
        <f t="shared" si="180"/>
        <v/>
      </c>
      <c r="H5758" s="2"/>
      <c r="I5758">
        <f>+ABS(SUMIF($A$4:$A$11183,A5758,$H$4:$H$11183)-IF(ISERROR(VLOOKUP(A5758,Seguimiento_Mar_2025!G$4:U$356,15,FALSE)),0,VLOOKUP(A5758,Seguimiento_Mar_2025!G$4:U$356,15,FALSE)))</f>
        <v>0</v>
      </c>
    </row>
    <row r="5759" spans="1:9">
      <c r="A5759" s="2"/>
      <c r="B5759" s="1" t="str">
        <f>+IF(LEN(A5759)&gt;0,VLOOKUP(A5759,Seguimiento_Mar_2025!G$4:H$356,2,FALSE),"")</f>
        <v/>
      </c>
      <c r="C5759" s="1" t="str">
        <f>+IF(LEN(A5759)&gt;0,VLOOKUP(A5759,Seguimiento_Mar_2025!G$4:J$356,4,FALSE),"")</f>
        <v/>
      </c>
      <c r="D5759" s="2"/>
      <c r="E5759" t="str">
        <f t="shared" si="181"/>
        <v/>
      </c>
      <c r="F5759" t="str">
        <f t="shared" si="180"/>
        <v/>
      </c>
      <c r="H5759" s="2"/>
      <c r="I5759">
        <f>+ABS(SUMIF($A$4:$A$11183,A5759,$H$4:$H$11183)-IF(ISERROR(VLOOKUP(A5759,Seguimiento_Mar_2025!G$4:U$356,15,FALSE)),0,VLOOKUP(A5759,Seguimiento_Mar_2025!G$4:U$356,15,FALSE)))</f>
        <v>0</v>
      </c>
    </row>
    <row r="5760" spans="1:9">
      <c r="A5760" s="2"/>
      <c r="B5760" s="1" t="str">
        <f>+IF(LEN(A5760)&gt;0,VLOOKUP(A5760,Seguimiento_Mar_2025!G$4:H$356,2,FALSE),"")</f>
        <v/>
      </c>
      <c r="C5760" s="1" t="str">
        <f>+IF(LEN(A5760)&gt;0,VLOOKUP(A5760,Seguimiento_Mar_2025!G$4:J$356,4,FALSE),"")</f>
        <v/>
      </c>
      <c r="D5760" s="2"/>
      <c r="E5760" t="str">
        <f t="shared" si="181"/>
        <v/>
      </c>
      <c r="F5760" t="str">
        <f t="shared" si="180"/>
        <v/>
      </c>
      <c r="H5760" s="2"/>
      <c r="I5760">
        <f>+ABS(SUMIF($A$4:$A$11183,A5760,$H$4:$H$11183)-IF(ISERROR(VLOOKUP(A5760,Seguimiento_Mar_2025!G$4:U$356,15,FALSE)),0,VLOOKUP(A5760,Seguimiento_Mar_2025!G$4:U$356,15,FALSE)))</f>
        <v>0</v>
      </c>
    </row>
    <row r="5761" spans="1:9">
      <c r="A5761" s="2"/>
      <c r="B5761" s="1" t="str">
        <f>+IF(LEN(A5761)&gt;0,VLOOKUP(A5761,Seguimiento_Mar_2025!G$4:H$356,2,FALSE),"")</f>
        <v/>
      </c>
      <c r="C5761" s="1" t="str">
        <f>+IF(LEN(A5761)&gt;0,VLOOKUP(A5761,Seguimiento_Mar_2025!G$4:J$356,4,FALSE),"")</f>
        <v/>
      </c>
      <c r="D5761" s="2"/>
      <c r="E5761" t="str">
        <f t="shared" si="181"/>
        <v/>
      </c>
      <c r="F5761" t="str">
        <f t="shared" si="180"/>
        <v/>
      </c>
      <c r="H5761" s="2"/>
      <c r="I5761">
        <f>+ABS(SUMIF($A$4:$A$11183,A5761,$H$4:$H$11183)-IF(ISERROR(VLOOKUP(A5761,Seguimiento_Mar_2025!G$4:U$356,15,FALSE)),0,VLOOKUP(A5761,Seguimiento_Mar_2025!G$4:U$356,15,FALSE)))</f>
        <v>0</v>
      </c>
    </row>
    <row r="5762" spans="1:9">
      <c r="A5762" s="2"/>
      <c r="B5762" s="1" t="str">
        <f>+IF(LEN(A5762)&gt;0,VLOOKUP(A5762,Seguimiento_Mar_2025!G$4:H$356,2,FALSE),"")</f>
        <v/>
      </c>
      <c r="C5762" s="1" t="str">
        <f>+IF(LEN(A5762)&gt;0,VLOOKUP(A5762,Seguimiento_Mar_2025!G$4:J$356,4,FALSE),"")</f>
        <v/>
      </c>
      <c r="D5762" s="2"/>
      <c r="E5762" t="str">
        <f t="shared" si="181"/>
        <v/>
      </c>
      <c r="F5762" t="str">
        <f t="shared" si="180"/>
        <v/>
      </c>
      <c r="H5762" s="2"/>
      <c r="I5762">
        <f>+ABS(SUMIF($A$4:$A$11183,A5762,$H$4:$H$11183)-IF(ISERROR(VLOOKUP(A5762,Seguimiento_Mar_2025!G$4:U$356,15,FALSE)),0,VLOOKUP(A5762,Seguimiento_Mar_2025!G$4:U$356,15,FALSE)))</f>
        <v>0</v>
      </c>
    </row>
    <row r="5763" spans="1:9">
      <c r="A5763" s="2"/>
      <c r="B5763" s="1" t="str">
        <f>+IF(LEN(A5763)&gt;0,VLOOKUP(A5763,Seguimiento_Mar_2025!G$4:H$356,2,FALSE),"")</f>
        <v/>
      </c>
      <c r="C5763" s="1" t="str">
        <f>+IF(LEN(A5763)&gt;0,VLOOKUP(A5763,Seguimiento_Mar_2025!G$4:J$356,4,FALSE),"")</f>
        <v/>
      </c>
      <c r="D5763" s="2"/>
      <c r="E5763" t="str">
        <f t="shared" si="181"/>
        <v/>
      </c>
      <c r="F5763" t="str">
        <f t="shared" si="180"/>
        <v/>
      </c>
      <c r="H5763" s="2"/>
      <c r="I5763">
        <f>+ABS(SUMIF($A$4:$A$11183,A5763,$H$4:$H$11183)-IF(ISERROR(VLOOKUP(A5763,Seguimiento_Mar_2025!G$4:U$356,15,FALSE)),0,VLOOKUP(A5763,Seguimiento_Mar_2025!G$4:U$356,15,FALSE)))</f>
        <v>0</v>
      </c>
    </row>
    <row r="5764" spans="1:9">
      <c r="A5764" s="2"/>
      <c r="B5764" s="1" t="str">
        <f>+IF(LEN(A5764)&gt;0,VLOOKUP(A5764,Seguimiento_Mar_2025!G$4:H$356,2,FALSE),"")</f>
        <v/>
      </c>
      <c r="C5764" s="1" t="str">
        <f>+IF(LEN(A5764)&gt;0,VLOOKUP(A5764,Seguimiento_Mar_2025!G$4:J$356,4,FALSE),"")</f>
        <v/>
      </c>
      <c r="D5764" s="2"/>
      <c r="E5764" t="str">
        <f t="shared" si="181"/>
        <v/>
      </c>
      <c r="F5764" t="str">
        <f t="shared" ref="F5764:F5827" si="182">+IF(IF(LEN(E5764)&gt;0,COUNTIF($E$4:$E$11183,E5764),"")=1,"",IF(LEN(E5764)&gt;0,COUNTIF($E$4:$E$11183,E5764),""))</f>
        <v/>
      </c>
      <c r="H5764" s="2"/>
      <c r="I5764">
        <f>+ABS(SUMIF($A$4:$A$11183,A5764,$H$4:$H$11183)-IF(ISERROR(VLOOKUP(A5764,Seguimiento_Mar_2025!G$4:U$356,15,FALSE)),0,VLOOKUP(A5764,Seguimiento_Mar_2025!G$4:U$356,15,FALSE)))</f>
        <v>0</v>
      </c>
    </row>
    <row r="5765" spans="1:9">
      <c r="A5765" s="2"/>
      <c r="B5765" s="1" t="str">
        <f>+IF(LEN(A5765)&gt;0,VLOOKUP(A5765,Seguimiento_Mar_2025!G$4:H$356,2,FALSE),"")</f>
        <v/>
      </c>
      <c r="C5765" s="1" t="str">
        <f>+IF(LEN(A5765)&gt;0,VLOOKUP(A5765,Seguimiento_Mar_2025!G$4:J$356,4,FALSE),"")</f>
        <v/>
      </c>
      <c r="D5765" s="2"/>
      <c r="E5765" t="str">
        <f t="shared" si="181"/>
        <v/>
      </c>
      <c r="F5765" t="str">
        <f t="shared" si="182"/>
        <v/>
      </c>
      <c r="H5765" s="2"/>
      <c r="I5765">
        <f>+ABS(SUMIF($A$4:$A$11183,A5765,$H$4:$H$11183)-IF(ISERROR(VLOOKUP(A5765,Seguimiento_Mar_2025!G$4:U$356,15,FALSE)),0,VLOOKUP(A5765,Seguimiento_Mar_2025!G$4:U$356,15,FALSE)))</f>
        <v>0</v>
      </c>
    </row>
    <row r="5766" spans="1:9">
      <c r="A5766" s="2"/>
      <c r="B5766" s="1" t="str">
        <f>+IF(LEN(A5766)&gt;0,VLOOKUP(A5766,Seguimiento_Mar_2025!G$4:H$356,2,FALSE),"")</f>
        <v/>
      </c>
      <c r="C5766" s="1" t="str">
        <f>+IF(LEN(A5766)&gt;0,VLOOKUP(A5766,Seguimiento_Mar_2025!G$4:J$356,4,FALSE),"")</f>
        <v/>
      </c>
      <c r="D5766" s="2"/>
      <c r="E5766" t="str">
        <f t="shared" si="181"/>
        <v/>
      </c>
      <c r="F5766" t="str">
        <f t="shared" si="182"/>
        <v/>
      </c>
      <c r="H5766" s="2"/>
      <c r="I5766">
        <f>+ABS(SUMIF($A$4:$A$11183,A5766,$H$4:$H$11183)-IF(ISERROR(VLOOKUP(A5766,Seguimiento_Mar_2025!G$4:U$356,15,FALSE)),0,VLOOKUP(A5766,Seguimiento_Mar_2025!G$4:U$356,15,FALSE)))</f>
        <v>0</v>
      </c>
    </row>
    <row r="5767" spans="1:9">
      <c r="A5767" s="2"/>
      <c r="B5767" s="1" t="str">
        <f>+IF(LEN(A5767)&gt;0,VLOOKUP(A5767,Seguimiento_Mar_2025!G$4:H$356,2,FALSE),"")</f>
        <v/>
      </c>
      <c r="C5767" s="1" t="str">
        <f>+IF(LEN(A5767)&gt;0,VLOOKUP(A5767,Seguimiento_Mar_2025!G$4:J$356,4,FALSE),"")</f>
        <v/>
      </c>
      <c r="D5767" s="2"/>
      <c r="E5767" t="str">
        <f t="shared" si="181"/>
        <v/>
      </c>
      <c r="F5767" t="str">
        <f t="shared" si="182"/>
        <v/>
      </c>
      <c r="H5767" s="2"/>
      <c r="I5767">
        <f>+ABS(SUMIF($A$4:$A$11183,A5767,$H$4:$H$11183)-IF(ISERROR(VLOOKUP(A5767,Seguimiento_Mar_2025!G$4:U$356,15,FALSE)),0,VLOOKUP(A5767,Seguimiento_Mar_2025!G$4:U$356,15,FALSE)))</f>
        <v>0</v>
      </c>
    </row>
    <row r="5768" spans="1:9">
      <c r="A5768" s="2"/>
      <c r="B5768" s="1" t="str">
        <f>+IF(LEN(A5768)&gt;0,VLOOKUP(A5768,Seguimiento_Mar_2025!G$4:H$356,2,FALSE),"")</f>
        <v/>
      </c>
      <c r="C5768" s="1" t="str">
        <f>+IF(LEN(A5768)&gt;0,VLOOKUP(A5768,Seguimiento_Mar_2025!G$4:J$356,4,FALSE),"")</f>
        <v/>
      </c>
      <c r="D5768" s="2"/>
      <c r="E5768" t="str">
        <f t="shared" si="181"/>
        <v/>
      </c>
      <c r="F5768" t="str">
        <f t="shared" si="182"/>
        <v/>
      </c>
      <c r="H5768" s="2"/>
      <c r="I5768">
        <f>+ABS(SUMIF($A$4:$A$11183,A5768,$H$4:$H$11183)-IF(ISERROR(VLOOKUP(A5768,Seguimiento_Mar_2025!G$4:U$356,15,FALSE)),0,VLOOKUP(A5768,Seguimiento_Mar_2025!G$4:U$356,15,FALSE)))</f>
        <v>0</v>
      </c>
    </row>
    <row r="5769" spans="1:9">
      <c r="A5769" s="2"/>
      <c r="B5769" s="1" t="str">
        <f>+IF(LEN(A5769)&gt;0,VLOOKUP(A5769,Seguimiento_Mar_2025!G$4:H$356,2,FALSE),"")</f>
        <v/>
      </c>
      <c r="C5769" s="1" t="str">
        <f>+IF(LEN(A5769)&gt;0,VLOOKUP(A5769,Seguimiento_Mar_2025!G$4:J$356,4,FALSE),"")</f>
        <v/>
      </c>
      <c r="D5769" s="2"/>
      <c r="E5769" t="str">
        <f t="shared" si="181"/>
        <v/>
      </c>
      <c r="F5769" t="str">
        <f t="shared" si="182"/>
        <v/>
      </c>
      <c r="H5769" s="2"/>
      <c r="I5769">
        <f>+ABS(SUMIF($A$4:$A$11183,A5769,$H$4:$H$11183)-IF(ISERROR(VLOOKUP(A5769,Seguimiento_Mar_2025!G$4:U$356,15,FALSE)),0,VLOOKUP(A5769,Seguimiento_Mar_2025!G$4:U$356,15,FALSE)))</f>
        <v>0</v>
      </c>
    </row>
    <row r="5770" spans="1:9">
      <c r="A5770" s="2"/>
      <c r="B5770" s="1" t="str">
        <f>+IF(LEN(A5770)&gt;0,VLOOKUP(A5770,Seguimiento_Mar_2025!G$4:H$356,2,FALSE),"")</f>
        <v/>
      </c>
      <c r="C5770" s="1" t="str">
        <f>+IF(LEN(A5770)&gt;0,VLOOKUP(A5770,Seguimiento_Mar_2025!G$4:J$356,4,FALSE),"")</f>
        <v/>
      </c>
      <c r="D5770" s="2"/>
      <c r="E5770" t="str">
        <f t="shared" si="181"/>
        <v/>
      </c>
      <c r="F5770" t="str">
        <f t="shared" si="182"/>
        <v/>
      </c>
      <c r="H5770" s="2"/>
      <c r="I5770">
        <f>+ABS(SUMIF($A$4:$A$11183,A5770,$H$4:$H$11183)-IF(ISERROR(VLOOKUP(A5770,Seguimiento_Mar_2025!G$4:U$356,15,FALSE)),0,VLOOKUP(A5770,Seguimiento_Mar_2025!G$4:U$356,15,FALSE)))</f>
        <v>0</v>
      </c>
    </row>
    <row r="5771" spans="1:9">
      <c r="A5771" s="2"/>
      <c r="B5771" s="1" t="str">
        <f>+IF(LEN(A5771)&gt;0,VLOOKUP(A5771,Seguimiento_Mar_2025!G$4:H$356,2,FALSE),"")</f>
        <v/>
      </c>
      <c r="C5771" s="1" t="str">
        <f>+IF(LEN(A5771)&gt;0,VLOOKUP(A5771,Seguimiento_Mar_2025!G$4:J$356,4,FALSE),"")</f>
        <v/>
      </c>
      <c r="D5771" s="2"/>
      <c r="E5771" t="str">
        <f t="shared" si="181"/>
        <v/>
      </c>
      <c r="F5771" t="str">
        <f t="shared" si="182"/>
        <v/>
      </c>
      <c r="H5771" s="2"/>
      <c r="I5771">
        <f>+ABS(SUMIF($A$4:$A$11183,A5771,$H$4:$H$11183)-IF(ISERROR(VLOOKUP(A5771,Seguimiento_Mar_2025!G$4:U$356,15,FALSE)),0,VLOOKUP(A5771,Seguimiento_Mar_2025!G$4:U$356,15,FALSE)))</f>
        <v>0</v>
      </c>
    </row>
    <row r="5772" spans="1:9">
      <c r="A5772" s="2"/>
      <c r="B5772" s="1" t="str">
        <f>+IF(LEN(A5772)&gt;0,VLOOKUP(A5772,Seguimiento_Mar_2025!G$4:H$356,2,FALSE),"")</f>
        <v/>
      </c>
      <c r="C5772" s="1" t="str">
        <f>+IF(LEN(A5772)&gt;0,VLOOKUP(A5772,Seguimiento_Mar_2025!G$4:J$356,4,FALSE),"")</f>
        <v/>
      </c>
      <c r="D5772" s="2"/>
      <c r="E5772" t="str">
        <f t="shared" si="181"/>
        <v/>
      </c>
      <c r="F5772" t="str">
        <f t="shared" si="182"/>
        <v/>
      </c>
      <c r="H5772" s="2"/>
      <c r="I5772">
        <f>+ABS(SUMIF($A$4:$A$11183,A5772,$H$4:$H$11183)-IF(ISERROR(VLOOKUP(A5772,Seguimiento_Mar_2025!G$4:U$356,15,FALSE)),0,VLOOKUP(A5772,Seguimiento_Mar_2025!G$4:U$356,15,FALSE)))</f>
        <v>0</v>
      </c>
    </row>
    <row r="5773" spans="1:9">
      <c r="A5773" s="2"/>
      <c r="B5773" s="1" t="str">
        <f>+IF(LEN(A5773)&gt;0,VLOOKUP(A5773,Seguimiento_Mar_2025!G$4:H$356,2,FALSE),"")</f>
        <v/>
      </c>
      <c r="C5773" s="1" t="str">
        <f>+IF(LEN(A5773)&gt;0,VLOOKUP(A5773,Seguimiento_Mar_2025!G$4:J$356,4,FALSE),"")</f>
        <v/>
      </c>
      <c r="D5773" s="2"/>
      <c r="E5773" t="str">
        <f t="shared" si="181"/>
        <v/>
      </c>
      <c r="F5773" t="str">
        <f t="shared" si="182"/>
        <v/>
      </c>
      <c r="H5773" s="2"/>
      <c r="I5773">
        <f>+ABS(SUMIF($A$4:$A$11183,A5773,$H$4:$H$11183)-IF(ISERROR(VLOOKUP(A5773,Seguimiento_Mar_2025!G$4:U$356,15,FALSE)),0,VLOOKUP(A5773,Seguimiento_Mar_2025!G$4:U$356,15,FALSE)))</f>
        <v>0</v>
      </c>
    </row>
    <row r="5774" spans="1:9">
      <c r="A5774" s="2"/>
      <c r="B5774" s="1" t="str">
        <f>+IF(LEN(A5774)&gt;0,VLOOKUP(A5774,Seguimiento_Mar_2025!G$4:H$356,2,FALSE),"")</f>
        <v/>
      </c>
      <c r="C5774" s="1" t="str">
        <f>+IF(LEN(A5774)&gt;0,VLOOKUP(A5774,Seguimiento_Mar_2025!G$4:J$356,4,FALSE),"")</f>
        <v/>
      </c>
      <c r="D5774" s="2"/>
      <c r="E5774" t="str">
        <f t="shared" si="181"/>
        <v/>
      </c>
      <c r="F5774" t="str">
        <f t="shared" si="182"/>
        <v/>
      </c>
      <c r="H5774" s="2"/>
      <c r="I5774">
        <f>+ABS(SUMIF($A$4:$A$11183,A5774,$H$4:$H$11183)-IF(ISERROR(VLOOKUP(A5774,Seguimiento_Mar_2025!G$4:U$356,15,FALSE)),0,VLOOKUP(A5774,Seguimiento_Mar_2025!G$4:U$356,15,FALSE)))</f>
        <v>0</v>
      </c>
    </row>
    <row r="5775" spans="1:9">
      <c r="A5775" s="2"/>
      <c r="B5775" s="1" t="str">
        <f>+IF(LEN(A5775)&gt;0,VLOOKUP(A5775,Seguimiento_Mar_2025!G$4:H$356,2,FALSE),"")</f>
        <v/>
      </c>
      <c r="C5775" s="1" t="str">
        <f>+IF(LEN(A5775)&gt;0,VLOOKUP(A5775,Seguimiento_Mar_2025!G$4:J$356,4,FALSE),"")</f>
        <v/>
      </c>
      <c r="D5775" s="2"/>
      <c r="E5775" t="str">
        <f t="shared" si="181"/>
        <v/>
      </c>
      <c r="F5775" t="str">
        <f t="shared" si="182"/>
        <v/>
      </c>
      <c r="H5775" s="2"/>
      <c r="I5775">
        <f>+ABS(SUMIF($A$4:$A$11183,A5775,$H$4:$H$11183)-IF(ISERROR(VLOOKUP(A5775,Seguimiento_Mar_2025!G$4:U$356,15,FALSE)),0,VLOOKUP(A5775,Seguimiento_Mar_2025!G$4:U$356,15,FALSE)))</f>
        <v>0</v>
      </c>
    </row>
    <row r="5776" spans="1:9">
      <c r="A5776" s="2"/>
      <c r="B5776" s="1" t="str">
        <f>+IF(LEN(A5776)&gt;0,VLOOKUP(A5776,Seguimiento_Mar_2025!G$4:H$356,2,FALSE),"")</f>
        <v/>
      </c>
      <c r="C5776" s="1" t="str">
        <f>+IF(LEN(A5776)&gt;0,VLOOKUP(A5776,Seguimiento_Mar_2025!G$4:J$356,4,FALSE),"")</f>
        <v/>
      </c>
      <c r="D5776" s="2"/>
      <c r="E5776" t="str">
        <f t="shared" si="181"/>
        <v/>
      </c>
      <c r="F5776" t="str">
        <f t="shared" si="182"/>
        <v/>
      </c>
      <c r="H5776" s="2"/>
      <c r="I5776">
        <f>+ABS(SUMIF($A$4:$A$11183,A5776,$H$4:$H$11183)-IF(ISERROR(VLOOKUP(A5776,Seguimiento_Mar_2025!G$4:U$356,15,FALSE)),0,VLOOKUP(A5776,Seguimiento_Mar_2025!G$4:U$356,15,FALSE)))</f>
        <v>0</v>
      </c>
    </row>
    <row r="5777" spans="1:9">
      <c r="A5777" s="2"/>
      <c r="B5777" s="1" t="str">
        <f>+IF(LEN(A5777)&gt;0,VLOOKUP(A5777,Seguimiento_Mar_2025!G$4:H$356,2,FALSE),"")</f>
        <v/>
      </c>
      <c r="C5777" s="1" t="str">
        <f>+IF(LEN(A5777)&gt;0,VLOOKUP(A5777,Seguimiento_Mar_2025!G$4:J$356,4,FALSE),"")</f>
        <v/>
      </c>
      <c r="D5777" s="2"/>
      <c r="E5777" t="str">
        <f t="shared" si="181"/>
        <v/>
      </c>
      <c r="F5777" t="str">
        <f t="shared" si="182"/>
        <v/>
      </c>
      <c r="H5777" s="2"/>
      <c r="I5777">
        <f>+ABS(SUMIF($A$4:$A$11183,A5777,$H$4:$H$11183)-IF(ISERROR(VLOOKUP(A5777,Seguimiento_Mar_2025!G$4:U$356,15,FALSE)),0,VLOOKUP(A5777,Seguimiento_Mar_2025!G$4:U$356,15,FALSE)))</f>
        <v>0</v>
      </c>
    </row>
    <row r="5778" spans="1:9">
      <c r="A5778" s="2"/>
      <c r="B5778" s="1" t="str">
        <f>+IF(LEN(A5778)&gt;0,VLOOKUP(A5778,Seguimiento_Mar_2025!G$4:H$356,2,FALSE),"")</f>
        <v/>
      </c>
      <c r="C5778" s="1" t="str">
        <f>+IF(LEN(A5778)&gt;0,VLOOKUP(A5778,Seguimiento_Mar_2025!G$4:J$356,4,FALSE),"")</f>
        <v/>
      </c>
      <c r="D5778" s="2"/>
      <c r="E5778" t="str">
        <f t="shared" si="181"/>
        <v/>
      </c>
      <c r="F5778" t="str">
        <f t="shared" si="182"/>
        <v/>
      </c>
      <c r="H5778" s="2"/>
      <c r="I5778">
        <f>+ABS(SUMIF($A$4:$A$11183,A5778,$H$4:$H$11183)-IF(ISERROR(VLOOKUP(A5778,Seguimiento_Mar_2025!G$4:U$356,15,FALSE)),0,VLOOKUP(A5778,Seguimiento_Mar_2025!G$4:U$356,15,FALSE)))</f>
        <v>0</v>
      </c>
    </row>
    <row r="5779" spans="1:9">
      <c r="A5779" s="2"/>
      <c r="B5779" s="1" t="str">
        <f>+IF(LEN(A5779)&gt;0,VLOOKUP(A5779,Seguimiento_Mar_2025!G$4:H$356,2,FALSE),"")</f>
        <v/>
      </c>
      <c r="C5779" s="1" t="str">
        <f>+IF(LEN(A5779)&gt;0,VLOOKUP(A5779,Seguimiento_Mar_2025!G$4:J$356,4,FALSE),"")</f>
        <v/>
      </c>
      <c r="D5779" s="2"/>
      <c r="E5779" t="str">
        <f t="shared" si="181"/>
        <v/>
      </c>
      <c r="F5779" t="str">
        <f t="shared" si="182"/>
        <v/>
      </c>
      <c r="H5779" s="2"/>
      <c r="I5779">
        <f>+ABS(SUMIF($A$4:$A$11183,A5779,$H$4:$H$11183)-IF(ISERROR(VLOOKUP(A5779,Seguimiento_Mar_2025!G$4:U$356,15,FALSE)),0,VLOOKUP(A5779,Seguimiento_Mar_2025!G$4:U$356,15,FALSE)))</f>
        <v>0</v>
      </c>
    </row>
    <row r="5780" spans="1:9">
      <c r="A5780" s="2"/>
      <c r="B5780" s="1" t="str">
        <f>+IF(LEN(A5780)&gt;0,VLOOKUP(A5780,Seguimiento_Mar_2025!G$4:H$356,2,FALSE),"")</f>
        <v/>
      </c>
      <c r="C5780" s="1" t="str">
        <f>+IF(LEN(A5780)&gt;0,VLOOKUP(A5780,Seguimiento_Mar_2025!G$4:J$356,4,FALSE),"")</f>
        <v/>
      </c>
      <c r="D5780" s="2"/>
      <c r="E5780" t="str">
        <f t="shared" si="181"/>
        <v/>
      </c>
      <c r="F5780" t="str">
        <f t="shared" si="182"/>
        <v/>
      </c>
      <c r="H5780" s="2"/>
      <c r="I5780">
        <f>+ABS(SUMIF($A$4:$A$11183,A5780,$H$4:$H$11183)-IF(ISERROR(VLOOKUP(A5780,Seguimiento_Mar_2025!G$4:U$356,15,FALSE)),0,VLOOKUP(A5780,Seguimiento_Mar_2025!G$4:U$356,15,FALSE)))</f>
        <v>0</v>
      </c>
    </row>
    <row r="5781" spans="1:9">
      <c r="A5781" s="2"/>
      <c r="B5781" s="1" t="str">
        <f>+IF(LEN(A5781)&gt;0,VLOOKUP(A5781,Seguimiento_Mar_2025!G$4:H$356,2,FALSE),"")</f>
        <v/>
      </c>
      <c r="C5781" s="1" t="str">
        <f>+IF(LEN(A5781)&gt;0,VLOOKUP(A5781,Seguimiento_Mar_2025!G$4:J$356,4,FALSE),"")</f>
        <v/>
      </c>
      <c r="D5781" s="2"/>
      <c r="E5781" t="str">
        <f t="shared" si="181"/>
        <v/>
      </c>
      <c r="F5781" t="str">
        <f t="shared" si="182"/>
        <v/>
      </c>
      <c r="H5781" s="2"/>
      <c r="I5781">
        <f>+ABS(SUMIF($A$4:$A$11183,A5781,$H$4:$H$11183)-IF(ISERROR(VLOOKUP(A5781,Seguimiento_Mar_2025!G$4:U$356,15,FALSE)),0,VLOOKUP(A5781,Seguimiento_Mar_2025!G$4:U$356,15,FALSE)))</f>
        <v>0</v>
      </c>
    </row>
    <row r="5782" spans="1:9">
      <c r="A5782" s="2"/>
      <c r="B5782" s="1" t="str">
        <f>+IF(LEN(A5782)&gt;0,VLOOKUP(A5782,Seguimiento_Mar_2025!G$4:H$356,2,FALSE),"")</f>
        <v/>
      </c>
      <c r="C5782" s="1" t="str">
        <f>+IF(LEN(A5782)&gt;0,VLOOKUP(A5782,Seguimiento_Mar_2025!G$4:J$356,4,FALSE),"")</f>
        <v/>
      </c>
      <c r="D5782" s="2"/>
      <c r="E5782" t="str">
        <f t="shared" si="181"/>
        <v/>
      </c>
      <c r="F5782" t="str">
        <f t="shared" si="182"/>
        <v/>
      </c>
      <c r="H5782" s="2"/>
      <c r="I5782">
        <f>+ABS(SUMIF($A$4:$A$11183,A5782,$H$4:$H$11183)-IF(ISERROR(VLOOKUP(A5782,Seguimiento_Mar_2025!G$4:U$356,15,FALSE)),0,VLOOKUP(A5782,Seguimiento_Mar_2025!G$4:U$356,15,FALSE)))</f>
        <v>0</v>
      </c>
    </row>
    <row r="5783" spans="1:9">
      <c r="A5783" s="2"/>
      <c r="B5783" s="1" t="str">
        <f>+IF(LEN(A5783)&gt;0,VLOOKUP(A5783,Seguimiento_Mar_2025!G$4:H$356,2,FALSE),"")</f>
        <v/>
      </c>
      <c r="C5783" s="1" t="str">
        <f>+IF(LEN(A5783)&gt;0,VLOOKUP(A5783,Seguimiento_Mar_2025!G$4:J$356,4,FALSE),"")</f>
        <v/>
      </c>
      <c r="D5783" s="2"/>
      <c r="E5783" t="str">
        <f t="shared" si="181"/>
        <v/>
      </c>
      <c r="F5783" t="str">
        <f t="shared" si="182"/>
        <v/>
      </c>
      <c r="H5783" s="2"/>
      <c r="I5783">
        <f>+ABS(SUMIF($A$4:$A$11183,A5783,$H$4:$H$11183)-IF(ISERROR(VLOOKUP(A5783,Seguimiento_Mar_2025!G$4:U$356,15,FALSE)),0,VLOOKUP(A5783,Seguimiento_Mar_2025!G$4:U$356,15,FALSE)))</f>
        <v>0</v>
      </c>
    </row>
    <row r="5784" spans="1:9">
      <c r="A5784" s="2"/>
      <c r="B5784" s="1" t="str">
        <f>+IF(LEN(A5784)&gt;0,VLOOKUP(A5784,Seguimiento_Mar_2025!G$4:H$356,2,FALSE),"")</f>
        <v/>
      </c>
      <c r="C5784" s="1" t="str">
        <f>+IF(LEN(A5784)&gt;0,VLOOKUP(A5784,Seguimiento_Mar_2025!G$4:J$356,4,FALSE),"")</f>
        <v/>
      </c>
      <c r="D5784" s="2"/>
      <c r="E5784" t="str">
        <f t="shared" si="181"/>
        <v/>
      </c>
      <c r="F5784" t="str">
        <f t="shared" si="182"/>
        <v/>
      </c>
      <c r="H5784" s="2"/>
      <c r="I5784">
        <f>+ABS(SUMIF($A$4:$A$11183,A5784,$H$4:$H$11183)-IF(ISERROR(VLOOKUP(A5784,Seguimiento_Mar_2025!G$4:U$356,15,FALSE)),0,VLOOKUP(A5784,Seguimiento_Mar_2025!G$4:U$356,15,FALSE)))</f>
        <v>0</v>
      </c>
    </row>
    <row r="5785" spans="1:9">
      <c r="A5785" s="2"/>
      <c r="B5785" s="1" t="str">
        <f>+IF(LEN(A5785)&gt;0,VLOOKUP(A5785,Seguimiento_Mar_2025!G$4:H$356,2,FALSE),"")</f>
        <v/>
      </c>
      <c r="C5785" s="1" t="str">
        <f>+IF(LEN(A5785)&gt;0,VLOOKUP(A5785,Seguimiento_Mar_2025!G$4:J$356,4,FALSE),"")</f>
        <v/>
      </c>
      <c r="D5785" s="2"/>
      <c r="E5785" t="str">
        <f t="shared" si="181"/>
        <v/>
      </c>
      <c r="F5785" t="str">
        <f t="shared" si="182"/>
        <v/>
      </c>
      <c r="H5785" s="2"/>
      <c r="I5785">
        <f>+ABS(SUMIF($A$4:$A$11183,A5785,$H$4:$H$11183)-IF(ISERROR(VLOOKUP(A5785,Seguimiento_Mar_2025!G$4:U$356,15,FALSE)),0,VLOOKUP(A5785,Seguimiento_Mar_2025!G$4:U$356,15,FALSE)))</f>
        <v>0</v>
      </c>
    </row>
    <row r="5786" spans="1:9">
      <c r="A5786" s="2"/>
      <c r="B5786" s="1" t="str">
        <f>+IF(LEN(A5786)&gt;0,VLOOKUP(A5786,Seguimiento_Mar_2025!G$4:H$356,2,FALSE),"")</f>
        <v/>
      </c>
      <c r="C5786" s="1" t="str">
        <f>+IF(LEN(A5786)&gt;0,VLOOKUP(A5786,Seguimiento_Mar_2025!G$4:J$356,4,FALSE),"")</f>
        <v/>
      </c>
      <c r="D5786" s="2"/>
      <c r="E5786" t="str">
        <f t="shared" si="181"/>
        <v/>
      </c>
      <c r="F5786" t="str">
        <f t="shared" si="182"/>
        <v/>
      </c>
      <c r="H5786" s="2"/>
      <c r="I5786">
        <f>+ABS(SUMIF($A$4:$A$11183,A5786,$H$4:$H$11183)-IF(ISERROR(VLOOKUP(A5786,Seguimiento_Mar_2025!G$4:U$356,15,FALSE)),0,VLOOKUP(A5786,Seguimiento_Mar_2025!G$4:U$356,15,FALSE)))</f>
        <v>0</v>
      </c>
    </row>
    <row r="5787" spans="1:9">
      <c r="A5787" s="2"/>
      <c r="B5787" s="1" t="str">
        <f>+IF(LEN(A5787)&gt;0,VLOOKUP(A5787,Seguimiento_Mar_2025!G$4:H$356,2,FALSE),"")</f>
        <v/>
      </c>
      <c r="C5787" s="1" t="str">
        <f>+IF(LEN(A5787)&gt;0,VLOOKUP(A5787,Seguimiento_Mar_2025!G$4:J$356,4,FALSE),"")</f>
        <v/>
      </c>
      <c r="D5787" s="2"/>
      <c r="E5787" t="str">
        <f t="shared" si="181"/>
        <v/>
      </c>
      <c r="F5787" t="str">
        <f t="shared" si="182"/>
        <v/>
      </c>
      <c r="H5787" s="2"/>
      <c r="I5787">
        <f>+ABS(SUMIF($A$4:$A$11183,A5787,$H$4:$H$11183)-IF(ISERROR(VLOOKUP(A5787,Seguimiento_Mar_2025!G$4:U$356,15,FALSE)),0,VLOOKUP(A5787,Seguimiento_Mar_2025!G$4:U$356,15,FALSE)))</f>
        <v>0</v>
      </c>
    </row>
    <row r="5788" spans="1:9">
      <c r="A5788" s="2"/>
      <c r="B5788" s="1" t="str">
        <f>+IF(LEN(A5788)&gt;0,VLOOKUP(A5788,Seguimiento_Mar_2025!G$4:H$356,2,FALSE),"")</f>
        <v/>
      </c>
      <c r="C5788" s="1" t="str">
        <f>+IF(LEN(A5788)&gt;0,VLOOKUP(A5788,Seguimiento_Mar_2025!G$4:J$356,4,FALSE),"")</f>
        <v/>
      </c>
      <c r="D5788" s="2"/>
      <c r="E5788" t="str">
        <f t="shared" si="181"/>
        <v/>
      </c>
      <c r="F5788" t="str">
        <f t="shared" si="182"/>
        <v/>
      </c>
      <c r="H5788" s="2"/>
      <c r="I5788">
        <f>+ABS(SUMIF($A$4:$A$11183,A5788,$H$4:$H$11183)-IF(ISERROR(VLOOKUP(A5788,Seguimiento_Mar_2025!G$4:U$356,15,FALSE)),0,VLOOKUP(A5788,Seguimiento_Mar_2025!G$4:U$356,15,FALSE)))</f>
        <v>0</v>
      </c>
    </row>
    <row r="5789" spans="1:9">
      <c r="A5789" s="2"/>
      <c r="B5789" s="1" t="str">
        <f>+IF(LEN(A5789)&gt;0,VLOOKUP(A5789,Seguimiento_Mar_2025!G$4:H$356,2,FALSE),"")</f>
        <v/>
      </c>
      <c r="C5789" s="1" t="str">
        <f>+IF(LEN(A5789)&gt;0,VLOOKUP(A5789,Seguimiento_Mar_2025!G$4:J$356,4,FALSE),"")</f>
        <v/>
      </c>
      <c r="D5789" s="2"/>
      <c r="E5789" t="str">
        <f t="shared" si="181"/>
        <v/>
      </c>
      <c r="F5789" t="str">
        <f t="shared" si="182"/>
        <v/>
      </c>
      <c r="H5789" s="2"/>
      <c r="I5789">
        <f>+ABS(SUMIF($A$4:$A$11183,A5789,$H$4:$H$11183)-IF(ISERROR(VLOOKUP(A5789,Seguimiento_Mar_2025!G$4:U$356,15,FALSE)),0,VLOOKUP(A5789,Seguimiento_Mar_2025!G$4:U$356,15,FALSE)))</f>
        <v>0</v>
      </c>
    </row>
    <row r="5790" spans="1:9">
      <c r="A5790" s="2"/>
      <c r="B5790" s="1" t="str">
        <f>+IF(LEN(A5790)&gt;0,VLOOKUP(A5790,Seguimiento_Mar_2025!G$4:H$356,2,FALSE),"")</f>
        <v/>
      </c>
      <c r="C5790" s="1" t="str">
        <f>+IF(LEN(A5790)&gt;0,VLOOKUP(A5790,Seguimiento_Mar_2025!G$4:J$356,4,FALSE),"")</f>
        <v/>
      </c>
      <c r="D5790" s="2"/>
      <c r="E5790" t="str">
        <f t="shared" si="181"/>
        <v/>
      </c>
      <c r="F5790" t="str">
        <f t="shared" si="182"/>
        <v/>
      </c>
      <c r="H5790" s="2"/>
      <c r="I5790">
        <f>+ABS(SUMIF($A$4:$A$11183,A5790,$H$4:$H$11183)-IF(ISERROR(VLOOKUP(A5790,Seguimiento_Mar_2025!G$4:U$356,15,FALSE)),0,VLOOKUP(A5790,Seguimiento_Mar_2025!G$4:U$356,15,FALSE)))</f>
        <v>0</v>
      </c>
    </row>
    <row r="5791" spans="1:9">
      <c r="A5791" s="2"/>
      <c r="B5791" s="1" t="str">
        <f>+IF(LEN(A5791)&gt;0,VLOOKUP(A5791,Seguimiento_Mar_2025!G$4:H$356,2,FALSE),"")</f>
        <v/>
      </c>
      <c r="C5791" s="1" t="str">
        <f>+IF(LEN(A5791)&gt;0,VLOOKUP(A5791,Seguimiento_Mar_2025!G$4:J$356,4,FALSE),"")</f>
        <v/>
      </c>
      <c r="D5791" s="2"/>
      <c r="E5791" t="str">
        <f t="shared" si="181"/>
        <v/>
      </c>
      <c r="F5791" t="str">
        <f t="shared" si="182"/>
        <v/>
      </c>
      <c r="H5791" s="2"/>
      <c r="I5791">
        <f>+ABS(SUMIF($A$4:$A$11183,A5791,$H$4:$H$11183)-IF(ISERROR(VLOOKUP(A5791,Seguimiento_Mar_2025!G$4:U$356,15,FALSE)),0,VLOOKUP(A5791,Seguimiento_Mar_2025!G$4:U$356,15,FALSE)))</f>
        <v>0</v>
      </c>
    </row>
    <row r="5792" spans="1:9">
      <c r="A5792" s="2"/>
      <c r="B5792" s="1" t="str">
        <f>+IF(LEN(A5792)&gt;0,VLOOKUP(A5792,Seguimiento_Mar_2025!G$4:H$356,2,FALSE),"")</f>
        <v/>
      </c>
      <c r="C5792" s="1" t="str">
        <f>+IF(LEN(A5792)&gt;0,VLOOKUP(A5792,Seguimiento_Mar_2025!G$4:J$356,4,FALSE),"")</f>
        <v/>
      </c>
      <c r="D5792" s="2"/>
      <c r="E5792" t="str">
        <f t="shared" si="181"/>
        <v/>
      </c>
      <c r="F5792" t="str">
        <f t="shared" si="182"/>
        <v/>
      </c>
      <c r="H5792" s="2"/>
      <c r="I5792">
        <f>+ABS(SUMIF($A$4:$A$11183,A5792,$H$4:$H$11183)-IF(ISERROR(VLOOKUP(A5792,Seguimiento_Mar_2025!G$4:U$356,15,FALSE)),0,VLOOKUP(A5792,Seguimiento_Mar_2025!G$4:U$356,15,FALSE)))</f>
        <v>0</v>
      </c>
    </row>
    <row r="5793" spans="1:9">
      <c r="A5793" s="2"/>
      <c r="B5793" s="1" t="str">
        <f>+IF(LEN(A5793)&gt;0,VLOOKUP(A5793,Seguimiento_Mar_2025!G$4:H$356,2,FALSE),"")</f>
        <v/>
      </c>
      <c r="C5793" s="1" t="str">
        <f>+IF(LEN(A5793)&gt;0,VLOOKUP(A5793,Seguimiento_Mar_2025!G$4:J$356,4,FALSE),"")</f>
        <v/>
      </c>
      <c r="D5793" s="2"/>
      <c r="E5793" t="str">
        <f t="shared" si="181"/>
        <v/>
      </c>
      <c r="F5793" t="str">
        <f t="shared" si="182"/>
        <v/>
      </c>
      <c r="H5793" s="2"/>
      <c r="I5793">
        <f>+ABS(SUMIF($A$4:$A$11183,A5793,$H$4:$H$11183)-IF(ISERROR(VLOOKUP(A5793,Seguimiento_Mar_2025!G$4:U$356,15,FALSE)),0,VLOOKUP(A5793,Seguimiento_Mar_2025!G$4:U$356,15,FALSE)))</f>
        <v>0</v>
      </c>
    </row>
    <row r="5794" spans="1:9">
      <c r="A5794" s="2"/>
      <c r="B5794" s="1" t="str">
        <f>+IF(LEN(A5794)&gt;0,VLOOKUP(A5794,Seguimiento_Mar_2025!G$4:H$356,2,FALSE),"")</f>
        <v/>
      </c>
      <c r="C5794" s="1" t="str">
        <f>+IF(LEN(A5794)&gt;0,VLOOKUP(A5794,Seguimiento_Mar_2025!G$4:J$356,4,FALSE),"")</f>
        <v/>
      </c>
      <c r="D5794" s="2"/>
      <c r="E5794" t="str">
        <f t="shared" si="181"/>
        <v/>
      </c>
      <c r="F5794" t="str">
        <f t="shared" si="182"/>
        <v/>
      </c>
      <c r="H5794" s="2"/>
      <c r="I5794">
        <f>+ABS(SUMIF($A$4:$A$11183,A5794,$H$4:$H$11183)-IF(ISERROR(VLOOKUP(A5794,Seguimiento_Mar_2025!G$4:U$356,15,FALSE)),0,VLOOKUP(A5794,Seguimiento_Mar_2025!G$4:U$356,15,FALSE)))</f>
        <v>0</v>
      </c>
    </row>
    <row r="5795" spans="1:9">
      <c r="A5795" s="2"/>
      <c r="B5795" s="1" t="str">
        <f>+IF(LEN(A5795)&gt;0,VLOOKUP(A5795,Seguimiento_Mar_2025!G$4:H$356,2,FALSE),"")</f>
        <v/>
      </c>
      <c r="C5795" s="1" t="str">
        <f>+IF(LEN(A5795)&gt;0,VLOOKUP(A5795,Seguimiento_Mar_2025!G$4:J$356,4,FALSE),"")</f>
        <v/>
      </c>
      <c r="D5795" s="2"/>
      <c r="E5795" t="str">
        <f t="shared" si="181"/>
        <v/>
      </c>
      <c r="F5795" t="str">
        <f t="shared" si="182"/>
        <v/>
      </c>
      <c r="H5795" s="2"/>
      <c r="I5795">
        <f>+ABS(SUMIF($A$4:$A$11183,A5795,$H$4:$H$11183)-IF(ISERROR(VLOOKUP(A5795,Seguimiento_Mar_2025!G$4:U$356,15,FALSE)),0,VLOOKUP(A5795,Seguimiento_Mar_2025!G$4:U$356,15,FALSE)))</f>
        <v>0</v>
      </c>
    </row>
    <row r="5796" spans="1:9">
      <c r="A5796" s="2"/>
      <c r="B5796" s="1" t="str">
        <f>+IF(LEN(A5796)&gt;0,VLOOKUP(A5796,Seguimiento_Mar_2025!G$4:H$356,2,FALSE),"")</f>
        <v/>
      </c>
      <c r="C5796" s="1" t="str">
        <f>+IF(LEN(A5796)&gt;0,VLOOKUP(A5796,Seguimiento_Mar_2025!G$4:J$356,4,FALSE),"")</f>
        <v/>
      </c>
      <c r="D5796" s="2"/>
      <c r="E5796" t="str">
        <f t="shared" si="181"/>
        <v/>
      </c>
      <c r="F5796" t="str">
        <f t="shared" si="182"/>
        <v/>
      </c>
      <c r="H5796" s="2"/>
      <c r="I5796">
        <f>+ABS(SUMIF($A$4:$A$11183,A5796,$H$4:$H$11183)-IF(ISERROR(VLOOKUP(A5796,Seguimiento_Mar_2025!G$4:U$356,15,FALSE)),0,VLOOKUP(A5796,Seguimiento_Mar_2025!G$4:U$356,15,FALSE)))</f>
        <v>0</v>
      </c>
    </row>
    <row r="5797" spans="1:9">
      <c r="A5797" s="2"/>
      <c r="B5797" s="1" t="str">
        <f>+IF(LEN(A5797)&gt;0,VLOOKUP(A5797,Seguimiento_Mar_2025!G$4:H$356,2,FALSE),"")</f>
        <v/>
      </c>
      <c r="C5797" s="1" t="str">
        <f>+IF(LEN(A5797)&gt;0,VLOOKUP(A5797,Seguimiento_Mar_2025!G$4:J$356,4,FALSE),"")</f>
        <v/>
      </c>
      <c r="D5797" s="2"/>
      <c r="E5797" t="str">
        <f t="shared" si="181"/>
        <v/>
      </c>
      <c r="F5797" t="str">
        <f t="shared" si="182"/>
        <v/>
      </c>
      <c r="H5797" s="2"/>
      <c r="I5797">
        <f>+ABS(SUMIF($A$4:$A$11183,A5797,$H$4:$H$11183)-IF(ISERROR(VLOOKUP(A5797,Seguimiento_Mar_2025!G$4:U$356,15,FALSE)),0,VLOOKUP(A5797,Seguimiento_Mar_2025!G$4:U$356,15,FALSE)))</f>
        <v>0</v>
      </c>
    </row>
    <row r="5798" spans="1:9">
      <c r="A5798" s="2"/>
      <c r="B5798" s="1" t="str">
        <f>+IF(LEN(A5798)&gt;0,VLOOKUP(A5798,Seguimiento_Mar_2025!G$4:H$356,2,FALSE),"")</f>
        <v/>
      </c>
      <c r="C5798" s="1" t="str">
        <f>+IF(LEN(A5798)&gt;0,VLOOKUP(A5798,Seguimiento_Mar_2025!G$4:J$356,4,FALSE),"")</f>
        <v/>
      </c>
      <c r="D5798" s="2"/>
      <c r="E5798" t="str">
        <f t="shared" si="181"/>
        <v/>
      </c>
      <c r="F5798" t="str">
        <f t="shared" si="182"/>
        <v/>
      </c>
      <c r="H5798" s="2"/>
      <c r="I5798">
        <f>+ABS(SUMIF($A$4:$A$11183,A5798,$H$4:$H$11183)-IF(ISERROR(VLOOKUP(A5798,Seguimiento_Mar_2025!G$4:U$356,15,FALSE)),0,VLOOKUP(A5798,Seguimiento_Mar_2025!G$4:U$356,15,FALSE)))</f>
        <v>0</v>
      </c>
    </row>
    <row r="5799" spans="1:9">
      <c r="A5799" s="2"/>
      <c r="B5799" s="1" t="str">
        <f>+IF(LEN(A5799)&gt;0,VLOOKUP(A5799,Seguimiento_Mar_2025!G$4:H$356,2,FALSE),"")</f>
        <v/>
      </c>
      <c r="C5799" s="1" t="str">
        <f>+IF(LEN(A5799)&gt;0,VLOOKUP(A5799,Seguimiento_Mar_2025!G$4:J$356,4,FALSE),"")</f>
        <v/>
      </c>
      <c r="D5799" s="2"/>
      <c r="E5799" t="str">
        <f t="shared" si="181"/>
        <v/>
      </c>
      <c r="F5799" t="str">
        <f t="shared" si="182"/>
        <v/>
      </c>
      <c r="H5799" s="2"/>
      <c r="I5799">
        <f>+ABS(SUMIF($A$4:$A$11183,A5799,$H$4:$H$11183)-IF(ISERROR(VLOOKUP(A5799,Seguimiento_Mar_2025!G$4:U$356,15,FALSE)),0,VLOOKUP(A5799,Seguimiento_Mar_2025!G$4:U$356,15,FALSE)))</f>
        <v>0</v>
      </c>
    </row>
    <row r="5800" spans="1:9">
      <c r="A5800" s="2"/>
      <c r="B5800" s="1" t="str">
        <f>+IF(LEN(A5800)&gt;0,VLOOKUP(A5800,Seguimiento_Mar_2025!G$4:H$356,2,FALSE),"")</f>
        <v/>
      </c>
      <c r="C5800" s="1" t="str">
        <f>+IF(LEN(A5800)&gt;0,VLOOKUP(A5800,Seguimiento_Mar_2025!G$4:J$356,4,FALSE),"")</f>
        <v/>
      </c>
      <c r="D5800" s="2"/>
      <c r="E5800" t="str">
        <f t="shared" si="181"/>
        <v/>
      </c>
      <c r="F5800" t="str">
        <f t="shared" si="182"/>
        <v/>
      </c>
      <c r="H5800" s="2"/>
      <c r="I5800">
        <f>+ABS(SUMIF($A$4:$A$11183,A5800,$H$4:$H$11183)-IF(ISERROR(VLOOKUP(A5800,Seguimiento_Mar_2025!G$4:U$356,15,FALSE)),0,VLOOKUP(A5800,Seguimiento_Mar_2025!G$4:U$356,15,FALSE)))</f>
        <v>0</v>
      </c>
    </row>
    <row r="5801" spans="1:9">
      <c r="A5801" s="2"/>
      <c r="B5801" s="1" t="str">
        <f>+IF(LEN(A5801)&gt;0,VLOOKUP(A5801,Seguimiento_Mar_2025!G$4:H$356,2,FALSE),"")</f>
        <v/>
      </c>
      <c r="C5801" s="1" t="str">
        <f>+IF(LEN(A5801)&gt;0,VLOOKUP(A5801,Seguimiento_Mar_2025!G$4:J$356,4,FALSE),"")</f>
        <v/>
      </c>
      <c r="D5801" s="2"/>
      <c r="E5801" t="str">
        <f t="shared" ref="E5801:E5864" si="183">+A5801&amp;D5801</f>
        <v/>
      </c>
      <c r="F5801" t="str">
        <f t="shared" si="182"/>
        <v/>
      </c>
      <c r="H5801" s="2"/>
      <c r="I5801">
        <f>+ABS(SUMIF($A$4:$A$11183,A5801,$H$4:$H$11183)-IF(ISERROR(VLOOKUP(A5801,Seguimiento_Mar_2025!G$4:U$356,15,FALSE)),0,VLOOKUP(A5801,Seguimiento_Mar_2025!G$4:U$356,15,FALSE)))</f>
        <v>0</v>
      </c>
    </row>
    <row r="5802" spans="1:9">
      <c r="A5802" s="2"/>
      <c r="B5802" s="1" t="str">
        <f>+IF(LEN(A5802)&gt;0,VLOOKUP(A5802,Seguimiento_Mar_2025!G$4:H$356,2,FALSE),"")</f>
        <v/>
      </c>
      <c r="C5802" s="1" t="str">
        <f>+IF(LEN(A5802)&gt;0,VLOOKUP(A5802,Seguimiento_Mar_2025!G$4:J$356,4,FALSE),"")</f>
        <v/>
      </c>
      <c r="D5802" s="2"/>
      <c r="E5802" t="str">
        <f t="shared" si="183"/>
        <v/>
      </c>
      <c r="F5802" t="str">
        <f t="shared" si="182"/>
        <v/>
      </c>
      <c r="H5802" s="2"/>
      <c r="I5802">
        <f>+ABS(SUMIF($A$4:$A$11183,A5802,$H$4:$H$11183)-IF(ISERROR(VLOOKUP(A5802,Seguimiento_Mar_2025!G$4:U$356,15,FALSE)),0,VLOOKUP(A5802,Seguimiento_Mar_2025!G$4:U$356,15,FALSE)))</f>
        <v>0</v>
      </c>
    </row>
    <row r="5803" spans="1:9">
      <c r="A5803" s="2"/>
      <c r="B5803" s="1" t="str">
        <f>+IF(LEN(A5803)&gt;0,VLOOKUP(A5803,Seguimiento_Mar_2025!G$4:H$356,2,FALSE),"")</f>
        <v/>
      </c>
      <c r="C5803" s="1" t="str">
        <f>+IF(LEN(A5803)&gt;0,VLOOKUP(A5803,Seguimiento_Mar_2025!G$4:J$356,4,FALSE),"")</f>
        <v/>
      </c>
      <c r="D5803" s="2"/>
      <c r="E5803" t="str">
        <f t="shared" si="183"/>
        <v/>
      </c>
      <c r="F5803" t="str">
        <f t="shared" si="182"/>
        <v/>
      </c>
      <c r="H5803" s="2"/>
      <c r="I5803">
        <f>+ABS(SUMIF($A$4:$A$11183,A5803,$H$4:$H$11183)-IF(ISERROR(VLOOKUP(A5803,Seguimiento_Mar_2025!G$4:U$356,15,FALSE)),0,VLOOKUP(A5803,Seguimiento_Mar_2025!G$4:U$356,15,FALSE)))</f>
        <v>0</v>
      </c>
    </row>
    <row r="5804" spans="1:9">
      <c r="A5804" s="2"/>
      <c r="B5804" s="1" t="str">
        <f>+IF(LEN(A5804)&gt;0,VLOOKUP(A5804,Seguimiento_Mar_2025!G$4:H$356,2,FALSE),"")</f>
        <v/>
      </c>
      <c r="C5804" s="1" t="str">
        <f>+IF(LEN(A5804)&gt;0,VLOOKUP(A5804,Seguimiento_Mar_2025!G$4:J$356,4,FALSE),"")</f>
        <v/>
      </c>
      <c r="D5804" s="2"/>
      <c r="E5804" t="str">
        <f t="shared" si="183"/>
        <v/>
      </c>
      <c r="F5804" t="str">
        <f t="shared" si="182"/>
        <v/>
      </c>
      <c r="H5804" s="2"/>
      <c r="I5804">
        <f>+ABS(SUMIF($A$4:$A$11183,A5804,$H$4:$H$11183)-IF(ISERROR(VLOOKUP(A5804,Seguimiento_Mar_2025!G$4:U$356,15,FALSE)),0,VLOOKUP(A5804,Seguimiento_Mar_2025!G$4:U$356,15,FALSE)))</f>
        <v>0</v>
      </c>
    </row>
    <row r="5805" spans="1:9">
      <c r="A5805" s="2"/>
      <c r="B5805" s="1" t="str">
        <f>+IF(LEN(A5805)&gt;0,VLOOKUP(A5805,Seguimiento_Mar_2025!G$4:H$356,2,FALSE),"")</f>
        <v/>
      </c>
      <c r="C5805" s="1" t="str">
        <f>+IF(LEN(A5805)&gt;0,VLOOKUP(A5805,Seguimiento_Mar_2025!G$4:J$356,4,FALSE),"")</f>
        <v/>
      </c>
      <c r="D5805" s="2"/>
      <c r="E5805" t="str">
        <f t="shared" si="183"/>
        <v/>
      </c>
      <c r="F5805" t="str">
        <f t="shared" si="182"/>
        <v/>
      </c>
      <c r="H5805" s="2"/>
      <c r="I5805">
        <f>+ABS(SUMIF($A$4:$A$11183,A5805,$H$4:$H$11183)-IF(ISERROR(VLOOKUP(A5805,Seguimiento_Mar_2025!G$4:U$356,15,FALSE)),0,VLOOKUP(A5805,Seguimiento_Mar_2025!G$4:U$356,15,FALSE)))</f>
        <v>0</v>
      </c>
    </row>
    <row r="5806" spans="1:9">
      <c r="A5806" s="2"/>
      <c r="B5806" s="1" t="str">
        <f>+IF(LEN(A5806)&gt;0,VLOOKUP(A5806,Seguimiento_Mar_2025!G$4:H$356,2,FALSE),"")</f>
        <v/>
      </c>
      <c r="C5806" s="1" t="str">
        <f>+IF(LEN(A5806)&gt;0,VLOOKUP(A5806,Seguimiento_Mar_2025!G$4:J$356,4,FALSE),"")</f>
        <v/>
      </c>
      <c r="D5806" s="2"/>
      <c r="E5806" t="str">
        <f t="shared" si="183"/>
        <v/>
      </c>
      <c r="F5806" t="str">
        <f t="shared" si="182"/>
        <v/>
      </c>
      <c r="H5806" s="2"/>
      <c r="I5806">
        <f>+ABS(SUMIF($A$4:$A$11183,A5806,$H$4:$H$11183)-IF(ISERROR(VLOOKUP(A5806,Seguimiento_Mar_2025!G$4:U$356,15,FALSE)),0,VLOOKUP(A5806,Seguimiento_Mar_2025!G$4:U$356,15,FALSE)))</f>
        <v>0</v>
      </c>
    </row>
    <row r="5807" spans="1:9">
      <c r="A5807" s="2"/>
      <c r="B5807" s="1" t="str">
        <f>+IF(LEN(A5807)&gt;0,VLOOKUP(A5807,Seguimiento_Mar_2025!G$4:H$356,2,FALSE),"")</f>
        <v/>
      </c>
      <c r="C5807" s="1" t="str">
        <f>+IF(LEN(A5807)&gt;0,VLOOKUP(A5807,Seguimiento_Mar_2025!G$4:J$356,4,FALSE),"")</f>
        <v/>
      </c>
      <c r="D5807" s="2"/>
      <c r="E5807" t="str">
        <f t="shared" si="183"/>
        <v/>
      </c>
      <c r="F5807" t="str">
        <f t="shared" si="182"/>
        <v/>
      </c>
      <c r="H5807" s="2"/>
      <c r="I5807">
        <f>+ABS(SUMIF($A$4:$A$11183,A5807,$H$4:$H$11183)-IF(ISERROR(VLOOKUP(A5807,Seguimiento_Mar_2025!G$4:U$356,15,FALSE)),0,VLOOKUP(A5807,Seguimiento_Mar_2025!G$4:U$356,15,FALSE)))</f>
        <v>0</v>
      </c>
    </row>
    <row r="5808" spans="1:9">
      <c r="A5808" s="2"/>
      <c r="B5808" s="1" t="str">
        <f>+IF(LEN(A5808)&gt;0,VLOOKUP(A5808,Seguimiento_Mar_2025!G$4:H$356,2,FALSE),"")</f>
        <v/>
      </c>
      <c r="C5808" s="1" t="str">
        <f>+IF(LEN(A5808)&gt;0,VLOOKUP(A5808,Seguimiento_Mar_2025!G$4:J$356,4,FALSE),"")</f>
        <v/>
      </c>
      <c r="D5808" s="2"/>
      <c r="E5808" t="str">
        <f t="shared" si="183"/>
        <v/>
      </c>
      <c r="F5808" t="str">
        <f t="shared" si="182"/>
        <v/>
      </c>
      <c r="H5808" s="2"/>
      <c r="I5808">
        <f>+ABS(SUMIF($A$4:$A$11183,A5808,$H$4:$H$11183)-IF(ISERROR(VLOOKUP(A5808,Seguimiento_Mar_2025!G$4:U$356,15,FALSE)),0,VLOOKUP(A5808,Seguimiento_Mar_2025!G$4:U$356,15,FALSE)))</f>
        <v>0</v>
      </c>
    </row>
    <row r="5809" spans="1:9">
      <c r="A5809" s="2"/>
      <c r="B5809" s="1" t="str">
        <f>+IF(LEN(A5809)&gt;0,VLOOKUP(A5809,Seguimiento_Mar_2025!G$4:H$356,2,FALSE),"")</f>
        <v/>
      </c>
      <c r="C5809" s="1" t="str">
        <f>+IF(LEN(A5809)&gt;0,VLOOKUP(A5809,Seguimiento_Mar_2025!G$4:J$356,4,FALSE),"")</f>
        <v/>
      </c>
      <c r="D5809" s="2"/>
      <c r="E5809" t="str">
        <f t="shared" si="183"/>
        <v/>
      </c>
      <c r="F5809" t="str">
        <f t="shared" si="182"/>
        <v/>
      </c>
      <c r="H5809" s="2"/>
      <c r="I5809">
        <f>+ABS(SUMIF($A$4:$A$11183,A5809,$H$4:$H$11183)-IF(ISERROR(VLOOKUP(A5809,Seguimiento_Mar_2025!G$4:U$356,15,FALSE)),0,VLOOKUP(A5809,Seguimiento_Mar_2025!G$4:U$356,15,FALSE)))</f>
        <v>0</v>
      </c>
    </row>
    <row r="5810" spans="1:9">
      <c r="A5810" s="2"/>
      <c r="B5810" s="1" t="str">
        <f>+IF(LEN(A5810)&gt;0,VLOOKUP(A5810,Seguimiento_Mar_2025!G$4:H$356,2,FALSE),"")</f>
        <v/>
      </c>
      <c r="C5810" s="1" t="str">
        <f>+IF(LEN(A5810)&gt;0,VLOOKUP(A5810,Seguimiento_Mar_2025!G$4:J$356,4,FALSE),"")</f>
        <v/>
      </c>
      <c r="D5810" s="2"/>
      <c r="E5810" t="str">
        <f t="shared" si="183"/>
        <v/>
      </c>
      <c r="F5810" t="str">
        <f t="shared" si="182"/>
        <v/>
      </c>
      <c r="H5810" s="2"/>
      <c r="I5810">
        <f>+ABS(SUMIF($A$4:$A$11183,A5810,$H$4:$H$11183)-IF(ISERROR(VLOOKUP(A5810,Seguimiento_Mar_2025!G$4:U$356,15,FALSE)),0,VLOOKUP(A5810,Seguimiento_Mar_2025!G$4:U$356,15,FALSE)))</f>
        <v>0</v>
      </c>
    </row>
    <row r="5811" spans="1:9">
      <c r="A5811" s="2"/>
      <c r="B5811" s="1" t="str">
        <f>+IF(LEN(A5811)&gt;0,VLOOKUP(A5811,Seguimiento_Mar_2025!G$4:H$356,2,FALSE),"")</f>
        <v/>
      </c>
      <c r="C5811" s="1" t="str">
        <f>+IF(LEN(A5811)&gt;0,VLOOKUP(A5811,Seguimiento_Mar_2025!G$4:J$356,4,FALSE),"")</f>
        <v/>
      </c>
      <c r="D5811" s="2"/>
      <c r="E5811" t="str">
        <f t="shared" si="183"/>
        <v/>
      </c>
      <c r="F5811" t="str">
        <f t="shared" si="182"/>
        <v/>
      </c>
      <c r="H5811" s="2"/>
      <c r="I5811">
        <f>+ABS(SUMIF($A$4:$A$11183,A5811,$H$4:$H$11183)-IF(ISERROR(VLOOKUP(A5811,Seguimiento_Mar_2025!G$4:U$356,15,FALSE)),0,VLOOKUP(A5811,Seguimiento_Mar_2025!G$4:U$356,15,FALSE)))</f>
        <v>0</v>
      </c>
    </row>
    <row r="5812" spans="1:9">
      <c r="A5812" s="2"/>
      <c r="B5812" s="1" t="str">
        <f>+IF(LEN(A5812)&gt;0,VLOOKUP(A5812,Seguimiento_Mar_2025!G$4:H$356,2,FALSE),"")</f>
        <v/>
      </c>
      <c r="C5812" s="1" t="str">
        <f>+IF(LEN(A5812)&gt;0,VLOOKUP(A5812,Seguimiento_Mar_2025!G$4:J$356,4,FALSE),"")</f>
        <v/>
      </c>
      <c r="D5812" s="2"/>
      <c r="E5812" t="str">
        <f t="shared" si="183"/>
        <v/>
      </c>
      <c r="F5812" t="str">
        <f t="shared" si="182"/>
        <v/>
      </c>
      <c r="H5812" s="2"/>
      <c r="I5812">
        <f>+ABS(SUMIF($A$4:$A$11183,A5812,$H$4:$H$11183)-IF(ISERROR(VLOOKUP(A5812,Seguimiento_Mar_2025!G$4:U$356,15,FALSE)),0,VLOOKUP(A5812,Seguimiento_Mar_2025!G$4:U$356,15,FALSE)))</f>
        <v>0</v>
      </c>
    </row>
    <row r="5813" spans="1:9">
      <c r="A5813" s="2"/>
      <c r="B5813" s="1" t="str">
        <f>+IF(LEN(A5813)&gt;0,VLOOKUP(A5813,Seguimiento_Mar_2025!G$4:H$356,2,FALSE),"")</f>
        <v/>
      </c>
      <c r="C5813" s="1" t="str">
        <f>+IF(LEN(A5813)&gt;0,VLOOKUP(A5813,Seguimiento_Mar_2025!G$4:J$356,4,FALSE),"")</f>
        <v/>
      </c>
      <c r="D5813" s="2"/>
      <c r="E5813" t="str">
        <f t="shared" si="183"/>
        <v/>
      </c>
      <c r="F5813" t="str">
        <f t="shared" si="182"/>
        <v/>
      </c>
      <c r="H5813" s="2"/>
      <c r="I5813">
        <f>+ABS(SUMIF($A$4:$A$11183,A5813,$H$4:$H$11183)-IF(ISERROR(VLOOKUP(A5813,Seguimiento_Mar_2025!G$4:U$356,15,FALSE)),0,VLOOKUP(A5813,Seguimiento_Mar_2025!G$4:U$356,15,FALSE)))</f>
        <v>0</v>
      </c>
    </row>
    <row r="5814" spans="1:9">
      <c r="A5814" s="2"/>
      <c r="B5814" s="1" t="str">
        <f>+IF(LEN(A5814)&gt;0,VLOOKUP(A5814,Seguimiento_Mar_2025!G$4:H$356,2,FALSE),"")</f>
        <v/>
      </c>
      <c r="C5814" s="1" t="str">
        <f>+IF(LEN(A5814)&gt;0,VLOOKUP(A5814,Seguimiento_Mar_2025!G$4:J$356,4,FALSE),"")</f>
        <v/>
      </c>
      <c r="D5814" s="2"/>
      <c r="E5814" t="str">
        <f t="shared" si="183"/>
        <v/>
      </c>
      <c r="F5814" t="str">
        <f t="shared" si="182"/>
        <v/>
      </c>
      <c r="H5814" s="2"/>
      <c r="I5814">
        <f>+ABS(SUMIF($A$4:$A$11183,A5814,$H$4:$H$11183)-IF(ISERROR(VLOOKUP(A5814,Seguimiento_Mar_2025!G$4:U$356,15,FALSE)),0,VLOOKUP(A5814,Seguimiento_Mar_2025!G$4:U$356,15,FALSE)))</f>
        <v>0</v>
      </c>
    </row>
    <row r="5815" spans="1:9">
      <c r="A5815" s="2"/>
      <c r="B5815" s="1" t="str">
        <f>+IF(LEN(A5815)&gt;0,VLOOKUP(A5815,Seguimiento_Mar_2025!G$4:H$356,2,FALSE),"")</f>
        <v/>
      </c>
      <c r="C5815" s="1" t="str">
        <f>+IF(LEN(A5815)&gt;0,VLOOKUP(A5815,Seguimiento_Mar_2025!G$4:J$356,4,FALSE),"")</f>
        <v/>
      </c>
      <c r="D5815" s="2"/>
      <c r="E5815" t="str">
        <f t="shared" si="183"/>
        <v/>
      </c>
      <c r="F5815" t="str">
        <f t="shared" si="182"/>
        <v/>
      </c>
      <c r="H5815" s="2"/>
      <c r="I5815">
        <f>+ABS(SUMIF($A$4:$A$11183,A5815,$H$4:$H$11183)-IF(ISERROR(VLOOKUP(A5815,Seguimiento_Mar_2025!G$4:U$356,15,FALSE)),0,VLOOKUP(A5815,Seguimiento_Mar_2025!G$4:U$356,15,FALSE)))</f>
        <v>0</v>
      </c>
    </row>
    <row r="5816" spans="1:9">
      <c r="A5816" s="2"/>
      <c r="B5816" s="1" t="str">
        <f>+IF(LEN(A5816)&gt;0,VLOOKUP(A5816,Seguimiento_Mar_2025!G$4:H$356,2,FALSE),"")</f>
        <v/>
      </c>
      <c r="C5816" s="1" t="str">
        <f>+IF(LEN(A5816)&gt;0,VLOOKUP(A5816,Seguimiento_Mar_2025!G$4:J$356,4,FALSE),"")</f>
        <v/>
      </c>
      <c r="D5816" s="2"/>
      <c r="E5816" t="str">
        <f t="shared" si="183"/>
        <v/>
      </c>
      <c r="F5816" t="str">
        <f t="shared" si="182"/>
        <v/>
      </c>
      <c r="H5816" s="2"/>
      <c r="I5816">
        <f>+ABS(SUMIF($A$4:$A$11183,A5816,$H$4:$H$11183)-IF(ISERROR(VLOOKUP(A5816,Seguimiento_Mar_2025!G$4:U$356,15,FALSE)),0,VLOOKUP(A5816,Seguimiento_Mar_2025!G$4:U$356,15,FALSE)))</f>
        <v>0</v>
      </c>
    </row>
    <row r="5817" spans="1:9">
      <c r="A5817" s="2"/>
      <c r="B5817" s="1" t="str">
        <f>+IF(LEN(A5817)&gt;0,VLOOKUP(A5817,Seguimiento_Mar_2025!G$4:H$356,2,FALSE),"")</f>
        <v/>
      </c>
      <c r="C5817" s="1" t="str">
        <f>+IF(LEN(A5817)&gt;0,VLOOKUP(A5817,Seguimiento_Mar_2025!G$4:J$356,4,FALSE),"")</f>
        <v/>
      </c>
      <c r="D5817" s="2"/>
      <c r="E5817" t="str">
        <f t="shared" si="183"/>
        <v/>
      </c>
      <c r="F5817" t="str">
        <f t="shared" si="182"/>
        <v/>
      </c>
      <c r="H5817" s="2"/>
      <c r="I5817">
        <f>+ABS(SUMIF($A$4:$A$11183,A5817,$H$4:$H$11183)-IF(ISERROR(VLOOKUP(A5817,Seguimiento_Mar_2025!G$4:U$356,15,FALSE)),0,VLOOKUP(A5817,Seguimiento_Mar_2025!G$4:U$356,15,FALSE)))</f>
        <v>0</v>
      </c>
    </row>
    <row r="5818" spans="1:9">
      <c r="A5818" s="2"/>
      <c r="B5818" s="1" t="str">
        <f>+IF(LEN(A5818)&gt;0,VLOOKUP(A5818,Seguimiento_Mar_2025!G$4:H$356,2,FALSE),"")</f>
        <v/>
      </c>
      <c r="C5818" s="1" t="str">
        <f>+IF(LEN(A5818)&gt;0,VLOOKUP(A5818,Seguimiento_Mar_2025!G$4:J$356,4,FALSE),"")</f>
        <v/>
      </c>
      <c r="D5818" s="2"/>
      <c r="E5818" t="str">
        <f t="shared" si="183"/>
        <v/>
      </c>
      <c r="F5818" t="str">
        <f t="shared" si="182"/>
        <v/>
      </c>
      <c r="H5818" s="2"/>
      <c r="I5818">
        <f>+ABS(SUMIF($A$4:$A$11183,A5818,$H$4:$H$11183)-IF(ISERROR(VLOOKUP(A5818,Seguimiento_Mar_2025!G$4:U$356,15,FALSE)),0,VLOOKUP(A5818,Seguimiento_Mar_2025!G$4:U$356,15,FALSE)))</f>
        <v>0</v>
      </c>
    </row>
    <row r="5819" spans="1:9">
      <c r="A5819" s="2"/>
      <c r="B5819" s="1" t="str">
        <f>+IF(LEN(A5819)&gt;0,VLOOKUP(A5819,Seguimiento_Mar_2025!G$4:H$356,2,FALSE),"")</f>
        <v/>
      </c>
      <c r="C5819" s="1" t="str">
        <f>+IF(LEN(A5819)&gt;0,VLOOKUP(A5819,Seguimiento_Mar_2025!G$4:J$356,4,FALSE),"")</f>
        <v/>
      </c>
      <c r="D5819" s="2"/>
      <c r="E5819" t="str">
        <f t="shared" si="183"/>
        <v/>
      </c>
      <c r="F5819" t="str">
        <f t="shared" si="182"/>
        <v/>
      </c>
      <c r="H5819" s="2"/>
      <c r="I5819">
        <f>+ABS(SUMIF($A$4:$A$11183,A5819,$H$4:$H$11183)-IF(ISERROR(VLOOKUP(A5819,Seguimiento_Mar_2025!G$4:U$356,15,FALSE)),0,VLOOKUP(A5819,Seguimiento_Mar_2025!G$4:U$356,15,FALSE)))</f>
        <v>0</v>
      </c>
    </row>
    <row r="5820" spans="1:9">
      <c r="A5820" s="2"/>
      <c r="B5820" s="1" t="str">
        <f>+IF(LEN(A5820)&gt;0,VLOOKUP(A5820,Seguimiento_Mar_2025!G$4:H$356,2,FALSE),"")</f>
        <v/>
      </c>
      <c r="C5820" s="1" t="str">
        <f>+IF(LEN(A5820)&gt;0,VLOOKUP(A5820,Seguimiento_Mar_2025!G$4:J$356,4,FALSE),"")</f>
        <v/>
      </c>
      <c r="D5820" s="2"/>
      <c r="E5820" t="str">
        <f t="shared" si="183"/>
        <v/>
      </c>
      <c r="F5820" t="str">
        <f t="shared" si="182"/>
        <v/>
      </c>
      <c r="H5820" s="2"/>
      <c r="I5820">
        <f>+ABS(SUMIF($A$4:$A$11183,A5820,$H$4:$H$11183)-IF(ISERROR(VLOOKUP(A5820,Seguimiento_Mar_2025!G$4:U$356,15,FALSE)),0,VLOOKUP(A5820,Seguimiento_Mar_2025!G$4:U$356,15,FALSE)))</f>
        <v>0</v>
      </c>
    </row>
    <row r="5821" spans="1:9">
      <c r="A5821" s="2"/>
      <c r="B5821" s="1" t="str">
        <f>+IF(LEN(A5821)&gt;0,VLOOKUP(A5821,Seguimiento_Mar_2025!G$4:H$356,2,FALSE),"")</f>
        <v/>
      </c>
      <c r="C5821" s="1" t="str">
        <f>+IF(LEN(A5821)&gt;0,VLOOKUP(A5821,Seguimiento_Mar_2025!G$4:J$356,4,FALSE),"")</f>
        <v/>
      </c>
      <c r="D5821" s="2"/>
      <c r="E5821" t="str">
        <f t="shared" si="183"/>
        <v/>
      </c>
      <c r="F5821" t="str">
        <f t="shared" si="182"/>
        <v/>
      </c>
      <c r="H5821" s="2"/>
      <c r="I5821">
        <f>+ABS(SUMIF($A$4:$A$11183,A5821,$H$4:$H$11183)-IF(ISERROR(VLOOKUP(A5821,Seguimiento_Mar_2025!G$4:U$356,15,FALSE)),0,VLOOKUP(A5821,Seguimiento_Mar_2025!G$4:U$356,15,FALSE)))</f>
        <v>0</v>
      </c>
    </row>
    <row r="5822" spans="1:9">
      <c r="A5822" s="2"/>
      <c r="B5822" s="1" t="str">
        <f>+IF(LEN(A5822)&gt;0,VLOOKUP(A5822,Seguimiento_Mar_2025!G$4:H$356,2,FALSE),"")</f>
        <v/>
      </c>
      <c r="C5822" s="1" t="str">
        <f>+IF(LEN(A5822)&gt;0,VLOOKUP(A5822,Seguimiento_Mar_2025!G$4:J$356,4,FALSE),"")</f>
        <v/>
      </c>
      <c r="D5822" s="2"/>
      <c r="E5822" t="str">
        <f t="shared" si="183"/>
        <v/>
      </c>
      <c r="F5822" t="str">
        <f t="shared" si="182"/>
        <v/>
      </c>
      <c r="H5822" s="2"/>
      <c r="I5822">
        <f>+ABS(SUMIF($A$4:$A$11183,A5822,$H$4:$H$11183)-IF(ISERROR(VLOOKUP(A5822,Seguimiento_Mar_2025!G$4:U$356,15,FALSE)),0,VLOOKUP(A5822,Seguimiento_Mar_2025!G$4:U$356,15,FALSE)))</f>
        <v>0</v>
      </c>
    </row>
    <row r="5823" spans="1:9">
      <c r="A5823" s="2"/>
      <c r="B5823" s="1" t="str">
        <f>+IF(LEN(A5823)&gt;0,VLOOKUP(A5823,Seguimiento_Mar_2025!G$4:H$356,2,FALSE),"")</f>
        <v/>
      </c>
      <c r="C5823" s="1" t="str">
        <f>+IF(LEN(A5823)&gt;0,VLOOKUP(A5823,Seguimiento_Mar_2025!G$4:J$356,4,FALSE),"")</f>
        <v/>
      </c>
      <c r="D5823" s="2"/>
      <c r="E5823" t="str">
        <f t="shared" si="183"/>
        <v/>
      </c>
      <c r="F5823" t="str">
        <f t="shared" si="182"/>
        <v/>
      </c>
      <c r="H5823" s="2"/>
      <c r="I5823">
        <f>+ABS(SUMIF($A$4:$A$11183,A5823,$H$4:$H$11183)-IF(ISERROR(VLOOKUP(A5823,Seguimiento_Mar_2025!G$4:U$356,15,FALSE)),0,VLOOKUP(A5823,Seguimiento_Mar_2025!G$4:U$356,15,FALSE)))</f>
        <v>0</v>
      </c>
    </row>
    <row r="5824" spans="1:9">
      <c r="A5824" s="2"/>
      <c r="B5824" s="1" t="str">
        <f>+IF(LEN(A5824)&gt;0,VLOOKUP(A5824,Seguimiento_Mar_2025!G$4:H$356,2,FALSE),"")</f>
        <v/>
      </c>
      <c r="C5824" s="1" t="str">
        <f>+IF(LEN(A5824)&gt;0,VLOOKUP(A5824,Seguimiento_Mar_2025!G$4:J$356,4,FALSE),"")</f>
        <v/>
      </c>
      <c r="D5824" s="2"/>
      <c r="E5824" t="str">
        <f t="shared" si="183"/>
        <v/>
      </c>
      <c r="F5824" t="str">
        <f t="shared" si="182"/>
        <v/>
      </c>
      <c r="H5824" s="2"/>
      <c r="I5824">
        <f>+ABS(SUMIF($A$4:$A$11183,A5824,$H$4:$H$11183)-IF(ISERROR(VLOOKUP(A5824,Seguimiento_Mar_2025!G$4:U$356,15,FALSE)),0,VLOOKUP(A5824,Seguimiento_Mar_2025!G$4:U$356,15,FALSE)))</f>
        <v>0</v>
      </c>
    </row>
    <row r="5825" spans="1:9">
      <c r="A5825" s="2"/>
      <c r="B5825" s="1" t="str">
        <f>+IF(LEN(A5825)&gt;0,VLOOKUP(A5825,Seguimiento_Mar_2025!G$4:H$356,2,FALSE),"")</f>
        <v/>
      </c>
      <c r="C5825" s="1" t="str">
        <f>+IF(LEN(A5825)&gt;0,VLOOKUP(A5825,Seguimiento_Mar_2025!G$4:J$356,4,FALSE),"")</f>
        <v/>
      </c>
      <c r="D5825" s="2"/>
      <c r="E5825" t="str">
        <f t="shared" si="183"/>
        <v/>
      </c>
      <c r="F5825" t="str">
        <f t="shared" si="182"/>
        <v/>
      </c>
      <c r="H5825" s="2"/>
      <c r="I5825">
        <f>+ABS(SUMIF($A$4:$A$11183,A5825,$H$4:$H$11183)-IF(ISERROR(VLOOKUP(A5825,Seguimiento_Mar_2025!G$4:U$356,15,FALSE)),0,VLOOKUP(A5825,Seguimiento_Mar_2025!G$4:U$356,15,FALSE)))</f>
        <v>0</v>
      </c>
    </row>
    <row r="5826" spans="1:9">
      <c r="A5826" s="2"/>
      <c r="B5826" s="1" t="str">
        <f>+IF(LEN(A5826)&gt;0,VLOOKUP(A5826,Seguimiento_Mar_2025!G$4:H$356,2,FALSE),"")</f>
        <v/>
      </c>
      <c r="C5826" s="1" t="str">
        <f>+IF(LEN(A5826)&gt;0,VLOOKUP(A5826,Seguimiento_Mar_2025!G$4:J$356,4,FALSE),"")</f>
        <v/>
      </c>
      <c r="D5826" s="2"/>
      <c r="E5826" t="str">
        <f t="shared" si="183"/>
        <v/>
      </c>
      <c r="F5826" t="str">
        <f t="shared" si="182"/>
        <v/>
      </c>
      <c r="H5826" s="2"/>
      <c r="I5826">
        <f>+ABS(SUMIF($A$4:$A$11183,A5826,$H$4:$H$11183)-IF(ISERROR(VLOOKUP(A5826,Seguimiento_Mar_2025!G$4:U$356,15,FALSE)),0,VLOOKUP(A5826,Seguimiento_Mar_2025!G$4:U$356,15,FALSE)))</f>
        <v>0</v>
      </c>
    </row>
    <row r="5827" spans="1:9">
      <c r="A5827" s="2"/>
      <c r="B5827" s="1" t="str">
        <f>+IF(LEN(A5827)&gt;0,VLOOKUP(A5827,Seguimiento_Mar_2025!G$4:H$356,2,FALSE),"")</f>
        <v/>
      </c>
      <c r="C5827" s="1" t="str">
        <f>+IF(LEN(A5827)&gt;0,VLOOKUP(A5827,Seguimiento_Mar_2025!G$4:J$356,4,FALSE),"")</f>
        <v/>
      </c>
      <c r="D5827" s="2"/>
      <c r="E5827" t="str">
        <f t="shared" si="183"/>
        <v/>
      </c>
      <c r="F5827" t="str">
        <f t="shared" si="182"/>
        <v/>
      </c>
      <c r="H5827" s="2"/>
      <c r="I5827">
        <f>+ABS(SUMIF($A$4:$A$11183,A5827,$H$4:$H$11183)-IF(ISERROR(VLOOKUP(A5827,Seguimiento_Mar_2025!G$4:U$356,15,FALSE)),0,VLOOKUP(A5827,Seguimiento_Mar_2025!G$4:U$356,15,FALSE)))</f>
        <v>0</v>
      </c>
    </row>
    <row r="5828" spans="1:9">
      <c r="A5828" s="2"/>
      <c r="B5828" s="1" t="str">
        <f>+IF(LEN(A5828)&gt;0,VLOOKUP(A5828,Seguimiento_Mar_2025!G$4:H$356,2,FALSE),"")</f>
        <v/>
      </c>
      <c r="C5828" s="1" t="str">
        <f>+IF(LEN(A5828)&gt;0,VLOOKUP(A5828,Seguimiento_Mar_2025!G$4:J$356,4,FALSE),"")</f>
        <v/>
      </c>
      <c r="D5828" s="2"/>
      <c r="E5828" t="str">
        <f t="shared" si="183"/>
        <v/>
      </c>
      <c r="F5828" t="str">
        <f t="shared" ref="F5828:F5891" si="184">+IF(IF(LEN(E5828)&gt;0,COUNTIF($E$4:$E$11183,E5828),"")=1,"",IF(LEN(E5828)&gt;0,COUNTIF($E$4:$E$11183,E5828),""))</f>
        <v/>
      </c>
      <c r="H5828" s="2"/>
      <c r="I5828">
        <f>+ABS(SUMIF($A$4:$A$11183,A5828,$H$4:$H$11183)-IF(ISERROR(VLOOKUP(A5828,Seguimiento_Mar_2025!G$4:U$356,15,FALSE)),0,VLOOKUP(A5828,Seguimiento_Mar_2025!G$4:U$356,15,FALSE)))</f>
        <v>0</v>
      </c>
    </row>
    <row r="5829" spans="1:9">
      <c r="A5829" s="2"/>
      <c r="B5829" s="1" t="str">
        <f>+IF(LEN(A5829)&gt;0,VLOOKUP(A5829,Seguimiento_Mar_2025!G$4:H$356,2,FALSE),"")</f>
        <v/>
      </c>
      <c r="C5829" s="1" t="str">
        <f>+IF(LEN(A5829)&gt;0,VLOOKUP(A5829,Seguimiento_Mar_2025!G$4:J$356,4,FALSE),"")</f>
        <v/>
      </c>
      <c r="D5829" s="2"/>
      <c r="E5829" t="str">
        <f t="shared" si="183"/>
        <v/>
      </c>
      <c r="F5829" t="str">
        <f t="shared" si="184"/>
        <v/>
      </c>
      <c r="H5829" s="2"/>
      <c r="I5829">
        <f>+ABS(SUMIF($A$4:$A$11183,A5829,$H$4:$H$11183)-IF(ISERROR(VLOOKUP(A5829,Seguimiento_Mar_2025!G$4:U$356,15,FALSE)),0,VLOOKUP(A5829,Seguimiento_Mar_2025!G$4:U$356,15,FALSE)))</f>
        <v>0</v>
      </c>
    </row>
    <row r="5830" spans="1:9">
      <c r="A5830" s="2"/>
      <c r="B5830" s="1" t="str">
        <f>+IF(LEN(A5830)&gt;0,VLOOKUP(A5830,Seguimiento_Mar_2025!G$4:H$356,2,FALSE),"")</f>
        <v/>
      </c>
      <c r="C5830" s="1" t="str">
        <f>+IF(LEN(A5830)&gt;0,VLOOKUP(A5830,Seguimiento_Mar_2025!G$4:J$356,4,FALSE),"")</f>
        <v/>
      </c>
      <c r="D5830" s="2"/>
      <c r="E5830" t="str">
        <f t="shared" si="183"/>
        <v/>
      </c>
      <c r="F5830" t="str">
        <f t="shared" si="184"/>
        <v/>
      </c>
      <c r="H5830" s="2"/>
      <c r="I5830">
        <f>+ABS(SUMIF($A$4:$A$11183,A5830,$H$4:$H$11183)-IF(ISERROR(VLOOKUP(A5830,Seguimiento_Mar_2025!G$4:U$356,15,FALSE)),0,VLOOKUP(A5830,Seguimiento_Mar_2025!G$4:U$356,15,FALSE)))</f>
        <v>0</v>
      </c>
    </row>
    <row r="5831" spans="1:9">
      <c r="A5831" s="2"/>
      <c r="B5831" s="1" t="str">
        <f>+IF(LEN(A5831)&gt;0,VLOOKUP(A5831,Seguimiento_Mar_2025!G$4:H$356,2,FALSE),"")</f>
        <v/>
      </c>
      <c r="C5831" s="1" t="str">
        <f>+IF(LEN(A5831)&gt;0,VLOOKUP(A5831,Seguimiento_Mar_2025!G$4:J$356,4,FALSE),"")</f>
        <v/>
      </c>
      <c r="D5831" s="2"/>
      <c r="E5831" t="str">
        <f t="shared" si="183"/>
        <v/>
      </c>
      <c r="F5831" t="str">
        <f t="shared" si="184"/>
        <v/>
      </c>
      <c r="H5831" s="2"/>
      <c r="I5831">
        <f>+ABS(SUMIF($A$4:$A$11183,A5831,$H$4:$H$11183)-IF(ISERROR(VLOOKUP(A5831,Seguimiento_Mar_2025!G$4:U$356,15,FALSE)),0,VLOOKUP(A5831,Seguimiento_Mar_2025!G$4:U$356,15,FALSE)))</f>
        <v>0</v>
      </c>
    </row>
    <row r="5832" spans="1:9">
      <c r="A5832" s="2"/>
      <c r="B5832" s="1" t="str">
        <f>+IF(LEN(A5832)&gt;0,VLOOKUP(A5832,Seguimiento_Mar_2025!G$4:H$356,2,FALSE),"")</f>
        <v/>
      </c>
      <c r="C5832" s="1" t="str">
        <f>+IF(LEN(A5832)&gt;0,VLOOKUP(A5832,Seguimiento_Mar_2025!G$4:J$356,4,FALSE),"")</f>
        <v/>
      </c>
      <c r="D5832" s="2"/>
      <c r="E5832" t="str">
        <f t="shared" si="183"/>
        <v/>
      </c>
      <c r="F5832" t="str">
        <f t="shared" si="184"/>
        <v/>
      </c>
      <c r="H5832" s="2"/>
      <c r="I5832">
        <f>+ABS(SUMIF($A$4:$A$11183,A5832,$H$4:$H$11183)-IF(ISERROR(VLOOKUP(A5832,Seguimiento_Mar_2025!G$4:U$356,15,FALSE)),0,VLOOKUP(A5832,Seguimiento_Mar_2025!G$4:U$356,15,FALSE)))</f>
        <v>0</v>
      </c>
    </row>
    <row r="5833" spans="1:9">
      <c r="A5833" s="2"/>
      <c r="B5833" s="1" t="str">
        <f>+IF(LEN(A5833)&gt;0,VLOOKUP(A5833,Seguimiento_Mar_2025!G$4:H$356,2,FALSE),"")</f>
        <v/>
      </c>
      <c r="C5833" s="1" t="str">
        <f>+IF(LEN(A5833)&gt;0,VLOOKUP(A5833,Seguimiento_Mar_2025!G$4:J$356,4,FALSE),"")</f>
        <v/>
      </c>
      <c r="D5833" s="2"/>
      <c r="E5833" t="str">
        <f t="shared" si="183"/>
        <v/>
      </c>
      <c r="F5833" t="str">
        <f t="shared" si="184"/>
        <v/>
      </c>
      <c r="H5833" s="2"/>
      <c r="I5833">
        <f>+ABS(SUMIF($A$4:$A$11183,A5833,$H$4:$H$11183)-IF(ISERROR(VLOOKUP(A5833,Seguimiento_Mar_2025!G$4:U$356,15,FALSE)),0,VLOOKUP(A5833,Seguimiento_Mar_2025!G$4:U$356,15,FALSE)))</f>
        <v>0</v>
      </c>
    </row>
    <row r="5834" spans="1:9">
      <c r="A5834" s="2"/>
      <c r="B5834" s="1" t="str">
        <f>+IF(LEN(A5834)&gt;0,VLOOKUP(A5834,Seguimiento_Mar_2025!G$4:H$356,2,FALSE),"")</f>
        <v/>
      </c>
      <c r="C5834" s="1" t="str">
        <f>+IF(LEN(A5834)&gt;0,VLOOKUP(A5834,Seguimiento_Mar_2025!G$4:J$356,4,FALSE),"")</f>
        <v/>
      </c>
      <c r="D5834" s="2"/>
      <c r="E5834" t="str">
        <f t="shared" si="183"/>
        <v/>
      </c>
      <c r="F5834" t="str">
        <f t="shared" si="184"/>
        <v/>
      </c>
      <c r="H5834" s="2"/>
      <c r="I5834">
        <f>+ABS(SUMIF($A$4:$A$11183,A5834,$H$4:$H$11183)-IF(ISERROR(VLOOKUP(A5834,Seguimiento_Mar_2025!G$4:U$356,15,FALSE)),0,VLOOKUP(A5834,Seguimiento_Mar_2025!G$4:U$356,15,FALSE)))</f>
        <v>0</v>
      </c>
    </row>
    <row r="5835" spans="1:9">
      <c r="A5835" s="2"/>
      <c r="B5835" s="1" t="str">
        <f>+IF(LEN(A5835)&gt;0,VLOOKUP(A5835,Seguimiento_Mar_2025!G$4:H$356,2,FALSE),"")</f>
        <v/>
      </c>
      <c r="C5835" s="1" t="str">
        <f>+IF(LEN(A5835)&gt;0,VLOOKUP(A5835,Seguimiento_Mar_2025!G$4:J$356,4,FALSE),"")</f>
        <v/>
      </c>
      <c r="D5835" s="2"/>
      <c r="E5835" t="str">
        <f t="shared" si="183"/>
        <v/>
      </c>
      <c r="F5835" t="str">
        <f t="shared" si="184"/>
        <v/>
      </c>
      <c r="H5835" s="2"/>
      <c r="I5835">
        <f>+ABS(SUMIF($A$4:$A$11183,A5835,$H$4:$H$11183)-IF(ISERROR(VLOOKUP(A5835,Seguimiento_Mar_2025!G$4:U$356,15,FALSE)),0,VLOOKUP(A5835,Seguimiento_Mar_2025!G$4:U$356,15,FALSE)))</f>
        <v>0</v>
      </c>
    </row>
    <row r="5836" spans="1:9">
      <c r="A5836" s="2"/>
      <c r="B5836" s="1" t="str">
        <f>+IF(LEN(A5836)&gt;0,VLOOKUP(A5836,Seguimiento_Mar_2025!G$4:H$356,2,FALSE),"")</f>
        <v/>
      </c>
      <c r="C5836" s="1" t="str">
        <f>+IF(LEN(A5836)&gt;0,VLOOKUP(A5836,Seguimiento_Mar_2025!G$4:J$356,4,FALSE),"")</f>
        <v/>
      </c>
      <c r="D5836" s="2"/>
      <c r="E5836" t="str">
        <f t="shared" si="183"/>
        <v/>
      </c>
      <c r="F5836" t="str">
        <f t="shared" si="184"/>
        <v/>
      </c>
      <c r="H5836" s="2"/>
      <c r="I5836">
        <f>+ABS(SUMIF($A$4:$A$11183,A5836,$H$4:$H$11183)-IF(ISERROR(VLOOKUP(A5836,Seguimiento_Mar_2025!G$4:U$356,15,FALSE)),0,VLOOKUP(A5836,Seguimiento_Mar_2025!G$4:U$356,15,FALSE)))</f>
        <v>0</v>
      </c>
    </row>
    <row r="5837" spans="1:9">
      <c r="A5837" s="2"/>
      <c r="B5837" s="1" t="str">
        <f>+IF(LEN(A5837)&gt;0,VLOOKUP(A5837,Seguimiento_Mar_2025!G$4:H$356,2,FALSE),"")</f>
        <v/>
      </c>
      <c r="C5837" s="1" t="str">
        <f>+IF(LEN(A5837)&gt;0,VLOOKUP(A5837,Seguimiento_Mar_2025!G$4:J$356,4,FALSE),"")</f>
        <v/>
      </c>
      <c r="D5837" s="2"/>
      <c r="E5837" t="str">
        <f t="shared" si="183"/>
        <v/>
      </c>
      <c r="F5837" t="str">
        <f t="shared" si="184"/>
        <v/>
      </c>
      <c r="H5837" s="2"/>
      <c r="I5837">
        <f>+ABS(SUMIF($A$4:$A$11183,A5837,$H$4:$H$11183)-IF(ISERROR(VLOOKUP(A5837,Seguimiento_Mar_2025!G$4:U$356,15,FALSE)),0,VLOOKUP(A5837,Seguimiento_Mar_2025!G$4:U$356,15,FALSE)))</f>
        <v>0</v>
      </c>
    </row>
    <row r="5838" spans="1:9">
      <c r="A5838" s="2"/>
      <c r="B5838" s="1" t="str">
        <f>+IF(LEN(A5838)&gt;0,VLOOKUP(A5838,Seguimiento_Mar_2025!G$4:H$356,2,FALSE),"")</f>
        <v/>
      </c>
      <c r="C5838" s="1" t="str">
        <f>+IF(LEN(A5838)&gt;0,VLOOKUP(A5838,Seguimiento_Mar_2025!G$4:J$356,4,FALSE),"")</f>
        <v/>
      </c>
      <c r="D5838" s="2"/>
      <c r="E5838" t="str">
        <f t="shared" si="183"/>
        <v/>
      </c>
      <c r="F5838" t="str">
        <f t="shared" si="184"/>
        <v/>
      </c>
      <c r="H5838" s="2"/>
      <c r="I5838">
        <f>+ABS(SUMIF($A$4:$A$11183,A5838,$H$4:$H$11183)-IF(ISERROR(VLOOKUP(A5838,Seguimiento_Mar_2025!G$4:U$356,15,FALSE)),0,VLOOKUP(A5838,Seguimiento_Mar_2025!G$4:U$356,15,FALSE)))</f>
        <v>0</v>
      </c>
    </row>
    <row r="5839" spans="1:9">
      <c r="A5839" s="2"/>
      <c r="B5839" s="1" t="str">
        <f>+IF(LEN(A5839)&gt;0,VLOOKUP(A5839,Seguimiento_Mar_2025!G$4:H$356,2,FALSE),"")</f>
        <v/>
      </c>
      <c r="C5839" s="1" t="str">
        <f>+IF(LEN(A5839)&gt;0,VLOOKUP(A5839,Seguimiento_Mar_2025!G$4:J$356,4,FALSE),"")</f>
        <v/>
      </c>
      <c r="D5839" s="2"/>
      <c r="E5839" t="str">
        <f t="shared" si="183"/>
        <v/>
      </c>
      <c r="F5839" t="str">
        <f t="shared" si="184"/>
        <v/>
      </c>
      <c r="H5839" s="2"/>
      <c r="I5839">
        <f>+ABS(SUMIF($A$4:$A$11183,A5839,$H$4:$H$11183)-IF(ISERROR(VLOOKUP(A5839,Seguimiento_Mar_2025!G$4:U$356,15,FALSE)),0,VLOOKUP(A5839,Seguimiento_Mar_2025!G$4:U$356,15,FALSE)))</f>
        <v>0</v>
      </c>
    </row>
    <row r="5840" spans="1:9">
      <c r="A5840" s="2"/>
      <c r="B5840" s="1" t="str">
        <f>+IF(LEN(A5840)&gt;0,VLOOKUP(A5840,Seguimiento_Mar_2025!G$4:H$356,2,FALSE),"")</f>
        <v/>
      </c>
      <c r="C5840" s="1" t="str">
        <f>+IF(LEN(A5840)&gt;0,VLOOKUP(A5840,Seguimiento_Mar_2025!G$4:J$356,4,FALSE),"")</f>
        <v/>
      </c>
      <c r="D5840" s="2"/>
      <c r="E5840" t="str">
        <f t="shared" si="183"/>
        <v/>
      </c>
      <c r="F5840" t="str">
        <f t="shared" si="184"/>
        <v/>
      </c>
      <c r="H5840" s="2"/>
      <c r="I5840">
        <f>+ABS(SUMIF($A$4:$A$11183,A5840,$H$4:$H$11183)-IF(ISERROR(VLOOKUP(A5840,Seguimiento_Mar_2025!G$4:U$356,15,FALSE)),0,VLOOKUP(A5840,Seguimiento_Mar_2025!G$4:U$356,15,FALSE)))</f>
        <v>0</v>
      </c>
    </row>
    <row r="5841" spans="1:9">
      <c r="A5841" s="2"/>
      <c r="B5841" s="1" t="str">
        <f>+IF(LEN(A5841)&gt;0,VLOOKUP(A5841,Seguimiento_Mar_2025!G$4:H$356,2,FALSE),"")</f>
        <v/>
      </c>
      <c r="C5841" s="1" t="str">
        <f>+IF(LEN(A5841)&gt;0,VLOOKUP(A5841,Seguimiento_Mar_2025!G$4:J$356,4,FALSE),"")</f>
        <v/>
      </c>
      <c r="D5841" s="2"/>
      <c r="E5841" t="str">
        <f t="shared" si="183"/>
        <v/>
      </c>
      <c r="F5841" t="str">
        <f t="shared" si="184"/>
        <v/>
      </c>
      <c r="H5841" s="2"/>
      <c r="I5841">
        <f>+ABS(SUMIF($A$4:$A$11183,A5841,$H$4:$H$11183)-IF(ISERROR(VLOOKUP(A5841,Seguimiento_Mar_2025!G$4:U$356,15,FALSE)),0,VLOOKUP(A5841,Seguimiento_Mar_2025!G$4:U$356,15,FALSE)))</f>
        <v>0</v>
      </c>
    </row>
    <row r="5842" spans="1:9">
      <c r="A5842" s="2"/>
      <c r="B5842" s="1" t="str">
        <f>+IF(LEN(A5842)&gt;0,VLOOKUP(A5842,Seguimiento_Mar_2025!G$4:H$356,2,FALSE),"")</f>
        <v/>
      </c>
      <c r="C5842" s="1" t="str">
        <f>+IF(LEN(A5842)&gt;0,VLOOKUP(A5842,Seguimiento_Mar_2025!G$4:J$356,4,FALSE),"")</f>
        <v/>
      </c>
      <c r="D5842" s="2"/>
      <c r="E5842" t="str">
        <f t="shared" si="183"/>
        <v/>
      </c>
      <c r="F5842" t="str">
        <f t="shared" si="184"/>
        <v/>
      </c>
      <c r="H5842" s="2"/>
      <c r="I5842">
        <f>+ABS(SUMIF($A$4:$A$11183,A5842,$H$4:$H$11183)-IF(ISERROR(VLOOKUP(A5842,Seguimiento_Mar_2025!G$4:U$356,15,FALSE)),0,VLOOKUP(A5842,Seguimiento_Mar_2025!G$4:U$356,15,FALSE)))</f>
        <v>0</v>
      </c>
    </row>
    <row r="5843" spans="1:9">
      <c r="A5843" s="2"/>
      <c r="B5843" s="1" t="str">
        <f>+IF(LEN(A5843)&gt;0,VLOOKUP(A5843,Seguimiento_Mar_2025!G$4:H$356,2,FALSE),"")</f>
        <v/>
      </c>
      <c r="C5843" s="1" t="str">
        <f>+IF(LEN(A5843)&gt;0,VLOOKUP(A5843,Seguimiento_Mar_2025!G$4:J$356,4,FALSE),"")</f>
        <v/>
      </c>
      <c r="D5843" s="2"/>
      <c r="E5843" t="str">
        <f t="shared" si="183"/>
        <v/>
      </c>
      <c r="F5843" t="str">
        <f t="shared" si="184"/>
        <v/>
      </c>
      <c r="H5843" s="2"/>
      <c r="I5843">
        <f>+ABS(SUMIF($A$4:$A$11183,A5843,$H$4:$H$11183)-IF(ISERROR(VLOOKUP(A5843,Seguimiento_Mar_2025!G$4:U$356,15,FALSE)),0,VLOOKUP(A5843,Seguimiento_Mar_2025!G$4:U$356,15,FALSE)))</f>
        <v>0</v>
      </c>
    </row>
    <row r="5844" spans="1:9">
      <c r="A5844" s="2"/>
      <c r="B5844" s="1" t="str">
        <f>+IF(LEN(A5844)&gt;0,VLOOKUP(A5844,Seguimiento_Mar_2025!G$4:H$356,2,FALSE),"")</f>
        <v/>
      </c>
      <c r="C5844" s="1" t="str">
        <f>+IF(LEN(A5844)&gt;0,VLOOKUP(A5844,Seguimiento_Mar_2025!G$4:J$356,4,FALSE),"")</f>
        <v/>
      </c>
      <c r="D5844" s="2"/>
      <c r="E5844" t="str">
        <f t="shared" si="183"/>
        <v/>
      </c>
      <c r="F5844" t="str">
        <f t="shared" si="184"/>
        <v/>
      </c>
      <c r="H5844" s="2"/>
      <c r="I5844">
        <f>+ABS(SUMIF($A$4:$A$11183,A5844,$H$4:$H$11183)-IF(ISERROR(VLOOKUP(A5844,Seguimiento_Mar_2025!G$4:U$356,15,FALSE)),0,VLOOKUP(A5844,Seguimiento_Mar_2025!G$4:U$356,15,FALSE)))</f>
        <v>0</v>
      </c>
    </row>
    <row r="5845" spans="1:9">
      <c r="A5845" s="2"/>
      <c r="B5845" s="1" t="str">
        <f>+IF(LEN(A5845)&gt;0,VLOOKUP(A5845,Seguimiento_Mar_2025!G$4:H$356,2,FALSE),"")</f>
        <v/>
      </c>
      <c r="C5845" s="1" t="str">
        <f>+IF(LEN(A5845)&gt;0,VLOOKUP(A5845,Seguimiento_Mar_2025!G$4:J$356,4,FALSE),"")</f>
        <v/>
      </c>
      <c r="D5845" s="2"/>
      <c r="E5845" t="str">
        <f t="shared" si="183"/>
        <v/>
      </c>
      <c r="F5845" t="str">
        <f t="shared" si="184"/>
        <v/>
      </c>
      <c r="H5845" s="2"/>
      <c r="I5845">
        <f>+ABS(SUMIF($A$4:$A$11183,A5845,$H$4:$H$11183)-IF(ISERROR(VLOOKUP(A5845,Seguimiento_Mar_2025!G$4:U$356,15,FALSE)),0,VLOOKUP(A5845,Seguimiento_Mar_2025!G$4:U$356,15,FALSE)))</f>
        <v>0</v>
      </c>
    </row>
    <row r="5846" spans="1:9">
      <c r="A5846" s="2"/>
      <c r="B5846" s="1" t="str">
        <f>+IF(LEN(A5846)&gt;0,VLOOKUP(A5846,Seguimiento_Mar_2025!G$4:H$356,2,FALSE),"")</f>
        <v/>
      </c>
      <c r="C5846" s="1" t="str">
        <f>+IF(LEN(A5846)&gt;0,VLOOKUP(A5846,Seguimiento_Mar_2025!G$4:J$356,4,FALSE),"")</f>
        <v/>
      </c>
      <c r="D5846" s="2"/>
      <c r="E5846" t="str">
        <f t="shared" si="183"/>
        <v/>
      </c>
      <c r="F5846" t="str">
        <f t="shared" si="184"/>
        <v/>
      </c>
      <c r="H5846" s="2"/>
      <c r="I5846">
        <f>+ABS(SUMIF($A$4:$A$11183,A5846,$H$4:$H$11183)-IF(ISERROR(VLOOKUP(A5846,Seguimiento_Mar_2025!G$4:U$356,15,FALSE)),0,VLOOKUP(A5846,Seguimiento_Mar_2025!G$4:U$356,15,FALSE)))</f>
        <v>0</v>
      </c>
    </row>
    <row r="5847" spans="1:9">
      <c r="A5847" s="2"/>
      <c r="B5847" s="1" t="str">
        <f>+IF(LEN(A5847)&gt;0,VLOOKUP(A5847,Seguimiento_Mar_2025!G$4:H$356,2,FALSE),"")</f>
        <v/>
      </c>
      <c r="C5847" s="1" t="str">
        <f>+IF(LEN(A5847)&gt;0,VLOOKUP(A5847,Seguimiento_Mar_2025!G$4:J$356,4,FALSE),"")</f>
        <v/>
      </c>
      <c r="D5847" s="2"/>
      <c r="E5847" t="str">
        <f t="shared" si="183"/>
        <v/>
      </c>
      <c r="F5847" t="str">
        <f t="shared" si="184"/>
        <v/>
      </c>
      <c r="H5847" s="2"/>
      <c r="I5847">
        <f>+ABS(SUMIF($A$4:$A$11183,A5847,$H$4:$H$11183)-IF(ISERROR(VLOOKUP(A5847,Seguimiento_Mar_2025!G$4:U$356,15,FALSE)),0,VLOOKUP(A5847,Seguimiento_Mar_2025!G$4:U$356,15,FALSE)))</f>
        <v>0</v>
      </c>
    </row>
    <row r="5848" spans="1:9">
      <c r="A5848" s="2"/>
      <c r="B5848" s="1" t="str">
        <f>+IF(LEN(A5848)&gt;0,VLOOKUP(A5848,Seguimiento_Mar_2025!G$4:H$356,2,FALSE),"")</f>
        <v/>
      </c>
      <c r="C5848" s="1" t="str">
        <f>+IF(LEN(A5848)&gt;0,VLOOKUP(A5848,Seguimiento_Mar_2025!G$4:J$356,4,FALSE),"")</f>
        <v/>
      </c>
      <c r="D5848" s="2"/>
      <c r="E5848" t="str">
        <f t="shared" si="183"/>
        <v/>
      </c>
      <c r="F5848" t="str">
        <f t="shared" si="184"/>
        <v/>
      </c>
      <c r="H5848" s="2"/>
      <c r="I5848">
        <f>+ABS(SUMIF($A$4:$A$11183,A5848,$H$4:$H$11183)-IF(ISERROR(VLOOKUP(A5848,Seguimiento_Mar_2025!G$4:U$356,15,FALSE)),0,VLOOKUP(A5848,Seguimiento_Mar_2025!G$4:U$356,15,FALSE)))</f>
        <v>0</v>
      </c>
    </row>
    <row r="5849" spans="1:9">
      <c r="A5849" s="2"/>
      <c r="B5849" s="1" t="str">
        <f>+IF(LEN(A5849)&gt;0,VLOOKUP(A5849,Seguimiento_Mar_2025!G$4:H$356,2,FALSE),"")</f>
        <v/>
      </c>
      <c r="C5849" s="1" t="str">
        <f>+IF(LEN(A5849)&gt;0,VLOOKUP(A5849,Seguimiento_Mar_2025!G$4:J$356,4,FALSE),"")</f>
        <v/>
      </c>
      <c r="D5849" s="2"/>
      <c r="E5849" t="str">
        <f t="shared" si="183"/>
        <v/>
      </c>
      <c r="F5849" t="str">
        <f t="shared" si="184"/>
        <v/>
      </c>
      <c r="H5849" s="2"/>
      <c r="I5849">
        <f>+ABS(SUMIF($A$4:$A$11183,A5849,$H$4:$H$11183)-IF(ISERROR(VLOOKUP(A5849,Seguimiento_Mar_2025!G$4:U$356,15,FALSE)),0,VLOOKUP(A5849,Seguimiento_Mar_2025!G$4:U$356,15,FALSE)))</f>
        <v>0</v>
      </c>
    </row>
    <row r="5850" spans="1:9">
      <c r="A5850" s="2"/>
      <c r="B5850" s="1" t="str">
        <f>+IF(LEN(A5850)&gt;0,VLOOKUP(A5850,Seguimiento_Mar_2025!G$4:H$356,2,FALSE),"")</f>
        <v/>
      </c>
      <c r="C5850" s="1" t="str">
        <f>+IF(LEN(A5850)&gt;0,VLOOKUP(A5850,Seguimiento_Mar_2025!G$4:J$356,4,FALSE),"")</f>
        <v/>
      </c>
      <c r="D5850" s="2"/>
      <c r="E5850" t="str">
        <f t="shared" si="183"/>
        <v/>
      </c>
      <c r="F5850" t="str">
        <f t="shared" si="184"/>
        <v/>
      </c>
      <c r="H5850" s="2"/>
      <c r="I5850">
        <f>+ABS(SUMIF($A$4:$A$11183,A5850,$H$4:$H$11183)-IF(ISERROR(VLOOKUP(A5850,Seguimiento_Mar_2025!G$4:U$356,15,FALSE)),0,VLOOKUP(A5850,Seguimiento_Mar_2025!G$4:U$356,15,FALSE)))</f>
        <v>0</v>
      </c>
    </row>
    <row r="5851" spans="1:9">
      <c r="A5851" s="2"/>
      <c r="B5851" s="1" t="str">
        <f>+IF(LEN(A5851)&gt;0,VLOOKUP(A5851,Seguimiento_Mar_2025!G$4:H$356,2,FALSE),"")</f>
        <v/>
      </c>
      <c r="C5851" s="1" t="str">
        <f>+IF(LEN(A5851)&gt;0,VLOOKUP(A5851,Seguimiento_Mar_2025!G$4:J$356,4,FALSE),"")</f>
        <v/>
      </c>
      <c r="D5851" s="2"/>
      <c r="E5851" t="str">
        <f t="shared" si="183"/>
        <v/>
      </c>
      <c r="F5851" t="str">
        <f t="shared" si="184"/>
        <v/>
      </c>
      <c r="H5851" s="2"/>
      <c r="I5851">
        <f>+ABS(SUMIF($A$4:$A$11183,A5851,$H$4:$H$11183)-IF(ISERROR(VLOOKUP(A5851,Seguimiento_Mar_2025!G$4:U$356,15,FALSE)),0,VLOOKUP(A5851,Seguimiento_Mar_2025!G$4:U$356,15,FALSE)))</f>
        <v>0</v>
      </c>
    </row>
    <row r="5852" spans="1:9">
      <c r="A5852" s="2"/>
      <c r="B5852" s="1" t="str">
        <f>+IF(LEN(A5852)&gt;0,VLOOKUP(A5852,Seguimiento_Mar_2025!G$4:H$356,2,FALSE),"")</f>
        <v/>
      </c>
      <c r="C5852" s="1" t="str">
        <f>+IF(LEN(A5852)&gt;0,VLOOKUP(A5852,Seguimiento_Mar_2025!G$4:J$356,4,FALSE),"")</f>
        <v/>
      </c>
      <c r="D5852" s="2"/>
      <c r="E5852" t="str">
        <f t="shared" si="183"/>
        <v/>
      </c>
      <c r="F5852" t="str">
        <f t="shared" si="184"/>
        <v/>
      </c>
      <c r="H5852" s="2"/>
      <c r="I5852">
        <f>+ABS(SUMIF($A$4:$A$11183,A5852,$H$4:$H$11183)-IF(ISERROR(VLOOKUP(A5852,Seguimiento_Mar_2025!G$4:U$356,15,FALSE)),0,VLOOKUP(A5852,Seguimiento_Mar_2025!G$4:U$356,15,FALSE)))</f>
        <v>0</v>
      </c>
    </row>
    <row r="5853" spans="1:9">
      <c r="A5853" s="2"/>
      <c r="B5853" s="1" t="str">
        <f>+IF(LEN(A5853)&gt;0,VLOOKUP(A5853,Seguimiento_Mar_2025!G$4:H$356,2,FALSE),"")</f>
        <v/>
      </c>
      <c r="C5853" s="1" t="str">
        <f>+IF(LEN(A5853)&gt;0,VLOOKUP(A5853,Seguimiento_Mar_2025!G$4:J$356,4,FALSE),"")</f>
        <v/>
      </c>
      <c r="D5853" s="2"/>
      <c r="E5853" t="str">
        <f t="shared" si="183"/>
        <v/>
      </c>
      <c r="F5853" t="str">
        <f t="shared" si="184"/>
        <v/>
      </c>
      <c r="H5853" s="2"/>
      <c r="I5853">
        <f>+ABS(SUMIF($A$4:$A$11183,A5853,$H$4:$H$11183)-IF(ISERROR(VLOOKUP(A5853,Seguimiento_Mar_2025!G$4:U$356,15,FALSE)),0,VLOOKUP(A5853,Seguimiento_Mar_2025!G$4:U$356,15,FALSE)))</f>
        <v>0</v>
      </c>
    </row>
    <row r="5854" spans="1:9">
      <c r="A5854" s="2"/>
      <c r="B5854" s="1" t="str">
        <f>+IF(LEN(A5854)&gt;0,VLOOKUP(A5854,Seguimiento_Mar_2025!G$4:H$356,2,FALSE),"")</f>
        <v/>
      </c>
      <c r="C5854" s="1" t="str">
        <f>+IF(LEN(A5854)&gt;0,VLOOKUP(A5854,Seguimiento_Mar_2025!G$4:J$356,4,FALSE),"")</f>
        <v/>
      </c>
      <c r="D5854" s="2"/>
      <c r="E5854" t="str">
        <f t="shared" si="183"/>
        <v/>
      </c>
      <c r="F5854" t="str">
        <f t="shared" si="184"/>
        <v/>
      </c>
      <c r="H5854" s="2"/>
      <c r="I5854">
        <f>+ABS(SUMIF($A$4:$A$11183,A5854,$H$4:$H$11183)-IF(ISERROR(VLOOKUP(A5854,Seguimiento_Mar_2025!G$4:U$356,15,FALSE)),0,VLOOKUP(A5854,Seguimiento_Mar_2025!G$4:U$356,15,FALSE)))</f>
        <v>0</v>
      </c>
    </row>
    <row r="5855" spans="1:9">
      <c r="A5855" s="2"/>
      <c r="B5855" s="1" t="str">
        <f>+IF(LEN(A5855)&gt;0,VLOOKUP(A5855,Seguimiento_Mar_2025!G$4:H$356,2,FALSE),"")</f>
        <v/>
      </c>
      <c r="C5855" s="1" t="str">
        <f>+IF(LEN(A5855)&gt;0,VLOOKUP(A5855,Seguimiento_Mar_2025!G$4:J$356,4,FALSE),"")</f>
        <v/>
      </c>
      <c r="D5855" s="2"/>
      <c r="E5855" t="str">
        <f t="shared" si="183"/>
        <v/>
      </c>
      <c r="F5855" t="str">
        <f t="shared" si="184"/>
        <v/>
      </c>
      <c r="H5855" s="2"/>
      <c r="I5855">
        <f>+ABS(SUMIF($A$4:$A$11183,A5855,$H$4:$H$11183)-IF(ISERROR(VLOOKUP(A5855,Seguimiento_Mar_2025!G$4:U$356,15,FALSE)),0,VLOOKUP(A5855,Seguimiento_Mar_2025!G$4:U$356,15,FALSE)))</f>
        <v>0</v>
      </c>
    </row>
    <row r="5856" spans="1:9">
      <c r="A5856" s="2"/>
      <c r="B5856" s="1" t="str">
        <f>+IF(LEN(A5856)&gt;0,VLOOKUP(A5856,Seguimiento_Mar_2025!G$4:H$356,2,FALSE),"")</f>
        <v/>
      </c>
      <c r="C5856" s="1" t="str">
        <f>+IF(LEN(A5856)&gt;0,VLOOKUP(A5856,Seguimiento_Mar_2025!G$4:J$356,4,FALSE),"")</f>
        <v/>
      </c>
      <c r="D5856" s="2"/>
      <c r="E5856" t="str">
        <f t="shared" si="183"/>
        <v/>
      </c>
      <c r="F5856" t="str">
        <f t="shared" si="184"/>
        <v/>
      </c>
      <c r="H5856" s="2"/>
      <c r="I5856">
        <f>+ABS(SUMIF($A$4:$A$11183,A5856,$H$4:$H$11183)-IF(ISERROR(VLOOKUP(A5856,Seguimiento_Mar_2025!G$4:U$356,15,FALSE)),0,VLOOKUP(A5856,Seguimiento_Mar_2025!G$4:U$356,15,FALSE)))</f>
        <v>0</v>
      </c>
    </row>
    <row r="5857" spans="1:9">
      <c r="A5857" s="2"/>
      <c r="B5857" s="1" t="str">
        <f>+IF(LEN(A5857)&gt;0,VLOOKUP(A5857,Seguimiento_Mar_2025!G$4:H$356,2,FALSE),"")</f>
        <v/>
      </c>
      <c r="C5857" s="1" t="str">
        <f>+IF(LEN(A5857)&gt;0,VLOOKUP(A5857,Seguimiento_Mar_2025!G$4:J$356,4,FALSE),"")</f>
        <v/>
      </c>
      <c r="D5857" s="2"/>
      <c r="E5857" t="str">
        <f t="shared" si="183"/>
        <v/>
      </c>
      <c r="F5857" t="str">
        <f t="shared" si="184"/>
        <v/>
      </c>
      <c r="H5857" s="2"/>
      <c r="I5857">
        <f>+ABS(SUMIF($A$4:$A$11183,A5857,$H$4:$H$11183)-IF(ISERROR(VLOOKUP(A5857,Seguimiento_Mar_2025!G$4:U$356,15,FALSE)),0,VLOOKUP(A5857,Seguimiento_Mar_2025!G$4:U$356,15,FALSE)))</f>
        <v>0</v>
      </c>
    </row>
    <row r="5858" spans="1:9">
      <c r="A5858" s="2"/>
      <c r="B5858" s="1" t="str">
        <f>+IF(LEN(A5858)&gt;0,VLOOKUP(A5858,Seguimiento_Mar_2025!G$4:H$356,2,FALSE),"")</f>
        <v/>
      </c>
      <c r="C5858" s="1" t="str">
        <f>+IF(LEN(A5858)&gt;0,VLOOKUP(A5858,Seguimiento_Mar_2025!G$4:J$356,4,FALSE),"")</f>
        <v/>
      </c>
      <c r="D5858" s="2"/>
      <c r="E5858" t="str">
        <f t="shared" si="183"/>
        <v/>
      </c>
      <c r="F5858" t="str">
        <f t="shared" si="184"/>
        <v/>
      </c>
      <c r="H5858" s="2"/>
      <c r="I5858">
        <f>+ABS(SUMIF($A$4:$A$11183,A5858,$H$4:$H$11183)-IF(ISERROR(VLOOKUP(A5858,Seguimiento_Mar_2025!G$4:U$356,15,FALSE)),0,VLOOKUP(A5858,Seguimiento_Mar_2025!G$4:U$356,15,FALSE)))</f>
        <v>0</v>
      </c>
    </row>
    <row r="5859" spans="1:9">
      <c r="A5859" s="2"/>
      <c r="B5859" s="1" t="str">
        <f>+IF(LEN(A5859)&gt;0,VLOOKUP(A5859,Seguimiento_Mar_2025!G$4:H$356,2,FALSE),"")</f>
        <v/>
      </c>
      <c r="C5859" s="1" t="str">
        <f>+IF(LEN(A5859)&gt;0,VLOOKUP(A5859,Seguimiento_Mar_2025!G$4:J$356,4,FALSE),"")</f>
        <v/>
      </c>
      <c r="D5859" s="2"/>
      <c r="E5859" t="str">
        <f t="shared" si="183"/>
        <v/>
      </c>
      <c r="F5859" t="str">
        <f t="shared" si="184"/>
        <v/>
      </c>
      <c r="H5859" s="2"/>
      <c r="I5859">
        <f>+ABS(SUMIF($A$4:$A$11183,A5859,$H$4:$H$11183)-IF(ISERROR(VLOOKUP(A5859,Seguimiento_Mar_2025!G$4:U$356,15,FALSE)),0,VLOOKUP(A5859,Seguimiento_Mar_2025!G$4:U$356,15,FALSE)))</f>
        <v>0</v>
      </c>
    </row>
    <row r="5860" spans="1:9">
      <c r="A5860" s="2"/>
      <c r="B5860" s="1" t="str">
        <f>+IF(LEN(A5860)&gt;0,VLOOKUP(A5860,Seguimiento_Mar_2025!G$4:H$356,2,FALSE),"")</f>
        <v/>
      </c>
      <c r="C5860" s="1" t="str">
        <f>+IF(LEN(A5860)&gt;0,VLOOKUP(A5860,Seguimiento_Mar_2025!G$4:J$356,4,FALSE),"")</f>
        <v/>
      </c>
      <c r="D5860" s="2"/>
      <c r="E5860" t="str">
        <f t="shared" si="183"/>
        <v/>
      </c>
      <c r="F5860" t="str">
        <f t="shared" si="184"/>
        <v/>
      </c>
      <c r="H5860" s="2"/>
      <c r="I5860">
        <f>+ABS(SUMIF($A$4:$A$11183,A5860,$H$4:$H$11183)-IF(ISERROR(VLOOKUP(A5860,Seguimiento_Mar_2025!G$4:U$356,15,FALSE)),0,VLOOKUP(A5860,Seguimiento_Mar_2025!G$4:U$356,15,FALSE)))</f>
        <v>0</v>
      </c>
    </row>
    <row r="5861" spans="1:9">
      <c r="A5861" s="2"/>
      <c r="B5861" s="1" t="str">
        <f>+IF(LEN(A5861)&gt;0,VLOOKUP(A5861,Seguimiento_Mar_2025!G$4:H$356,2,FALSE),"")</f>
        <v/>
      </c>
      <c r="C5861" s="1" t="str">
        <f>+IF(LEN(A5861)&gt;0,VLOOKUP(A5861,Seguimiento_Mar_2025!G$4:J$356,4,FALSE),"")</f>
        <v/>
      </c>
      <c r="D5861" s="2"/>
      <c r="E5861" t="str">
        <f t="shared" si="183"/>
        <v/>
      </c>
      <c r="F5861" t="str">
        <f t="shared" si="184"/>
        <v/>
      </c>
      <c r="H5861" s="2"/>
      <c r="I5861">
        <f>+ABS(SUMIF($A$4:$A$11183,A5861,$H$4:$H$11183)-IF(ISERROR(VLOOKUP(A5861,Seguimiento_Mar_2025!G$4:U$356,15,FALSE)),0,VLOOKUP(A5861,Seguimiento_Mar_2025!G$4:U$356,15,FALSE)))</f>
        <v>0</v>
      </c>
    </row>
    <row r="5862" spans="1:9">
      <c r="A5862" s="2"/>
      <c r="B5862" s="1" t="str">
        <f>+IF(LEN(A5862)&gt;0,VLOOKUP(A5862,Seguimiento_Mar_2025!G$4:H$356,2,FALSE),"")</f>
        <v/>
      </c>
      <c r="C5862" s="1" t="str">
        <f>+IF(LEN(A5862)&gt;0,VLOOKUP(A5862,Seguimiento_Mar_2025!G$4:J$356,4,FALSE),"")</f>
        <v/>
      </c>
      <c r="D5862" s="2"/>
      <c r="E5862" t="str">
        <f t="shared" si="183"/>
        <v/>
      </c>
      <c r="F5862" t="str">
        <f t="shared" si="184"/>
        <v/>
      </c>
      <c r="H5862" s="2"/>
      <c r="I5862">
        <f>+ABS(SUMIF($A$4:$A$11183,A5862,$H$4:$H$11183)-IF(ISERROR(VLOOKUP(A5862,Seguimiento_Mar_2025!G$4:U$356,15,FALSE)),0,VLOOKUP(A5862,Seguimiento_Mar_2025!G$4:U$356,15,FALSE)))</f>
        <v>0</v>
      </c>
    </row>
    <row r="5863" spans="1:9">
      <c r="A5863" s="2"/>
      <c r="B5863" s="1" t="str">
        <f>+IF(LEN(A5863)&gt;0,VLOOKUP(A5863,Seguimiento_Mar_2025!G$4:H$356,2,FALSE),"")</f>
        <v/>
      </c>
      <c r="C5863" s="1" t="str">
        <f>+IF(LEN(A5863)&gt;0,VLOOKUP(A5863,Seguimiento_Mar_2025!G$4:J$356,4,FALSE),"")</f>
        <v/>
      </c>
      <c r="D5863" s="2"/>
      <c r="E5863" t="str">
        <f t="shared" si="183"/>
        <v/>
      </c>
      <c r="F5863" t="str">
        <f t="shared" si="184"/>
        <v/>
      </c>
      <c r="H5863" s="2"/>
      <c r="I5863">
        <f>+ABS(SUMIF($A$4:$A$11183,A5863,$H$4:$H$11183)-IF(ISERROR(VLOOKUP(A5863,Seguimiento_Mar_2025!G$4:U$356,15,FALSE)),0,VLOOKUP(A5863,Seguimiento_Mar_2025!G$4:U$356,15,FALSE)))</f>
        <v>0</v>
      </c>
    </row>
    <row r="5864" spans="1:9">
      <c r="A5864" s="2"/>
      <c r="B5864" s="1" t="str">
        <f>+IF(LEN(A5864)&gt;0,VLOOKUP(A5864,Seguimiento_Mar_2025!G$4:H$356,2,FALSE),"")</f>
        <v/>
      </c>
      <c r="C5864" s="1" t="str">
        <f>+IF(LEN(A5864)&gt;0,VLOOKUP(A5864,Seguimiento_Mar_2025!G$4:J$356,4,FALSE),"")</f>
        <v/>
      </c>
      <c r="D5864" s="2"/>
      <c r="E5864" t="str">
        <f t="shared" si="183"/>
        <v/>
      </c>
      <c r="F5864" t="str">
        <f t="shared" si="184"/>
        <v/>
      </c>
      <c r="H5864" s="2"/>
      <c r="I5864">
        <f>+ABS(SUMIF($A$4:$A$11183,A5864,$H$4:$H$11183)-IF(ISERROR(VLOOKUP(A5864,Seguimiento_Mar_2025!G$4:U$356,15,FALSE)),0,VLOOKUP(A5864,Seguimiento_Mar_2025!G$4:U$356,15,FALSE)))</f>
        <v>0</v>
      </c>
    </row>
    <row r="5865" spans="1:9">
      <c r="A5865" s="2"/>
      <c r="B5865" s="1" t="str">
        <f>+IF(LEN(A5865)&gt;0,VLOOKUP(A5865,Seguimiento_Mar_2025!G$4:H$356,2,FALSE),"")</f>
        <v/>
      </c>
      <c r="C5865" s="1" t="str">
        <f>+IF(LEN(A5865)&gt;0,VLOOKUP(A5865,Seguimiento_Mar_2025!G$4:J$356,4,FALSE),"")</f>
        <v/>
      </c>
      <c r="D5865" s="2"/>
      <c r="E5865" t="str">
        <f t="shared" ref="E5865:E5928" si="185">+A5865&amp;D5865</f>
        <v/>
      </c>
      <c r="F5865" t="str">
        <f t="shared" si="184"/>
        <v/>
      </c>
      <c r="H5865" s="2"/>
      <c r="I5865">
        <f>+ABS(SUMIF($A$4:$A$11183,A5865,$H$4:$H$11183)-IF(ISERROR(VLOOKUP(A5865,Seguimiento_Mar_2025!G$4:U$356,15,FALSE)),0,VLOOKUP(A5865,Seguimiento_Mar_2025!G$4:U$356,15,FALSE)))</f>
        <v>0</v>
      </c>
    </row>
    <row r="5866" spans="1:9">
      <c r="A5866" s="2"/>
      <c r="B5866" s="1" t="str">
        <f>+IF(LEN(A5866)&gt;0,VLOOKUP(A5866,Seguimiento_Mar_2025!G$4:H$356,2,FALSE),"")</f>
        <v/>
      </c>
      <c r="C5866" s="1" t="str">
        <f>+IF(LEN(A5866)&gt;0,VLOOKUP(A5866,Seguimiento_Mar_2025!G$4:J$356,4,FALSE),"")</f>
        <v/>
      </c>
      <c r="D5866" s="2"/>
      <c r="E5866" t="str">
        <f t="shared" si="185"/>
        <v/>
      </c>
      <c r="F5866" t="str">
        <f t="shared" si="184"/>
        <v/>
      </c>
      <c r="H5866" s="2"/>
      <c r="I5866">
        <f>+ABS(SUMIF($A$4:$A$11183,A5866,$H$4:$H$11183)-IF(ISERROR(VLOOKUP(A5866,Seguimiento_Mar_2025!G$4:U$356,15,FALSE)),0,VLOOKUP(A5866,Seguimiento_Mar_2025!G$4:U$356,15,FALSE)))</f>
        <v>0</v>
      </c>
    </row>
    <row r="5867" spans="1:9">
      <c r="A5867" s="2"/>
      <c r="B5867" s="1" t="str">
        <f>+IF(LEN(A5867)&gt;0,VLOOKUP(A5867,Seguimiento_Mar_2025!G$4:H$356,2,FALSE),"")</f>
        <v/>
      </c>
      <c r="C5867" s="1" t="str">
        <f>+IF(LEN(A5867)&gt;0,VLOOKUP(A5867,Seguimiento_Mar_2025!G$4:J$356,4,FALSE),"")</f>
        <v/>
      </c>
      <c r="D5867" s="2"/>
      <c r="E5867" t="str">
        <f t="shared" si="185"/>
        <v/>
      </c>
      <c r="F5867" t="str">
        <f t="shared" si="184"/>
        <v/>
      </c>
      <c r="H5867" s="2"/>
      <c r="I5867">
        <f>+ABS(SUMIF($A$4:$A$11183,A5867,$H$4:$H$11183)-IF(ISERROR(VLOOKUP(A5867,Seguimiento_Mar_2025!G$4:U$356,15,FALSE)),0,VLOOKUP(A5867,Seguimiento_Mar_2025!G$4:U$356,15,FALSE)))</f>
        <v>0</v>
      </c>
    </row>
    <row r="5868" spans="1:9">
      <c r="A5868" s="2"/>
      <c r="B5868" s="1" t="str">
        <f>+IF(LEN(A5868)&gt;0,VLOOKUP(A5868,Seguimiento_Mar_2025!G$4:H$356,2,FALSE),"")</f>
        <v/>
      </c>
      <c r="C5868" s="1" t="str">
        <f>+IF(LEN(A5868)&gt;0,VLOOKUP(A5868,Seguimiento_Mar_2025!G$4:J$356,4,FALSE),"")</f>
        <v/>
      </c>
      <c r="D5868" s="2"/>
      <c r="E5868" t="str">
        <f t="shared" si="185"/>
        <v/>
      </c>
      <c r="F5868" t="str">
        <f t="shared" si="184"/>
        <v/>
      </c>
      <c r="H5868" s="2"/>
      <c r="I5868">
        <f>+ABS(SUMIF($A$4:$A$11183,A5868,$H$4:$H$11183)-IF(ISERROR(VLOOKUP(A5868,Seguimiento_Mar_2025!G$4:U$356,15,FALSE)),0,VLOOKUP(A5868,Seguimiento_Mar_2025!G$4:U$356,15,FALSE)))</f>
        <v>0</v>
      </c>
    </row>
    <row r="5869" spans="1:9">
      <c r="A5869" s="2"/>
      <c r="B5869" s="1" t="str">
        <f>+IF(LEN(A5869)&gt;0,VLOOKUP(A5869,Seguimiento_Mar_2025!G$4:H$356,2,FALSE),"")</f>
        <v/>
      </c>
      <c r="C5869" s="1" t="str">
        <f>+IF(LEN(A5869)&gt;0,VLOOKUP(A5869,Seguimiento_Mar_2025!G$4:J$356,4,FALSE),"")</f>
        <v/>
      </c>
      <c r="D5869" s="2"/>
      <c r="E5869" t="str">
        <f t="shared" si="185"/>
        <v/>
      </c>
      <c r="F5869" t="str">
        <f t="shared" si="184"/>
        <v/>
      </c>
      <c r="H5869" s="2"/>
      <c r="I5869">
        <f>+ABS(SUMIF($A$4:$A$11183,A5869,$H$4:$H$11183)-IF(ISERROR(VLOOKUP(A5869,Seguimiento_Mar_2025!G$4:U$356,15,FALSE)),0,VLOOKUP(A5869,Seguimiento_Mar_2025!G$4:U$356,15,FALSE)))</f>
        <v>0</v>
      </c>
    </row>
    <row r="5870" spans="1:9">
      <c r="A5870" s="2"/>
      <c r="B5870" s="1" t="str">
        <f>+IF(LEN(A5870)&gt;0,VLOOKUP(A5870,Seguimiento_Mar_2025!G$4:H$356,2,FALSE),"")</f>
        <v/>
      </c>
      <c r="C5870" s="1" t="str">
        <f>+IF(LEN(A5870)&gt;0,VLOOKUP(A5870,Seguimiento_Mar_2025!G$4:J$356,4,FALSE),"")</f>
        <v/>
      </c>
      <c r="D5870" s="2"/>
      <c r="E5870" t="str">
        <f t="shared" si="185"/>
        <v/>
      </c>
      <c r="F5870" t="str">
        <f t="shared" si="184"/>
        <v/>
      </c>
      <c r="H5870" s="2"/>
      <c r="I5870">
        <f>+ABS(SUMIF($A$4:$A$11183,A5870,$H$4:$H$11183)-IF(ISERROR(VLOOKUP(A5870,Seguimiento_Mar_2025!G$4:U$356,15,FALSE)),0,VLOOKUP(A5870,Seguimiento_Mar_2025!G$4:U$356,15,FALSE)))</f>
        <v>0</v>
      </c>
    </row>
    <row r="5871" spans="1:9">
      <c r="A5871" s="2"/>
      <c r="B5871" s="1" t="str">
        <f>+IF(LEN(A5871)&gt;0,VLOOKUP(A5871,Seguimiento_Mar_2025!G$4:H$356,2,FALSE),"")</f>
        <v/>
      </c>
      <c r="C5871" s="1" t="str">
        <f>+IF(LEN(A5871)&gt;0,VLOOKUP(A5871,Seguimiento_Mar_2025!G$4:J$356,4,FALSE),"")</f>
        <v/>
      </c>
      <c r="D5871" s="2"/>
      <c r="E5871" t="str">
        <f t="shared" si="185"/>
        <v/>
      </c>
      <c r="F5871" t="str">
        <f t="shared" si="184"/>
        <v/>
      </c>
      <c r="H5871" s="2"/>
      <c r="I5871">
        <f>+ABS(SUMIF($A$4:$A$11183,A5871,$H$4:$H$11183)-IF(ISERROR(VLOOKUP(A5871,Seguimiento_Mar_2025!G$4:U$356,15,FALSE)),0,VLOOKUP(A5871,Seguimiento_Mar_2025!G$4:U$356,15,FALSE)))</f>
        <v>0</v>
      </c>
    </row>
    <row r="5872" spans="1:9">
      <c r="A5872" s="2"/>
      <c r="B5872" s="1" t="str">
        <f>+IF(LEN(A5872)&gt;0,VLOOKUP(A5872,Seguimiento_Mar_2025!G$4:H$356,2,FALSE),"")</f>
        <v/>
      </c>
      <c r="C5872" s="1" t="str">
        <f>+IF(LEN(A5872)&gt;0,VLOOKUP(A5872,Seguimiento_Mar_2025!G$4:J$356,4,FALSE),"")</f>
        <v/>
      </c>
      <c r="D5872" s="2"/>
      <c r="E5872" t="str">
        <f t="shared" si="185"/>
        <v/>
      </c>
      <c r="F5872" t="str">
        <f t="shared" si="184"/>
        <v/>
      </c>
      <c r="H5872" s="2"/>
      <c r="I5872">
        <f>+ABS(SUMIF($A$4:$A$11183,A5872,$H$4:$H$11183)-IF(ISERROR(VLOOKUP(A5872,Seguimiento_Mar_2025!G$4:U$356,15,FALSE)),0,VLOOKUP(A5872,Seguimiento_Mar_2025!G$4:U$356,15,FALSE)))</f>
        <v>0</v>
      </c>
    </row>
    <row r="5873" spans="1:9">
      <c r="A5873" s="2"/>
      <c r="B5873" s="1" t="str">
        <f>+IF(LEN(A5873)&gt;0,VLOOKUP(A5873,Seguimiento_Mar_2025!G$4:H$356,2,FALSE),"")</f>
        <v/>
      </c>
      <c r="C5873" s="1" t="str">
        <f>+IF(LEN(A5873)&gt;0,VLOOKUP(A5873,Seguimiento_Mar_2025!G$4:J$356,4,FALSE),"")</f>
        <v/>
      </c>
      <c r="D5873" s="2"/>
      <c r="E5873" t="str">
        <f t="shared" si="185"/>
        <v/>
      </c>
      <c r="F5873" t="str">
        <f t="shared" si="184"/>
        <v/>
      </c>
      <c r="H5873" s="2"/>
      <c r="I5873">
        <f>+ABS(SUMIF($A$4:$A$11183,A5873,$H$4:$H$11183)-IF(ISERROR(VLOOKUP(A5873,Seguimiento_Mar_2025!G$4:U$356,15,FALSE)),0,VLOOKUP(A5873,Seguimiento_Mar_2025!G$4:U$356,15,FALSE)))</f>
        <v>0</v>
      </c>
    </row>
    <row r="5874" spans="1:9">
      <c r="A5874" s="2"/>
      <c r="B5874" s="1" t="str">
        <f>+IF(LEN(A5874)&gt;0,VLOOKUP(A5874,Seguimiento_Mar_2025!G$4:H$356,2,FALSE),"")</f>
        <v/>
      </c>
      <c r="C5874" s="1" t="str">
        <f>+IF(LEN(A5874)&gt;0,VLOOKUP(A5874,Seguimiento_Mar_2025!G$4:J$356,4,FALSE),"")</f>
        <v/>
      </c>
      <c r="D5874" s="2"/>
      <c r="E5874" t="str">
        <f t="shared" si="185"/>
        <v/>
      </c>
      <c r="F5874" t="str">
        <f t="shared" si="184"/>
        <v/>
      </c>
      <c r="H5874" s="2"/>
      <c r="I5874">
        <f>+ABS(SUMIF($A$4:$A$11183,A5874,$H$4:$H$11183)-IF(ISERROR(VLOOKUP(A5874,Seguimiento_Mar_2025!G$4:U$356,15,FALSE)),0,VLOOKUP(A5874,Seguimiento_Mar_2025!G$4:U$356,15,FALSE)))</f>
        <v>0</v>
      </c>
    </row>
    <row r="5875" spans="1:9">
      <c r="A5875" s="2"/>
      <c r="B5875" s="1" t="str">
        <f>+IF(LEN(A5875)&gt;0,VLOOKUP(A5875,Seguimiento_Mar_2025!G$4:H$356,2,FALSE),"")</f>
        <v/>
      </c>
      <c r="C5875" s="1" t="str">
        <f>+IF(LEN(A5875)&gt;0,VLOOKUP(A5875,Seguimiento_Mar_2025!G$4:J$356,4,FALSE),"")</f>
        <v/>
      </c>
      <c r="D5875" s="2"/>
      <c r="E5875" t="str">
        <f t="shared" si="185"/>
        <v/>
      </c>
      <c r="F5875" t="str">
        <f t="shared" si="184"/>
        <v/>
      </c>
      <c r="H5875" s="2"/>
      <c r="I5875">
        <f>+ABS(SUMIF($A$4:$A$11183,A5875,$H$4:$H$11183)-IF(ISERROR(VLOOKUP(A5875,Seguimiento_Mar_2025!G$4:U$356,15,FALSE)),0,VLOOKUP(A5875,Seguimiento_Mar_2025!G$4:U$356,15,FALSE)))</f>
        <v>0</v>
      </c>
    </row>
    <row r="5876" spans="1:9">
      <c r="A5876" s="2"/>
      <c r="B5876" s="1" t="str">
        <f>+IF(LEN(A5876)&gt;0,VLOOKUP(A5876,Seguimiento_Mar_2025!G$4:H$356,2,FALSE),"")</f>
        <v/>
      </c>
      <c r="C5876" s="1" t="str">
        <f>+IF(LEN(A5876)&gt;0,VLOOKUP(A5876,Seguimiento_Mar_2025!G$4:J$356,4,FALSE),"")</f>
        <v/>
      </c>
      <c r="D5876" s="2"/>
      <c r="E5876" t="str">
        <f t="shared" si="185"/>
        <v/>
      </c>
      <c r="F5876" t="str">
        <f t="shared" si="184"/>
        <v/>
      </c>
      <c r="H5876" s="2"/>
      <c r="I5876">
        <f>+ABS(SUMIF($A$4:$A$11183,A5876,$H$4:$H$11183)-IF(ISERROR(VLOOKUP(A5876,Seguimiento_Mar_2025!G$4:U$356,15,FALSE)),0,VLOOKUP(A5876,Seguimiento_Mar_2025!G$4:U$356,15,FALSE)))</f>
        <v>0</v>
      </c>
    </row>
    <row r="5877" spans="1:9">
      <c r="A5877" s="2"/>
      <c r="B5877" s="1" t="str">
        <f>+IF(LEN(A5877)&gt;0,VLOOKUP(A5877,Seguimiento_Mar_2025!G$4:H$356,2,FALSE),"")</f>
        <v/>
      </c>
      <c r="C5877" s="1" t="str">
        <f>+IF(LEN(A5877)&gt;0,VLOOKUP(A5877,Seguimiento_Mar_2025!G$4:J$356,4,FALSE),"")</f>
        <v/>
      </c>
      <c r="D5877" s="2"/>
      <c r="E5877" t="str">
        <f t="shared" si="185"/>
        <v/>
      </c>
      <c r="F5877" t="str">
        <f t="shared" si="184"/>
        <v/>
      </c>
      <c r="H5877" s="2"/>
      <c r="I5877">
        <f>+ABS(SUMIF($A$4:$A$11183,A5877,$H$4:$H$11183)-IF(ISERROR(VLOOKUP(A5877,Seguimiento_Mar_2025!G$4:U$356,15,FALSE)),0,VLOOKUP(A5877,Seguimiento_Mar_2025!G$4:U$356,15,FALSE)))</f>
        <v>0</v>
      </c>
    </row>
    <row r="5878" spans="1:9">
      <c r="A5878" s="2"/>
      <c r="B5878" s="1" t="str">
        <f>+IF(LEN(A5878)&gt;0,VLOOKUP(A5878,Seguimiento_Mar_2025!G$4:H$356,2,FALSE),"")</f>
        <v/>
      </c>
      <c r="C5878" s="1" t="str">
        <f>+IF(LEN(A5878)&gt;0,VLOOKUP(A5878,Seguimiento_Mar_2025!G$4:J$356,4,FALSE),"")</f>
        <v/>
      </c>
      <c r="D5878" s="2"/>
      <c r="E5878" t="str">
        <f t="shared" si="185"/>
        <v/>
      </c>
      <c r="F5878" t="str">
        <f t="shared" si="184"/>
        <v/>
      </c>
      <c r="H5878" s="2"/>
      <c r="I5878">
        <f>+ABS(SUMIF($A$4:$A$11183,A5878,$H$4:$H$11183)-IF(ISERROR(VLOOKUP(A5878,Seguimiento_Mar_2025!G$4:U$356,15,FALSE)),0,VLOOKUP(A5878,Seguimiento_Mar_2025!G$4:U$356,15,FALSE)))</f>
        <v>0</v>
      </c>
    </row>
    <row r="5879" spans="1:9">
      <c r="A5879" s="2"/>
      <c r="B5879" s="1" t="str">
        <f>+IF(LEN(A5879)&gt;0,VLOOKUP(A5879,Seguimiento_Mar_2025!G$4:H$356,2,FALSE),"")</f>
        <v/>
      </c>
      <c r="C5879" s="1" t="str">
        <f>+IF(LEN(A5879)&gt;0,VLOOKUP(A5879,Seguimiento_Mar_2025!G$4:J$356,4,FALSE),"")</f>
        <v/>
      </c>
      <c r="D5879" s="2"/>
      <c r="E5879" t="str">
        <f t="shared" si="185"/>
        <v/>
      </c>
      <c r="F5879" t="str">
        <f t="shared" si="184"/>
        <v/>
      </c>
      <c r="H5879" s="2"/>
      <c r="I5879">
        <f>+ABS(SUMIF($A$4:$A$11183,A5879,$H$4:$H$11183)-IF(ISERROR(VLOOKUP(A5879,Seguimiento_Mar_2025!G$4:U$356,15,FALSE)),0,VLOOKUP(A5879,Seguimiento_Mar_2025!G$4:U$356,15,FALSE)))</f>
        <v>0</v>
      </c>
    </row>
    <row r="5880" spans="1:9">
      <c r="A5880" s="2"/>
      <c r="B5880" s="1" t="str">
        <f>+IF(LEN(A5880)&gt;0,VLOOKUP(A5880,Seguimiento_Mar_2025!G$4:H$356,2,FALSE),"")</f>
        <v/>
      </c>
      <c r="C5880" s="1" t="str">
        <f>+IF(LEN(A5880)&gt;0,VLOOKUP(A5880,Seguimiento_Mar_2025!G$4:J$356,4,FALSE),"")</f>
        <v/>
      </c>
      <c r="D5880" s="2"/>
      <c r="E5880" t="str">
        <f t="shared" si="185"/>
        <v/>
      </c>
      <c r="F5880" t="str">
        <f t="shared" si="184"/>
        <v/>
      </c>
      <c r="H5880" s="2"/>
      <c r="I5880">
        <f>+ABS(SUMIF($A$4:$A$11183,A5880,$H$4:$H$11183)-IF(ISERROR(VLOOKUP(A5880,Seguimiento_Mar_2025!G$4:U$356,15,FALSE)),0,VLOOKUP(A5880,Seguimiento_Mar_2025!G$4:U$356,15,FALSE)))</f>
        <v>0</v>
      </c>
    </row>
    <row r="5881" spans="1:9">
      <c r="A5881" s="2"/>
      <c r="B5881" s="1" t="str">
        <f>+IF(LEN(A5881)&gt;0,VLOOKUP(A5881,Seguimiento_Mar_2025!G$4:H$356,2,FALSE),"")</f>
        <v/>
      </c>
      <c r="C5881" s="1" t="str">
        <f>+IF(LEN(A5881)&gt;0,VLOOKUP(A5881,Seguimiento_Mar_2025!G$4:J$356,4,FALSE),"")</f>
        <v/>
      </c>
      <c r="D5881" s="2"/>
      <c r="E5881" t="str">
        <f t="shared" si="185"/>
        <v/>
      </c>
      <c r="F5881" t="str">
        <f t="shared" si="184"/>
        <v/>
      </c>
      <c r="H5881" s="2"/>
      <c r="I5881">
        <f>+ABS(SUMIF($A$4:$A$11183,A5881,$H$4:$H$11183)-IF(ISERROR(VLOOKUP(A5881,Seguimiento_Mar_2025!G$4:U$356,15,FALSE)),0,VLOOKUP(A5881,Seguimiento_Mar_2025!G$4:U$356,15,FALSE)))</f>
        <v>0</v>
      </c>
    </row>
    <row r="5882" spans="1:9">
      <c r="A5882" s="2"/>
      <c r="B5882" s="1" t="str">
        <f>+IF(LEN(A5882)&gt;0,VLOOKUP(A5882,Seguimiento_Mar_2025!G$4:H$356,2,FALSE),"")</f>
        <v/>
      </c>
      <c r="C5882" s="1" t="str">
        <f>+IF(LEN(A5882)&gt;0,VLOOKUP(A5882,Seguimiento_Mar_2025!G$4:J$356,4,FALSE),"")</f>
        <v/>
      </c>
      <c r="D5882" s="2"/>
      <c r="E5882" t="str">
        <f t="shared" si="185"/>
        <v/>
      </c>
      <c r="F5882" t="str">
        <f t="shared" si="184"/>
        <v/>
      </c>
      <c r="H5882" s="2"/>
      <c r="I5882">
        <f>+ABS(SUMIF($A$4:$A$11183,A5882,$H$4:$H$11183)-IF(ISERROR(VLOOKUP(A5882,Seguimiento_Mar_2025!G$4:U$356,15,FALSE)),0,VLOOKUP(A5882,Seguimiento_Mar_2025!G$4:U$356,15,FALSE)))</f>
        <v>0</v>
      </c>
    </row>
    <row r="5883" spans="1:9">
      <c r="A5883" s="2"/>
      <c r="B5883" s="1" t="str">
        <f>+IF(LEN(A5883)&gt;0,VLOOKUP(A5883,Seguimiento_Mar_2025!G$4:H$356,2,FALSE),"")</f>
        <v/>
      </c>
      <c r="C5883" s="1" t="str">
        <f>+IF(LEN(A5883)&gt;0,VLOOKUP(A5883,Seguimiento_Mar_2025!G$4:J$356,4,FALSE),"")</f>
        <v/>
      </c>
      <c r="D5883" s="2"/>
      <c r="E5883" t="str">
        <f t="shared" si="185"/>
        <v/>
      </c>
      <c r="F5883" t="str">
        <f t="shared" si="184"/>
        <v/>
      </c>
      <c r="H5883" s="2"/>
      <c r="I5883">
        <f>+ABS(SUMIF($A$4:$A$11183,A5883,$H$4:$H$11183)-IF(ISERROR(VLOOKUP(A5883,Seguimiento_Mar_2025!G$4:U$356,15,FALSE)),0,VLOOKUP(A5883,Seguimiento_Mar_2025!G$4:U$356,15,FALSE)))</f>
        <v>0</v>
      </c>
    </row>
    <row r="5884" spans="1:9">
      <c r="A5884" s="2"/>
      <c r="B5884" s="1" t="str">
        <f>+IF(LEN(A5884)&gt;0,VLOOKUP(A5884,Seguimiento_Mar_2025!G$4:H$356,2,FALSE),"")</f>
        <v/>
      </c>
      <c r="C5884" s="1" t="str">
        <f>+IF(LEN(A5884)&gt;0,VLOOKUP(A5884,Seguimiento_Mar_2025!G$4:J$356,4,FALSE),"")</f>
        <v/>
      </c>
      <c r="D5884" s="2"/>
      <c r="E5884" t="str">
        <f t="shared" si="185"/>
        <v/>
      </c>
      <c r="F5884" t="str">
        <f t="shared" si="184"/>
        <v/>
      </c>
      <c r="H5884" s="2"/>
      <c r="I5884">
        <f>+ABS(SUMIF($A$4:$A$11183,A5884,$H$4:$H$11183)-IF(ISERROR(VLOOKUP(A5884,Seguimiento_Mar_2025!G$4:U$356,15,FALSE)),0,VLOOKUP(A5884,Seguimiento_Mar_2025!G$4:U$356,15,FALSE)))</f>
        <v>0</v>
      </c>
    </row>
    <row r="5885" spans="1:9">
      <c r="A5885" s="2"/>
      <c r="B5885" s="1" t="str">
        <f>+IF(LEN(A5885)&gt;0,VLOOKUP(A5885,Seguimiento_Mar_2025!G$4:H$356,2,FALSE),"")</f>
        <v/>
      </c>
      <c r="C5885" s="1" t="str">
        <f>+IF(LEN(A5885)&gt;0,VLOOKUP(A5885,Seguimiento_Mar_2025!G$4:J$356,4,FALSE),"")</f>
        <v/>
      </c>
      <c r="D5885" s="2"/>
      <c r="E5885" t="str">
        <f t="shared" si="185"/>
        <v/>
      </c>
      <c r="F5885" t="str">
        <f t="shared" si="184"/>
        <v/>
      </c>
      <c r="H5885" s="2"/>
      <c r="I5885">
        <f>+ABS(SUMIF($A$4:$A$11183,A5885,$H$4:$H$11183)-IF(ISERROR(VLOOKUP(A5885,Seguimiento_Mar_2025!G$4:U$356,15,FALSE)),0,VLOOKUP(A5885,Seguimiento_Mar_2025!G$4:U$356,15,FALSE)))</f>
        <v>0</v>
      </c>
    </row>
    <row r="5886" spans="1:9">
      <c r="A5886" s="2"/>
      <c r="B5886" s="1" t="str">
        <f>+IF(LEN(A5886)&gt;0,VLOOKUP(A5886,Seguimiento_Mar_2025!G$4:H$356,2,FALSE),"")</f>
        <v/>
      </c>
      <c r="C5886" s="1" t="str">
        <f>+IF(LEN(A5886)&gt;0,VLOOKUP(A5886,Seguimiento_Mar_2025!G$4:J$356,4,FALSE),"")</f>
        <v/>
      </c>
      <c r="D5886" s="2"/>
      <c r="E5886" t="str">
        <f t="shared" si="185"/>
        <v/>
      </c>
      <c r="F5886" t="str">
        <f t="shared" si="184"/>
        <v/>
      </c>
      <c r="H5886" s="2"/>
      <c r="I5886">
        <f>+ABS(SUMIF($A$4:$A$11183,A5886,$H$4:$H$11183)-IF(ISERROR(VLOOKUP(A5886,Seguimiento_Mar_2025!G$4:U$356,15,FALSE)),0,VLOOKUP(A5886,Seguimiento_Mar_2025!G$4:U$356,15,FALSE)))</f>
        <v>0</v>
      </c>
    </row>
    <row r="5887" spans="1:9">
      <c r="A5887" s="2"/>
      <c r="B5887" s="1" t="str">
        <f>+IF(LEN(A5887)&gt;0,VLOOKUP(A5887,Seguimiento_Mar_2025!G$4:H$356,2,FALSE),"")</f>
        <v/>
      </c>
      <c r="C5887" s="1" t="str">
        <f>+IF(LEN(A5887)&gt;0,VLOOKUP(A5887,Seguimiento_Mar_2025!G$4:J$356,4,FALSE),"")</f>
        <v/>
      </c>
      <c r="D5887" s="2"/>
      <c r="E5887" t="str">
        <f t="shared" si="185"/>
        <v/>
      </c>
      <c r="F5887" t="str">
        <f t="shared" si="184"/>
        <v/>
      </c>
      <c r="H5887" s="2"/>
      <c r="I5887">
        <f>+ABS(SUMIF($A$4:$A$11183,A5887,$H$4:$H$11183)-IF(ISERROR(VLOOKUP(A5887,Seguimiento_Mar_2025!G$4:U$356,15,FALSE)),0,VLOOKUP(A5887,Seguimiento_Mar_2025!G$4:U$356,15,FALSE)))</f>
        <v>0</v>
      </c>
    </row>
    <row r="5888" spans="1:9">
      <c r="A5888" s="2"/>
      <c r="B5888" s="1" t="str">
        <f>+IF(LEN(A5888)&gt;0,VLOOKUP(A5888,Seguimiento_Mar_2025!G$4:H$356,2,FALSE),"")</f>
        <v/>
      </c>
      <c r="C5888" s="1" t="str">
        <f>+IF(LEN(A5888)&gt;0,VLOOKUP(A5888,Seguimiento_Mar_2025!G$4:J$356,4,FALSE),"")</f>
        <v/>
      </c>
      <c r="D5888" s="2"/>
      <c r="E5888" t="str">
        <f t="shared" si="185"/>
        <v/>
      </c>
      <c r="F5888" t="str">
        <f t="shared" si="184"/>
        <v/>
      </c>
      <c r="H5888" s="2"/>
      <c r="I5888">
        <f>+ABS(SUMIF($A$4:$A$11183,A5888,$H$4:$H$11183)-IF(ISERROR(VLOOKUP(A5888,Seguimiento_Mar_2025!G$4:U$356,15,FALSE)),0,VLOOKUP(A5888,Seguimiento_Mar_2025!G$4:U$356,15,FALSE)))</f>
        <v>0</v>
      </c>
    </row>
    <row r="5889" spans="1:9">
      <c r="A5889" s="2"/>
      <c r="B5889" s="1" t="str">
        <f>+IF(LEN(A5889)&gt;0,VLOOKUP(A5889,Seguimiento_Mar_2025!G$4:H$356,2,FALSE),"")</f>
        <v/>
      </c>
      <c r="C5889" s="1" t="str">
        <f>+IF(LEN(A5889)&gt;0,VLOOKUP(A5889,Seguimiento_Mar_2025!G$4:J$356,4,FALSE),"")</f>
        <v/>
      </c>
      <c r="D5889" s="2"/>
      <c r="E5889" t="str">
        <f t="shared" si="185"/>
        <v/>
      </c>
      <c r="F5889" t="str">
        <f t="shared" si="184"/>
        <v/>
      </c>
      <c r="H5889" s="2"/>
      <c r="I5889">
        <f>+ABS(SUMIF($A$4:$A$11183,A5889,$H$4:$H$11183)-IF(ISERROR(VLOOKUP(A5889,Seguimiento_Mar_2025!G$4:U$356,15,FALSE)),0,VLOOKUP(A5889,Seguimiento_Mar_2025!G$4:U$356,15,FALSE)))</f>
        <v>0</v>
      </c>
    </row>
    <row r="5890" spans="1:9">
      <c r="A5890" s="2"/>
      <c r="B5890" s="1" t="str">
        <f>+IF(LEN(A5890)&gt;0,VLOOKUP(A5890,Seguimiento_Mar_2025!G$4:H$356,2,FALSE),"")</f>
        <v/>
      </c>
      <c r="C5890" s="1" t="str">
        <f>+IF(LEN(A5890)&gt;0,VLOOKUP(A5890,Seguimiento_Mar_2025!G$4:J$356,4,FALSE),"")</f>
        <v/>
      </c>
      <c r="D5890" s="2"/>
      <c r="E5890" t="str">
        <f t="shared" si="185"/>
        <v/>
      </c>
      <c r="F5890" t="str">
        <f t="shared" si="184"/>
        <v/>
      </c>
      <c r="H5890" s="2"/>
      <c r="I5890">
        <f>+ABS(SUMIF($A$4:$A$11183,A5890,$H$4:$H$11183)-IF(ISERROR(VLOOKUP(A5890,Seguimiento_Mar_2025!G$4:U$356,15,FALSE)),0,VLOOKUP(A5890,Seguimiento_Mar_2025!G$4:U$356,15,FALSE)))</f>
        <v>0</v>
      </c>
    </row>
    <row r="5891" spans="1:9">
      <c r="A5891" s="2"/>
      <c r="B5891" s="1" t="str">
        <f>+IF(LEN(A5891)&gt;0,VLOOKUP(A5891,Seguimiento_Mar_2025!G$4:H$356,2,FALSE),"")</f>
        <v/>
      </c>
      <c r="C5891" s="1" t="str">
        <f>+IF(LEN(A5891)&gt;0,VLOOKUP(A5891,Seguimiento_Mar_2025!G$4:J$356,4,FALSE),"")</f>
        <v/>
      </c>
      <c r="D5891" s="2"/>
      <c r="E5891" t="str">
        <f t="shared" si="185"/>
        <v/>
      </c>
      <c r="F5891" t="str">
        <f t="shared" si="184"/>
        <v/>
      </c>
      <c r="H5891" s="2"/>
      <c r="I5891">
        <f>+ABS(SUMIF($A$4:$A$11183,A5891,$H$4:$H$11183)-IF(ISERROR(VLOOKUP(A5891,Seguimiento_Mar_2025!G$4:U$356,15,FALSE)),0,VLOOKUP(A5891,Seguimiento_Mar_2025!G$4:U$356,15,FALSE)))</f>
        <v>0</v>
      </c>
    </row>
    <row r="5892" spans="1:9">
      <c r="A5892" s="2"/>
      <c r="B5892" s="1" t="str">
        <f>+IF(LEN(A5892)&gt;0,VLOOKUP(A5892,Seguimiento_Mar_2025!G$4:H$356,2,FALSE),"")</f>
        <v/>
      </c>
      <c r="C5892" s="1" t="str">
        <f>+IF(LEN(A5892)&gt;0,VLOOKUP(A5892,Seguimiento_Mar_2025!G$4:J$356,4,FALSE),"")</f>
        <v/>
      </c>
      <c r="D5892" s="2"/>
      <c r="E5892" t="str">
        <f t="shared" si="185"/>
        <v/>
      </c>
      <c r="F5892" t="str">
        <f t="shared" ref="F5892:F5955" si="186">+IF(IF(LEN(E5892)&gt;0,COUNTIF($E$4:$E$11183,E5892),"")=1,"",IF(LEN(E5892)&gt;0,COUNTIF($E$4:$E$11183,E5892),""))</f>
        <v/>
      </c>
      <c r="H5892" s="2"/>
      <c r="I5892">
        <f>+ABS(SUMIF($A$4:$A$11183,A5892,$H$4:$H$11183)-IF(ISERROR(VLOOKUP(A5892,Seguimiento_Mar_2025!G$4:U$356,15,FALSE)),0,VLOOKUP(A5892,Seguimiento_Mar_2025!G$4:U$356,15,FALSE)))</f>
        <v>0</v>
      </c>
    </row>
    <row r="5893" spans="1:9">
      <c r="A5893" s="2"/>
      <c r="B5893" s="1" t="str">
        <f>+IF(LEN(A5893)&gt;0,VLOOKUP(A5893,Seguimiento_Mar_2025!G$4:H$356,2,FALSE),"")</f>
        <v/>
      </c>
      <c r="C5893" s="1" t="str">
        <f>+IF(LEN(A5893)&gt;0,VLOOKUP(A5893,Seguimiento_Mar_2025!G$4:J$356,4,FALSE),"")</f>
        <v/>
      </c>
      <c r="D5893" s="2"/>
      <c r="E5893" t="str">
        <f t="shared" si="185"/>
        <v/>
      </c>
      <c r="F5893" t="str">
        <f t="shared" si="186"/>
        <v/>
      </c>
      <c r="H5893" s="2"/>
      <c r="I5893">
        <f>+ABS(SUMIF($A$4:$A$11183,A5893,$H$4:$H$11183)-IF(ISERROR(VLOOKUP(A5893,Seguimiento_Mar_2025!G$4:U$356,15,FALSE)),0,VLOOKUP(A5893,Seguimiento_Mar_2025!G$4:U$356,15,FALSE)))</f>
        <v>0</v>
      </c>
    </row>
    <row r="5894" spans="1:9">
      <c r="A5894" s="2"/>
      <c r="B5894" s="1" t="str">
        <f>+IF(LEN(A5894)&gt;0,VLOOKUP(A5894,Seguimiento_Mar_2025!G$4:H$356,2,FALSE),"")</f>
        <v/>
      </c>
      <c r="C5894" s="1" t="str">
        <f>+IF(LEN(A5894)&gt;0,VLOOKUP(A5894,Seguimiento_Mar_2025!G$4:J$356,4,FALSE),"")</f>
        <v/>
      </c>
      <c r="D5894" s="2"/>
      <c r="E5894" t="str">
        <f t="shared" si="185"/>
        <v/>
      </c>
      <c r="F5894" t="str">
        <f t="shared" si="186"/>
        <v/>
      </c>
      <c r="H5894" s="2"/>
      <c r="I5894">
        <f>+ABS(SUMIF($A$4:$A$11183,A5894,$H$4:$H$11183)-IF(ISERROR(VLOOKUP(A5894,Seguimiento_Mar_2025!G$4:U$356,15,FALSE)),0,VLOOKUP(A5894,Seguimiento_Mar_2025!G$4:U$356,15,FALSE)))</f>
        <v>0</v>
      </c>
    </row>
    <row r="5895" spans="1:9">
      <c r="A5895" s="2"/>
      <c r="B5895" s="1" t="str">
        <f>+IF(LEN(A5895)&gt;0,VLOOKUP(A5895,Seguimiento_Mar_2025!G$4:H$356,2,FALSE),"")</f>
        <v/>
      </c>
      <c r="C5895" s="1" t="str">
        <f>+IF(LEN(A5895)&gt;0,VLOOKUP(A5895,Seguimiento_Mar_2025!G$4:J$356,4,FALSE),"")</f>
        <v/>
      </c>
      <c r="D5895" s="2"/>
      <c r="E5895" t="str">
        <f t="shared" si="185"/>
        <v/>
      </c>
      <c r="F5895" t="str">
        <f t="shared" si="186"/>
        <v/>
      </c>
      <c r="H5895" s="2"/>
      <c r="I5895">
        <f>+ABS(SUMIF($A$4:$A$11183,A5895,$H$4:$H$11183)-IF(ISERROR(VLOOKUP(A5895,Seguimiento_Mar_2025!G$4:U$356,15,FALSE)),0,VLOOKUP(A5895,Seguimiento_Mar_2025!G$4:U$356,15,FALSE)))</f>
        <v>0</v>
      </c>
    </row>
    <row r="5896" spans="1:9">
      <c r="A5896" s="2"/>
      <c r="B5896" s="1" t="str">
        <f>+IF(LEN(A5896)&gt;0,VLOOKUP(A5896,Seguimiento_Mar_2025!G$4:H$356,2,FALSE),"")</f>
        <v/>
      </c>
      <c r="C5896" s="1" t="str">
        <f>+IF(LEN(A5896)&gt;0,VLOOKUP(A5896,Seguimiento_Mar_2025!G$4:J$356,4,FALSE),"")</f>
        <v/>
      </c>
      <c r="D5896" s="2"/>
      <c r="E5896" t="str">
        <f t="shared" si="185"/>
        <v/>
      </c>
      <c r="F5896" t="str">
        <f t="shared" si="186"/>
        <v/>
      </c>
      <c r="H5896" s="2"/>
      <c r="I5896">
        <f>+ABS(SUMIF($A$4:$A$11183,A5896,$H$4:$H$11183)-IF(ISERROR(VLOOKUP(A5896,Seguimiento_Mar_2025!G$4:U$356,15,FALSE)),0,VLOOKUP(A5896,Seguimiento_Mar_2025!G$4:U$356,15,FALSE)))</f>
        <v>0</v>
      </c>
    </row>
    <row r="5897" spans="1:9">
      <c r="A5897" s="2"/>
      <c r="B5897" s="1" t="str">
        <f>+IF(LEN(A5897)&gt;0,VLOOKUP(A5897,Seguimiento_Mar_2025!G$4:H$356,2,FALSE),"")</f>
        <v/>
      </c>
      <c r="C5897" s="1" t="str">
        <f>+IF(LEN(A5897)&gt;0,VLOOKUP(A5897,Seguimiento_Mar_2025!G$4:J$356,4,FALSE),"")</f>
        <v/>
      </c>
      <c r="D5897" s="2"/>
      <c r="E5897" t="str">
        <f t="shared" si="185"/>
        <v/>
      </c>
      <c r="F5897" t="str">
        <f t="shared" si="186"/>
        <v/>
      </c>
      <c r="H5897" s="2"/>
      <c r="I5897">
        <f>+ABS(SUMIF($A$4:$A$11183,A5897,$H$4:$H$11183)-IF(ISERROR(VLOOKUP(A5897,Seguimiento_Mar_2025!G$4:U$356,15,FALSE)),0,VLOOKUP(A5897,Seguimiento_Mar_2025!G$4:U$356,15,FALSE)))</f>
        <v>0</v>
      </c>
    </row>
    <row r="5898" spans="1:9">
      <c r="A5898" s="2"/>
      <c r="B5898" s="1" t="str">
        <f>+IF(LEN(A5898)&gt;0,VLOOKUP(A5898,Seguimiento_Mar_2025!G$4:H$356,2,FALSE),"")</f>
        <v/>
      </c>
      <c r="C5898" s="1" t="str">
        <f>+IF(LEN(A5898)&gt;0,VLOOKUP(A5898,Seguimiento_Mar_2025!G$4:J$356,4,FALSE),"")</f>
        <v/>
      </c>
      <c r="D5898" s="2"/>
      <c r="E5898" t="str">
        <f t="shared" si="185"/>
        <v/>
      </c>
      <c r="F5898" t="str">
        <f t="shared" si="186"/>
        <v/>
      </c>
      <c r="H5898" s="2"/>
      <c r="I5898">
        <f>+ABS(SUMIF($A$4:$A$11183,A5898,$H$4:$H$11183)-IF(ISERROR(VLOOKUP(A5898,Seguimiento_Mar_2025!G$4:U$356,15,FALSE)),0,VLOOKUP(A5898,Seguimiento_Mar_2025!G$4:U$356,15,FALSE)))</f>
        <v>0</v>
      </c>
    </row>
    <row r="5899" spans="1:9">
      <c r="A5899" s="2"/>
      <c r="B5899" s="1" t="str">
        <f>+IF(LEN(A5899)&gt;0,VLOOKUP(A5899,Seguimiento_Mar_2025!G$4:H$356,2,FALSE),"")</f>
        <v/>
      </c>
      <c r="C5899" s="1" t="str">
        <f>+IF(LEN(A5899)&gt;0,VLOOKUP(A5899,Seguimiento_Mar_2025!G$4:J$356,4,FALSE),"")</f>
        <v/>
      </c>
      <c r="D5899" s="2"/>
      <c r="E5899" t="str">
        <f t="shared" si="185"/>
        <v/>
      </c>
      <c r="F5899" t="str">
        <f t="shared" si="186"/>
        <v/>
      </c>
      <c r="H5899" s="2"/>
      <c r="I5899">
        <f>+ABS(SUMIF($A$4:$A$11183,A5899,$H$4:$H$11183)-IF(ISERROR(VLOOKUP(A5899,Seguimiento_Mar_2025!G$4:U$356,15,FALSE)),0,VLOOKUP(A5899,Seguimiento_Mar_2025!G$4:U$356,15,FALSE)))</f>
        <v>0</v>
      </c>
    </row>
    <row r="5900" spans="1:9">
      <c r="A5900" s="2"/>
      <c r="B5900" s="1" t="str">
        <f>+IF(LEN(A5900)&gt;0,VLOOKUP(A5900,Seguimiento_Mar_2025!G$4:H$356,2,FALSE),"")</f>
        <v/>
      </c>
      <c r="C5900" s="1" t="str">
        <f>+IF(LEN(A5900)&gt;0,VLOOKUP(A5900,Seguimiento_Mar_2025!G$4:J$356,4,FALSE),"")</f>
        <v/>
      </c>
      <c r="D5900" s="2"/>
      <c r="E5900" t="str">
        <f t="shared" si="185"/>
        <v/>
      </c>
      <c r="F5900" t="str">
        <f t="shared" si="186"/>
        <v/>
      </c>
      <c r="H5900" s="2"/>
      <c r="I5900">
        <f>+ABS(SUMIF($A$4:$A$11183,A5900,$H$4:$H$11183)-IF(ISERROR(VLOOKUP(A5900,Seguimiento_Mar_2025!G$4:U$356,15,FALSE)),0,VLOOKUP(A5900,Seguimiento_Mar_2025!G$4:U$356,15,FALSE)))</f>
        <v>0</v>
      </c>
    </row>
    <row r="5901" spans="1:9">
      <c r="A5901" s="2"/>
      <c r="B5901" s="1" t="str">
        <f>+IF(LEN(A5901)&gt;0,VLOOKUP(A5901,Seguimiento_Mar_2025!G$4:H$356,2,FALSE),"")</f>
        <v/>
      </c>
      <c r="C5901" s="1" t="str">
        <f>+IF(LEN(A5901)&gt;0,VLOOKUP(A5901,Seguimiento_Mar_2025!G$4:J$356,4,FALSE),"")</f>
        <v/>
      </c>
      <c r="D5901" s="2"/>
      <c r="E5901" t="str">
        <f t="shared" si="185"/>
        <v/>
      </c>
      <c r="F5901" t="str">
        <f t="shared" si="186"/>
        <v/>
      </c>
      <c r="H5901" s="2"/>
      <c r="I5901">
        <f>+ABS(SUMIF($A$4:$A$11183,A5901,$H$4:$H$11183)-IF(ISERROR(VLOOKUP(A5901,Seguimiento_Mar_2025!G$4:U$356,15,FALSE)),0,VLOOKUP(A5901,Seguimiento_Mar_2025!G$4:U$356,15,FALSE)))</f>
        <v>0</v>
      </c>
    </row>
    <row r="5902" spans="1:9">
      <c r="A5902" s="2"/>
      <c r="B5902" s="1" t="str">
        <f>+IF(LEN(A5902)&gt;0,VLOOKUP(A5902,Seguimiento_Mar_2025!G$4:H$356,2,FALSE),"")</f>
        <v/>
      </c>
      <c r="C5902" s="1" t="str">
        <f>+IF(LEN(A5902)&gt;0,VLOOKUP(A5902,Seguimiento_Mar_2025!G$4:J$356,4,FALSE),"")</f>
        <v/>
      </c>
      <c r="D5902" s="2"/>
      <c r="E5902" t="str">
        <f t="shared" si="185"/>
        <v/>
      </c>
      <c r="F5902" t="str">
        <f t="shared" si="186"/>
        <v/>
      </c>
      <c r="H5902" s="2"/>
      <c r="I5902">
        <f>+ABS(SUMIF($A$4:$A$11183,A5902,$H$4:$H$11183)-IF(ISERROR(VLOOKUP(A5902,Seguimiento_Mar_2025!G$4:U$356,15,FALSE)),0,VLOOKUP(A5902,Seguimiento_Mar_2025!G$4:U$356,15,FALSE)))</f>
        <v>0</v>
      </c>
    </row>
    <row r="5903" spans="1:9">
      <c r="A5903" s="2"/>
      <c r="B5903" s="1" t="str">
        <f>+IF(LEN(A5903)&gt;0,VLOOKUP(A5903,Seguimiento_Mar_2025!G$4:H$356,2,FALSE),"")</f>
        <v/>
      </c>
      <c r="C5903" s="1" t="str">
        <f>+IF(LEN(A5903)&gt;0,VLOOKUP(A5903,Seguimiento_Mar_2025!G$4:J$356,4,FALSE),"")</f>
        <v/>
      </c>
      <c r="D5903" s="2"/>
      <c r="E5903" t="str">
        <f t="shared" si="185"/>
        <v/>
      </c>
      <c r="F5903" t="str">
        <f t="shared" si="186"/>
        <v/>
      </c>
      <c r="H5903" s="2"/>
      <c r="I5903">
        <f>+ABS(SUMIF($A$4:$A$11183,A5903,$H$4:$H$11183)-IF(ISERROR(VLOOKUP(A5903,Seguimiento_Mar_2025!G$4:U$356,15,FALSE)),0,VLOOKUP(A5903,Seguimiento_Mar_2025!G$4:U$356,15,FALSE)))</f>
        <v>0</v>
      </c>
    </row>
    <row r="5904" spans="1:9">
      <c r="A5904" s="2"/>
      <c r="B5904" s="1" t="str">
        <f>+IF(LEN(A5904)&gt;0,VLOOKUP(A5904,Seguimiento_Mar_2025!G$4:H$356,2,FALSE),"")</f>
        <v/>
      </c>
      <c r="C5904" s="1" t="str">
        <f>+IF(LEN(A5904)&gt;0,VLOOKUP(A5904,Seguimiento_Mar_2025!G$4:J$356,4,FALSE),"")</f>
        <v/>
      </c>
      <c r="D5904" s="2"/>
      <c r="E5904" t="str">
        <f t="shared" si="185"/>
        <v/>
      </c>
      <c r="F5904" t="str">
        <f t="shared" si="186"/>
        <v/>
      </c>
      <c r="H5904" s="2"/>
      <c r="I5904">
        <f>+ABS(SUMIF($A$4:$A$11183,A5904,$H$4:$H$11183)-IF(ISERROR(VLOOKUP(A5904,Seguimiento_Mar_2025!G$4:U$356,15,FALSE)),0,VLOOKUP(A5904,Seguimiento_Mar_2025!G$4:U$356,15,FALSE)))</f>
        <v>0</v>
      </c>
    </row>
    <row r="5905" spans="1:9">
      <c r="A5905" s="2"/>
      <c r="B5905" s="1" t="str">
        <f>+IF(LEN(A5905)&gt;0,VLOOKUP(A5905,Seguimiento_Mar_2025!G$4:H$356,2,FALSE),"")</f>
        <v/>
      </c>
      <c r="C5905" s="1" t="str">
        <f>+IF(LEN(A5905)&gt;0,VLOOKUP(A5905,Seguimiento_Mar_2025!G$4:J$356,4,FALSE),"")</f>
        <v/>
      </c>
      <c r="D5905" s="2"/>
      <c r="E5905" t="str">
        <f t="shared" si="185"/>
        <v/>
      </c>
      <c r="F5905" t="str">
        <f t="shared" si="186"/>
        <v/>
      </c>
      <c r="H5905" s="2"/>
      <c r="I5905">
        <f>+ABS(SUMIF($A$4:$A$11183,A5905,$H$4:$H$11183)-IF(ISERROR(VLOOKUP(A5905,Seguimiento_Mar_2025!G$4:U$356,15,FALSE)),0,VLOOKUP(A5905,Seguimiento_Mar_2025!G$4:U$356,15,FALSE)))</f>
        <v>0</v>
      </c>
    </row>
    <row r="5906" spans="1:9">
      <c r="A5906" s="2"/>
      <c r="B5906" s="1" t="str">
        <f>+IF(LEN(A5906)&gt;0,VLOOKUP(A5906,Seguimiento_Mar_2025!G$4:H$356,2,FALSE),"")</f>
        <v/>
      </c>
      <c r="C5906" s="1" t="str">
        <f>+IF(LEN(A5906)&gt;0,VLOOKUP(A5906,Seguimiento_Mar_2025!G$4:J$356,4,FALSE),"")</f>
        <v/>
      </c>
      <c r="D5906" s="2"/>
      <c r="E5906" t="str">
        <f t="shared" si="185"/>
        <v/>
      </c>
      <c r="F5906" t="str">
        <f t="shared" si="186"/>
        <v/>
      </c>
      <c r="H5906" s="2"/>
      <c r="I5906">
        <f>+ABS(SUMIF($A$4:$A$11183,A5906,$H$4:$H$11183)-IF(ISERROR(VLOOKUP(A5906,Seguimiento_Mar_2025!G$4:U$356,15,FALSE)),0,VLOOKUP(A5906,Seguimiento_Mar_2025!G$4:U$356,15,FALSE)))</f>
        <v>0</v>
      </c>
    </row>
    <row r="5907" spans="1:9">
      <c r="A5907" s="2"/>
      <c r="B5907" s="1" t="str">
        <f>+IF(LEN(A5907)&gt;0,VLOOKUP(A5907,Seguimiento_Mar_2025!G$4:H$356,2,FALSE),"")</f>
        <v/>
      </c>
      <c r="C5907" s="1" t="str">
        <f>+IF(LEN(A5907)&gt;0,VLOOKUP(A5907,Seguimiento_Mar_2025!G$4:J$356,4,FALSE),"")</f>
        <v/>
      </c>
      <c r="D5907" s="2"/>
      <c r="E5907" t="str">
        <f t="shared" si="185"/>
        <v/>
      </c>
      <c r="F5907" t="str">
        <f t="shared" si="186"/>
        <v/>
      </c>
      <c r="H5907" s="2"/>
      <c r="I5907">
        <f>+ABS(SUMIF($A$4:$A$11183,A5907,$H$4:$H$11183)-IF(ISERROR(VLOOKUP(A5907,Seguimiento_Mar_2025!G$4:U$356,15,FALSE)),0,VLOOKUP(A5907,Seguimiento_Mar_2025!G$4:U$356,15,FALSE)))</f>
        <v>0</v>
      </c>
    </row>
    <row r="5908" spans="1:9">
      <c r="A5908" s="2"/>
      <c r="B5908" s="1" t="str">
        <f>+IF(LEN(A5908)&gt;0,VLOOKUP(A5908,Seguimiento_Mar_2025!G$4:H$356,2,FALSE),"")</f>
        <v/>
      </c>
      <c r="C5908" s="1" t="str">
        <f>+IF(LEN(A5908)&gt;0,VLOOKUP(A5908,Seguimiento_Mar_2025!G$4:J$356,4,FALSE),"")</f>
        <v/>
      </c>
      <c r="D5908" s="2"/>
      <c r="E5908" t="str">
        <f t="shared" si="185"/>
        <v/>
      </c>
      <c r="F5908" t="str">
        <f t="shared" si="186"/>
        <v/>
      </c>
      <c r="H5908" s="2"/>
      <c r="I5908">
        <f>+ABS(SUMIF($A$4:$A$11183,A5908,$H$4:$H$11183)-IF(ISERROR(VLOOKUP(A5908,Seguimiento_Mar_2025!G$4:U$356,15,FALSE)),0,VLOOKUP(A5908,Seguimiento_Mar_2025!G$4:U$356,15,FALSE)))</f>
        <v>0</v>
      </c>
    </row>
    <row r="5909" spans="1:9">
      <c r="A5909" s="2"/>
      <c r="B5909" s="1" t="str">
        <f>+IF(LEN(A5909)&gt;0,VLOOKUP(A5909,Seguimiento_Mar_2025!G$4:H$356,2,FALSE),"")</f>
        <v/>
      </c>
      <c r="C5909" s="1" t="str">
        <f>+IF(LEN(A5909)&gt;0,VLOOKUP(A5909,Seguimiento_Mar_2025!G$4:J$356,4,FALSE),"")</f>
        <v/>
      </c>
      <c r="D5909" s="2"/>
      <c r="E5909" t="str">
        <f t="shared" si="185"/>
        <v/>
      </c>
      <c r="F5909" t="str">
        <f t="shared" si="186"/>
        <v/>
      </c>
      <c r="H5909" s="2"/>
      <c r="I5909">
        <f>+ABS(SUMIF($A$4:$A$11183,A5909,$H$4:$H$11183)-IF(ISERROR(VLOOKUP(A5909,Seguimiento_Mar_2025!G$4:U$356,15,FALSE)),0,VLOOKUP(A5909,Seguimiento_Mar_2025!G$4:U$356,15,FALSE)))</f>
        <v>0</v>
      </c>
    </row>
    <row r="5910" spans="1:9">
      <c r="A5910" s="2"/>
      <c r="B5910" s="1" t="str">
        <f>+IF(LEN(A5910)&gt;0,VLOOKUP(A5910,Seguimiento_Mar_2025!G$4:H$356,2,FALSE),"")</f>
        <v/>
      </c>
      <c r="C5910" s="1" t="str">
        <f>+IF(LEN(A5910)&gt;0,VLOOKUP(A5910,Seguimiento_Mar_2025!G$4:J$356,4,FALSE),"")</f>
        <v/>
      </c>
      <c r="D5910" s="2"/>
      <c r="E5910" t="str">
        <f t="shared" si="185"/>
        <v/>
      </c>
      <c r="F5910" t="str">
        <f t="shared" si="186"/>
        <v/>
      </c>
      <c r="H5910" s="2"/>
      <c r="I5910">
        <f>+ABS(SUMIF($A$4:$A$11183,A5910,$H$4:$H$11183)-IF(ISERROR(VLOOKUP(A5910,Seguimiento_Mar_2025!G$4:U$356,15,FALSE)),0,VLOOKUP(A5910,Seguimiento_Mar_2025!G$4:U$356,15,FALSE)))</f>
        <v>0</v>
      </c>
    </row>
    <row r="5911" spans="1:9">
      <c r="A5911" s="2"/>
      <c r="B5911" s="1" t="str">
        <f>+IF(LEN(A5911)&gt;0,VLOOKUP(A5911,Seguimiento_Mar_2025!G$4:H$356,2,FALSE),"")</f>
        <v/>
      </c>
      <c r="C5911" s="1" t="str">
        <f>+IF(LEN(A5911)&gt;0,VLOOKUP(A5911,Seguimiento_Mar_2025!G$4:J$356,4,FALSE),"")</f>
        <v/>
      </c>
      <c r="D5911" s="2"/>
      <c r="E5911" t="str">
        <f t="shared" si="185"/>
        <v/>
      </c>
      <c r="F5911" t="str">
        <f t="shared" si="186"/>
        <v/>
      </c>
      <c r="H5911" s="2"/>
      <c r="I5911">
        <f>+ABS(SUMIF($A$4:$A$11183,A5911,$H$4:$H$11183)-IF(ISERROR(VLOOKUP(A5911,Seguimiento_Mar_2025!G$4:U$356,15,FALSE)),0,VLOOKUP(A5911,Seguimiento_Mar_2025!G$4:U$356,15,FALSE)))</f>
        <v>0</v>
      </c>
    </row>
    <row r="5912" spans="1:9">
      <c r="A5912" s="2"/>
      <c r="B5912" s="1" t="str">
        <f>+IF(LEN(A5912)&gt;0,VLOOKUP(A5912,Seguimiento_Mar_2025!G$4:H$356,2,FALSE),"")</f>
        <v/>
      </c>
      <c r="C5912" s="1" t="str">
        <f>+IF(LEN(A5912)&gt;0,VLOOKUP(A5912,Seguimiento_Mar_2025!G$4:J$356,4,FALSE),"")</f>
        <v/>
      </c>
      <c r="D5912" s="2"/>
      <c r="E5912" t="str">
        <f t="shared" si="185"/>
        <v/>
      </c>
      <c r="F5912" t="str">
        <f t="shared" si="186"/>
        <v/>
      </c>
      <c r="H5912" s="2"/>
      <c r="I5912">
        <f>+ABS(SUMIF($A$4:$A$11183,A5912,$H$4:$H$11183)-IF(ISERROR(VLOOKUP(A5912,Seguimiento_Mar_2025!G$4:U$356,15,FALSE)),0,VLOOKUP(A5912,Seguimiento_Mar_2025!G$4:U$356,15,FALSE)))</f>
        <v>0</v>
      </c>
    </row>
    <row r="5913" spans="1:9">
      <c r="A5913" s="2"/>
      <c r="B5913" s="1" t="str">
        <f>+IF(LEN(A5913)&gt;0,VLOOKUP(A5913,Seguimiento_Mar_2025!G$4:H$356,2,FALSE),"")</f>
        <v/>
      </c>
      <c r="C5913" s="1" t="str">
        <f>+IF(LEN(A5913)&gt;0,VLOOKUP(A5913,Seguimiento_Mar_2025!G$4:J$356,4,FALSE),"")</f>
        <v/>
      </c>
      <c r="D5913" s="2"/>
      <c r="E5913" t="str">
        <f t="shared" si="185"/>
        <v/>
      </c>
      <c r="F5913" t="str">
        <f t="shared" si="186"/>
        <v/>
      </c>
      <c r="H5913" s="2"/>
      <c r="I5913">
        <f>+ABS(SUMIF($A$4:$A$11183,A5913,$H$4:$H$11183)-IF(ISERROR(VLOOKUP(A5913,Seguimiento_Mar_2025!G$4:U$356,15,FALSE)),0,VLOOKUP(A5913,Seguimiento_Mar_2025!G$4:U$356,15,FALSE)))</f>
        <v>0</v>
      </c>
    </row>
    <row r="5914" spans="1:9">
      <c r="A5914" s="2"/>
      <c r="B5914" s="1" t="str">
        <f>+IF(LEN(A5914)&gt;0,VLOOKUP(A5914,Seguimiento_Mar_2025!G$4:H$356,2,FALSE),"")</f>
        <v/>
      </c>
      <c r="C5914" s="1" t="str">
        <f>+IF(LEN(A5914)&gt;0,VLOOKUP(A5914,Seguimiento_Mar_2025!G$4:J$356,4,FALSE),"")</f>
        <v/>
      </c>
      <c r="D5914" s="2"/>
      <c r="E5914" t="str">
        <f t="shared" si="185"/>
        <v/>
      </c>
      <c r="F5914" t="str">
        <f t="shared" si="186"/>
        <v/>
      </c>
      <c r="H5914" s="2"/>
      <c r="I5914">
        <f>+ABS(SUMIF($A$4:$A$11183,A5914,$H$4:$H$11183)-IF(ISERROR(VLOOKUP(A5914,Seguimiento_Mar_2025!G$4:U$356,15,FALSE)),0,VLOOKUP(A5914,Seguimiento_Mar_2025!G$4:U$356,15,FALSE)))</f>
        <v>0</v>
      </c>
    </row>
    <row r="5915" spans="1:9">
      <c r="A5915" s="2"/>
      <c r="B5915" s="1" t="str">
        <f>+IF(LEN(A5915)&gt;0,VLOOKUP(A5915,Seguimiento_Mar_2025!G$4:H$356,2,FALSE),"")</f>
        <v/>
      </c>
      <c r="C5915" s="1" t="str">
        <f>+IF(LEN(A5915)&gt;0,VLOOKUP(A5915,Seguimiento_Mar_2025!G$4:J$356,4,FALSE),"")</f>
        <v/>
      </c>
      <c r="D5915" s="2"/>
      <c r="E5915" t="str">
        <f t="shared" si="185"/>
        <v/>
      </c>
      <c r="F5915" t="str">
        <f t="shared" si="186"/>
        <v/>
      </c>
      <c r="H5915" s="2"/>
      <c r="I5915">
        <f>+ABS(SUMIF($A$4:$A$11183,A5915,$H$4:$H$11183)-IF(ISERROR(VLOOKUP(A5915,Seguimiento_Mar_2025!G$4:U$356,15,FALSE)),0,VLOOKUP(A5915,Seguimiento_Mar_2025!G$4:U$356,15,FALSE)))</f>
        <v>0</v>
      </c>
    </row>
    <row r="5916" spans="1:9">
      <c r="A5916" s="2"/>
      <c r="B5916" s="1" t="str">
        <f>+IF(LEN(A5916)&gt;0,VLOOKUP(A5916,Seguimiento_Mar_2025!G$4:H$356,2,FALSE),"")</f>
        <v/>
      </c>
      <c r="C5916" s="1" t="str">
        <f>+IF(LEN(A5916)&gt;0,VLOOKUP(A5916,Seguimiento_Mar_2025!G$4:J$356,4,FALSE),"")</f>
        <v/>
      </c>
      <c r="D5916" s="2"/>
      <c r="E5916" t="str">
        <f t="shared" si="185"/>
        <v/>
      </c>
      <c r="F5916" t="str">
        <f t="shared" si="186"/>
        <v/>
      </c>
      <c r="H5916" s="2"/>
      <c r="I5916">
        <f>+ABS(SUMIF($A$4:$A$11183,A5916,$H$4:$H$11183)-IF(ISERROR(VLOOKUP(A5916,Seguimiento_Mar_2025!G$4:U$356,15,FALSE)),0,VLOOKUP(A5916,Seguimiento_Mar_2025!G$4:U$356,15,FALSE)))</f>
        <v>0</v>
      </c>
    </row>
    <row r="5917" spans="1:9">
      <c r="A5917" s="2"/>
      <c r="B5917" s="1" t="str">
        <f>+IF(LEN(A5917)&gt;0,VLOOKUP(A5917,Seguimiento_Mar_2025!G$4:H$356,2,FALSE),"")</f>
        <v/>
      </c>
      <c r="C5917" s="1" t="str">
        <f>+IF(LEN(A5917)&gt;0,VLOOKUP(A5917,Seguimiento_Mar_2025!G$4:J$356,4,FALSE),"")</f>
        <v/>
      </c>
      <c r="D5917" s="2"/>
      <c r="E5917" t="str">
        <f t="shared" si="185"/>
        <v/>
      </c>
      <c r="F5917" t="str">
        <f t="shared" si="186"/>
        <v/>
      </c>
      <c r="H5917" s="2"/>
      <c r="I5917">
        <f>+ABS(SUMIF($A$4:$A$11183,A5917,$H$4:$H$11183)-IF(ISERROR(VLOOKUP(A5917,Seguimiento_Mar_2025!G$4:U$356,15,FALSE)),0,VLOOKUP(A5917,Seguimiento_Mar_2025!G$4:U$356,15,FALSE)))</f>
        <v>0</v>
      </c>
    </row>
    <row r="5918" spans="1:9">
      <c r="A5918" s="2"/>
      <c r="B5918" s="1" t="str">
        <f>+IF(LEN(A5918)&gt;0,VLOOKUP(A5918,Seguimiento_Mar_2025!G$4:H$356,2,FALSE),"")</f>
        <v/>
      </c>
      <c r="C5918" s="1" t="str">
        <f>+IF(LEN(A5918)&gt;0,VLOOKUP(A5918,Seguimiento_Mar_2025!G$4:J$356,4,FALSE),"")</f>
        <v/>
      </c>
      <c r="D5918" s="2"/>
      <c r="E5918" t="str">
        <f t="shared" si="185"/>
        <v/>
      </c>
      <c r="F5918" t="str">
        <f t="shared" si="186"/>
        <v/>
      </c>
      <c r="H5918" s="2"/>
      <c r="I5918">
        <f>+ABS(SUMIF($A$4:$A$11183,A5918,$H$4:$H$11183)-IF(ISERROR(VLOOKUP(A5918,Seguimiento_Mar_2025!G$4:U$356,15,FALSE)),0,VLOOKUP(A5918,Seguimiento_Mar_2025!G$4:U$356,15,FALSE)))</f>
        <v>0</v>
      </c>
    </row>
    <row r="5919" spans="1:9">
      <c r="A5919" s="2"/>
      <c r="B5919" s="1" t="str">
        <f>+IF(LEN(A5919)&gt;0,VLOOKUP(A5919,Seguimiento_Mar_2025!G$4:H$356,2,FALSE),"")</f>
        <v/>
      </c>
      <c r="C5919" s="1" t="str">
        <f>+IF(LEN(A5919)&gt;0,VLOOKUP(A5919,Seguimiento_Mar_2025!G$4:J$356,4,FALSE),"")</f>
        <v/>
      </c>
      <c r="D5919" s="2"/>
      <c r="E5919" t="str">
        <f t="shared" si="185"/>
        <v/>
      </c>
      <c r="F5919" t="str">
        <f t="shared" si="186"/>
        <v/>
      </c>
      <c r="H5919" s="2"/>
      <c r="I5919">
        <f>+ABS(SUMIF($A$4:$A$11183,A5919,$H$4:$H$11183)-IF(ISERROR(VLOOKUP(A5919,Seguimiento_Mar_2025!G$4:U$356,15,FALSE)),0,VLOOKUP(A5919,Seguimiento_Mar_2025!G$4:U$356,15,FALSE)))</f>
        <v>0</v>
      </c>
    </row>
    <row r="5920" spans="1:9">
      <c r="A5920" s="2"/>
      <c r="B5920" s="1" t="str">
        <f>+IF(LEN(A5920)&gt;0,VLOOKUP(A5920,Seguimiento_Mar_2025!G$4:H$356,2,FALSE),"")</f>
        <v/>
      </c>
      <c r="C5920" s="1" t="str">
        <f>+IF(LEN(A5920)&gt;0,VLOOKUP(A5920,Seguimiento_Mar_2025!G$4:J$356,4,FALSE),"")</f>
        <v/>
      </c>
      <c r="D5920" s="2"/>
      <c r="E5920" t="str">
        <f t="shared" si="185"/>
        <v/>
      </c>
      <c r="F5920" t="str">
        <f t="shared" si="186"/>
        <v/>
      </c>
      <c r="H5920" s="2"/>
      <c r="I5920">
        <f>+ABS(SUMIF($A$4:$A$11183,A5920,$H$4:$H$11183)-IF(ISERROR(VLOOKUP(A5920,Seguimiento_Mar_2025!G$4:U$356,15,FALSE)),0,VLOOKUP(A5920,Seguimiento_Mar_2025!G$4:U$356,15,FALSE)))</f>
        <v>0</v>
      </c>
    </row>
    <row r="5921" spans="1:9">
      <c r="A5921" s="2"/>
      <c r="B5921" s="1" t="str">
        <f>+IF(LEN(A5921)&gt;0,VLOOKUP(A5921,Seguimiento_Mar_2025!G$4:H$356,2,FALSE),"")</f>
        <v/>
      </c>
      <c r="C5921" s="1" t="str">
        <f>+IF(LEN(A5921)&gt;0,VLOOKUP(A5921,Seguimiento_Mar_2025!G$4:J$356,4,FALSE),"")</f>
        <v/>
      </c>
      <c r="D5921" s="2"/>
      <c r="E5921" t="str">
        <f t="shared" si="185"/>
        <v/>
      </c>
      <c r="F5921" t="str">
        <f t="shared" si="186"/>
        <v/>
      </c>
      <c r="H5921" s="2"/>
      <c r="I5921">
        <f>+ABS(SUMIF($A$4:$A$11183,A5921,$H$4:$H$11183)-IF(ISERROR(VLOOKUP(A5921,Seguimiento_Mar_2025!G$4:U$356,15,FALSE)),0,VLOOKUP(A5921,Seguimiento_Mar_2025!G$4:U$356,15,FALSE)))</f>
        <v>0</v>
      </c>
    </row>
    <row r="5922" spans="1:9">
      <c r="A5922" s="2"/>
      <c r="B5922" s="1" t="str">
        <f>+IF(LEN(A5922)&gt;0,VLOOKUP(A5922,Seguimiento_Mar_2025!G$4:H$356,2,FALSE),"")</f>
        <v/>
      </c>
      <c r="C5922" s="1" t="str">
        <f>+IF(LEN(A5922)&gt;0,VLOOKUP(A5922,Seguimiento_Mar_2025!G$4:J$356,4,FALSE),"")</f>
        <v/>
      </c>
      <c r="D5922" s="2"/>
      <c r="E5922" t="str">
        <f t="shared" si="185"/>
        <v/>
      </c>
      <c r="F5922" t="str">
        <f t="shared" si="186"/>
        <v/>
      </c>
      <c r="H5922" s="2"/>
      <c r="I5922">
        <f>+ABS(SUMIF($A$4:$A$11183,A5922,$H$4:$H$11183)-IF(ISERROR(VLOOKUP(A5922,Seguimiento_Mar_2025!G$4:U$356,15,FALSE)),0,VLOOKUP(A5922,Seguimiento_Mar_2025!G$4:U$356,15,FALSE)))</f>
        <v>0</v>
      </c>
    </row>
    <row r="5923" spans="1:9">
      <c r="A5923" s="2"/>
      <c r="B5923" s="1" t="str">
        <f>+IF(LEN(A5923)&gt;0,VLOOKUP(A5923,Seguimiento_Mar_2025!G$4:H$356,2,FALSE),"")</f>
        <v/>
      </c>
      <c r="C5923" s="1" t="str">
        <f>+IF(LEN(A5923)&gt;0,VLOOKUP(A5923,Seguimiento_Mar_2025!G$4:J$356,4,FALSE),"")</f>
        <v/>
      </c>
      <c r="D5923" s="2"/>
      <c r="E5923" t="str">
        <f t="shared" si="185"/>
        <v/>
      </c>
      <c r="F5923" t="str">
        <f t="shared" si="186"/>
        <v/>
      </c>
      <c r="H5923" s="2"/>
      <c r="I5923">
        <f>+ABS(SUMIF($A$4:$A$11183,A5923,$H$4:$H$11183)-IF(ISERROR(VLOOKUP(A5923,Seguimiento_Mar_2025!G$4:U$356,15,FALSE)),0,VLOOKUP(A5923,Seguimiento_Mar_2025!G$4:U$356,15,FALSE)))</f>
        <v>0</v>
      </c>
    </row>
    <row r="5924" spans="1:9">
      <c r="A5924" s="2"/>
      <c r="B5924" s="1" t="str">
        <f>+IF(LEN(A5924)&gt;0,VLOOKUP(A5924,Seguimiento_Mar_2025!G$4:H$356,2,FALSE),"")</f>
        <v/>
      </c>
      <c r="C5924" s="1" t="str">
        <f>+IF(LEN(A5924)&gt;0,VLOOKUP(A5924,Seguimiento_Mar_2025!G$4:J$356,4,FALSE),"")</f>
        <v/>
      </c>
      <c r="D5924" s="2"/>
      <c r="E5924" t="str">
        <f t="shared" si="185"/>
        <v/>
      </c>
      <c r="F5924" t="str">
        <f t="shared" si="186"/>
        <v/>
      </c>
      <c r="H5924" s="2"/>
      <c r="I5924">
        <f>+ABS(SUMIF($A$4:$A$11183,A5924,$H$4:$H$11183)-IF(ISERROR(VLOOKUP(A5924,Seguimiento_Mar_2025!G$4:U$356,15,FALSE)),0,VLOOKUP(A5924,Seguimiento_Mar_2025!G$4:U$356,15,FALSE)))</f>
        <v>0</v>
      </c>
    </row>
    <row r="5925" spans="1:9">
      <c r="A5925" s="2"/>
      <c r="B5925" s="1" t="str">
        <f>+IF(LEN(A5925)&gt;0,VLOOKUP(A5925,Seguimiento_Mar_2025!G$4:H$356,2,FALSE),"")</f>
        <v/>
      </c>
      <c r="C5925" s="1" t="str">
        <f>+IF(LEN(A5925)&gt;0,VLOOKUP(A5925,Seguimiento_Mar_2025!G$4:J$356,4,FALSE),"")</f>
        <v/>
      </c>
      <c r="D5925" s="2"/>
      <c r="E5925" t="str">
        <f t="shared" si="185"/>
        <v/>
      </c>
      <c r="F5925" t="str">
        <f t="shared" si="186"/>
        <v/>
      </c>
      <c r="H5925" s="2"/>
      <c r="I5925">
        <f>+ABS(SUMIF($A$4:$A$11183,A5925,$H$4:$H$11183)-IF(ISERROR(VLOOKUP(A5925,Seguimiento_Mar_2025!G$4:U$356,15,FALSE)),0,VLOOKUP(A5925,Seguimiento_Mar_2025!G$4:U$356,15,FALSE)))</f>
        <v>0</v>
      </c>
    </row>
    <row r="5926" spans="1:9">
      <c r="A5926" s="2"/>
      <c r="B5926" s="1" t="str">
        <f>+IF(LEN(A5926)&gt;0,VLOOKUP(A5926,Seguimiento_Mar_2025!G$4:H$356,2,FALSE),"")</f>
        <v/>
      </c>
      <c r="C5926" s="1" t="str">
        <f>+IF(LEN(A5926)&gt;0,VLOOKUP(A5926,Seguimiento_Mar_2025!G$4:J$356,4,FALSE),"")</f>
        <v/>
      </c>
      <c r="D5926" s="2"/>
      <c r="E5926" t="str">
        <f t="shared" si="185"/>
        <v/>
      </c>
      <c r="F5926" t="str">
        <f t="shared" si="186"/>
        <v/>
      </c>
      <c r="H5926" s="2"/>
      <c r="I5926">
        <f>+ABS(SUMIF($A$4:$A$11183,A5926,$H$4:$H$11183)-IF(ISERROR(VLOOKUP(A5926,Seguimiento_Mar_2025!G$4:U$356,15,FALSE)),0,VLOOKUP(A5926,Seguimiento_Mar_2025!G$4:U$356,15,FALSE)))</f>
        <v>0</v>
      </c>
    </row>
    <row r="5927" spans="1:9">
      <c r="A5927" s="2"/>
      <c r="B5927" s="1" t="str">
        <f>+IF(LEN(A5927)&gt;0,VLOOKUP(A5927,Seguimiento_Mar_2025!G$4:H$356,2,FALSE),"")</f>
        <v/>
      </c>
      <c r="C5927" s="1" t="str">
        <f>+IF(LEN(A5927)&gt;0,VLOOKUP(A5927,Seguimiento_Mar_2025!G$4:J$356,4,FALSE),"")</f>
        <v/>
      </c>
      <c r="D5927" s="2"/>
      <c r="E5927" t="str">
        <f t="shared" si="185"/>
        <v/>
      </c>
      <c r="F5927" t="str">
        <f t="shared" si="186"/>
        <v/>
      </c>
      <c r="H5927" s="2"/>
      <c r="I5927">
        <f>+ABS(SUMIF($A$4:$A$11183,A5927,$H$4:$H$11183)-IF(ISERROR(VLOOKUP(A5927,Seguimiento_Mar_2025!G$4:U$356,15,FALSE)),0,VLOOKUP(A5927,Seguimiento_Mar_2025!G$4:U$356,15,FALSE)))</f>
        <v>0</v>
      </c>
    </row>
    <row r="5928" spans="1:9">
      <c r="A5928" s="2"/>
      <c r="B5928" s="1" t="str">
        <f>+IF(LEN(A5928)&gt;0,VLOOKUP(A5928,Seguimiento_Mar_2025!G$4:H$356,2,FALSE),"")</f>
        <v/>
      </c>
      <c r="C5928" s="1" t="str">
        <f>+IF(LEN(A5928)&gt;0,VLOOKUP(A5928,Seguimiento_Mar_2025!G$4:J$356,4,FALSE),"")</f>
        <v/>
      </c>
      <c r="D5928" s="2"/>
      <c r="E5928" t="str">
        <f t="shared" si="185"/>
        <v/>
      </c>
      <c r="F5928" t="str">
        <f t="shared" si="186"/>
        <v/>
      </c>
      <c r="H5928" s="2"/>
      <c r="I5928">
        <f>+ABS(SUMIF($A$4:$A$11183,A5928,$H$4:$H$11183)-IF(ISERROR(VLOOKUP(A5928,Seguimiento_Mar_2025!G$4:U$356,15,FALSE)),0,VLOOKUP(A5928,Seguimiento_Mar_2025!G$4:U$356,15,FALSE)))</f>
        <v>0</v>
      </c>
    </row>
    <row r="5929" spans="1:9">
      <c r="A5929" s="2"/>
      <c r="B5929" s="1" t="str">
        <f>+IF(LEN(A5929)&gt;0,VLOOKUP(A5929,Seguimiento_Mar_2025!G$4:H$356,2,FALSE),"")</f>
        <v/>
      </c>
      <c r="C5929" s="1" t="str">
        <f>+IF(LEN(A5929)&gt;0,VLOOKUP(A5929,Seguimiento_Mar_2025!G$4:J$356,4,FALSE),"")</f>
        <v/>
      </c>
      <c r="D5929" s="2"/>
      <c r="E5929" t="str">
        <f t="shared" ref="E5929:E5992" si="187">+A5929&amp;D5929</f>
        <v/>
      </c>
      <c r="F5929" t="str">
        <f t="shared" si="186"/>
        <v/>
      </c>
      <c r="H5929" s="2"/>
      <c r="I5929">
        <f>+ABS(SUMIF($A$4:$A$11183,A5929,$H$4:$H$11183)-IF(ISERROR(VLOOKUP(A5929,Seguimiento_Mar_2025!G$4:U$356,15,FALSE)),0,VLOOKUP(A5929,Seguimiento_Mar_2025!G$4:U$356,15,FALSE)))</f>
        <v>0</v>
      </c>
    </row>
    <row r="5930" spans="1:9">
      <c r="A5930" s="2"/>
      <c r="B5930" s="1" t="str">
        <f>+IF(LEN(A5930)&gt;0,VLOOKUP(A5930,Seguimiento_Mar_2025!G$4:H$356,2,FALSE),"")</f>
        <v/>
      </c>
      <c r="C5930" s="1" t="str">
        <f>+IF(LEN(A5930)&gt;0,VLOOKUP(A5930,Seguimiento_Mar_2025!G$4:J$356,4,FALSE),"")</f>
        <v/>
      </c>
      <c r="D5930" s="2"/>
      <c r="E5930" t="str">
        <f t="shared" si="187"/>
        <v/>
      </c>
      <c r="F5930" t="str">
        <f t="shared" si="186"/>
        <v/>
      </c>
      <c r="H5930" s="2"/>
      <c r="I5930">
        <f>+ABS(SUMIF($A$4:$A$11183,A5930,$H$4:$H$11183)-IF(ISERROR(VLOOKUP(A5930,Seguimiento_Mar_2025!G$4:U$356,15,FALSE)),0,VLOOKUP(A5930,Seguimiento_Mar_2025!G$4:U$356,15,FALSE)))</f>
        <v>0</v>
      </c>
    </row>
    <row r="5931" spans="1:9">
      <c r="A5931" s="2"/>
      <c r="B5931" s="1" t="str">
        <f>+IF(LEN(A5931)&gt;0,VLOOKUP(A5931,Seguimiento_Mar_2025!G$4:H$356,2,FALSE),"")</f>
        <v/>
      </c>
      <c r="C5931" s="1" t="str">
        <f>+IF(LEN(A5931)&gt;0,VLOOKUP(A5931,Seguimiento_Mar_2025!G$4:J$356,4,FALSE),"")</f>
        <v/>
      </c>
      <c r="D5931" s="2"/>
      <c r="E5931" t="str">
        <f t="shared" si="187"/>
        <v/>
      </c>
      <c r="F5931" t="str">
        <f t="shared" si="186"/>
        <v/>
      </c>
      <c r="H5931" s="2"/>
      <c r="I5931">
        <f>+ABS(SUMIF($A$4:$A$11183,A5931,$H$4:$H$11183)-IF(ISERROR(VLOOKUP(A5931,Seguimiento_Mar_2025!G$4:U$356,15,FALSE)),0,VLOOKUP(A5931,Seguimiento_Mar_2025!G$4:U$356,15,FALSE)))</f>
        <v>0</v>
      </c>
    </row>
    <row r="5932" spans="1:9">
      <c r="A5932" s="2"/>
      <c r="B5932" s="1" t="str">
        <f>+IF(LEN(A5932)&gt;0,VLOOKUP(A5932,Seguimiento_Mar_2025!G$4:H$356,2,FALSE),"")</f>
        <v/>
      </c>
      <c r="C5932" s="1" t="str">
        <f>+IF(LEN(A5932)&gt;0,VLOOKUP(A5932,Seguimiento_Mar_2025!G$4:J$356,4,FALSE),"")</f>
        <v/>
      </c>
      <c r="D5932" s="2"/>
      <c r="E5932" t="str">
        <f t="shared" si="187"/>
        <v/>
      </c>
      <c r="F5932" t="str">
        <f t="shared" si="186"/>
        <v/>
      </c>
      <c r="H5932" s="2"/>
      <c r="I5932">
        <f>+ABS(SUMIF($A$4:$A$11183,A5932,$H$4:$H$11183)-IF(ISERROR(VLOOKUP(A5932,Seguimiento_Mar_2025!G$4:U$356,15,FALSE)),0,VLOOKUP(A5932,Seguimiento_Mar_2025!G$4:U$356,15,FALSE)))</f>
        <v>0</v>
      </c>
    </row>
    <row r="5933" spans="1:9">
      <c r="A5933" s="2"/>
      <c r="B5933" s="1" t="str">
        <f>+IF(LEN(A5933)&gt;0,VLOOKUP(A5933,Seguimiento_Mar_2025!G$4:H$356,2,FALSE),"")</f>
        <v/>
      </c>
      <c r="C5933" s="1" t="str">
        <f>+IF(LEN(A5933)&gt;0,VLOOKUP(A5933,Seguimiento_Mar_2025!G$4:J$356,4,FALSE),"")</f>
        <v/>
      </c>
      <c r="D5933" s="2"/>
      <c r="E5933" t="str">
        <f t="shared" si="187"/>
        <v/>
      </c>
      <c r="F5933" t="str">
        <f t="shared" si="186"/>
        <v/>
      </c>
      <c r="H5933" s="2"/>
      <c r="I5933">
        <f>+ABS(SUMIF($A$4:$A$11183,A5933,$H$4:$H$11183)-IF(ISERROR(VLOOKUP(A5933,Seguimiento_Mar_2025!G$4:U$356,15,FALSE)),0,VLOOKUP(A5933,Seguimiento_Mar_2025!G$4:U$356,15,FALSE)))</f>
        <v>0</v>
      </c>
    </row>
    <row r="5934" spans="1:9">
      <c r="A5934" s="2"/>
      <c r="B5934" s="1" t="str">
        <f>+IF(LEN(A5934)&gt;0,VLOOKUP(A5934,Seguimiento_Mar_2025!G$4:H$356,2,FALSE),"")</f>
        <v/>
      </c>
      <c r="C5934" s="1" t="str">
        <f>+IF(LEN(A5934)&gt;0,VLOOKUP(A5934,Seguimiento_Mar_2025!G$4:J$356,4,FALSE),"")</f>
        <v/>
      </c>
      <c r="D5934" s="2"/>
      <c r="E5934" t="str">
        <f t="shared" si="187"/>
        <v/>
      </c>
      <c r="F5934" t="str">
        <f t="shared" si="186"/>
        <v/>
      </c>
      <c r="H5934" s="2"/>
      <c r="I5934">
        <f>+ABS(SUMIF($A$4:$A$11183,A5934,$H$4:$H$11183)-IF(ISERROR(VLOOKUP(A5934,Seguimiento_Mar_2025!G$4:U$356,15,FALSE)),0,VLOOKUP(A5934,Seguimiento_Mar_2025!G$4:U$356,15,FALSE)))</f>
        <v>0</v>
      </c>
    </row>
    <row r="5935" spans="1:9">
      <c r="A5935" s="2"/>
      <c r="B5935" s="1" t="str">
        <f>+IF(LEN(A5935)&gt;0,VLOOKUP(A5935,Seguimiento_Mar_2025!G$4:H$356,2,FALSE),"")</f>
        <v/>
      </c>
      <c r="C5935" s="1" t="str">
        <f>+IF(LEN(A5935)&gt;0,VLOOKUP(A5935,Seguimiento_Mar_2025!G$4:J$356,4,FALSE),"")</f>
        <v/>
      </c>
      <c r="D5935" s="2"/>
      <c r="E5935" t="str">
        <f t="shared" si="187"/>
        <v/>
      </c>
      <c r="F5935" t="str">
        <f t="shared" si="186"/>
        <v/>
      </c>
      <c r="H5935" s="2"/>
      <c r="I5935">
        <f>+ABS(SUMIF($A$4:$A$11183,A5935,$H$4:$H$11183)-IF(ISERROR(VLOOKUP(A5935,Seguimiento_Mar_2025!G$4:U$356,15,FALSE)),0,VLOOKUP(A5935,Seguimiento_Mar_2025!G$4:U$356,15,FALSE)))</f>
        <v>0</v>
      </c>
    </row>
    <row r="5936" spans="1:9">
      <c r="A5936" s="2"/>
      <c r="B5936" s="1" t="str">
        <f>+IF(LEN(A5936)&gt;0,VLOOKUP(A5936,Seguimiento_Mar_2025!G$4:H$356,2,FALSE),"")</f>
        <v/>
      </c>
      <c r="C5936" s="1" t="str">
        <f>+IF(LEN(A5936)&gt;0,VLOOKUP(A5936,Seguimiento_Mar_2025!G$4:J$356,4,FALSE),"")</f>
        <v/>
      </c>
      <c r="D5936" s="2"/>
      <c r="E5936" t="str">
        <f t="shared" si="187"/>
        <v/>
      </c>
      <c r="F5936" t="str">
        <f t="shared" si="186"/>
        <v/>
      </c>
      <c r="H5936" s="2"/>
      <c r="I5936">
        <f>+ABS(SUMIF($A$4:$A$11183,A5936,$H$4:$H$11183)-IF(ISERROR(VLOOKUP(A5936,Seguimiento_Mar_2025!G$4:U$356,15,FALSE)),0,VLOOKUP(A5936,Seguimiento_Mar_2025!G$4:U$356,15,FALSE)))</f>
        <v>0</v>
      </c>
    </row>
    <row r="5937" spans="1:9">
      <c r="A5937" s="2"/>
      <c r="B5937" s="1" t="str">
        <f>+IF(LEN(A5937)&gt;0,VLOOKUP(A5937,Seguimiento_Mar_2025!G$4:H$356,2,FALSE),"")</f>
        <v/>
      </c>
      <c r="C5937" s="1" t="str">
        <f>+IF(LEN(A5937)&gt;0,VLOOKUP(A5937,Seguimiento_Mar_2025!G$4:J$356,4,FALSE),"")</f>
        <v/>
      </c>
      <c r="D5937" s="2"/>
      <c r="E5937" t="str">
        <f t="shared" si="187"/>
        <v/>
      </c>
      <c r="F5937" t="str">
        <f t="shared" si="186"/>
        <v/>
      </c>
      <c r="H5937" s="2"/>
      <c r="I5937">
        <f>+ABS(SUMIF($A$4:$A$11183,A5937,$H$4:$H$11183)-IF(ISERROR(VLOOKUP(A5937,Seguimiento_Mar_2025!G$4:U$356,15,FALSE)),0,VLOOKUP(A5937,Seguimiento_Mar_2025!G$4:U$356,15,FALSE)))</f>
        <v>0</v>
      </c>
    </row>
    <row r="5938" spans="1:9">
      <c r="A5938" s="2"/>
      <c r="B5938" s="1" t="str">
        <f>+IF(LEN(A5938)&gt;0,VLOOKUP(A5938,Seguimiento_Mar_2025!G$4:H$356,2,FALSE),"")</f>
        <v/>
      </c>
      <c r="C5938" s="1" t="str">
        <f>+IF(LEN(A5938)&gt;0,VLOOKUP(A5938,Seguimiento_Mar_2025!G$4:J$356,4,FALSE),"")</f>
        <v/>
      </c>
      <c r="D5938" s="2"/>
      <c r="E5938" t="str">
        <f t="shared" si="187"/>
        <v/>
      </c>
      <c r="F5938" t="str">
        <f t="shared" si="186"/>
        <v/>
      </c>
      <c r="H5938" s="2"/>
      <c r="I5938">
        <f>+ABS(SUMIF($A$4:$A$11183,A5938,$H$4:$H$11183)-IF(ISERROR(VLOOKUP(A5938,Seguimiento_Mar_2025!G$4:U$356,15,FALSE)),0,VLOOKUP(A5938,Seguimiento_Mar_2025!G$4:U$356,15,FALSE)))</f>
        <v>0</v>
      </c>
    </row>
    <row r="5939" spans="1:9">
      <c r="A5939" s="2"/>
      <c r="B5939" s="1" t="str">
        <f>+IF(LEN(A5939)&gt;0,VLOOKUP(A5939,Seguimiento_Mar_2025!G$4:H$356,2,FALSE),"")</f>
        <v/>
      </c>
      <c r="C5939" s="1" t="str">
        <f>+IF(LEN(A5939)&gt;0,VLOOKUP(A5939,Seguimiento_Mar_2025!G$4:J$356,4,FALSE),"")</f>
        <v/>
      </c>
      <c r="D5939" s="2"/>
      <c r="E5939" t="str">
        <f t="shared" si="187"/>
        <v/>
      </c>
      <c r="F5939" t="str">
        <f t="shared" si="186"/>
        <v/>
      </c>
      <c r="H5939" s="2"/>
      <c r="I5939">
        <f>+ABS(SUMIF($A$4:$A$11183,A5939,$H$4:$H$11183)-IF(ISERROR(VLOOKUP(A5939,Seguimiento_Mar_2025!G$4:U$356,15,FALSE)),0,VLOOKUP(A5939,Seguimiento_Mar_2025!G$4:U$356,15,FALSE)))</f>
        <v>0</v>
      </c>
    </row>
    <row r="5940" spans="1:9">
      <c r="A5940" s="2"/>
      <c r="B5940" s="1" t="str">
        <f>+IF(LEN(A5940)&gt;0,VLOOKUP(A5940,Seguimiento_Mar_2025!G$4:H$356,2,FALSE),"")</f>
        <v/>
      </c>
      <c r="C5940" s="1" t="str">
        <f>+IF(LEN(A5940)&gt;0,VLOOKUP(A5940,Seguimiento_Mar_2025!G$4:J$356,4,FALSE),"")</f>
        <v/>
      </c>
      <c r="D5940" s="2"/>
      <c r="E5940" t="str">
        <f t="shared" si="187"/>
        <v/>
      </c>
      <c r="F5940" t="str">
        <f t="shared" si="186"/>
        <v/>
      </c>
      <c r="H5940" s="2"/>
      <c r="I5940">
        <f>+ABS(SUMIF($A$4:$A$11183,A5940,$H$4:$H$11183)-IF(ISERROR(VLOOKUP(A5940,Seguimiento_Mar_2025!G$4:U$356,15,FALSE)),0,VLOOKUP(A5940,Seguimiento_Mar_2025!G$4:U$356,15,FALSE)))</f>
        <v>0</v>
      </c>
    </row>
    <row r="5941" spans="1:9">
      <c r="A5941" s="2"/>
      <c r="B5941" s="1" t="str">
        <f>+IF(LEN(A5941)&gt;0,VLOOKUP(A5941,Seguimiento_Mar_2025!G$4:H$356,2,FALSE),"")</f>
        <v/>
      </c>
      <c r="C5941" s="1" t="str">
        <f>+IF(LEN(A5941)&gt;0,VLOOKUP(A5941,Seguimiento_Mar_2025!G$4:J$356,4,FALSE),"")</f>
        <v/>
      </c>
      <c r="D5941" s="2"/>
      <c r="E5941" t="str">
        <f t="shared" si="187"/>
        <v/>
      </c>
      <c r="F5941" t="str">
        <f t="shared" si="186"/>
        <v/>
      </c>
      <c r="H5941" s="2"/>
      <c r="I5941">
        <f>+ABS(SUMIF($A$4:$A$11183,A5941,$H$4:$H$11183)-IF(ISERROR(VLOOKUP(A5941,Seguimiento_Mar_2025!G$4:U$356,15,FALSE)),0,VLOOKUP(A5941,Seguimiento_Mar_2025!G$4:U$356,15,FALSE)))</f>
        <v>0</v>
      </c>
    </row>
    <row r="5942" spans="1:9">
      <c r="A5942" s="2"/>
      <c r="B5942" s="1" t="str">
        <f>+IF(LEN(A5942)&gt;0,VLOOKUP(A5942,Seguimiento_Mar_2025!G$4:H$356,2,FALSE),"")</f>
        <v/>
      </c>
      <c r="C5942" s="1" t="str">
        <f>+IF(LEN(A5942)&gt;0,VLOOKUP(A5942,Seguimiento_Mar_2025!G$4:J$356,4,FALSE),"")</f>
        <v/>
      </c>
      <c r="D5942" s="2"/>
      <c r="E5942" t="str">
        <f t="shared" si="187"/>
        <v/>
      </c>
      <c r="F5942" t="str">
        <f t="shared" si="186"/>
        <v/>
      </c>
      <c r="H5942" s="2"/>
      <c r="I5942">
        <f>+ABS(SUMIF($A$4:$A$11183,A5942,$H$4:$H$11183)-IF(ISERROR(VLOOKUP(A5942,Seguimiento_Mar_2025!G$4:U$356,15,FALSE)),0,VLOOKUP(A5942,Seguimiento_Mar_2025!G$4:U$356,15,FALSE)))</f>
        <v>0</v>
      </c>
    </row>
    <row r="5943" spans="1:9">
      <c r="A5943" s="2"/>
      <c r="B5943" s="1" t="str">
        <f>+IF(LEN(A5943)&gt;0,VLOOKUP(A5943,Seguimiento_Mar_2025!G$4:H$356,2,FALSE),"")</f>
        <v/>
      </c>
      <c r="C5943" s="1" t="str">
        <f>+IF(LEN(A5943)&gt;0,VLOOKUP(A5943,Seguimiento_Mar_2025!G$4:J$356,4,FALSE),"")</f>
        <v/>
      </c>
      <c r="D5943" s="2"/>
      <c r="E5943" t="str">
        <f t="shared" si="187"/>
        <v/>
      </c>
      <c r="F5943" t="str">
        <f t="shared" si="186"/>
        <v/>
      </c>
      <c r="H5943" s="2"/>
      <c r="I5943">
        <f>+ABS(SUMIF($A$4:$A$11183,A5943,$H$4:$H$11183)-IF(ISERROR(VLOOKUP(A5943,Seguimiento_Mar_2025!G$4:U$356,15,FALSE)),0,VLOOKUP(A5943,Seguimiento_Mar_2025!G$4:U$356,15,FALSE)))</f>
        <v>0</v>
      </c>
    </row>
    <row r="5944" spans="1:9">
      <c r="A5944" s="2"/>
      <c r="B5944" s="1" t="str">
        <f>+IF(LEN(A5944)&gt;0,VLOOKUP(A5944,Seguimiento_Mar_2025!G$4:H$356,2,FALSE),"")</f>
        <v/>
      </c>
      <c r="C5944" s="1" t="str">
        <f>+IF(LEN(A5944)&gt;0,VLOOKUP(A5944,Seguimiento_Mar_2025!G$4:J$356,4,FALSE),"")</f>
        <v/>
      </c>
      <c r="D5944" s="2"/>
      <c r="E5944" t="str">
        <f t="shared" si="187"/>
        <v/>
      </c>
      <c r="F5944" t="str">
        <f t="shared" si="186"/>
        <v/>
      </c>
      <c r="H5944" s="2"/>
      <c r="I5944">
        <f>+ABS(SUMIF($A$4:$A$11183,A5944,$H$4:$H$11183)-IF(ISERROR(VLOOKUP(A5944,Seguimiento_Mar_2025!G$4:U$356,15,FALSE)),0,VLOOKUP(A5944,Seguimiento_Mar_2025!G$4:U$356,15,FALSE)))</f>
        <v>0</v>
      </c>
    </row>
    <row r="5945" spans="1:9">
      <c r="A5945" s="2"/>
      <c r="B5945" s="1" t="str">
        <f>+IF(LEN(A5945)&gt;0,VLOOKUP(A5945,Seguimiento_Mar_2025!G$4:H$356,2,FALSE),"")</f>
        <v/>
      </c>
      <c r="C5945" s="1" t="str">
        <f>+IF(LEN(A5945)&gt;0,VLOOKUP(A5945,Seguimiento_Mar_2025!G$4:J$356,4,FALSE),"")</f>
        <v/>
      </c>
      <c r="D5945" s="2"/>
      <c r="E5945" t="str">
        <f t="shared" si="187"/>
        <v/>
      </c>
      <c r="F5945" t="str">
        <f t="shared" si="186"/>
        <v/>
      </c>
      <c r="H5945" s="2"/>
      <c r="I5945">
        <f>+ABS(SUMIF($A$4:$A$11183,A5945,$H$4:$H$11183)-IF(ISERROR(VLOOKUP(A5945,Seguimiento_Mar_2025!G$4:U$356,15,FALSE)),0,VLOOKUP(A5945,Seguimiento_Mar_2025!G$4:U$356,15,FALSE)))</f>
        <v>0</v>
      </c>
    </row>
    <row r="5946" spans="1:9">
      <c r="A5946" s="2"/>
      <c r="B5946" s="1" t="str">
        <f>+IF(LEN(A5946)&gt;0,VLOOKUP(A5946,Seguimiento_Mar_2025!G$4:H$356,2,FALSE),"")</f>
        <v/>
      </c>
      <c r="C5946" s="1" t="str">
        <f>+IF(LEN(A5946)&gt;0,VLOOKUP(A5946,Seguimiento_Mar_2025!G$4:J$356,4,FALSE),"")</f>
        <v/>
      </c>
      <c r="D5946" s="2"/>
      <c r="E5946" t="str">
        <f t="shared" si="187"/>
        <v/>
      </c>
      <c r="F5946" t="str">
        <f t="shared" si="186"/>
        <v/>
      </c>
      <c r="H5946" s="2"/>
      <c r="I5946">
        <f>+ABS(SUMIF($A$4:$A$11183,A5946,$H$4:$H$11183)-IF(ISERROR(VLOOKUP(A5946,Seguimiento_Mar_2025!G$4:U$356,15,FALSE)),0,VLOOKUP(A5946,Seguimiento_Mar_2025!G$4:U$356,15,FALSE)))</f>
        <v>0</v>
      </c>
    </row>
    <row r="5947" spans="1:9">
      <c r="A5947" s="2"/>
      <c r="B5947" s="1" t="str">
        <f>+IF(LEN(A5947)&gt;0,VLOOKUP(A5947,Seguimiento_Mar_2025!G$4:H$356,2,FALSE),"")</f>
        <v/>
      </c>
      <c r="C5947" s="1" t="str">
        <f>+IF(LEN(A5947)&gt;0,VLOOKUP(A5947,Seguimiento_Mar_2025!G$4:J$356,4,FALSE),"")</f>
        <v/>
      </c>
      <c r="D5947" s="2"/>
      <c r="E5947" t="str">
        <f t="shared" si="187"/>
        <v/>
      </c>
      <c r="F5947" t="str">
        <f t="shared" si="186"/>
        <v/>
      </c>
      <c r="H5947" s="2"/>
      <c r="I5947">
        <f>+ABS(SUMIF($A$4:$A$11183,A5947,$H$4:$H$11183)-IF(ISERROR(VLOOKUP(A5947,Seguimiento_Mar_2025!G$4:U$356,15,FALSE)),0,VLOOKUP(A5947,Seguimiento_Mar_2025!G$4:U$356,15,FALSE)))</f>
        <v>0</v>
      </c>
    </row>
    <row r="5948" spans="1:9">
      <c r="A5948" s="2"/>
      <c r="B5948" s="1" t="str">
        <f>+IF(LEN(A5948)&gt;0,VLOOKUP(A5948,Seguimiento_Mar_2025!G$4:H$356,2,FALSE),"")</f>
        <v/>
      </c>
      <c r="C5948" s="1" t="str">
        <f>+IF(LEN(A5948)&gt;0,VLOOKUP(A5948,Seguimiento_Mar_2025!G$4:J$356,4,FALSE),"")</f>
        <v/>
      </c>
      <c r="D5948" s="2"/>
      <c r="E5948" t="str">
        <f t="shared" si="187"/>
        <v/>
      </c>
      <c r="F5948" t="str">
        <f t="shared" si="186"/>
        <v/>
      </c>
      <c r="H5948" s="2"/>
      <c r="I5948">
        <f>+ABS(SUMIF($A$4:$A$11183,A5948,$H$4:$H$11183)-IF(ISERROR(VLOOKUP(A5948,Seguimiento_Mar_2025!G$4:U$356,15,FALSE)),0,VLOOKUP(A5948,Seguimiento_Mar_2025!G$4:U$356,15,FALSE)))</f>
        <v>0</v>
      </c>
    </row>
    <row r="5949" spans="1:9">
      <c r="A5949" s="2"/>
      <c r="B5949" s="1" t="str">
        <f>+IF(LEN(A5949)&gt;0,VLOOKUP(A5949,Seguimiento_Mar_2025!G$4:H$356,2,FALSE),"")</f>
        <v/>
      </c>
      <c r="C5949" s="1" t="str">
        <f>+IF(LEN(A5949)&gt;0,VLOOKUP(A5949,Seguimiento_Mar_2025!G$4:J$356,4,FALSE),"")</f>
        <v/>
      </c>
      <c r="D5949" s="2"/>
      <c r="E5949" t="str">
        <f t="shared" si="187"/>
        <v/>
      </c>
      <c r="F5949" t="str">
        <f t="shared" si="186"/>
        <v/>
      </c>
      <c r="H5949" s="2"/>
      <c r="I5949">
        <f>+ABS(SUMIF($A$4:$A$11183,A5949,$H$4:$H$11183)-IF(ISERROR(VLOOKUP(A5949,Seguimiento_Mar_2025!G$4:U$356,15,FALSE)),0,VLOOKUP(A5949,Seguimiento_Mar_2025!G$4:U$356,15,FALSE)))</f>
        <v>0</v>
      </c>
    </row>
    <row r="5950" spans="1:9">
      <c r="A5950" s="2"/>
      <c r="B5950" s="1" t="str">
        <f>+IF(LEN(A5950)&gt;0,VLOOKUP(A5950,Seguimiento_Mar_2025!G$4:H$356,2,FALSE),"")</f>
        <v/>
      </c>
      <c r="C5950" s="1" t="str">
        <f>+IF(LEN(A5950)&gt;0,VLOOKUP(A5950,Seguimiento_Mar_2025!G$4:J$356,4,FALSE),"")</f>
        <v/>
      </c>
      <c r="D5950" s="2"/>
      <c r="E5950" t="str">
        <f t="shared" si="187"/>
        <v/>
      </c>
      <c r="F5950" t="str">
        <f t="shared" si="186"/>
        <v/>
      </c>
      <c r="H5950" s="2"/>
      <c r="I5950">
        <f>+ABS(SUMIF($A$4:$A$11183,A5950,$H$4:$H$11183)-IF(ISERROR(VLOOKUP(A5950,Seguimiento_Mar_2025!G$4:U$356,15,FALSE)),0,VLOOKUP(A5950,Seguimiento_Mar_2025!G$4:U$356,15,FALSE)))</f>
        <v>0</v>
      </c>
    </row>
    <row r="5951" spans="1:9">
      <c r="A5951" s="2"/>
      <c r="B5951" s="1" t="str">
        <f>+IF(LEN(A5951)&gt;0,VLOOKUP(A5951,Seguimiento_Mar_2025!G$4:H$356,2,FALSE),"")</f>
        <v/>
      </c>
      <c r="C5951" s="1" t="str">
        <f>+IF(LEN(A5951)&gt;0,VLOOKUP(A5951,Seguimiento_Mar_2025!G$4:J$356,4,FALSE),"")</f>
        <v/>
      </c>
      <c r="D5951" s="2"/>
      <c r="E5951" t="str">
        <f t="shared" si="187"/>
        <v/>
      </c>
      <c r="F5951" t="str">
        <f t="shared" si="186"/>
        <v/>
      </c>
      <c r="H5951" s="2"/>
      <c r="I5951">
        <f>+ABS(SUMIF($A$4:$A$11183,A5951,$H$4:$H$11183)-IF(ISERROR(VLOOKUP(A5951,Seguimiento_Mar_2025!G$4:U$356,15,FALSE)),0,VLOOKUP(A5951,Seguimiento_Mar_2025!G$4:U$356,15,FALSE)))</f>
        <v>0</v>
      </c>
    </row>
    <row r="5952" spans="1:9">
      <c r="A5952" s="2"/>
      <c r="B5952" s="1" t="str">
        <f>+IF(LEN(A5952)&gt;0,VLOOKUP(A5952,Seguimiento_Mar_2025!G$4:H$356,2,FALSE),"")</f>
        <v/>
      </c>
      <c r="C5952" s="1" t="str">
        <f>+IF(LEN(A5952)&gt;0,VLOOKUP(A5952,Seguimiento_Mar_2025!G$4:J$356,4,FALSE),"")</f>
        <v/>
      </c>
      <c r="D5952" s="2"/>
      <c r="E5952" t="str">
        <f t="shared" si="187"/>
        <v/>
      </c>
      <c r="F5952" t="str">
        <f t="shared" si="186"/>
        <v/>
      </c>
      <c r="H5952" s="2"/>
      <c r="I5952">
        <f>+ABS(SUMIF($A$4:$A$11183,A5952,$H$4:$H$11183)-IF(ISERROR(VLOOKUP(A5952,Seguimiento_Mar_2025!G$4:U$356,15,FALSE)),0,VLOOKUP(A5952,Seguimiento_Mar_2025!G$4:U$356,15,FALSE)))</f>
        <v>0</v>
      </c>
    </row>
    <row r="5953" spans="1:9">
      <c r="A5953" s="2"/>
      <c r="B5953" s="1" t="str">
        <f>+IF(LEN(A5953)&gt;0,VLOOKUP(A5953,Seguimiento_Mar_2025!G$4:H$356,2,FALSE),"")</f>
        <v/>
      </c>
      <c r="C5953" s="1" t="str">
        <f>+IF(LEN(A5953)&gt;0,VLOOKUP(A5953,Seguimiento_Mar_2025!G$4:J$356,4,FALSE),"")</f>
        <v/>
      </c>
      <c r="D5953" s="2"/>
      <c r="E5953" t="str">
        <f t="shared" si="187"/>
        <v/>
      </c>
      <c r="F5953" t="str">
        <f t="shared" si="186"/>
        <v/>
      </c>
      <c r="H5953" s="2"/>
      <c r="I5953">
        <f>+ABS(SUMIF($A$4:$A$11183,A5953,$H$4:$H$11183)-IF(ISERROR(VLOOKUP(A5953,Seguimiento_Mar_2025!G$4:U$356,15,FALSE)),0,VLOOKUP(A5953,Seguimiento_Mar_2025!G$4:U$356,15,FALSE)))</f>
        <v>0</v>
      </c>
    </row>
    <row r="5954" spans="1:9">
      <c r="A5954" s="2"/>
      <c r="B5954" s="1" t="str">
        <f>+IF(LEN(A5954)&gt;0,VLOOKUP(A5954,Seguimiento_Mar_2025!G$4:H$356,2,FALSE),"")</f>
        <v/>
      </c>
      <c r="C5954" s="1" t="str">
        <f>+IF(LEN(A5954)&gt;0,VLOOKUP(A5954,Seguimiento_Mar_2025!G$4:J$356,4,FALSE),"")</f>
        <v/>
      </c>
      <c r="D5954" s="2"/>
      <c r="E5954" t="str">
        <f t="shared" si="187"/>
        <v/>
      </c>
      <c r="F5954" t="str">
        <f t="shared" si="186"/>
        <v/>
      </c>
      <c r="H5954" s="2"/>
      <c r="I5954">
        <f>+ABS(SUMIF($A$4:$A$11183,A5954,$H$4:$H$11183)-IF(ISERROR(VLOOKUP(A5954,Seguimiento_Mar_2025!G$4:U$356,15,FALSE)),0,VLOOKUP(A5954,Seguimiento_Mar_2025!G$4:U$356,15,FALSE)))</f>
        <v>0</v>
      </c>
    </row>
    <row r="5955" spans="1:9">
      <c r="A5955" s="2"/>
      <c r="B5955" s="1" t="str">
        <f>+IF(LEN(A5955)&gt;0,VLOOKUP(A5955,Seguimiento_Mar_2025!G$4:H$356,2,FALSE),"")</f>
        <v/>
      </c>
      <c r="C5955" s="1" t="str">
        <f>+IF(LEN(A5955)&gt;0,VLOOKUP(A5955,Seguimiento_Mar_2025!G$4:J$356,4,FALSE),"")</f>
        <v/>
      </c>
      <c r="D5955" s="2"/>
      <c r="E5955" t="str">
        <f t="shared" si="187"/>
        <v/>
      </c>
      <c r="F5955" t="str">
        <f t="shared" si="186"/>
        <v/>
      </c>
      <c r="H5955" s="2"/>
      <c r="I5955">
        <f>+ABS(SUMIF($A$4:$A$11183,A5955,$H$4:$H$11183)-IF(ISERROR(VLOOKUP(A5955,Seguimiento_Mar_2025!G$4:U$356,15,FALSE)),0,VLOOKUP(A5955,Seguimiento_Mar_2025!G$4:U$356,15,FALSE)))</f>
        <v>0</v>
      </c>
    </row>
    <row r="5956" spans="1:9">
      <c r="A5956" s="2"/>
      <c r="B5956" s="1" t="str">
        <f>+IF(LEN(A5956)&gt;0,VLOOKUP(A5956,Seguimiento_Mar_2025!G$4:H$356,2,FALSE),"")</f>
        <v/>
      </c>
      <c r="C5956" s="1" t="str">
        <f>+IF(LEN(A5956)&gt;0,VLOOKUP(A5956,Seguimiento_Mar_2025!G$4:J$356,4,FALSE),"")</f>
        <v/>
      </c>
      <c r="D5956" s="2"/>
      <c r="E5956" t="str">
        <f t="shared" si="187"/>
        <v/>
      </c>
      <c r="F5956" t="str">
        <f t="shared" ref="F5956:F6019" si="188">+IF(IF(LEN(E5956)&gt;0,COUNTIF($E$4:$E$11183,E5956),"")=1,"",IF(LEN(E5956)&gt;0,COUNTIF($E$4:$E$11183,E5956),""))</f>
        <v/>
      </c>
      <c r="H5956" s="2"/>
      <c r="I5956">
        <f>+ABS(SUMIF($A$4:$A$11183,A5956,$H$4:$H$11183)-IF(ISERROR(VLOOKUP(A5956,Seguimiento_Mar_2025!G$4:U$356,15,FALSE)),0,VLOOKUP(A5956,Seguimiento_Mar_2025!G$4:U$356,15,FALSE)))</f>
        <v>0</v>
      </c>
    </row>
    <row r="5957" spans="1:9">
      <c r="A5957" s="2"/>
      <c r="B5957" s="1" t="str">
        <f>+IF(LEN(A5957)&gt;0,VLOOKUP(A5957,Seguimiento_Mar_2025!G$4:H$356,2,FALSE),"")</f>
        <v/>
      </c>
      <c r="C5957" s="1" t="str">
        <f>+IF(LEN(A5957)&gt;0,VLOOKUP(A5957,Seguimiento_Mar_2025!G$4:J$356,4,FALSE),"")</f>
        <v/>
      </c>
      <c r="D5957" s="2"/>
      <c r="E5957" t="str">
        <f t="shared" si="187"/>
        <v/>
      </c>
      <c r="F5957" t="str">
        <f t="shared" si="188"/>
        <v/>
      </c>
      <c r="H5957" s="2"/>
      <c r="I5957">
        <f>+ABS(SUMIF($A$4:$A$11183,A5957,$H$4:$H$11183)-IF(ISERROR(VLOOKUP(A5957,Seguimiento_Mar_2025!G$4:U$356,15,FALSE)),0,VLOOKUP(A5957,Seguimiento_Mar_2025!G$4:U$356,15,FALSE)))</f>
        <v>0</v>
      </c>
    </row>
    <row r="5958" spans="1:9">
      <c r="A5958" s="2"/>
      <c r="B5958" s="1" t="str">
        <f>+IF(LEN(A5958)&gt;0,VLOOKUP(A5958,Seguimiento_Mar_2025!G$4:H$356,2,FALSE),"")</f>
        <v/>
      </c>
      <c r="C5958" s="1" t="str">
        <f>+IF(LEN(A5958)&gt;0,VLOOKUP(A5958,Seguimiento_Mar_2025!G$4:J$356,4,FALSE),"")</f>
        <v/>
      </c>
      <c r="D5958" s="2"/>
      <c r="E5958" t="str">
        <f t="shared" si="187"/>
        <v/>
      </c>
      <c r="F5958" t="str">
        <f t="shared" si="188"/>
        <v/>
      </c>
      <c r="H5958" s="2"/>
      <c r="I5958">
        <f>+ABS(SUMIF($A$4:$A$11183,A5958,$H$4:$H$11183)-IF(ISERROR(VLOOKUP(A5958,Seguimiento_Mar_2025!G$4:U$356,15,FALSE)),0,VLOOKUP(A5958,Seguimiento_Mar_2025!G$4:U$356,15,FALSE)))</f>
        <v>0</v>
      </c>
    </row>
    <row r="5959" spans="1:9">
      <c r="A5959" s="2"/>
      <c r="B5959" s="1" t="str">
        <f>+IF(LEN(A5959)&gt;0,VLOOKUP(A5959,Seguimiento_Mar_2025!G$4:H$356,2,FALSE),"")</f>
        <v/>
      </c>
      <c r="C5959" s="1" t="str">
        <f>+IF(LEN(A5959)&gt;0,VLOOKUP(A5959,Seguimiento_Mar_2025!G$4:J$356,4,FALSE),"")</f>
        <v/>
      </c>
      <c r="D5959" s="2"/>
      <c r="E5959" t="str">
        <f t="shared" si="187"/>
        <v/>
      </c>
      <c r="F5959" t="str">
        <f t="shared" si="188"/>
        <v/>
      </c>
      <c r="H5959" s="2"/>
      <c r="I5959">
        <f>+ABS(SUMIF($A$4:$A$11183,A5959,$H$4:$H$11183)-IF(ISERROR(VLOOKUP(A5959,Seguimiento_Mar_2025!G$4:U$356,15,FALSE)),0,VLOOKUP(A5959,Seguimiento_Mar_2025!G$4:U$356,15,FALSE)))</f>
        <v>0</v>
      </c>
    </row>
    <row r="5960" spans="1:9">
      <c r="A5960" s="2"/>
      <c r="B5960" s="1" t="str">
        <f>+IF(LEN(A5960)&gt;0,VLOOKUP(A5960,Seguimiento_Mar_2025!G$4:H$356,2,FALSE),"")</f>
        <v/>
      </c>
      <c r="C5960" s="1" t="str">
        <f>+IF(LEN(A5960)&gt;0,VLOOKUP(A5960,Seguimiento_Mar_2025!G$4:J$356,4,FALSE),"")</f>
        <v/>
      </c>
      <c r="D5960" s="2"/>
      <c r="E5960" t="str">
        <f t="shared" si="187"/>
        <v/>
      </c>
      <c r="F5960" t="str">
        <f t="shared" si="188"/>
        <v/>
      </c>
      <c r="H5960" s="2"/>
      <c r="I5960">
        <f>+ABS(SUMIF($A$4:$A$11183,A5960,$H$4:$H$11183)-IF(ISERROR(VLOOKUP(A5960,Seguimiento_Mar_2025!G$4:U$356,15,FALSE)),0,VLOOKUP(A5960,Seguimiento_Mar_2025!G$4:U$356,15,FALSE)))</f>
        <v>0</v>
      </c>
    </row>
    <row r="5961" spans="1:9">
      <c r="A5961" s="2"/>
      <c r="B5961" s="1" t="str">
        <f>+IF(LEN(A5961)&gt;0,VLOOKUP(A5961,Seguimiento_Mar_2025!G$4:H$356,2,FALSE),"")</f>
        <v/>
      </c>
      <c r="C5961" s="1" t="str">
        <f>+IF(LEN(A5961)&gt;0,VLOOKUP(A5961,Seguimiento_Mar_2025!G$4:J$356,4,FALSE),"")</f>
        <v/>
      </c>
      <c r="D5961" s="2"/>
      <c r="E5961" t="str">
        <f t="shared" si="187"/>
        <v/>
      </c>
      <c r="F5961" t="str">
        <f t="shared" si="188"/>
        <v/>
      </c>
      <c r="H5961" s="2"/>
      <c r="I5961">
        <f>+ABS(SUMIF($A$4:$A$11183,A5961,$H$4:$H$11183)-IF(ISERROR(VLOOKUP(A5961,Seguimiento_Mar_2025!G$4:U$356,15,FALSE)),0,VLOOKUP(A5961,Seguimiento_Mar_2025!G$4:U$356,15,FALSE)))</f>
        <v>0</v>
      </c>
    </row>
    <row r="5962" spans="1:9">
      <c r="A5962" s="2"/>
      <c r="B5962" s="1" t="str">
        <f>+IF(LEN(A5962)&gt;0,VLOOKUP(A5962,Seguimiento_Mar_2025!G$4:H$356,2,FALSE),"")</f>
        <v/>
      </c>
      <c r="C5962" s="1" t="str">
        <f>+IF(LEN(A5962)&gt;0,VLOOKUP(A5962,Seguimiento_Mar_2025!G$4:J$356,4,FALSE),"")</f>
        <v/>
      </c>
      <c r="D5962" s="2"/>
      <c r="E5962" t="str">
        <f t="shared" si="187"/>
        <v/>
      </c>
      <c r="F5962" t="str">
        <f t="shared" si="188"/>
        <v/>
      </c>
      <c r="H5962" s="2"/>
      <c r="I5962">
        <f>+ABS(SUMIF($A$4:$A$11183,A5962,$H$4:$H$11183)-IF(ISERROR(VLOOKUP(A5962,Seguimiento_Mar_2025!G$4:U$356,15,FALSE)),0,VLOOKUP(A5962,Seguimiento_Mar_2025!G$4:U$356,15,FALSE)))</f>
        <v>0</v>
      </c>
    </row>
    <row r="5963" spans="1:9">
      <c r="A5963" s="2"/>
      <c r="B5963" s="1" t="str">
        <f>+IF(LEN(A5963)&gt;0,VLOOKUP(A5963,Seguimiento_Mar_2025!G$4:H$356,2,FALSE),"")</f>
        <v/>
      </c>
      <c r="C5963" s="1" t="str">
        <f>+IF(LEN(A5963)&gt;0,VLOOKUP(A5963,Seguimiento_Mar_2025!G$4:J$356,4,FALSE),"")</f>
        <v/>
      </c>
      <c r="D5963" s="2"/>
      <c r="E5963" t="str">
        <f t="shared" si="187"/>
        <v/>
      </c>
      <c r="F5963" t="str">
        <f t="shared" si="188"/>
        <v/>
      </c>
      <c r="H5963" s="2"/>
      <c r="I5963">
        <f>+ABS(SUMIF($A$4:$A$11183,A5963,$H$4:$H$11183)-IF(ISERROR(VLOOKUP(A5963,Seguimiento_Mar_2025!G$4:U$356,15,FALSE)),0,VLOOKUP(A5963,Seguimiento_Mar_2025!G$4:U$356,15,FALSE)))</f>
        <v>0</v>
      </c>
    </row>
    <row r="5964" spans="1:9">
      <c r="A5964" s="2"/>
      <c r="B5964" s="1" t="str">
        <f>+IF(LEN(A5964)&gt;0,VLOOKUP(A5964,Seguimiento_Mar_2025!G$4:H$356,2,FALSE),"")</f>
        <v/>
      </c>
      <c r="C5964" s="1" t="str">
        <f>+IF(LEN(A5964)&gt;0,VLOOKUP(A5964,Seguimiento_Mar_2025!G$4:J$356,4,FALSE),"")</f>
        <v/>
      </c>
      <c r="D5964" s="2"/>
      <c r="E5964" t="str">
        <f t="shared" si="187"/>
        <v/>
      </c>
      <c r="F5964" t="str">
        <f t="shared" si="188"/>
        <v/>
      </c>
      <c r="H5964" s="2"/>
      <c r="I5964">
        <f>+ABS(SUMIF($A$4:$A$11183,A5964,$H$4:$H$11183)-IF(ISERROR(VLOOKUP(A5964,Seguimiento_Mar_2025!G$4:U$356,15,FALSE)),0,VLOOKUP(A5964,Seguimiento_Mar_2025!G$4:U$356,15,FALSE)))</f>
        <v>0</v>
      </c>
    </row>
    <row r="5965" spans="1:9">
      <c r="A5965" s="2"/>
      <c r="B5965" s="1" t="str">
        <f>+IF(LEN(A5965)&gt;0,VLOOKUP(A5965,Seguimiento_Mar_2025!G$4:H$356,2,FALSE),"")</f>
        <v/>
      </c>
      <c r="C5965" s="1" t="str">
        <f>+IF(LEN(A5965)&gt;0,VLOOKUP(A5965,Seguimiento_Mar_2025!G$4:J$356,4,FALSE),"")</f>
        <v/>
      </c>
      <c r="D5965" s="2"/>
      <c r="E5965" t="str">
        <f t="shared" si="187"/>
        <v/>
      </c>
      <c r="F5965" t="str">
        <f t="shared" si="188"/>
        <v/>
      </c>
      <c r="H5965" s="2"/>
      <c r="I5965">
        <f>+ABS(SUMIF($A$4:$A$11183,A5965,$H$4:$H$11183)-IF(ISERROR(VLOOKUP(A5965,Seguimiento_Mar_2025!G$4:U$356,15,FALSE)),0,VLOOKUP(A5965,Seguimiento_Mar_2025!G$4:U$356,15,FALSE)))</f>
        <v>0</v>
      </c>
    </row>
    <row r="5966" spans="1:9">
      <c r="A5966" s="2"/>
      <c r="B5966" s="1" t="str">
        <f>+IF(LEN(A5966)&gt;0,VLOOKUP(A5966,Seguimiento_Mar_2025!G$4:H$356,2,FALSE),"")</f>
        <v/>
      </c>
      <c r="C5966" s="1" t="str">
        <f>+IF(LEN(A5966)&gt;0,VLOOKUP(A5966,Seguimiento_Mar_2025!G$4:J$356,4,FALSE),"")</f>
        <v/>
      </c>
      <c r="D5966" s="2"/>
      <c r="E5966" t="str">
        <f t="shared" si="187"/>
        <v/>
      </c>
      <c r="F5966" t="str">
        <f t="shared" si="188"/>
        <v/>
      </c>
      <c r="H5966" s="2"/>
      <c r="I5966">
        <f>+ABS(SUMIF($A$4:$A$11183,A5966,$H$4:$H$11183)-IF(ISERROR(VLOOKUP(A5966,Seguimiento_Mar_2025!G$4:U$356,15,FALSE)),0,VLOOKUP(A5966,Seguimiento_Mar_2025!G$4:U$356,15,FALSE)))</f>
        <v>0</v>
      </c>
    </row>
    <row r="5967" spans="1:9">
      <c r="A5967" s="2"/>
      <c r="B5967" s="1" t="str">
        <f>+IF(LEN(A5967)&gt;0,VLOOKUP(A5967,Seguimiento_Mar_2025!G$4:H$356,2,FALSE),"")</f>
        <v/>
      </c>
      <c r="C5967" s="1" t="str">
        <f>+IF(LEN(A5967)&gt;0,VLOOKUP(A5967,Seguimiento_Mar_2025!G$4:J$356,4,FALSE),"")</f>
        <v/>
      </c>
      <c r="D5967" s="2"/>
      <c r="E5967" t="str">
        <f t="shared" si="187"/>
        <v/>
      </c>
      <c r="F5967" t="str">
        <f t="shared" si="188"/>
        <v/>
      </c>
      <c r="H5967" s="2"/>
      <c r="I5967">
        <f>+ABS(SUMIF($A$4:$A$11183,A5967,$H$4:$H$11183)-IF(ISERROR(VLOOKUP(A5967,Seguimiento_Mar_2025!G$4:U$356,15,FALSE)),0,VLOOKUP(A5967,Seguimiento_Mar_2025!G$4:U$356,15,FALSE)))</f>
        <v>0</v>
      </c>
    </row>
    <row r="5968" spans="1:9">
      <c r="A5968" s="2"/>
      <c r="B5968" s="1" t="str">
        <f>+IF(LEN(A5968)&gt;0,VLOOKUP(A5968,Seguimiento_Mar_2025!G$4:H$356,2,FALSE),"")</f>
        <v/>
      </c>
      <c r="C5968" s="1" t="str">
        <f>+IF(LEN(A5968)&gt;0,VLOOKUP(A5968,Seguimiento_Mar_2025!G$4:J$356,4,FALSE),"")</f>
        <v/>
      </c>
      <c r="D5968" s="2"/>
      <c r="E5968" t="str">
        <f t="shared" si="187"/>
        <v/>
      </c>
      <c r="F5968" t="str">
        <f t="shared" si="188"/>
        <v/>
      </c>
      <c r="H5968" s="2"/>
      <c r="I5968">
        <f>+ABS(SUMIF($A$4:$A$11183,A5968,$H$4:$H$11183)-IF(ISERROR(VLOOKUP(A5968,Seguimiento_Mar_2025!G$4:U$356,15,FALSE)),0,VLOOKUP(A5968,Seguimiento_Mar_2025!G$4:U$356,15,FALSE)))</f>
        <v>0</v>
      </c>
    </row>
    <row r="5969" spans="1:9">
      <c r="A5969" s="2"/>
      <c r="B5969" s="1" t="str">
        <f>+IF(LEN(A5969)&gt;0,VLOOKUP(A5969,Seguimiento_Mar_2025!G$4:H$356,2,FALSE),"")</f>
        <v/>
      </c>
      <c r="C5969" s="1" t="str">
        <f>+IF(LEN(A5969)&gt;0,VLOOKUP(A5969,Seguimiento_Mar_2025!G$4:J$356,4,FALSE),"")</f>
        <v/>
      </c>
      <c r="D5969" s="2"/>
      <c r="E5969" t="str">
        <f t="shared" si="187"/>
        <v/>
      </c>
      <c r="F5969" t="str">
        <f t="shared" si="188"/>
        <v/>
      </c>
      <c r="H5969" s="2"/>
      <c r="I5969">
        <f>+ABS(SUMIF($A$4:$A$11183,A5969,$H$4:$H$11183)-IF(ISERROR(VLOOKUP(A5969,Seguimiento_Mar_2025!G$4:U$356,15,FALSE)),0,VLOOKUP(A5969,Seguimiento_Mar_2025!G$4:U$356,15,FALSE)))</f>
        <v>0</v>
      </c>
    </row>
    <row r="5970" spans="1:9">
      <c r="A5970" s="2"/>
      <c r="B5970" s="1" t="str">
        <f>+IF(LEN(A5970)&gt;0,VLOOKUP(A5970,Seguimiento_Mar_2025!G$4:H$356,2,FALSE),"")</f>
        <v/>
      </c>
      <c r="C5970" s="1" t="str">
        <f>+IF(LEN(A5970)&gt;0,VLOOKUP(A5970,Seguimiento_Mar_2025!G$4:J$356,4,FALSE),"")</f>
        <v/>
      </c>
      <c r="D5970" s="2"/>
      <c r="E5970" t="str">
        <f t="shared" si="187"/>
        <v/>
      </c>
      <c r="F5970" t="str">
        <f t="shared" si="188"/>
        <v/>
      </c>
      <c r="H5970" s="2"/>
      <c r="I5970">
        <f>+ABS(SUMIF($A$4:$A$11183,A5970,$H$4:$H$11183)-IF(ISERROR(VLOOKUP(A5970,Seguimiento_Mar_2025!G$4:U$356,15,FALSE)),0,VLOOKUP(A5970,Seguimiento_Mar_2025!G$4:U$356,15,FALSE)))</f>
        <v>0</v>
      </c>
    </row>
    <row r="5971" spans="1:9">
      <c r="A5971" s="2"/>
      <c r="B5971" s="1" t="str">
        <f>+IF(LEN(A5971)&gt;0,VLOOKUP(A5971,Seguimiento_Mar_2025!G$4:H$356,2,FALSE),"")</f>
        <v/>
      </c>
      <c r="C5971" s="1" t="str">
        <f>+IF(LEN(A5971)&gt;0,VLOOKUP(A5971,Seguimiento_Mar_2025!G$4:J$356,4,FALSE),"")</f>
        <v/>
      </c>
      <c r="D5971" s="2"/>
      <c r="E5971" t="str">
        <f t="shared" si="187"/>
        <v/>
      </c>
      <c r="F5971" t="str">
        <f t="shared" si="188"/>
        <v/>
      </c>
      <c r="H5971" s="2"/>
      <c r="I5971">
        <f>+ABS(SUMIF($A$4:$A$11183,A5971,$H$4:$H$11183)-IF(ISERROR(VLOOKUP(A5971,Seguimiento_Mar_2025!G$4:U$356,15,FALSE)),0,VLOOKUP(A5971,Seguimiento_Mar_2025!G$4:U$356,15,FALSE)))</f>
        <v>0</v>
      </c>
    </row>
    <row r="5972" spans="1:9">
      <c r="A5972" s="2"/>
      <c r="B5972" s="1" t="str">
        <f>+IF(LEN(A5972)&gt;0,VLOOKUP(A5972,Seguimiento_Mar_2025!G$4:H$356,2,FALSE),"")</f>
        <v/>
      </c>
      <c r="C5972" s="1" t="str">
        <f>+IF(LEN(A5972)&gt;0,VLOOKUP(A5972,Seguimiento_Mar_2025!G$4:J$356,4,FALSE),"")</f>
        <v/>
      </c>
      <c r="D5972" s="2"/>
      <c r="E5972" t="str">
        <f t="shared" si="187"/>
        <v/>
      </c>
      <c r="F5972" t="str">
        <f t="shared" si="188"/>
        <v/>
      </c>
      <c r="H5972" s="2"/>
      <c r="I5972">
        <f>+ABS(SUMIF($A$4:$A$11183,A5972,$H$4:$H$11183)-IF(ISERROR(VLOOKUP(A5972,Seguimiento_Mar_2025!G$4:U$356,15,FALSE)),0,VLOOKUP(A5972,Seguimiento_Mar_2025!G$4:U$356,15,FALSE)))</f>
        <v>0</v>
      </c>
    </row>
    <row r="5973" spans="1:9">
      <c r="A5973" s="2"/>
      <c r="B5973" s="1" t="str">
        <f>+IF(LEN(A5973)&gt;0,VLOOKUP(A5973,Seguimiento_Mar_2025!G$4:H$356,2,FALSE),"")</f>
        <v/>
      </c>
      <c r="C5973" s="1" t="str">
        <f>+IF(LEN(A5973)&gt;0,VLOOKUP(A5973,Seguimiento_Mar_2025!G$4:J$356,4,FALSE),"")</f>
        <v/>
      </c>
      <c r="D5973" s="2"/>
      <c r="E5973" t="str">
        <f t="shared" si="187"/>
        <v/>
      </c>
      <c r="F5973" t="str">
        <f t="shared" si="188"/>
        <v/>
      </c>
      <c r="H5973" s="2"/>
      <c r="I5973">
        <f>+ABS(SUMIF($A$4:$A$11183,A5973,$H$4:$H$11183)-IF(ISERROR(VLOOKUP(A5973,Seguimiento_Mar_2025!G$4:U$356,15,FALSE)),0,VLOOKUP(A5973,Seguimiento_Mar_2025!G$4:U$356,15,FALSE)))</f>
        <v>0</v>
      </c>
    </row>
    <row r="5974" spans="1:9">
      <c r="A5974" s="2"/>
      <c r="B5974" s="1" t="str">
        <f>+IF(LEN(A5974)&gt;0,VLOOKUP(A5974,Seguimiento_Mar_2025!G$4:H$356,2,FALSE),"")</f>
        <v/>
      </c>
      <c r="C5974" s="1" t="str">
        <f>+IF(LEN(A5974)&gt;0,VLOOKUP(A5974,Seguimiento_Mar_2025!G$4:J$356,4,FALSE),"")</f>
        <v/>
      </c>
      <c r="D5974" s="2"/>
      <c r="E5974" t="str">
        <f t="shared" si="187"/>
        <v/>
      </c>
      <c r="F5974" t="str">
        <f t="shared" si="188"/>
        <v/>
      </c>
      <c r="H5974" s="2"/>
      <c r="I5974">
        <f>+ABS(SUMIF($A$4:$A$11183,A5974,$H$4:$H$11183)-IF(ISERROR(VLOOKUP(A5974,Seguimiento_Mar_2025!G$4:U$356,15,FALSE)),0,VLOOKUP(A5974,Seguimiento_Mar_2025!G$4:U$356,15,FALSE)))</f>
        <v>0</v>
      </c>
    </row>
    <row r="5975" spans="1:9">
      <c r="A5975" s="2"/>
      <c r="B5975" s="1" t="str">
        <f>+IF(LEN(A5975)&gt;0,VLOOKUP(A5975,Seguimiento_Mar_2025!G$4:H$356,2,FALSE),"")</f>
        <v/>
      </c>
      <c r="C5975" s="1" t="str">
        <f>+IF(LEN(A5975)&gt;0,VLOOKUP(A5975,Seguimiento_Mar_2025!G$4:J$356,4,FALSE),"")</f>
        <v/>
      </c>
      <c r="D5975" s="2"/>
      <c r="E5975" t="str">
        <f t="shared" si="187"/>
        <v/>
      </c>
      <c r="F5975" t="str">
        <f t="shared" si="188"/>
        <v/>
      </c>
      <c r="H5975" s="2"/>
      <c r="I5975">
        <f>+ABS(SUMIF($A$4:$A$11183,A5975,$H$4:$H$11183)-IF(ISERROR(VLOOKUP(A5975,Seguimiento_Mar_2025!G$4:U$356,15,FALSE)),0,VLOOKUP(A5975,Seguimiento_Mar_2025!G$4:U$356,15,FALSE)))</f>
        <v>0</v>
      </c>
    </row>
    <row r="5976" spans="1:9">
      <c r="A5976" s="2"/>
      <c r="B5976" s="1" t="str">
        <f>+IF(LEN(A5976)&gt;0,VLOOKUP(A5976,Seguimiento_Mar_2025!G$4:H$356,2,FALSE),"")</f>
        <v/>
      </c>
      <c r="C5976" s="1" t="str">
        <f>+IF(LEN(A5976)&gt;0,VLOOKUP(A5976,Seguimiento_Mar_2025!G$4:J$356,4,FALSE),"")</f>
        <v/>
      </c>
      <c r="D5976" s="2"/>
      <c r="E5976" t="str">
        <f t="shared" si="187"/>
        <v/>
      </c>
      <c r="F5976" t="str">
        <f t="shared" si="188"/>
        <v/>
      </c>
      <c r="H5976" s="2"/>
      <c r="I5976">
        <f>+ABS(SUMIF($A$4:$A$11183,A5976,$H$4:$H$11183)-IF(ISERROR(VLOOKUP(A5976,Seguimiento_Mar_2025!G$4:U$356,15,FALSE)),0,VLOOKUP(A5976,Seguimiento_Mar_2025!G$4:U$356,15,FALSE)))</f>
        <v>0</v>
      </c>
    </row>
    <row r="5977" spans="1:9">
      <c r="A5977" s="2"/>
      <c r="B5977" s="1" t="str">
        <f>+IF(LEN(A5977)&gt;0,VLOOKUP(A5977,Seguimiento_Mar_2025!G$4:H$356,2,FALSE),"")</f>
        <v/>
      </c>
      <c r="C5977" s="1" t="str">
        <f>+IF(LEN(A5977)&gt;0,VLOOKUP(A5977,Seguimiento_Mar_2025!G$4:J$356,4,FALSE),"")</f>
        <v/>
      </c>
      <c r="D5977" s="2"/>
      <c r="E5977" t="str">
        <f t="shared" si="187"/>
        <v/>
      </c>
      <c r="F5977" t="str">
        <f t="shared" si="188"/>
        <v/>
      </c>
      <c r="H5977" s="2"/>
      <c r="I5977">
        <f>+ABS(SUMIF($A$4:$A$11183,A5977,$H$4:$H$11183)-IF(ISERROR(VLOOKUP(A5977,Seguimiento_Mar_2025!G$4:U$356,15,FALSE)),0,VLOOKUP(A5977,Seguimiento_Mar_2025!G$4:U$356,15,FALSE)))</f>
        <v>0</v>
      </c>
    </row>
    <row r="5978" spans="1:9">
      <c r="A5978" s="2"/>
      <c r="B5978" s="1" t="str">
        <f>+IF(LEN(A5978)&gt;0,VLOOKUP(A5978,Seguimiento_Mar_2025!G$4:H$356,2,FALSE),"")</f>
        <v/>
      </c>
      <c r="C5978" s="1" t="str">
        <f>+IF(LEN(A5978)&gt;0,VLOOKUP(A5978,Seguimiento_Mar_2025!G$4:J$356,4,FALSE),"")</f>
        <v/>
      </c>
      <c r="D5978" s="2"/>
      <c r="E5978" t="str">
        <f t="shared" si="187"/>
        <v/>
      </c>
      <c r="F5978" t="str">
        <f t="shared" si="188"/>
        <v/>
      </c>
      <c r="H5978" s="2"/>
      <c r="I5978">
        <f>+ABS(SUMIF($A$4:$A$11183,A5978,$H$4:$H$11183)-IF(ISERROR(VLOOKUP(A5978,Seguimiento_Mar_2025!G$4:U$356,15,FALSE)),0,VLOOKUP(A5978,Seguimiento_Mar_2025!G$4:U$356,15,FALSE)))</f>
        <v>0</v>
      </c>
    </row>
    <row r="5979" spans="1:9">
      <c r="A5979" s="2"/>
      <c r="B5979" s="1" t="str">
        <f>+IF(LEN(A5979)&gt;0,VLOOKUP(A5979,Seguimiento_Mar_2025!G$4:H$356,2,FALSE),"")</f>
        <v/>
      </c>
      <c r="C5979" s="1" t="str">
        <f>+IF(LEN(A5979)&gt;0,VLOOKUP(A5979,Seguimiento_Mar_2025!G$4:J$356,4,FALSE),"")</f>
        <v/>
      </c>
      <c r="D5979" s="2"/>
      <c r="E5979" t="str">
        <f t="shared" si="187"/>
        <v/>
      </c>
      <c r="F5979" t="str">
        <f t="shared" si="188"/>
        <v/>
      </c>
      <c r="H5979" s="2"/>
      <c r="I5979">
        <f>+ABS(SUMIF($A$4:$A$11183,A5979,$H$4:$H$11183)-IF(ISERROR(VLOOKUP(A5979,Seguimiento_Mar_2025!G$4:U$356,15,FALSE)),0,VLOOKUP(A5979,Seguimiento_Mar_2025!G$4:U$356,15,FALSE)))</f>
        <v>0</v>
      </c>
    </row>
    <row r="5980" spans="1:9">
      <c r="A5980" s="2"/>
      <c r="B5980" s="1" t="str">
        <f>+IF(LEN(A5980)&gt;0,VLOOKUP(A5980,Seguimiento_Mar_2025!G$4:H$356,2,FALSE),"")</f>
        <v/>
      </c>
      <c r="C5980" s="1" t="str">
        <f>+IF(LEN(A5980)&gt;0,VLOOKUP(A5980,Seguimiento_Mar_2025!G$4:J$356,4,FALSE),"")</f>
        <v/>
      </c>
      <c r="D5980" s="2"/>
      <c r="E5980" t="str">
        <f t="shared" si="187"/>
        <v/>
      </c>
      <c r="F5980" t="str">
        <f t="shared" si="188"/>
        <v/>
      </c>
      <c r="H5980" s="2"/>
      <c r="I5980">
        <f>+ABS(SUMIF($A$4:$A$11183,A5980,$H$4:$H$11183)-IF(ISERROR(VLOOKUP(A5980,Seguimiento_Mar_2025!G$4:U$356,15,FALSE)),0,VLOOKUP(A5980,Seguimiento_Mar_2025!G$4:U$356,15,FALSE)))</f>
        <v>0</v>
      </c>
    </row>
    <row r="5981" spans="1:9">
      <c r="A5981" s="2"/>
      <c r="B5981" s="1" t="str">
        <f>+IF(LEN(A5981)&gt;0,VLOOKUP(A5981,Seguimiento_Mar_2025!G$4:H$356,2,FALSE),"")</f>
        <v/>
      </c>
      <c r="C5981" s="1" t="str">
        <f>+IF(LEN(A5981)&gt;0,VLOOKUP(A5981,Seguimiento_Mar_2025!G$4:J$356,4,FALSE),"")</f>
        <v/>
      </c>
      <c r="D5981" s="2"/>
      <c r="E5981" t="str">
        <f t="shared" si="187"/>
        <v/>
      </c>
      <c r="F5981" t="str">
        <f t="shared" si="188"/>
        <v/>
      </c>
      <c r="H5981" s="2"/>
      <c r="I5981">
        <f>+ABS(SUMIF($A$4:$A$11183,A5981,$H$4:$H$11183)-IF(ISERROR(VLOOKUP(A5981,Seguimiento_Mar_2025!G$4:U$356,15,FALSE)),0,VLOOKUP(A5981,Seguimiento_Mar_2025!G$4:U$356,15,FALSE)))</f>
        <v>0</v>
      </c>
    </row>
    <row r="5982" spans="1:9">
      <c r="A5982" s="2"/>
      <c r="B5982" s="1" t="str">
        <f>+IF(LEN(A5982)&gt;0,VLOOKUP(A5982,Seguimiento_Mar_2025!G$4:H$356,2,FALSE),"")</f>
        <v/>
      </c>
      <c r="C5982" s="1" t="str">
        <f>+IF(LEN(A5982)&gt;0,VLOOKUP(A5982,Seguimiento_Mar_2025!G$4:J$356,4,FALSE),"")</f>
        <v/>
      </c>
      <c r="D5982" s="2"/>
      <c r="E5982" t="str">
        <f t="shared" si="187"/>
        <v/>
      </c>
      <c r="F5982" t="str">
        <f t="shared" si="188"/>
        <v/>
      </c>
      <c r="H5982" s="2"/>
      <c r="I5982">
        <f>+ABS(SUMIF($A$4:$A$11183,A5982,$H$4:$H$11183)-IF(ISERROR(VLOOKUP(A5982,Seguimiento_Mar_2025!G$4:U$356,15,FALSE)),0,VLOOKUP(A5982,Seguimiento_Mar_2025!G$4:U$356,15,FALSE)))</f>
        <v>0</v>
      </c>
    </row>
    <row r="5983" spans="1:9">
      <c r="A5983" s="2"/>
      <c r="B5983" s="1" t="str">
        <f>+IF(LEN(A5983)&gt;0,VLOOKUP(A5983,Seguimiento_Mar_2025!G$4:H$356,2,FALSE),"")</f>
        <v/>
      </c>
      <c r="C5983" s="1" t="str">
        <f>+IF(LEN(A5983)&gt;0,VLOOKUP(A5983,Seguimiento_Mar_2025!G$4:J$356,4,FALSE),"")</f>
        <v/>
      </c>
      <c r="D5983" s="2"/>
      <c r="E5983" t="str">
        <f t="shared" si="187"/>
        <v/>
      </c>
      <c r="F5983" t="str">
        <f t="shared" si="188"/>
        <v/>
      </c>
      <c r="H5983" s="2"/>
      <c r="I5983">
        <f>+ABS(SUMIF($A$4:$A$11183,A5983,$H$4:$H$11183)-IF(ISERROR(VLOOKUP(A5983,Seguimiento_Mar_2025!G$4:U$356,15,FALSE)),0,VLOOKUP(A5983,Seguimiento_Mar_2025!G$4:U$356,15,FALSE)))</f>
        <v>0</v>
      </c>
    </row>
    <row r="5984" spans="1:9">
      <c r="A5984" s="2"/>
      <c r="B5984" s="1" t="str">
        <f>+IF(LEN(A5984)&gt;0,VLOOKUP(A5984,Seguimiento_Mar_2025!G$4:H$356,2,FALSE),"")</f>
        <v/>
      </c>
      <c r="C5984" s="1" t="str">
        <f>+IF(LEN(A5984)&gt;0,VLOOKUP(A5984,Seguimiento_Mar_2025!G$4:J$356,4,FALSE),"")</f>
        <v/>
      </c>
      <c r="D5984" s="2"/>
      <c r="E5984" t="str">
        <f t="shared" si="187"/>
        <v/>
      </c>
      <c r="F5984" t="str">
        <f t="shared" si="188"/>
        <v/>
      </c>
      <c r="H5984" s="2"/>
      <c r="I5984">
        <f>+ABS(SUMIF($A$4:$A$11183,A5984,$H$4:$H$11183)-IF(ISERROR(VLOOKUP(A5984,Seguimiento_Mar_2025!G$4:U$356,15,FALSE)),0,VLOOKUP(A5984,Seguimiento_Mar_2025!G$4:U$356,15,FALSE)))</f>
        <v>0</v>
      </c>
    </row>
    <row r="5985" spans="1:9">
      <c r="A5985" s="2"/>
      <c r="B5985" s="1" t="str">
        <f>+IF(LEN(A5985)&gt;0,VLOOKUP(A5985,Seguimiento_Mar_2025!G$4:H$356,2,FALSE),"")</f>
        <v/>
      </c>
      <c r="C5985" s="1" t="str">
        <f>+IF(LEN(A5985)&gt;0,VLOOKUP(A5985,Seguimiento_Mar_2025!G$4:J$356,4,FALSE),"")</f>
        <v/>
      </c>
      <c r="D5985" s="2"/>
      <c r="E5985" t="str">
        <f t="shared" si="187"/>
        <v/>
      </c>
      <c r="F5985" t="str">
        <f t="shared" si="188"/>
        <v/>
      </c>
      <c r="H5985" s="2"/>
      <c r="I5985">
        <f>+ABS(SUMIF($A$4:$A$11183,A5985,$H$4:$H$11183)-IF(ISERROR(VLOOKUP(A5985,Seguimiento_Mar_2025!G$4:U$356,15,FALSE)),0,VLOOKUP(A5985,Seguimiento_Mar_2025!G$4:U$356,15,FALSE)))</f>
        <v>0</v>
      </c>
    </row>
    <row r="5986" spans="1:9">
      <c r="A5986" s="2"/>
      <c r="B5986" s="1" t="str">
        <f>+IF(LEN(A5986)&gt;0,VLOOKUP(A5986,Seguimiento_Mar_2025!G$4:H$356,2,FALSE),"")</f>
        <v/>
      </c>
      <c r="C5986" s="1" t="str">
        <f>+IF(LEN(A5986)&gt;0,VLOOKUP(A5986,Seguimiento_Mar_2025!G$4:J$356,4,FALSE),"")</f>
        <v/>
      </c>
      <c r="D5986" s="2"/>
      <c r="E5986" t="str">
        <f t="shared" si="187"/>
        <v/>
      </c>
      <c r="F5986" t="str">
        <f t="shared" si="188"/>
        <v/>
      </c>
      <c r="H5986" s="2"/>
      <c r="I5986">
        <f>+ABS(SUMIF($A$4:$A$11183,A5986,$H$4:$H$11183)-IF(ISERROR(VLOOKUP(A5986,Seguimiento_Mar_2025!G$4:U$356,15,FALSE)),0,VLOOKUP(A5986,Seguimiento_Mar_2025!G$4:U$356,15,FALSE)))</f>
        <v>0</v>
      </c>
    </row>
    <row r="5987" spans="1:9">
      <c r="A5987" s="2"/>
      <c r="B5987" s="1" t="str">
        <f>+IF(LEN(A5987)&gt;0,VLOOKUP(A5987,Seguimiento_Mar_2025!G$4:H$356,2,FALSE),"")</f>
        <v/>
      </c>
      <c r="C5987" s="1" t="str">
        <f>+IF(LEN(A5987)&gt;0,VLOOKUP(A5987,Seguimiento_Mar_2025!G$4:J$356,4,FALSE),"")</f>
        <v/>
      </c>
      <c r="D5987" s="2"/>
      <c r="E5987" t="str">
        <f t="shared" si="187"/>
        <v/>
      </c>
      <c r="F5987" t="str">
        <f t="shared" si="188"/>
        <v/>
      </c>
      <c r="H5987" s="2"/>
      <c r="I5987">
        <f>+ABS(SUMIF($A$4:$A$11183,A5987,$H$4:$H$11183)-IF(ISERROR(VLOOKUP(A5987,Seguimiento_Mar_2025!G$4:U$356,15,FALSE)),0,VLOOKUP(A5987,Seguimiento_Mar_2025!G$4:U$356,15,FALSE)))</f>
        <v>0</v>
      </c>
    </row>
    <row r="5988" spans="1:9">
      <c r="A5988" s="2"/>
      <c r="B5988" s="1" t="str">
        <f>+IF(LEN(A5988)&gt;0,VLOOKUP(A5988,Seguimiento_Mar_2025!G$4:H$356,2,FALSE),"")</f>
        <v/>
      </c>
      <c r="C5988" s="1" t="str">
        <f>+IF(LEN(A5988)&gt;0,VLOOKUP(A5988,Seguimiento_Mar_2025!G$4:J$356,4,FALSE),"")</f>
        <v/>
      </c>
      <c r="D5988" s="2"/>
      <c r="E5988" t="str">
        <f t="shared" si="187"/>
        <v/>
      </c>
      <c r="F5988" t="str">
        <f t="shared" si="188"/>
        <v/>
      </c>
      <c r="H5988" s="2"/>
      <c r="I5988">
        <f>+ABS(SUMIF($A$4:$A$11183,A5988,$H$4:$H$11183)-IF(ISERROR(VLOOKUP(A5988,Seguimiento_Mar_2025!G$4:U$356,15,FALSE)),0,VLOOKUP(A5988,Seguimiento_Mar_2025!G$4:U$356,15,FALSE)))</f>
        <v>0</v>
      </c>
    </row>
    <row r="5989" spans="1:9">
      <c r="A5989" s="2"/>
      <c r="B5989" s="1" t="str">
        <f>+IF(LEN(A5989)&gt;0,VLOOKUP(A5989,Seguimiento_Mar_2025!G$4:H$356,2,FALSE),"")</f>
        <v/>
      </c>
      <c r="C5989" s="1" t="str">
        <f>+IF(LEN(A5989)&gt;0,VLOOKUP(A5989,Seguimiento_Mar_2025!G$4:J$356,4,FALSE),"")</f>
        <v/>
      </c>
      <c r="D5989" s="2"/>
      <c r="E5989" t="str">
        <f t="shared" si="187"/>
        <v/>
      </c>
      <c r="F5989" t="str">
        <f t="shared" si="188"/>
        <v/>
      </c>
      <c r="H5989" s="2"/>
      <c r="I5989">
        <f>+ABS(SUMIF($A$4:$A$11183,A5989,$H$4:$H$11183)-IF(ISERROR(VLOOKUP(A5989,Seguimiento_Mar_2025!G$4:U$356,15,FALSE)),0,VLOOKUP(A5989,Seguimiento_Mar_2025!G$4:U$356,15,FALSE)))</f>
        <v>0</v>
      </c>
    </row>
    <row r="5990" spans="1:9">
      <c r="A5990" s="2"/>
      <c r="B5990" s="1" t="str">
        <f>+IF(LEN(A5990)&gt;0,VLOOKUP(A5990,Seguimiento_Mar_2025!G$4:H$356,2,FALSE),"")</f>
        <v/>
      </c>
      <c r="C5990" s="1" t="str">
        <f>+IF(LEN(A5990)&gt;0,VLOOKUP(A5990,Seguimiento_Mar_2025!G$4:J$356,4,FALSE),"")</f>
        <v/>
      </c>
      <c r="D5990" s="2"/>
      <c r="E5990" t="str">
        <f t="shared" si="187"/>
        <v/>
      </c>
      <c r="F5990" t="str">
        <f t="shared" si="188"/>
        <v/>
      </c>
      <c r="H5990" s="2"/>
      <c r="I5990">
        <f>+ABS(SUMIF($A$4:$A$11183,A5990,$H$4:$H$11183)-IF(ISERROR(VLOOKUP(A5990,Seguimiento_Mar_2025!G$4:U$356,15,FALSE)),0,VLOOKUP(A5990,Seguimiento_Mar_2025!G$4:U$356,15,FALSE)))</f>
        <v>0</v>
      </c>
    </row>
    <row r="5991" spans="1:9">
      <c r="A5991" s="2"/>
      <c r="B5991" s="1" t="str">
        <f>+IF(LEN(A5991)&gt;0,VLOOKUP(A5991,Seguimiento_Mar_2025!G$4:H$356,2,FALSE),"")</f>
        <v/>
      </c>
      <c r="C5991" s="1" t="str">
        <f>+IF(LEN(A5991)&gt;0,VLOOKUP(A5991,Seguimiento_Mar_2025!G$4:J$356,4,FALSE),"")</f>
        <v/>
      </c>
      <c r="D5991" s="2"/>
      <c r="E5991" t="str">
        <f t="shared" si="187"/>
        <v/>
      </c>
      <c r="F5991" t="str">
        <f t="shared" si="188"/>
        <v/>
      </c>
      <c r="H5991" s="2"/>
      <c r="I5991">
        <f>+ABS(SUMIF($A$4:$A$11183,A5991,$H$4:$H$11183)-IF(ISERROR(VLOOKUP(A5991,Seguimiento_Mar_2025!G$4:U$356,15,FALSE)),0,VLOOKUP(A5991,Seguimiento_Mar_2025!G$4:U$356,15,FALSE)))</f>
        <v>0</v>
      </c>
    </row>
    <row r="5992" spans="1:9">
      <c r="A5992" s="2"/>
      <c r="B5992" s="1" t="str">
        <f>+IF(LEN(A5992)&gt;0,VLOOKUP(A5992,Seguimiento_Mar_2025!G$4:H$356,2,FALSE),"")</f>
        <v/>
      </c>
      <c r="C5992" s="1" t="str">
        <f>+IF(LEN(A5992)&gt;0,VLOOKUP(A5992,Seguimiento_Mar_2025!G$4:J$356,4,FALSE),"")</f>
        <v/>
      </c>
      <c r="D5992" s="2"/>
      <c r="E5992" t="str">
        <f t="shared" si="187"/>
        <v/>
      </c>
      <c r="F5992" t="str">
        <f t="shared" si="188"/>
        <v/>
      </c>
      <c r="H5992" s="2"/>
      <c r="I5992">
        <f>+ABS(SUMIF($A$4:$A$11183,A5992,$H$4:$H$11183)-IF(ISERROR(VLOOKUP(A5992,Seguimiento_Mar_2025!G$4:U$356,15,FALSE)),0,VLOOKUP(A5992,Seguimiento_Mar_2025!G$4:U$356,15,FALSE)))</f>
        <v>0</v>
      </c>
    </row>
    <row r="5993" spans="1:9">
      <c r="A5993" s="2"/>
      <c r="B5993" s="1" t="str">
        <f>+IF(LEN(A5993)&gt;0,VLOOKUP(A5993,Seguimiento_Mar_2025!G$4:H$356,2,FALSE),"")</f>
        <v/>
      </c>
      <c r="C5993" s="1" t="str">
        <f>+IF(LEN(A5993)&gt;0,VLOOKUP(A5993,Seguimiento_Mar_2025!G$4:J$356,4,FALSE),"")</f>
        <v/>
      </c>
      <c r="D5993" s="2"/>
      <c r="E5993" t="str">
        <f t="shared" ref="E5993:E6056" si="189">+A5993&amp;D5993</f>
        <v/>
      </c>
      <c r="F5993" t="str">
        <f t="shared" si="188"/>
        <v/>
      </c>
      <c r="H5993" s="2"/>
      <c r="I5993">
        <f>+ABS(SUMIF($A$4:$A$11183,A5993,$H$4:$H$11183)-IF(ISERROR(VLOOKUP(A5993,Seguimiento_Mar_2025!G$4:U$356,15,FALSE)),0,VLOOKUP(A5993,Seguimiento_Mar_2025!G$4:U$356,15,FALSE)))</f>
        <v>0</v>
      </c>
    </row>
    <row r="5994" spans="1:9">
      <c r="A5994" s="2"/>
      <c r="B5994" s="1" t="str">
        <f>+IF(LEN(A5994)&gt;0,VLOOKUP(A5994,Seguimiento_Mar_2025!G$4:H$356,2,FALSE),"")</f>
        <v/>
      </c>
      <c r="C5994" s="1" t="str">
        <f>+IF(LEN(A5994)&gt;0,VLOOKUP(A5994,Seguimiento_Mar_2025!G$4:J$356,4,FALSE),"")</f>
        <v/>
      </c>
      <c r="D5994" s="2"/>
      <c r="E5994" t="str">
        <f t="shared" si="189"/>
        <v/>
      </c>
      <c r="F5994" t="str">
        <f t="shared" si="188"/>
        <v/>
      </c>
      <c r="H5994" s="2"/>
      <c r="I5994">
        <f>+ABS(SUMIF($A$4:$A$11183,A5994,$H$4:$H$11183)-IF(ISERROR(VLOOKUP(A5994,Seguimiento_Mar_2025!G$4:U$356,15,FALSE)),0,VLOOKUP(A5994,Seguimiento_Mar_2025!G$4:U$356,15,FALSE)))</f>
        <v>0</v>
      </c>
    </row>
    <row r="5995" spans="1:9">
      <c r="A5995" s="2"/>
      <c r="B5995" s="1" t="str">
        <f>+IF(LEN(A5995)&gt;0,VLOOKUP(A5995,Seguimiento_Mar_2025!G$4:H$356,2,FALSE),"")</f>
        <v/>
      </c>
      <c r="C5995" s="1" t="str">
        <f>+IF(LEN(A5995)&gt;0,VLOOKUP(A5995,Seguimiento_Mar_2025!G$4:J$356,4,FALSE),"")</f>
        <v/>
      </c>
      <c r="D5995" s="2"/>
      <c r="E5995" t="str">
        <f t="shared" si="189"/>
        <v/>
      </c>
      <c r="F5995" t="str">
        <f t="shared" si="188"/>
        <v/>
      </c>
      <c r="H5995" s="2"/>
      <c r="I5995">
        <f>+ABS(SUMIF($A$4:$A$11183,A5995,$H$4:$H$11183)-IF(ISERROR(VLOOKUP(A5995,Seguimiento_Mar_2025!G$4:U$356,15,FALSE)),0,VLOOKUP(A5995,Seguimiento_Mar_2025!G$4:U$356,15,FALSE)))</f>
        <v>0</v>
      </c>
    </row>
    <row r="5996" spans="1:9">
      <c r="A5996" s="2"/>
      <c r="B5996" s="1" t="str">
        <f>+IF(LEN(A5996)&gt;0,VLOOKUP(A5996,Seguimiento_Mar_2025!G$4:H$356,2,FALSE),"")</f>
        <v/>
      </c>
      <c r="C5996" s="1" t="str">
        <f>+IF(LEN(A5996)&gt;0,VLOOKUP(A5996,Seguimiento_Mar_2025!G$4:J$356,4,FALSE),"")</f>
        <v/>
      </c>
      <c r="D5996" s="2"/>
      <c r="E5996" t="str">
        <f t="shared" si="189"/>
        <v/>
      </c>
      <c r="F5996" t="str">
        <f t="shared" si="188"/>
        <v/>
      </c>
      <c r="H5996" s="2"/>
      <c r="I5996">
        <f>+ABS(SUMIF($A$4:$A$11183,A5996,$H$4:$H$11183)-IF(ISERROR(VLOOKUP(A5996,Seguimiento_Mar_2025!G$4:U$356,15,FALSE)),0,VLOOKUP(A5996,Seguimiento_Mar_2025!G$4:U$356,15,FALSE)))</f>
        <v>0</v>
      </c>
    </row>
    <row r="5997" spans="1:9">
      <c r="A5997" s="2"/>
      <c r="B5997" s="1" t="str">
        <f>+IF(LEN(A5997)&gt;0,VLOOKUP(A5997,Seguimiento_Mar_2025!G$4:H$356,2,FALSE),"")</f>
        <v/>
      </c>
      <c r="C5997" s="1" t="str">
        <f>+IF(LEN(A5997)&gt;0,VLOOKUP(A5997,Seguimiento_Mar_2025!G$4:J$356,4,FALSE),"")</f>
        <v/>
      </c>
      <c r="D5997" s="2"/>
      <c r="E5997" t="str">
        <f t="shared" si="189"/>
        <v/>
      </c>
      <c r="F5997" t="str">
        <f t="shared" si="188"/>
        <v/>
      </c>
      <c r="H5997" s="2"/>
      <c r="I5997">
        <f>+ABS(SUMIF($A$4:$A$11183,A5997,$H$4:$H$11183)-IF(ISERROR(VLOOKUP(A5997,Seguimiento_Mar_2025!G$4:U$356,15,FALSE)),0,VLOOKUP(A5997,Seguimiento_Mar_2025!G$4:U$356,15,FALSE)))</f>
        <v>0</v>
      </c>
    </row>
    <row r="5998" spans="1:9">
      <c r="A5998" s="2"/>
      <c r="B5998" s="1" t="str">
        <f>+IF(LEN(A5998)&gt;0,VLOOKUP(A5998,Seguimiento_Mar_2025!G$4:H$356,2,FALSE),"")</f>
        <v/>
      </c>
      <c r="C5998" s="1" t="str">
        <f>+IF(LEN(A5998)&gt;0,VLOOKUP(A5998,Seguimiento_Mar_2025!G$4:J$356,4,FALSE),"")</f>
        <v/>
      </c>
      <c r="D5998" s="2"/>
      <c r="E5998" t="str">
        <f t="shared" si="189"/>
        <v/>
      </c>
      <c r="F5998" t="str">
        <f t="shared" si="188"/>
        <v/>
      </c>
      <c r="H5998" s="2"/>
      <c r="I5998">
        <f>+ABS(SUMIF($A$4:$A$11183,A5998,$H$4:$H$11183)-IF(ISERROR(VLOOKUP(A5998,Seguimiento_Mar_2025!G$4:U$356,15,FALSE)),0,VLOOKUP(A5998,Seguimiento_Mar_2025!G$4:U$356,15,FALSE)))</f>
        <v>0</v>
      </c>
    </row>
    <row r="5999" spans="1:9">
      <c r="A5999" s="2"/>
      <c r="B5999" s="1" t="str">
        <f>+IF(LEN(A5999)&gt;0,VLOOKUP(A5999,Seguimiento_Mar_2025!G$4:H$356,2,FALSE),"")</f>
        <v/>
      </c>
      <c r="C5999" s="1" t="str">
        <f>+IF(LEN(A5999)&gt;0,VLOOKUP(A5999,Seguimiento_Mar_2025!G$4:J$356,4,FALSE),"")</f>
        <v/>
      </c>
      <c r="D5999" s="2"/>
      <c r="E5999" t="str">
        <f t="shared" si="189"/>
        <v/>
      </c>
      <c r="F5999" t="str">
        <f t="shared" si="188"/>
        <v/>
      </c>
      <c r="H5999" s="2"/>
      <c r="I5999">
        <f>+ABS(SUMIF($A$4:$A$11183,A5999,$H$4:$H$11183)-IF(ISERROR(VLOOKUP(A5999,Seguimiento_Mar_2025!G$4:U$356,15,FALSE)),0,VLOOKUP(A5999,Seguimiento_Mar_2025!G$4:U$356,15,FALSE)))</f>
        <v>0</v>
      </c>
    </row>
    <row r="6000" spans="1:9">
      <c r="A6000" s="2"/>
      <c r="B6000" s="1" t="str">
        <f>+IF(LEN(A6000)&gt;0,VLOOKUP(A6000,Seguimiento_Mar_2025!G$4:H$356,2,FALSE),"")</f>
        <v/>
      </c>
      <c r="C6000" s="1" t="str">
        <f>+IF(LEN(A6000)&gt;0,VLOOKUP(A6000,Seguimiento_Mar_2025!G$4:J$356,4,FALSE),"")</f>
        <v/>
      </c>
      <c r="D6000" s="2"/>
      <c r="E6000" t="str">
        <f t="shared" si="189"/>
        <v/>
      </c>
      <c r="F6000" t="str">
        <f t="shared" si="188"/>
        <v/>
      </c>
      <c r="H6000" s="2"/>
      <c r="I6000">
        <f>+ABS(SUMIF($A$4:$A$11183,A6000,$H$4:$H$11183)-IF(ISERROR(VLOOKUP(A6000,Seguimiento_Mar_2025!G$4:U$356,15,FALSE)),0,VLOOKUP(A6000,Seguimiento_Mar_2025!G$4:U$356,15,FALSE)))</f>
        <v>0</v>
      </c>
    </row>
    <row r="6001" spans="1:9">
      <c r="A6001" s="2"/>
      <c r="B6001" s="1" t="str">
        <f>+IF(LEN(A6001)&gt;0,VLOOKUP(A6001,Seguimiento_Mar_2025!G$4:H$356,2,FALSE),"")</f>
        <v/>
      </c>
      <c r="C6001" s="1" t="str">
        <f>+IF(LEN(A6001)&gt;0,VLOOKUP(A6001,Seguimiento_Mar_2025!G$4:J$356,4,FALSE),"")</f>
        <v/>
      </c>
      <c r="D6001" s="2"/>
      <c r="E6001" t="str">
        <f t="shared" si="189"/>
        <v/>
      </c>
      <c r="F6001" t="str">
        <f t="shared" si="188"/>
        <v/>
      </c>
      <c r="H6001" s="2"/>
      <c r="I6001">
        <f>+ABS(SUMIF($A$4:$A$11183,A6001,$H$4:$H$11183)-IF(ISERROR(VLOOKUP(A6001,Seguimiento_Mar_2025!G$4:U$356,15,FALSE)),0,VLOOKUP(A6001,Seguimiento_Mar_2025!G$4:U$356,15,FALSE)))</f>
        <v>0</v>
      </c>
    </row>
    <row r="6002" spans="1:9">
      <c r="A6002" s="2"/>
      <c r="B6002" s="1" t="str">
        <f>+IF(LEN(A6002)&gt;0,VLOOKUP(A6002,Seguimiento_Mar_2025!G$4:H$356,2,FALSE),"")</f>
        <v/>
      </c>
      <c r="C6002" s="1" t="str">
        <f>+IF(LEN(A6002)&gt;0,VLOOKUP(A6002,Seguimiento_Mar_2025!G$4:J$356,4,FALSE),"")</f>
        <v/>
      </c>
      <c r="D6002" s="2"/>
      <c r="E6002" t="str">
        <f t="shared" si="189"/>
        <v/>
      </c>
      <c r="F6002" t="str">
        <f t="shared" si="188"/>
        <v/>
      </c>
      <c r="H6002" s="2"/>
      <c r="I6002">
        <f>+ABS(SUMIF($A$4:$A$11183,A6002,$H$4:$H$11183)-IF(ISERROR(VLOOKUP(A6002,Seguimiento_Mar_2025!G$4:U$356,15,FALSE)),0,VLOOKUP(A6002,Seguimiento_Mar_2025!G$4:U$356,15,FALSE)))</f>
        <v>0</v>
      </c>
    </row>
    <row r="6003" spans="1:9">
      <c r="A6003" s="2"/>
      <c r="B6003" s="1" t="str">
        <f>+IF(LEN(A6003)&gt;0,VLOOKUP(A6003,Seguimiento_Mar_2025!G$4:H$356,2,FALSE),"")</f>
        <v/>
      </c>
      <c r="C6003" s="1" t="str">
        <f>+IF(LEN(A6003)&gt;0,VLOOKUP(A6003,Seguimiento_Mar_2025!G$4:J$356,4,FALSE),"")</f>
        <v/>
      </c>
      <c r="D6003" s="2"/>
      <c r="E6003" t="str">
        <f t="shared" si="189"/>
        <v/>
      </c>
      <c r="F6003" t="str">
        <f t="shared" si="188"/>
        <v/>
      </c>
      <c r="H6003" s="2"/>
      <c r="I6003">
        <f>+ABS(SUMIF($A$4:$A$11183,A6003,$H$4:$H$11183)-IF(ISERROR(VLOOKUP(A6003,Seguimiento_Mar_2025!G$4:U$356,15,FALSE)),0,VLOOKUP(A6003,Seguimiento_Mar_2025!G$4:U$356,15,FALSE)))</f>
        <v>0</v>
      </c>
    </row>
    <row r="6004" spans="1:9">
      <c r="A6004" s="2"/>
      <c r="B6004" s="1" t="str">
        <f>+IF(LEN(A6004)&gt;0,VLOOKUP(A6004,Seguimiento_Mar_2025!G$4:H$356,2,FALSE),"")</f>
        <v/>
      </c>
      <c r="C6004" s="1" t="str">
        <f>+IF(LEN(A6004)&gt;0,VLOOKUP(A6004,Seguimiento_Mar_2025!G$4:J$356,4,FALSE),"")</f>
        <v/>
      </c>
      <c r="D6004" s="2"/>
      <c r="E6004" t="str">
        <f t="shared" si="189"/>
        <v/>
      </c>
      <c r="F6004" t="str">
        <f t="shared" si="188"/>
        <v/>
      </c>
      <c r="H6004" s="2"/>
      <c r="I6004">
        <f>+ABS(SUMIF($A$4:$A$11183,A6004,$H$4:$H$11183)-IF(ISERROR(VLOOKUP(A6004,Seguimiento_Mar_2025!G$4:U$356,15,FALSE)),0,VLOOKUP(A6004,Seguimiento_Mar_2025!G$4:U$356,15,FALSE)))</f>
        <v>0</v>
      </c>
    </row>
    <row r="6005" spans="1:9">
      <c r="A6005" s="2"/>
      <c r="B6005" s="1" t="str">
        <f>+IF(LEN(A6005)&gt;0,VLOOKUP(A6005,Seguimiento_Mar_2025!G$4:H$356,2,FALSE),"")</f>
        <v/>
      </c>
      <c r="C6005" s="1" t="str">
        <f>+IF(LEN(A6005)&gt;0,VLOOKUP(A6005,Seguimiento_Mar_2025!G$4:J$356,4,FALSE),"")</f>
        <v/>
      </c>
      <c r="D6005" s="2"/>
      <c r="E6005" t="str">
        <f t="shared" si="189"/>
        <v/>
      </c>
      <c r="F6005" t="str">
        <f t="shared" si="188"/>
        <v/>
      </c>
      <c r="H6005" s="2"/>
      <c r="I6005">
        <f>+ABS(SUMIF($A$4:$A$11183,A6005,$H$4:$H$11183)-IF(ISERROR(VLOOKUP(A6005,Seguimiento_Mar_2025!G$4:U$356,15,FALSE)),0,VLOOKUP(A6005,Seguimiento_Mar_2025!G$4:U$356,15,FALSE)))</f>
        <v>0</v>
      </c>
    </row>
    <row r="6006" spans="1:9">
      <c r="A6006" s="2"/>
      <c r="B6006" s="1" t="str">
        <f>+IF(LEN(A6006)&gt;0,VLOOKUP(A6006,Seguimiento_Mar_2025!G$4:H$356,2,FALSE),"")</f>
        <v/>
      </c>
      <c r="C6006" s="1" t="str">
        <f>+IF(LEN(A6006)&gt;0,VLOOKUP(A6006,Seguimiento_Mar_2025!G$4:J$356,4,FALSE),"")</f>
        <v/>
      </c>
      <c r="D6006" s="2"/>
      <c r="E6006" t="str">
        <f t="shared" si="189"/>
        <v/>
      </c>
      <c r="F6006" t="str">
        <f t="shared" si="188"/>
        <v/>
      </c>
      <c r="H6006" s="2"/>
      <c r="I6006">
        <f>+ABS(SUMIF($A$4:$A$11183,A6006,$H$4:$H$11183)-IF(ISERROR(VLOOKUP(A6006,Seguimiento_Mar_2025!G$4:U$356,15,FALSE)),0,VLOOKUP(A6006,Seguimiento_Mar_2025!G$4:U$356,15,FALSE)))</f>
        <v>0</v>
      </c>
    </row>
    <row r="6007" spans="1:9">
      <c r="A6007" s="2"/>
      <c r="B6007" s="1" t="str">
        <f>+IF(LEN(A6007)&gt;0,VLOOKUP(A6007,Seguimiento_Mar_2025!G$4:H$356,2,FALSE),"")</f>
        <v/>
      </c>
      <c r="C6007" s="1" t="str">
        <f>+IF(LEN(A6007)&gt;0,VLOOKUP(A6007,Seguimiento_Mar_2025!G$4:J$356,4,FALSE),"")</f>
        <v/>
      </c>
      <c r="D6007" s="2"/>
      <c r="E6007" t="str">
        <f t="shared" si="189"/>
        <v/>
      </c>
      <c r="F6007" t="str">
        <f t="shared" si="188"/>
        <v/>
      </c>
      <c r="H6007" s="2"/>
      <c r="I6007">
        <f>+ABS(SUMIF($A$4:$A$11183,A6007,$H$4:$H$11183)-IF(ISERROR(VLOOKUP(A6007,Seguimiento_Mar_2025!G$4:U$356,15,FALSE)),0,VLOOKUP(A6007,Seguimiento_Mar_2025!G$4:U$356,15,FALSE)))</f>
        <v>0</v>
      </c>
    </row>
    <row r="6008" spans="1:9">
      <c r="A6008" s="2"/>
      <c r="B6008" s="1" t="str">
        <f>+IF(LEN(A6008)&gt;0,VLOOKUP(A6008,Seguimiento_Mar_2025!G$4:H$356,2,FALSE),"")</f>
        <v/>
      </c>
      <c r="C6008" s="1" t="str">
        <f>+IF(LEN(A6008)&gt;0,VLOOKUP(A6008,Seguimiento_Mar_2025!G$4:J$356,4,FALSE),"")</f>
        <v/>
      </c>
      <c r="D6008" s="2"/>
      <c r="E6008" t="str">
        <f t="shared" si="189"/>
        <v/>
      </c>
      <c r="F6008" t="str">
        <f t="shared" si="188"/>
        <v/>
      </c>
      <c r="H6008" s="2"/>
      <c r="I6008">
        <f>+ABS(SUMIF($A$4:$A$11183,A6008,$H$4:$H$11183)-IF(ISERROR(VLOOKUP(A6008,Seguimiento_Mar_2025!G$4:U$356,15,FALSE)),0,VLOOKUP(A6008,Seguimiento_Mar_2025!G$4:U$356,15,FALSE)))</f>
        <v>0</v>
      </c>
    </row>
    <row r="6009" spans="1:9">
      <c r="A6009" s="2"/>
      <c r="B6009" s="1" t="str">
        <f>+IF(LEN(A6009)&gt;0,VLOOKUP(A6009,Seguimiento_Mar_2025!G$4:H$356,2,FALSE),"")</f>
        <v/>
      </c>
      <c r="C6009" s="1" t="str">
        <f>+IF(LEN(A6009)&gt;0,VLOOKUP(A6009,Seguimiento_Mar_2025!G$4:J$356,4,FALSE),"")</f>
        <v/>
      </c>
      <c r="D6009" s="2"/>
      <c r="E6009" t="str">
        <f t="shared" si="189"/>
        <v/>
      </c>
      <c r="F6009" t="str">
        <f t="shared" si="188"/>
        <v/>
      </c>
      <c r="H6009" s="2"/>
      <c r="I6009">
        <f>+ABS(SUMIF($A$4:$A$11183,A6009,$H$4:$H$11183)-IF(ISERROR(VLOOKUP(A6009,Seguimiento_Mar_2025!G$4:U$356,15,FALSE)),0,VLOOKUP(A6009,Seguimiento_Mar_2025!G$4:U$356,15,FALSE)))</f>
        <v>0</v>
      </c>
    </row>
    <row r="6010" spans="1:9">
      <c r="A6010" s="2"/>
      <c r="B6010" s="1" t="str">
        <f>+IF(LEN(A6010)&gt;0,VLOOKUP(A6010,Seguimiento_Mar_2025!G$4:H$356,2,FALSE),"")</f>
        <v/>
      </c>
      <c r="C6010" s="1" t="str">
        <f>+IF(LEN(A6010)&gt;0,VLOOKUP(A6010,Seguimiento_Mar_2025!G$4:J$356,4,FALSE),"")</f>
        <v/>
      </c>
      <c r="D6010" s="2"/>
      <c r="E6010" t="str">
        <f t="shared" si="189"/>
        <v/>
      </c>
      <c r="F6010" t="str">
        <f t="shared" si="188"/>
        <v/>
      </c>
      <c r="H6010" s="2"/>
      <c r="I6010">
        <f>+ABS(SUMIF($A$4:$A$11183,A6010,$H$4:$H$11183)-IF(ISERROR(VLOOKUP(A6010,Seguimiento_Mar_2025!G$4:U$356,15,FALSE)),0,VLOOKUP(A6010,Seguimiento_Mar_2025!G$4:U$356,15,FALSE)))</f>
        <v>0</v>
      </c>
    </row>
    <row r="6011" spans="1:9">
      <c r="A6011" s="2"/>
      <c r="B6011" s="1" t="str">
        <f>+IF(LEN(A6011)&gt;0,VLOOKUP(A6011,Seguimiento_Mar_2025!G$4:H$356,2,FALSE),"")</f>
        <v/>
      </c>
      <c r="C6011" s="1" t="str">
        <f>+IF(LEN(A6011)&gt;0,VLOOKUP(A6011,Seguimiento_Mar_2025!G$4:J$356,4,FALSE),"")</f>
        <v/>
      </c>
      <c r="D6011" s="2"/>
      <c r="E6011" t="str">
        <f t="shared" si="189"/>
        <v/>
      </c>
      <c r="F6011" t="str">
        <f t="shared" si="188"/>
        <v/>
      </c>
      <c r="H6011" s="2"/>
      <c r="I6011">
        <f>+ABS(SUMIF($A$4:$A$11183,A6011,$H$4:$H$11183)-IF(ISERROR(VLOOKUP(A6011,Seguimiento_Mar_2025!G$4:U$356,15,FALSE)),0,VLOOKUP(A6011,Seguimiento_Mar_2025!G$4:U$356,15,FALSE)))</f>
        <v>0</v>
      </c>
    </row>
    <row r="6012" spans="1:9">
      <c r="A6012" s="2"/>
      <c r="B6012" s="1" t="str">
        <f>+IF(LEN(A6012)&gt;0,VLOOKUP(A6012,Seguimiento_Mar_2025!G$4:H$356,2,FALSE),"")</f>
        <v/>
      </c>
      <c r="C6012" s="1" t="str">
        <f>+IF(LEN(A6012)&gt;0,VLOOKUP(A6012,Seguimiento_Mar_2025!G$4:J$356,4,FALSE),"")</f>
        <v/>
      </c>
      <c r="D6012" s="2"/>
      <c r="E6012" t="str">
        <f t="shared" si="189"/>
        <v/>
      </c>
      <c r="F6012" t="str">
        <f t="shared" si="188"/>
        <v/>
      </c>
      <c r="H6012" s="2"/>
      <c r="I6012">
        <f>+ABS(SUMIF($A$4:$A$11183,A6012,$H$4:$H$11183)-IF(ISERROR(VLOOKUP(A6012,Seguimiento_Mar_2025!G$4:U$356,15,FALSE)),0,VLOOKUP(A6012,Seguimiento_Mar_2025!G$4:U$356,15,FALSE)))</f>
        <v>0</v>
      </c>
    </row>
    <row r="6013" spans="1:9">
      <c r="A6013" s="2"/>
      <c r="B6013" s="1" t="str">
        <f>+IF(LEN(A6013)&gt;0,VLOOKUP(A6013,Seguimiento_Mar_2025!G$4:H$356,2,FALSE),"")</f>
        <v/>
      </c>
      <c r="C6013" s="1" t="str">
        <f>+IF(LEN(A6013)&gt;0,VLOOKUP(A6013,Seguimiento_Mar_2025!G$4:J$356,4,FALSE),"")</f>
        <v/>
      </c>
      <c r="D6013" s="2"/>
      <c r="E6013" t="str">
        <f t="shared" si="189"/>
        <v/>
      </c>
      <c r="F6013" t="str">
        <f t="shared" si="188"/>
        <v/>
      </c>
      <c r="H6013" s="2"/>
      <c r="I6013">
        <f>+ABS(SUMIF($A$4:$A$11183,A6013,$H$4:$H$11183)-IF(ISERROR(VLOOKUP(A6013,Seguimiento_Mar_2025!G$4:U$356,15,FALSE)),0,VLOOKUP(A6013,Seguimiento_Mar_2025!G$4:U$356,15,FALSE)))</f>
        <v>0</v>
      </c>
    </row>
    <row r="6014" spans="1:9">
      <c r="A6014" s="2"/>
      <c r="B6014" s="1" t="str">
        <f>+IF(LEN(A6014)&gt;0,VLOOKUP(A6014,Seguimiento_Mar_2025!G$4:H$356,2,FALSE),"")</f>
        <v/>
      </c>
      <c r="C6014" s="1" t="str">
        <f>+IF(LEN(A6014)&gt;0,VLOOKUP(A6014,Seguimiento_Mar_2025!G$4:J$356,4,FALSE),"")</f>
        <v/>
      </c>
      <c r="D6014" s="2"/>
      <c r="E6014" t="str">
        <f t="shared" si="189"/>
        <v/>
      </c>
      <c r="F6014" t="str">
        <f t="shared" si="188"/>
        <v/>
      </c>
      <c r="H6014" s="2"/>
      <c r="I6014">
        <f>+ABS(SUMIF($A$4:$A$11183,A6014,$H$4:$H$11183)-IF(ISERROR(VLOOKUP(A6014,Seguimiento_Mar_2025!G$4:U$356,15,FALSE)),0,VLOOKUP(A6014,Seguimiento_Mar_2025!G$4:U$356,15,FALSE)))</f>
        <v>0</v>
      </c>
    </row>
    <row r="6015" spans="1:9">
      <c r="A6015" s="2"/>
      <c r="B6015" s="1" t="str">
        <f>+IF(LEN(A6015)&gt;0,VLOOKUP(A6015,Seguimiento_Mar_2025!G$4:H$356,2,FALSE),"")</f>
        <v/>
      </c>
      <c r="C6015" s="1" t="str">
        <f>+IF(LEN(A6015)&gt;0,VLOOKUP(A6015,Seguimiento_Mar_2025!G$4:J$356,4,FALSE),"")</f>
        <v/>
      </c>
      <c r="D6015" s="2"/>
      <c r="E6015" t="str">
        <f t="shared" si="189"/>
        <v/>
      </c>
      <c r="F6015" t="str">
        <f t="shared" si="188"/>
        <v/>
      </c>
      <c r="H6015" s="2"/>
      <c r="I6015">
        <f>+ABS(SUMIF($A$4:$A$11183,A6015,$H$4:$H$11183)-IF(ISERROR(VLOOKUP(A6015,Seguimiento_Mar_2025!G$4:U$356,15,FALSE)),0,VLOOKUP(A6015,Seguimiento_Mar_2025!G$4:U$356,15,FALSE)))</f>
        <v>0</v>
      </c>
    </row>
    <row r="6016" spans="1:9">
      <c r="A6016" s="2"/>
      <c r="B6016" s="1" t="str">
        <f>+IF(LEN(A6016)&gt;0,VLOOKUP(A6016,Seguimiento_Mar_2025!G$4:H$356,2,FALSE),"")</f>
        <v/>
      </c>
      <c r="C6016" s="1" t="str">
        <f>+IF(LEN(A6016)&gt;0,VLOOKUP(A6016,Seguimiento_Mar_2025!G$4:J$356,4,FALSE),"")</f>
        <v/>
      </c>
      <c r="D6016" s="2"/>
      <c r="E6016" t="str">
        <f t="shared" si="189"/>
        <v/>
      </c>
      <c r="F6016" t="str">
        <f t="shared" si="188"/>
        <v/>
      </c>
      <c r="H6016" s="2"/>
      <c r="I6016">
        <f>+ABS(SUMIF($A$4:$A$11183,A6016,$H$4:$H$11183)-IF(ISERROR(VLOOKUP(A6016,Seguimiento_Mar_2025!G$4:U$356,15,FALSE)),0,VLOOKUP(A6016,Seguimiento_Mar_2025!G$4:U$356,15,FALSE)))</f>
        <v>0</v>
      </c>
    </row>
    <row r="6017" spans="1:9">
      <c r="A6017" s="2"/>
      <c r="B6017" s="1" t="str">
        <f>+IF(LEN(A6017)&gt;0,VLOOKUP(A6017,Seguimiento_Mar_2025!G$4:H$356,2,FALSE),"")</f>
        <v/>
      </c>
      <c r="C6017" s="1" t="str">
        <f>+IF(LEN(A6017)&gt;0,VLOOKUP(A6017,Seguimiento_Mar_2025!G$4:J$356,4,FALSE),"")</f>
        <v/>
      </c>
      <c r="D6017" s="2"/>
      <c r="E6017" t="str">
        <f t="shared" si="189"/>
        <v/>
      </c>
      <c r="F6017" t="str">
        <f t="shared" si="188"/>
        <v/>
      </c>
      <c r="H6017" s="2"/>
      <c r="I6017">
        <f>+ABS(SUMIF($A$4:$A$11183,A6017,$H$4:$H$11183)-IF(ISERROR(VLOOKUP(A6017,Seguimiento_Mar_2025!G$4:U$356,15,FALSE)),0,VLOOKUP(A6017,Seguimiento_Mar_2025!G$4:U$356,15,FALSE)))</f>
        <v>0</v>
      </c>
    </row>
    <row r="6018" spans="1:9">
      <c r="A6018" s="2"/>
      <c r="B6018" s="1" t="str">
        <f>+IF(LEN(A6018)&gt;0,VLOOKUP(A6018,Seguimiento_Mar_2025!G$4:H$356,2,FALSE),"")</f>
        <v/>
      </c>
      <c r="C6018" s="1" t="str">
        <f>+IF(LEN(A6018)&gt;0,VLOOKUP(A6018,Seguimiento_Mar_2025!G$4:J$356,4,FALSE),"")</f>
        <v/>
      </c>
      <c r="D6018" s="2"/>
      <c r="E6018" t="str">
        <f t="shared" si="189"/>
        <v/>
      </c>
      <c r="F6018" t="str">
        <f t="shared" si="188"/>
        <v/>
      </c>
      <c r="H6018" s="2"/>
      <c r="I6018">
        <f>+ABS(SUMIF($A$4:$A$11183,A6018,$H$4:$H$11183)-IF(ISERROR(VLOOKUP(A6018,Seguimiento_Mar_2025!G$4:U$356,15,FALSE)),0,VLOOKUP(A6018,Seguimiento_Mar_2025!G$4:U$356,15,FALSE)))</f>
        <v>0</v>
      </c>
    </row>
    <row r="6019" spans="1:9">
      <c r="A6019" s="2"/>
      <c r="B6019" s="1" t="str">
        <f>+IF(LEN(A6019)&gt;0,VLOOKUP(A6019,Seguimiento_Mar_2025!G$4:H$356,2,FALSE),"")</f>
        <v/>
      </c>
      <c r="C6019" s="1" t="str">
        <f>+IF(LEN(A6019)&gt;0,VLOOKUP(A6019,Seguimiento_Mar_2025!G$4:J$356,4,FALSE),"")</f>
        <v/>
      </c>
      <c r="D6019" s="2"/>
      <c r="E6019" t="str">
        <f t="shared" si="189"/>
        <v/>
      </c>
      <c r="F6019" t="str">
        <f t="shared" si="188"/>
        <v/>
      </c>
      <c r="H6019" s="2"/>
      <c r="I6019">
        <f>+ABS(SUMIF($A$4:$A$11183,A6019,$H$4:$H$11183)-IF(ISERROR(VLOOKUP(A6019,Seguimiento_Mar_2025!G$4:U$356,15,FALSE)),0,VLOOKUP(A6019,Seguimiento_Mar_2025!G$4:U$356,15,FALSE)))</f>
        <v>0</v>
      </c>
    </row>
    <row r="6020" spans="1:9">
      <c r="A6020" s="2"/>
      <c r="B6020" s="1" t="str">
        <f>+IF(LEN(A6020)&gt;0,VLOOKUP(A6020,Seguimiento_Mar_2025!G$4:H$356,2,FALSE),"")</f>
        <v/>
      </c>
      <c r="C6020" s="1" t="str">
        <f>+IF(LEN(A6020)&gt;0,VLOOKUP(A6020,Seguimiento_Mar_2025!G$4:J$356,4,FALSE),"")</f>
        <v/>
      </c>
      <c r="D6020" s="2"/>
      <c r="E6020" t="str">
        <f t="shared" si="189"/>
        <v/>
      </c>
      <c r="F6020" t="str">
        <f t="shared" ref="F6020:F6083" si="190">+IF(IF(LEN(E6020)&gt;0,COUNTIF($E$4:$E$11183,E6020),"")=1,"",IF(LEN(E6020)&gt;0,COUNTIF($E$4:$E$11183,E6020),""))</f>
        <v/>
      </c>
      <c r="H6020" s="2"/>
      <c r="I6020">
        <f>+ABS(SUMIF($A$4:$A$11183,A6020,$H$4:$H$11183)-IF(ISERROR(VLOOKUP(A6020,Seguimiento_Mar_2025!G$4:U$356,15,FALSE)),0,VLOOKUP(A6020,Seguimiento_Mar_2025!G$4:U$356,15,FALSE)))</f>
        <v>0</v>
      </c>
    </row>
    <row r="6021" spans="1:9">
      <c r="A6021" s="2"/>
      <c r="B6021" s="1" t="str">
        <f>+IF(LEN(A6021)&gt;0,VLOOKUP(A6021,Seguimiento_Mar_2025!G$4:H$356,2,FALSE),"")</f>
        <v/>
      </c>
      <c r="C6021" s="1" t="str">
        <f>+IF(LEN(A6021)&gt;0,VLOOKUP(A6021,Seguimiento_Mar_2025!G$4:J$356,4,FALSE),"")</f>
        <v/>
      </c>
      <c r="D6021" s="2"/>
      <c r="E6021" t="str">
        <f t="shared" si="189"/>
        <v/>
      </c>
      <c r="F6021" t="str">
        <f t="shared" si="190"/>
        <v/>
      </c>
      <c r="H6021" s="2"/>
      <c r="I6021">
        <f>+ABS(SUMIF($A$4:$A$11183,A6021,$H$4:$H$11183)-IF(ISERROR(VLOOKUP(A6021,Seguimiento_Mar_2025!G$4:U$356,15,FALSE)),0,VLOOKUP(A6021,Seguimiento_Mar_2025!G$4:U$356,15,FALSE)))</f>
        <v>0</v>
      </c>
    </row>
    <row r="6022" spans="1:9">
      <c r="A6022" s="2"/>
      <c r="B6022" s="1" t="str">
        <f>+IF(LEN(A6022)&gt;0,VLOOKUP(A6022,Seguimiento_Mar_2025!G$4:H$356,2,FALSE),"")</f>
        <v/>
      </c>
      <c r="C6022" s="1" t="str">
        <f>+IF(LEN(A6022)&gt;0,VLOOKUP(A6022,Seguimiento_Mar_2025!G$4:J$356,4,FALSE),"")</f>
        <v/>
      </c>
      <c r="D6022" s="2"/>
      <c r="E6022" t="str">
        <f t="shared" si="189"/>
        <v/>
      </c>
      <c r="F6022" t="str">
        <f t="shared" si="190"/>
        <v/>
      </c>
      <c r="H6022" s="2"/>
      <c r="I6022">
        <f>+ABS(SUMIF($A$4:$A$11183,A6022,$H$4:$H$11183)-IF(ISERROR(VLOOKUP(A6022,Seguimiento_Mar_2025!G$4:U$356,15,FALSE)),0,VLOOKUP(A6022,Seguimiento_Mar_2025!G$4:U$356,15,FALSE)))</f>
        <v>0</v>
      </c>
    </row>
    <row r="6023" spans="1:9">
      <c r="A6023" s="2"/>
      <c r="B6023" s="1" t="str">
        <f>+IF(LEN(A6023)&gt;0,VLOOKUP(A6023,Seguimiento_Mar_2025!G$4:H$356,2,FALSE),"")</f>
        <v/>
      </c>
      <c r="C6023" s="1" t="str">
        <f>+IF(LEN(A6023)&gt;0,VLOOKUP(A6023,Seguimiento_Mar_2025!G$4:J$356,4,FALSE),"")</f>
        <v/>
      </c>
      <c r="D6023" s="2"/>
      <c r="E6023" t="str">
        <f t="shared" si="189"/>
        <v/>
      </c>
      <c r="F6023" t="str">
        <f t="shared" si="190"/>
        <v/>
      </c>
      <c r="H6023" s="2"/>
      <c r="I6023">
        <f>+ABS(SUMIF($A$4:$A$11183,A6023,$H$4:$H$11183)-IF(ISERROR(VLOOKUP(A6023,Seguimiento_Mar_2025!G$4:U$356,15,FALSE)),0,VLOOKUP(A6023,Seguimiento_Mar_2025!G$4:U$356,15,FALSE)))</f>
        <v>0</v>
      </c>
    </row>
    <row r="6024" spans="1:9">
      <c r="A6024" s="2"/>
      <c r="B6024" s="1" t="str">
        <f>+IF(LEN(A6024)&gt;0,VLOOKUP(A6024,Seguimiento_Mar_2025!G$4:H$356,2,FALSE),"")</f>
        <v/>
      </c>
      <c r="C6024" s="1" t="str">
        <f>+IF(LEN(A6024)&gt;0,VLOOKUP(A6024,Seguimiento_Mar_2025!G$4:J$356,4,FALSE),"")</f>
        <v/>
      </c>
      <c r="D6024" s="2"/>
      <c r="E6024" t="str">
        <f t="shared" si="189"/>
        <v/>
      </c>
      <c r="F6024" t="str">
        <f t="shared" si="190"/>
        <v/>
      </c>
      <c r="H6024" s="2"/>
      <c r="I6024">
        <f>+ABS(SUMIF($A$4:$A$11183,A6024,$H$4:$H$11183)-IF(ISERROR(VLOOKUP(A6024,Seguimiento_Mar_2025!G$4:U$356,15,FALSE)),0,VLOOKUP(A6024,Seguimiento_Mar_2025!G$4:U$356,15,FALSE)))</f>
        <v>0</v>
      </c>
    </row>
    <row r="6025" spans="1:9">
      <c r="A6025" s="2"/>
      <c r="B6025" s="1" t="str">
        <f>+IF(LEN(A6025)&gt;0,VLOOKUP(A6025,Seguimiento_Mar_2025!G$4:H$356,2,FALSE),"")</f>
        <v/>
      </c>
      <c r="C6025" s="1" t="str">
        <f>+IF(LEN(A6025)&gt;0,VLOOKUP(A6025,Seguimiento_Mar_2025!G$4:J$356,4,FALSE),"")</f>
        <v/>
      </c>
      <c r="D6025" s="2"/>
      <c r="E6025" t="str">
        <f t="shared" si="189"/>
        <v/>
      </c>
      <c r="F6025" t="str">
        <f t="shared" si="190"/>
        <v/>
      </c>
      <c r="H6025" s="2"/>
      <c r="I6025">
        <f>+ABS(SUMIF($A$4:$A$11183,A6025,$H$4:$H$11183)-IF(ISERROR(VLOOKUP(A6025,Seguimiento_Mar_2025!G$4:U$356,15,FALSE)),0,VLOOKUP(A6025,Seguimiento_Mar_2025!G$4:U$356,15,FALSE)))</f>
        <v>0</v>
      </c>
    </row>
    <row r="6026" spans="1:9">
      <c r="A6026" s="2"/>
      <c r="B6026" s="1" t="str">
        <f>+IF(LEN(A6026)&gt;0,VLOOKUP(A6026,Seguimiento_Mar_2025!G$4:H$356,2,FALSE),"")</f>
        <v/>
      </c>
      <c r="C6026" s="1" t="str">
        <f>+IF(LEN(A6026)&gt;0,VLOOKUP(A6026,Seguimiento_Mar_2025!G$4:J$356,4,FALSE),"")</f>
        <v/>
      </c>
      <c r="D6026" s="2"/>
      <c r="E6026" t="str">
        <f t="shared" si="189"/>
        <v/>
      </c>
      <c r="F6026" t="str">
        <f t="shared" si="190"/>
        <v/>
      </c>
      <c r="H6026" s="2"/>
      <c r="I6026">
        <f>+ABS(SUMIF($A$4:$A$11183,A6026,$H$4:$H$11183)-IF(ISERROR(VLOOKUP(A6026,Seguimiento_Mar_2025!G$4:U$356,15,FALSE)),0,VLOOKUP(A6026,Seguimiento_Mar_2025!G$4:U$356,15,FALSE)))</f>
        <v>0</v>
      </c>
    </row>
    <row r="6027" spans="1:9">
      <c r="A6027" s="2"/>
      <c r="B6027" s="1" t="str">
        <f>+IF(LEN(A6027)&gt;0,VLOOKUP(A6027,Seguimiento_Mar_2025!G$4:H$356,2,FALSE),"")</f>
        <v/>
      </c>
      <c r="C6027" s="1" t="str">
        <f>+IF(LEN(A6027)&gt;0,VLOOKUP(A6027,Seguimiento_Mar_2025!G$4:J$356,4,FALSE),"")</f>
        <v/>
      </c>
      <c r="D6027" s="2"/>
      <c r="E6027" t="str">
        <f t="shared" si="189"/>
        <v/>
      </c>
      <c r="F6027" t="str">
        <f t="shared" si="190"/>
        <v/>
      </c>
      <c r="H6027" s="2"/>
      <c r="I6027">
        <f>+ABS(SUMIF($A$4:$A$11183,A6027,$H$4:$H$11183)-IF(ISERROR(VLOOKUP(A6027,Seguimiento_Mar_2025!G$4:U$356,15,FALSE)),0,VLOOKUP(A6027,Seguimiento_Mar_2025!G$4:U$356,15,FALSE)))</f>
        <v>0</v>
      </c>
    </row>
    <row r="6028" spans="1:9">
      <c r="A6028" s="2"/>
      <c r="B6028" s="1" t="str">
        <f>+IF(LEN(A6028)&gt;0,VLOOKUP(A6028,Seguimiento_Mar_2025!G$4:H$356,2,FALSE),"")</f>
        <v/>
      </c>
      <c r="C6028" s="1" t="str">
        <f>+IF(LEN(A6028)&gt;0,VLOOKUP(A6028,Seguimiento_Mar_2025!G$4:J$356,4,FALSE),"")</f>
        <v/>
      </c>
      <c r="D6028" s="2"/>
      <c r="E6028" t="str">
        <f t="shared" si="189"/>
        <v/>
      </c>
      <c r="F6028" t="str">
        <f t="shared" si="190"/>
        <v/>
      </c>
      <c r="H6028" s="2"/>
      <c r="I6028">
        <f>+ABS(SUMIF($A$4:$A$11183,A6028,$H$4:$H$11183)-IF(ISERROR(VLOOKUP(A6028,Seguimiento_Mar_2025!G$4:U$356,15,FALSE)),0,VLOOKUP(A6028,Seguimiento_Mar_2025!G$4:U$356,15,FALSE)))</f>
        <v>0</v>
      </c>
    </row>
    <row r="6029" spans="1:9">
      <c r="A6029" s="2"/>
      <c r="B6029" s="1" t="str">
        <f>+IF(LEN(A6029)&gt;0,VLOOKUP(A6029,Seguimiento_Mar_2025!G$4:H$356,2,FALSE),"")</f>
        <v/>
      </c>
      <c r="C6029" s="1" t="str">
        <f>+IF(LEN(A6029)&gt;0,VLOOKUP(A6029,Seguimiento_Mar_2025!G$4:J$356,4,FALSE),"")</f>
        <v/>
      </c>
      <c r="D6029" s="2"/>
      <c r="E6029" t="str">
        <f t="shared" si="189"/>
        <v/>
      </c>
      <c r="F6029" t="str">
        <f t="shared" si="190"/>
        <v/>
      </c>
      <c r="H6029" s="2"/>
      <c r="I6029">
        <f>+ABS(SUMIF($A$4:$A$11183,A6029,$H$4:$H$11183)-IF(ISERROR(VLOOKUP(A6029,Seguimiento_Mar_2025!G$4:U$356,15,FALSE)),0,VLOOKUP(A6029,Seguimiento_Mar_2025!G$4:U$356,15,FALSE)))</f>
        <v>0</v>
      </c>
    </row>
    <row r="6030" spans="1:9">
      <c r="A6030" s="2"/>
      <c r="B6030" s="1" t="str">
        <f>+IF(LEN(A6030)&gt;0,VLOOKUP(A6030,Seguimiento_Mar_2025!G$4:H$356,2,FALSE),"")</f>
        <v/>
      </c>
      <c r="C6030" s="1" t="str">
        <f>+IF(LEN(A6030)&gt;0,VLOOKUP(A6030,Seguimiento_Mar_2025!G$4:J$356,4,FALSE),"")</f>
        <v/>
      </c>
      <c r="D6030" s="2"/>
      <c r="E6030" t="str">
        <f t="shared" si="189"/>
        <v/>
      </c>
      <c r="F6030" t="str">
        <f t="shared" si="190"/>
        <v/>
      </c>
      <c r="H6030" s="2"/>
      <c r="I6030">
        <f>+ABS(SUMIF($A$4:$A$11183,A6030,$H$4:$H$11183)-IF(ISERROR(VLOOKUP(A6030,Seguimiento_Mar_2025!G$4:U$356,15,FALSE)),0,VLOOKUP(A6030,Seguimiento_Mar_2025!G$4:U$356,15,FALSE)))</f>
        <v>0</v>
      </c>
    </row>
    <row r="6031" spans="1:9">
      <c r="A6031" s="2"/>
      <c r="B6031" s="1" t="str">
        <f>+IF(LEN(A6031)&gt;0,VLOOKUP(A6031,Seguimiento_Mar_2025!G$4:H$356,2,FALSE),"")</f>
        <v/>
      </c>
      <c r="C6031" s="1" t="str">
        <f>+IF(LEN(A6031)&gt;0,VLOOKUP(A6031,Seguimiento_Mar_2025!G$4:J$356,4,FALSE),"")</f>
        <v/>
      </c>
      <c r="D6031" s="2"/>
      <c r="E6031" t="str">
        <f t="shared" si="189"/>
        <v/>
      </c>
      <c r="F6031" t="str">
        <f t="shared" si="190"/>
        <v/>
      </c>
      <c r="H6031" s="2"/>
      <c r="I6031">
        <f>+ABS(SUMIF($A$4:$A$11183,A6031,$H$4:$H$11183)-IF(ISERROR(VLOOKUP(A6031,Seguimiento_Mar_2025!G$4:U$356,15,FALSE)),0,VLOOKUP(A6031,Seguimiento_Mar_2025!G$4:U$356,15,FALSE)))</f>
        <v>0</v>
      </c>
    </row>
    <row r="6032" spans="1:9">
      <c r="A6032" s="2"/>
      <c r="B6032" s="1" t="str">
        <f>+IF(LEN(A6032)&gt;0,VLOOKUP(A6032,Seguimiento_Mar_2025!G$4:H$356,2,FALSE),"")</f>
        <v/>
      </c>
      <c r="C6032" s="1" t="str">
        <f>+IF(LEN(A6032)&gt;0,VLOOKUP(A6032,Seguimiento_Mar_2025!G$4:J$356,4,FALSE),"")</f>
        <v/>
      </c>
      <c r="D6032" s="2"/>
      <c r="E6032" t="str">
        <f t="shared" si="189"/>
        <v/>
      </c>
      <c r="F6032" t="str">
        <f t="shared" si="190"/>
        <v/>
      </c>
      <c r="H6032" s="2"/>
      <c r="I6032">
        <f>+ABS(SUMIF($A$4:$A$11183,A6032,$H$4:$H$11183)-IF(ISERROR(VLOOKUP(A6032,Seguimiento_Mar_2025!G$4:U$356,15,FALSE)),0,VLOOKUP(A6032,Seguimiento_Mar_2025!G$4:U$356,15,FALSE)))</f>
        <v>0</v>
      </c>
    </row>
    <row r="6033" spans="1:9">
      <c r="A6033" s="2"/>
      <c r="B6033" s="1" t="str">
        <f>+IF(LEN(A6033)&gt;0,VLOOKUP(A6033,Seguimiento_Mar_2025!G$4:H$356,2,FALSE),"")</f>
        <v/>
      </c>
      <c r="C6033" s="1" t="str">
        <f>+IF(LEN(A6033)&gt;0,VLOOKUP(A6033,Seguimiento_Mar_2025!G$4:J$356,4,FALSE),"")</f>
        <v/>
      </c>
      <c r="D6033" s="2"/>
      <c r="E6033" t="str">
        <f t="shared" si="189"/>
        <v/>
      </c>
      <c r="F6033" t="str">
        <f t="shared" si="190"/>
        <v/>
      </c>
      <c r="H6033" s="2"/>
      <c r="I6033">
        <f>+ABS(SUMIF($A$4:$A$11183,A6033,$H$4:$H$11183)-IF(ISERROR(VLOOKUP(A6033,Seguimiento_Mar_2025!G$4:U$356,15,FALSE)),0,VLOOKUP(A6033,Seguimiento_Mar_2025!G$4:U$356,15,FALSE)))</f>
        <v>0</v>
      </c>
    </row>
    <row r="6034" spans="1:9">
      <c r="A6034" s="2"/>
      <c r="B6034" s="1" t="str">
        <f>+IF(LEN(A6034)&gt;0,VLOOKUP(A6034,Seguimiento_Mar_2025!G$4:H$356,2,FALSE),"")</f>
        <v/>
      </c>
      <c r="C6034" s="1" t="str">
        <f>+IF(LEN(A6034)&gt;0,VLOOKUP(A6034,Seguimiento_Mar_2025!G$4:J$356,4,FALSE),"")</f>
        <v/>
      </c>
      <c r="D6034" s="2"/>
      <c r="E6034" t="str">
        <f t="shared" si="189"/>
        <v/>
      </c>
      <c r="F6034" t="str">
        <f t="shared" si="190"/>
        <v/>
      </c>
      <c r="H6034" s="2"/>
      <c r="I6034">
        <f>+ABS(SUMIF($A$4:$A$11183,A6034,$H$4:$H$11183)-IF(ISERROR(VLOOKUP(A6034,Seguimiento_Mar_2025!G$4:U$356,15,FALSE)),0,VLOOKUP(A6034,Seguimiento_Mar_2025!G$4:U$356,15,FALSE)))</f>
        <v>0</v>
      </c>
    </row>
    <row r="6035" spans="1:9">
      <c r="A6035" s="2"/>
      <c r="B6035" s="1" t="str">
        <f>+IF(LEN(A6035)&gt;0,VLOOKUP(A6035,Seguimiento_Mar_2025!G$4:H$356,2,FALSE),"")</f>
        <v/>
      </c>
      <c r="C6035" s="1" t="str">
        <f>+IF(LEN(A6035)&gt;0,VLOOKUP(A6035,Seguimiento_Mar_2025!G$4:J$356,4,FALSE),"")</f>
        <v/>
      </c>
      <c r="D6035" s="2"/>
      <c r="E6035" t="str">
        <f t="shared" si="189"/>
        <v/>
      </c>
      <c r="F6035" t="str">
        <f t="shared" si="190"/>
        <v/>
      </c>
      <c r="H6035" s="2"/>
      <c r="I6035">
        <f>+ABS(SUMIF($A$4:$A$11183,A6035,$H$4:$H$11183)-IF(ISERROR(VLOOKUP(A6035,Seguimiento_Mar_2025!G$4:U$356,15,FALSE)),0,VLOOKUP(A6035,Seguimiento_Mar_2025!G$4:U$356,15,FALSE)))</f>
        <v>0</v>
      </c>
    </row>
    <row r="6036" spans="1:9">
      <c r="A6036" s="2"/>
      <c r="B6036" s="1" t="str">
        <f>+IF(LEN(A6036)&gt;0,VLOOKUP(A6036,Seguimiento_Mar_2025!G$4:H$356,2,FALSE),"")</f>
        <v/>
      </c>
      <c r="C6036" s="1" t="str">
        <f>+IF(LEN(A6036)&gt;0,VLOOKUP(A6036,Seguimiento_Mar_2025!G$4:J$356,4,FALSE),"")</f>
        <v/>
      </c>
      <c r="D6036" s="2"/>
      <c r="E6036" t="str">
        <f t="shared" si="189"/>
        <v/>
      </c>
      <c r="F6036" t="str">
        <f t="shared" si="190"/>
        <v/>
      </c>
      <c r="H6036" s="2"/>
      <c r="I6036">
        <f>+ABS(SUMIF($A$4:$A$11183,A6036,$H$4:$H$11183)-IF(ISERROR(VLOOKUP(A6036,Seguimiento_Mar_2025!G$4:U$356,15,FALSE)),0,VLOOKUP(A6036,Seguimiento_Mar_2025!G$4:U$356,15,FALSE)))</f>
        <v>0</v>
      </c>
    </row>
    <row r="6037" spans="1:9">
      <c r="A6037" s="2"/>
      <c r="B6037" s="1" t="str">
        <f>+IF(LEN(A6037)&gt;0,VLOOKUP(A6037,Seguimiento_Mar_2025!G$4:H$356,2,FALSE),"")</f>
        <v/>
      </c>
      <c r="C6037" s="1" t="str">
        <f>+IF(LEN(A6037)&gt;0,VLOOKUP(A6037,Seguimiento_Mar_2025!G$4:J$356,4,FALSE),"")</f>
        <v/>
      </c>
      <c r="D6037" s="2"/>
      <c r="E6037" t="str">
        <f t="shared" si="189"/>
        <v/>
      </c>
      <c r="F6037" t="str">
        <f t="shared" si="190"/>
        <v/>
      </c>
      <c r="H6037" s="2"/>
      <c r="I6037">
        <f>+ABS(SUMIF($A$4:$A$11183,A6037,$H$4:$H$11183)-IF(ISERROR(VLOOKUP(A6037,Seguimiento_Mar_2025!G$4:U$356,15,FALSE)),0,VLOOKUP(A6037,Seguimiento_Mar_2025!G$4:U$356,15,FALSE)))</f>
        <v>0</v>
      </c>
    </row>
    <row r="6038" spans="1:9">
      <c r="A6038" s="2"/>
      <c r="B6038" s="1" t="str">
        <f>+IF(LEN(A6038)&gt;0,VLOOKUP(A6038,Seguimiento_Mar_2025!G$4:H$356,2,FALSE),"")</f>
        <v/>
      </c>
      <c r="C6038" s="1" t="str">
        <f>+IF(LEN(A6038)&gt;0,VLOOKUP(A6038,Seguimiento_Mar_2025!G$4:J$356,4,FALSE),"")</f>
        <v/>
      </c>
      <c r="D6038" s="2"/>
      <c r="E6038" t="str">
        <f t="shared" si="189"/>
        <v/>
      </c>
      <c r="F6038" t="str">
        <f t="shared" si="190"/>
        <v/>
      </c>
      <c r="H6038" s="2"/>
      <c r="I6038">
        <f>+ABS(SUMIF($A$4:$A$11183,A6038,$H$4:$H$11183)-IF(ISERROR(VLOOKUP(A6038,Seguimiento_Mar_2025!G$4:U$356,15,FALSE)),0,VLOOKUP(A6038,Seguimiento_Mar_2025!G$4:U$356,15,FALSE)))</f>
        <v>0</v>
      </c>
    </row>
    <row r="6039" spans="1:9">
      <c r="A6039" s="2"/>
      <c r="B6039" s="1" t="str">
        <f>+IF(LEN(A6039)&gt;0,VLOOKUP(A6039,Seguimiento_Mar_2025!G$4:H$356,2,FALSE),"")</f>
        <v/>
      </c>
      <c r="C6039" s="1" t="str">
        <f>+IF(LEN(A6039)&gt;0,VLOOKUP(A6039,Seguimiento_Mar_2025!G$4:J$356,4,FALSE),"")</f>
        <v/>
      </c>
      <c r="D6039" s="2"/>
      <c r="E6039" t="str">
        <f t="shared" si="189"/>
        <v/>
      </c>
      <c r="F6039" t="str">
        <f t="shared" si="190"/>
        <v/>
      </c>
      <c r="H6039" s="2"/>
      <c r="I6039">
        <f>+ABS(SUMIF($A$4:$A$11183,A6039,$H$4:$H$11183)-IF(ISERROR(VLOOKUP(A6039,Seguimiento_Mar_2025!G$4:U$356,15,FALSE)),0,VLOOKUP(A6039,Seguimiento_Mar_2025!G$4:U$356,15,FALSE)))</f>
        <v>0</v>
      </c>
    </row>
    <row r="6040" spans="1:9">
      <c r="A6040" s="2"/>
      <c r="B6040" s="1" t="str">
        <f>+IF(LEN(A6040)&gt;0,VLOOKUP(A6040,Seguimiento_Mar_2025!G$4:H$356,2,FALSE),"")</f>
        <v/>
      </c>
      <c r="C6040" s="1" t="str">
        <f>+IF(LEN(A6040)&gt;0,VLOOKUP(A6040,Seguimiento_Mar_2025!G$4:J$356,4,FALSE),"")</f>
        <v/>
      </c>
      <c r="D6040" s="2"/>
      <c r="E6040" t="str">
        <f t="shared" si="189"/>
        <v/>
      </c>
      <c r="F6040" t="str">
        <f t="shared" si="190"/>
        <v/>
      </c>
      <c r="H6040" s="2"/>
      <c r="I6040">
        <f>+ABS(SUMIF($A$4:$A$11183,A6040,$H$4:$H$11183)-IF(ISERROR(VLOOKUP(A6040,Seguimiento_Mar_2025!G$4:U$356,15,FALSE)),0,VLOOKUP(A6040,Seguimiento_Mar_2025!G$4:U$356,15,FALSE)))</f>
        <v>0</v>
      </c>
    </row>
    <row r="6041" spans="1:9">
      <c r="A6041" s="2"/>
      <c r="B6041" s="1" t="str">
        <f>+IF(LEN(A6041)&gt;0,VLOOKUP(A6041,Seguimiento_Mar_2025!G$4:H$356,2,FALSE),"")</f>
        <v/>
      </c>
      <c r="C6041" s="1" t="str">
        <f>+IF(LEN(A6041)&gt;0,VLOOKUP(A6041,Seguimiento_Mar_2025!G$4:J$356,4,FALSE),"")</f>
        <v/>
      </c>
      <c r="D6041" s="2"/>
      <c r="E6041" t="str">
        <f t="shared" si="189"/>
        <v/>
      </c>
      <c r="F6041" t="str">
        <f t="shared" si="190"/>
        <v/>
      </c>
      <c r="H6041" s="2"/>
      <c r="I6041">
        <f>+ABS(SUMIF($A$4:$A$11183,A6041,$H$4:$H$11183)-IF(ISERROR(VLOOKUP(A6041,Seguimiento_Mar_2025!G$4:U$356,15,FALSE)),0,VLOOKUP(A6041,Seguimiento_Mar_2025!G$4:U$356,15,FALSE)))</f>
        <v>0</v>
      </c>
    </row>
    <row r="6042" spans="1:9">
      <c r="A6042" s="2"/>
      <c r="B6042" s="1" t="str">
        <f>+IF(LEN(A6042)&gt;0,VLOOKUP(A6042,Seguimiento_Mar_2025!G$4:H$356,2,FALSE),"")</f>
        <v/>
      </c>
      <c r="C6042" s="1" t="str">
        <f>+IF(LEN(A6042)&gt;0,VLOOKUP(A6042,Seguimiento_Mar_2025!G$4:J$356,4,FALSE),"")</f>
        <v/>
      </c>
      <c r="D6042" s="2"/>
      <c r="E6042" t="str">
        <f t="shared" si="189"/>
        <v/>
      </c>
      <c r="F6042" t="str">
        <f t="shared" si="190"/>
        <v/>
      </c>
      <c r="H6042" s="2"/>
      <c r="I6042">
        <f>+ABS(SUMIF($A$4:$A$11183,A6042,$H$4:$H$11183)-IF(ISERROR(VLOOKUP(A6042,Seguimiento_Mar_2025!G$4:U$356,15,FALSE)),0,VLOOKUP(A6042,Seguimiento_Mar_2025!G$4:U$356,15,FALSE)))</f>
        <v>0</v>
      </c>
    </row>
    <row r="6043" spans="1:9">
      <c r="A6043" s="2"/>
      <c r="B6043" s="1" t="str">
        <f>+IF(LEN(A6043)&gt;0,VLOOKUP(A6043,Seguimiento_Mar_2025!G$4:H$356,2,FALSE),"")</f>
        <v/>
      </c>
      <c r="C6043" s="1" t="str">
        <f>+IF(LEN(A6043)&gt;0,VLOOKUP(A6043,Seguimiento_Mar_2025!G$4:J$356,4,FALSE),"")</f>
        <v/>
      </c>
      <c r="D6043" s="2"/>
      <c r="E6043" t="str">
        <f t="shared" si="189"/>
        <v/>
      </c>
      <c r="F6043" t="str">
        <f t="shared" si="190"/>
        <v/>
      </c>
      <c r="H6043" s="2"/>
      <c r="I6043">
        <f>+ABS(SUMIF($A$4:$A$11183,A6043,$H$4:$H$11183)-IF(ISERROR(VLOOKUP(A6043,Seguimiento_Mar_2025!G$4:U$356,15,FALSE)),0,VLOOKUP(A6043,Seguimiento_Mar_2025!G$4:U$356,15,FALSE)))</f>
        <v>0</v>
      </c>
    </row>
    <row r="6044" spans="1:9">
      <c r="A6044" s="2"/>
      <c r="B6044" s="1" t="str">
        <f>+IF(LEN(A6044)&gt;0,VLOOKUP(A6044,Seguimiento_Mar_2025!G$4:H$356,2,FALSE),"")</f>
        <v/>
      </c>
      <c r="C6044" s="1" t="str">
        <f>+IF(LEN(A6044)&gt;0,VLOOKUP(A6044,Seguimiento_Mar_2025!G$4:J$356,4,FALSE),"")</f>
        <v/>
      </c>
      <c r="D6044" s="2"/>
      <c r="E6044" t="str">
        <f t="shared" si="189"/>
        <v/>
      </c>
      <c r="F6044" t="str">
        <f t="shared" si="190"/>
        <v/>
      </c>
      <c r="H6044" s="2"/>
      <c r="I6044">
        <f>+ABS(SUMIF($A$4:$A$11183,A6044,$H$4:$H$11183)-IF(ISERROR(VLOOKUP(A6044,Seguimiento_Mar_2025!G$4:U$356,15,FALSE)),0,VLOOKUP(A6044,Seguimiento_Mar_2025!G$4:U$356,15,FALSE)))</f>
        <v>0</v>
      </c>
    </row>
    <row r="6045" spans="1:9">
      <c r="A6045" s="2"/>
      <c r="B6045" s="1" t="str">
        <f>+IF(LEN(A6045)&gt;0,VLOOKUP(A6045,Seguimiento_Mar_2025!G$4:H$356,2,FALSE),"")</f>
        <v/>
      </c>
      <c r="C6045" s="1" t="str">
        <f>+IF(LEN(A6045)&gt;0,VLOOKUP(A6045,Seguimiento_Mar_2025!G$4:J$356,4,FALSE),"")</f>
        <v/>
      </c>
      <c r="D6045" s="2"/>
      <c r="E6045" t="str">
        <f t="shared" si="189"/>
        <v/>
      </c>
      <c r="F6045" t="str">
        <f t="shared" si="190"/>
        <v/>
      </c>
      <c r="H6045" s="2"/>
      <c r="I6045">
        <f>+ABS(SUMIF($A$4:$A$11183,A6045,$H$4:$H$11183)-IF(ISERROR(VLOOKUP(A6045,Seguimiento_Mar_2025!G$4:U$356,15,FALSE)),0,VLOOKUP(A6045,Seguimiento_Mar_2025!G$4:U$356,15,FALSE)))</f>
        <v>0</v>
      </c>
    </row>
    <row r="6046" spans="1:9">
      <c r="A6046" s="2"/>
      <c r="B6046" s="1" t="str">
        <f>+IF(LEN(A6046)&gt;0,VLOOKUP(A6046,Seguimiento_Mar_2025!G$4:H$356,2,FALSE),"")</f>
        <v/>
      </c>
      <c r="C6046" s="1" t="str">
        <f>+IF(LEN(A6046)&gt;0,VLOOKUP(A6046,Seguimiento_Mar_2025!G$4:J$356,4,FALSE),"")</f>
        <v/>
      </c>
      <c r="D6046" s="2"/>
      <c r="E6046" t="str">
        <f t="shared" si="189"/>
        <v/>
      </c>
      <c r="F6046" t="str">
        <f t="shared" si="190"/>
        <v/>
      </c>
      <c r="H6046" s="2"/>
      <c r="I6046">
        <f>+ABS(SUMIF($A$4:$A$11183,A6046,$H$4:$H$11183)-IF(ISERROR(VLOOKUP(A6046,Seguimiento_Mar_2025!G$4:U$356,15,FALSE)),0,VLOOKUP(A6046,Seguimiento_Mar_2025!G$4:U$356,15,FALSE)))</f>
        <v>0</v>
      </c>
    </row>
    <row r="6047" spans="1:9">
      <c r="A6047" s="2"/>
      <c r="B6047" s="1" t="str">
        <f>+IF(LEN(A6047)&gt;0,VLOOKUP(A6047,Seguimiento_Mar_2025!G$4:H$356,2,FALSE),"")</f>
        <v/>
      </c>
      <c r="C6047" s="1" t="str">
        <f>+IF(LEN(A6047)&gt;0,VLOOKUP(A6047,Seguimiento_Mar_2025!G$4:J$356,4,FALSE),"")</f>
        <v/>
      </c>
      <c r="D6047" s="2"/>
      <c r="E6047" t="str">
        <f t="shared" si="189"/>
        <v/>
      </c>
      <c r="F6047" t="str">
        <f t="shared" si="190"/>
        <v/>
      </c>
      <c r="H6047" s="2"/>
      <c r="I6047">
        <f>+ABS(SUMIF($A$4:$A$11183,A6047,$H$4:$H$11183)-IF(ISERROR(VLOOKUP(A6047,Seguimiento_Mar_2025!G$4:U$356,15,FALSE)),0,VLOOKUP(A6047,Seguimiento_Mar_2025!G$4:U$356,15,FALSE)))</f>
        <v>0</v>
      </c>
    </row>
    <row r="6048" spans="1:9">
      <c r="A6048" s="2"/>
      <c r="B6048" s="1" t="str">
        <f>+IF(LEN(A6048)&gt;0,VLOOKUP(A6048,Seguimiento_Mar_2025!G$4:H$356,2,FALSE),"")</f>
        <v/>
      </c>
      <c r="C6048" s="1" t="str">
        <f>+IF(LEN(A6048)&gt;0,VLOOKUP(A6048,Seguimiento_Mar_2025!G$4:J$356,4,FALSE),"")</f>
        <v/>
      </c>
      <c r="D6048" s="2"/>
      <c r="E6048" t="str">
        <f t="shared" si="189"/>
        <v/>
      </c>
      <c r="F6048" t="str">
        <f t="shared" si="190"/>
        <v/>
      </c>
      <c r="H6048" s="2"/>
      <c r="I6048">
        <f>+ABS(SUMIF($A$4:$A$11183,A6048,$H$4:$H$11183)-IF(ISERROR(VLOOKUP(A6048,Seguimiento_Mar_2025!G$4:U$356,15,FALSE)),0,VLOOKUP(A6048,Seguimiento_Mar_2025!G$4:U$356,15,FALSE)))</f>
        <v>0</v>
      </c>
    </row>
    <row r="6049" spans="1:9">
      <c r="A6049" s="2"/>
      <c r="B6049" s="1" t="str">
        <f>+IF(LEN(A6049)&gt;0,VLOOKUP(A6049,Seguimiento_Mar_2025!G$4:H$356,2,FALSE),"")</f>
        <v/>
      </c>
      <c r="C6049" s="1" t="str">
        <f>+IF(LEN(A6049)&gt;0,VLOOKUP(A6049,Seguimiento_Mar_2025!G$4:J$356,4,FALSE),"")</f>
        <v/>
      </c>
      <c r="D6049" s="2"/>
      <c r="E6049" t="str">
        <f t="shared" si="189"/>
        <v/>
      </c>
      <c r="F6049" t="str">
        <f t="shared" si="190"/>
        <v/>
      </c>
      <c r="H6049" s="2"/>
      <c r="I6049">
        <f>+ABS(SUMIF($A$4:$A$11183,A6049,$H$4:$H$11183)-IF(ISERROR(VLOOKUP(A6049,Seguimiento_Mar_2025!G$4:U$356,15,FALSE)),0,VLOOKUP(A6049,Seguimiento_Mar_2025!G$4:U$356,15,FALSE)))</f>
        <v>0</v>
      </c>
    </row>
    <row r="6050" spans="1:9">
      <c r="A6050" s="2"/>
      <c r="B6050" s="1" t="str">
        <f>+IF(LEN(A6050)&gt;0,VLOOKUP(A6050,Seguimiento_Mar_2025!G$4:H$356,2,FALSE),"")</f>
        <v/>
      </c>
      <c r="C6050" s="1" t="str">
        <f>+IF(LEN(A6050)&gt;0,VLOOKUP(A6050,Seguimiento_Mar_2025!G$4:J$356,4,FALSE),"")</f>
        <v/>
      </c>
      <c r="D6050" s="2"/>
      <c r="E6050" t="str">
        <f t="shared" si="189"/>
        <v/>
      </c>
      <c r="F6050" t="str">
        <f t="shared" si="190"/>
        <v/>
      </c>
      <c r="H6050" s="2"/>
      <c r="I6050">
        <f>+ABS(SUMIF($A$4:$A$11183,A6050,$H$4:$H$11183)-IF(ISERROR(VLOOKUP(A6050,Seguimiento_Mar_2025!G$4:U$356,15,FALSE)),0,VLOOKUP(A6050,Seguimiento_Mar_2025!G$4:U$356,15,FALSE)))</f>
        <v>0</v>
      </c>
    </row>
    <row r="6051" spans="1:9">
      <c r="A6051" s="2"/>
      <c r="B6051" s="1" t="str">
        <f>+IF(LEN(A6051)&gt;0,VLOOKUP(A6051,Seguimiento_Mar_2025!G$4:H$356,2,FALSE),"")</f>
        <v/>
      </c>
      <c r="C6051" s="1" t="str">
        <f>+IF(LEN(A6051)&gt;0,VLOOKUP(A6051,Seguimiento_Mar_2025!G$4:J$356,4,FALSE),"")</f>
        <v/>
      </c>
      <c r="D6051" s="2"/>
      <c r="E6051" t="str">
        <f t="shared" si="189"/>
        <v/>
      </c>
      <c r="F6051" t="str">
        <f t="shared" si="190"/>
        <v/>
      </c>
      <c r="H6051" s="2"/>
      <c r="I6051">
        <f>+ABS(SUMIF($A$4:$A$11183,A6051,$H$4:$H$11183)-IF(ISERROR(VLOOKUP(A6051,Seguimiento_Mar_2025!G$4:U$356,15,FALSE)),0,VLOOKUP(A6051,Seguimiento_Mar_2025!G$4:U$356,15,FALSE)))</f>
        <v>0</v>
      </c>
    </row>
    <row r="6052" spans="1:9">
      <c r="A6052" s="2"/>
      <c r="B6052" s="1" t="str">
        <f>+IF(LEN(A6052)&gt;0,VLOOKUP(A6052,Seguimiento_Mar_2025!G$4:H$356,2,FALSE),"")</f>
        <v/>
      </c>
      <c r="C6052" s="1" t="str">
        <f>+IF(LEN(A6052)&gt;0,VLOOKUP(A6052,Seguimiento_Mar_2025!G$4:J$356,4,FALSE),"")</f>
        <v/>
      </c>
      <c r="D6052" s="2"/>
      <c r="E6052" t="str">
        <f t="shared" si="189"/>
        <v/>
      </c>
      <c r="F6052" t="str">
        <f t="shared" si="190"/>
        <v/>
      </c>
      <c r="H6052" s="2"/>
      <c r="I6052">
        <f>+ABS(SUMIF($A$4:$A$11183,A6052,$H$4:$H$11183)-IF(ISERROR(VLOOKUP(A6052,Seguimiento_Mar_2025!G$4:U$356,15,FALSE)),0,VLOOKUP(A6052,Seguimiento_Mar_2025!G$4:U$356,15,FALSE)))</f>
        <v>0</v>
      </c>
    </row>
    <row r="6053" spans="1:9">
      <c r="A6053" s="2"/>
      <c r="B6053" s="1" t="str">
        <f>+IF(LEN(A6053)&gt;0,VLOOKUP(A6053,Seguimiento_Mar_2025!G$4:H$356,2,FALSE),"")</f>
        <v/>
      </c>
      <c r="C6053" s="1" t="str">
        <f>+IF(LEN(A6053)&gt;0,VLOOKUP(A6053,Seguimiento_Mar_2025!G$4:J$356,4,FALSE),"")</f>
        <v/>
      </c>
      <c r="D6053" s="2"/>
      <c r="E6053" t="str">
        <f t="shared" si="189"/>
        <v/>
      </c>
      <c r="F6053" t="str">
        <f t="shared" si="190"/>
        <v/>
      </c>
      <c r="H6053" s="2"/>
      <c r="I6053">
        <f>+ABS(SUMIF($A$4:$A$11183,A6053,$H$4:$H$11183)-IF(ISERROR(VLOOKUP(A6053,Seguimiento_Mar_2025!G$4:U$356,15,FALSE)),0,VLOOKUP(A6053,Seguimiento_Mar_2025!G$4:U$356,15,FALSE)))</f>
        <v>0</v>
      </c>
    </row>
    <row r="6054" spans="1:9">
      <c r="A6054" s="2"/>
      <c r="B6054" s="1" t="str">
        <f>+IF(LEN(A6054)&gt;0,VLOOKUP(A6054,Seguimiento_Mar_2025!G$4:H$356,2,FALSE),"")</f>
        <v/>
      </c>
      <c r="C6054" s="1" t="str">
        <f>+IF(LEN(A6054)&gt;0,VLOOKUP(A6054,Seguimiento_Mar_2025!G$4:J$356,4,FALSE),"")</f>
        <v/>
      </c>
      <c r="D6054" s="2"/>
      <c r="E6054" t="str">
        <f t="shared" si="189"/>
        <v/>
      </c>
      <c r="F6054" t="str">
        <f t="shared" si="190"/>
        <v/>
      </c>
      <c r="H6054" s="2"/>
      <c r="I6054">
        <f>+ABS(SUMIF($A$4:$A$11183,A6054,$H$4:$H$11183)-IF(ISERROR(VLOOKUP(A6054,Seguimiento_Mar_2025!G$4:U$356,15,FALSE)),0,VLOOKUP(A6054,Seguimiento_Mar_2025!G$4:U$356,15,FALSE)))</f>
        <v>0</v>
      </c>
    </row>
    <row r="6055" spans="1:9">
      <c r="A6055" s="2"/>
      <c r="B6055" s="1" t="str">
        <f>+IF(LEN(A6055)&gt;0,VLOOKUP(A6055,Seguimiento_Mar_2025!G$4:H$356,2,FALSE),"")</f>
        <v/>
      </c>
      <c r="C6055" s="1" t="str">
        <f>+IF(LEN(A6055)&gt;0,VLOOKUP(A6055,Seguimiento_Mar_2025!G$4:J$356,4,FALSE),"")</f>
        <v/>
      </c>
      <c r="D6055" s="2"/>
      <c r="E6055" t="str">
        <f t="shared" si="189"/>
        <v/>
      </c>
      <c r="F6055" t="str">
        <f t="shared" si="190"/>
        <v/>
      </c>
      <c r="H6055" s="2"/>
      <c r="I6055">
        <f>+ABS(SUMIF($A$4:$A$11183,A6055,$H$4:$H$11183)-IF(ISERROR(VLOOKUP(A6055,Seguimiento_Mar_2025!G$4:U$356,15,FALSE)),0,VLOOKUP(A6055,Seguimiento_Mar_2025!G$4:U$356,15,FALSE)))</f>
        <v>0</v>
      </c>
    </row>
    <row r="6056" spans="1:9">
      <c r="A6056" s="2"/>
      <c r="B6056" s="1" t="str">
        <f>+IF(LEN(A6056)&gt;0,VLOOKUP(A6056,Seguimiento_Mar_2025!G$4:H$356,2,FALSE),"")</f>
        <v/>
      </c>
      <c r="C6056" s="1" t="str">
        <f>+IF(LEN(A6056)&gt;0,VLOOKUP(A6056,Seguimiento_Mar_2025!G$4:J$356,4,FALSE),"")</f>
        <v/>
      </c>
      <c r="D6056" s="2"/>
      <c r="E6056" t="str">
        <f t="shared" si="189"/>
        <v/>
      </c>
      <c r="F6056" t="str">
        <f t="shared" si="190"/>
        <v/>
      </c>
      <c r="H6056" s="2"/>
      <c r="I6056">
        <f>+ABS(SUMIF($A$4:$A$11183,A6056,$H$4:$H$11183)-IF(ISERROR(VLOOKUP(A6056,Seguimiento_Mar_2025!G$4:U$356,15,FALSE)),0,VLOOKUP(A6056,Seguimiento_Mar_2025!G$4:U$356,15,FALSE)))</f>
        <v>0</v>
      </c>
    </row>
    <row r="6057" spans="1:9">
      <c r="A6057" s="2"/>
      <c r="B6057" s="1" t="str">
        <f>+IF(LEN(A6057)&gt;0,VLOOKUP(A6057,Seguimiento_Mar_2025!G$4:H$356,2,FALSE),"")</f>
        <v/>
      </c>
      <c r="C6057" s="1" t="str">
        <f>+IF(LEN(A6057)&gt;0,VLOOKUP(A6057,Seguimiento_Mar_2025!G$4:J$356,4,FALSE),"")</f>
        <v/>
      </c>
      <c r="D6057" s="2"/>
      <c r="E6057" t="str">
        <f t="shared" ref="E6057:E6120" si="191">+A6057&amp;D6057</f>
        <v/>
      </c>
      <c r="F6057" t="str">
        <f t="shared" si="190"/>
        <v/>
      </c>
      <c r="H6057" s="2"/>
      <c r="I6057">
        <f>+ABS(SUMIF($A$4:$A$11183,A6057,$H$4:$H$11183)-IF(ISERROR(VLOOKUP(A6057,Seguimiento_Mar_2025!G$4:U$356,15,FALSE)),0,VLOOKUP(A6057,Seguimiento_Mar_2025!G$4:U$356,15,FALSE)))</f>
        <v>0</v>
      </c>
    </row>
    <row r="6058" spans="1:9">
      <c r="A6058" s="2"/>
      <c r="B6058" s="1" t="str">
        <f>+IF(LEN(A6058)&gt;0,VLOOKUP(A6058,Seguimiento_Mar_2025!G$4:H$356,2,FALSE),"")</f>
        <v/>
      </c>
      <c r="C6058" s="1" t="str">
        <f>+IF(LEN(A6058)&gt;0,VLOOKUP(A6058,Seguimiento_Mar_2025!G$4:J$356,4,FALSE),"")</f>
        <v/>
      </c>
      <c r="D6058" s="2"/>
      <c r="E6058" t="str">
        <f t="shared" si="191"/>
        <v/>
      </c>
      <c r="F6058" t="str">
        <f t="shared" si="190"/>
        <v/>
      </c>
      <c r="H6058" s="2"/>
      <c r="I6058">
        <f>+ABS(SUMIF($A$4:$A$11183,A6058,$H$4:$H$11183)-IF(ISERROR(VLOOKUP(A6058,Seguimiento_Mar_2025!G$4:U$356,15,FALSE)),0,VLOOKUP(A6058,Seguimiento_Mar_2025!G$4:U$356,15,FALSE)))</f>
        <v>0</v>
      </c>
    </row>
    <row r="6059" spans="1:9">
      <c r="A6059" s="2"/>
      <c r="B6059" s="1" t="str">
        <f>+IF(LEN(A6059)&gt;0,VLOOKUP(A6059,Seguimiento_Mar_2025!G$4:H$356,2,FALSE),"")</f>
        <v/>
      </c>
      <c r="C6059" s="1" t="str">
        <f>+IF(LEN(A6059)&gt;0,VLOOKUP(A6059,Seguimiento_Mar_2025!G$4:J$356,4,FALSE),"")</f>
        <v/>
      </c>
      <c r="D6059" s="2"/>
      <c r="E6059" t="str">
        <f t="shared" si="191"/>
        <v/>
      </c>
      <c r="F6059" t="str">
        <f t="shared" si="190"/>
        <v/>
      </c>
      <c r="H6059" s="2"/>
      <c r="I6059">
        <f>+ABS(SUMIF($A$4:$A$11183,A6059,$H$4:$H$11183)-IF(ISERROR(VLOOKUP(A6059,Seguimiento_Mar_2025!G$4:U$356,15,FALSE)),0,VLOOKUP(A6059,Seguimiento_Mar_2025!G$4:U$356,15,FALSE)))</f>
        <v>0</v>
      </c>
    </row>
    <row r="6060" spans="1:9">
      <c r="A6060" s="2"/>
      <c r="B6060" s="1" t="str">
        <f>+IF(LEN(A6060)&gt;0,VLOOKUP(A6060,Seguimiento_Mar_2025!G$4:H$356,2,FALSE),"")</f>
        <v/>
      </c>
      <c r="C6060" s="1" t="str">
        <f>+IF(LEN(A6060)&gt;0,VLOOKUP(A6060,Seguimiento_Mar_2025!G$4:J$356,4,FALSE),"")</f>
        <v/>
      </c>
      <c r="D6060" s="2"/>
      <c r="E6060" t="str">
        <f t="shared" si="191"/>
        <v/>
      </c>
      <c r="F6060" t="str">
        <f t="shared" si="190"/>
        <v/>
      </c>
      <c r="H6060" s="2"/>
      <c r="I6060">
        <f>+ABS(SUMIF($A$4:$A$11183,A6060,$H$4:$H$11183)-IF(ISERROR(VLOOKUP(A6060,Seguimiento_Mar_2025!G$4:U$356,15,FALSE)),0,VLOOKUP(A6060,Seguimiento_Mar_2025!G$4:U$356,15,FALSE)))</f>
        <v>0</v>
      </c>
    </row>
    <row r="6061" spans="1:9">
      <c r="A6061" s="2"/>
      <c r="B6061" s="1" t="str">
        <f>+IF(LEN(A6061)&gt;0,VLOOKUP(A6061,Seguimiento_Mar_2025!G$4:H$356,2,FALSE),"")</f>
        <v/>
      </c>
      <c r="C6061" s="1" t="str">
        <f>+IF(LEN(A6061)&gt;0,VLOOKUP(A6061,Seguimiento_Mar_2025!G$4:J$356,4,FALSE),"")</f>
        <v/>
      </c>
      <c r="D6061" s="2"/>
      <c r="E6061" t="str">
        <f t="shared" si="191"/>
        <v/>
      </c>
      <c r="F6061" t="str">
        <f t="shared" si="190"/>
        <v/>
      </c>
      <c r="H6061" s="2"/>
      <c r="I6061">
        <f>+ABS(SUMIF($A$4:$A$11183,A6061,$H$4:$H$11183)-IF(ISERROR(VLOOKUP(A6061,Seguimiento_Mar_2025!G$4:U$356,15,FALSE)),0,VLOOKUP(A6061,Seguimiento_Mar_2025!G$4:U$356,15,FALSE)))</f>
        <v>0</v>
      </c>
    </row>
    <row r="6062" spans="1:9">
      <c r="A6062" s="2"/>
      <c r="B6062" s="1" t="str">
        <f>+IF(LEN(A6062)&gt;0,VLOOKUP(A6062,Seguimiento_Mar_2025!G$4:H$356,2,FALSE),"")</f>
        <v/>
      </c>
      <c r="C6062" s="1" t="str">
        <f>+IF(LEN(A6062)&gt;0,VLOOKUP(A6062,Seguimiento_Mar_2025!G$4:J$356,4,FALSE),"")</f>
        <v/>
      </c>
      <c r="D6062" s="2"/>
      <c r="E6062" t="str">
        <f t="shared" si="191"/>
        <v/>
      </c>
      <c r="F6062" t="str">
        <f t="shared" si="190"/>
        <v/>
      </c>
      <c r="H6062" s="2"/>
      <c r="I6062">
        <f>+ABS(SUMIF($A$4:$A$11183,A6062,$H$4:$H$11183)-IF(ISERROR(VLOOKUP(A6062,Seguimiento_Mar_2025!G$4:U$356,15,FALSE)),0,VLOOKUP(A6062,Seguimiento_Mar_2025!G$4:U$356,15,FALSE)))</f>
        <v>0</v>
      </c>
    </row>
    <row r="6063" spans="1:9">
      <c r="A6063" s="2"/>
      <c r="B6063" s="1" t="str">
        <f>+IF(LEN(A6063)&gt;0,VLOOKUP(A6063,Seguimiento_Mar_2025!G$4:H$356,2,FALSE),"")</f>
        <v/>
      </c>
      <c r="C6063" s="1" t="str">
        <f>+IF(LEN(A6063)&gt;0,VLOOKUP(A6063,Seguimiento_Mar_2025!G$4:J$356,4,FALSE),"")</f>
        <v/>
      </c>
      <c r="D6063" s="2"/>
      <c r="E6063" t="str">
        <f t="shared" si="191"/>
        <v/>
      </c>
      <c r="F6063" t="str">
        <f t="shared" si="190"/>
        <v/>
      </c>
      <c r="H6063" s="2"/>
      <c r="I6063">
        <f>+ABS(SUMIF($A$4:$A$11183,A6063,$H$4:$H$11183)-IF(ISERROR(VLOOKUP(A6063,Seguimiento_Mar_2025!G$4:U$356,15,FALSE)),0,VLOOKUP(A6063,Seguimiento_Mar_2025!G$4:U$356,15,FALSE)))</f>
        <v>0</v>
      </c>
    </row>
    <row r="6064" spans="1:9">
      <c r="A6064" s="2"/>
      <c r="B6064" s="1" t="str">
        <f>+IF(LEN(A6064)&gt;0,VLOOKUP(A6064,Seguimiento_Mar_2025!G$4:H$356,2,FALSE),"")</f>
        <v/>
      </c>
      <c r="C6064" s="1" t="str">
        <f>+IF(LEN(A6064)&gt;0,VLOOKUP(A6064,Seguimiento_Mar_2025!G$4:J$356,4,FALSE),"")</f>
        <v/>
      </c>
      <c r="D6064" s="2"/>
      <c r="E6064" t="str">
        <f t="shared" si="191"/>
        <v/>
      </c>
      <c r="F6064" t="str">
        <f t="shared" si="190"/>
        <v/>
      </c>
      <c r="H6064" s="2"/>
      <c r="I6064">
        <f>+ABS(SUMIF($A$4:$A$11183,A6064,$H$4:$H$11183)-IF(ISERROR(VLOOKUP(A6064,Seguimiento_Mar_2025!G$4:U$356,15,FALSE)),0,VLOOKUP(A6064,Seguimiento_Mar_2025!G$4:U$356,15,FALSE)))</f>
        <v>0</v>
      </c>
    </row>
    <row r="6065" spans="1:9">
      <c r="A6065" s="2"/>
      <c r="B6065" s="1" t="str">
        <f>+IF(LEN(A6065)&gt;0,VLOOKUP(A6065,Seguimiento_Mar_2025!G$4:H$356,2,FALSE),"")</f>
        <v/>
      </c>
      <c r="C6065" s="1" t="str">
        <f>+IF(LEN(A6065)&gt;0,VLOOKUP(A6065,Seguimiento_Mar_2025!G$4:J$356,4,FALSE),"")</f>
        <v/>
      </c>
      <c r="D6065" s="2"/>
      <c r="E6065" t="str">
        <f t="shared" si="191"/>
        <v/>
      </c>
      <c r="F6065" t="str">
        <f t="shared" si="190"/>
        <v/>
      </c>
      <c r="H6065" s="2"/>
      <c r="I6065">
        <f>+ABS(SUMIF($A$4:$A$11183,A6065,$H$4:$H$11183)-IF(ISERROR(VLOOKUP(A6065,Seguimiento_Mar_2025!G$4:U$356,15,FALSE)),0,VLOOKUP(A6065,Seguimiento_Mar_2025!G$4:U$356,15,FALSE)))</f>
        <v>0</v>
      </c>
    </row>
    <row r="6066" spans="1:9">
      <c r="A6066" s="2"/>
      <c r="B6066" s="1" t="str">
        <f>+IF(LEN(A6066)&gt;0,VLOOKUP(A6066,Seguimiento_Mar_2025!G$4:H$356,2,FALSE),"")</f>
        <v/>
      </c>
      <c r="C6066" s="1" t="str">
        <f>+IF(LEN(A6066)&gt;0,VLOOKUP(A6066,Seguimiento_Mar_2025!G$4:J$356,4,FALSE),"")</f>
        <v/>
      </c>
      <c r="D6066" s="2"/>
      <c r="E6066" t="str">
        <f t="shared" si="191"/>
        <v/>
      </c>
      <c r="F6066" t="str">
        <f t="shared" si="190"/>
        <v/>
      </c>
      <c r="H6066" s="2"/>
      <c r="I6066">
        <f>+ABS(SUMIF($A$4:$A$11183,A6066,$H$4:$H$11183)-IF(ISERROR(VLOOKUP(A6066,Seguimiento_Mar_2025!G$4:U$356,15,FALSE)),0,VLOOKUP(A6066,Seguimiento_Mar_2025!G$4:U$356,15,FALSE)))</f>
        <v>0</v>
      </c>
    </row>
    <row r="6067" spans="1:9">
      <c r="A6067" s="2"/>
      <c r="B6067" s="1" t="str">
        <f>+IF(LEN(A6067)&gt;0,VLOOKUP(A6067,Seguimiento_Mar_2025!G$4:H$356,2,FALSE),"")</f>
        <v/>
      </c>
      <c r="C6067" s="1" t="str">
        <f>+IF(LEN(A6067)&gt;0,VLOOKUP(A6067,Seguimiento_Mar_2025!G$4:J$356,4,FALSE),"")</f>
        <v/>
      </c>
      <c r="D6067" s="2"/>
      <c r="E6067" t="str">
        <f t="shared" si="191"/>
        <v/>
      </c>
      <c r="F6067" t="str">
        <f t="shared" si="190"/>
        <v/>
      </c>
      <c r="H6067" s="2"/>
      <c r="I6067">
        <f>+ABS(SUMIF($A$4:$A$11183,A6067,$H$4:$H$11183)-IF(ISERROR(VLOOKUP(A6067,Seguimiento_Mar_2025!G$4:U$356,15,FALSE)),0,VLOOKUP(A6067,Seguimiento_Mar_2025!G$4:U$356,15,FALSE)))</f>
        <v>0</v>
      </c>
    </row>
    <row r="6068" spans="1:9">
      <c r="A6068" s="2"/>
      <c r="B6068" s="1" t="str">
        <f>+IF(LEN(A6068)&gt;0,VLOOKUP(A6068,Seguimiento_Mar_2025!G$4:H$356,2,FALSE),"")</f>
        <v/>
      </c>
      <c r="C6068" s="1" t="str">
        <f>+IF(LEN(A6068)&gt;0,VLOOKUP(A6068,Seguimiento_Mar_2025!G$4:J$356,4,FALSE),"")</f>
        <v/>
      </c>
      <c r="D6068" s="2"/>
      <c r="E6068" t="str">
        <f t="shared" si="191"/>
        <v/>
      </c>
      <c r="F6068" t="str">
        <f t="shared" si="190"/>
        <v/>
      </c>
      <c r="H6068" s="2"/>
      <c r="I6068">
        <f>+ABS(SUMIF($A$4:$A$11183,A6068,$H$4:$H$11183)-IF(ISERROR(VLOOKUP(A6068,Seguimiento_Mar_2025!G$4:U$356,15,FALSE)),0,VLOOKUP(A6068,Seguimiento_Mar_2025!G$4:U$356,15,FALSE)))</f>
        <v>0</v>
      </c>
    </row>
    <row r="6069" spans="1:9">
      <c r="A6069" s="2"/>
      <c r="B6069" s="1" t="str">
        <f>+IF(LEN(A6069)&gt;0,VLOOKUP(A6069,Seguimiento_Mar_2025!G$4:H$356,2,FALSE),"")</f>
        <v/>
      </c>
      <c r="C6069" s="1" t="str">
        <f>+IF(LEN(A6069)&gt;0,VLOOKUP(A6069,Seguimiento_Mar_2025!G$4:J$356,4,FALSE),"")</f>
        <v/>
      </c>
      <c r="D6069" s="2"/>
      <c r="E6069" t="str">
        <f t="shared" si="191"/>
        <v/>
      </c>
      <c r="F6069" t="str">
        <f t="shared" si="190"/>
        <v/>
      </c>
      <c r="H6069" s="2"/>
      <c r="I6069">
        <f>+ABS(SUMIF($A$4:$A$11183,A6069,$H$4:$H$11183)-IF(ISERROR(VLOOKUP(A6069,Seguimiento_Mar_2025!G$4:U$356,15,FALSE)),0,VLOOKUP(A6069,Seguimiento_Mar_2025!G$4:U$356,15,FALSE)))</f>
        <v>0</v>
      </c>
    </row>
    <row r="6070" spans="1:9">
      <c r="A6070" s="2"/>
      <c r="B6070" s="1" t="str">
        <f>+IF(LEN(A6070)&gt;0,VLOOKUP(A6070,Seguimiento_Mar_2025!G$4:H$356,2,FALSE),"")</f>
        <v/>
      </c>
      <c r="C6070" s="1" t="str">
        <f>+IF(LEN(A6070)&gt;0,VLOOKUP(A6070,Seguimiento_Mar_2025!G$4:J$356,4,FALSE),"")</f>
        <v/>
      </c>
      <c r="D6070" s="2"/>
      <c r="E6070" t="str">
        <f t="shared" si="191"/>
        <v/>
      </c>
      <c r="F6070" t="str">
        <f t="shared" si="190"/>
        <v/>
      </c>
      <c r="H6070" s="2"/>
      <c r="I6070">
        <f>+ABS(SUMIF($A$4:$A$11183,A6070,$H$4:$H$11183)-IF(ISERROR(VLOOKUP(A6070,Seguimiento_Mar_2025!G$4:U$356,15,FALSE)),0,VLOOKUP(A6070,Seguimiento_Mar_2025!G$4:U$356,15,FALSE)))</f>
        <v>0</v>
      </c>
    </row>
    <row r="6071" spans="1:9">
      <c r="A6071" s="2"/>
      <c r="B6071" s="1" t="str">
        <f>+IF(LEN(A6071)&gt;0,VLOOKUP(A6071,Seguimiento_Mar_2025!G$4:H$356,2,FALSE),"")</f>
        <v/>
      </c>
      <c r="C6071" s="1" t="str">
        <f>+IF(LEN(A6071)&gt;0,VLOOKUP(A6071,Seguimiento_Mar_2025!G$4:J$356,4,FALSE),"")</f>
        <v/>
      </c>
      <c r="D6071" s="2"/>
      <c r="E6071" t="str">
        <f t="shared" si="191"/>
        <v/>
      </c>
      <c r="F6071" t="str">
        <f t="shared" si="190"/>
        <v/>
      </c>
      <c r="H6071" s="2"/>
      <c r="I6071">
        <f>+ABS(SUMIF($A$4:$A$11183,A6071,$H$4:$H$11183)-IF(ISERROR(VLOOKUP(A6071,Seguimiento_Mar_2025!G$4:U$356,15,FALSE)),0,VLOOKUP(A6071,Seguimiento_Mar_2025!G$4:U$356,15,FALSE)))</f>
        <v>0</v>
      </c>
    </row>
    <row r="6072" spans="1:9">
      <c r="A6072" s="2"/>
      <c r="B6072" s="1" t="str">
        <f>+IF(LEN(A6072)&gt;0,VLOOKUP(A6072,Seguimiento_Mar_2025!G$4:H$356,2,FALSE),"")</f>
        <v/>
      </c>
      <c r="C6072" s="1" t="str">
        <f>+IF(LEN(A6072)&gt;0,VLOOKUP(A6072,Seguimiento_Mar_2025!G$4:J$356,4,FALSE),"")</f>
        <v/>
      </c>
      <c r="D6072" s="2"/>
      <c r="E6072" t="str">
        <f t="shared" si="191"/>
        <v/>
      </c>
      <c r="F6072" t="str">
        <f t="shared" si="190"/>
        <v/>
      </c>
      <c r="H6072" s="2"/>
      <c r="I6072">
        <f>+ABS(SUMIF($A$4:$A$11183,A6072,$H$4:$H$11183)-IF(ISERROR(VLOOKUP(A6072,Seguimiento_Mar_2025!G$4:U$356,15,FALSE)),0,VLOOKUP(A6072,Seguimiento_Mar_2025!G$4:U$356,15,FALSE)))</f>
        <v>0</v>
      </c>
    </row>
    <row r="6073" spans="1:9">
      <c r="A6073" s="2"/>
      <c r="B6073" s="1" t="str">
        <f>+IF(LEN(A6073)&gt;0,VLOOKUP(A6073,Seguimiento_Mar_2025!G$4:H$356,2,FALSE),"")</f>
        <v/>
      </c>
      <c r="C6073" s="1" t="str">
        <f>+IF(LEN(A6073)&gt;0,VLOOKUP(A6073,Seguimiento_Mar_2025!G$4:J$356,4,FALSE),"")</f>
        <v/>
      </c>
      <c r="D6073" s="2"/>
      <c r="E6073" t="str">
        <f t="shared" si="191"/>
        <v/>
      </c>
      <c r="F6073" t="str">
        <f t="shared" si="190"/>
        <v/>
      </c>
      <c r="H6073" s="2"/>
      <c r="I6073">
        <f>+ABS(SUMIF($A$4:$A$11183,A6073,$H$4:$H$11183)-IF(ISERROR(VLOOKUP(A6073,Seguimiento_Mar_2025!G$4:U$356,15,FALSE)),0,VLOOKUP(A6073,Seguimiento_Mar_2025!G$4:U$356,15,FALSE)))</f>
        <v>0</v>
      </c>
    </row>
    <row r="6074" spans="1:9">
      <c r="A6074" s="2"/>
      <c r="B6074" s="1" t="str">
        <f>+IF(LEN(A6074)&gt;0,VLOOKUP(A6074,Seguimiento_Mar_2025!G$4:H$356,2,FALSE),"")</f>
        <v/>
      </c>
      <c r="C6074" s="1" t="str">
        <f>+IF(LEN(A6074)&gt;0,VLOOKUP(A6074,Seguimiento_Mar_2025!G$4:J$356,4,FALSE),"")</f>
        <v/>
      </c>
      <c r="D6074" s="2"/>
      <c r="E6074" t="str">
        <f t="shared" si="191"/>
        <v/>
      </c>
      <c r="F6074" t="str">
        <f t="shared" si="190"/>
        <v/>
      </c>
      <c r="H6074" s="2"/>
      <c r="I6074">
        <f>+ABS(SUMIF($A$4:$A$11183,A6074,$H$4:$H$11183)-IF(ISERROR(VLOOKUP(A6074,Seguimiento_Mar_2025!G$4:U$356,15,FALSE)),0,VLOOKUP(A6074,Seguimiento_Mar_2025!G$4:U$356,15,FALSE)))</f>
        <v>0</v>
      </c>
    </row>
    <row r="6075" spans="1:9">
      <c r="A6075" s="2"/>
      <c r="B6075" s="1" t="str">
        <f>+IF(LEN(A6075)&gt;0,VLOOKUP(A6075,Seguimiento_Mar_2025!G$4:H$356,2,FALSE),"")</f>
        <v/>
      </c>
      <c r="C6075" s="1" t="str">
        <f>+IF(LEN(A6075)&gt;0,VLOOKUP(A6075,Seguimiento_Mar_2025!G$4:J$356,4,FALSE),"")</f>
        <v/>
      </c>
      <c r="D6075" s="2"/>
      <c r="E6075" t="str">
        <f t="shared" si="191"/>
        <v/>
      </c>
      <c r="F6075" t="str">
        <f t="shared" si="190"/>
        <v/>
      </c>
      <c r="H6075" s="2"/>
      <c r="I6075">
        <f>+ABS(SUMIF($A$4:$A$11183,A6075,$H$4:$H$11183)-IF(ISERROR(VLOOKUP(A6075,Seguimiento_Mar_2025!G$4:U$356,15,FALSE)),0,VLOOKUP(A6075,Seguimiento_Mar_2025!G$4:U$356,15,FALSE)))</f>
        <v>0</v>
      </c>
    </row>
    <row r="6076" spans="1:9">
      <c r="A6076" s="2"/>
      <c r="B6076" s="1" t="str">
        <f>+IF(LEN(A6076)&gt;0,VLOOKUP(A6076,Seguimiento_Mar_2025!G$4:H$356,2,FALSE),"")</f>
        <v/>
      </c>
      <c r="C6076" s="1" t="str">
        <f>+IF(LEN(A6076)&gt;0,VLOOKUP(A6076,Seguimiento_Mar_2025!G$4:J$356,4,FALSE),"")</f>
        <v/>
      </c>
      <c r="D6076" s="2"/>
      <c r="E6076" t="str">
        <f t="shared" si="191"/>
        <v/>
      </c>
      <c r="F6076" t="str">
        <f t="shared" si="190"/>
        <v/>
      </c>
      <c r="H6076" s="2"/>
      <c r="I6076">
        <f>+ABS(SUMIF($A$4:$A$11183,A6076,$H$4:$H$11183)-IF(ISERROR(VLOOKUP(A6076,Seguimiento_Mar_2025!G$4:U$356,15,FALSE)),0,VLOOKUP(A6076,Seguimiento_Mar_2025!G$4:U$356,15,FALSE)))</f>
        <v>0</v>
      </c>
    </row>
    <row r="6077" spans="1:9">
      <c r="A6077" s="2"/>
      <c r="B6077" s="1" t="str">
        <f>+IF(LEN(A6077)&gt;0,VLOOKUP(A6077,Seguimiento_Mar_2025!G$4:H$356,2,FALSE),"")</f>
        <v/>
      </c>
      <c r="C6077" s="1" t="str">
        <f>+IF(LEN(A6077)&gt;0,VLOOKUP(A6077,Seguimiento_Mar_2025!G$4:J$356,4,FALSE),"")</f>
        <v/>
      </c>
      <c r="D6077" s="2"/>
      <c r="E6077" t="str">
        <f t="shared" si="191"/>
        <v/>
      </c>
      <c r="F6077" t="str">
        <f t="shared" si="190"/>
        <v/>
      </c>
      <c r="H6077" s="2"/>
      <c r="I6077">
        <f>+ABS(SUMIF($A$4:$A$11183,A6077,$H$4:$H$11183)-IF(ISERROR(VLOOKUP(A6077,Seguimiento_Mar_2025!G$4:U$356,15,FALSE)),0,VLOOKUP(A6077,Seguimiento_Mar_2025!G$4:U$356,15,FALSE)))</f>
        <v>0</v>
      </c>
    </row>
    <row r="6078" spans="1:9">
      <c r="A6078" s="2"/>
      <c r="B6078" s="1" t="str">
        <f>+IF(LEN(A6078)&gt;0,VLOOKUP(A6078,Seguimiento_Mar_2025!G$4:H$356,2,FALSE),"")</f>
        <v/>
      </c>
      <c r="C6078" s="1" t="str">
        <f>+IF(LEN(A6078)&gt;0,VLOOKUP(A6078,Seguimiento_Mar_2025!G$4:J$356,4,FALSE),"")</f>
        <v/>
      </c>
      <c r="D6078" s="2"/>
      <c r="E6078" t="str">
        <f t="shared" si="191"/>
        <v/>
      </c>
      <c r="F6078" t="str">
        <f t="shared" si="190"/>
        <v/>
      </c>
      <c r="H6078" s="2"/>
      <c r="I6078">
        <f>+ABS(SUMIF($A$4:$A$11183,A6078,$H$4:$H$11183)-IF(ISERROR(VLOOKUP(A6078,Seguimiento_Mar_2025!G$4:U$356,15,FALSE)),0,VLOOKUP(A6078,Seguimiento_Mar_2025!G$4:U$356,15,FALSE)))</f>
        <v>0</v>
      </c>
    </row>
    <row r="6079" spans="1:9">
      <c r="A6079" s="2"/>
      <c r="B6079" s="1" t="str">
        <f>+IF(LEN(A6079)&gt;0,VLOOKUP(A6079,Seguimiento_Mar_2025!G$4:H$356,2,FALSE),"")</f>
        <v/>
      </c>
      <c r="C6079" s="1" t="str">
        <f>+IF(LEN(A6079)&gt;0,VLOOKUP(A6079,Seguimiento_Mar_2025!G$4:J$356,4,FALSE),"")</f>
        <v/>
      </c>
      <c r="D6079" s="2"/>
      <c r="E6079" t="str">
        <f t="shared" si="191"/>
        <v/>
      </c>
      <c r="F6079" t="str">
        <f t="shared" si="190"/>
        <v/>
      </c>
      <c r="H6079" s="2"/>
      <c r="I6079">
        <f>+ABS(SUMIF($A$4:$A$11183,A6079,$H$4:$H$11183)-IF(ISERROR(VLOOKUP(A6079,Seguimiento_Mar_2025!G$4:U$356,15,FALSE)),0,VLOOKUP(A6079,Seguimiento_Mar_2025!G$4:U$356,15,FALSE)))</f>
        <v>0</v>
      </c>
    </row>
    <row r="6080" spans="1:9">
      <c r="A6080" s="2"/>
      <c r="B6080" s="1" t="str">
        <f>+IF(LEN(A6080)&gt;0,VLOOKUP(A6080,Seguimiento_Mar_2025!G$4:H$356,2,FALSE),"")</f>
        <v/>
      </c>
      <c r="C6080" s="1" t="str">
        <f>+IF(LEN(A6080)&gt;0,VLOOKUP(A6080,Seguimiento_Mar_2025!G$4:J$356,4,FALSE),"")</f>
        <v/>
      </c>
      <c r="D6080" s="2"/>
      <c r="E6080" t="str">
        <f t="shared" si="191"/>
        <v/>
      </c>
      <c r="F6080" t="str">
        <f t="shared" si="190"/>
        <v/>
      </c>
      <c r="H6080" s="2"/>
      <c r="I6080">
        <f>+ABS(SUMIF($A$4:$A$11183,A6080,$H$4:$H$11183)-IF(ISERROR(VLOOKUP(A6080,Seguimiento_Mar_2025!G$4:U$356,15,FALSE)),0,VLOOKUP(A6080,Seguimiento_Mar_2025!G$4:U$356,15,FALSE)))</f>
        <v>0</v>
      </c>
    </row>
    <row r="6081" spans="1:9">
      <c r="A6081" s="2"/>
      <c r="B6081" s="1" t="str">
        <f>+IF(LEN(A6081)&gt;0,VLOOKUP(A6081,Seguimiento_Mar_2025!G$4:H$356,2,FALSE),"")</f>
        <v/>
      </c>
      <c r="C6081" s="1" t="str">
        <f>+IF(LEN(A6081)&gt;0,VLOOKUP(A6081,Seguimiento_Mar_2025!G$4:J$356,4,FALSE),"")</f>
        <v/>
      </c>
      <c r="D6081" s="2"/>
      <c r="E6081" t="str">
        <f t="shared" si="191"/>
        <v/>
      </c>
      <c r="F6081" t="str">
        <f t="shared" si="190"/>
        <v/>
      </c>
      <c r="H6081" s="2"/>
      <c r="I6081">
        <f>+ABS(SUMIF($A$4:$A$11183,A6081,$H$4:$H$11183)-IF(ISERROR(VLOOKUP(A6081,Seguimiento_Mar_2025!G$4:U$356,15,FALSE)),0,VLOOKUP(A6081,Seguimiento_Mar_2025!G$4:U$356,15,FALSE)))</f>
        <v>0</v>
      </c>
    </row>
    <row r="6082" spans="1:9">
      <c r="A6082" s="2"/>
      <c r="B6082" s="1" t="str">
        <f>+IF(LEN(A6082)&gt;0,VLOOKUP(A6082,Seguimiento_Mar_2025!G$4:H$356,2,FALSE),"")</f>
        <v/>
      </c>
      <c r="C6082" s="1" t="str">
        <f>+IF(LEN(A6082)&gt;0,VLOOKUP(A6082,Seguimiento_Mar_2025!G$4:J$356,4,FALSE),"")</f>
        <v/>
      </c>
      <c r="D6082" s="2"/>
      <c r="E6082" t="str">
        <f t="shared" si="191"/>
        <v/>
      </c>
      <c r="F6082" t="str">
        <f t="shared" si="190"/>
        <v/>
      </c>
      <c r="H6082" s="2"/>
      <c r="I6082">
        <f>+ABS(SUMIF($A$4:$A$11183,A6082,$H$4:$H$11183)-IF(ISERROR(VLOOKUP(A6082,Seguimiento_Mar_2025!G$4:U$356,15,FALSE)),0,VLOOKUP(A6082,Seguimiento_Mar_2025!G$4:U$356,15,FALSE)))</f>
        <v>0</v>
      </c>
    </row>
    <row r="6083" spans="1:9">
      <c r="A6083" s="2"/>
      <c r="B6083" s="1" t="str">
        <f>+IF(LEN(A6083)&gt;0,VLOOKUP(A6083,Seguimiento_Mar_2025!G$4:H$356,2,FALSE),"")</f>
        <v/>
      </c>
      <c r="C6083" s="1" t="str">
        <f>+IF(LEN(A6083)&gt;0,VLOOKUP(A6083,Seguimiento_Mar_2025!G$4:J$356,4,FALSE),"")</f>
        <v/>
      </c>
      <c r="D6083" s="2"/>
      <c r="E6083" t="str">
        <f t="shared" si="191"/>
        <v/>
      </c>
      <c r="F6083" t="str">
        <f t="shared" si="190"/>
        <v/>
      </c>
      <c r="H6083" s="2"/>
      <c r="I6083">
        <f>+ABS(SUMIF($A$4:$A$11183,A6083,$H$4:$H$11183)-IF(ISERROR(VLOOKUP(A6083,Seguimiento_Mar_2025!G$4:U$356,15,FALSE)),0,VLOOKUP(A6083,Seguimiento_Mar_2025!G$4:U$356,15,FALSE)))</f>
        <v>0</v>
      </c>
    </row>
    <row r="6084" spans="1:9">
      <c r="A6084" s="2"/>
      <c r="B6084" s="1" t="str">
        <f>+IF(LEN(A6084)&gt;0,VLOOKUP(A6084,Seguimiento_Mar_2025!G$4:H$356,2,FALSE),"")</f>
        <v/>
      </c>
      <c r="C6084" s="1" t="str">
        <f>+IF(LEN(A6084)&gt;0,VLOOKUP(A6084,Seguimiento_Mar_2025!G$4:J$356,4,FALSE),"")</f>
        <v/>
      </c>
      <c r="D6084" s="2"/>
      <c r="E6084" t="str">
        <f t="shared" si="191"/>
        <v/>
      </c>
      <c r="F6084" t="str">
        <f t="shared" ref="F6084:F6147" si="192">+IF(IF(LEN(E6084)&gt;0,COUNTIF($E$4:$E$11183,E6084),"")=1,"",IF(LEN(E6084)&gt;0,COUNTIF($E$4:$E$11183,E6084),""))</f>
        <v/>
      </c>
      <c r="H6084" s="2"/>
      <c r="I6084">
        <f>+ABS(SUMIF($A$4:$A$11183,A6084,$H$4:$H$11183)-IF(ISERROR(VLOOKUP(A6084,Seguimiento_Mar_2025!G$4:U$356,15,FALSE)),0,VLOOKUP(A6084,Seguimiento_Mar_2025!G$4:U$356,15,FALSE)))</f>
        <v>0</v>
      </c>
    </row>
    <row r="6085" spans="1:9">
      <c r="A6085" s="2"/>
      <c r="B6085" s="1" t="str">
        <f>+IF(LEN(A6085)&gt;0,VLOOKUP(A6085,Seguimiento_Mar_2025!G$4:H$356,2,FALSE),"")</f>
        <v/>
      </c>
      <c r="C6085" s="1" t="str">
        <f>+IF(LEN(A6085)&gt;0,VLOOKUP(A6085,Seguimiento_Mar_2025!G$4:J$356,4,FALSE),"")</f>
        <v/>
      </c>
      <c r="D6085" s="2"/>
      <c r="E6085" t="str">
        <f t="shared" si="191"/>
        <v/>
      </c>
      <c r="F6085" t="str">
        <f t="shared" si="192"/>
        <v/>
      </c>
      <c r="H6085" s="2"/>
      <c r="I6085">
        <f>+ABS(SUMIF($A$4:$A$11183,A6085,$H$4:$H$11183)-IF(ISERROR(VLOOKUP(A6085,Seguimiento_Mar_2025!G$4:U$356,15,FALSE)),0,VLOOKUP(A6085,Seguimiento_Mar_2025!G$4:U$356,15,FALSE)))</f>
        <v>0</v>
      </c>
    </row>
    <row r="6086" spans="1:9">
      <c r="A6086" s="2"/>
      <c r="B6086" s="1" t="str">
        <f>+IF(LEN(A6086)&gt;0,VLOOKUP(A6086,Seguimiento_Mar_2025!G$4:H$356,2,FALSE),"")</f>
        <v/>
      </c>
      <c r="C6086" s="1" t="str">
        <f>+IF(LEN(A6086)&gt;0,VLOOKUP(A6086,Seguimiento_Mar_2025!G$4:J$356,4,FALSE),"")</f>
        <v/>
      </c>
      <c r="D6086" s="2"/>
      <c r="E6086" t="str">
        <f t="shared" si="191"/>
        <v/>
      </c>
      <c r="F6086" t="str">
        <f t="shared" si="192"/>
        <v/>
      </c>
      <c r="H6086" s="2"/>
      <c r="I6086">
        <f>+ABS(SUMIF($A$4:$A$11183,A6086,$H$4:$H$11183)-IF(ISERROR(VLOOKUP(A6086,Seguimiento_Mar_2025!G$4:U$356,15,FALSE)),0,VLOOKUP(A6086,Seguimiento_Mar_2025!G$4:U$356,15,FALSE)))</f>
        <v>0</v>
      </c>
    </row>
    <row r="6087" spans="1:9">
      <c r="A6087" s="2"/>
      <c r="B6087" s="1" t="str">
        <f>+IF(LEN(A6087)&gt;0,VLOOKUP(A6087,Seguimiento_Mar_2025!G$4:H$356,2,FALSE),"")</f>
        <v/>
      </c>
      <c r="C6087" s="1" t="str">
        <f>+IF(LEN(A6087)&gt;0,VLOOKUP(A6087,Seguimiento_Mar_2025!G$4:J$356,4,FALSE),"")</f>
        <v/>
      </c>
      <c r="D6087" s="2"/>
      <c r="E6087" t="str">
        <f t="shared" si="191"/>
        <v/>
      </c>
      <c r="F6087" t="str">
        <f t="shared" si="192"/>
        <v/>
      </c>
      <c r="H6087" s="2"/>
      <c r="I6087">
        <f>+ABS(SUMIF($A$4:$A$11183,A6087,$H$4:$H$11183)-IF(ISERROR(VLOOKUP(A6087,Seguimiento_Mar_2025!G$4:U$356,15,FALSE)),0,VLOOKUP(A6087,Seguimiento_Mar_2025!G$4:U$356,15,FALSE)))</f>
        <v>0</v>
      </c>
    </row>
    <row r="6088" spans="1:9">
      <c r="A6088" s="2"/>
      <c r="B6088" s="1" t="str">
        <f>+IF(LEN(A6088)&gt;0,VLOOKUP(A6088,Seguimiento_Mar_2025!G$4:H$356,2,FALSE),"")</f>
        <v/>
      </c>
      <c r="C6088" s="1" t="str">
        <f>+IF(LEN(A6088)&gt;0,VLOOKUP(A6088,Seguimiento_Mar_2025!G$4:J$356,4,FALSE),"")</f>
        <v/>
      </c>
      <c r="D6088" s="2"/>
      <c r="E6088" t="str">
        <f t="shared" si="191"/>
        <v/>
      </c>
      <c r="F6088" t="str">
        <f t="shared" si="192"/>
        <v/>
      </c>
      <c r="H6088" s="2"/>
      <c r="I6088">
        <f>+ABS(SUMIF($A$4:$A$11183,A6088,$H$4:$H$11183)-IF(ISERROR(VLOOKUP(A6088,Seguimiento_Mar_2025!G$4:U$356,15,FALSE)),0,VLOOKUP(A6088,Seguimiento_Mar_2025!G$4:U$356,15,FALSE)))</f>
        <v>0</v>
      </c>
    </row>
    <row r="6089" spans="1:9">
      <c r="A6089" s="2"/>
      <c r="B6089" s="1" t="str">
        <f>+IF(LEN(A6089)&gt;0,VLOOKUP(A6089,Seguimiento_Mar_2025!G$4:H$356,2,FALSE),"")</f>
        <v/>
      </c>
      <c r="C6089" s="1" t="str">
        <f>+IF(LEN(A6089)&gt;0,VLOOKUP(A6089,Seguimiento_Mar_2025!G$4:J$356,4,FALSE),"")</f>
        <v/>
      </c>
      <c r="D6089" s="2"/>
      <c r="E6089" t="str">
        <f t="shared" si="191"/>
        <v/>
      </c>
      <c r="F6089" t="str">
        <f t="shared" si="192"/>
        <v/>
      </c>
      <c r="H6089" s="2"/>
      <c r="I6089">
        <f>+ABS(SUMIF($A$4:$A$11183,A6089,$H$4:$H$11183)-IF(ISERROR(VLOOKUP(A6089,Seguimiento_Mar_2025!G$4:U$356,15,FALSE)),0,VLOOKUP(A6089,Seguimiento_Mar_2025!G$4:U$356,15,FALSE)))</f>
        <v>0</v>
      </c>
    </row>
    <row r="6090" spans="1:9">
      <c r="A6090" s="2"/>
      <c r="B6090" s="1" t="str">
        <f>+IF(LEN(A6090)&gt;0,VLOOKUP(A6090,Seguimiento_Mar_2025!G$4:H$356,2,FALSE),"")</f>
        <v/>
      </c>
      <c r="C6090" s="1" t="str">
        <f>+IF(LEN(A6090)&gt;0,VLOOKUP(A6090,Seguimiento_Mar_2025!G$4:J$356,4,FALSE),"")</f>
        <v/>
      </c>
      <c r="D6090" s="2"/>
      <c r="E6090" t="str">
        <f t="shared" si="191"/>
        <v/>
      </c>
      <c r="F6090" t="str">
        <f t="shared" si="192"/>
        <v/>
      </c>
      <c r="H6090" s="2"/>
      <c r="I6090">
        <f>+ABS(SUMIF($A$4:$A$11183,A6090,$H$4:$H$11183)-IF(ISERROR(VLOOKUP(A6090,Seguimiento_Mar_2025!G$4:U$356,15,FALSE)),0,VLOOKUP(A6090,Seguimiento_Mar_2025!G$4:U$356,15,FALSE)))</f>
        <v>0</v>
      </c>
    </row>
    <row r="6091" spans="1:9">
      <c r="A6091" s="2"/>
      <c r="B6091" s="1" t="str">
        <f>+IF(LEN(A6091)&gt;0,VLOOKUP(A6091,Seguimiento_Mar_2025!G$4:H$356,2,FALSE),"")</f>
        <v/>
      </c>
      <c r="C6091" s="1" t="str">
        <f>+IF(LEN(A6091)&gt;0,VLOOKUP(A6091,Seguimiento_Mar_2025!G$4:J$356,4,FALSE),"")</f>
        <v/>
      </c>
      <c r="D6091" s="2"/>
      <c r="E6091" t="str">
        <f t="shared" si="191"/>
        <v/>
      </c>
      <c r="F6091" t="str">
        <f t="shared" si="192"/>
        <v/>
      </c>
      <c r="H6091" s="2"/>
      <c r="I6091">
        <f>+ABS(SUMIF($A$4:$A$11183,A6091,$H$4:$H$11183)-IF(ISERROR(VLOOKUP(A6091,Seguimiento_Mar_2025!G$4:U$356,15,FALSE)),0,VLOOKUP(A6091,Seguimiento_Mar_2025!G$4:U$356,15,FALSE)))</f>
        <v>0</v>
      </c>
    </row>
    <row r="6092" spans="1:9">
      <c r="A6092" s="2"/>
      <c r="B6092" s="1" t="str">
        <f>+IF(LEN(A6092)&gt;0,VLOOKUP(A6092,Seguimiento_Mar_2025!G$4:H$356,2,FALSE),"")</f>
        <v/>
      </c>
      <c r="C6092" s="1" t="str">
        <f>+IF(LEN(A6092)&gt;0,VLOOKUP(A6092,Seguimiento_Mar_2025!G$4:J$356,4,FALSE),"")</f>
        <v/>
      </c>
      <c r="D6092" s="2"/>
      <c r="E6092" t="str">
        <f t="shared" si="191"/>
        <v/>
      </c>
      <c r="F6092" t="str">
        <f t="shared" si="192"/>
        <v/>
      </c>
      <c r="H6092" s="2"/>
      <c r="I6092">
        <f>+ABS(SUMIF($A$4:$A$11183,A6092,$H$4:$H$11183)-IF(ISERROR(VLOOKUP(A6092,Seguimiento_Mar_2025!G$4:U$356,15,FALSE)),0,VLOOKUP(A6092,Seguimiento_Mar_2025!G$4:U$356,15,FALSE)))</f>
        <v>0</v>
      </c>
    </row>
    <row r="6093" spans="1:9">
      <c r="A6093" s="2"/>
      <c r="B6093" s="1" t="str">
        <f>+IF(LEN(A6093)&gt;0,VLOOKUP(A6093,Seguimiento_Mar_2025!G$4:H$356,2,FALSE),"")</f>
        <v/>
      </c>
      <c r="C6093" s="1" t="str">
        <f>+IF(LEN(A6093)&gt;0,VLOOKUP(A6093,Seguimiento_Mar_2025!G$4:J$356,4,FALSE),"")</f>
        <v/>
      </c>
      <c r="D6093" s="2"/>
      <c r="E6093" t="str">
        <f t="shared" si="191"/>
        <v/>
      </c>
      <c r="F6093" t="str">
        <f t="shared" si="192"/>
        <v/>
      </c>
      <c r="H6093" s="2"/>
      <c r="I6093">
        <f>+ABS(SUMIF($A$4:$A$11183,A6093,$H$4:$H$11183)-IF(ISERROR(VLOOKUP(A6093,Seguimiento_Mar_2025!G$4:U$356,15,FALSE)),0,VLOOKUP(A6093,Seguimiento_Mar_2025!G$4:U$356,15,FALSE)))</f>
        <v>0</v>
      </c>
    </row>
    <row r="6094" spans="1:9">
      <c r="A6094" s="2"/>
      <c r="B6094" s="1" t="str">
        <f>+IF(LEN(A6094)&gt;0,VLOOKUP(A6094,Seguimiento_Mar_2025!G$4:H$356,2,FALSE),"")</f>
        <v/>
      </c>
      <c r="C6094" s="1" t="str">
        <f>+IF(LEN(A6094)&gt;0,VLOOKUP(A6094,Seguimiento_Mar_2025!G$4:J$356,4,FALSE),"")</f>
        <v/>
      </c>
      <c r="D6094" s="2"/>
      <c r="E6094" t="str">
        <f t="shared" si="191"/>
        <v/>
      </c>
      <c r="F6094" t="str">
        <f t="shared" si="192"/>
        <v/>
      </c>
      <c r="H6094" s="2"/>
      <c r="I6094">
        <f>+ABS(SUMIF($A$4:$A$11183,A6094,$H$4:$H$11183)-IF(ISERROR(VLOOKUP(A6094,Seguimiento_Mar_2025!G$4:U$356,15,FALSE)),0,VLOOKUP(A6094,Seguimiento_Mar_2025!G$4:U$356,15,FALSE)))</f>
        <v>0</v>
      </c>
    </row>
    <row r="6095" spans="1:9">
      <c r="A6095" s="2"/>
      <c r="B6095" s="1" t="str">
        <f>+IF(LEN(A6095)&gt;0,VLOOKUP(A6095,Seguimiento_Mar_2025!G$4:H$356,2,FALSE),"")</f>
        <v/>
      </c>
      <c r="C6095" s="1" t="str">
        <f>+IF(LEN(A6095)&gt;0,VLOOKUP(A6095,Seguimiento_Mar_2025!G$4:J$356,4,FALSE),"")</f>
        <v/>
      </c>
      <c r="D6095" s="2"/>
      <c r="E6095" t="str">
        <f t="shared" si="191"/>
        <v/>
      </c>
      <c r="F6095" t="str">
        <f t="shared" si="192"/>
        <v/>
      </c>
      <c r="H6095" s="2"/>
      <c r="I6095">
        <f>+ABS(SUMIF($A$4:$A$11183,A6095,$H$4:$H$11183)-IF(ISERROR(VLOOKUP(A6095,Seguimiento_Mar_2025!G$4:U$356,15,FALSE)),0,VLOOKUP(A6095,Seguimiento_Mar_2025!G$4:U$356,15,FALSE)))</f>
        <v>0</v>
      </c>
    </row>
    <row r="6096" spans="1:9">
      <c r="A6096" s="2"/>
      <c r="B6096" s="1" t="str">
        <f>+IF(LEN(A6096)&gt;0,VLOOKUP(A6096,Seguimiento_Mar_2025!G$4:H$356,2,FALSE),"")</f>
        <v/>
      </c>
      <c r="C6096" s="1" t="str">
        <f>+IF(LEN(A6096)&gt;0,VLOOKUP(A6096,Seguimiento_Mar_2025!G$4:J$356,4,FALSE),"")</f>
        <v/>
      </c>
      <c r="D6096" s="2"/>
      <c r="E6096" t="str">
        <f t="shared" si="191"/>
        <v/>
      </c>
      <c r="F6096" t="str">
        <f t="shared" si="192"/>
        <v/>
      </c>
      <c r="H6096" s="2"/>
      <c r="I6096">
        <f>+ABS(SUMIF($A$4:$A$11183,A6096,$H$4:$H$11183)-IF(ISERROR(VLOOKUP(A6096,Seguimiento_Mar_2025!G$4:U$356,15,FALSE)),0,VLOOKUP(A6096,Seguimiento_Mar_2025!G$4:U$356,15,FALSE)))</f>
        <v>0</v>
      </c>
    </row>
    <row r="6097" spans="1:9">
      <c r="A6097" s="2"/>
      <c r="B6097" s="1" t="str">
        <f>+IF(LEN(A6097)&gt;0,VLOOKUP(A6097,Seguimiento_Mar_2025!G$4:H$356,2,FALSE),"")</f>
        <v/>
      </c>
      <c r="C6097" s="1" t="str">
        <f>+IF(LEN(A6097)&gt;0,VLOOKUP(A6097,Seguimiento_Mar_2025!G$4:J$356,4,FALSE),"")</f>
        <v/>
      </c>
      <c r="D6097" s="2"/>
      <c r="E6097" t="str">
        <f t="shared" si="191"/>
        <v/>
      </c>
      <c r="F6097" t="str">
        <f t="shared" si="192"/>
        <v/>
      </c>
      <c r="H6097" s="2"/>
      <c r="I6097">
        <f>+ABS(SUMIF($A$4:$A$11183,A6097,$H$4:$H$11183)-IF(ISERROR(VLOOKUP(A6097,Seguimiento_Mar_2025!G$4:U$356,15,FALSE)),0,VLOOKUP(A6097,Seguimiento_Mar_2025!G$4:U$356,15,FALSE)))</f>
        <v>0</v>
      </c>
    </row>
    <row r="6098" spans="1:9">
      <c r="A6098" s="2"/>
      <c r="B6098" s="1" t="str">
        <f>+IF(LEN(A6098)&gt;0,VLOOKUP(A6098,Seguimiento_Mar_2025!G$4:H$356,2,FALSE),"")</f>
        <v/>
      </c>
      <c r="C6098" s="1" t="str">
        <f>+IF(LEN(A6098)&gt;0,VLOOKUP(A6098,Seguimiento_Mar_2025!G$4:J$356,4,FALSE),"")</f>
        <v/>
      </c>
      <c r="D6098" s="2"/>
      <c r="E6098" t="str">
        <f t="shared" si="191"/>
        <v/>
      </c>
      <c r="F6098" t="str">
        <f t="shared" si="192"/>
        <v/>
      </c>
      <c r="H6098" s="2"/>
      <c r="I6098">
        <f>+ABS(SUMIF($A$4:$A$11183,A6098,$H$4:$H$11183)-IF(ISERROR(VLOOKUP(A6098,Seguimiento_Mar_2025!G$4:U$356,15,FALSE)),0,VLOOKUP(A6098,Seguimiento_Mar_2025!G$4:U$356,15,FALSE)))</f>
        <v>0</v>
      </c>
    </row>
    <row r="6099" spans="1:9">
      <c r="A6099" s="2"/>
      <c r="B6099" s="1" t="str">
        <f>+IF(LEN(A6099)&gt;0,VLOOKUP(A6099,Seguimiento_Mar_2025!G$4:H$356,2,FALSE),"")</f>
        <v/>
      </c>
      <c r="C6099" s="1" t="str">
        <f>+IF(LEN(A6099)&gt;0,VLOOKUP(A6099,Seguimiento_Mar_2025!G$4:J$356,4,FALSE),"")</f>
        <v/>
      </c>
      <c r="D6099" s="2"/>
      <c r="E6099" t="str">
        <f t="shared" si="191"/>
        <v/>
      </c>
      <c r="F6099" t="str">
        <f t="shared" si="192"/>
        <v/>
      </c>
      <c r="H6099" s="2"/>
      <c r="I6099">
        <f>+ABS(SUMIF($A$4:$A$11183,A6099,$H$4:$H$11183)-IF(ISERROR(VLOOKUP(A6099,Seguimiento_Mar_2025!G$4:U$356,15,FALSE)),0,VLOOKUP(A6099,Seguimiento_Mar_2025!G$4:U$356,15,FALSE)))</f>
        <v>0</v>
      </c>
    </row>
    <row r="6100" spans="1:9">
      <c r="A6100" s="2"/>
      <c r="B6100" s="1" t="str">
        <f>+IF(LEN(A6100)&gt;0,VLOOKUP(A6100,Seguimiento_Mar_2025!G$4:H$356,2,FALSE),"")</f>
        <v/>
      </c>
      <c r="C6100" s="1" t="str">
        <f>+IF(LEN(A6100)&gt;0,VLOOKUP(A6100,Seguimiento_Mar_2025!G$4:J$356,4,FALSE),"")</f>
        <v/>
      </c>
      <c r="D6100" s="2"/>
      <c r="E6100" t="str">
        <f t="shared" si="191"/>
        <v/>
      </c>
      <c r="F6100" t="str">
        <f t="shared" si="192"/>
        <v/>
      </c>
      <c r="H6100" s="2"/>
      <c r="I6100">
        <f>+ABS(SUMIF($A$4:$A$11183,A6100,$H$4:$H$11183)-IF(ISERROR(VLOOKUP(A6100,Seguimiento_Mar_2025!G$4:U$356,15,FALSE)),0,VLOOKUP(A6100,Seguimiento_Mar_2025!G$4:U$356,15,FALSE)))</f>
        <v>0</v>
      </c>
    </row>
    <row r="6101" spans="1:9">
      <c r="A6101" s="2"/>
      <c r="B6101" s="1" t="str">
        <f>+IF(LEN(A6101)&gt;0,VLOOKUP(A6101,Seguimiento_Mar_2025!G$4:H$356,2,FALSE),"")</f>
        <v/>
      </c>
      <c r="C6101" s="1" t="str">
        <f>+IF(LEN(A6101)&gt;0,VLOOKUP(A6101,Seguimiento_Mar_2025!G$4:J$356,4,FALSE),"")</f>
        <v/>
      </c>
      <c r="D6101" s="2"/>
      <c r="E6101" t="str">
        <f t="shared" si="191"/>
        <v/>
      </c>
      <c r="F6101" t="str">
        <f t="shared" si="192"/>
        <v/>
      </c>
      <c r="H6101" s="2"/>
      <c r="I6101">
        <f>+ABS(SUMIF($A$4:$A$11183,A6101,$H$4:$H$11183)-IF(ISERROR(VLOOKUP(A6101,Seguimiento_Mar_2025!G$4:U$356,15,FALSE)),0,VLOOKUP(A6101,Seguimiento_Mar_2025!G$4:U$356,15,FALSE)))</f>
        <v>0</v>
      </c>
    </row>
    <row r="6102" spans="1:9">
      <c r="A6102" s="2"/>
      <c r="B6102" s="1" t="str">
        <f>+IF(LEN(A6102)&gt;0,VLOOKUP(A6102,Seguimiento_Mar_2025!G$4:H$356,2,FALSE),"")</f>
        <v/>
      </c>
      <c r="C6102" s="1" t="str">
        <f>+IF(LEN(A6102)&gt;0,VLOOKUP(A6102,Seguimiento_Mar_2025!G$4:J$356,4,FALSE),"")</f>
        <v/>
      </c>
      <c r="D6102" s="2"/>
      <c r="E6102" t="str">
        <f t="shared" si="191"/>
        <v/>
      </c>
      <c r="F6102" t="str">
        <f t="shared" si="192"/>
        <v/>
      </c>
      <c r="H6102" s="2"/>
      <c r="I6102">
        <f>+ABS(SUMIF($A$4:$A$11183,A6102,$H$4:$H$11183)-IF(ISERROR(VLOOKUP(A6102,Seguimiento_Mar_2025!G$4:U$356,15,FALSE)),0,VLOOKUP(A6102,Seguimiento_Mar_2025!G$4:U$356,15,FALSE)))</f>
        <v>0</v>
      </c>
    </row>
    <row r="6103" spans="1:9">
      <c r="A6103" s="2"/>
      <c r="B6103" s="1" t="str">
        <f>+IF(LEN(A6103)&gt;0,VLOOKUP(A6103,Seguimiento_Mar_2025!G$4:H$356,2,FALSE),"")</f>
        <v/>
      </c>
      <c r="C6103" s="1" t="str">
        <f>+IF(LEN(A6103)&gt;0,VLOOKUP(A6103,Seguimiento_Mar_2025!G$4:J$356,4,FALSE),"")</f>
        <v/>
      </c>
      <c r="D6103" s="2"/>
      <c r="E6103" t="str">
        <f t="shared" si="191"/>
        <v/>
      </c>
      <c r="F6103" t="str">
        <f t="shared" si="192"/>
        <v/>
      </c>
      <c r="H6103" s="2"/>
      <c r="I6103">
        <f>+ABS(SUMIF($A$4:$A$11183,A6103,$H$4:$H$11183)-IF(ISERROR(VLOOKUP(A6103,Seguimiento_Mar_2025!G$4:U$356,15,FALSE)),0,VLOOKUP(A6103,Seguimiento_Mar_2025!G$4:U$356,15,FALSE)))</f>
        <v>0</v>
      </c>
    </row>
    <row r="6104" spans="1:9">
      <c r="A6104" s="2"/>
      <c r="B6104" s="1" t="str">
        <f>+IF(LEN(A6104)&gt;0,VLOOKUP(A6104,Seguimiento_Mar_2025!G$4:H$356,2,FALSE),"")</f>
        <v/>
      </c>
      <c r="C6104" s="1" t="str">
        <f>+IF(LEN(A6104)&gt;0,VLOOKUP(A6104,Seguimiento_Mar_2025!G$4:J$356,4,FALSE),"")</f>
        <v/>
      </c>
      <c r="D6104" s="2"/>
      <c r="E6104" t="str">
        <f t="shared" si="191"/>
        <v/>
      </c>
      <c r="F6104" t="str">
        <f t="shared" si="192"/>
        <v/>
      </c>
      <c r="H6104" s="2"/>
      <c r="I6104">
        <f>+ABS(SUMIF($A$4:$A$11183,A6104,$H$4:$H$11183)-IF(ISERROR(VLOOKUP(A6104,Seguimiento_Mar_2025!G$4:U$356,15,FALSE)),0,VLOOKUP(A6104,Seguimiento_Mar_2025!G$4:U$356,15,FALSE)))</f>
        <v>0</v>
      </c>
    </row>
    <row r="6105" spans="1:9">
      <c r="A6105" s="2"/>
      <c r="B6105" s="1" t="str">
        <f>+IF(LEN(A6105)&gt;0,VLOOKUP(A6105,Seguimiento_Mar_2025!G$4:H$356,2,FALSE),"")</f>
        <v/>
      </c>
      <c r="C6105" s="1" t="str">
        <f>+IF(LEN(A6105)&gt;0,VLOOKUP(A6105,Seguimiento_Mar_2025!G$4:J$356,4,FALSE),"")</f>
        <v/>
      </c>
      <c r="D6105" s="2"/>
      <c r="E6105" t="str">
        <f t="shared" si="191"/>
        <v/>
      </c>
      <c r="F6105" t="str">
        <f t="shared" si="192"/>
        <v/>
      </c>
      <c r="H6105" s="2"/>
      <c r="I6105">
        <f>+ABS(SUMIF($A$4:$A$11183,A6105,$H$4:$H$11183)-IF(ISERROR(VLOOKUP(A6105,Seguimiento_Mar_2025!G$4:U$356,15,FALSE)),0,VLOOKUP(A6105,Seguimiento_Mar_2025!G$4:U$356,15,FALSE)))</f>
        <v>0</v>
      </c>
    </row>
    <row r="6106" spans="1:9">
      <c r="A6106" s="2"/>
      <c r="B6106" s="1" t="str">
        <f>+IF(LEN(A6106)&gt;0,VLOOKUP(A6106,Seguimiento_Mar_2025!G$4:H$356,2,FALSE),"")</f>
        <v/>
      </c>
      <c r="C6106" s="1" t="str">
        <f>+IF(LEN(A6106)&gt;0,VLOOKUP(A6106,Seguimiento_Mar_2025!G$4:J$356,4,FALSE),"")</f>
        <v/>
      </c>
      <c r="D6106" s="2"/>
      <c r="E6106" t="str">
        <f t="shared" si="191"/>
        <v/>
      </c>
      <c r="F6106" t="str">
        <f t="shared" si="192"/>
        <v/>
      </c>
      <c r="H6106" s="2"/>
      <c r="I6106">
        <f>+ABS(SUMIF($A$4:$A$11183,A6106,$H$4:$H$11183)-IF(ISERROR(VLOOKUP(A6106,Seguimiento_Mar_2025!G$4:U$356,15,FALSE)),0,VLOOKUP(A6106,Seguimiento_Mar_2025!G$4:U$356,15,FALSE)))</f>
        <v>0</v>
      </c>
    </row>
    <row r="6107" spans="1:9">
      <c r="A6107" s="2"/>
      <c r="B6107" s="1" t="str">
        <f>+IF(LEN(A6107)&gt;0,VLOOKUP(A6107,Seguimiento_Mar_2025!G$4:H$356,2,FALSE),"")</f>
        <v/>
      </c>
      <c r="C6107" s="1" t="str">
        <f>+IF(LEN(A6107)&gt;0,VLOOKUP(A6107,Seguimiento_Mar_2025!G$4:J$356,4,FALSE),"")</f>
        <v/>
      </c>
      <c r="D6107" s="2"/>
      <c r="E6107" t="str">
        <f t="shared" si="191"/>
        <v/>
      </c>
      <c r="F6107" t="str">
        <f t="shared" si="192"/>
        <v/>
      </c>
      <c r="H6107" s="2"/>
      <c r="I6107">
        <f>+ABS(SUMIF($A$4:$A$11183,A6107,$H$4:$H$11183)-IF(ISERROR(VLOOKUP(A6107,Seguimiento_Mar_2025!G$4:U$356,15,FALSE)),0,VLOOKUP(A6107,Seguimiento_Mar_2025!G$4:U$356,15,FALSE)))</f>
        <v>0</v>
      </c>
    </row>
    <row r="6108" spans="1:9">
      <c r="A6108" s="2"/>
      <c r="B6108" s="1" t="str">
        <f>+IF(LEN(A6108)&gt;0,VLOOKUP(A6108,Seguimiento_Mar_2025!G$4:H$356,2,FALSE),"")</f>
        <v/>
      </c>
      <c r="C6108" s="1" t="str">
        <f>+IF(LEN(A6108)&gt;0,VLOOKUP(A6108,Seguimiento_Mar_2025!G$4:J$356,4,FALSE),"")</f>
        <v/>
      </c>
      <c r="D6108" s="2"/>
      <c r="E6108" t="str">
        <f t="shared" si="191"/>
        <v/>
      </c>
      <c r="F6108" t="str">
        <f t="shared" si="192"/>
        <v/>
      </c>
      <c r="H6108" s="2"/>
      <c r="I6108">
        <f>+ABS(SUMIF($A$4:$A$11183,A6108,$H$4:$H$11183)-IF(ISERROR(VLOOKUP(A6108,Seguimiento_Mar_2025!G$4:U$356,15,FALSE)),0,VLOOKUP(A6108,Seguimiento_Mar_2025!G$4:U$356,15,FALSE)))</f>
        <v>0</v>
      </c>
    </row>
    <row r="6109" spans="1:9">
      <c r="A6109" s="2"/>
      <c r="B6109" s="1" t="str">
        <f>+IF(LEN(A6109)&gt;0,VLOOKUP(A6109,Seguimiento_Mar_2025!G$4:H$356,2,FALSE),"")</f>
        <v/>
      </c>
      <c r="C6109" s="1" t="str">
        <f>+IF(LEN(A6109)&gt;0,VLOOKUP(A6109,Seguimiento_Mar_2025!G$4:J$356,4,FALSE),"")</f>
        <v/>
      </c>
      <c r="D6109" s="2"/>
      <c r="E6109" t="str">
        <f t="shared" si="191"/>
        <v/>
      </c>
      <c r="F6109" t="str">
        <f t="shared" si="192"/>
        <v/>
      </c>
      <c r="H6109" s="2"/>
      <c r="I6109">
        <f>+ABS(SUMIF($A$4:$A$11183,A6109,$H$4:$H$11183)-IF(ISERROR(VLOOKUP(A6109,Seguimiento_Mar_2025!G$4:U$356,15,FALSE)),0,VLOOKUP(A6109,Seguimiento_Mar_2025!G$4:U$356,15,FALSE)))</f>
        <v>0</v>
      </c>
    </row>
    <row r="6110" spans="1:9">
      <c r="A6110" s="2"/>
      <c r="B6110" s="1" t="str">
        <f>+IF(LEN(A6110)&gt;0,VLOOKUP(A6110,Seguimiento_Mar_2025!G$4:H$356,2,FALSE),"")</f>
        <v/>
      </c>
      <c r="C6110" s="1" t="str">
        <f>+IF(LEN(A6110)&gt;0,VLOOKUP(A6110,Seguimiento_Mar_2025!G$4:J$356,4,FALSE),"")</f>
        <v/>
      </c>
      <c r="D6110" s="2"/>
      <c r="E6110" t="str">
        <f t="shared" si="191"/>
        <v/>
      </c>
      <c r="F6110" t="str">
        <f t="shared" si="192"/>
        <v/>
      </c>
      <c r="H6110" s="2"/>
      <c r="I6110">
        <f>+ABS(SUMIF($A$4:$A$11183,A6110,$H$4:$H$11183)-IF(ISERROR(VLOOKUP(A6110,Seguimiento_Mar_2025!G$4:U$356,15,FALSE)),0,VLOOKUP(A6110,Seguimiento_Mar_2025!G$4:U$356,15,FALSE)))</f>
        <v>0</v>
      </c>
    </row>
    <row r="6111" spans="1:9">
      <c r="A6111" s="2"/>
      <c r="B6111" s="1" t="str">
        <f>+IF(LEN(A6111)&gt;0,VLOOKUP(A6111,Seguimiento_Mar_2025!G$4:H$356,2,FALSE),"")</f>
        <v/>
      </c>
      <c r="C6111" s="1" t="str">
        <f>+IF(LEN(A6111)&gt;0,VLOOKUP(A6111,Seguimiento_Mar_2025!G$4:J$356,4,FALSE),"")</f>
        <v/>
      </c>
      <c r="D6111" s="2"/>
      <c r="E6111" t="str">
        <f t="shared" si="191"/>
        <v/>
      </c>
      <c r="F6111" t="str">
        <f t="shared" si="192"/>
        <v/>
      </c>
      <c r="H6111" s="2"/>
      <c r="I6111">
        <f>+ABS(SUMIF($A$4:$A$11183,A6111,$H$4:$H$11183)-IF(ISERROR(VLOOKUP(A6111,Seguimiento_Mar_2025!G$4:U$356,15,FALSE)),0,VLOOKUP(A6111,Seguimiento_Mar_2025!G$4:U$356,15,FALSE)))</f>
        <v>0</v>
      </c>
    </row>
    <row r="6112" spans="1:9">
      <c r="A6112" s="2"/>
      <c r="B6112" s="1" t="str">
        <f>+IF(LEN(A6112)&gt;0,VLOOKUP(A6112,Seguimiento_Mar_2025!G$4:H$356,2,FALSE),"")</f>
        <v/>
      </c>
      <c r="C6112" s="1" t="str">
        <f>+IF(LEN(A6112)&gt;0,VLOOKUP(A6112,Seguimiento_Mar_2025!G$4:J$356,4,FALSE),"")</f>
        <v/>
      </c>
      <c r="D6112" s="2"/>
      <c r="E6112" t="str">
        <f t="shared" si="191"/>
        <v/>
      </c>
      <c r="F6112" t="str">
        <f t="shared" si="192"/>
        <v/>
      </c>
      <c r="H6112" s="2"/>
      <c r="I6112">
        <f>+ABS(SUMIF($A$4:$A$11183,A6112,$H$4:$H$11183)-IF(ISERROR(VLOOKUP(A6112,Seguimiento_Mar_2025!G$4:U$356,15,FALSE)),0,VLOOKUP(A6112,Seguimiento_Mar_2025!G$4:U$356,15,FALSE)))</f>
        <v>0</v>
      </c>
    </row>
    <row r="6113" spans="1:9">
      <c r="A6113" s="2"/>
      <c r="B6113" s="1" t="str">
        <f>+IF(LEN(A6113)&gt;0,VLOOKUP(A6113,Seguimiento_Mar_2025!G$4:H$356,2,FALSE),"")</f>
        <v/>
      </c>
      <c r="C6113" s="1" t="str">
        <f>+IF(LEN(A6113)&gt;0,VLOOKUP(A6113,Seguimiento_Mar_2025!G$4:J$356,4,FALSE),"")</f>
        <v/>
      </c>
      <c r="D6113" s="2"/>
      <c r="E6113" t="str">
        <f t="shared" si="191"/>
        <v/>
      </c>
      <c r="F6113" t="str">
        <f t="shared" si="192"/>
        <v/>
      </c>
      <c r="H6113" s="2"/>
      <c r="I6113">
        <f>+ABS(SUMIF($A$4:$A$11183,A6113,$H$4:$H$11183)-IF(ISERROR(VLOOKUP(A6113,Seguimiento_Mar_2025!G$4:U$356,15,FALSE)),0,VLOOKUP(A6113,Seguimiento_Mar_2025!G$4:U$356,15,FALSE)))</f>
        <v>0</v>
      </c>
    </row>
    <row r="6114" spans="1:9">
      <c r="A6114" s="2"/>
      <c r="B6114" s="1" t="str">
        <f>+IF(LEN(A6114)&gt;0,VLOOKUP(A6114,Seguimiento_Mar_2025!G$4:H$356,2,FALSE),"")</f>
        <v/>
      </c>
      <c r="C6114" s="1" t="str">
        <f>+IF(LEN(A6114)&gt;0,VLOOKUP(A6114,Seguimiento_Mar_2025!G$4:J$356,4,FALSE),"")</f>
        <v/>
      </c>
      <c r="D6114" s="2"/>
      <c r="E6114" t="str">
        <f t="shared" si="191"/>
        <v/>
      </c>
      <c r="F6114" t="str">
        <f t="shared" si="192"/>
        <v/>
      </c>
      <c r="H6114" s="2"/>
      <c r="I6114">
        <f>+ABS(SUMIF($A$4:$A$11183,A6114,$H$4:$H$11183)-IF(ISERROR(VLOOKUP(A6114,Seguimiento_Mar_2025!G$4:U$356,15,FALSE)),0,VLOOKUP(A6114,Seguimiento_Mar_2025!G$4:U$356,15,FALSE)))</f>
        <v>0</v>
      </c>
    </row>
    <row r="6115" spans="1:9">
      <c r="A6115" s="2"/>
      <c r="B6115" s="1" t="str">
        <f>+IF(LEN(A6115)&gt;0,VLOOKUP(A6115,Seguimiento_Mar_2025!G$4:H$356,2,FALSE),"")</f>
        <v/>
      </c>
      <c r="C6115" s="1" t="str">
        <f>+IF(LEN(A6115)&gt;0,VLOOKUP(A6115,Seguimiento_Mar_2025!G$4:J$356,4,FALSE),"")</f>
        <v/>
      </c>
      <c r="D6115" s="2"/>
      <c r="E6115" t="str">
        <f t="shared" si="191"/>
        <v/>
      </c>
      <c r="F6115" t="str">
        <f t="shared" si="192"/>
        <v/>
      </c>
      <c r="H6115" s="2"/>
      <c r="I6115">
        <f>+ABS(SUMIF($A$4:$A$11183,A6115,$H$4:$H$11183)-IF(ISERROR(VLOOKUP(A6115,Seguimiento_Mar_2025!G$4:U$356,15,FALSE)),0,VLOOKUP(A6115,Seguimiento_Mar_2025!G$4:U$356,15,FALSE)))</f>
        <v>0</v>
      </c>
    </row>
    <row r="6116" spans="1:9">
      <c r="A6116" s="2"/>
      <c r="B6116" s="1" t="str">
        <f>+IF(LEN(A6116)&gt;0,VLOOKUP(A6116,Seguimiento_Mar_2025!G$4:H$356,2,FALSE),"")</f>
        <v/>
      </c>
      <c r="C6116" s="1" t="str">
        <f>+IF(LEN(A6116)&gt;0,VLOOKUP(A6116,Seguimiento_Mar_2025!G$4:J$356,4,FALSE),"")</f>
        <v/>
      </c>
      <c r="D6116" s="2"/>
      <c r="E6116" t="str">
        <f t="shared" si="191"/>
        <v/>
      </c>
      <c r="F6116" t="str">
        <f t="shared" si="192"/>
        <v/>
      </c>
      <c r="H6116" s="2"/>
      <c r="I6116">
        <f>+ABS(SUMIF($A$4:$A$11183,A6116,$H$4:$H$11183)-IF(ISERROR(VLOOKUP(A6116,Seguimiento_Mar_2025!G$4:U$356,15,FALSE)),0,VLOOKUP(A6116,Seguimiento_Mar_2025!G$4:U$356,15,FALSE)))</f>
        <v>0</v>
      </c>
    </row>
    <row r="6117" spans="1:9">
      <c r="A6117" s="2"/>
      <c r="B6117" s="1" t="str">
        <f>+IF(LEN(A6117)&gt;0,VLOOKUP(A6117,Seguimiento_Mar_2025!G$4:H$356,2,FALSE),"")</f>
        <v/>
      </c>
      <c r="C6117" s="1" t="str">
        <f>+IF(LEN(A6117)&gt;0,VLOOKUP(A6117,Seguimiento_Mar_2025!G$4:J$356,4,FALSE),"")</f>
        <v/>
      </c>
      <c r="D6117" s="2"/>
      <c r="E6117" t="str">
        <f t="shared" si="191"/>
        <v/>
      </c>
      <c r="F6117" t="str">
        <f t="shared" si="192"/>
        <v/>
      </c>
      <c r="H6117" s="2"/>
      <c r="I6117">
        <f>+ABS(SUMIF($A$4:$A$11183,A6117,$H$4:$H$11183)-IF(ISERROR(VLOOKUP(A6117,Seguimiento_Mar_2025!G$4:U$356,15,FALSE)),0,VLOOKUP(A6117,Seguimiento_Mar_2025!G$4:U$356,15,FALSE)))</f>
        <v>0</v>
      </c>
    </row>
    <row r="6118" spans="1:9">
      <c r="A6118" s="2"/>
      <c r="B6118" s="1" t="str">
        <f>+IF(LEN(A6118)&gt;0,VLOOKUP(A6118,Seguimiento_Mar_2025!G$4:H$356,2,FALSE),"")</f>
        <v/>
      </c>
      <c r="C6118" s="1" t="str">
        <f>+IF(LEN(A6118)&gt;0,VLOOKUP(A6118,Seguimiento_Mar_2025!G$4:J$356,4,FALSE),"")</f>
        <v/>
      </c>
      <c r="D6118" s="2"/>
      <c r="E6118" t="str">
        <f t="shared" si="191"/>
        <v/>
      </c>
      <c r="F6118" t="str">
        <f t="shared" si="192"/>
        <v/>
      </c>
      <c r="H6118" s="2"/>
      <c r="I6118">
        <f>+ABS(SUMIF($A$4:$A$11183,A6118,$H$4:$H$11183)-IF(ISERROR(VLOOKUP(A6118,Seguimiento_Mar_2025!G$4:U$356,15,FALSE)),0,VLOOKUP(A6118,Seguimiento_Mar_2025!G$4:U$356,15,FALSE)))</f>
        <v>0</v>
      </c>
    </row>
    <row r="6119" spans="1:9">
      <c r="A6119" s="2"/>
      <c r="B6119" s="1" t="str">
        <f>+IF(LEN(A6119)&gt;0,VLOOKUP(A6119,Seguimiento_Mar_2025!G$4:H$356,2,FALSE),"")</f>
        <v/>
      </c>
      <c r="C6119" s="1" t="str">
        <f>+IF(LEN(A6119)&gt;0,VLOOKUP(A6119,Seguimiento_Mar_2025!G$4:J$356,4,FALSE),"")</f>
        <v/>
      </c>
      <c r="D6119" s="2"/>
      <c r="E6119" t="str">
        <f t="shared" si="191"/>
        <v/>
      </c>
      <c r="F6119" t="str">
        <f t="shared" si="192"/>
        <v/>
      </c>
      <c r="H6119" s="2"/>
      <c r="I6119">
        <f>+ABS(SUMIF($A$4:$A$11183,A6119,$H$4:$H$11183)-IF(ISERROR(VLOOKUP(A6119,Seguimiento_Mar_2025!G$4:U$356,15,FALSE)),0,VLOOKUP(A6119,Seguimiento_Mar_2025!G$4:U$356,15,FALSE)))</f>
        <v>0</v>
      </c>
    </row>
    <row r="6120" spans="1:9">
      <c r="A6120" s="2"/>
      <c r="B6120" s="1" t="str">
        <f>+IF(LEN(A6120)&gt;0,VLOOKUP(A6120,Seguimiento_Mar_2025!G$4:H$356,2,FALSE),"")</f>
        <v/>
      </c>
      <c r="C6120" s="1" t="str">
        <f>+IF(LEN(A6120)&gt;0,VLOOKUP(A6120,Seguimiento_Mar_2025!G$4:J$356,4,FALSE),"")</f>
        <v/>
      </c>
      <c r="D6120" s="2"/>
      <c r="E6120" t="str">
        <f t="shared" si="191"/>
        <v/>
      </c>
      <c r="F6120" t="str">
        <f t="shared" si="192"/>
        <v/>
      </c>
      <c r="H6120" s="2"/>
      <c r="I6120">
        <f>+ABS(SUMIF($A$4:$A$11183,A6120,$H$4:$H$11183)-IF(ISERROR(VLOOKUP(A6120,Seguimiento_Mar_2025!G$4:U$356,15,FALSE)),0,VLOOKUP(A6120,Seguimiento_Mar_2025!G$4:U$356,15,FALSE)))</f>
        <v>0</v>
      </c>
    </row>
    <row r="6121" spans="1:9">
      <c r="A6121" s="2"/>
      <c r="B6121" s="1" t="str">
        <f>+IF(LEN(A6121)&gt;0,VLOOKUP(A6121,Seguimiento_Mar_2025!G$4:H$356,2,FALSE),"")</f>
        <v/>
      </c>
      <c r="C6121" s="1" t="str">
        <f>+IF(LEN(A6121)&gt;0,VLOOKUP(A6121,Seguimiento_Mar_2025!G$4:J$356,4,FALSE),"")</f>
        <v/>
      </c>
      <c r="D6121" s="2"/>
      <c r="E6121" t="str">
        <f t="shared" ref="E6121:E6184" si="193">+A6121&amp;D6121</f>
        <v/>
      </c>
      <c r="F6121" t="str">
        <f t="shared" si="192"/>
        <v/>
      </c>
      <c r="H6121" s="2"/>
      <c r="I6121">
        <f>+ABS(SUMIF($A$4:$A$11183,A6121,$H$4:$H$11183)-IF(ISERROR(VLOOKUP(A6121,Seguimiento_Mar_2025!G$4:U$356,15,FALSE)),0,VLOOKUP(A6121,Seguimiento_Mar_2025!G$4:U$356,15,FALSE)))</f>
        <v>0</v>
      </c>
    </row>
    <row r="6122" spans="1:9">
      <c r="A6122" s="2"/>
      <c r="B6122" s="1" t="str">
        <f>+IF(LEN(A6122)&gt;0,VLOOKUP(A6122,Seguimiento_Mar_2025!G$4:H$356,2,FALSE),"")</f>
        <v/>
      </c>
      <c r="C6122" s="1" t="str">
        <f>+IF(LEN(A6122)&gt;0,VLOOKUP(A6122,Seguimiento_Mar_2025!G$4:J$356,4,FALSE),"")</f>
        <v/>
      </c>
      <c r="D6122" s="2"/>
      <c r="E6122" t="str">
        <f t="shared" si="193"/>
        <v/>
      </c>
      <c r="F6122" t="str">
        <f t="shared" si="192"/>
        <v/>
      </c>
      <c r="H6122" s="2"/>
      <c r="I6122">
        <f>+ABS(SUMIF($A$4:$A$11183,A6122,$H$4:$H$11183)-IF(ISERROR(VLOOKUP(A6122,Seguimiento_Mar_2025!G$4:U$356,15,FALSE)),0,VLOOKUP(A6122,Seguimiento_Mar_2025!G$4:U$356,15,FALSE)))</f>
        <v>0</v>
      </c>
    </row>
    <row r="6123" spans="1:9">
      <c r="A6123" s="2"/>
      <c r="B6123" s="1" t="str">
        <f>+IF(LEN(A6123)&gt;0,VLOOKUP(A6123,Seguimiento_Mar_2025!G$4:H$356,2,FALSE),"")</f>
        <v/>
      </c>
      <c r="C6123" s="1" t="str">
        <f>+IF(LEN(A6123)&gt;0,VLOOKUP(A6123,Seguimiento_Mar_2025!G$4:J$356,4,FALSE),"")</f>
        <v/>
      </c>
      <c r="D6123" s="2"/>
      <c r="E6123" t="str">
        <f t="shared" si="193"/>
        <v/>
      </c>
      <c r="F6123" t="str">
        <f t="shared" si="192"/>
        <v/>
      </c>
      <c r="H6123" s="2"/>
      <c r="I6123">
        <f>+ABS(SUMIF($A$4:$A$11183,A6123,$H$4:$H$11183)-IF(ISERROR(VLOOKUP(A6123,Seguimiento_Mar_2025!G$4:U$356,15,FALSE)),0,VLOOKUP(A6123,Seguimiento_Mar_2025!G$4:U$356,15,FALSE)))</f>
        <v>0</v>
      </c>
    </row>
    <row r="6124" spans="1:9">
      <c r="A6124" s="2"/>
      <c r="B6124" s="1" t="str">
        <f>+IF(LEN(A6124)&gt;0,VLOOKUP(A6124,Seguimiento_Mar_2025!G$4:H$356,2,FALSE),"")</f>
        <v/>
      </c>
      <c r="C6124" s="1" t="str">
        <f>+IF(LEN(A6124)&gt;0,VLOOKUP(A6124,Seguimiento_Mar_2025!G$4:J$356,4,FALSE),"")</f>
        <v/>
      </c>
      <c r="D6124" s="2"/>
      <c r="E6124" t="str">
        <f t="shared" si="193"/>
        <v/>
      </c>
      <c r="F6124" t="str">
        <f t="shared" si="192"/>
        <v/>
      </c>
      <c r="H6124" s="2"/>
      <c r="I6124">
        <f>+ABS(SUMIF($A$4:$A$11183,A6124,$H$4:$H$11183)-IF(ISERROR(VLOOKUP(A6124,Seguimiento_Mar_2025!G$4:U$356,15,FALSE)),0,VLOOKUP(A6124,Seguimiento_Mar_2025!G$4:U$356,15,FALSE)))</f>
        <v>0</v>
      </c>
    </row>
    <row r="6125" spans="1:9">
      <c r="A6125" s="2"/>
      <c r="B6125" s="1" t="str">
        <f>+IF(LEN(A6125)&gt;0,VLOOKUP(A6125,Seguimiento_Mar_2025!G$4:H$356,2,FALSE),"")</f>
        <v/>
      </c>
      <c r="C6125" s="1" t="str">
        <f>+IF(LEN(A6125)&gt;0,VLOOKUP(A6125,Seguimiento_Mar_2025!G$4:J$356,4,FALSE),"")</f>
        <v/>
      </c>
      <c r="D6125" s="2"/>
      <c r="E6125" t="str">
        <f t="shared" si="193"/>
        <v/>
      </c>
      <c r="F6125" t="str">
        <f t="shared" si="192"/>
        <v/>
      </c>
      <c r="H6125" s="2"/>
      <c r="I6125">
        <f>+ABS(SUMIF($A$4:$A$11183,A6125,$H$4:$H$11183)-IF(ISERROR(VLOOKUP(A6125,Seguimiento_Mar_2025!G$4:U$356,15,FALSE)),0,VLOOKUP(A6125,Seguimiento_Mar_2025!G$4:U$356,15,FALSE)))</f>
        <v>0</v>
      </c>
    </row>
    <row r="6126" spans="1:9">
      <c r="A6126" s="2"/>
      <c r="B6126" s="1" t="str">
        <f>+IF(LEN(A6126)&gt;0,VLOOKUP(A6126,Seguimiento_Mar_2025!G$4:H$356,2,FALSE),"")</f>
        <v/>
      </c>
      <c r="C6126" s="1" t="str">
        <f>+IF(LEN(A6126)&gt;0,VLOOKUP(A6126,Seguimiento_Mar_2025!G$4:J$356,4,FALSE),"")</f>
        <v/>
      </c>
      <c r="D6126" s="2"/>
      <c r="E6126" t="str">
        <f t="shared" si="193"/>
        <v/>
      </c>
      <c r="F6126" t="str">
        <f t="shared" si="192"/>
        <v/>
      </c>
      <c r="H6126" s="2"/>
      <c r="I6126">
        <f>+ABS(SUMIF($A$4:$A$11183,A6126,$H$4:$H$11183)-IF(ISERROR(VLOOKUP(A6126,Seguimiento_Mar_2025!G$4:U$356,15,FALSE)),0,VLOOKUP(A6126,Seguimiento_Mar_2025!G$4:U$356,15,FALSE)))</f>
        <v>0</v>
      </c>
    </row>
    <row r="6127" spans="1:9">
      <c r="A6127" s="2"/>
      <c r="B6127" s="1" t="str">
        <f>+IF(LEN(A6127)&gt;0,VLOOKUP(A6127,Seguimiento_Mar_2025!G$4:H$356,2,FALSE),"")</f>
        <v/>
      </c>
      <c r="C6127" s="1" t="str">
        <f>+IF(LEN(A6127)&gt;0,VLOOKUP(A6127,Seguimiento_Mar_2025!G$4:J$356,4,FALSE),"")</f>
        <v/>
      </c>
      <c r="D6127" s="2"/>
      <c r="E6127" t="str">
        <f t="shared" si="193"/>
        <v/>
      </c>
      <c r="F6127" t="str">
        <f t="shared" si="192"/>
        <v/>
      </c>
      <c r="H6127" s="2"/>
      <c r="I6127">
        <f>+ABS(SUMIF($A$4:$A$11183,A6127,$H$4:$H$11183)-IF(ISERROR(VLOOKUP(A6127,Seguimiento_Mar_2025!G$4:U$356,15,FALSE)),0,VLOOKUP(A6127,Seguimiento_Mar_2025!G$4:U$356,15,FALSE)))</f>
        <v>0</v>
      </c>
    </row>
    <row r="6128" spans="1:9">
      <c r="A6128" s="2"/>
      <c r="B6128" s="1" t="str">
        <f>+IF(LEN(A6128)&gt;0,VLOOKUP(A6128,Seguimiento_Mar_2025!G$4:H$356,2,FALSE),"")</f>
        <v/>
      </c>
      <c r="C6128" s="1" t="str">
        <f>+IF(LEN(A6128)&gt;0,VLOOKUP(A6128,Seguimiento_Mar_2025!G$4:J$356,4,FALSE),"")</f>
        <v/>
      </c>
      <c r="D6128" s="2"/>
      <c r="E6128" t="str">
        <f t="shared" si="193"/>
        <v/>
      </c>
      <c r="F6128" t="str">
        <f t="shared" si="192"/>
        <v/>
      </c>
      <c r="H6128" s="2"/>
      <c r="I6128">
        <f>+ABS(SUMIF($A$4:$A$11183,A6128,$H$4:$H$11183)-IF(ISERROR(VLOOKUP(A6128,Seguimiento_Mar_2025!G$4:U$356,15,FALSE)),0,VLOOKUP(A6128,Seguimiento_Mar_2025!G$4:U$356,15,FALSE)))</f>
        <v>0</v>
      </c>
    </row>
    <row r="6129" spans="1:9">
      <c r="A6129" s="2"/>
      <c r="B6129" s="1" t="str">
        <f>+IF(LEN(A6129)&gt;0,VLOOKUP(A6129,Seguimiento_Mar_2025!G$4:H$356,2,FALSE),"")</f>
        <v/>
      </c>
      <c r="C6129" s="1" t="str">
        <f>+IF(LEN(A6129)&gt;0,VLOOKUP(A6129,Seguimiento_Mar_2025!G$4:J$356,4,FALSE),"")</f>
        <v/>
      </c>
      <c r="D6129" s="2"/>
      <c r="E6129" t="str">
        <f t="shared" si="193"/>
        <v/>
      </c>
      <c r="F6129" t="str">
        <f t="shared" si="192"/>
        <v/>
      </c>
      <c r="H6129" s="2"/>
      <c r="I6129">
        <f>+ABS(SUMIF($A$4:$A$11183,A6129,$H$4:$H$11183)-IF(ISERROR(VLOOKUP(A6129,Seguimiento_Mar_2025!G$4:U$356,15,FALSE)),0,VLOOKUP(A6129,Seguimiento_Mar_2025!G$4:U$356,15,FALSE)))</f>
        <v>0</v>
      </c>
    </row>
    <row r="6130" spans="1:9">
      <c r="A6130" s="2"/>
      <c r="B6130" s="1" t="str">
        <f>+IF(LEN(A6130)&gt;0,VLOOKUP(A6130,Seguimiento_Mar_2025!G$4:H$356,2,FALSE),"")</f>
        <v/>
      </c>
      <c r="C6130" s="1" t="str">
        <f>+IF(LEN(A6130)&gt;0,VLOOKUP(A6130,Seguimiento_Mar_2025!G$4:J$356,4,FALSE),"")</f>
        <v/>
      </c>
      <c r="D6130" s="2"/>
      <c r="E6130" t="str">
        <f t="shared" si="193"/>
        <v/>
      </c>
      <c r="F6130" t="str">
        <f t="shared" si="192"/>
        <v/>
      </c>
      <c r="H6130" s="2"/>
      <c r="I6130">
        <f>+ABS(SUMIF($A$4:$A$11183,A6130,$H$4:$H$11183)-IF(ISERROR(VLOOKUP(A6130,Seguimiento_Mar_2025!G$4:U$356,15,FALSE)),0,VLOOKUP(A6130,Seguimiento_Mar_2025!G$4:U$356,15,FALSE)))</f>
        <v>0</v>
      </c>
    </row>
    <row r="6131" spans="1:9">
      <c r="A6131" s="2"/>
      <c r="B6131" s="1" t="str">
        <f>+IF(LEN(A6131)&gt;0,VLOOKUP(A6131,Seguimiento_Mar_2025!G$4:H$356,2,FALSE),"")</f>
        <v/>
      </c>
      <c r="C6131" s="1" t="str">
        <f>+IF(LEN(A6131)&gt;0,VLOOKUP(A6131,Seguimiento_Mar_2025!G$4:J$356,4,FALSE),"")</f>
        <v/>
      </c>
      <c r="D6131" s="2"/>
      <c r="E6131" t="str">
        <f t="shared" si="193"/>
        <v/>
      </c>
      <c r="F6131" t="str">
        <f t="shared" si="192"/>
        <v/>
      </c>
      <c r="H6131" s="2"/>
      <c r="I6131">
        <f>+ABS(SUMIF($A$4:$A$11183,A6131,$H$4:$H$11183)-IF(ISERROR(VLOOKUP(A6131,Seguimiento_Mar_2025!G$4:U$356,15,FALSE)),0,VLOOKUP(A6131,Seguimiento_Mar_2025!G$4:U$356,15,FALSE)))</f>
        <v>0</v>
      </c>
    </row>
    <row r="6132" spans="1:9">
      <c r="A6132" s="2"/>
      <c r="B6132" s="1" t="str">
        <f>+IF(LEN(A6132)&gt;0,VLOOKUP(A6132,Seguimiento_Mar_2025!G$4:H$356,2,FALSE),"")</f>
        <v/>
      </c>
      <c r="C6132" s="1" t="str">
        <f>+IF(LEN(A6132)&gt;0,VLOOKUP(A6132,Seguimiento_Mar_2025!G$4:J$356,4,FALSE),"")</f>
        <v/>
      </c>
      <c r="D6132" s="2"/>
      <c r="E6132" t="str">
        <f t="shared" si="193"/>
        <v/>
      </c>
      <c r="F6132" t="str">
        <f t="shared" si="192"/>
        <v/>
      </c>
      <c r="H6132" s="2"/>
      <c r="I6132">
        <f>+ABS(SUMIF($A$4:$A$11183,A6132,$H$4:$H$11183)-IF(ISERROR(VLOOKUP(A6132,Seguimiento_Mar_2025!G$4:U$356,15,FALSE)),0,VLOOKUP(A6132,Seguimiento_Mar_2025!G$4:U$356,15,FALSE)))</f>
        <v>0</v>
      </c>
    </row>
    <row r="6133" spans="1:9">
      <c r="A6133" s="2"/>
      <c r="B6133" s="1" t="str">
        <f>+IF(LEN(A6133)&gt;0,VLOOKUP(A6133,Seguimiento_Mar_2025!G$4:H$356,2,FALSE),"")</f>
        <v/>
      </c>
      <c r="C6133" s="1" t="str">
        <f>+IF(LEN(A6133)&gt;0,VLOOKUP(A6133,Seguimiento_Mar_2025!G$4:J$356,4,FALSE),"")</f>
        <v/>
      </c>
      <c r="D6133" s="2"/>
      <c r="E6133" t="str">
        <f t="shared" si="193"/>
        <v/>
      </c>
      <c r="F6133" t="str">
        <f t="shared" si="192"/>
        <v/>
      </c>
      <c r="H6133" s="2"/>
      <c r="I6133">
        <f>+ABS(SUMIF($A$4:$A$11183,A6133,$H$4:$H$11183)-IF(ISERROR(VLOOKUP(A6133,Seguimiento_Mar_2025!G$4:U$356,15,FALSE)),0,VLOOKUP(A6133,Seguimiento_Mar_2025!G$4:U$356,15,FALSE)))</f>
        <v>0</v>
      </c>
    </row>
    <row r="6134" spans="1:9">
      <c r="A6134" s="2"/>
      <c r="B6134" s="1" t="str">
        <f>+IF(LEN(A6134)&gt;0,VLOOKUP(A6134,Seguimiento_Mar_2025!G$4:H$356,2,FALSE),"")</f>
        <v/>
      </c>
      <c r="C6134" s="1" t="str">
        <f>+IF(LEN(A6134)&gt;0,VLOOKUP(A6134,Seguimiento_Mar_2025!G$4:J$356,4,FALSE),"")</f>
        <v/>
      </c>
      <c r="D6134" s="2"/>
      <c r="E6134" t="str">
        <f t="shared" si="193"/>
        <v/>
      </c>
      <c r="F6134" t="str">
        <f t="shared" si="192"/>
        <v/>
      </c>
      <c r="H6134" s="2"/>
      <c r="I6134">
        <f>+ABS(SUMIF($A$4:$A$11183,A6134,$H$4:$H$11183)-IF(ISERROR(VLOOKUP(A6134,Seguimiento_Mar_2025!G$4:U$356,15,FALSE)),0,VLOOKUP(A6134,Seguimiento_Mar_2025!G$4:U$356,15,FALSE)))</f>
        <v>0</v>
      </c>
    </row>
    <row r="6135" spans="1:9">
      <c r="A6135" s="2"/>
      <c r="B6135" s="1" t="str">
        <f>+IF(LEN(A6135)&gt;0,VLOOKUP(A6135,Seguimiento_Mar_2025!G$4:H$356,2,FALSE),"")</f>
        <v/>
      </c>
      <c r="C6135" s="1" t="str">
        <f>+IF(LEN(A6135)&gt;0,VLOOKUP(A6135,Seguimiento_Mar_2025!G$4:J$356,4,FALSE),"")</f>
        <v/>
      </c>
      <c r="D6135" s="2"/>
      <c r="E6135" t="str">
        <f t="shared" si="193"/>
        <v/>
      </c>
      <c r="F6135" t="str">
        <f t="shared" si="192"/>
        <v/>
      </c>
      <c r="H6135" s="2"/>
      <c r="I6135">
        <f>+ABS(SUMIF($A$4:$A$11183,A6135,$H$4:$H$11183)-IF(ISERROR(VLOOKUP(A6135,Seguimiento_Mar_2025!G$4:U$356,15,FALSE)),0,VLOOKUP(A6135,Seguimiento_Mar_2025!G$4:U$356,15,FALSE)))</f>
        <v>0</v>
      </c>
    </row>
    <row r="6136" spans="1:9">
      <c r="A6136" s="2"/>
      <c r="B6136" s="1" t="str">
        <f>+IF(LEN(A6136)&gt;0,VLOOKUP(A6136,Seguimiento_Mar_2025!G$4:H$356,2,FALSE),"")</f>
        <v/>
      </c>
      <c r="C6136" s="1" t="str">
        <f>+IF(LEN(A6136)&gt;0,VLOOKUP(A6136,Seguimiento_Mar_2025!G$4:J$356,4,FALSE),"")</f>
        <v/>
      </c>
      <c r="D6136" s="2"/>
      <c r="E6136" t="str">
        <f t="shared" si="193"/>
        <v/>
      </c>
      <c r="F6136" t="str">
        <f t="shared" si="192"/>
        <v/>
      </c>
      <c r="H6136" s="2"/>
      <c r="I6136">
        <f>+ABS(SUMIF($A$4:$A$11183,A6136,$H$4:$H$11183)-IF(ISERROR(VLOOKUP(A6136,Seguimiento_Mar_2025!G$4:U$356,15,FALSE)),0,VLOOKUP(A6136,Seguimiento_Mar_2025!G$4:U$356,15,FALSE)))</f>
        <v>0</v>
      </c>
    </row>
    <row r="6137" spans="1:9">
      <c r="A6137" s="2"/>
      <c r="B6137" s="1" t="str">
        <f>+IF(LEN(A6137)&gt;0,VLOOKUP(A6137,Seguimiento_Mar_2025!G$4:H$356,2,FALSE),"")</f>
        <v/>
      </c>
      <c r="C6137" s="1" t="str">
        <f>+IF(LEN(A6137)&gt;0,VLOOKUP(A6137,Seguimiento_Mar_2025!G$4:J$356,4,FALSE),"")</f>
        <v/>
      </c>
      <c r="D6137" s="2"/>
      <c r="E6137" t="str">
        <f t="shared" si="193"/>
        <v/>
      </c>
      <c r="F6137" t="str">
        <f t="shared" si="192"/>
        <v/>
      </c>
      <c r="H6137" s="2"/>
      <c r="I6137">
        <f>+ABS(SUMIF($A$4:$A$11183,A6137,$H$4:$H$11183)-IF(ISERROR(VLOOKUP(A6137,Seguimiento_Mar_2025!G$4:U$356,15,FALSE)),0,VLOOKUP(A6137,Seguimiento_Mar_2025!G$4:U$356,15,FALSE)))</f>
        <v>0</v>
      </c>
    </row>
    <row r="6138" spans="1:9">
      <c r="A6138" s="2"/>
      <c r="B6138" s="1" t="str">
        <f>+IF(LEN(A6138)&gt;0,VLOOKUP(A6138,Seguimiento_Mar_2025!G$4:H$356,2,FALSE),"")</f>
        <v/>
      </c>
      <c r="C6138" s="1" t="str">
        <f>+IF(LEN(A6138)&gt;0,VLOOKUP(A6138,Seguimiento_Mar_2025!G$4:J$356,4,FALSE),"")</f>
        <v/>
      </c>
      <c r="D6138" s="2"/>
      <c r="E6138" t="str">
        <f t="shared" si="193"/>
        <v/>
      </c>
      <c r="F6138" t="str">
        <f t="shared" si="192"/>
        <v/>
      </c>
      <c r="H6138" s="2"/>
      <c r="I6138">
        <f>+ABS(SUMIF($A$4:$A$11183,A6138,$H$4:$H$11183)-IF(ISERROR(VLOOKUP(A6138,Seguimiento_Mar_2025!G$4:U$356,15,FALSE)),0,VLOOKUP(A6138,Seguimiento_Mar_2025!G$4:U$356,15,FALSE)))</f>
        <v>0</v>
      </c>
    </row>
    <row r="6139" spans="1:9">
      <c r="A6139" s="2"/>
      <c r="B6139" s="1" t="str">
        <f>+IF(LEN(A6139)&gt;0,VLOOKUP(A6139,Seguimiento_Mar_2025!G$4:H$356,2,FALSE),"")</f>
        <v/>
      </c>
      <c r="C6139" s="1" t="str">
        <f>+IF(LEN(A6139)&gt;0,VLOOKUP(A6139,Seguimiento_Mar_2025!G$4:J$356,4,FALSE),"")</f>
        <v/>
      </c>
      <c r="D6139" s="2"/>
      <c r="E6139" t="str">
        <f t="shared" si="193"/>
        <v/>
      </c>
      <c r="F6139" t="str">
        <f t="shared" si="192"/>
        <v/>
      </c>
      <c r="H6139" s="2"/>
      <c r="I6139">
        <f>+ABS(SUMIF($A$4:$A$11183,A6139,$H$4:$H$11183)-IF(ISERROR(VLOOKUP(A6139,Seguimiento_Mar_2025!G$4:U$356,15,FALSE)),0,VLOOKUP(A6139,Seguimiento_Mar_2025!G$4:U$356,15,FALSE)))</f>
        <v>0</v>
      </c>
    </row>
    <row r="6140" spans="1:9">
      <c r="A6140" s="2"/>
      <c r="B6140" s="1" t="str">
        <f>+IF(LEN(A6140)&gt;0,VLOOKUP(A6140,Seguimiento_Mar_2025!G$4:H$356,2,FALSE),"")</f>
        <v/>
      </c>
      <c r="C6140" s="1" t="str">
        <f>+IF(LEN(A6140)&gt;0,VLOOKUP(A6140,Seguimiento_Mar_2025!G$4:J$356,4,FALSE),"")</f>
        <v/>
      </c>
      <c r="D6140" s="2"/>
      <c r="E6140" t="str">
        <f t="shared" si="193"/>
        <v/>
      </c>
      <c r="F6140" t="str">
        <f t="shared" si="192"/>
        <v/>
      </c>
      <c r="H6140" s="2"/>
      <c r="I6140">
        <f>+ABS(SUMIF($A$4:$A$11183,A6140,$H$4:$H$11183)-IF(ISERROR(VLOOKUP(A6140,Seguimiento_Mar_2025!G$4:U$356,15,FALSE)),0,VLOOKUP(A6140,Seguimiento_Mar_2025!G$4:U$356,15,FALSE)))</f>
        <v>0</v>
      </c>
    </row>
    <row r="6141" spans="1:9">
      <c r="A6141" s="2"/>
      <c r="B6141" s="1" t="str">
        <f>+IF(LEN(A6141)&gt;0,VLOOKUP(A6141,Seguimiento_Mar_2025!G$4:H$356,2,FALSE),"")</f>
        <v/>
      </c>
      <c r="C6141" s="1" t="str">
        <f>+IF(LEN(A6141)&gt;0,VLOOKUP(A6141,Seguimiento_Mar_2025!G$4:J$356,4,FALSE),"")</f>
        <v/>
      </c>
      <c r="D6141" s="2"/>
      <c r="E6141" t="str">
        <f t="shared" si="193"/>
        <v/>
      </c>
      <c r="F6141" t="str">
        <f t="shared" si="192"/>
        <v/>
      </c>
      <c r="H6141" s="2"/>
      <c r="I6141">
        <f>+ABS(SUMIF($A$4:$A$11183,A6141,$H$4:$H$11183)-IF(ISERROR(VLOOKUP(A6141,Seguimiento_Mar_2025!G$4:U$356,15,FALSE)),0,VLOOKUP(A6141,Seguimiento_Mar_2025!G$4:U$356,15,FALSE)))</f>
        <v>0</v>
      </c>
    </row>
    <row r="6142" spans="1:9">
      <c r="A6142" s="2"/>
      <c r="B6142" s="1" t="str">
        <f>+IF(LEN(A6142)&gt;0,VLOOKUP(A6142,Seguimiento_Mar_2025!G$4:H$356,2,FALSE),"")</f>
        <v/>
      </c>
      <c r="C6142" s="1" t="str">
        <f>+IF(LEN(A6142)&gt;0,VLOOKUP(A6142,Seguimiento_Mar_2025!G$4:J$356,4,FALSE),"")</f>
        <v/>
      </c>
      <c r="D6142" s="2"/>
      <c r="E6142" t="str">
        <f t="shared" si="193"/>
        <v/>
      </c>
      <c r="F6142" t="str">
        <f t="shared" si="192"/>
        <v/>
      </c>
      <c r="H6142" s="2"/>
      <c r="I6142">
        <f>+ABS(SUMIF($A$4:$A$11183,A6142,$H$4:$H$11183)-IF(ISERROR(VLOOKUP(A6142,Seguimiento_Mar_2025!G$4:U$356,15,FALSE)),0,VLOOKUP(A6142,Seguimiento_Mar_2025!G$4:U$356,15,FALSE)))</f>
        <v>0</v>
      </c>
    </row>
    <row r="6143" spans="1:9">
      <c r="A6143" s="2"/>
      <c r="B6143" s="1" t="str">
        <f>+IF(LEN(A6143)&gt;0,VLOOKUP(A6143,Seguimiento_Mar_2025!G$4:H$356,2,FALSE),"")</f>
        <v/>
      </c>
      <c r="C6143" s="1" t="str">
        <f>+IF(LEN(A6143)&gt;0,VLOOKUP(A6143,Seguimiento_Mar_2025!G$4:J$356,4,FALSE),"")</f>
        <v/>
      </c>
      <c r="D6143" s="2"/>
      <c r="E6143" t="str">
        <f t="shared" si="193"/>
        <v/>
      </c>
      <c r="F6143" t="str">
        <f t="shared" si="192"/>
        <v/>
      </c>
      <c r="H6143" s="2"/>
      <c r="I6143">
        <f>+ABS(SUMIF($A$4:$A$11183,A6143,$H$4:$H$11183)-IF(ISERROR(VLOOKUP(A6143,Seguimiento_Mar_2025!G$4:U$356,15,FALSE)),0,VLOOKUP(A6143,Seguimiento_Mar_2025!G$4:U$356,15,FALSE)))</f>
        <v>0</v>
      </c>
    </row>
    <row r="6144" spans="1:9">
      <c r="A6144" s="2"/>
      <c r="B6144" s="1" t="str">
        <f>+IF(LEN(A6144)&gt;0,VLOOKUP(A6144,Seguimiento_Mar_2025!G$4:H$356,2,FALSE),"")</f>
        <v/>
      </c>
      <c r="C6144" s="1" t="str">
        <f>+IF(LEN(A6144)&gt;0,VLOOKUP(A6144,Seguimiento_Mar_2025!G$4:J$356,4,FALSE),"")</f>
        <v/>
      </c>
      <c r="D6144" s="2"/>
      <c r="E6144" t="str">
        <f t="shared" si="193"/>
        <v/>
      </c>
      <c r="F6144" t="str">
        <f t="shared" si="192"/>
        <v/>
      </c>
      <c r="H6144" s="2"/>
      <c r="I6144">
        <f>+ABS(SUMIF($A$4:$A$11183,A6144,$H$4:$H$11183)-IF(ISERROR(VLOOKUP(A6144,Seguimiento_Mar_2025!G$4:U$356,15,FALSE)),0,VLOOKUP(A6144,Seguimiento_Mar_2025!G$4:U$356,15,FALSE)))</f>
        <v>0</v>
      </c>
    </row>
    <row r="6145" spans="1:9">
      <c r="A6145" s="2"/>
      <c r="B6145" s="1" t="str">
        <f>+IF(LEN(A6145)&gt;0,VLOOKUP(A6145,Seguimiento_Mar_2025!G$4:H$356,2,FALSE),"")</f>
        <v/>
      </c>
      <c r="C6145" s="1" t="str">
        <f>+IF(LEN(A6145)&gt;0,VLOOKUP(A6145,Seguimiento_Mar_2025!G$4:J$356,4,FALSE),"")</f>
        <v/>
      </c>
      <c r="D6145" s="2"/>
      <c r="E6145" t="str">
        <f t="shared" si="193"/>
        <v/>
      </c>
      <c r="F6145" t="str">
        <f t="shared" si="192"/>
        <v/>
      </c>
      <c r="H6145" s="2"/>
      <c r="I6145">
        <f>+ABS(SUMIF($A$4:$A$11183,A6145,$H$4:$H$11183)-IF(ISERROR(VLOOKUP(A6145,Seguimiento_Mar_2025!G$4:U$356,15,FALSE)),0,VLOOKUP(A6145,Seguimiento_Mar_2025!G$4:U$356,15,FALSE)))</f>
        <v>0</v>
      </c>
    </row>
    <row r="6146" spans="1:9">
      <c r="A6146" s="2"/>
      <c r="B6146" s="1" t="str">
        <f>+IF(LEN(A6146)&gt;0,VLOOKUP(A6146,Seguimiento_Mar_2025!G$4:H$356,2,FALSE),"")</f>
        <v/>
      </c>
      <c r="C6146" s="1" t="str">
        <f>+IF(LEN(A6146)&gt;0,VLOOKUP(A6146,Seguimiento_Mar_2025!G$4:J$356,4,FALSE),"")</f>
        <v/>
      </c>
      <c r="D6146" s="2"/>
      <c r="E6146" t="str">
        <f t="shared" si="193"/>
        <v/>
      </c>
      <c r="F6146" t="str">
        <f t="shared" si="192"/>
        <v/>
      </c>
      <c r="H6146" s="2"/>
      <c r="I6146">
        <f>+ABS(SUMIF($A$4:$A$11183,A6146,$H$4:$H$11183)-IF(ISERROR(VLOOKUP(A6146,Seguimiento_Mar_2025!G$4:U$356,15,FALSE)),0,VLOOKUP(A6146,Seguimiento_Mar_2025!G$4:U$356,15,FALSE)))</f>
        <v>0</v>
      </c>
    </row>
    <row r="6147" spans="1:9">
      <c r="A6147" s="2"/>
      <c r="B6147" s="1" t="str">
        <f>+IF(LEN(A6147)&gt;0,VLOOKUP(A6147,Seguimiento_Mar_2025!G$4:H$356,2,FALSE),"")</f>
        <v/>
      </c>
      <c r="C6147" s="1" t="str">
        <f>+IF(LEN(A6147)&gt;0,VLOOKUP(A6147,Seguimiento_Mar_2025!G$4:J$356,4,FALSE),"")</f>
        <v/>
      </c>
      <c r="D6147" s="2"/>
      <c r="E6147" t="str">
        <f t="shared" si="193"/>
        <v/>
      </c>
      <c r="F6147" t="str">
        <f t="shared" si="192"/>
        <v/>
      </c>
      <c r="H6147" s="2"/>
      <c r="I6147">
        <f>+ABS(SUMIF($A$4:$A$11183,A6147,$H$4:$H$11183)-IF(ISERROR(VLOOKUP(A6147,Seguimiento_Mar_2025!G$4:U$356,15,FALSE)),0,VLOOKUP(A6147,Seguimiento_Mar_2025!G$4:U$356,15,FALSE)))</f>
        <v>0</v>
      </c>
    </row>
    <row r="6148" spans="1:9">
      <c r="A6148" s="2"/>
      <c r="B6148" s="1" t="str">
        <f>+IF(LEN(A6148)&gt;0,VLOOKUP(A6148,Seguimiento_Mar_2025!G$4:H$356,2,FALSE),"")</f>
        <v/>
      </c>
      <c r="C6148" s="1" t="str">
        <f>+IF(LEN(A6148)&gt;0,VLOOKUP(A6148,Seguimiento_Mar_2025!G$4:J$356,4,FALSE),"")</f>
        <v/>
      </c>
      <c r="D6148" s="2"/>
      <c r="E6148" t="str">
        <f t="shared" si="193"/>
        <v/>
      </c>
      <c r="F6148" t="str">
        <f t="shared" ref="F6148:F6211" si="194">+IF(IF(LEN(E6148)&gt;0,COUNTIF($E$4:$E$11183,E6148),"")=1,"",IF(LEN(E6148)&gt;0,COUNTIF($E$4:$E$11183,E6148),""))</f>
        <v/>
      </c>
      <c r="H6148" s="2"/>
      <c r="I6148">
        <f>+ABS(SUMIF($A$4:$A$11183,A6148,$H$4:$H$11183)-IF(ISERROR(VLOOKUP(A6148,Seguimiento_Mar_2025!G$4:U$356,15,FALSE)),0,VLOOKUP(A6148,Seguimiento_Mar_2025!G$4:U$356,15,FALSE)))</f>
        <v>0</v>
      </c>
    </row>
    <row r="6149" spans="1:9">
      <c r="A6149" s="2"/>
      <c r="B6149" s="1" t="str">
        <f>+IF(LEN(A6149)&gt;0,VLOOKUP(A6149,Seguimiento_Mar_2025!G$4:H$356,2,FALSE),"")</f>
        <v/>
      </c>
      <c r="C6149" s="1" t="str">
        <f>+IF(LEN(A6149)&gt;0,VLOOKUP(A6149,Seguimiento_Mar_2025!G$4:J$356,4,FALSE),"")</f>
        <v/>
      </c>
      <c r="D6149" s="2"/>
      <c r="E6149" t="str">
        <f t="shared" si="193"/>
        <v/>
      </c>
      <c r="F6149" t="str">
        <f t="shared" si="194"/>
        <v/>
      </c>
      <c r="H6149" s="2"/>
      <c r="I6149">
        <f>+ABS(SUMIF($A$4:$A$11183,A6149,$H$4:$H$11183)-IF(ISERROR(VLOOKUP(A6149,Seguimiento_Mar_2025!G$4:U$356,15,FALSE)),0,VLOOKUP(A6149,Seguimiento_Mar_2025!G$4:U$356,15,FALSE)))</f>
        <v>0</v>
      </c>
    </row>
    <row r="6150" spans="1:9">
      <c r="A6150" s="2"/>
      <c r="B6150" s="1" t="str">
        <f>+IF(LEN(A6150)&gt;0,VLOOKUP(A6150,Seguimiento_Mar_2025!G$4:H$356,2,FALSE),"")</f>
        <v/>
      </c>
      <c r="C6150" s="1" t="str">
        <f>+IF(LEN(A6150)&gt;0,VLOOKUP(A6150,Seguimiento_Mar_2025!G$4:J$356,4,FALSE),"")</f>
        <v/>
      </c>
      <c r="D6150" s="2"/>
      <c r="E6150" t="str">
        <f t="shared" si="193"/>
        <v/>
      </c>
      <c r="F6150" t="str">
        <f t="shared" si="194"/>
        <v/>
      </c>
      <c r="H6150" s="2"/>
      <c r="I6150">
        <f>+ABS(SUMIF($A$4:$A$11183,A6150,$H$4:$H$11183)-IF(ISERROR(VLOOKUP(A6150,Seguimiento_Mar_2025!G$4:U$356,15,FALSE)),0,VLOOKUP(A6150,Seguimiento_Mar_2025!G$4:U$356,15,FALSE)))</f>
        <v>0</v>
      </c>
    </row>
    <row r="6151" spans="1:9">
      <c r="A6151" s="2"/>
      <c r="B6151" s="1" t="str">
        <f>+IF(LEN(A6151)&gt;0,VLOOKUP(A6151,Seguimiento_Mar_2025!G$4:H$356,2,FALSE),"")</f>
        <v/>
      </c>
      <c r="C6151" s="1" t="str">
        <f>+IF(LEN(A6151)&gt;0,VLOOKUP(A6151,Seguimiento_Mar_2025!G$4:J$356,4,FALSE),"")</f>
        <v/>
      </c>
      <c r="D6151" s="2"/>
      <c r="E6151" t="str">
        <f t="shared" si="193"/>
        <v/>
      </c>
      <c r="F6151" t="str">
        <f t="shared" si="194"/>
        <v/>
      </c>
      <c r="H6151" s="2"/>
      <c r="I6151">
        <f>+ABS(SUMIF($A$4:$A$11183,A6151,$H$4:$H$11183)-IF(ISERROR(VLOOKUP(A6151,Seguimiento_Mar_2025!G$4:U$356,15,FALSE)),0,VLOOKUP(A6151,Seguimiento_Mar_2025!G$4:U$356,15,FALSE)))</f>
        <v>0</v>
      </c>
    </row>
    <row r="6152" spans="1:9">
      <c r="A6152" s="2"/>
      <c r="B6152" s="1" t="str">
        <f>+IF(LEN(A6152)&gt;0,VLOOKUP(A6152,Seguimiento_Mar_2025!G$4:H$356,2,FALSE),"")</f>
        <v/>
      </c>
      <c r="C6152" s="1" t="str">
        <f>+IF(LEN(A6152)&gt;0,VLOOKUP(A6152,Seguimiento_Mar_2025!G$4:J$356,4,FALSE),"")</f>
        <v/>
      </c>
      <c r="D6152" s="2"/>
      <c r="E6152" t="str">
        <f t="shared" si="193"/>
        <v/>
      </c>
      <c r="F6152" t="str">
        <f t="shared" si="194"/>
        <v/>
      </c>
      <c r="H6152" s="2"/>
      <c r="I6152">
        <f>+ABS(SUMIF($A$4:$A$11183,A6152,$H$4:$H$11183)-IF(ISERROR(VLOOKUP(A6152,Seguimiento_Mar_2025!G$4:U$356,15,FALSE)),0,VLOOKUP(A6152,Seguimiento_Mar_2025!G$4:U$356,15,FALSE)))</f>
        <v>0</v>
      </c>
    </row>
    <row r="6153" spans="1:9">
      <c r="A6153" s="2"/>
      <c r="B6153" s="1" t="str">
        <f>+IF(LEN(A6153)&gt;0,VLOOKUP(A6153,Seguimiento_Mar_2025!G$4:H$356,2,FALSE),"")</f>
        <v/>
      </c>
      <c r="C6153" s="1" t="str">
        <f>+IF(LEN(A6153)&gt;0,VLOOKUP(A6153,Seguimiento_Mar_2025!G$4:J$356,4,FALSE),"")</f>
        <v/>
      </c>
      <c r="D6153" s="2"/>
      <c r="E6153" t="str">
        <f t="shared" si="193"/>
        <v/>
      </c>
      <c r="F6153" t="str">
        <f t="shared" si="194"/>
        <v/>
      </c>
      <c r="H6153" s="2"/>
      <c r="I6153">
        <f>+ABS(SUMIF($A$4:$A$11183,A6153,$H$4:$H$11183)-IF(ISERROR(VLOOKUP(A6153,Seguimiento_Mar_2025!G$4:U$356,15,FALSE)),0,VLOOKUP(A6153,Seguimiento_Mar_2025!G$4:U$356,15,FALSE)))</f>
        <v>0</v>
      </c>
    </row>
    <row r="6154" spans="1:9">
      <c r="A6154" s="2"/>
      <c r="B6154" s="1" t="str">
        <f>+IF(LEN(A6154)&gt;0,VLOOKUP(A6154,Seguimiento_Mar_2025!G$4:H$356,2,FALSE),"")</f>
        <v/>
      </c>
      <c r="C6154" s="1" t="str">
        <f>+IF(LEN(A6154)&gt;0,VLOOKUP(A6154,Seguimiento_Mar_2025!G$4:J$356,4,FALSE),"")</f>
        <v/>
      </c>
      <c r="D6154" s="2"/>
      <c r="E6154" t="str">
        <f t="shared" si="193"/>
        <v/>
      </c>
      <c r="F6154" t="str">
        <f t="shared" si="194"/>
        <v/>
      </c>
      <c r="H6154" s="2"/>
      <c r="I6154">
        <f>+ABS(SUMIF($A$4:$A$11183,A6154,$H$4:$H$11183)-IF(ISERROR(VLOOKUP(A6154,Seguimiento_Mar_2025!G$4:U$356,15,FALSE)),0,VLOOKUP(A6154,Seguimiento_Mar_2025!G$4:U$356,15,FALSE)))</f>
        <v>0</v>
      </c>
    </row>
    <row r="6155" spans="1:9">
      <c r="A6155" s="2"/>
      <c r="B6155" s="1" t="str">
        <f>+IF(LEN(A6155)&gt;0,VLOOKUP(A6155,Seguimiento_Mar_2025!G$4:H$356,2,FALSE),"")</f>
        <v/>
      </c>
      <c r="C6155" s="1" t="str">
        <f>+IF(LEN(A6155)&gt;0,VLOOKUP(A6155,Seguimiento_Mar_2025!G$4:J$356,4,FALSE),"")</f>
        <v/>
      </c>
      <c r="D6155" s="2"/>
      <c r="E6155" t="str">
        <f t="shared" si="193"/>
        <v/>
      </c>
      <c r="F6155" t="str">
        <f t="shared" si="194"/>
        <v/>
      </c>
      <c r="H6155" s="2"/>
      <c r="I6155">
        <f>+ABS(SUMIF($A$4:$A$11183,A6155,$H$4:$H$11183)-IF(ISERROR(VLOOKUP(A6155,Seguimiento_Mar_2025!G$4:U$356,15,FALSE)),0,VLOOKUP(A6155,Seguimiento_Mar_2025!G$4:U$356,15,FALSE)))</f>
        <v>0</v>
      </c>
    </row>
    <row r="6156" spans="1:9">
      <c r="A6156" s="2"/>
      <c r="B6156" s="1" t="str">
        <f>+IF(LEN(A6156)&gt;0,VLOOKUP(A6156,Seguimiento_Mar_2025!G$4:H$356,2,FALSE),"")</f>
        <v/>
      </c>
      <c r="C6156" s="1" t="str">
        <f>+IF(LEN(A6156)&gt;0,VLOOKUP(A6156,Seguimiento_Mar_2025!G$4:J$356,4,FALSE),"")</f>
        <v/>
      </c>
      <c r="D6156" s="2"/>
      <c r="E6156" t="str">
        <f t="shared" si="193"/>
        <v/>
      </c>
      <c r="F6156" t="str">
        <f t="shared" si="194"/>
        <v/>
      </c>
      <c r="H6156" s="2"/>
      <c r="I6156">
        <f>+ABS(SUMIF($A$4:$A$11183,A6156,$H$4:$H$11183)-IF(ISERROR(VLOOKUP(A6156,Seguimiento_Mar_2025!G$4:U$356,15,FALSE)),0,VLOOKUP(A6156,Seguimiento_Mar_2025!G$4:U$356,15,FALSE)))</f>
        <v>0</v>
      </c>
    </row>
    <row r="6157" spans="1:9">
      <c r="A6157" s="2"/>
      <c r="B6157" s="1" t="str">
        <f>+IF(LEN(A6157)&gt;0,VLOOKUP(A6157,Seguimiento_Mar_2025!G$4:H$356,2,FALSE),"")</f>
        <v/>
      </c>
      <c r="C6157" s="1" t="str">
        <f>+IF(LEN(A6157)&gt;0,VLOOKUP(A6157,Seguimiento_Mar_2025!G$4:J$356,4,FALSE),"")</f>
        <v/>
      </c>
      <c r="D6157" s="2"/>
      <c r="E6157" t="str">
        <f t="shared" si="193"/>
        <v/>
      </c>
      <c r="F6157" t="str">
        <f t="shared" si="194"/>
        <v/>
      </c>
      <c r="H6157" s="2"/>
      <c r="I6157">
        <f>+ABS(SUMIF($A$4:$A$11183,A6157,$H$4:$H$11183)-IF(ISERROR(VLOOKUP(A6157,Seguimiento_Mar_2025!G$4:U$356,15,FALSE)),0,VLOOKUP(A6157,Seguimiento_Mar_2025!G$4:U$356,15,FALSE)))</f>
        <v>0</v>
      </c>
    </row>
    <row r="6158" spans="1:9">
      <c r="A6158" s="2"/>
      <c r="B6158" s="1" t="str">
        <f>+IF(LEN(A6158)&gt;0,VLOOKUP(A6158,Seguimiento_Mar_2025!G$4:H$356,2,FALSE),"")</f>
        <v/>
      </c>
      <c r="C6158" s="1" t="str">
        <f>+IF(LEN(A6158)&gt;0,VLOOKUP(A6158,Seguimiento_Mar_2025!G$4:J$356,4,FALSE),"")</f>
        <v/>
      </c>
      <c r="D6158" s="2"/>
      <c r="E6158" t="str">
        <f t="shared" si="193"/>
        <v/>
      </c>
      <c r="F6158" t="str">
        <f t="shared" si="194"/>
        <v/>
      </c>
      <c r="H6158" s="2"/>
      <c r="I6158">
        <f>+ABS(SUMIF($A$4:$A$11183,A6158,$H$4:$H$11183)-IF(ISERROR(VLOOKUP(A6158,Seguimiento_Mar_2025!G$4:U$356,15,FALSE)),0,VLOOKUP(A6158,Seguimiento_Mar_2025!G$4:U$356,15,FALSE)))</f>
        <v>0</v>
      </c>
    </row>
    <row r="6159" spans="1:9">
      <c r="A6159" s="2"/>
      <c r="B6159" s="1" t="str">
        <f>+IF(LEN(A6159)&gt;0,VLOOKUP(A6159,Seguimiento_Mar_2025!G$4:H$356,2,FALSE),"")</f>
        <v/>
      </c>
      <c r="C6159" s="1" t="str">
        <f>+IF(LEN(A6159)&gt;0,VLOOKUP(A6159,Seguimiento_Mar_2025!G$4:J$356,4,FALSE),"")</f>
        <v/>
      </c>
      <c r="D6159" s="2"/>
      <c r="E6159" t="str">
        <f t="shared" si="193"/>
        <v/>
      </c>
      <c r="F6159" t="str">
        <f t="shared" si="194"/>
        <v/>
      </c>
      <c r="H6159" s="2"/>
      <c r="I6159">
        <f>+ABS(SUMIF($A$4:$A$11183,A6159,$H$4:$H$11183)-IF(ISERROR(VLOOKUP(A6159,Seguimiento_Mar_2025!G$4:U$356,15,FALSE)),0,VLOOKUP(A6159,Seguimiento_Mar_2025!G$4:U$356,15,FALSE)))</f>
        <v>0</v>
      </c>
    </row>
    <row r="6160" spans="1:9">
      <c r="A6160" s="2"/>
      <c r="B6160" s="1" t="str">
        <f>+IF(LEN(A6160)&gt;0,VLOOKUP(A6160,Seguimiento_Mar_2025!G$4:H$356,2,FALSE),"")</f>
        <v/>
      </c>
      <c r="C6160" s="1" t="str">
        <f>+IF(LEN(A6160)&gt;0,VLOOKUP(A6160,Seguimiento_Mar_2025!G$4:J$356,4,FALSE),"")</f>
        <v/>
      </c>
      <c r="D6160" s="2"/>
      <c r="E6160" t="str">
        <f t="shared" si="193"/>
        <v/>
      </c>
      <c r="F6160" t="str">
        <f t="shared" si="194"/>
        <v/>
      </c>
      <c r="H6160" s="2"/>
      <c r="I6160">
        <f>+ABS(SUMIF($A$4:$A$11183,A6160,$H$4:$H$11183)-IF(ISERROR(VLOOKUP(A6160,Seguimiento_Mar_2025!G$4:U$356,15,FALSE)),0,VLOOKUP(A6160,Seguimiento_Mar_2025!G$4:U$356,15,FALSE)))</f>
        <v>0</v>
      </c>
    </row>
    <row r="6161" spans="1:9">
      <c r="A6161" s="2"/>
      <c r="B6161" s="1" t="str">
        <f>+IF(LEN(A6161)&gt;0,VLOOKUP(A6161,Seguimiento_Mar_2025!G$4:H$356,2,FALSE),"")</f>
        <v/>
      </c>
      <c r="C6161" s="1" t="str">
        <f>+IF(LEN(A6161)&gt;0,VLOOKUP(A6161,Seguimiento_Mar_2025!G$4:J$356,4,FALSE),"")</f>
        <v/>
      </c>
      <c r="D6161" s="2"/>
      <c r="E6161" t="str">
        <f t="shared" si="193"/>
        <v/>
      </c>
      <c r="F6161" t="str">
        <f t="shared" si="194"/>
        <v/>
      </c>
      <c r="H6161" s="2"/>
      <c r="I6161">
        <f>+ABS(SUMIF($A$4:$A$11183,A6161,$H$4:$H$11183)-IF(ISERROR(VLOOKUP(A6161,Seguimiento_Mar_2025!G$4:U$356,15,FALSE)),0,VLOOKUP(A6161,Seguimiento_Mar_2025!G$4:U$356,15,FALSE)))</f>
        <v>0</v>
      </c>
    </row>
    <row r="6162" spans="1:9">
      <c r="A6162" s="2"/>
      <c r="B6162" s="1" t="str">
        <f>+IF(LEN(A6162)&gt;0,VLOOKUP(A6162,Seguimiento_Mar_2025!G$4:H$356,2,FALSE),"")</f>
        <v/>
      </c>
      <c r="C6162" s="1" t="str">
        <f>+IF(LEN(A6162)&gt;0,VLOOKUP(A6162,Seguimiento_Mar_2025!G$4:J$356,4,FALSE),"")</f>
        <v/>
      </c>
      <c r="D6162" s="2"/>
      <c r="E6162" t="str">
        <f t="shared" si="193"/>
        <v/>
      </c>
      <c r="F6162" t="str">
        <f t="shared" si="194"/>
        <v/>
      </c>
      <c r="H6162" s="2"/>
      <c r="I6162">
        <f>+ABS(SUMIF($A$4:$A$11183,A6162,$H$4:$H$11183)-IF(ISERROR(VLOOKUP(A6162,Seguimiento_Mar_2025!G$4:U$356,15,FALSE)),0,VLOOKUP(A6162,Seguimiento_Mar_2025!G$4:U$356,15,FALSE)))</f>
        <v>0</v>
      </c>
    </row>
    <row r="6163" spans="1:9">
      <c r="A6163" s="2"/>
      <c r="B6163" s="1" t="str">
        <f>+IF(LEN(A6163)&gt;0,VLOOKUP(A6163,Seguimiento_Mar_2025!G$4:H$356,2,FALSE),"")</f>
        <v/>
      </c>
      <c r="C6163" s="1" t="str">
        <f>+IF(LEN(A6163)&gt;0,VLOOKUP(A6163,Seguimiento_Mar_2025!G$4:J$356,4,FALSE),"")</f>
        <v/>
      </c>
      <c r="D6163" s="2"/>
      <c r="E6163" t="str">
        <f t="shared" si="193"/>
        <v/>
      </c>
      <c r="F6163" t="str">
        <f t="shared" si="194"/>
        <v/>
      </c>
      <c r="H6163" s="2"/>
      <c r="I6163">
        <f>+ABS(SUMIF($A$4:$A$11183,A6163,$H$4:$H$11183)-IF(ISERROR(VLOOKUP(A6163,Seguimiento_Mar_2025!G$4:U$356,15,FALSE)),0,VLOOKUP(A6163,Seguimiento_Mar_2025!G$4:U$356,15,FALSE)))</f>
        <v>0</v>
      </c>
    </row>
    <row r="6164" spans="1:9">
      <c r="A6164" s="2"/>
      <c r="B6164" s="1" t="str">
        <f>+IF(LEN(A6164)&gt;0,VLOOKUP(A6164,Seguimiento_Mar_2025!G$4:H$356,2,FALSE),"")</f>
        <v/>
      </c>
      <c r="C6164" s="1" t="str">
        <f>+IF(LEN(A6164)&gt;0,VLOOKUP(A6164,Seguimiento_Mar_2025!G$4:J$356,4,FALSE),"")</f>
        <v/>
      </c>
      <c r="D6164" s="2"/>
      <c r="E6164" t="str">
        <f t="shared" si="193"/>
        <v/>
      </c>
      <c r="F6164" t="str">
        <f t="shared" si="194"/>
        <v/>
      </c>
      <c r="H6164" s="2"/>
      <c r="I6164">
        <f>+ABS(SUMIF($A$4:$A$11183,A6164,$H$4:$H$11183)-IF(ISERROR(VLOOKUP(A6164,Seguimiento_Mar_2025!G$4:U$356,15,FALSE)),0,VLOOKUP(A6164,Seguimiento_Mar_2025!G$4:U$356,15,FALSE)))</f>
        <v>0</v>
      </c>
    </row>
    <row r="6165" spans="1:9">
      <c r="A6165" s="2"/>
      <c r="B6165" s="1" t="str">
        <f>+IF(LEN(A6165)&gt;0,VLOOKUP(A6165,Seguimiento_Mar_2025!G$4:H$356,2,FALSE),"")</f>
        <v/>
      </c>
      <c r="C6165" s="1" t="str">
        <f>+IF(LEN(A6165)&gt;0,VLOOKUP(A6165,Seguimiento_Mar_2025!G$4:J$356,4,FALSE),"")</f>
        <v/>
      </c>
      <c r="D6165" s="2"/>
      <c r="E6165" t="str">
        <f t="shared" si="193"/>
        <v/>
      </c>
      <c r="F6165" t="str">
        <f t="shared" si="194"/>
        <v/>
      </c>
      <c r="H6165" s="2"/>
      <c r="I6165">
        <f>+ABS(SUMIF($A$4:$A$11183,A6165,$H$4:$H$11183)-IF(ISERROR(VLOOKUP(A6165,Seguimiento_Mar_2025!G$4:U$356,15,FALSE)),0,VLOOKUP(A6165,Seguimiento_Mar_2025!G$4:U$356,15,FALSE)))</f>
        <v>0</v>
      </c>
    </row>
    <row r="6166" spans="1:9">
      <c r="A6166" s="2"/>
      <c r="B6166" s="1" t="str">
        <f>+IF(LEN(A6166)&gt;0,VLOOKUP(A6166,Seguimiento_Mar_2025!G$4:H$356,2,FALSE),"")</f>
        <v/>
      </c>
      <c r="C6166" s="1" t="str">
        <f>+IF(LEN(A6166)&gt;0,VLOOKUP(A6166,Seguimiento_Mar_2025!G$4:J$356,4,FALSE),"")</f>
        <v/>
      </c>
      <c r="D6166" s="2"/>
      <c r="E6166" t="str">
        <f t="shared" si="193"/>
        <v/>
      </c>
      <c r="F6166" t="str">
        <f t="shared" si="194"/>
        <v/>
      </c>
      <c r="H6166" s="2"/>
      <c r="I6166">
        <f>+ABS(SUMIF($A$4:$A$11183,A6166,$H$4:$H$11183)-IF(ISERROR(VLOOKUP(A6166,Seguimiento_Mar_2025!G$4:U$356,15,FALSE)),0,VLOOKUP(A6166,Seguimiento_Mar_2025!G$4:U$356,15,FALSE)))</f>
        <v>0</v>
      </c>
    </row>
    <row r="6167" spans="1:9">
      <c r="A6167" s="2"/>
      <c r="B6167" s="1" t="str">
        <f>+IF(LEN(A6167)&gt;0,VLOOKUP(A6167,Seguimiento_Mar_2025!G$4:H$356,2,FALSE),"")</f>
        <v/>
      </c>
      <c r="C6167" s="1" t="str">
        <f>+IF(LEN(A6167)&gt;0,VLOOKUP(A6167,Seguimiento_Mar_2025!G$4:J$356,4,FALSE),"")</f>
        <v/>
      </c>
      <c r="D6167" s="2"/>
      <c r="E6167" t="str">
        <f t="shared" si="193"/>
        <v/>
      </c>
      <c r="F6167" t="str">
        <f t="shared" si="194"/>
        <v/>
      </c>
      <c r="H6167" s="2"/>
      <c r="I6167">
        <f>+ABS(SUMIF($A$4:$A$11183,A6167,$H$4:$H$11183)-IF(ISERROR(VLOOKUP(A6167,Seguimiento_Mar_2025!G$4:U$356,15,FALSE)),0,VLOOKUP(A6167,Seguimiento_Mar_2025!G$4:U$356,15,FALSE)))</f>
        <v>0</v>
      </c>
    </row>
    <row r="6168" spans="1:9">
      <c r="A6168" s="2"/>
      <c r="B6168" s="1" t="str">
        <f>+IF(LEN(A6168)&gt;0,VLOOKUP(A6168,Seguimiento_Mar_2025!G$4:H$356,2,FALSE),"")</f>
        <v/>
      </c>
      <c r="C6168" s="1" t="str">
        <f>+IF(LEN(A6168)&gt;0,VLOOKUP(A6168,Seguimiento_Mar_2025!G$4:J$356,4,FALSE),"")</f>
        <v/>
      </c>
      <c r="D6168" s="2"/>
      <c r="E6168" t="str">
        <f t="shared" si="193"/>
        <v/>
      </c>
      <c r="F6168" t="str">
        <f t="shared" si="194"/>
        <v/>
      </c>
      <c r="H6168" s="2"/>
      <c r="I6168">
        <f>+ABS(SUMIF($A$4:$A$11183,A6168,$H$4:$H$11183)-IF(ISERROR(VLOOKUP(A6168,Seguimiento_Mar_2025!G$4:U$356,15,FALSE)),0,VLOOKUP(A6168,Seguimiento_Mar_2025!G$4:U$356,15,FALSE)))</f>
        <v>0</v>
      </c>
    </row>
    <row r="6169" spans="1:9">
      <c r="A6169" s="2"/>
      <c r="B6169" s="1" t="str">
        <f>+IF(LEN(A6169)&gt;0,VLOOKUP(A6169,Seguimiento_Mar_2025!G$4:H$356,2,FALSE),"")</f>
        <v/>
      </c>
      <c r="C6169" s="1" t="str">
        <f>+IF(LEN(A6169)&gt;0,VLOOKUP(A6169,Seguimiento_Mar_2025!G$4:J$356,4,FALSE),"")</f>
        <v/>
      </c>
      <c r="D6169" s="2"/>
      <c r="E6169" t="str">
        <f t="shared" si="193"/>
        <v/>
      </c>
      <c r="F6169" t="str">
        <f t="shared" si="194"/>
        <v/>
      </c>
      <c r="H6169" s="2"/>
      <c r="I6169">
        <f>+ABS(SUMIF($A$4:$A$11183,A6169,$H$4:$H$11183)-IF(ISERROR(VLOOKUP(A6169,Seguimiento_Mar_2025!G$4:U$356,15,FALSE)),0,VLOOKUP(A6169,Seguimiento_Mar_2025!G$4:U$356,15,FALSE)))</f>
        <v>0</v>
      </c>
    </row>
    <row r="6170" spans="1:9">
      <c r="A6170" s="2"/>
      <c r="B6170" s="1" t="str">
        <f>+IF(LEN(A6170)&gt;0,VLOOKUP(A6170,Seguimiento_Mar_2025!G$4:H$356,2,FALSE),"")</f>
        <v/>
      </c>
      <c r="C6170" s="1" t="str">
        <f>+IF(LEN(A6170)&gt;0,VLOOKUP(A6170,Seguimiento_Mar_2025!G$4:J$356,4,FALSE),"")</f>
        <v/>
      </c>
      <c r="D6170" s="2"/>
      <c r="E6170" t="str">
        <f t="shared" si="193"/>
        <v/>
      </c>
      <c r="F6170" t="str">
        <f t="shared" si="194"/>
        <v/>
      </c>
      <c r="H6170" s="2"/>
      <c r="I6170">
        <f>+ABS(SUMIF($A$4:$A$11183,A6170,$H$4:$H$11183)-IF(ISERROR(VLOOKUP(A6170,Seguimiento_Mar_2025!G$4:U$356,15,FALSE)),0,VLOOKUP(A6170,Seguimiento_Mar_2025!G$4:U$356,15,FALSE)))</f>
        <v>0</v>
      </c>
    </row>
    <row r="6171" spans="1:9">
      <c r="A6171" s="2"/>
      <c r="B6171" s="1" t="str">
        <f>+IF(LEN(A6171)&gt;0,VLOOKUP(A6171,Seguimiento_Mar_2025!G$4:H$356,2,FALSE),"")</f>
        <v/>
      </c>
      <c r="C6171" s="1" t="str">
        <f>+IF(LEN(A6171)&gt;0,VLOOKUP(A6171,Seguimiento_Mar_2025!G$4:J$356,4,FALSE),"")</f>
        <v/>
      </c>
      <c r="D6171" s="2"/>
      <c r="E6171" t="str">
        <f t="shared" si="193"/>
        <v/>
      </c>
      <c r="F6171" t="str">
        <f t="shared" si="194"/>
        <v/>
      </c>
      <c r="H6171" s="2"/>
      <c r="I6171">
        <f>+ABS(SUMIF($A$4:$A$11183,A6171,$H$4:$H$11183)-IF(ISERROR(VLOOKUP(A6171,Seguimiento_Mar_2025!G$4:U$356,15,FALSE)),0,VLOOKUP(A6171,Seguimiento_Mar_2025!G$4:U$356,15,FALSE)))</f>
        <v>0</v>
      </c>
    </row>
    <row r="6172" spans="1:9">
      <c r="A6172" s="2"/>
      <c r="B6172" s="1" t="str">
        <f>+IF(LEN(A6172)&gt;0,VLOOKUP(A6172,Seguimiento_Mar_2025!G$4:H$356,2,FALSE),"")</f>
        <v/>
      </c>
      <c r="C6172" s="1" t="str">
        <f>+IF(LEN(A6172)&gt;0,VLOOKUP(A6172,Seguimiento_Mar_2025!G$4:J$356,4,FALSE),"")</f>
        <v/>
      </c>
      <c r="D6172" s="2"/>
      <c r="E6172" t="str">
        <f t="shared" si="193"/>
        <v/>
      </c>
      <c r="F6172" t="str">
        <f t="shared" si="194"/>
        <v/>
      </c>
      <c r="H6172" s="2"/>
      <c r="I6172">
        <f>+ABS(SUMIF($A$4:$A$11183,A6172,$H$4:$H$11183)-IF(ISERROR(VLOOKUP(A6172,Seguimiento_Mar_2025!G$4:U$356,15,FALSE)),0,VLOOKUP(A6172,Seguimiento_Mar_2025!G$4:U$356,15,FALSE)))</f>
        <v>0</v>
      </c>
    </row>
    <row r="6173" spans="1:9">
      <c r="A6173" s="2"/>
      <c r="B6173" s="1" t="str">
        <f>+IF(LEN(A6173)&gt;0,VLOOKUP(A6173,Seguimiento_Mar_2025!G$4:H$356,2,FALSE),"")</f>
        <v/>
      </c>
      <c r="C6173" s="1" t="str">
        <f>+IF(LEN(A6173)&gt;0,VLOOKUP(A6173,Seguimiento_Mar_2025!G$4:J$356,4,FALSE),"")</f>
        <v/>
      </c>
      <c r="D6173" s="2"/>
      <c r="E6173" t="str">
        <f t="shared" si="193"/>
        <v/>
      </c>
      <c r="F6173" t="str">
        <f t="shared" si="194"/>
        <v/>
      </c>
      <c r="H6173" s="2"/>
      <c r="I6173">
        <f>+ABS(SUMIF($A$4:$A$11183,A6173,$H$4:$H$11183)-IF(ISERROR(VLOOKUP(A6173,Seguimiento_Mar_2025!G$4:U$356,15,FALSE)),0,VLOOKUP(A6173,Seguimiento_Mar_2025!G$4:U$356,15,FALSE)))</f>
        <v>0</v>
      </c>
    </row>
    <row r="6174" spans="1:9">
      <c r="A6174" s="2"/>
      <c r="B6174" s="1" t="str">
        <f>+IF(LEN(A6174)&gt;0,VLOOKUP(A6174,Seguimiento_Mar_2025!G$4:H$356,2,FALSE),"")</f>
        <v/>
      </c>
      <c r="C6174" s="1" t="str">
        <f>+IF(LEN(A6174)&gt;0,VLOOKUP(A6174,Seguimiento_Mar_2025!G$4:J$356,4,FALSE),"")</f>
        <v/>
      </c>
      <c r="D6174" s="2"/>
      <c r="E6174" t="str">
        <f t="shared" si="193"/>
        <v/>
      </c>
      <c r="F6174" t="str">
        <f t="shared" si="194"/>
        <v/>
      </c>
      <c r="H6174" s="2"/>
      <c r="I6174">
        <f>+ABS(SUMIF($A$4:$A$11183,A6174,$H$4:$H$11183)-IF(ISERROR(VLOOKUP(A6174,Seguimiento_Mar_2025!G$4:U$356,15,FALSE)),0,VLOOKUP(A6174,Seguimiento_Mar_2025!G$4:U$356,15,FALSE)))</f>
        <v>0</v>
      </c>
    </row>
    <row r="6175" spans="1:9">
      <c r="A6175" s="2"/>
      <c r="B6175" s="1" t="str">
        <f>+IF(LEN(A6175)&gt;0,VLOOKUP(A6175,Seguimiento_Mar_2025!G$4:H$356,2,FALSE),"")</f>
        <v/>
      </c>
      <c r="C6175" s="1" t="str">
        <f>+IF(LEN(A6175)&gt;0,VLOOKUP(A6175,Seguimiento_Mar_2025!G$4:J$356,4,FALSE),"")</f>
        <v/>
      </c>
      <c r="D6175" s="2"/>
      <c r="E6175" t="str">
        <f t="shared" si="193"/>
        <v/>
      </c>
      <c r="F6175" t="str">
        <f t="shared" si="194"/>
        <v/>
      </c>
      <c r="H6175" s="2"/>
      <c r="I6175">
        <f>+ABS(SUMIF($A$4:$A$11183,A6175,$H$4:$H$11183)-IF(ISERROR(VLOOKUP(A6175,Seguimiento_Mar_2025!G$4:U$356,15,FALSE)),0,VLOOKUP(A6175,Seguimiento_Mar_2025!G$4:U$356,15,FALSE)))</f>
        <v>0</v>
      </c>
    </row>
    <row r="6176" spans="1:9">
      <c r="A6176" s="2"/>
      <c r="B6176" s="1" t="str">
        <f>+IF(LEN(A6176)&gt;0,VLOOKUP(A6176,Seguimiento_Mar_2025!G$4:H$356,2,FALSE),"")</f>
        <v/>
      </c>
      <c r="C6176" s="1" t="str">
        <f>+IF(LEN(A6176)&gt;0,VLOOKUP(A6176,Seguimiento_Mar_2025!G$4:J$356,4,FALSE),"")</f>
        <v/>
      </c>
      <c r="D6176" s="2"/>
      <c r="E6176" t="str">
        <f t="shared" si="193"/>
        <v/>
      </c>
      <c r="F6176" t="str">
        <f t="shared" si="194"/>
        <v/>
      </c>
      <c r="H6176" s="2"/>
      <c r="I6176">
        <f>+ABS(SUMIF($A$4:$A$11183,A6176,$H$4:$H$11183)-IF(ISERROR(VLOOKUP(A6176,Seguimiento_Mar_2025!G$4:U$356,15,FALSE)),0,VLOOKUP(A6176,Seguimiento_Mar_2025!G$4:U$356,15,FALSE)))</f>
        <v>0</v>
      </c>
    </row>
    <row r="6177" spans="1:9">
      <c r="A6177" s="2"/>
      <c r="B6177" s="1" t="str">
        <f>+IF(LEN(A6177)&gt;0,VLOOKUP(A6177,Seguimiento_Mar_2025!G$4:H$356,2,FALSE),"")</f>
        <v/>
      </c>
      <c r="C6177" s="1" t="str">
        <f>+IF(LEN(A6177)&gt;0,VLOOKUP(A6177,Seguimiento_Mar_2025!G$4:J$356,4,FALSE),"")</f>
        <v/>
      </c>
      <c r="D6177" s="2"/>
      <c r="E6177" t="str">
        <f t="shared" si="193"/>
        <v/>
      </c>
      <c r="F6177" t="str">
        <f t="shared" si="194"/>
        <v/>
      </c>
      <c r="H6177" s="2"/>
      <c r="I6177">
        <f>+ABS(SUMIF($A$4:$A$11183,A6177,$H$4:$H$11183)-IF(ISERROR(VLOOKUP(A6177,Seguimiento_Mar_2025!G$4:U$356,15,FALSE)),0,VLOOKUP(A6177,Seguimiento_Mar_2025!G$4:U$356,15,FALSE)))</f>
        <v>0</v>
      </c>
    </row>
    <row r="6178" spans="1:9">
      <c r="A6178" s="2"/>
      <c r="B6178" s="1" t="str">
        <f>+IF(LEN(A6178)&gt;0,VLOOKUP(A6178,Seguimiento_Mar_2025!G$4:H$356,2,FALSE),"")</f>
        <v/>
      </c>
      <c r="C6178" s="1" t="str">
        <f>+IF(LEN(A6178)&gt;0,VLOOKUP(A6178,Seguimiento_Mar_2025!G$4:J$356,4,FALSE),"")</f>
        <v/>
      </c>
      <c r="D6178" s="2"/>
      <c r="E6178" t="str">
        <f t="shared" si="193"/>
        <v/>
      </c>
      <c r="F6178" t="str">
        <f t="shared" si="194"/>
        <v/>
      </c>
      <c r="H6178" s="2"/>
      <c r="I6178">
        <f>+ABS(SUMIF($A$4:$A$11183,A6178,$H$4:$H$11183)-IF(ISERROR(VLOOKUP(A6178,Seguimiento_Mar_2025!G$4:U$356,15,FALSE)),0,VLOOKUP(A6178,Seguimiento_Mar_2025!G$4:U$356,15,FALSE)))</f>
        <v>0</v>
      </c>
    </row>
    <row r="6179" spans="1:9">
      <c r="A6179" s="2"/>
      <c r="B6179" s="1" t="str">
        <f>+IF(LEN(A6179)&gt;0,VLOOKUP(A6179,Seguimiento_Mar_2025!G$4:H$356,2,FALSE),"")</f>
        <v/>
      </c>
      <c r="C6179" s="1" t="str">
        <f>+IF(LEN(A6179)&gt;0,VLOOKUP(A6179,Seguimiento_Mar_2025!G$4:J$356,4,FALSE),"")</f>
        <v/>
      </c>
      <c r="D6179" s="2"/>
      <c r="E6179" t="str">
        <f t="shared" si="193"/>
        <v/>
      </c>
      <c r="F6179" t="str">
        <f t="shared" si="194"/>
        <v/>
      </c>
      <c r="H6179" s="2"/>
      <c r="I6179">
        <f>+ABS(SUMIF($A$4:$A$11183,A6179,$H$4:$H$11183)-IF(ISERROR(VLOOKUP(A6179,Seguimiento_Mar_2025!G$4:U$356,15,FALSE)),0,VLOOKUP(A6179,Seguimiento_Mar_2025!G$4:U$356,15,FALSE)))</f>
        <v>0</v>
      </c>
    </row>
    <row r="6180" spans="1:9">
      <c r="A6180" s="2"/>
      <c r="B6180" s="1" t="str">
        <f>+IF(LEN(A6180)&gt;0,VLOOKUP(A6180,Seguimiento_Mar_2025!G$4:H$356,2,FALSE),"")</f>
        <v/>
      </c>
      <c r="C6180" s="1" t="str">
        <f>+IF(LEN(A6180)&gt;0,VLOOKUP(A6180,Seguimiento_Mar_2025!G$4:J$356,4,FALSE),"")</f>
        <v/>
      </c>
      <c r="D6180" s="2"/>
      <c r="E6180" t="str">
        <f t="shared" si="193"/>
        <v/>
      </c>
      <c r="F6180" t="str">
        <f t="shared" si="194"/>
        <v/>
      </c>
      <c r="H6180" s="2"/>
      <c r="I6180">
        <f>+ABS(SUMIF($A$4:$A$11183,A6180,$H$4:$H$11183)-IF(ISERROR(VLOOKUP(A6180,Seguimiento_Mar_2025!G$4:U$356,15,FALSE)),0,VLOOKUP(A6180,Seguimiento_Mar_2025!G$4:U$356,15,FALSE)))</f>
        <v>0</v>
      </c>
    </row>
    <row r="6181" spans="1:9">
      <c r="A6181" s="2"/>
      <c r="B6181" s="1" t="str">
        <f>+IF(LEN(A6181)&gt;0,VLOOKUP(A6181,Seguimiento_Mar_2025!G$4:H$356,2,FALSE),"")</f>
        <v/>
      </c>
      <c r="C6181" s="1" t="str">
        <f>+IF(LEN(A6181)&gt;0,VLOOKUP(A6181,Seguimiento_Mar_2025!G$4:J$356,4,FALSE),"")</f>
        <v/>
      </c>
      <c r="D6181" s="2"/>
      <c r="E6181" t="str">
        <f t="shared" si="193"/>
        <v/>
      </c>
      <c r="F6181" t="str">
        <f t="shared" si="194"/>
        <v/>
      </c>
      <c r="H6181" s="2"/>
      <c r="I6181">
        <f>+ABS(SUMIF($A$4:$A$11183,A6181,$H$4:$H$11183)-IF(ISERROR(VLOOKUP(A6181,Seguimiento_Mar_2025!G$4:U$356,15,FALSE)),0,VLOOKUP(A6181,Seguimiento_Mar_2025!G$4:U$356,15,FALSE)))</f>
        <v>0</v>
      </c>
    </row>
    <row r="6182" spans="1:9">
      <c r="A6182" s="2"/>
      <c r="B6182" s="1" t="str">
        <f>+IF(LEN(A6182)&gt;0,VLOOKUP(A6182,Seguimiento_Mar_2025!G$4:H$356,2,FALSE),"")</f>
        <v/>
      </c>
      <c r="C6182" s="1" t="str">
        <f>+IF(LEN(A6182)&gt;0,VLOOKUP(A6182,Seguimiento_Mar_2025!G$4:J$356,4,FALSE),"")</f>
        <v/>
      </c>
      <c r="D6182" s="2"/>
      <c r="E6182" t="str">
        <f t="shared" si="193"/>
        <v/>
      </c>
      <c r="F6182" t="str">
        <f t="shared" si="194"/>
        <v/>
      </c>
      <c r="H6182" s="2"/>
      <c r="I6182">
        <f>+ABS(SUMIF($A$4:$A$11183,A6182,$H$4:$H$11183)-IF(ISERROR(VLOOKUP(A6182,Seguimiento_Mar_2025!G$4:U$356,15,FALSE)),0,VLOOKUP(A6182,Seguimiento_Mar_2025!G$4:U$356,15,FALSE)))</f>
        <v>0</v>
      </c>
    </row>
    <row r="6183" spans="1:9">
      <c r="A6183" s="2"/>
      <c r="B6183" s="1" t="str">
        <f>+IF(LEN(A6183)&gt;0,VLOOKUP(A6183,Seguimiento_Mar_2025!G$4:H$356,2,FALSE),"")</f>
        <v/>
      </c>
      <c r="C6183" s="1" t="str">
        <f>+IF(LEN(A6183)&gt;0,VLOOKUP(A6183,Seguimiento_Mar_2025!G$4:J$356,4,FALSE),"")</f>
        <v/>
      </c>
      <c r="D6183" s="2"/>
      <c r="E6183" t="str">
        <f t="shared" si="193"/>
        <v/>
      </c>
      <c r="F6183" t="str">
        <f t="shared" si="194"/>
        <v/>
      </c>
      <c r="H6183" s="2"/>
      <c r="I6183">
        <f>+ABS(SUMIF($A$4:$A$11183,A6183,$H$4:$H$11183)-IF(ISERROR(VLOOKUP(A6183,Seguimiento_Mar_2025!G$4:U$356,15,FALSE)),0,VLOOKUP(A6183,Seguimiento_Mar_2025!G$4:U$356,15,FALSE)))</f>
        <v>0</v>
      </c>
    </row>
    <row r="6184" spans="1:9">
      <c r="A6184" s="2"/>
      <c r="B6184" s="1" t="str">
        <f>+IF(LEN(A6184)&gt;0,VLOOKUP(A6184,Seguimiento_Mar_2025!G$4:H$356,2,FALSE),"")</f>
        <v/>
      </c>
      <c r="C6184" s="1" t="str">
        <f>+IF(LEN(A6184)&gt;0,VLOOKUP(A6184,Seguimiento_Mar_2025!G$4:J$356,4,FALSE),"")</f>
        <v/>
      </c>
      <c r="D6184" s="2"/>
      <c r="E6184" t="str">
        <f t="shared" si="193"/>
        <v/>
      </c>
      <c r="F6184" t="str">
        <f t="shared" si="194"/>
        <v/>
      </c>
      <c r="H6184" s="2"/>
      <c r="I6184">
        <f>+ABS(SUMIF($A$4:$A$11183,A6184,$H$4:$H$11183)-IF(ISERROR(VLOOKUP(A6184,Seguimiento_Mar_2025!G$4:U$356,15,FALSE)),0,VLOOKUP(A6184,Seguimiento_Mar_2025!G$4:U$356,15,FALSE)))</f>
        <v>0</v>
      </c>
    </row>
    <row r="6185" spans="1:9">
      <c r="A6185" s="2"/>
      <c r="B6185" s="1" t="str">
        <f>+IF(LEN(A6185)&gt;0,VLOOKUP(A6185,Seguimiento_Mar_2025!G$4:H$356,2,FALSE),"")</f>
        <v/>
      </c>
      <c r="C6185" s="1" t="str">
        <f>+IF(LEN(A6185)&gt;0,VLOOKUP(A6185,Seguimiento_Mar_2025!G$4:J$356,4,FALSE),"")</f>
        <v/>
      </c>
      <c r="D6185" s="2"/>
      <c r="E6185" t="str">
        <f t="shared" ref="E6185:E6248" si="195">+A6185&amp;D6185</f>
        <v/>
      </c>
      <c r="F6185" t="str">
        <f t="shared" si="194"/>
        <v/>
      </c>
      <c r="H6185" s="2"/>
      <c r="I6185">
        <f>+ABS(SUMIF($A$4:$A$11183,A6185,$H$4:$H$11183)-IF(ISERROR(VLOOKUP(A6185,Seguimiento_Mar_2025!G$4:U$356,15,FALSE)),0,VLOOKUP(A6185,Seguimiento_Mar_2025!G$4:U$356,15,FALSE)))</f>
        <v>0</v>
      </c>
    </row>
    <row r="6186" spans="1:9">
      <c r="A6186" s="2"/>
      <c r="B6186" s="1" t="str">
        <f>+IF(LEN(A6186)&gt;0,VLOOKUP(A6186,Seguimiento_Mar_2025!G$4:H$356,2,FALSE),"")</f>
        <v/>
      </c>
      <c r="C6186" s="1" t="str">
        <f>+IF(LEN(A6186)&gt;0,VLOOKUP(A6186,Seguimiento_Mar_2025!G$4:J$356,4,FALSE),"")</f>
        <v/>
      </c>
      <c r="D6186" s="2"/>
      <c r="E6186" t="str">
        <f t="shared" si="195"/>
        <v/>
      </c>
      <c r="F6186" t="str">
        <f t="shared" si="194"/>
        <v/>
      </c>
      <c r="H6186" s="2"/>
      <c r="I6186">
        <f>+ABS(SUMIF($A$4:$A$11183,A6186,$H$4:$H$11183)-IF(ISERROR(VLOOKUP(A6186,Seguimiento_Mar_2025!G$4:U$356,15,FALSE)),0,VLOOKUP(A6186,Seguimiento_Mar_2025!G$4:U$356,15,FALSE)))</f>
        <v>0</v>
      </c>
    </row>
    <row r="6187" spans="1:9">
      <c r="A6187" s="2"/>
      <c r="B6187" s="1" t="str">
        <f>+IF(LEN(A6187)&gt;0,VLOOKUP(A6187,Seguimiento_Mar_2025!G$4:H$356,2,FALSE),"")</f>
        <v/>
      </c>
      <c r="C6187" s="1" t="str">
        <f>+IF(LEN(A6187)&gt;0,VLOOKUP(A6187,Seguimiento_Mar_2025!G$4:J$356,4,FALSE),"")</f>
        <v/>
      </c>
      <c r="D6187" s="2"/>
      <c r="E6187" t="str">
        <f t="shared" si="195"/>
        <v/>
      </c>
      <c r="F6187" t="str">
        <f t="shared" si="194"/>
        <v/>
      </c>
      <c r="H6187" s="2"/>
      <c r="I6187">
        <f>+ABS(SUMIF($A$4:$A$11183,A6187,$H$4:$H$11183)-IF(ISERROR(VLOOKUP(A6187,Seguimiento_Mar_2025!G$4:U$356,15,FALSE)),0,VLOOKUP(A6187,Seguimiento_Mar_2025!G$4:U$356,15,FALSE)))</f>
        <v>0</v>
      </c>
    </row>
    <row r="6188" spans="1:9">
      <c r="A6188" s="2"/>
      <c r="B6188" s="1" t="str">
        <f>+IF(LEN(A6188)&gt;0,VLOOKUP(A6188,Seguimiento_Mar_2025!G$4:H$356,2,FALSE),"")</f>
        <v/>
      </c>
      <c r="C6188" s="1" t="str">
        <f>+IF(LEN(A6188)&gt;0,VLOOKUP(A6188,Seguimiento_Mar_2025!G$4:J$356,4,FALSE),"")</f>
        <v/>
      </c>
      <c r="D6188" s="2"/>
      <c r="E6188" t="str">
        <f t="shared" si="195"/>
        <v/>
      </c>
      <c r="F6188" t="str">
        <f t="shared" si="194"/>
        <v/>
      </c>
      <c r="H6188" s="2"/>
      <c r="I6188">
        <f>+ABS(SUMIF($A$4:$A$11183,A6188,$H$4:$H$11183)-IF(ISERROR(VLOOKUP(A6188,Seguimiento_Mar_2025!G$4:U$356,15,FALSE)),0,VLOOKUP(A6188,Seguimiento_Mar_2025!G$4:U$356,15,FALSE)))</f>
        <v>0</v>
      </c>
    </row>
    <row r="6189" spans="1:9">
      <c r="A6189" s="2"/>
      <c r="B6189" s="1" t="str">
        <f>+IF(LEN(A6189)&gt;0,VLOOKUP(A6189,Seguimiento_Mar_2025!G$4:H$356,2,FALSE),"")</f>
        <v/>
      </c>
      <c r="C6189" s="1" t="str">
        <f>+IF(LEN(A6189)&gt;0,VLOOKUP(A6189,Seguimiento_Mar_2025!G$4:J$356,4,FALSE),"")</f>
        <v/>
      </c>
      <c r="D6189" s="2"/>
      <c r="E6189" t="str">
        <f t="shared" si="195"/>
        <v/>
      </c>
      <c r="F6189" t="str">
        <f t="shared" si="194"/>
        <v/>
      </c>
      <c r="H6189" s="2"/>
      <c r="I6189">
        <f>+ABS(SUMIF($A$4:$A$11183,A6189,$H$4:$H$11183)-IF(ISERROR(VLOOKUP(A6189,Seguimiento_Mar_2025!G$4:U$356,15,FALSE)),0,VLOOKUP(A6189,Seguimiento_Mar_2025!G$4:U$356,15,FALSE)))</f>
        <v>0</v>
      </c>
    </row>
    <row r="6190" spans="1:9">
      <c r="A6190" s="2"/>
      <c r="B6190" s="1" t="str">
        <f>+IF(LEN(A6190)&gt;0,VLOOKUP(A6190,Seguimiento_Mar_2025!G$4:H$356,2,FALSE),"")</f>
        <v/>
      </c>
      <c r="C6190" s="1" t="str">
        <f>+IF(LEN(A6190)&gt;0,VLOOKUP(A6190,Seguimiento_Mar_2025!G$4:J$356,4,FALSE),"")</f>
        <v/>
      </c>
      <c r="D6190" s="2"/>
      <c r="E6190" t="str">
        <f t="shared" si="195"/>
        <v/>
      </c>
      <c r="F6190" t="str">
        <f t="shared" si="194"/>
        <v/>
      </c>
      <c r="H6190" s="2"/>
      <c r="I6190">
        <f>+ABS(SUMIF($A$4:$A$11183,A6190,$H$4:$H$11183)-IF(ISERROR(VLOOKUP(A6190,Seguimiento_Mar_2025!G$4:U$356,15,FALSE)),0,VLOOKUP(A6190,Seguimiento_Mar_2025!G$4:U$356,15,FALSE)))</f>
        <v>0</v>
      </c>
    </row>
    <row r="6191" spans="1:9">
      <c r="A6191" s="2"/>
      <c r="B6191" s="1" t="str">
        <f>+IF(LEN(A6191)&gt;0,VLOOKUP(A6191,Seguimiento_Mar_2025!G$4:H$356,2,FALSE),"")</f>
        <v/>
      </c>
      <c r="C6191" s="1" t="str">
        <f>+IF(LEN(A6191)&gt;0,VLOOKUP(A6191,Seguimiento_Mar_2025!G$4:J$356,4,FALSE),"")</f>
        <v/>
      </c>
      <c r="D6191" s="2"/>
      <c r="E6191" t="str">
        <f t="shared" si="195"/>
        <v/>
      </c>
      <c r="F6191" t="str">
        <f t="shared" si="194"/>
        <v/>
      </c>
      <c r="H6191" s="2"/>
      <c r="I6191">
        <f>+ABS(SUMIF($A$4:$A$11183,A6191,$H$4:$H$11183)-IF(ISERROR(VLOOKUP(A6191,Seguimiento_Mar_2025!G$4:U$356,15,FALSE)),0,VLOOKUP(A6191,Seguimiento_Mar_2025!G$4:U$356,15,FALSE)))</f>
        <v>0</v>
      </c>
    </row>
    <row r="6192" spans="1:9">
      <c r="A6192" s="2"/>
      <c r="B6192" s="1" t="str">
        <f>+IF(LEN(A6192)&gt;0,VLOOKUP(A6192,Seguimiento_Mar_2025!G$4:H$356,2,FALSE),"")</f>
        <v/>
      </c>
      <c r="C6192" s="1" t="str">
        <f>+IF(LEN(A6192)&gt;0,VLOOKUP(A6192,Seguimiento_Mar_2025!G$4:J$356,4,FALSE),"")</f>
        <v/>
      </c>
      <c r="D6192" s="2"/>
      <c r="E6192" t="str">
        <f t="shared" si="195"/>
        <v/>
      </c>
      <c r="F6192" t="str">
        <f t="shared" si="194"/>
        <v/>
      </c>
      <c r="H6192" s="2"/>
      <c r="I6192">
        <f>+ABS(SUMIF($A$4:$A$11183,A6192,$H$4:$H$11183)-IF(ISERROR(VLOOKUP(A6192,Seguimiento_Mar_2025!G$4:U$356,15,FALSE)),0,VLOOKUP(A6192,Seguimiento_Mar_2025!G$4:U$356,15,FALSE)))</f>
        <v>0</v>
      </c>
    </row>
    <row r="6193" spans="1:9">
      <c r="A6193" s="2"/>
      <c r="B6193" s="1" t="str">
        <f>+IF(LEN(A6193)&gt;0,VLOOKUP(A6193,Seguimiento_Mar_2025!G$4:H$356,2,FALSE),"")</f>
        <v/>
      </c>
      <c r="C6193" s="1" t="str">
        <f>+IF(LEN(A6193)&gt;0,VLOOKUP(A6193,Seguimiento_Mar_2025!G$4:J$356,4,FALSE),"")</f>
        <v/>
      </c>
      <c r="D6193" s="2"/>
      <c r="E6193" t="str">
        <f t="shared" si="195"/>
        <v/>
      </c>
      <c r="F6193" t="str">
        <f t="shared" si="194"/>
        <v/>
      </c>
      <c r="H6193" s="2"/>
      <c r="I6193">
        <f>+ABS(SUMIF($A$4:$A$11183,A6193,$H$4:$H$11183)-IF(ISERROR(VLOOKUP(A6193,Seguimiento_Mar_2025!G$4:U$356,15,FALSE)),0,VLOOKUP(A6193,Seguimiento_Mar_2025!G$4:U$356,15,FALSE)))</f>
        <v>0</v>
      </c>
    </row>
    <row r="6194" spans="1:9">
      <c r="A6194" s="2"/>
      <c r="B6194" s="1" t="str">
        <f>+IF(LEN(A6194)&gt;0,VLOOKUP(A6194,Seguimiento_Mar_2025!G$4:H$356,2,FALSE),"")</f>
        <v/>
      </c>
      <c r="C6194" s="1" t="str">
        <f>+IF(LEN(A6194)&gt;0,VLOOKUP(A6194,Seguimiento_Mar_2025!G$4:J$356,4,FALSE),"")</f>
        <v/>
      </c>
      <c r="D6194" s="2"/>
      <c r="E6194" t="str">
        <f t="shared" si="195"/>
        <v/>
      </c>
      <c r="F6194" t="str">
        <f t="shared" si="194"/>
        <v/>
      </c>
      <c r="H6194" s="2"/>
      <c r="I6194">
        <f>+ABS(SUMIF($A$4:$A$11183,A6194,$H$4:$H$11183)-IF(ISERROR(VLOOKUP(A6194,Seguimiento_Mar_2025!G$4:U$356,15,FALSE)),0,VLOOKUP(A6194,Seguimiento_Mar_2025!G$4:U$356,15,FALSE)))</f>
        <v>0</v>
      </c>
    </row>
    <row r="6195" spans="1:9">
      <c r="A6195" s="2"/>
      <c r="B6195" s="1" t="str">
        <f>+IF(LEN(A6195)&gt;0,VLOOKUP(A6195,Seguimiento_Mar_2025!G$4:H$356,2,FALSE),"")</f>
        <v/>
      </c>
      <c r="C6195" s="1" t="str">
        <f>+IF(LEN(A6195)&gt;0,VLOOKUP(A6195,Seguimiento_Mar_2025!G$4:J$356,4,FALSE),"")</f>
        <v/>
      </c>
      <c r="D6195" s="2"/>
      <c r="E6195" t="str">
        <f t="shared" si="195"/>
        <v/>
      </c>
      <c r="F6195" t="str">
        <f t="shared" si="194"/>
        <v/>
      </c>
      <c r="H6195" s="2"/>
      <c r="I6195">
        <f>+ABS(SUMIF($A$4:$A$11183,A6195,$H$4:$H$11183)-IF(ISERROR(VLOOKUP(A6195,Seguimiento_Mar_2025!G$4:U$356,15,FALSE)),0,VLOOKUP(A6195,Seguimiento_Mar_2025!G$4:U$356,15,FALSE)))</f>
        <v>0</v>
      </c>
    </row>
    <row r="6196" spans="1:9">
      <c r="A6196" s="2"/>
      <c r="B6196" s="1" t="str">
        <f>+IF(LEN(A6196)&gt;0,VLOOKUP(A6196,Seguimiento_Mar_2025!G$4:H$356,2,FALSE),"")</f>
        <v/>
      </c>
      <c r="C6196" s="1" t="str">
        <f>+IF(LEN(A6196)&gt;0,VLOOKUP(A6196,Seguimiento_Mar_2025!G$4:J$356,4,FALSE),"")</f>
        <v/>
      </c>
      <c r="D6196" s="2"/>
      <c r="E6196" t="str">
        <f t="shared" si="195"/>
        <v/>
      </c>
      <c r="F6196" t="str">
        <f t="shared" si="194"/>
        <v/>
      </c>
      <c r="H6196" s="2"/>
      <c r="I6196">
        <f>+ABS(SUMIF($A$4:$A$11183,A6196,$H$4:$H$11183)-IF(ISERROR(VLOOKUP(A6196,Seguimiento_Mar_2025!G$4:U$356,15,FALSE)),0,VLOOKUP(A6196,Seguimiento_Mar_2025!G$4:U$356,15,FALSE)))</f>
        <v>0</v>
      </c>
    </row>
    <row r="6197" spans="1:9">
      <c r="A6197" s="2"/>
      <c r="B6197" s="1" t="str">
        <f>+IF(LEN(A6197)&gt;0,VLOOKUP(A6197,Seguimiento_Mar_2025!G$4:H$356,2,FALSE),"")</f>
        <v/>
      </c>
      <c r="C6197" s="1" t="str">
        <f>+IF(LEN(A6197)&gt;0,VLOOKUP(A6197,Seguimiento_Mar_2025!G$4:J$356,4,FALSE),"")</f>
        <v/>
      </c>
      <c r="D6197" s="2"/>
      <c r="E6197" t="str">
        <f t="shared" si="195"/>
        <v/>
      </c>
      <c r="F6197" t="str">
        <f t="shared" si="194"/>
        <v/>
      </c>
      <c r="H6197" s="2"/>
      <c r="I6197">
        <f>+ABS(SUMIF($A$4:$A$11183,A6197,$H$4:$H$11183)-IF(ISERROR(VLOOKUP(A6197,Seguimiento_Mar_2025!G$4:U$356,15,FALSE)),0,VLOOKUP(A6197,Seguimiento_Mar_2025!G$4:U$356,15,FALSE)))</f>
        <v>0</v>
      </c>
    </row>
    <row r="6198" spans="1:9">
      <c r="A6198" s="2"/>
      <c r="B6198" s="1" t="str">
        <f>+IF(LEN(A6198)&gt;0,VLOOKUP(A6198,Seguimiento_Mar_2025!G$4:H$356,2,FALSE),"")</f>
        <v/>
      </c>
      <c r="C6198" s="1" t="str">
        <f>+IF(LEN(A6198)&gt;0,VLOOKUP(A6198,Seguimiento_Mar_2025!G$4:J$356,4,FALSE),"")</f>
        <v/>
      </c>
      <c r="D6198" s="2"/>
      <c r="E6198" t="str">
        <f t="shared" si="195"/>
        <v/>
      </c>
      <c r="F6198" t="str">
        <f t="shared" si="194"/>
        <v/>
      </c>
      <c r="H6198" s="2"/>
      <c r="I6198">
        <f>+ABS(SUMIF($A$4:$A$11183,A6198,$H$4:$H$11183)-IF(ISERROR(VLOOKUP(A6198,Seguimiento_Mar_2025!G$4:U$356,15,FALSE)),0,VLOOKUP(A6198,Seguimiento_Mar_2025!G$4:U$356,15,FALSE)))</f>
        <v>0</v>
      </c>
    </row>
    <row r="6199" spans="1:9">
      <c r="A6199" s="2"/>
      <c r="B6199" s="1" t="str">
        <f>+IF(LEN(A6199)&gt;0,VLOOKUP(A6199,Seguimiento_Mar_2025!G$4:H$356,2,FALSE),"")</f>
        <v/>
      </c>
      <c r="C6199" s="1" t="str">
        <f>+IF(LEN(A6199)&gt;0,VLOOKUP(A6199,Seguimiento_Mar_2025!G$4:J$356,4,FALSE),"")</f>
        <v/>
      </c>
      <c r="D6199" s="2"/>
      <c r="E6199" t="str">
        <f t="shared" si="195"/>
        <v/>
      </c>
      <c r="F6199" t="str">
        <f t="shared" si="194"/>
        <v/>
      </c>
      <c r="H6199" s="2"/>
      <c r="I6199">
        <f>+ABS(SUMIF($A$4:$A$11183,A6199,$H$4:$H$11183)-IF(ISERROR(VLOOKUP(A6199,Seguimiento_Mar_2025!G$4:U$356,15,FALSE)),0,VLOOKUP(A6199,Seguimiento_Mar_2025!G$4:U$356,15,FALSE)))</f>
        <v>0</v>
      </c>
    </row>
    <row r="6200" spans="1:9">
      <c r="A6200" s="2"/>
      <c r="B6200" s="1" t="str">
        <f>+IF(LEN(A6200)&gt;0,VLOOKUP(A6200,Seguimiento_Mar_2025!G$4:H$356,2,FALSE),"")</f>
        <v/>
      </c>
      <c r="C6200" s="1" t="str">
        <f>+IF(LEN(A6200)&gt;0,VLOOKUP(A6200,Seguimiento_Mar_2025!G$4:J$356,4,FALSE),"")</f>
        <v/>
      </c>
      <c r="D6200" s="2"/>
      <c r="E6200" t="str">
        <f t="shared" si="195"/>
        <v/>
      </c>
      <c r="F6200" t="str">
        <f t="shared" si="194"/>
        <v/>
      </c>
      <c r="H6200" s="2"/>
      <c r="I6200">
        <f>+ABS(SUMIF($A$4:$A$11183,A6200,$H$4:$H$11183)-IF(ISERROR(VLOOKUP(A6200,Seguimiento_Mar_2025!G$4:U$356,15,FALSE)),0,VLOOKUP(A6200,Seguimiento_Mar_2025!G$4:U$356,15,FALSE)))</f>
        <v>0</v>
      </c>
    </row>
    <row r="6201" spans="1:9">
      <c r="A6201" s="2"/>
      <c r="B6201" s="1" t="str">
        <f>+IF(LEN(A6201)&gt;0,VLOOKUP(A6201,Seguimiento_Mar_2025!G$4:H$356,2,FALSE),"")</f>
        <v/>
      </c>
      <c r="C6201" s="1" t="str">
        <f>+IF(LEN(A6201)&gt;0,VLOOKUP(A6201,Seguimiento_Mar_2025!G$4:J$356,4,FALSE),"")</f>
        <v/>
      </c>
      <c r="D6201" s="2"/>
      <c r="E6201" t="str">
        <f t="shared" si="195"/>
        <v/>
      </c>
      <c r="F6201" t="str">
        <f t="shared" si="194"/>
        <v/>
      </c>
      <c r="H6201" s="2"/>
      <c r="I6201">
        <f>+ABS(SUMIF($A$4:$A$11183,A6201,$H$4:$H$11183)-IF(ISERROR(VLOOKUP(A6201,Seguimiento_Mar_2025!G$4:U$356,15,FALSE)),0,VLOOKUP(A6201,Seguimiento_Mar_2025!G$4:U$356,15,FALSE)))</f>
        <v>0</v>
      </c>
    </row>
    <row r="6202" spans="1:9">
      <c r="A6202" s="2"/>
      <c r="B6202" s="1" t="str">
        <f>+IF(LEN(A6202)&gt;0,VLOOKUP(A6202,Seguimiento_Mar_2025!G$4:H$356,2,FALSE),"")</f>
        <v/>
      </c>
      <c r="C6202" s="1" t="str">
        <f>+IF(LEN(A6202)&gt;0,VLOOKUP(A6202,Seguimiento_Mar_2025!G$4:J$356,4,FALSE),"")</f>
        <v/>
      </c>
      <c r="D6202" s="2"/>
      <c r="E6202" t="str">
        <f t="shared" si="195"/>
        <v/>
      </c>
      <c r="F6202" t="str">
        <f t="shared" si="194"/>
        <v/>
      </c>
      <c r="H6202" s="2"/>
      <c r="I6202">
        <f>+ABS(SUMIF($A$4:$A$11183,A6202,$H$4:$H$11183)-IF(ISERROR(VLOOKUP(A6202,Seguimiento_Mar_2025!G$4:U$356,15,FALSE)),0,VLOOKUP(A6202,Seguimiento_Mar_2025!G$4:U$356,15,FALSE)))</f>
        <v>0</v>
      </c>
    </row>
    <row r="6203" spans="1:9">
      <c r="A6203" s="2"/>
      <c r="B6203" s="1" t="str">
        <f>+IF(LEN(A6203)&gt;0,VLOOKUP(A6203,Seguimiento_Mar_2025!G$4:H$356,2,FALSE),"")</f>
        <v/>
      </c>
      <c r="C6203" s="1" t="str">
        <f>+IF(LEN(A6203)&gt;0,VLOOKUP(A6203,Seguimiento_Mar_2025!G$4:J$356,4,FALSE),"")</f>
        <v/>
      </c>
      <c r="D6203" s="2"/>
      <c r="E6203" t="str">
        <f t="shared" si="195"/>
        <v/>
      </c>
      <c r="F6203" t="str">
        <f t="shared" si="194"/>
        <v/>
      </c>
      <c r="H6203" s="2"/>
      <c r="I6203">
        <f>+ABS(SUMIF($A$4:$A$11183,A6203,$H$4:$H$11183)-IF(ISERROR(VLOOKUP(A6203,Seguimiento_Mar_2025!G$4:U$356,15,FALSE)),0,VLOOKUP(A6203,Seguimiento_Mar_2025!G$4:U$356,15,FALSE)))</f>
        <v>0</v>
      </c>
    </row>
    <row r="6204" spans="1:9">
      <c r="A6204" s="2"/>
      <c r="B6204" s="1" t="str">
        <f>+IF(LEN(A6204)&gt;0,VLOOKUP(A6204,Seguimiento_Mar_2025!G$4:H$356,2,FALSE),"")</f>
        <v/>
      </c>
      <c r="C6204" s="1" t="str">
        <f>+IF(LEN(A6204)&gt;0,VLOOKUP(A6204,Seguimiento_Mar_2025!G$4:J$356,4,FALSE),"")</f>
        <v/>
      </c>
      <c r="D6204" s="2"/>
      <c r="E6204" t="str">
        <f t="shared" si="195"/>
        <v/>
      </c>
      <c r="F6204" t="str">
        <f t="shared" si="194"/>
        <v/>
      </c>
      <c r="H6204" s="2"/>
      <c r="I6204">
        <f>+ABS(SUMIF($A$4:$A$11183,A6204,$H$4:$H$11183)-IF(ISERROR(VLOOKUP(A6204,Seguimiento_Mar_2025!G$4:U$356,15,FALSE)),0,VLOOKUP(A6204,Seguimiento_Mar_2025!G$4:U$356,15,FALSE)))</f>
        <v>0</v>
      </c>
    </row>
    <row r="6205" spans="1:9">
      <c r="A6205" s="2"/>
      <c r="B6205" s="1" t="str">
        <f>+IF(LEN(A6205)&gt;0,VLOOKUP(A6205,Seguimiento_Mar_2025!G$4:H$356,2,FALSE),"")</f>
        <v/>
      </c>
      <c r="C6205" s="1" t="str">
        <f>+IF(LEN(A6205)&gt;0,VLOOKUP(A6205,Seguimiento_Mar_2025!G$4:J$356,4,FALSE),"")</f>
        <v/>
      </c>
      <c r="D6205" s="2"/>
      <c r="E6205" t="str">
        <f t="shared" si="195"/>
        <v/>
      </c>
      <c r="F6205" t="str">
        <f t="shared" si="194"/>
        <v/>
      </c>
      <c r="H6205" s="2"/>
      <c r="I6205">
        <f>+ABS(SUMIF($A$4:$A$11183,A6205,$H$4:$H$11183)-IF(ISERROR(VLOOKUP(A6205,Seguimiento_Mar_2025!G$4:U$356,15,FALSE)),0,VLOOKUP(A6205,Seguimiento_Mar_2025!G$4:U$356,15,FALSE)))</f>
        <v>0</v>
      </c>
    </row>
    <row r="6206" spans="1:9">
      <c r="A6206" s="2"/>
      <c r="B6206" s="1" t="str">
        <f>+IF(LEN(A6206)&gt;0,VLOOKUP(A6206,Seguimiento_Mar_2025!G$4:H$356,2,FALSE),"")</f>
        <v/>
      </c>
      <c r="C6206" s="1" t="str">
        <f>+IF(LEN(A6206)&gt;0,VLOOKUP(A6206,Seguimiento_Mar_2025!G$4:J$356,4,FALSE),"")</f>
        <v/>
      </c>
      <c r="D6206" s="2"/>
      <c r="E6206" t="str">
        <f t="shared" si="195"/>
        <v/>
      </c>
      <c r="F6206" t="str">
        <f t="shared" si="194"/>
        <v/>
      </c>
      <c r="H6206" s="2"/>
      <c r="I6206">
        <f>+ABS(SUMIF($A$4:$A$11183,A6206,$H$4:$H$11183)-IF(ISERROR(VLOOKUP(A6206,Seguimiento_Mar_2025!G$4:U$356,15,FALSE)),0,VLOOKUP(A6206,Seguimiento_Mar_2025!G$4:U$356,15,FALSE)))</f>
        <v>0</v>
      </c>
    </row>
    <row r="6207" spans="1:9">
      <c r="A6207" s="2"/>
      <c r="B6207" s="1" t="str">
        <f>+IF(LEN(A6207)&gt;0,VLOOKUP(A6207,Seguimiento_Mar_2025!G$4:H$356,2,FALSE),"")</f>
        <v/>
      </c>
      <c r="C6207" s="1" t="str">
        <f>+IF(LEN(A6207)&gt;0,VLOOKUP(A6207,Seguimiento_Mar_2025!G$4:J$356,4,FALSE),"")</f>
        <v/>
      </c>
      <c r="D6207" s="2"/>
      <c r="E6207" t="str">
        <f t="shared" si="195"/>
        <v/>
      </c>
      <c r="F6207" t="str">
        <f t="shared" si="194"/>
        <v/>
      </c>
      <c r="H6207" s="2"/>
      <c r="I6207">
        <f>+ABS(SUMIF($A$4:$A$11183,A6207,$H$4:$H$11183)-IF(ISERROR(VLOOKUP(A6207,Seguimiento_Mar_2025!G$4:U$356,15,FALSE)),0,VLOOKUP(A6207,Seguimiento_Mar_2025!G$4:U$356,15,FALSE)))</f>
        <v>0</v>
      </c>
    </row>
    <row r="6208" spans="1:9">
      <c r="A6208" s="2"/>
      <c r="B6208" s="1" t="str">
        <f>+IF(LEN(A6208)&gt;0,VLOOKUP(A6208,Seguimiento_Mar_2025!G$4:H$356,2,FALSE),"")</f>
        <v/>
      </c>
      <c r="C6208" s="1" t="str">
        <f>+IF(LEN(A6208)&gt;0,VLOOKUP(A6208,Seguimiento_Mar_2025!G$4:J$356,4,FALSE),"")</f>
        <v/>
      </c>
      <c r="D6208" s="2"/>
      <c r="E6208" t="str">
        <f t="shared" si="195"/>
        <v/>
      </c>
      <c r="F6208" t="str">
        <f t="shared" si="194"/>
        <v/>
      </c>
      <c r="H6208" s="2"/>
      <c r="I6208">
        <f>+ABS(SUMIF($A$4:$A$11183,A6208,$H$4:$H$11183)-IF(ISERROR(VLOOKUP(A6208,Seguimiento_Mar_2025!G$4:U$356,15,FALSE)),0,VLOOKUP(A6208,Seguimiento_Mar_2025!G$4:U$356,15,FALSE)))</f>
        <v>0</v>
      </c>
    </row>
    <row r="6209" spans="1:9">
      <c r="A6209" s="2"/>
      <c r="B6209" s="1" t="str">
        <f>+IF(LEN(A6209)&gt;0,VLOOKUP(A6209,Seguimiento_Mar_2025!G$4:H$356,2,FALSE),"")</f>
        <v/>
      </c>
      <c r="C6209" s="1" t="str">
        <f>+IF(LEN(A6209)&gt;0,VLOOKUP(A6209,Seguimiento_Mar_2025!G$4:J$356,4,FALSE),"")</f>
        <v/>
      </c>
      <c r="D6209" s="2"/>
      <c r="E6209" t="str">
        <f t="shared" si="195"/>
        <v/>
      </c>
      <c r="F6209" t="str">
        <f t="shared" si="194"/>
        <v/>
      </c>
      <c r="H6209" s="2"/>
      <c r="I6209">
        <f>+ABS(SUMIF($A$4:$A$11183,A6209,$H$4:$H$11183)-IF(ISERROR(VLOOKUP(A6209,Seguimiento_Mar_2025!G$4:U$356,15,FALSE)),0,VLOOKUP(A6209,Seguimiento_Mar_2025!G$4:U$356,15,FALSE)))</f>
        <v>0</v>
      </c>
    </row>
    <row r="6210" spans="1:9">
      <c r="A6210" s="2"/>
      <c r="B6210" s="1" t="str">
        <f>+IF(LEN(A6210)&gt;0,VLOOKUP(A6210,Seguimiento_Mar_2025!G$4:H$356,2,FALSE),"")</f>
        <v/>
      </c>
      <c r="C6210" s="1" t="str">
        <f>+IF(LEN(A6210)&gt;0,VLOOKUP(A6210,Seguimiento_Mar_2025!G$4:J$356,4,FALSE),"")</f>
        <v/>
      </c>
      <c r="D6210" s="2"/>
      <c r="E6210" t="str">
        <f t="shared" si="195"/>
        <v/>
      </c>
      <c r="F6210" t="str">
        <f t="shared" si="194"/>
        <v/>
      </c>
      <c r="H6210" s="2"/>
      <c r="I6210">
        <f>+ABS(SUMIF($A$4:$A$11183,A6210,$H$4:$H$11183)-IF(ISERROR(VLOOKUP(A6210,Seguimiento_Mar_2025!G$4:U$356,15,FALSE)),0,VLOOKUP(A6210,Seguimiento_Mar_2025!G$4:U$356,15,FALSE)))</f>
        <v>0</v>
      </c>
    </row>
    <row r="6211" spans="1:9">
      <c r="A6211" s="2"/>
      <c r="B6211" s="1" t="str">
        <f>+IF(LEN(A6211)&gt;0,VLOOKUP(A6211,Seguimiento_Mar_2025!G$4:H$356,2,FALSE),"")</f>
        <v/>
      </c>
      <c r="C6211" s="1" t="str">
        <f>+IF(LEN(A6211)&gt;0,VLOOKUP(A6211,Seguimiento_Mar_2025!G$4:J$356,4,FALSE),"")</f>
        <v/>
      </c>
      <c r="D6211" s="2"/>
      <c r="E6211" t="str">
        <f t="shared" si="195"/>
        <v/>
      </c>
      <c r="F6211" t="str">
        <f t="shared" si="194"/>
        <v/>
      </c>
      <c r="H6211" s="2"/>
      <c r="I6211">
        <f>+ABS(SUMIF($A$4:$A$11183,A6211,$H$4:$H$11183)-IF(ISERROR(VLOOKUP(A6211,Seguimiento_Mar_2025!G$4:U$356,15,FALSE)),0,VLOOKUP(A6211,Seguimiento_Mar_2025!G$4:U$356,15,FALSE)))</f>
        <v>0</v>
      </c>
    </row>
    <row r="6212" spans="1:9">
      <c r="A6212" s="2"/>
      <c r="B6212" s="1" t="str">
        <f>+IF(LEN(A6212)&gt;0,VLOOKUP(A6212,Seguimiento_Mar_2025!G$4:H$356,2,FALSE),"")</f>
        <v/>
      </c>
      <c r="C6212" s="1" t="str">
        <f>+IF(LEN(A6212)&gt;0,VLOOKUP(A6212,Seguimiento_Mar_2025!G$4:J$356,4,FALSE),"")</f>
        <v/>
      </c>
      <c r="D6212" s="2"/>
      <c r="E6212" t="str">
        <f t="shared" si="195"/>
        <v/>
      </c>
      <c r="F6212" t="str">
        <f t="shared" ref="F6212:F6275" si="196">+IF(IF(LEN(E6212)&gt;0,COUNTIF($E$4:$E$11183,E6212),"")=1,"",IF(LEN(E6212)&gt;0,COUNTIF($E$4:$E$11183,E6212),""))</f>
        <v/>
      </c>
      <c r="H6212" s="2"/>
      <c r="I6212">
        <f>+ABS(SUMIF($A$4:$A$11183,A6212,$H$4:$H$11183)-IF(ISERROR(VLOOKUP(A6212,Seguimiento_Mar_2025!G$4:U$356,15,FALSE)),0,VLOOKUP(A6212,Seguimiento_Mar_2025!G$4:U$356,15,FALSE)))</f>
        <v>0</v>
      </c>
    </row>
    <row r="6213" spans="1:9">
      <c r="A6213" s="2"/>
      <c r="B6213" s="1" t="str">
        <f>+IF(LEN(A6213)&gt;0,VLOOKUP(A6213,Seguimiento_Mar_2025!G$4:H$356,2,FALSE),"")</f>
        <v/>
      </c>
      <c r="C6213" s="1" t="str">
        <f>+IF(LEN(A6213)&gt;0,VLOOKUP(A6213,Seguimiento_Mar_2025!G$4:J$356,4,FALSE),"")</f>
        <v/>
      </c>
      <c r="D6213" s="2"/>
      <c r="E6213" t="str">
        <f t="shared" si="195"/>
        <v/>
      </c>
      <c r="F6213" t="str">
        <f t="shared" si="196"/>
        <v/>
      </c>
      <c r="H6213" s="2"/>
      <c r="I6213">
        <f>+ABS(SUMIF($A$4:$A$11183,A6213,$H$4:$H$11183)-IF(ISERROR(VLOOKUP(A6213,Seguimiento_Mar_2025!G$4:U$356,15,FALSE)),0,VLOOKUP(A6213,Seguimiento_Mar_2025!G$4:U$356,15,FALSE)))</f>
        <v>0</v>
      </c>
    </row>
    <row r="6214" spans="1:9">
      <c r="A6214" s="2"/>
      <c r="B6214" s="1" t="str">
        <f>+IF(LEN(A6214)&gt;0,VLOOKUP(A6214,Seguimiento_Mar_2025!G$4:H$356,2,FALSE),"")</f>
        <v/>
      </c>
      <c r="C6214" s="1" t="str">
        <f>+IF(LEN(A6214)&gt;0,VLOOKUP(A6214,Seguimiento_Mar_2025!G$4:J$356,4,FALSE),"")</f>
        <v/>
      </c>
      <c r="D6214" s="2"/>
      <c r="E6214" t="str">
        <f t="shared" si="195"/>
        <v/>
      </c>
      <c r="F6214" t="str">
        <f t="shared" si="196"/>
        <v/>
      </c>
      <c r="H6214" s="2"/>
      <c r="I6214">
        <f>+ABS(SUMIF($A$4:$A$11183,A6214,$H$4:$H$11183)-IF(ISERROR(VLOOKUP(A6214,Seguimiento_Mar_2025!G$4:U$356,15,FALSE)),0,VLOOKUP(A6214,Seguimiento_Mar_2025!G$4:U$356,15,FALSE)))</f>
        <v>0</v>
      </c>
    </row>
    <row r="6215" spans="1:9">
      <c r="A6215" s="2"/>
      <c r="B6215" s="1" t="str">
        <f>+IF(LEN(A6215)&gt;0,VLOOKUP(A6215,Seguimiento_Mar_2025!G$4:H$356,2,FALSE),"")</f>
        <v/>
      </c>
      <c r="C6215" s="1" t="str">
        <f>+IF(LEN(A6215)&gt;0,VLOOKUP(A6215,Seguimiento_Mar_2025!G$4:J$356,4,FALSE),"")</f>
        <v/>
      </c>
      <c r="D6215" s="2"/>
      <c r="E6215" t="str">
        <f t="shared" si="195"/>
        <v/>
      </c>
      <c r="F6215" t="str">
        <f t="shared" si="196"/>
        <v/>
      </c>
      <c r="H6215" s="2"/>
      <c r="I6215">
        <f>+ABS(SUMIF($A$4:$A$11183,A6215,$H$4:$H$11183)-IF(ISERROR(VLOOKUP(A6215,Seguimiento_Mar_2025!G$4:U$356,15,FALSE)),0,VLOOKUP(A6215,Seguimiento_Mar_2025!G$4:U$356,15,FALSE)))</f>
        <v>0</v>
      </c>
    </row>
    <row r="6216" spans="1:9">
      <c r="A6216" s="2"/>
      <c r="B6216" s="1" t="str">
        <f>+IF(LEN(A6216)&gt;0,VLOOKUP(A6216,Seguimiento_Mar_2025!G$4:H$356,2,FALSE),"")</f>
        <v/>
      </c>
      <c r="C6216" s="1" t="str">
        <f>+IF(LEN(A6216)&gt;0,VLOOKUP(A6216,Seguimiento_Mar_2025!G$4:J$356,4,FALSE),"")</f>
        <v/>
      </c>
      <c r="D6216" s="2"/>
      <c r="E6216" t="str">
        <f t="shared" si="195"/>
        <v/>
      </c>
      <c r="F6216" t="str">
        <f t="shared" si="196"/>
        <v/>
      </c>
      <c r="H6216" s="2"/>
      <c r="I6216">
        <f>+ABS(SUMIF($A$4:$A$11183,A6216,$H$4:$H$11183)-IF(ISERROR(VLOOKUP(A6216,Seguimiento_Mar_2025!G$4:U$356,15,FALSE)),0,VLOOKUP(A6216,Seguimiento_Mar_2025!G$4:U$356,15,FALSE)))</f>
        <v>0</v>
      </c>
    </row>
    <row r="6217" spans="1:9">
      <c r="A6217" s="2"/>
      <c r="B6217" s="1" t="str">
        <f>+IF(LEN(A6217)&gt;0,VLOOKUP(A6217,Seguimiento_Mar_2025!G$4:H$356,2,FALSE),"")</f>
        <v/>
      </c>
      <c r="C6217" s="1" t="str">
        <f>+IF(LEN(A6217)&gt;0,VLOOKUP(A6217,Seguimiento_Mar_2025!G$4:J$356,4,FALSE),"")</f>
        <v/>
      </c>
      <c r="D6217" s="2"/>
      <c r="E6217" t="str">
        <f t="shared" si="195"/>
        <v/>
      </c>
      <c r="F6217" t="str">
        <f t="shared" si="196"/>
        <v/>
      </c>
      <c r="H6217" s="2"/>
      <c r="I6217">
        <f>+ABS(SUMIF($A$4:$A$11183,A6217,$H$4:$H$11183)-IF(ISERROR(VLOOKUP(A6217,Seguimiento_Mar_2025!G$4:U$356,15,FALSE)),0,VLOOKUP(A6217,Seguimiento_Mar_2025!G$4:U$356,15,FALSE)))</f>
        <v>0</v>
      </c>
    </row>
    <row r="6218" spans="1:9">
      <c r="A6218" s="2"/>
      <c r="B6218" s="1" t="str">
        <f>+IF(LEN(A6218)&gt;0,VLOOKUP(A6218,Seguimiento_Mar_2025!G$4:H$356,2,FALSE),"")</f>
        <v/>
      </c>
      <c r="C6218" s="1" t="str">
        <f>+IF(LEN(A6218)&gt;0,VLOOKUP(A6218,Seguimiento_Mar_2025!G$4:J$356,4,FALSE),"")</f>
        <v/>
      </c>
      <c r="D6218" s="2"/>
      <c r="E6218" t="str">
        <f t="shared" si="195"/>
        <v/>
      </c>
      <c r="F6218" t="str">
        <f t="shared" si="196"/>
        <v/>
      </c>
      <c r="H6218" s="2"/>
      <c r="I6218">
        <f>+ABS(SUMIF($A$4:$A$11183,A6218,$H$4:$H$11183)-IF(ISERROR(VLOOKUP(A6218,Seguimiento_Mar_2025!G$4:U$356,15,FALSE)),0,VLOOKUP(A6218,Seguimiento_Mar_2025!G$4:U$356,15,FALSE)))</f>
        <v>0</v>
      </c>
    </row>
    <row r="6219" spans="1:9">
      <c r="A6219" s="2"/>
      <c r="B6219" s="1" t="str">
        <f>+IF(LEN(A6219)&gt;0,VLOOKUP(A6219,Seguimiento_Mar_2025!G$4:H$356,2,FALSE),"")</f>
        <v/>
      </c>
      <c r="C6219" s="1" t="str">
        <f>+IF(LEN(A6219)&gt;0,VLOOKUP(A6219,Seguimiento_Mar_2025!G$4:J$356,4,FALSE),"")</f>
        <v/>
      </c>
      <c r="D6219" s="2"/>
      <c r="E6219" t="str">
        <f t="shared" si="195"/>
        <v/>
      </c>
      <c r="F6219" t="str">
        <f t="shared" si="196"/>
        <v/>
      </c>
      <c r="H6219" s="2"/>
      <c r="I6219">
        <f>+ABS(SUMIF($A$4:$A$11183,A6219,$H$4:$H$11183)-IF(ISERROR(VLOOKUP(A6219,Seguimiento_Mar_2025!G$4:U$356,15,FALSE)),0,VLOOKUP(A6219,Seguimiento_Mar_2025!G$4:U$356,15,FALSE)))</f>
        <v>0</v>
      </c>
    </row>
    <row r="6220" spans="1:9">
      <c r="A6220" s="2"/>
      <c r="B6220" s="1" t="str">
        <f>+IF(LEN(A6220)&gt;0,VLOOKUP(A6220,Seguimiento_Mar_2025!G$4:H$356,2,FALSE),"")</f>
        <v/>
      </c>
      <c r="C6220" s="1" t="str">
        <f>+IF(LEN(A6220)&gt;0,VLOOKUP(A6220,Seguimiento_Mar_2025!G$4:J$356,4,FALSE),"")</f>
        <v/>
      </c>
      <c r="D6220" s="2"/>
      <c r="E6220" t="str">
        <f t="shared" si="195"/>
        <v/>
      </c>
      <c r="F6220" t="str">
        <f t="shared" si="196"/>
        <v/>
      </c>
      <c r="H6220" s="2"/>
      <c r="I6220">
        <f>+ABS(SUMIF($A$4:$A$11183,A6220,$H$4:$H$11183)-IF(ISERROR(VLOOKUP(A6220,Seguimiento_Mar_2025!G$4:U$356,15,FALSE)),0,VLOOKUP(A6220,Seguimiento_Mar_2025!G$4:U$356,15,FALSE)))</f>
        <v>0</v>
      </c>
    </row>
    <row r="6221" spans="1:9">
      <c r="A6221" s="2"/>
      <c r="B6221" s="1" t="str">
        <f>+IF(LEN(A6221)&gt;0,VLOOKUP(A6221,Seguimiento_Mar_2025!G$4:H$356,2,FALSE),"")</f>
        <v/>
      </c>
      <c r="C6221" s="1" t="str">
        <f>+IF(LEN(A6221)&gt;0,VLOOKUP(A6221,Seguimiento_Mar_2025!G$4:J$356,4,FALSE),"")</f>
        <v/>
      </c>
      <c r="D6221" s="2"/>
      <c r="E6221" t="str">
        <f t="shared" si="195"/>
        <v/>
      </c>
      <c r="F6221" t="str">
        <f t="shared" si="196"/>
        <v/>
      </c>
      <c r="H6221" s="2"/>
      <c r="I6221">
        <f>+ABS(SUMIF($A$4:$A$11183,A6221,$H$4:$H$11183)-IF(ISERROR(VLOOKUP(A6221,Seguimiento_Mar_2025!G$4:U$356,15,FALSE)),0,VLOOKUP(A6221,Seguimiento_Mar_2025!G$4:U$356,15,FALSE)))</f>
        <v>0</v>
      </c>
    </row>
    <row r="6222" spans="1:9">
      <c r="A6222" s="2"/>
      <c r="B6222" s="1" t="str">
        <f>+IF(LEN(A6222)&gt;0,VLOOKUP(A6222,Seguimiento_Mar_2025!G$4:H$356,2,FALSE),"")</f>
        <v/>
      </c>
      <c r="C6222" s="1" t="str">
        <f>+IF(LEN(A6222)&gt;0,VLOOKUP(A6222,Seguimiento_Mar_2025!G$4:J$356,4,FALSE),"")</f>
        <v/>
      </c>
      <c r="D6222" s="2"/>
      <c r="E6222" t="str">
        <f t="shared" si="195"/>
        <v/>
      </c>
      <c r="F6222" t="str">
        <f t="shared" si="196"/>
        <v/>
      </c>
      <c r="H6222" s="2"/>
      <c r="I6222">
        <f>+ABS(SUMIF($A$4:$A$11183,A6222,$H$4:$H$11183)-IF(ISERROR(VLOOKUP(A6222,Seguimiento_Mar_2025!G$4:U$356,15,FALSE)),0,VLOOKUP(A6222,Seguimiento_Mar_2025!G$4:U$356,15,FALSE)))</f>
        <v>0</v>
      </c>
    </row>
    <row r="6223" spans="1:9">
      <c r="A6223" s="2"/>
      <c r="B6223" s="1" t="str">
        <f>+IF(LEN(A6223)&gt;0,VLOOKUP(A6223,Seguimiento_Mar_2025!G$4:H$356,2,FALSE),"")</f>
        <v/>
      </c>
      <c r="C6223" s="1" t="str">
        <f>+IF(LEN(A6223)&gt;0,VLOOKUP(A6223,Seguimiento_Mar_2025!G$4:J$356,4,FALSE),"")</f>
        <v/>
      </c>
      <c r="D6223" s="2"/>
      <c r="E6223" t="str">
        <f t="shared" si="195"/>
        <v/>
      </c>
      <c r="F6223" t="str">
        <f t="shared" si="196"/>
        <v/>
      </c>
      <c r="H6223" s="2"/>
      <c r="I6223">
        <f>+ABS(SUMIF($A$4:$A$11183,A6223,$H$4:$H$11183)-IF(ISERROR(VLOOKUP(A6223,Seguimiento_Mar_2025!G$4:U$356,15,FALSE)),0,VLOOKUP(A6223,Seguimiento_Mar_2025!G$4:U$356,15,FALSE)))</f>
        <v>0</v>
      </c>
    </row>
    <row r="6224" spans="1:9">
      <c r="A6224" s="2"/>
      <c r="B6224" s="1" t="str">
        <f>+IF(LEN(A6224)&gt;0,VLOOKUP(A6224,Seguimiento_Mar_2025!G$4:H$356,2,FALSE),"")</f>
        <v/>
      </c>
      <c r="C6224" s="1" t="str">
        <f>+IF(LEN(A6224)&gt;0,VLOOKUP(A6224,Seguimiento_Mar_2025!G$4:J$356,4,FALSE),"")</f>
        <v/>
      </c>
      <c r="D6224" s="2"/>
      <c r="E6224" t="str">
        <f t="shared" si="195"/>
        <v/>
      </c>
      <c r="F6224" t="str">
        <f t="shared" si="196"/>
        <v/>
      </c>
      <c r="H6224" s="2"/>
      <c r="I6224">
        <f>+ABS(SUMIF($A$4:$A$11183,A6224,$H$4:$H$11183)-IF(ISERROR(VLOOKUP(A6224,Seguimiento_Mar_2025!G$4:U$356,15,FALSE)),0,VLOOKUP(A6224,Seguimiento_Mar_2025!G$4:U$356,15,FALSE)))</f>
        <v>0</v>
      </c>
    </row>
    <row r="6225" spans="1:9">
      <c r="A6225" s="2"/>
      <c r="B6225" s="1" t="str">
        <f>+IF(LEN(A6225)&gt;0,VLOOKUP(A6225,Seguimiento_Mar_2025!G$4:H$356,2,FALSE),"")</f>
        <v/>
      </c>
      <c r="C6225" s="1" t="str">
        <f>+IF(LEN(A6225)&gt;0,VLOOKUP(A6225,Seguimiento_Mar_2025!G$4:J$356,4,FALSE),"")</f>
        <v/>
      </c>
      <c r="D6225" s="2"/>
      <c r="E6225" t="str">
        <f t="shared" si="195"/>
        <v/>
      </c>
      <c r="F6225" t="str">
        <f t="shared" si="196"/>
        <v/>
      </c>
      <c r="H6225" s="2"/>
      <c r="I6225">
        <f>+ABS(SUMIF($A$4:$A$11183,A6225,$H$4:$H$11183)-IF(ISERROR(VLOOKUP(A6225,Seguimiento_Mar_2025!G$4:U$356,15,FALSE)),0,VLOOKUP(A6225,Seguimiento_Mar_2025!G$4:U$356,15,FALSE)))</f>
        <v>0</v>
      </c>
    </row>
    <row r="6226" spans="1:9">
      <c r="A6226" s="2"/>
      <c r="B6226" s="1" t="str">
        <f>+IF(LEN(A6226)&gt;0,VLOOKUP(A6226,Seguimiento_Mar_2025!G$4:H$356,2,FALSE),"")</f>
        <v/>
      </c>
      <c r="C6226" s="1" t="str">
        <f>+IF(LEN(A6226)&gt;0,VLOOKUP(A6226,Seguimiento_Mar_2025!G$4:J$356,4,FALSE),"")</f>
        <v/>
      </c>
      <c r="D6226" s="2"/>
      <c r="E6226" t="str">
        <f t="shared" si="195"/>
        <v/>
      </c>
      <c r="F6226" t="str">
        <f t="shared" si="196"/>
        <v/>
      </c>
      <c r="H6226" s="2"/>
      <c r="I6226">
        <f>+ABS(SUMIF($A$4:$A$11183,A6226,$H$4:$H$11183)-IF(ISERROR(VLOOKUP(A6226,Seguimiento_Mar_2025!G$4:U$356,15,FALSE)),0,VLOOKUP(A6226,Seguimiento_Mar_2025!G$4:U$356,15,FALSE)))</f>
        <v>0</v>
      </c>
    </row>
    <row r="6227" spans="1:9">
      <c r="A6227" s="2"/>
      <c r="B6227" s="1" t="str">
        <f>+IF(LEN(A6227)&gt;0,VLOOKUP(A6227,Seguimiento_Mar_2025!G$4:H$356,2,FALSE),"")</f>
        <v/>
      </c>
      <c r="C6227" s="1" t="str">
        <f>+IF(LEN(A6227)&gt;0,VLOOKUP(A6227,Seguimiento_Mar_2025!G$4:J$356,4,FALSE),"")</f>
        <v/>
      </c>
      <c r="D6227" s="2"/>
      <c r="E6227" t="str">
        <f t="shared" si="195"/>
        <v/>
      </c>
      <c r="F6227" t="str">
        <f t="shared" si="196"/>
        <v/>
      </c>
      <c r="H6227" s="2"/>
      <c r="I6227">
        <f>+ABS(SUMIF($A$4:$A$11183,A6227,$H$4:$H$11183)-IF(ISERROR(VLOOKUP(A6227,Seguimiento_Mar_2025!G$4:U$356,15,FALSE)),0,VLOOKUP(A6227,Seguimiento_Mar_2025!G$4:U$356,15,FALSE)))</f>
        <v>0</v>
      </c>
    </row>
    <row r="6228" spans="1:9">
      <c r="A6228" s="2"/>
      <c r="B6228" s="1" t="str">
        <f>+IF(LEN(A6228)&gt;0,VLOOKUP(A6228,Seguimiento_Mar_2025!G$4:H$356,2,FALSE),"")</f>
        <v/>
      </c>
      <c r="C6228" s="1" t="str">
        <f>+IF(LEN(A6228)&gt;0,VLOOKUP(A6228,Seguimiento_Mar_2025!G$4:J$356,4,FALSE),"")</f>
        <v/>
      </c>
      <c r="D6228" s="2"/>
      <c r="E6228" t="str">
        <f t="shared" si="195"/>
        <v/>
      </c>
      <c r="F6228" t="str">
        <f t="shared" si="196"/>
        <v/>
      </c>
      <c r="H6228" s="2"/>
      <c r="I6228">
        <f>+ABS(SUMIF($A$4:$A$11183,A6228,$H$4:$H$11183)-IF(ISERROR(VLOOKUP(A6228,Seguimiento_Mar_2025!G$4:U$356,15,FALSE)),0,VLOOKUP(A6228,Seguimiento_Mar_2025!G$4:U$356,15,FALSE)))</f>
        <v>0</v>
      </c>
    </row>
    <row r="6229" spans="1:9">
      <c r="A6229" s="2"/>
      <c r="B6229" s="1" t="str">
        <f>+IF(LEN(A6229)&gt;0,VLOOKUP(A6229,Seguimiento_Mar_2025!G$4:H$356,2,FALSE),"")</f>
        <v/>
      </c>
      <c r="C6229" s="1" t="str">
        <f>+IF(LEN(A6229)&gt;0,VLOOKUP(A6229,Seguimiento_Mar_2025!G$4:J$356,4,FALSE),"")</f>
        <v/>
      </c>
      <c r="D6229" s="2"/>
      <c r="E6229" t="str">
        <f t="shared" si="195"/>
        <v/>
      </c>
      <c r="F6229" t="str">
        <f t="shared" si="196"/>
        <v/>
      </c>
      <c r="H6229" s="2"/>
      <c r="I6229">
        <f>+ABS(SUMIF($A$4:$A$11183,A6229,$H$4:$H$11183)-IF(ISERROR(VLOOKUP(A6229,Seguimiento_Mar_2025!G$4:U$356,15,FALSE)),0,VLOOKUP(A6229,Seguimiento_Mar_2025!G$4:U$356,15,FALSE)))</f>
        <v>0</v>
      </c>
    </row>
    <row r="6230" spans="1:9">
      <c r="A6230" s="2"/>
      <c r="B6230" s="1" t="str">
        <f>+IF(LEN(A6230)&gt;0,VLOOKUP(A6230,Seguimiento_Mar_2025!G$4:H$356,2,FALSE),"")</f>
        <v/>
      </c>
      <c r="C6230" s="1" t="str">
        <f>+IF(LEN(A6230)&gt;0,VLOOKUP(A6230,Seguimiento_Mar_2025!G$4:J$356,4,FALSE),"")</f>
        <v/>
      </c>
      <c r="D6230" s="2"/>
      <c r="E6230" t="str">
        <f t="shared" si="195"/>
        <v/>
      </c>
      <c r="F6230" t="str">
        <f t="shared" si="196"/>
        <v/>
      </c>
      <c r="H6230" s="2"/>
      <c r="I6230">
        <f>+ABS(SUMIF($A$4:$A$11183,A6230,$H$4:$H$11183)-IF(ISERROR(VLOOKUP(A6230,Seguimiento_Mar_2025!G$4:U$356,15,FALSE)),0,VLOOKUP(A6230,Seguimiento_Mar_2025!G$4:U$356,15,FALSE)))</f>
        <v>0</v>
      </c>
    </row>
    <row r="6231" spans="1:9">
      <c r="A6231" s="2"/>
      <c r="B6231" s="1" t="str">
        <f>+IF(LEN(A6231)&gt;0,VLOOKUP(A6231,Seguimiento_Mar_2025!G$4:H$356,2,FALSE),"")</f>
        <v/>
      </c>
      <c r="C6231" s="1" t="str">
        <f>+IF(LEN(A6231)&gt;0,VLOOKUP(A6231,Seguimiento_Mar_2025!G$4:J$356,4,FALSE),"")</f>
        <v/>
      </c>
      <c r="D6231" s="2"/>
      <c r="E6231" t="str">
        <f t="shared" si="195"/>
        <v/>
      </c>
      <c r="F6231" t="str">
        <f t="shared" si="196"/>
        <v/>
      </c>
      <c r="H6231" s="2"/>
      <c r="I6231">
        <f>+ABS(SUMIF($A$4:$A$11183,A6231,$H$4:$H$11183)-IF(ISERROR(VLOOKUP(A6231,Seguimiento_Mar_2025!G$4:U$356,15,FALSE)),0,VLOOKUP(A6231,Seguimiento_Mar_2025!G$4:U$356,15,FALSE)))</f>
        <v>0</v>
      </c>
    </row>
    <row r="6232" spans="1:9">
      <c r="A6232" s="2"/>
      <c r="B6232" s="1" t="str">
        <f>+IF(LEN(A6232)&gt;0,VLOOKUP(A6232,Seguimiento_Mar_2025!G$4:H$356,2,FALSE),"")</f>
        <v/>
      </c>
      <c r="C6232" s="1" t="str">
        <f>+IF(LEN(A6232)&gt;0,VLOOKUP(A6232,Seguimiento_Mar_2025!G$4:J$356,4,FALSE),"")</f>
        <v/>
      </c>
      <c r="D6232" s="2"/>
      <c r="E6232" t="str">
        <f t="shared" si="195"/>
        <v/>
      </c>
      <c r="F6232" t="str">
        <f t="shared" si="196"/>
        <v/>
      </c>
      <c r="H6232" s="2"/>
      <c r="I6232">
        <f>+ABS(SUMIF($A$4:$A$11183,A6232,$H$4:$H$11183)-IF(ISERROR(VLOOKUP(A6232,Seguimiento_Mar_2025!G$4:U$356,15,FALSE)),0,VLOOKUP(A6232,Seguimiento_Mar_2025!G$4:U$356,15,FALSE)))</f>
        <v>0</v>
      </c>
    </row>
    <row r="6233" spans="1:9">
      <c r="A6233" s="2"/>
      <c r="B6233" s="1" t="str">
        <f>+IF(LEN(A6233)&gt;0,VLOOKUP(A6233,Seguimiento_Mar_2025!G$4:H$356,2,FALSE),"")</f>
        <v/>
      </c>
      <c r="C6233" s="1" t="str">
        <f>+IF(LEN(A6233)&gt;0,VLOOKUP(A6233,Seguimiento_Mar_2025!G$4:J$356,4,FALSE),"")</f>
        <v/>
      </c>
      <c r="D6233" s="2"/>
      <c r="E6233" t="str">
        <f t="shared" si="195"/>
        <v/>
      </c>
      <c r="F6233" t="str">
        <f t="shared" si="196"/>
        <v/>
      </c>
      <c r="H6233" s="2"/>
      <c r="I6233">
        <f>+ABS(SUMIF($A$4:$A$11183,A6233,$H$4:$H$11183)-IF(ISERROR(VLOOKUP(A6233,Seguimiento_Mar_2025!G$4:U$356,15,FALSE)),0,VLOOKUP(A6233,Seguimiento_Mar_2025!G$4:U$356,15,FALSE)))</f>
        <v>0</v>
      </c>
    </row>
    <row r="6234" spans="1:9">
      <c r="A6234" s="2"/>
      <c r="B6234" s="1" t="str">
        <f>+IF(LEN(A6234)&gt;0,VLOOKUP(A6234,Seguimiento_Mar_2025!G$4:H$356,2,FALSE),"")</f>
        <v/>
      </c>
      <c r="C6234" s="1" t="str">
        <f>+IF(LEN(A6234)&gt;0,VLOOKUP(A6234,Seguimiento_Mar_2025!G$4:J$356,4,FALSE),"")</f>
        <v/>
      </c>
      <c r="D6234" s="2"/>
      <c r="E6234" t="str">
        <f t="shared" si="195"/>
        <v/>
      </c>
      <c r="F6234" t="str">
        <f t="shared" si="196"/>
        <v/>
      </c>
      <c r="H6234" s="2"/>
      <c r="I6234">
        <f>+ABS(SUMIF($A$4:$A$11183,A6234,$H$4:$H$11183)-IF(ISERROR(VLOOKUP(A6234,Seguimiento_Mar_2025!G$4:U$356,15,FALSE)),0,VLOOKUP(A6234,Seguimiento_Mar_2025!G$4:U$356,15,FALSE)))</f>
        <v>0</v>
      </c>
    </row>
    <row r="6235" spans="1:9">
      <c r="A6235" s="2"/>
      <c r="B6235" s="1" t="str">
        <f>+IF(LEN(A6235)&gt;0,VLOOKUP(A6235,Seguimiento_Mar_2025!G$4:H$356,2,FALSE),"")</f>
        <v/>
      </c>
      <c r="C6235" s="1" t="str">
        <f>+IF(LEN(A6235)&gt;0,VLOOKUP(A6235,Seguimiento_Mar_2025!G$4:J$356,4,FALSE),"")</f>
        <v/>
      </c>
      <c r="D6235" s="2"/>
      <c r="E6235" t="str">
        <f t="shared" si="195"/>
        <v/>
      </c>
      <c r="F6235" t="str">
        <f t="shared" si="196"/>
        <v/>
      </c>
      <c r="H6235" s="2"/>
      <c r="I6235">
        <f>+ABS(SUMIF($A$4:$A$11183,A6235,$H$4:$H$11183)-IF(ISERROR(VLOOKUP(A6235,Seguimiento_Mar_2025!G$4:U$356,15,FALSE)),0,VLOOKUP(A6235,Seguimiento_Mar_2025!G$4:U$356,15,FALSE)))</f>
        <v>0</v>
      </c>
    </row>
    <row r="6236" spans="1:9">
      <c r="A6236" s="2"/>
      <c r="B6236" s="1" t="str">
        <f>+IF(LEN(A6236)&gt;0,VLOOKUP(A6236,Seguimiento_Mar_2025!G$4:H$356,2,FALSE),"")</f>
        <v/>
      </c>
      <c r="C6236" s="1" t="str">
        <f>+IF(LEN(A6236)&gt;0,VLOOKUP(A6236,Seguimiento_Mar_2025!G$4:J$356,4,FALSE),"")</f>
        <v/>
      </c>
      <c r="D6236" s="2"/>
      <c r="E6236" t="str">
        <f t="shared" si="195"/>
        <v/>
      </c>
      <c r="F6236" t="str">
        <f t="shared" si="196"/>
        <v/>
      </c>
      <c r="H6236" s="2"/>
      <c r="I6236">
        <f>+ABS(SUMIF($A$4:$A$11183,A6236,$H$4:$H$11183)-IF(ISERROR(VLOOKUP(A6236,Seguimiento_Mar_2025!G$4:U$356,15,FALSE)),0,VLOOKUP(A6236,Seguimiento_Mar_2025!G$4:U$356,15,FALSE)))</f>
        <v>0</v>
      </c>
    </row>
    <row r="6237" spans="1:9">
      <c r="A6237" s="2"/>
      <c r="B6237" s="1" t="str">
        <f>+IF(LEN(A6237)&gt;0,VLOOKUP(A6237,Seguimiento_Mar_2025!G$4:H$356,2,FALSE),"")</f>
        <v/>
      </c>
      <c r="C6237" s="1" t="str">
        <f>+IF(LEN(A6237)&gt;0,VLOOKUP(A6237,Seguimiento_Mar_2025!G$4:J$356,4,FALSE),"")</f>
        <v/>
      </c>
      <c r="D6237" s="2"/>
      <c r="E6237" t="str">
        <f t="shared" si="195"/>
        <v/>
      </c>
      <c r="F6237" t="str">
        <f t="shared" si="196"/>
        <v/>
      </c>
      <c r="H6237" s="2"/>
      <c r="I6237">
        <f>+ABS(SUMIF($A$4:$A$11183,A6237,$H$4:$H$11183)-IF(ISERROR(VLOOKUP(A6237,Seguimiento_Mar_2025!G$4:U$356,15,FALSE)),0,VLOOKUP(A6237,Seguimiento_Mar_2025!G$4:U$356,15,FALSE)))</f>
        <v>0</v>
      </c>
    </row>
    <row r="6238" spans="1:9">
      <c r="A6238" s="2"/>
      <c r="B6238" s="1" t="str">
        <f>+IF(LEN(A6238)&gt;0,VLOOKUP(A6238,Seguimiento_Mar_2025!G$4:H$356,2,FALSE),"")</f>
        <v/>
      </c>
      <c r="C6238" s="1" t="str">
        <f>+IF(LEN(A6238)&gt;0,VLOOKUP(A6238,Seguimiento_Mar_2025!G$4:J$356,4,FALSE),"")</f>
        <v/>
      </c>
      <c r="D6238" s="2"/>
      <c r="E6238" t="str">
        <f t="shared" si="195"/>
        <v/>
      </c>
      <c r="F6238" t="str">
        <f t="shared" si="196"/>
        <v/>
      </c>
      <c r="H6238" s="2"/>
      <c r="I6238">
        <f>+ABS(SUMIF($A$4:$A$11183,A6238,$H$4:$H$11183)-IF(ISERROR(VLOOKUP(A6238,Seguimiento_Mar_2025!G$4:U$356,15,FALSE)),0,VLOOKUP(A6238,Seguimiento_Mar_2025!G$4:U$356,15,FALSE)))</f>
        <v>0</v>
      </c>
    </row>
    <row r="6239" spans="1:9">
      <c r="A6239" s="2"/>
      <c r="B6239" s="1" t="str">
        <f>+IF(LEN(A6239)&gt;0,VLOOKUP(A6239,Seguimiento_Mar_2025!G$4:H$356,2,FALSE),"")</f>
        <v/>
      </c>
      <c r="C6239" s="1" t="str">
        <f>+IF(LEN(A6239)&gt;0,VLOOKUP(A6239,Seguimiento_Mar_2025!G$4:J$356,4,FALSE),"")</f>
        <v/>
      </c>
      <c r="D6239" s="2"/>
      <c r="E6239" t="str">
        <f t="shared" si="195"/>
        <v/>
      </c>
      <c r="F6239" t="str">
        <f t="shared" si="196"/>
        <v/>
      </c>
      <c r="H6239" s="2"/>
      <c r="I6239">
        <f>+ABS(SUMIF($A$4:$A$11183,A6239,$H$4:$H$11183)-IF(ISERROR(VLOOKUP(A6239,Seguimiento_Mar_2025!G$4:U$356,15,FALSE)),0,VLOOKUP(A6239,Seguimiento_Mar_2025!G$4:U$356,15,FALSE)))</f>
        <v>0</v>
      </c>
    </row>
    <row r="6240" spans="1:9">
      <c r="A6240" s="2"/>
      <c r="B6240" s="1" t="str">
        <f>+IF(LEN(A6240)&gt;0,VLOOKUP(A6240,Seguimiento_Mar_2025!G$4:H$356,2,FALSE),"")</f>
        <v/>
      </c>
      <c r="C6240" s="1" t="str">
        <f>+IF(LEN(A6240)&gt;0,VLOOKUP(A6240,Seguimiento_Mar_2025!G$4:J$356,4,FALSE),"")</f>
        <v/>
      </c>
      <c r="D6240" s="2"/>
      <c r="E6240" t="str">
        <f t="shared" si="195"/>
        <v/>
      </c>
      <c r="F6240" t="str">
        <f t="shared" si="196"/>
        <v/>
      </c>
      <c r="H6240" s="2"/>
      <c r="I6240">
        <f>+ABS(SUMIF($A$4:$A$11183,A6240,$H$4:$H$11183)-IF(ISERROR(VLOOKUP(A6240,Seguimiento_Mar_2025!G$4:U$356,15,FALSE)),0,VLOOKUP(A6240,Seguimiento_Mar_2025!G$4:U$356,15,FALSE)))</f>
        <v>0</v>
      </c>
    </row>
    <row r="6241" spans="1:9">
      <c r="A6241" s="2"/>
      <c r="B6241" s="1" t="str">
        <f>+IF(LEN(A6241)&gt;0,VLOOKUP(A6241,Seguimiento_Mar_2025!G$4:H$356,2,FALSE),"")</f>
        <v/>
      </c>
      <c r="C6241" s="1" t="str">
        <f>+IF(LEN(A6241)&gt;0,VLOOKUP(A6241,Seguimiento_Mar_2025!G$4:J$356,4,FALSE),"")</f>
        <v/>
      </c>
      <c r="D6241" s="2"/>
      <c r="E6241" t="str">
        <f t="shared" si="195"/>
        <v/>
      </c>
      <c r="F6241" t="str">
        <f t="shared" si="196"/>
        <v/>
      </c>
      <c r="H6241" s="2"/>
      <c r="I6241">
        <f>+ABS(SUMIF($A$4:$A$11183,A6241,$H$4:$H$11183)-IF(ISERROR(VLOOKUP(A6241,Seguimiento_Mar_2025!G$4:U$356,15,FALSE)),0,VLOOKUP(A6241,Seguimiento_Mar_2025!G$4:U$356,15,FALSE)))</f>
        <v>0</v>
      </c>
    </row>
    <row r="6242" spans="1:9">
      <c r="A6242" s="2"/>
      <c r="B6242" s="1" t="str">
        <f>+IF(LEN(A6242)&gt;0,VLOOKUP(A6242,Seguimiento_Mar_2025!G$4:H$356,2,FALSE),"")</f>
        <v/>
      </c>
      <c r="C6242" s="1" t="str">
        <f>+IF(LEN(A6242)&gt;0,VLOOKUP(A6242,Seguimiento_Mar_2025!G$4:J$356,4,FALSE),"")</f>
        <v/>
      </c>
      <c r="D6242" s="2"/>
      <c r="E6242" t="str">
        <f t="shared" si="195"/>
        <v/>
      </c>
      <c r="F6242" t="str">
        <f t="shared" si="196"/>
        <v/>
      </c>
      <c r="H6242" s="2"/>
      <c r="I6242">
        <f>+ABS(SUMIF($A$4:$A$11183,A6242,$H$4:$H$11183)-IF(ISERROR(VLOOKUP(A6242,Seguimiento_Mar_2025!G$4:U$356,15,FALSE)),0,VLOOKUP(A6242,Seguimiento_Mar_2025!G$4:U$356,15,FALSE)))</f>
        <v>0</v>
      </c>
    </row>
    <row r="6243" spans="1:9">
      <c r="A6243" s="2"/>
      <c r="B6243" s="1" t="str">
        <f>+IF(LEN(A6243)&gt;0,VLOOKUP(A6243,Seguimiento_Mar_2025!G$4:H$356,2,FALSE),"")</f>
        <v/>
      </c>
      <c r="C6243" s="1" t="str">
        <f>+IF(LEN(A6243)&gt;0,VLOOKUP(A6243,Seguimiento_Mar_2025!G$4:J$356,4,FALSE),"")</f>
        <v/>
      </c>
      <c r="D6243" s="2"/>
      <c r="E6243" t="str">
        <f t="shared" si="195"/>
        <v/>
      </c>
      <c r="F6243" t="str">
        <f t="shared" si="196"/>
        <v/>
      </c>
      <c r="H6243" s="2"/>
      <c r="I6243">
        <f>+ABS(SUMIF($A$4:$A$11183,A6243,$H$4:$H$11183)-IF(ISERROR(VLOOKUP(A6243,Seguimiento_Mar_2025!G$4:U$356,15,FALSE)),0,VLOOKUP(A6243,Seguimiento_Mar_2025!G$4:U$356,15,FALSE)))</f>
        <v>0</v>
      </c>
    </row>
    <row r="6244" spans="1:9">
      <c r="A6244" s="2"/>
      <c r="B6244" s="1" t="str">
        <f>+IF(LEN(A6244)&gt;0,VLOOKUP(A6244,Seguimiento_Mar_2025!G$4:H$356,2,FALSE),"")</f>
        <v/>
      </c>
      <c r="C6244" s="1" t="str">
        <f>+IF(LEN(A6244)&gt;0,VLOOKUP(A6244,Seguimiento_Mar_2025!G$4:J$356,4,FALSE),"")</f>
        <v/>
      </c>
      <c r="D6244" s="2"/>
      <c r="E6244" t="str">
        <f t="shared" si="195"/>
        <v/>
      </c>
      <c r="F6244" t="str">
        <f t="shared" si="196"/>
        <v/>
      </c>
      <c r="H6244" s="2"/>
      <c r="I6244">
        <f>+ABS(SUMIF($A$4:$A$11183,A6244,$H$4:$H$11183)-IF(ISERROR(VLOOKUP(A6244,Seguimiento_Mar_2025!G$4:U$356,15,FALSE)),0,VLOOKUP(A6244,Seguimiento_Mar_2025!G$4:U$356,15,FALSE)))</f>
        <v>0</v>
      </c>
    </row>
    <row r="6245" spans="1:9">
      <c r="A6245" s="2"/>
      <c r="B6245" s="1" t="str">
        <f>+IF(LEN(A6245)&gt;0,VLOOKUP(A6245,Seguimiento_Mar_2025!G$4:H$356,2,FALSE),"")</f>
        <v/>
      </c>
      <c r="C6245" s="1" t="str">
        <f>+IF(LEN(A6245)&gt;0,VLOOKUP(A6245,Seguimiento_Mar_2025!G$4:J$356,4,FALSE),"")</f>
        <v/>
      </c>
      <c r="D6245" s="2"/>
      <c r="E6245" t="str">
        <f t="shared" si="195"/>
        <v/>
      </c>
      <c r="F6245" t="str">
        <f t="shared" si="196"/>
        <v/>
      </c>
      <c r="H6245" s="2"/>
      <c r="I6245">
        <f>+ABS(SUMIF($A$4:$A$11183,A6245,$H$4:$H$11183)-IF(ISERROR(VLOOKUP(A6245,Seguimiento_Mar_2025!G$4:U$356,15,FALSE)),0,VLOOKUP(A6245,Seguimiento_Mar_2025!G$4:U$356,15,FALSE)))</f>
        <v>0</v>
      </c>
    </row>
    <row r="6246" spans="1:9">
      <c r="A6246" s="2"/>
      <c r="B6246" s="1" t="str">
        <f>+IF(LEN(A6246)&gt;0,VLOOKUP(A6246,Seguimiento_Mar_2025!G$4:H$356,2,FALSE),"")</f>
        <v/>
      </c>
      <c r="C6246" s="1" t="str">
        <f>+IF(LEN(A6246)&gt;0,VLOOKUP(A6246,Seguimiento_Mar_2025!G$4:J$356,4,FALSE),"")</f>
        <v/>
      </c>
      <c r="D6246" s="2"/>
      <c r="E6246" t="str">
        <f t="shared" si="195"/>
        <v/>
      </c>
      <c r="F6246" t="str">
        <f t="shared" si="196"/>
        <v/>
      </c>
      <c r="H6246" s="2"/>
      <c r="I6246">
        <f>+ABS(SUMIF($A$4:$A$11183,A6246,$H$4:$H$11183)-IF(ISERROR(VLOOKUP(A6246,Seguimiento_Mar_2025!G$4:U$356,15,FALSE)),0,VLOOKUP(A6246,Seguimiento_Mar_2025!G$4:U$356,15,FALSE)))</f>
        <v>0</v>
      </c>
    </row>
    <row r="6247" spans="1:9">
      <c r="A6247" s="2"/>
      <c r="B6247" s="1" t="str">
        <f>+IF(LEN(A6247)&gt;0,VLOOKUP(A6247,Seguimiento_Mar_2025!G$4:H$356,2,FALSE),"")</f>
        <v/>
      </c>
      <c r="C6247" s="1" t="str">
        <f>+IF(LEN(A6247)&gt;0,VLOOKUP(A6247,Seguimiento_Mar_2025!G$4:J$356,4,FALSE),"")</f>
        <v/>
      </c>
      <c r="D6247" s="2"/>
      <c r="E6247" t="str">
        <f t="shared" si="195"/>
        <v/>
      </c>
      <c r="F6247" t="str">
        <f t="shared" si="196"/>
        <v/>
      </c>
      <c r="H6247" s="2"/>
      <c r="I6247">
        <f>+ABS(SUMIF($A$4:$A$11183,A6247,$H$4:$H$11183)-IF(ISERROR(VLOOKUP(A6247,Seguimiento_Mar_2025!G$4:U$356,15,FALSE)),0,VLOOKUP(A6247,Seguimiento_Mar_2025!G$4:U$356,15,FALSE)))</f>
        <v>0</v>
      </c>
    </row>
    <row r="6248" spans="1:9">
      <c r="A6248" s="2"/>
      <c r="B6248" s="1" t="str">
        <f>+IF(LEN(A6248)&gt;0,VLOOKUP(A6248,Seguimiento_Mar_2025!G$4:H$356,2,FALSE),"")</f>
        <v/>
      </c>
      <c r="C6248" s="1" t="str">
        <f>+IF(LEN(A6248)&gt;0,VLOOKUP(A6248,Seguimiento_Mar_2025!G$4:J$356,4,FALSE),"")</f>
        <v/>
      </c>
      <c r="D6248" s="2"/>
      <c r="E6248" t="str">
        <f t="shared" si="195"/>
        <v/>
      </c>
      <c r="F6248" t="str">
        <f t="shared" si="196"/>
        <v/>
      </c>
      <c r="H6248" s="2"/>
      <c r="I6248">
        <f>+ABS(SUMIF($A$4:$A$11183,A6248,$H$4:$H$11183)-IF(ISERROR(VLOOKUP(A6248,Seguimiento_Mar_2025!G$4:U$356,15,FALSE)),0,VLOOKUP(A6248,Seguimiento_Mar_2025!G$4:U$356,15,FALSE)))</f>
        <v>0</v>
      </c>
    </row>
    <row r="6249" spans="1:9">
      <c r="A6249" s="2"/>
      <c r="B6249" s="1" t="str">
        <f>+IF(LEN(A6249)&gt;0,VLOOKUP(A6249,Seguimiento_Mar_2025!G$4:H$356,2,FALSE),"")</f>
        <v/>
      </c>
      <c r="C6249" s="1" t="str">
        <f>+IF(LEN(A6249)&gt;0,VLOOKUP(A6249,Seguimiento_Mar_2025!G$4:J$356,4,FALSE),"")</f>
        <v/>
      </c>
      <c r="D6249" s="2"/>
      <c r="E6249" t="str">
        <f t="shared" ref="E6249:E6312" si="197">+A6249&amp;D6249</f>
        <v/>
      </c>
      <c r="F6249" t="str">
        <f t="shared" si="196"/>
        <v/>
      </c>
      <c r="H6249" s="2"/>
      <c r="I6249">
        <f>+ABS(SUMIF($A$4:$A$11183,A6249,$H$4:$H$11183)-IF(ISERROR(VLOOKUP(A6249,Seguimiento_Mar_2025!G$4:U$356,15,FALSE)),0,VLOOKUP(A6249,Seguimiento_Mar_2025!G$4:U$356,15,FALSE)))</f>
        <v>0</v>
      </c>
    </row>
    <row r="6250" spans="1:9">
      <c r="A6250" s="2"/>
      <c r="B6250" s="1" t="str">
        <f>+IF(LEN(A6250)&gt;0,VLOOKUP(A6250,Seguimiento_Mar_2025!G$4:H$356,2,FALSE),"")</f>
        <v/>
      </c>
      <c r="C6250" s="1" t="str">
        <f>+IF(LEN(A6250)&gt;0,VLOOKUP(A6250,Seguimiento_Mar_2025!G$4:J$356,4,FALSE),"")</f>
        <v/>
      </c>
      <c r="D6250" s="2"/>
      <c r="E6250" t="str">
        <f t="shared" si="197"/>
        <v/>
      </c>
      <c r="F6250" t="str">
        <f t="shared" si="196"/>
        <v/>
      </c>
      <c r="H6250" s="2"/>
      <c r="I6250">
        <f>+ABS(SUMIF($A$4:$A$11183,A6250,$H$4:$H$11183)-IF(ISERROR(VLOOKUP(A6250,Seguimiento_Mar_2025!G$4:U$356,15,FALSE)),0,VLOOKUP(A6250,Seguimiento_Mar_2025!G$4:U$356,15,FALSE)))</f>
        <v>0</v>
      </c>
    </row>
    <row r="6251" spans="1:9">
      <c r="A6251" s="2"/>
      <c r="B6251" s="1" t="str">
        <f>+IF(LEN(A6251)&gt;0,VLOOKUP(A6251,Seguimiento_Mar_2025!G$4:H$356,2,FALSE),"")</f>
        <v/>
      </c>
      <c r="C6251" s="1" t="str">
        <f>+IF(LEN(A6251)&gt;0,VLOOKUP(A6251,Seguimiento_Mar_2025!G$4:J$356,4,FALSE),"")</f>
        <v/>
      </c>
      <c r="D6251" s="2"/>
      <c r="E6251" t="str">
        <f t="shared" si="197"/>
        <v/>
      </c>
      <c r="F6251" t="str">
        <f t="shared" si="196"/>
        <v/>
      </c>
      <c r="H6251" s="2"/>
      <c r="I6251">
        <f>+ABS(SUMIF($A$4:$A$11183,A6251,$H$4:$H$11183)-IF(ISERROR(VLOOKUP(A6251,Seguimiento_Mar_2025!G$4:U$356,15,FALSE)),0,VLOOKUP(A6251,Seguimiento_Mar_2025!G$4:U$356,15,FALSE)))</f>
        <v>0</v>
      </c>
    </row>
    <row r="6252" spans="1:9">
      <c r="A6252" s="2"/>
      <c r="B6252" s="1" t="str">
        <f>+IF(LEN(A6252)&gt;0,VLOOKUP(A6252,Seguimiento_Mar_2025!G$4:H$356,2,FALSE),"")</f>
        <v/>
      </c>
      <c r="C6252" s="1" t="str">
        <f>+IF(LEN(A6252)&gt;0,VLOOKUP(A6252,Seguimiento_Mar_2025!G$4:J$356,4,FALSE),"")</f>
        <v/>
      </c>
      <c r="D6252" s="2"/>
      <c r="E6252" t="str">
        <f t="shared" si="197"/>
        <v/>
      </c>
      <c r="F6252" t="str">
        <f t="shared" si="196"/>
        <v/>
      </c>
      <c r="H6252" s="2"/>
      <c r="I6252">
        <f>+ABS(SUMIF($A$4:$A$11183,A6252,$H$4:$H$11183)-IF(ISERROR(VLOOKUP(A6252,Seguimiento_Mar_2025!G$4:U$356,15,FALSE)),0,VLOOKUP(A6252,Seguimiento_Mar_2025!G$4:U$356,15,FALSE)))</f>
        <v>0</v>
      </c>
    </row>
    <row r="6253" spans="1:9">
      <c r="A6253" s="2"/>
      <c r="B6253" s="1" t="str">
        <f>+IF(LEN(A6253)&gt;0,VLOOKUP(A6253,Seguimiento_Mar_2025!G$4:H$356,2,FALSE),"")</f>
        <v/>
      </c>
      <c r="C6253" s="1" t="str">
        <f>+IF(LEN(A6253)&gt;0,VLOOKUP(A6253,Seguimiento_Mar_2025!G$4:J$356,4,FALSE),"")</f>
        <v/>
      </c>
      <c r="D6253" s="2"/>
      <c r="E6253" t="str">
        <f t="shared" si="197"/>
        <v/>
      </c>
      <c r="F6253" t="str">
        <f t="shared" si="196"/>
        <v/>
      </c>
      <c r="H6253" s="2"/>
      <c r="I6253">
        <f>+ABS(SUMIF($A$4:$A$11183,A6253,$H$4:$H$11183)-IF(ISERROR(VLOOKUP(A6253,Seguimiento_Mar_2025!G$4:U$356,15,FALSE)),0,VLOOKUP(A6253,Seguimiento_Mar_2025!G$4:U$356,15,FALSE)))</f>
        <v>0</v>
      </c>
    </row>
    <row r="6254" spans="1:9">
      <c r="A6254" s="2"/>
      <c r="B6254" s="1" t="str">
        <f>+IF(LEN(A6254)&gt;0,VLOOKUP(A6254,Seguimiento_Mar_2025!G$4:H$356,2,FALSE),"")</f>
        <v/>
      </c>
      <c r="C6254" s="1" t="str">
        <f>+IF(LEN(A6254)&gt;0,VLOOKUP(A6254,Seguimiento_Mar_2025!G$4:J$356,4,FALSE),"")</f>
        <v/>
      </c>
      <c r="D6254" s="2"/>
      <c r="E6254" t="str">
        <f t="shared" si="197"/>
        <v/>
      </c>
      <c r="F6254" t="str">
        <f t="shared" si="196"/>
        <v/>
      </c>
      <c r="H6254" s="2"/>
      <c r="I6254">
        <f>+ABS(SUMIF($A$4:$A$11183,A6254,$H$4:$H$11183)-IF(ISERROR(VLOOKUP(A6254,Seguimiento_Mar_2025!G$4:U$356,15,FALSE)),0,VLOOKUP(A6254,Seguimiento_Mar_2025!G$4:U$356,15,FALSE)))</f>
        <v>0</v>
      </c>
    </row>
    <row r="6255" spans="1:9">
      <c r="A6255" s="2"/>
      <c r="B6255" s="1" t="str">
        <f>+IF(LEN(A6255)&gt;0,VLOOKUP(A6255,Seguimiento_Mar_2025!G$4:H$356,2,FALSE),"")</f>
        <v/>
      </c>
      <c r="C6255" s="1" t="str">
        <f>+IF(LEN(A6255)&gt;0,VLOOKUP(A6255,Seguimiento_Mar_2025!G$4:J$356,4,FALSE),"")</f>
        <v/>
      </c>
      <c r="D6255" s="2"/>
      <c r="E6255" t="str">
        <f t="shared" si="197"/>
        <v/>
      </c>
      <c r="F6255" t="str">
        <f t="shared" si="196"/>
        <v/>
      </c>
      <c r="H6255" s="2"/>
      <c r="I6255">
        <f>+ABS(SUMIF($A$4:$A$11183,A6255,$H$4:$H$11183)-IF(ISERROR(VLOOKUP(A6255,Seguimiento_Mar_2025!G$4:U$356,15,FALSE)),0,VLOOKUP(A6255,Seguimiento_Mar_2025!G$4:U$356,15,FALSE)))</f>
        <v>0</v>
      </c>
    </row>
    <row r="6256" spans="1:9">
      <c r="A6256" s="2"/>
      <c r="B6256" s="1" t="str">
        <f>+IF(LEN(A6256)&gt;0,VLOOKUP(A6256,Seguimiento_Mar_2025!G$4:H$356,2,FALSE),"")</f>
        <v/>
      </c>
      <c r="C6256" s="1" t="str">
        <f>+IF(LEN(A6256)&gt;0,VLOOKUP(A6256,Seguimiento_Mar_2025!G$4:J$356,4,FALSE),"")</f>
        <v/>
      </c>
      <c r="D6256" s="2"/>
      <c r="E6256" t="str">
        <f t="shared" si="197"/>
        <v/>
      </c>
      <c r="F6256" t="str">
        <f t="shared" si="196"/>
        <v/>
      </c>
      <c r="H6256" s="2"/>
      <c r="I6256">
        <f>+ABS(SUMIF($A$4:$A$11183,A6256,$H$4:$H$11183)-IF(ISERROR(VLOOKUP(A6256,Seguimiento_Mar_2025!G$4:U$356,15,FALSE)),0,VLOOKUP(A6256,Seguimiento_Mar_2025!G$4:U$356,15,FALSE)))</f>
        <v>0</v>
      </c>
    </row>
    <row r="6257" spans="1:9">
      <c r="A6257" s="2"/>
      <c r="B6257" s="1" t="str">
        <f>+IF(LEN(A6257)&gt;0,VLOOKUP(A6257,Seguimiento_Mar_2025!G$4:H$356,2,FALSE),"")</f>
        <v/>
      </c>
      <c r="C6257" s="1" t="str">
        <f>+IF(LEN(A6257)&gt;0,VLOOKUP(A6257,Seguimiento_Mar_2025!G$4:J$356,4,FALSE),"")</f>
        <v/>
      </c>
      <c r="D6257" s="2"/>
      <c r="E6257" t="str">
        <f t="shared" si="197"/>
        <v/>
      </c>
      <c r="F6257" t="str">
        <f t="shared" si="196"/>
        <v/>
      </c>
      <c r="H6257" s="2"/>
      <c r="I6257">
        <f>+ABS(SUMIF($A$4:$A$11183,A6257,$H$4:$H$11183)-IF(ISERROR(VLOOKUP(A6257,Seguimiento_Mar_2025!G$4:U$356,15,FALSE)),0,VLOOKUP(A6257,Seguimiento_Mar_2025!G$4:U$356,15,FALSE)))</f>
        <v>0</v>
      </c>
    </row>
    <row r="6258" spans="1:9">
      <c r="A6258" s="2"/>
      <c r="B6258" s="1" t="str">
        <f>+IF(LEN(A6258)&gt;0,VLOOKUP(A6258,Seguimiento_Mar_2025!G$4:H$356,2,FALSE),"")</f>
        <v/>
      </c>
      <c r="C6258" s="1" t="str">
        <f>+IF(LEN(A6258)&gt;0,VLOOKUP(A6258,Seguimiento_Mar_2025!G$4:J$356,4,FALSE),"")</f>
        <v/>
      </c>
      <c r="D6258" s="2"/>
      <c r="E6258" t="str">
        <f t="shared" si="197"/>
        <v/>
      </c>
      <c r="F6258" t="str">
        <f t="shared" si="196"/>
        <v/>
      </c>
      <c r="H6258" s="2"/>
      <c r="I6258">
        <f>+ABS(SUMIF($A$4:$A$11183,A6258,$H$4:$H$11183)-IF(ISERROR(VLOOKUP(A6258,Seguimiento_Mar_2025!G$4:U$356,15,FALSE)),0,VLOOKUP(A6258,Seguimiento_Mar_2025!G$4:U$356,15,FALSE)))</f>
        <v>0</v>
      </c>
    </row>
    <row r="6259" spans="1:9">
      <c r="A6259" s="2"/>
      <c r="B6259" s="1" t="str">
        <f>+IF(LEN(A6259)&gt;0,VLOOKUP(A6259,Seguimiento_Mar_2025!G$4:H$356,2,FALSE),"")</f>
        <v/>
      </c>
      <c r="C6259" s="1" t="str">
        <f>+IF(LEN(A6259)&gt;0,VLOOKUP(A6259,Seguimiento_Mar_2025!G$4:J$356,4,FALSE),"")</f>
        <v/>
      </c>
      <c r="D6259" s="2"/>
      <c r="E6259" t="str">
        <f t="shared" si="197"/>
        <v/>
      </c>
      <c r="F6259" t="str">
        <f t="shared" si="196"/>
        <v/>
      </c>
      <c r="H6259" s="2"/>
      <c r="I6259">
        <f>+ABS(SUMIF($A$4:$A$11183,A6259,$H$4:$H$11183)-IF(ISERROR(VLOOKUP(A6259,Seguimiento_Mar_2025!G$4:U$356,15,FALSE)),0,VLOOKUP(A6259,Seguimiento_Mar_2025!G$4:U$356,15,FALSE)))</f>
        <v>0</v>
      </c>
    </row>
    <row r="6260" spans="1:9">
      <c r="A6260" s="2"/>
      <c r="B6260" s="1" t="str">
        <f>+IF(LEN(A6260)&gt;0,VLOOKUP(A6260,Seguimiento_Mar_2025!G$4:H$356,2,FALSE),"")</f>
        <v/>
      </c>
      <c r="C6260" s="1" t="str">
        <f>+IF(LEN(A6260)&gt;0,VLOOKUP(A6260,Seguimiento_Mar_2025!G$4:J$356,4,FALSE),"")</f>
        <v/>
      </c>
      <c r="D6260" s="2"/>
      <c r="E6260" t="str">
        <f t="shared" si="197"/>
        <v/>
      </c>
      <c r="F6260" t="str">
        <f t="shared" si="196"/>
        <v/>
      </c>
      <c r="H6260" s="2"/>
      <c r="I6260">
        <f>+ABS(SUMIF($A$4:$A$11183,A6260,$H$4:$H$11183)-IF(ISERROR(VLOOKUP(A6260,Seguimiento_Mar_2025!G$4:U$356,15,FALSE)),0,VLOOKUP(A6260,Seguimiento_Mar_2025!G$4:U$356,15,FALSE)))</f>
        <v>0</v>
      </c>
    </row>
    <row r="6261" spans="1:9">
      <c r="A6261" s="2"/>
      <c r="B6261" s="1" t="str">
        <f>+IF(LEN(A6261)&gt;0,VLOOKUP(A6261,Seguimiento_Mar_2025!G$4:H$356,2,FALSE),"")</f>
        <v/>
      </c>
      <c r="C6261" s="1" t="str">
        <f>+IF(LEN(A6261)&gt;0,VLOOKUP(A6261,Seguimiento_Mar_2025!G$4:J$356,4,FALSE),"")</f>
        <v/>
      </c>
      <c r="D6261" s="2"/>
      <c r="E6261" t="str">
        <f t="shared" si="197"/>
        <v/>
      </c>
      <c r="F6261" t="str">
        <f t="shared" si="196"/>
        <v/>
      </c>
      <c r="H6261" s="2"/>
      <c r="I6261">
        <f>+ABS(SUMIF($A$4:$A$11183,A6261,$H$4:$H$11183)-IF(ISERROR(VLOOKUP(A6261,Seguimiento_Mar_2025!G$4:U$356,15,FALSE)),0,VLOOKUP(A6261,Seguimiento_Mar_2025!G$4:U$356,15,FALSE)))</f>
        <v>0</v>
      </c>
    </row>
    <row r="6262" spans="1:9">
      <c r="A6262" s="2"/>
      <c r="B6262" s="1" t="str">
        <f>+IF(LEN(A6262)&gt;0,VLOOKUP(A6262,Seguimiento_Mar_2025!G$4:H$356,2,FALSE),"")</f>
        <v/>
      </c>
      <c r="C6262" s="1" t="str">
        <f>+IF(LEN(A6262)&gt;0,VLOOKUP(A6262,Seguimiento_Mar_2025!G$4:J$356,4,FALSE),"")</f>
        <v/>
      </c>
      <c r="D6262" s="2"/>
      <c r="E6262" t="str">
        <f t="shared" si="197"/>
        <v/>
      </c>
      <c r="F6262" t="str">
        <f t="shared" si="196"/>
        <v/>
      </c>
      <c r="H6262" s="2"/>
      <c r="I6262">
        <f>+ABS(SUMIF($A$4:$A$11183,A6262,$H$4:$H$11183)-IF(ISERROR(VLOOKUP(A6262,Seguimiento_Mar_2025!G$4:U$356,15,FALSE)),0,VLOOKUP(A6262,Seguimiento_Mar_2025!G$4:U$356,15,FALSE)))</f>
        <v>0</v>
      </c>
    </row>
    <row r="6263" spans="1:9">
      <c r="A6263" s="2"/>
      <c r="B6263" s="1" t="str">
        <f>+IF(LEN(A6263)&gt;0,VLOOKUP(A6263,Seguimiento_Mar_2025!G$4:H$356,2,FALSE),"")</f>
        <v/>
      </c>
      <c r="C6263" s="1" t="str">
        <f>+IF(LEN(A6263)&gt;0,VLOOKUP(A6263,Seguimiento_Mar_2025!G$4:J$356,4,FALSE),"")</f>
        <v/>
      </c>
      <c r="D6263" s="2"/>
      <c r="E6263" t="str">
        <f t="shared" si="197"/>
        <v/>
      </c>
      <c r="F6263" t="str">
        <f t="shared" si="196"/>
        <v/>
      </c>
      <c r="H6263" s="2"/>
      <c r="I6263">
        <f>+ABS(SUMIF($A$4:$A$11183,A6263,$H$4:$H$11183)-IF(ISERROR(VLOOKUP(A6263,Seguimiento_Mar_2025!G$4:U$356,15,FALSE)),0,VLOOKUP(A6263,Seguimiento_Mar_2025!G$4:U$356,15,FALSE)))</f>
        <v>0</v>
      </c>
    </row>
    <row r="6264" spans="1:9">
      <c r="A6264" s="2"/>
      <c r="B6264" s="1" t="str">
        <f>+IF(LEN(A6264)&gt;0,VLOOKUP(A6264,Seguimiento_Mar_2025!G$4:H$356,2,FALSE),"")</f>
        <v/>
      </c>
      <c r="C6264" s="1" t="str">
        <f>+IF(LEN(A6264)&gt;0,VLOOKUP(A6264,Seguimiento_Mar_2025!G$4:J$356,4,FALSE),"")</f>
        <v/>
      </c>
      <c r="D6264" s="2"/>
      <c r="E6264" t="str">
        <f t="shared" si="197"/>
        <v/>
      </c>
      <c r="F6264" t="str">
        <f t="shared" si="196"/>
        <v/>
      </c>
      <c r="H6264" s="2"/>
      <c r="I6264">
        <f>+ABS(SUMIF($A$4:$A$11183,A6264,$H$4:$H$11183)-IF(ISERROR(VLOOKUP(A6264,Seguimiento_Mar_2025!G$4:U$356,15,FALSE)),0,VLOOKUP(A6264,Seguimiento_Mar_2025!G$4:U$356,15,FALSE)))</f>
        <v>0</v>
      </c>
    </row>
    <row r="6265" spans="1:9">
      <c r="A6265" s="2"/>
      <c r="B6265" s="1" t="str">
        <f>+IF(LEN(A6265)&gt;0,VLOOKUP(A6265,Seguimiento_Mar_2025!G$4:H$356,2,FALSE),"")</f>
        <v/>
      </c>
      <c r="C6265" s="1" t="str">
        <f>+IF(LEN(A6265)&gt;0,VLOOKUP(A6265,Seguimiento_Mar_2025!G$4:J$356,4,FALSE),"")</f>
        <v/>
      </c>
      <c r="D6265" s="2"/>
      <c r="E6265" t="str">
        <f t="shared" si="197"/>
        <v/>
      </c>
      <c r="F6265" t="str">
        <f t="shared" si="196"/>
        <v/>
      </c>
      <c r="H6265" s="2"/>
      <c r="I6265">
        <f>+ABS(SUMIF($A$4:$A$11183,A6265,$H$4:$H$11183)-IF(ISERROR(VLOOKUP(A6265,Seguimiento_Mar_2025!G$4:U$356,15,FALSE)),0,VLOOKUP(A6265,Seguimiento_Mar_2025!G$4:U$356,15,FALSE)))</f>
        <v>0</v>
      </c>
    </row>
    <row r="6266" spans="1:9">
      <c r="A6266" s="2"/>
      <c r="B6266" s="1" t="str">
        <f>+IF(LEN(A6266)&gt;0,VLOOKUP(A6266,Seguimiento_Mar_2025!G$4:H$356,2,FALSE),"")</f>
        <v/>
      </c>
      <c r="C6266" s="1" t="str">
        <f>+IF(LEN(A6266)&gt;0,VLOOKUP(A6266,Seguimiento_Mar_2025!G$4:J$356,4,FALSE),"")</f>
        <v/>
      </c>
      <c r="D6266" s="2"/>
      <c r="E6266" t="str">
        <f t="shared" si="197"/>
        <v/>
      </c>
      <c r="F6266" t="str">
        <f t="shared" si="196"/>
        <v/>
      </c>
      <c r="H6266" s="2"/>
      <c r="I6266">
        <f>+ABS(SUMIF($A$4:$A$11183,A6266,$H$4:$H$11183)-IF(ISERROR(VLOOKUP(A6266,Seguimiento_Mar_2025!G$4:U$356,15,FALSE)),0,VLOOKUP(A6266,Seguimiento_Mar_2025!G$4:U$356,15,FALSE)))</f>
        <v>0</v>
      </c>
    </row>
    <row r="6267" spans="1:9">
      <c r="A6267" s="2"/>
      <c r="B6267" s="1" t="str">
        <f>+IF(LEN(A6267)&gt;0,VLOOKUP(A6267,Seguimiento_Mar_2025!G$4:H$356,2,FALSE),"")</f>
        <v/>
      </c>
      <c r="C6267" s="1" t="str">
        <f>+IF(LEN(A6267)&gt;0,VLOOKUP(A6267,Seguimiento_Mar_2025!G$4:J$356,4,FALSE),"")</f>
        <v/>
      </c>
      <c r="D6267" s="2"/>
      <c r="E6267" t="str">
        <f t="shared" si="197"/>
        <v/>
      </c>
      <c r="F6267" t="str">
        <f t="shared" si="196"/>
        <v/>
      </c>
      <c r="H6267" s="2"/>
      <c r="I6267">
        <f>+ABS(SUMIF($A$4:$A$11183,A6267,$H$4:$H$11183)-IF(ISERROR(VLOOKUP(A6267,Seguimiento_Mar_2025!G$4:U$356,15,FALSE)),0,VLOOKUP(A6267,Seguimiento_Mar_2025!G$4:U$356,15,FALSE)))</f>
        <v>0</v>
      </c>
    </row>
    <row r="6268" spans="1:9">
      <c r="A6268" s="2"/>
      <c r="B6268" s="1" t="str">
        <f>+IF(LEN(A6268)&gt;0,VLOOKUP(A6268,Seguimiento_Mar_2025!G$4:H$356,2,FALSE),"")</f>
        <v/>
      </c>
      <c r="C6268" s="1" t="str">
        <f>+IF(LEN(A6268)&gt;0,VLOOKUP(A6268,Seguimiento_Mar_2025!G$4:J$356,4,FALSE),"")</f>
        <v/>
      </c>
      <c r="D6268" s="2"/>
      <c r="E6268" t="str">
        <f t="shared" si="197"/>
        <v/>
      </c>
      <c r="F6268" t="str">
        <f t="shared" si="196"/>
        <v/>
      </c>
      <c r="H6268" s="2"/>
      <c r="I6268">
        <f>+ABS(SUMIF($A$4:$A$11183,A6268,$H$4:$H$11183)-IF(ISERROR(VLOOKUP(A6268,Seguimiento_Mar_2025!G$4:U$356,15,FALSE)),0,VLOOKUP(A6268,Seguimiento_Mar_2025!G$4:U$356,15,FALSE)))</f>
        <v>0</v>
      </c>
    </row>
    <row r="6269" spans="1:9">
      <c r="A6269" s="2"/>
      <c r="B6269" s="1" t="str">
        <f>+IF(LEN(A6269)&gt;0,VLOOKUP(A6269,Seguimiento_Mar_2025!G$4:H$356,2,FALSE),"")</f>
        <v/>
      </c>
      <c r="C6269" s="1" t="str">
        <f>+IF(LEN(A6269)&gt;0,VLOOKUP(A6269,Seguimiento_Mar_2025!G$4:J$356,4,FALSE),"")</f>
        <v/>
      </c>
      <c r="D6269" s="2"/>
      <c r="E6269" t="str">
        <f t="shared" si="197"/>
        <v/>
      </c>
      <c r="F6269" t="str">
        <f t="shared" si="196"/>
        <v/>
      </c>
      <c r="H6269" s="2"/>
      <c r="I6269">
        <f>+ABS(SUMIF($A$4:$A$11183,A6269,$H$4:$H$11183)-IF(ISERROR(VLOOKUP(A6269,Seguimiento_Mar_2025!G$4:U$356,15,FALSE)),0,VLOOKUP(A6269,Seguimiento_Mar_2025!G$4:U$356,15,FALSE)))</f>
        <v>0</v>
      </c>
    </row>
    <row r="6270" spans="1:9">
      <c r="A6270" s="2"/>
      <c r="B6270" s="1" t="str">
        <f>+IF(LEN(A6270)&gt;0,VLOOKUP(A6270,Seguimiento_Mar_2025!G$4:H$356,2,FALSE),"")</f>
        <v/>
      </c>
      <c r="C6270" s="1" t="str">
        <f>+IF(LEN(A6270)&gt;0,VLOOKUP(A6270,Seguimiento_Mar_2025!G$4:J$356,4,FALSE),"")</f>
        <v/>
      </c>
      <c r="D6270" s="2"/>
      <c r="E6270" t="str">
        <f t="shared" si="197"/>
        <v/>
      </c>
      <c r="F6270" t="str">
        <f t="shared" si="196"/>
        <v/>
      </c>
      <c r="H6270" s="2"/>
      <c r="I6270">
        <f>+ABS(SUMIF($A$4:$A$11183,A6270,$H$4:$H$11183)-IF(ISERROR(VLOOKUP(A6270,Seguimiento_Mar_2025!G$4:U$356,15,FALSE)),0,VLOOKUP(A6270,Seguimiento_Mar_2025!G$4:U$356,15,FALSE)))</f>
        <v>0</v>
      </c>
    </row>
    <row r="6271" spans="1:9">
      <c r="A6271" s="2"/>
      <c r="B6271" s="1" t="str">
        <f>+IF(LEN(A6271)&gt;0,VLOOKUP(A6271,Seguimiento_Mar_2025!G$4:H$356,2,FALSE),"")</f>
        <v/>
      </c>
      <c r="C6271" s="1" t="str">
        <f>+IF(LEN(A6271)&gt;0,VLOOKUP(A6271,Seguimiento_Mar_2025!G$4:J$356,4,FALSE),"")</f>
        <v/>
      </c>
      <c r="D6271" s="2"/>
      <c r="E6271" t="str">
        <f t="shared" si="197"/>
        <v/>
      </c>
      <c r="F6271" t="str">
        <f t="shared" si="196"/>
        <v/>
      </c>
      <c r="H6271" s="2"/>
      <c r="I6271">
        <f>+ABS(SUMIF($A$4:$A$11183,A6271,$H$4:$H$11183)-IF(ISERROR(VLOOKUP(A6271,Seguimiento_Mar_2025!G$4:U$356,15,FALSE)),0,VLOOKUP(A6271,Seguimiento_Mar_2025!G$4:U$356,15,FALSE)))</f>
        <v>0</v>
      </c>
    </row>
    <row r="6272" spans="1:9">
      <c r="A6272" s="2"/>
      <c r="B6272" s="1" t="str">
        <f>+IF(LEN(A6272)&gt;0,VLOOKUP(A6272,Seguimiento_Mar_2025!G$4:H$356,2,FALSE),"")</f>
        <v/>
      </c>
      <c r="C6272" s="1" t="str">
        <f>+IF(LEN(A6272)&gt;0,VLOOKUP(A6272,Seguimiento_Mar_2025!G$4:J$356,4,FALSE),"")</f>
        <v/>
      </c>
      <c r="D6272" s="2"/>
      <c r="E6272" t="str">
        <f t="shared" si="197"/>
        <v/>
      </c>
      <c r="F6272" t="str">
        <f t="shared" si="196"/>
        <v/>
      </c>
      <c r="H6272" s="2"/>
      <c r="I6272">
        <f>+ABS(SUMIF($A$4:$A$11183,A6272,$H$4:$H$11183)-IF(ISERROR(VLOOKUP(A6272,Seguimiento_Mar_2025!G$4:U$356,15,FALSE)),0,VLOOKUP(A6272,Seguimiento_Mar_2025!G$4:U$356,15,FALSE)))</f>
        <v>0</v>
      </c>
    </row>
    <row r="6273" spans="1:9">
      <c r="A6273" s="2"/>
      <c r="B6273" s="1" t="str">
        <f>+IF(LEN(A6273)&gt;0,VLOOKUP(A6273,Seguimiento_Mar_2025!G$4:H$356,2,FALSE),"")</f>
        <v/>
      </c>
      <c r="C6273" s="1" t="str">
        <f>+IF(LEN(A6273)&gt;0,VLOOKUP(A6273,Seguimiento_Mar_2025!G$4:J$356,4,FALSE),"")</f>
        <v/>
      </c>
      <c r="D6273" s="2"/>
      <c r="E6273" t="str">
        <f t="shared" si="197"/>
        <v/>
      </c>
      <c r="F6273" t="str">
        <f t="shared" si="196"/>
        <v/>
      </c>
      <c r="H6273" s="2"/>
      <c r="I6273">
        <f>+ABS(SUMIF($A$4:$A$11183,A6273,$H$4:$H$11183)-IF(ISERROR(VLOOKUP(A6273,Seguimiento_Mar_2025!G$4:U$356,15,FALSE)),0,VLOOKUP(A6273,Seguimiento_Mar_2025!G$4:U$356,15,FALSE)))</f>
        <v>0</v>
      </c>
    </row>
    <row r="6274" spans="1:9">
      <c r="A6274" s="2"/>
      <c r="B6274" s="1" t="str">
        <f>+IF(LEN(A6274)&gt;0,VLOOKUP(A6274,Seguimiento_Mar_2025!G$4:H$356,2,FALSE),"")</f>
        <v/>
      </c>
      <c r="C6274" s="1" t="str">
        <f>+IF(LEN(A6274)&gt;0,VLOOKUP(A6274,Seguimiento_Mar_2025!G$4:J$356,4,FALSE),"")</f>
        <v/>
      </c>
      <c r="D6274" s="2"/>
      <c r="E6274" t="str">
        <f t="shared" si="197"/>
        <v/>
      </c>
      <c r="F6274" t="str">
        <f t="shared" si="196"/>
        <v/>
      </c>
      <c r="H6274" s="2"/>
      <c r="I6274">
        <f>+ABS(SUMIF($A$4:$A$11183,A6274,$H$4:$H$11183)-IF(ISERROR(VLOOKUP(A6274,Seguimiento_Mar_2025!G$4:U$356,15,FALSE)),0,VLOOKUP(A6274,Seguimiento_Mar_2025!G$4:U$356,15,FALSE)))</f>
        <v>0</v>
      </c>
    </row>
    <row r="6275" spans="1:9">
      <c r="A6275" s="2"/>
      <c r="B6275" s="1" t="str">
        <f>+IF(LEN(A6275)&gt;0,VLOOKUP(A6275,Seguimiento_Mar_2025!G$4:H$356,2,FALSE),"")</f>
        <v/>
      </c>
      <c r="C6275" s="1" t="str">
        <f>+IF(LEN(A6275)&gt;0,VLOOKUP(A6275,Seguimiento_Mar_2025!G$4:J$356,4,FALSE),"")</f>
        <v/>
      </c>
      <c r="D6275" s="2"/>
      <c r="E6275" t="str">
        <f t="shared" si="197"/>
        <v/>
      </c>
      <c r="F6275" t="str">
        <f t="shared" si="196"/>
        <v/>
      </c>
      <c r="H6275" s="2"/>
      <c r="I6275">
        <f>+ABS(SUMIF($A$4:$A$11183,A6275,$H$4:$H$11183)-IF(ISERROR(VLOOKUP(A6275,Seguimiento_Mar_2025!G$4:U$356,15,FALSE)),0,VLOOKUP(A6275,Seguimiento_Mar_2025!G$4:U$356,15,FALSE)))</f>
        <v>0</v>
      </c>
    </row>
    <row r="6276" spans="1:9">
      <c r="A6276" s="2"/>
      <c r="B6276" s="1" t="str">
        <f>+IF(LEN(A6276)&gt;0,VLOOKUP(A6276,Seguimiento_Mar_2025!G$4:H$356,2,FALSE),"")</f>
        <v/>
      </c>
      <c r="C6276" s="1" t="str">
        <f>+IF(LEN(A6276)&gt;0,VLOOKUP(A6276,Seguimiento_Mar_2025!G$4:J$356,4,FALSE),"")</f>
        <v/>
      </c>
      <c r="D6276" s="2"/>
      <c r="E6276" t="str">
        <f t="shared" si="197"/>
        <v/>
      </c>
      <c r="F6276" t="str">
        <f t="shared" ref="F6276:F6339" si="198">+IF(IF(LEN(E6276)&gt;0,COUNTIF($E$4:$E$11183,E6276),"")=1,"",IF(LEN(E6276)&gt;0,COUNTIF($E$4:$E$11183,E6276),""))</f>
        <v/>
      </c>
      <c r="H6276" s="2"/>
      <c r="I6276">
        <f>+ABS(SUMIF($A$4:$A$11183,A6276,$H$4:$H$11183)-IF(ISERROR(VLOOKUP(A6276,Seguimiento_Mar_2025!G$4:U$356,15,FALSE)),0,VLOOKUP(A6276,Seguimiento_Mar_2025!G$4:U$356,15,FALSE)))</f>
        <v>0</v>
      </c>
    </row>
    <row r="6277" spans="1:9">
      <c r="A6277" s="2"/>
      <c r="B6277" s="1" t="str">
        <f>+IF(LEN(A6277)&gt;0,VLOOKUP(A6277,Seguimiento_Mar_2025!G$4:H$356,2,FALSE),"")</f>
        <v/>
      </c>
      <c r="C6277" s="1" t="str">
        <f>+IF(LEN(A6277)&gt;0,VLOOKUP(A6277,Seguimiento_Mar_2025!G$4:J$356,4,FALSE),"")</f>
        <v/>
      </c>
      <c r="D6277" s="2"/>
      <c r="E6277" t="str">
        <f t="shared" si="197"/>
        <v/>
      </c>
      <c r="F6277" t="str">
        <f t="shared" si="198"/>
        <v/>
      </c>
      <c r="H6277" s="2"/>
      <c r="I6277">
        <f>+ABS(SUMIF($A$4:$A$11183,A6277,$H$4:$H$11183)-IF(ISERROR(VLOOKUP(A6277,Seguimiento_Mar_2025!G$4:U$356,15,FALSE)),0,VLOOKUP(A6277,Seguimiento_Mar_2025!G$4:U$356,15,FALSE)))</f>
        <v>0</v>
      </c>
    </row>
    <row r="6278" spans="1:9">
      <c r="A6278" s="2"/>
      <c r="B6278" s="1" t="str">
        <f>+IF(LEN(A6278)&gt;0,VLOOKUP(A6278,Seguimiento_Mar_2025!G$4:H$356,2,FALSE),"")</f>
        <v/>
      </c>
      <c r="C6278" s="1" t="str">
        <f>+IF(LEN(A6278)&gt;0,VLOOKUP(A6278,Seguimiento_Mar_2025!G$4:J$356,4,FALSE),"")</f>
        <v/>
      </c>
      <c r="D6278" s="2"/>
      <c r="E6278" t="str">
        <f t="shared" si="197"/>
        <v/>
      </c>
      <c r="F6278" t="str">
        <f t="shared" si="198"/>
        <v/>
      </c>
      <c r="H6278" s="2"/>
      <c r="I6278">
        <f>+ABS(SUMIF($A$4:$A$11183,A6278,$H$4:$H$11183)-IF(ISERROR(VLOOKUP(A6278,Seguimiento_Mar_2025!G$4:U$356,15,FALSE)),0,VLOOKUP(A6278,Seguimiento_Mar_2025!G$4:U$356,15,FALSE)))</f>
        <v>0</v>
      </c>
    </row>
    <row r="6279" spans="1:9">
      <c r="A6279" s="2"/>
      <c r="B6279" s="1" t="str">
        <f>+IF(LEN(A6279)&gt;0,VLOOKUP(A6279,Seguimiento_Mar_2025!G$4:H$356,2,FALSE),"")</f>
        <v/>
      </c>
      <c r="C6279" s="1" t="str">
        <f>+IF(LEN(A6279)&gt;0,VLOOKUP(A6279,Seguimiento_Mar_2025!G$4:J$356,4,FALSE),"")</f>
        <v/>
      </c>
      <c r="D6279" s="2"/>
      <c r="E6279" t="str">
        <f t="shared" si="197"/>
        <v/>
      </c>
      <c r="F6279" t="str">
        <f t="shared" si="198"/>
        <v/>
      </c>
      <c r="H6279" s="2"/>
      <c r="I6279">
        <f>+ABS(SUMIF($A$4:$A$11183,A6279,$H$4:$H$11183)-IF(ISERROR(VLOOKUP(A6279,Seguimiento_Mar_2025!G$4:U$356,15,FALSE)),0,VLOOKUP(A6279,Seguimiento_Mar_2025!G$4:U$356,15,FALSE)))</f>
        <v>0</v>
      </c>
    </row>
    <row r="6280" spans="1:9">
      <c r="A6280" s="2"/>
      <c r="B6280" s="1" t="str">
        <f>+IF(LEN(A6280)&gt;0,VLOOKUP(A6280,Seguimiento_Mar_2025!G$4:H$356,2,FALSE),"")</f>
        <v/>
      </c>
      <c r="C6280" s="1" t="str">
        <f>+IF(LEN(A6280)&gt;0,VLOOKUP(A6280,Seguimiento_Mar_2025!G$4:J$356,4,FALSE),"")</f>
        <v/>
      </c>
      <c r="D6280" s="2"/>
      <c r="E6280" t="str">
        <f t="shared" si="197"/>
        <v/>
      </c>
      <c r="F6280" t="str">
        <f t="shared" si="198"/>
        <v/>
      </c>
      <c r="H6280" s="2"/>
      <c r="I6280">
        <f>+ABS(SUMIF($A$4:$A$11183,A6280,$H$4:$H$11183)-IF(ISERROR(VLOOKUP(A6280,Seguimiento_Mar_2025!G$4:U$356,15,FALSE)),0,VLOOKUP(A6280,Seguimiento_Mar_2025!G$4:U$356,15,FALSE)))</f>
        <v>0</v>
      </c>
    </row>
    <row r="6281" spans="1:9">
      <c r="A6281" s="2"/>
      <c r="B6281" s="1" t="str">
        <f>+IF(LEN(A6281)&gt;0,VLOOKUP(A6281,Seguimiento_Mar_2025!G$4:H$356,2,FALSE),"")</f>
        <v/>
      </c>
      <c r="C6281" s="1" t="str">
        <f>+IF(LEN(A6281)&gt;0,VLOOKUP(A6281,Seguimiento_Mar_2025!G$4:J$356,4,FALSE),"")</f>
        <v/>
      </c>
      <c r="D6281" s="2"/>
      <c r="E6281" t="str">
        <f t="shared" si="197"/>
        <v/>
      </c>
      <c r="F6281" t="str">
        <f t="shared" si="198"/>
        <v/>
      </c>
      <c r="H6281" s="2"/>
      <c r="I6281">
        <f>+ABS(SUMIF($A$4:$A$11183,A6281,$H$4:$H$11183)-IF(ISERROR(VLOOKUP(A6281,Seguimiento_Mar_2025!G$4:U$356,15,FALSE)),0,VLOOKUP(A6281,Seguimiento_Mar_2025!G$4:U$356,15,FALSE)))</f>
        <v>0</v>
      </c>
    </row>
    <row r="6282" spans="1:9">
      <c r="A6282" s="2"/>
      <c r="B6282" s="1" t="str">
        <f>+IF(LEN(A6282)&gt;0,VLOOKUP(A6282,Seguimiento_Mar_2025!G$4:H$356,2,FALSE),"")</f>
        <v/>
      </c>
      <c r="C6282" s="1" t="str">
        <f>+IF(LEN(A6282)&gt;0,VLOOKUP(A6282,Seguimiento_Mar_2025!G$4:J$356,4,FALSE),"")</f>
        <v/>
      </c>
      <c r="D6282" s="2"/>
      <c r="E6282" t="str">
        <f t="shared" si="197"/>
        <v/>
      </c>
      <c r="F6282" t="str">
        <f t="shared" si="198"/>
        <v/>
      </c>
      <c r="H6282" s="2"/>
      <c r="I6282">
        <f>+ABS(SUMIF($A$4:$A$11183,A6282,$H$4:$H$11183)-IF(ISERROR(VLOOKUP(A6282,Seguimiento_Mar_2025!G$4:U$356,15,FALSE)),0,VLOOKUP(A6282,Seguimiento_Mar_2025!G$4:U$356,15,FALSE)))</f>
        <v>0</v>
      </c>
    </row>
    <row r="6283" spans="1:9">
      <c r="A6283" s="2"/>
      <c r="B6283" s="1" t="str">
        <f>+IF(LEN(A6283)&gt;0,VLOOKUP(A6283,Seguimiento_Mar_2025!G$4:H$356,2,FALSE),"")</f>
        <v/>
      </c>
      <c r="C6283" s="1" t="str">
        <f>+IF(LEN(A6283)&gt;0,VLOOKUP(A6283,Seguimiento_Mar_2025!G$4:J$356,4,FALSE),"")</f>
        <v/>
      </c>
      <c r="D6283" s="2"/>
      <c r="E6283" t="str">
        <f t="shared" si="197"/>
        <v/>
      </c>
      <c r="F6283" t="str">
        <f t="shared" si="198"/>
        <v/>
      </c>
      <c r="H6283" s="2"/>
      <c r="I6283">
        <f>+ABS(SUMIF($A$4:$A$11183,A6283,$H$4:$H$11183)-IF(ISERROR(VLOOKUP(A6283,Seguimiento_Mar_2025!G$4:U$356,15,FALSE)),0,VLOOKUP(A6283,Seguimiento_Mar_2025!G$4:U$356,15,FALSE)))</f>
        <v>0</v>
      </c>
    </row>
    <row r="6284" spans="1:9">
      <c r="A6284" s="2"/>
      <c r="B6284" s="1" t="str">
        <f>+IF(LEN(A6284)&gt;0,VLOOKUP(A6284,Seguimiento_Mar_2025!G$4:H$356,2,FALSE),"")</f>
        <v/>
      </c>
      <c r="C6284" s="1" t="str">
        <f>+IF(LEN(A6284)&gt;0,VLOOKUP(A6284,Seguimiento_Mar_2025!G$4:J$356,4,FALSE),"")</f>
        <v/>
      </c>
      <c r="D6284" s="2"/>
      <c r="E6284" t="str">
        <f t="shared" si="197"/>
        <v/>
      </c>
      <c r="F6284" t="str">
        <f t="shared" si="198"/>
        <v/>
      </c>
      <c r="H6284" s="2"/>
      <c r="I6284">
        <f>+ABS(SUMIF($A$4:$A$11183,A6284,$H$4:$H$11183)-IF(ISERROR(VLOOKUP(A6284,Seguimiento_Mar_2025!G$4:U$356,15,FALSE)),0,VLOOKUP(A6284,Seguimiento_Mar_2025!G$4:U$356,15,FALSE)))</f>
        <v>0</v>
      </c>
    </row>
    <row r="6285" spans="1:9">
      <c r="A6285" s="2"/>
      <c r="B6285" s="1" t="str">
        <f>+IF(LEN(A6285)&gt;0,VLOOKUP(A6285,Seguimiento_Mar_2025!G$4:H$356,2,FALSE),"")</f>
        <v/>
      </c>
      <c r="C6285" s="1" t="str">
        <f>+IF(LEN(A6285)&gt;0,VLOOKUP(A6285,Seguimiento_Mar_2025!G$4:J$356,4,FALSE),"")</f>
        <v/>
      </c>
      <c r="D6285" s="2"/>
      <c r="E6285" t="str">
        <f t="shared" si="197"/>
        <v/>
      </c>
      <c r="F6285" t="str">
        <f t="shared" si="198"/>
        <v/>
      </c>
      <c r="H6285" s="2"/>
      <c r="I6285">
        <f>+ABS(SUMIF($A$4:$A$11183,A6285,$H$4:$H$11183)-IF(ISERROR(VLOOKUP(A6285,Seguimiento_Mar_2025!G$4:U$356,15,FALSE)),0,VLOOKUP(A6285,Seguimiento_Mar_2025!G$4:U$356,15,FALSE)))</f>
        <v>0</v>
      </c>
    </row>
    <row r="6286" spans="1:9">
      <c r="A6286" s="2"/>
      <c r="B6286" s="1" t="str">
        <f>+IF(LEN(A6286)&gt;0,VLOOKUP(A6286,Seguimiento_Mar_2025!G$4:H$356,2,FALSE),"")</f>
        <v/>
      </c>
      <c r="C6286" s="1" t="str">
        <f>+IF(LEN(A6286)&gt;0,VLOOKUP(A6286,Seguimiento_Mar_2025!G$4:J$356,4,FALSE),"")</f>
        <v/>
      </c>
      <c r="D6286" s="2"/>
      <c r="E6286" t="str">
        <f t="shared" si="197"/>
        <v/>
      </c>
      <c r="F6286" t="str">
        <f t="shared" si="198"/>
        <v/>
      </c>
      <c r="H6286" s="2"/>
      <c r="I6286">
        <f>+ABS(SUMIF($A$4:$A$11183,A6286,$H$4:$H$11183)-IF(ISERROR(VLOOKUP(A6286,Seguimiento_Mar_2025!G$4:U$356,15,FALSE)),0,VLOOKUP(A6286,Seguimiento_Mar_2025!G$4:U$356,15,FALSE)))</f>
        <v>0</v>
      </c>
    </row>
    <row r="6287" spans="1:9">
      <c r="A6287" s="2"/>
      <c r="B6287" s="1" t="str">
        <f>+IF(LEN(A6287)&gt;0,VLOOKUP(A6287,Seguimiento_Mar_2025!G$4:H$356,2,FALSE),"")</f>
        <v/>
      </c>
      <c r="C6287" s="1" t="str">
        <f>+IF(LEN(A6287)&gt;0,VLOOKUP(A6287,Seguimiento_Mar_2025!G$4:J$356,4,FALSE),"")</f>
        <v/>
      </c>
      <c r="D6287" s="2"/>
      <c r="E6287" t="str">
        <f t="shared" si="197"/>
        <v/>
      </c>
      <c r="F6287" t="str">
        <f t="shared" si="198"/>
        <v/>
      </c>
      <c r="H6287" s="2"/>
      <c r="I6287">
        <f>+ABS(SUMIF($A$4:$A$11183,A6287,$H$4:$H$11183)-IF(ISERROR(VLOOKUP(A6287,Seguimiento_Mar_2025!G$4:U$356,15,FALSE)),0,VLOOKUP(A6287,Seguimiento_Mar_2025!G$4:U$356,15,FALSE)))</f>
        <v>0</v>
      </c>
    </row>
    <row r="6288" spans="1:9">
      <c r="A6288" s="2"/>
      <c r="B6288" s="1" t="str">
        <f>+IF(LEN(A6288)&gt;0,VLOOKUP(A6288,Seguimiento_Mar_2025!G$4:H$356,2,FALSE),"")</f>
        <v/>
      </c>
      <c r="C6288" s="1" t="str">
        <f>+IF(LEN(A6288)&gt;0,VLOOKUP(A6288,Seguimiento_Mar_2025!G$4:J$356,4,FALSE),"")</f>
        <v/>
      </c>
      <c r="D6288" s="2"/>
      <c r="E6288" t="str">
        <f t="shared" si="197"/>
        <v/>
      </c>
      <c r="F6288" t="str">
        <f t="shared" si="198"/>
        <v/>
      </c>
      <c r="H6288" s="2"/>
      <c r="I6288">
        <f>+ABS(SUMIF($A$4:$A$11183,A6288,$H$4:$H$11183)-IF(ISERROR(VLOOKUP(A6288,Seguimiento_Mar_2025!G$4:U$356,15,FALSE)),0,VLOOKUP(A6288,Seguimiento_Mar_2025!G$4:U$356,15,FALSE)))</f>
        <v>0</v>
      </c>
    </row>
    <row r="6289" spans="1:9">
      <c r="A6289" s="2"/>
      <c r="B6289" s="1" t="str">
        <f>+IF(LEN(A6289)&gt;0,VLOOKUP(A6289,Seguimiento_Mar_2025!G$4:H$356,2,FALSE),"")</f>
        <v/>
      </c>
      <c r="C6289" s="1" t="str">
        <f>+IF(LEN(A6289)&gt;0,VLOOKUP(A6289,Seguimiento_Mar_2025!G$4:J$356,4,FALSE),"")</f>
        <v/>
      </c>
      <c r="D6289" s="2"/>
      <c r="E6289" t="str">
        <f t="shared" si="197"/>
        <v/>
      </c>
      <c r="F6289" t="str">
        <f t="shared" si="198"/>
        <v/>
      </c>
      <c r="H6289" s="2"/>
      <c r="I6289">
        <f>+ABS(SUMIF($A$4:$A$11183,A6289,$H$4:$H$11183)-IF(ISERROR(VLOOKUP(A6289,Seguimiento_Mar_2025!G$4:U$356,15,FALSE)),0,VLOOKUP(A6289,Seguimiento_Mar_2025!G$4:U$356,15,FALSE)))</f>
        <v>0</v>
      </c>
    </row>
    <row r="6290" spans="1:9">
      <c r="A6290" s="2"/>
      <c r="B6290" s="1" t="str">
        <f>+IF(LEN(A6290)&gt;0,VLOOKUP(A6290,Seguimiento_Mar_2025!G$4:H$356,2,FALSE),"")</f>
        <v/>
      </c>
      <c r="C6290" s="1" t="str">
        <f>+IF(LEN(A6290)&gt;0,VLOOKUP(A6290,Seguimiento_Mar_2025!G$4:J$356,4,FALSE),"")</f>
        <v/>
      </c>
      <c r="D6290" s="2"/>
      <c r="E6290" t="str">
        <f t="shared" si="197"/>
        <v/>
      </c>
      <c r="F6290" t="str">
        <f t="shared" si="198"/>
        <v/>
      </c>
      <c r="H6290" s="2"/>
      <c r="I6290">
        <f>+ABS(SUMIF($A$4:$A$11183,A6290,$H$4:$H$11183)-IF(ISERROR(VLOOKUP(A6290,Seguimiento_Mar_2025!G$4:U$356,15,FALSE)),0,VLOOKUP(A6290,Seguimiento_Mar_2025!G$4:U$356,15,FALSE)))</f>
        <v>0</v>
      </c>
    </row>
    <row r="6291" spans="1:9">
      <c r="A6291" s="2"/>
      <c r="B6291" s="1" t="str">
        <f>+IF(LEN(A6291)&gt;0,VLOOKUP(A6291,Seguimiento_Mar_2025!G$4:H$356,2,FALSE),"")</f>
        <v/>
      </c>
      <c r="C6291" s="1" t="str">
        <f>+IF(LEN(A6291)&gt;0,VLOOKUP(A6291,Seguimiento_Mar_2025!G$4:J$356,4,FALSE),"")</f>
        <v/>
      </c>
      <c r="D6291" s="2"/>
      <c r="E6291" t="str">
        <f t="shared" si="197"/>
        <v/>
      </c>
      <c r="F6291" t="str">
        <f t="shared" si="198"/>
        <v/>
      </c>
      <c r="H6291" s="2"/>
      <c r="I6291">
        <f>+ABS(SUMIF($A$4:$A$11183,A6291,$H$4:$H$11183)-IF(ISERROR(VLOOKUP(A6291,Seguimiento_Mar_2025!G$4:U$356,15,FALSE)),0,VLOOKUP(A6291,Seguimiento_Mar_2025!G$4:U$356,15,FALSE)))</f>
        <v>0</v>
      </c>
    </row>
    <row r="6292" spans="1:9">
      <c r="A6292" s="2"/>
      <c r="B6292" s="1" t="str">
        <f>+IF(LEN(A6292)&gt;0,VLOOKUP(A6292,Seguimiento_Mar_2025!G$4:H$356,2,FALSE),"")</f>
        <v/>
      </c>
      <c r="C6292" s="1" t="str">
        <f>+IF(LEN(A6292)&gt;0,VLOOKUP(A6292,Seguimiento_Mar_2025!G$4:J$356,4,FALSE),"")</f>
        <v/>
      </c>
      <c r="D6292" s="2"/>
      <c r="E6292" t="str">
        <f t="shared" si="197"/>
        <v/>
      </c>
      <c r="F6292" t="str">
        <f t="shared" si="198"/>
        <v/>
      </c>
      <c r="H6292" s="2"/>
      <c r="I6292">
        <f>+ABS(SUMIF($A$4:$A$11183,A6292,$H$4:$H$11183)-IF(ISERROR(VLOOKUP(A6292,Seguimiento_Mar_2025!G$4:U$356,15,FALSE)),0,VLOOKUP(A6292,Seguimiento_Mar_2025!G$4:U$356,15,FALSE)))</f>
        <v>0</v>
      </c>
    </row>
    <row r="6293" spans="1:9">
      <c r="A6293" s="2"/>
      <c r="B6293" s="1" t="str">
        <f>+IF(LEN(A6293)&gt;0,VLOOKUP(A6293,Seguimiento_Mar_2025!G$4:H$356,2,FALSE),"")</f>
        <v/>
      </c>
      <c r="C6293" s="1" t="str">
        <f>+IF(LEN(A6293)&gt;0,VLOOKUP(A6293,Seguimiento_Mar_2025!G$4:J$356,4,FALSE),"")</f>
        <v/>
      </c>
      <c r="D6293" s="2"/>
      <c r="E6293" t="str">
        <f t="shared" si="197"/>
        <v/>
      </c>
      <c r="F6293" t="str">
        <f t="shared" si="198"/>
        <v/>
      </c>
      <c r="H6293" s="2"/>
      <c r="I6293">
        <f>+ABS(SUMIF($A$4:$A$11183,A6293,$H$4:$H$11183)-IF(ISERROR(VLOOKUP(A6293,Seguimiento_Mar_2025!G$4:U$356,15,FALSE)),0,VLOOKUP(A6293,Seguimiento_Mar_2025!G$4:U$356,15,FALSE)))</f>
        <v>0</v>
      </c>
    </row>
    <row r="6294" spans="1:9">
      <c r="A6294" s="2"/>
      <c r="B6294" s="1" t="str">
        <f>+IF(LEN(A6294)&gt;0,VLOOKUP(A6294,Seguimiento_Mar_2025!G$4:H$356,2,FALSE),"")</f>
        <v/>
      </c>
      <c r="C6294" s="1" t="str">
        <f>+IF(LEN(A6294)&gt;0,VLOOKUP(A6294,Seguimiento_Mar_2025!G$4:J$356,4,FALSE),"")</f>
        <v/>
      </c>
      <c r="D6294" s="2"/>
      <c r="E6294" t="str">
        <f t="shared" si="197"/>
        <v/>
      </c>
      <c r="F6294" t="str">
        <f t="shared" si="198"/>
        <v/>
      </c>
      <c r="H6294" s="2"/>
      <c r="I6294">
        <f>+ABS(SUMIF($A$4:$A$11183,A6294,$H$4:$H$11183)-IF(ISERROR(VLOOKUP(A6294,Seguimiento_Mar_2025!G$4:U$356,15,FALSE)),0,VLOOKUP(A6294,Seguimiento_Mar_2025!G$4:U$356,15,FALSE)))</f>
        <v>0</v>
      </c>
    </row>
    <row r="6295" spans="1:9">
      <c r="A6295" s="2"/>
      <c r="B6295" s="1" t="str">
        <f>+IF(LEN(A6295)&gt;0,VLOOKUP(A6295,Seguimiento_Mar_2025!G$4:H$356,2,FALSE),"")</f>
        <v/>
      </c>
      <c r="C6295" s="1" t="str">
        <f>+IF(LEN(A6295)&gt;0,VLOOKUP(A6295,Seguimiento_Mar_2025!G$4:J$356,4,FALSE),"")</f>
        <v/>
      </c>
      <c r="D6295" s="2"/>
      <c r="E6295" t="str">
        <f t="shared" si="197"/>
        <v/>
      </c>
      <c r="F6295" t="str">
        <f t="shared" si="198"/>
        <v/>
      </c>
      <c r="H6295" s="2"/>
      <c r="I6295">
        <f>+ABS(SUMIF($A$4:$A$11183,A6295,$H$4:$H$11183)-IF(ISERROR(VLOOKUP(A6295,Seguimiento_Mar_2025!G$4:U$356,15,FALSE)),0,VLOOKUP(A6295,Seguimiento_Mar_2025!G$4:U$356,15,FALSE)))</f>
        <v>0</v>
      </c>
    </row>
    <row r="6296" spans="1:9">
      <c r="A6296" s="2"/>
      <c r="B6296" s="1" t="str">
        <f>+IF(LEN(A6296)&gt;0,VLOOKUP(A6296,Seguimiento_Mar_2025!G$4:H$356,2,FALSE),"")</f>
        <v/>
      </c>
      <c r="C6296" s="1" t="str">
        <f>+IF(LEN(A6296)&gt;0,VLOOKUP(A6296,Seguimiento_Mar_2025!G$4:J$356,4,FALSE),"")</f>
        <v/>
      </c>
      <c r="D6296" s="2"/>
      <c r="E6296" t="str">
        <f t="shared" si="197"/>
        <v/>
      </c>
      <c r="F6296" t="str">
        <f t="shared" si="198"/>
        <v/>
      </c>
      <c r="H6296" s="2"/>
      <c r="I6296">
        <f>+ABS(SUMIF($A$4:$A$11183,A6296,$H$4:$H$11183)-IF(ISERROR(VLOOKUP(A6296,Seguimiento_Mar_2025!G$4:U$356,15,FALSE)),0,VLOOKUP(A6296,Seguimiento_Mar_2025!G$4:U$356,15,FALSE)))</f>
        <v>0</v>
      </c>
    </row>
    <row r="6297" spans="1:9">
      <c r="A6297" s="2"/>
      <c r="B6297" s="1" t="str">
        <f>+IF(LEN(A6297)&gt;0,VLOOKUP(A6297,Seguimiento_Mar_2025!G$4:H$356,2,FALSE),"")</f>
        <v/>
      </c>
      <c r="C6297" s="1" t="str">
        <f>+IF(LEN(A6297)&gt;0,VLOOKUP(A6297,Seguimiento_Mar_2025!G$4:J$356,4,FALSE),"")</f>
        <v/>
      </c>
      <c r="D6297" s="2"/>
      <c r="E6297" t="str">
        <f t="shared" si="197"/>
        <v/>
      </c>
      <c r="F6297" t="str">
        <f t="shared" si="198"/>
        <v/>
      </c>
      <c r="H6297" s="2"/>
      <c r="I6297">
        <f>+ABS(SUMIF($A$4:$A$11183,A6297,$H$4:$H$11183)-IF(ISERROR(VLOOKUP(A6297,Seguimiento_Mar_2025!G$4:U$356,15,FALSE)),0,VLOOKUP(A6297,Seguimiento_Mar_2025!G$4:U$356,15,FALSE)))</f>
        <v>0</v>
      </c>
    </row>
    <row r="6298" spans="1:9">
      <c r="A6298" s="2"/>
      <c r="B6298" s="1" t="str">
        <f>+IF(LEN(A6298)&gt;0,VLOOKUP(A6298,Seguimiento_Mar_2025!G$4:H$356,2,FALSE),"")</f>
        <v/>
      </c>
      <c r="C6298" s="1" t="str">
        <f>+IF(LEN(A6298)&gt;0,VLOOKUP(A6298,Seguimiento_Mar_2025!G$4:J$356,4,FALSE),"")</f>
        <v/>
      </c>
      <c r="D6298" s="2"/>
      <c r="E6298" t="str">
        <f t="shared" si="197"/>
        <v/>
      </c>
      <c r="F6298" t="str">
        <f t="shared" si="198"/>
        <v/>
      </c>
      <c r="H6298" s="2"/>
      <c r="I6298">
        <f>+ABS(SUMIF($A$4:$A$11183,A6298,$H$4:$H$11183)-IF(ISERROR(VLOOKUP(A6298,Seguimiento_Mar_2025!G$4:U$356,15,FALSE)),0,VLOOKUP(A6298,Seguimiento_Mar_2025!G$4:U$356,15,FALSE)))</f>
        <v>0</v>
      </c>
    </row>
    <row r="6299" spans="1:9">
      <c r="A6299" s="2"/>
      <c r="B6299" s="1" t="str">
        <f>+IF(LEN(A6299)&gt;0,VLOOKUP(A6299,Seguimiento_Mar_2025!G$4:H$356,2,FALSE),"")</f>
        <v/>
      </c>
      <c r="C6299" s="1" t="str">
        <f>+IF(LEN(A6299)&gt;0,VLOOKUP(A6299,Seguimiento_Mar_2025!G$4:J$356,4,FALSE),"")</f>
        <v/>
      </c>
      <c r="D6299" s="2"/>
      <c r="E6299" t="str">
        <f t="shared" si="197"/>
        <v/>
      </c>
      <c r="F6299" t="str">
        <f t="shared" si="198"/>
        <v/>
      </c>
      <c r="H6299" s="2"/>
      <c r="I6299">
        <f>+ABS(SUMIF($A$4:$A$11183,A6299,$H$4:$H$11183)-IF(ISERROR(VLOOKUP(A6299,Seguimiento_Mar_2025!G$4:U$356,15,FALSE)),0,VLOOKUP(A6299,Seguimiento_Mar_2025!G$4:U$356,15,FALSE)))</f>
        <v>0</v>
      </c>
    </row>
    <row r="6300" spans="1:9">
      <c r="A6300" s="2"/>
      <c r="B6300" s="1" t="str">
        <f>+IF(LEN(A6300)&gt;0,VLOOKUP(A6300,Seguimiento_Mar_2025!G$4:H$356,2,FALSE),"")</f>
        <v/>
      </c>
      <c r="C6300" s="1" t="str">
        <f>+IF(LEN(A6300)&gt;0,VLOOKUP(A6300,Seguimiento_Mar_2025!G$4:J$356,4,FALSE),"")</f>
        <v/>
      </c>
      <c r="D6300" s="2"/>
      <c r="E6300" t="str">
        <f t="shared" si="197"/>
        <v/>
      </c>
      <c r="F6300" t="str">
        <f t="shared" si="198"/>
        <v/>
      </c>
      <c r="H6300" s="2"/>
      <c r="I6300">
        <f>+ABS(SUMIF($A$4:$A$11183,A6300,$H$4:$H$11183)-IF(ISERROR(VLOOKUP(A6300,Seguimiento_Mar_2025!G$4:U$356,15,FALSE)),0,VLOOKUP(A6300,Seguimiento_Mar_2025!G$4:U$356,15,FALSE)))</f>
        <v>0</v>
      </c>
    </row>
    <row r="6301" spans="1:9">
      <c r="A6301" s="2"/>
      <c r="B6301" s="1" t="str">
        <f>+IF(LEN(A6301)&gt;0,VLOOKUP(A6301,Seguimiento_Mar_2025!G$4:H$356,2,FALSE),"")</f>
        <v/>
      </c>
      <c r="C6301" s="1" t="str">
        <f>+IF(LEN(A6301)&gt;0,VLOOKUP(A6301,Seguimiento_Mar_2025!G$4:J$356,4,FALSE),"")</f>
        <v/>
      </c>
      <c r="D6301" s="2"/>
      <c r="E6301" t="str">
        <f t="shared" si="197"/>
        <v/>
      </c>
      <c r="F6301" t="str">
        <f t="shared" si="198"/>
        <v/>
      </c>
      <c r="H6301" s="2"/>
      <c r="I6301">
        <f>+ABS(SUMIF($A$4:$A$11183,A6301,$H$4:$H$11183)-IF(ISERROR(VLOOKUP(A6301,Seguimiento_Mar_2025!G$4:U$356,15,FALSE)),0,VLOOKUP(A6301,Seguimiento_Mar_2025!G$4:U$356,15,FALSE)))</f>
        <v>0</v>
      </c>
    </row>
    <row r="6302" spans="1:9">
      <c r="A6302" s="2"/>
      <c r="B6302" s="1" t="str">
        <f>+IF(LEN(A6302)&gt;0,VLOOKUP(A6302,Seguimiento_Mar_2025!G$4:H$356,2,FALSE),"")</f>
        <v/>
      </c>
      <c r="C6302" s="1" t="str">
        <f>+IF(LEN(A6302)&gt;0,VLOOKUP(A6302,Seguimiento_Mar_2025!G$4:J$356,4,FALSE),"")</f>
        <v/>
      </c>
      <c r="D6302" s="2"/>
      <c r="E6302" t="str">
        <f t="shared" si="197"/>
        <v/>
      </c>
      <c r="F6302" t="str">
        <f t="shared" si="198"/>
        <v/>
      </c>
      <c r="H6302" s="2"/>
      <c r="I6302">
        <f>+ABS(SUMIF($A$4:$A$11183,A6302,$H$4:$H$11183)-IF(ISERROR(VLOOKUP(A6302,Seguimiento_Mar_2025!G$4:U$356,15,FALSE)),0,VLOOKUP(A6302,Seguimiento_Mar_2025!G$4:U$356,15,FALSE)))</f>
        <v>0</v>
      </c>
    </row>
    <row r="6303" spans="1:9">
      <c r="A6303" s="2"/>
      <c r="B6303" s="1" t="str">
        <f>+IF(LEN(A6303)&gt;0,VLOOKUP(A6303,Seguimiento_Mar_2025!G$4:H$356,2,FALSE),"")</f>
        <v/>
      </c>
      <c r="C6303" s="1" t="str">
        <f>+IF(LEN(A6303)&gt;0,VLOOKUP(A6303,Seguimiento_Mar_2025!G$4:J$356,4,FALSE),"")</f>
        <v/>
      </c>
      <c r="D6303" s="2"/>
      <c r="E6303" t="str">
        <f t="shared" si="197"/>
        <v/>
      </c>
      <c r="F6303" t="str">
        <f t="shared" si="198"/>
        <v/>
      </c>
      <c r="H6303" s="2"/>
      <c r="I6303">
        <f>+ABS(SUMIF($A$4:$A$11183,A6303,$H$4:$H$11183)-IF(ISERROR(VLOOKUP(A6303,Seguimiento_Mar_2025!G$4:U$356,15,FALSE)),0,VLOOKUP(A6303,Seguimiento_Mar_2025!G$4:U$356,15,FALSE)))</f>
        <v>0</v>
      </c>
    </row>
    <row r="6304" spans="1:9">
      <c r="A6304" s="2"/>
      <c r="B6304" s="1" t="str">
        <f>+IF(LEN(A6304)&gt;0,VLOOKUP(A6304,Seguimiento_Mar_2025!G$4:H$356,2,FALSE),"")</f>
        <v/>
      </c>
      <c r="C6304" s="1" t="str">
        <f>+IF(LEN(A6304)&gt;0,VLOOKUP(A6304,Seguimiento_Mar_2025!G$4:J$356,4,FALSE),"")</f>
        <v/>
      </c>
      <c r="D6304" s="2"/>
      <c r="E6304" t="str">
        <f t="shared" si="197"/>
        <v/>
      </c>
      <c r="F6304" t="str">
        <f t="shared" si="198"/>
        <v/>
      </c>
      <c r="H6304" s="2"/>
      <c r="I6304">
        <f>+ABS(SUMIF($A$4:$A$11183,A6304,$H$4:$H$11183)-IF(ISERROR(VLOOKUP(A6304,Seguimiento_Mar_2025!G$4:U$356,15,FALSE)),0,VLOOKUP(A6304,Seguimiento_Mar_2025!G$4:U$356,15,FALSE)))</f>
        <v>0</v>
      </c>
    </row>
    <row r="6305" spans="1:9">
      <c r="A6305" s="2"/>
      <c r="B6305" s="1" t="str">
        <f>+IF(LEN(A6305)&gt;0,VLOOKUP(A6305,Seguimiento_Mar_2025!G$4:H$356,2,FALSE),"")</f>
        <v/>
      </c>
      <c r="C6305" s="1" t="str">
        <f>+IF(LEN(A6305)&gt;0,VLOOKUP(A6305,Seguimiento_Mar_2025!G$4:J$356,4,FALSE),"")</f>
        <v/>
      </c>
      <c r="D6305" s="2"/>
      <c r="E6305" t="str">
        <f t="shared" si="197"/>
        <v/>
      </c>
      <c r="F6305" t="str">
        <f t="shared" si="198"/>
        <v/>
      </c>
      <c r="H6305" s="2"/>
      <c r="I6305">
        <f>+ABS(SUMIF($A$4:$A$11183,A6305,$H$4:$H$11183)-IF(ISERROR(VLOOKUP(A6305,Seguimiento_Mar_2025!G$4:U$356,15,FALSE)),0,VLOOKUP(A6305,Seguimiento_Mar_2025!G$4:U$356,15,FALSE)))</f>
        <v>0</v>
      </c>
    </row>
    <row r="6306" spans="1:9">
      <c r="A6306" s="2"/>
      <c r="B6306" s="1" t="str">
        <f>+IF(LEN(A6306)&gt;0,VLOOKUP(A6306,Seguimiento_Mar_2025!G$4:H$356,2,FALSE),"")</f>
        <v/>
      </c>
      <c r="C6306" s="1" t="str">
        <f>+IF(LEN(A6306)&gt;0,VLOOKUP(A6306,Seguimiento_Mar_2025!G$4:J$356,4,FALSE),"")</f>
        <v/>
      </c>
      <c r="D6306" s="2"/>
      <c r="E6306" t="str">
        <f t="shared" si="197"/>
        <v/>
      </c>
      <c r="F6306" t="str">
        <f t="shared" si="198"/>
        <v/>
      </c>
      <c r="H6306" s="2"/>
      <c r="I6306">
        <f>+ABS(SUMIF($A$4:$A$11183,A6306,$H$4:$H$11183)-IF(ISERROR(VLOOKUP(A6306,Seguimiento_Mar_2025!G$4:U$356,15,FALSE)),0,VLOOKUP(A6306,Seguimiento_Mar_2025!G$4:U$356,15,FALSE)))</f>
        <v>0</v>
      </c>
    </row>
    <row r="6307" spans="1:9">
      <c r="A6307" s="2"/>
      <c r="B6307" s="1" t="str">
        <f>+IF(LEN(A6307)&gt;0,VLOOKUP(A6307,Seguimiento_Mar_2025!G$4:H$356,2,FALSE),"")</f>
        <v/>
      </c>
      <c r="C6307" s="1" t="str">
        <f>+IF(LEN(A6307)&gt;0,VLOOKUP(A6307,Seguimiento_Mar_2025!G$4:J$356,4,FALSE),"")</f>
        <v/>
      </c>
      <c r="D6307" s="2"/>
      <c r="E6307" t="str">
        <f t="shared" si="197"/>
        <v/>
      </c>
      <c r="F6307" t="str">
        <f t="shared" si="198"/>
        <v/>
      </c>
      <c r="H6307" s="2"/>
      <c r="I6307">
        <f>+ABS(SUMIF($A$4:$A$11183,A6307,$H$4:$H$11183)-IF(ISERROR(VLOOKUP(A6307,Seguimiento_Mar_2025!G$4:U$356,15,FALSE)),0,VLOOKUP(A6307,Seguimiento_Mar_2025!G$4:U$356,15,FALSE)))</f>
        <v>0</v>
      </c>
    </row>
    <row r="6308" spans="1:9">
      <c r="A6308" s="2"/>
      <c r="B6308" s="1" t="str">
        <f>+IF(LEN(A6308)&gt;0,VLOOKUP(A6308,Seguimiento_Mar_2025!G$4:H$356,2,FALSE),"")</f>
        <v/>
      </c>
      <c r="C6308" s="1" t="str">
        <f>+IF(LEN(A6308)&gt;0,VLOOKUP(A6308,Seguimiento_Mar_2025!G$4:J$356,4,FALSE),"")</f>
        <v/>
      </c>
      <c r="D6308" s="2"/>
      <c r="E6308" t="str">
        <f t="shared" si="197"/>
        <v/>
      </c>
      <c r="F6308" t="str">
        <f t="shared" si="198"/>
        <v/>
      </c>
      <c r="H6308" s="2"/>
      <c r="I6308">
        <f>+ABS(SUMIF($A$4:$A$11183,A6308,$H$4:$H$11183)-IF(ISERROR(VLOOKUP(A6308,Seguimiento_Mar_2025!G$4:U$356,15,FALSE)),0,VLOOKUP(A6308,Seguimiento_Mar_2025!G$4:U$356,15,FALSE)))</f>
        <v>0</v>
      </c>
    </row>
    <row r="6309" spans="1:9">
      <c r="A6309" s="2"/>
      <c r="B6309" s="1" t="str">
        <f>+IF(LEN(A6309)&gt;0,VLOOKUP(A6309,Seguimiento_Mar_2025!G$4:H$356,2,FALSE),"")</f>
        <v/>
      </c>
      <c r="C6309" s="1" t="str">
        <f>+IF(LEN(A6309)&gt;0,VLOOKUP(A6309,Seguimiento_Mar_2025!G$4:J$356,4,FALSE),"")</f>
        <v/>
      </c>
      <c r="D6309" s="2"/>
      <c r="E6309" t="str">
        <f t="shared" si="197"/>
        <v/>
      </c>
      <c r="F6309" t="str">
        <f t="shared" si="198"/>
        <v/>
      </c>
      <c r="H6309" s="2"/>
      <c r="I6309">
        <f>+ABS(SUMIF($A$4:$A$11183,A6309,$H$4:$H$11183)-IF(ISERROR(VLOOKUP(A6309,Seguimiento_Mar_2025!G$4:U$356,15,FALSE)),0,VLOOKUP(A6309,Seguimiento_Mar_2025!G$4:U$356,15,FALSE)))</f>
        <v>0</v>
      </c>
    </row>
    <row r="6310" spans="1:9">
      <c r="A6310" s="2"/>
      <c r="B6310" s="1" t="str">
        <f>+IF(LEN(A6310)&gt;0,VLOOKUP(A6310,Seguimiento_Mar_2025!G$4:H$356,2,FALSE),"")</f>
        <v/>
      </c>
      <c r="C6310" s="1" t="str">
        <f>+IF(LEN(A6310)&gt;0,VLOOKUP(A6310,Seguimiento_Mar_2025!G$4:J$356,4,FALSE),"")</f>
        <v/>
      </c>
      <c r="D6310" s="2"/>
      <c r="E6310" t="str">
        <f t="shared" si="197"/>
        <v/>
      </c>
      <c r="F6310" t="str">
        <f t="shared" si="198"/>
        <v/>
      </c>
      <c r="H6310" s="2"/>
      <c r="I6310">
        <f>+ABS(SUMIF($A$4:$A$11183,A6310,$H$4:$H$11183)-IF(ISERROR(VLOOKUP(A6310,Seguimiento_Mar_2025!G$4:U$356,15,FALSE)),0,VLOOKUP(A6310,Seguimiento_Mar_2025!G$4:U$356,15,FALSE)))</f>
        <v>0</v>
      </c>
    </row>
    <row r="6311" spans="1:9">
      <c r="A6311" s="2"/>
      <c r="B6311" s="1" t="str">
        <f>+IF(LEN(A6311)&gt;0,VLOOKUP(A6311,Seguimiento_Mar_2025!G$4:H$356,2,FALSE),"")</f>
        <v/>
      </c>
      <c r="C6311" s="1" t="str">
        <f>+IF(LEN(A6311)&gt;0,VLOOKUP(A6311,Seguimiento_Mar_2025!G$4:J$356,4,FALSE),"")</f>
        <v/>
      </c>
      <c r="D6311" s="2"/>
      <c r="E6311" t="str">
        <f t="shared" si="197"/>
        <v/>
      </c>
      <c r="F6311" t="str">
        <f t="shared" si="198"/>
        <v/>
      </c>
      <c r="H6311" s="2"/>
      <c r="I6311">
        <f>+ABS(SUMIF($A$4:$A$11183,A6311,$H$4:$H$11183)-IF(ISERROR(VLOOKUP(A6311,Seguimiento_Mar_2025!G$4:U$356,15,FALSE)),0,VLOOKUP(A6311,Seguimiento_Mar_2025!G$4:U$356,15,FALSE)))</f>
        <v>0</v>
      </c>
    </row>
    <row r="6312" spans="1:9">
      <c r="A6312" s="2"/>
      <c r="B6312" s="1" t="str">
        <f>+IF(LEN(A6312)&gt;0,VLOOKUP(A6312,Seguimiento_Mar_2025!G$4:H$356,2,FALSE),"")</f>
        <v/>
      </c>
      <c r="C6312" s="1" t="str">
        <f>+IF(LEN(A6312)&gt;0,VLOOKUP(A6312,Seguimiento_Mar_2025!G$4:J$356,4,FALSE),"")</f>
        <v/>
      </c>
      <c r="D6312" s="2"/>
      <c r="E6312" t="str">
        <f t="shared" si="197"/>
        <v/>
      </c>
      <c r="F6312" t="str">
        <f t="shared" si="198"/>
        <v/>
      </c>
      <c r="H6312" s="2"/>
      <c r="I6312">
        <f>+ABS(SUMIF($A$4:$A$11183,A6312,$H$4:$H$11183)-IF(ISERROR(VLOOKUP(A6312,Seguimiento_Mar_2025!G$4:U$356,15,FALSE)),0,VLOOKUP(A6312,Seguimiento_Mar_2025!G$4:U$356,15,FALSE)))</f>
        <v>0</v>
      </c>
    </row>
    <row r="6313" spans="1:9">
      <c r="A6313" s="2"/>
      <c r="B6313" s="1" t="str">
        <f>+IF(LEN(A6313)&gt;0,VLOOKUP(A6313,Seguimiento_Mar_2025!G$4:H$356,2,FALSE),"")</f>
        <v/>
      </c>
      <c r="C6313" s="1" t="str">
        <f>+IF(LEN(A6313)&gt;0,VLOOKUP(A6313,Seguimiento_Mar_2025!G$4:J$356,4,FALSE),"")</f>
        <v/>
      </c>
      <c r="D6313" s="2"/>
      <c r="E6313" t="str">
        <f t="shared" ref="E6313:E6376" si="199">+A6313&amp;D6313</f>
        <v/>
      </c>
      <c r="F6313" t="str">
        <f t="shared" si="198"/>
        <v/>
      </c>
      <c r="H6313" s="2"/>
      <c r="I6313">
        <f>+ABS(SUMIF($A$4:$A$11183,A6313,$H$4:$H$11183)-IF(ISERROR(VLOOKUP(A6313,Seguimiento_Mar_2025!G$4:U$356,15,FALSE)),0,VLOOKUP(A6313,Seguimiento_Mar_2025!G$4:U$356,15,FALSE)))</f>
        <v>0</v>
      </c>
    </row>
    <row r="6314" spans="1:9">
      <c r="A6314" s="2"/>
      <c r="B6314" s="1" t="str">
        <f>+IF(LEN(A6314)&gt;0,VLOOKUP(A6314,Seguimiento_Mar_2025!G$4:H$356,2,FALSE),"")</f>
        <v/>
      </c>
      <c r="C6314" s="1" t="str">
        <f>+IF(LEN(A6314)&gt;0,VLOOKUP(A6314,Seguimiento_Mar_2025!G$4:J$356,4,FALSE),"")</f>
        <v/>
      </c>
      <c r="D6314" s="2"/>
      <c r="E6314" t="str">
        <f t="shared" si="199"/>
        <v/>
      </c>
      <c r="F6314" t="str">
        <f t="shared" si="198"/>
        <v/>
      </c>
      <c r="H6314" s="2"/>
      <c r="I6314">
        <f>+ABS(SUMIF($A$4:$A$11183,A6314,$H$4:$H$11183)-IF(ISERROR(VLOOKUP(A6314,Seguimiento_Mar_2025!G$4:U$356,15,FALSE)),0,VLOOKUP(A6314,Seguimiento_Mar_2025!G$4:U$356,15,FALSE)))</f>
        <v>0</v>
      </c>
    </row>
    <row r="6315" spans="1:9">
      <c r="A6315" s="2"/>
      <c r="B6315" s="1" t="str">
        <f>+IF(LEN(A6315)&gt;0,VLOOKUP(A6315,Seguimiento_Mar_2025!G$4:H$356,2,FALSE),"")</f>
        <v/>
      </c>
      <c r="C6315" s="1" t="str">
        <f>+IF(LEN(A6315)&gt;0,VLOOKUP(A6315,Seguimiento_Mar_2025!G$4:J$356,4,FALSE),"")</f>
        <v/>
      </c>
      <c r="D6315" s="2"/>
      <c r="E6315" t="str">
        <f t="shared" si="199"/>
        <v/>
      </c>
      <c r="F6315" t="str">
        <f t="shared" si="198"/>
        <v/>
      </c>
      <c r="H6315" s="2"/>
      <c r="I6315">
        <f>+ABS(SUMIF($A$4:$A$11183,A6315,$H$4:$H$11183)-IF(ISERROR(VLOOKUP(A6315,Seguimiento_Mar_2025!G$4:U$356,15,FALSE)),0,VLOOKUP(A6315,Seguimiento_Mar_2025!G$4:U$356,15,FALSE)))</f>
        <v>0</v>
      </c>
    </row>
    <row r="6316" spans="1:9">
      <c r="A6316" s="2"/>
      <c r="B6316" s="1" t="str">
        <f>+IF(LEN(A6316)&gt;0,VLOOKUP(A6316,Seguimiento_Mar_2025!G$4:H$356,2,FALSE),"")</f>
        <v/>
      </c>
      <c r="C6316" s="1" t="str">
        <f>+IF(LEN(A6316)&gt;0,VLOOKUP(A6316,Seguimiento_Mar_2025!G$4:J$356,4,FALSE),"")</f>
        <v/>
      </c>
      <c r="D6316" s="2"/>
      <c r="E6316" t="str">
        <f t="shared" si="199"/>
        <v/>
      </c>
      <c r="F6316" t="str">
        <f t="shared" si="198"/>
        <v/>
      </c>
      <c r="H6316" s="2"/>
      <c r="I6316">
        <f>+ABS(SUMIF($A$4:$A$11183,A6316,$H$4:$H$11183)-IF(ISERROR(VLOOKUP(A6316,Seguimiento_Mar_2025!G$4:U$356,15,FALSE)),0,VLOOKUP(A6316,Seguimiento_Mar_2025!G$4:U$356,15,FALSE)))</f>
        <v>0</v>
      </c>
    </row>
    <row r="6317" spans="1:9">
      <c r="A6317" s="2"/>
      <c r="B6317" s="1" t="str">
        <f>+IF(LEN(A6317)&gt;0,VLOOKUP(A6317,Seguimiento_Mar_2025!G$4:H$356,2,FALSE),"")</f>
        <v/>
      </c>
      <c r="C6317" s="1" t="str">
        <f>+IF(LEN(A6317)&gt;0,VLOOKUP(A6317,Seguimiento_Mar_2025!G$4:J$356,4,FALSE),"")</f>
        <v/>
      </c>
      <c r="D6317" s="2"/>
      <c r="E6317" t="str">
        <f t="shared" si="199"/>
        <v/>
      </c>
      <c r="F6317" t="str">
        <f t="shared" si="198"/>
        <v/>
      </c>
      <c r="H6317" s="2"/>
      <c r="I6317">
        <f>+ABS(SUMIF($A$4:$A$11183,A6317,$H$4:$H$11183)-IF(ISERROR(VLOOKUP(A6317,Seguimiento_Mar_2025!G$4:U$356,15,FALSE)),0,VLOOKUP(A6317,Seguimiento_Mar_2025!G$4:U$356,15,FALSE)))</f>
        <v>0</v>
      </c>
    </row>
    <row r="6318" spans="1:9">
      <c r="A6318" s="2"/>
      <c r="B6318" s="1" t="str">
        <f>+IF(LEN(A6318)&gt;0,VLOOKUP(A6318,Seguimiento_Mar_2025!G$4:H$356,2,FALSE),"")</f>
        <v/>
      </c>
      <c r="C6318" s="1" t="str">
        <f>+IF(LEN(A6318)&gt;0,VLOOKUP(A6318,Seguimiento_Mar_2025!G$4:J$356,4,FALSE),"")</f>
        <v/>
      </c>
      <c r="D6318" s="2"/>
      <c r="E6318" t="str">
        <f t="shared" si="199"/>
        <v/>
      </c>
      <c r="F6318" t="str">
        <f t="shared" si="198"/>
        <v/>
      </c>
      <c r="H6318" s="2"/>
      <c r="I6318">
        <f>+ABS(SUMIF($A$4:$A$11183,A6318,$H$4:$H$11183)-IF(ISERROR(VLOOKUP(A6318,Seguimiento_Mar_2025!G$4:U$356,15,FALSE)),0,VLOOKUP(A6318,Seguimiento_Mar_2025!G$4:U$356,15,FALSE)))</f>
        <v>0</v>
      </c>
    </row>
    <row r="6319" spans="1:9">
      <c r="A6319" s="2"/>
      <c r="B6319" s="1" t="str">
        <f>+IF(LEN(A6319)&gt;0,VLOOKUP(A6319,Seguimiento_Mar_2025!G$4:H$356,2,FALSE),"")</f>
        <v/>
      </c>
      <c r="C6319" s="1" t="str">
        <f>+IF(LEN(A6319)&gt;0,VLOOKUP(A6319,Seguimiento_Mar_2025!G$4:J$356,4,FALSE),"")</f>
        <v/>
      </c>
      <c r="D6319" s="2"/>
      <c r="E6319" t="str">
        <f t="shared" si="199"/>
        <v/>
      </c>
      <c r="F6319" t="str">
        <f t="shared" si="198"/>
        <v/>
      </c>
      <c r="H6319" s="2"/>
      <c r="I6319">
        <f>+ABS(SUMIF($A$4:$A$11183,A6319,$H$4:$H$11183)-IF(ISERROR(VLOOKUP(A6319,Seguimiento_Mar_2025!G$4:U$356,15,FALSE)),0,VLOOKUP(A6319,Seguimiento_Mar_2025!G$4:U$356,15,FALSE)))</f>
        <v>0</v>
      </c>
    </row>
    <row r="6320" spans="1:9">
      <c r="A6320" s="2"/>
      <c r="B6320" s="1" t="str">
        <f>+IF(LEN(A6320)&gt;0,VLOOKUP(A6320,Seguimiento_Mar_2025!G$4:H$356,2,FALSE),"")</f>
        <v/>
      </c>
      <c r="C6320" s="1" t="str">
        <f>+IF(LEN(A6320)&gt;0,VLOOKUP(A6320,Seguimiento_Mar_2025!G$4:J$356,4,FALSE),"")</f>
        <v/>
      </c>
      <c r="D6320" s="2"/>
      <c r="E6320" t="str">
        <f t="shared" si="199"/>
        <v/>
      </c>
      <c r="F6320" t="str">
        <f t="shared" si="198"/>
        <v/>
      </c>
      <c r="H6320" s="2"/>
      <c r="I6320">
        <f>+ABS(SUMIF($A$4:$A$11183,A6320,$H$4:$H$11183)-IF(ISERROR(VLOOKUP(A6320,Seguimiento_Mar_2025!G$4:U$356,15,FALSE)),0,VLOOKUP(A6320,Seguimiento_Mar_2025!G$4:U$356,15,FALSE)))</f>
        <v>0</v>
      </c>
    </row>
    <row r="6321" spans="1:9">
      <c r="A6321" s="2"/>
      <c r="B6321" s="1" t="str">
        <f>+IF(LEN(A6321)&gt;0,VLOOKUP(A6321,Seguimiento_Mar_2025!G$4:H$356,2,FALSE),"")</f>
        <v/>
      </c>
      <c r="C6321" s="1" t="str">
        <f>+IF(LEN(A6321)&gt;0,VLOOKUP(A6321,Seguimiento_Mar_2025!G$4:J$356,4,FALSE),"")</f>
        <v/>
      </c>
      <c r="D6321" s="2"/>
      <c r="E6321" t="str">
        <f t="shared" si="199"/>
        <v/>
      </c>
      <c r="F6321" t="str">
        <f t="shared" si="198"/>
        <v/>
      </c>
      <c r="H6321" s="2"/>
      <c r="I6321">
        <f>+ABS(SUMIF($A$4:$A$11183,A6321,$H$4:$H$11183)-IF(ISERROR(VLOOKUP(A6321,Seguimiento_Mar_2025!G$4:U$356,15,FALSE)),0,VLOOKUP(A6321,Seguimiento_Mar_2025!G$4:U$356,15,FALSE)))</f>
        <v>0</v>
      </c>
    </row>
    <row r="6322" spans="1:9">
      <c r="A6322" s="2"/>
      <c r="B6322" s="1" t="str">
        <f>+IF(LEN(A6322)&gt;0,VLOOKUP(A6322,Seguimiento_Mar_2025!G$4:H$356,2,FALSE),"")</f>
        <v/>
      </c>
      <c r="C6322" s="1" t="str">
        <f>+IF(LEN(A6322)&gt;0,VLOOKUP(A6322,Seguimiento_Mar_2025!G$4:J$356,4,FALSE),"")</f>
        <v/>
      </c>
      <c r="D6322" s="2"/>
      <c r="E6322" t="str">
        <f t="shared" si="199"/>
        <v/>
      </c>
      <c r="F6322" t="str">
        <f t="shared" si="198"/>
        <v/>
      </c>
      <c r="H6322" s="2"/>
      <c r="I6322">
        <f>+ABS(SUMIF($A$4:$A$11183,A6322,$H$4:$H$11183)-IF(ISERROR(VLOOKUP(A6322,Seguimiento_Mar_2025!G$4:U$356,15,FALSE)),0,VLOOKUP(A6322,Seguimiento_Mar_2025!G$4:U$356,15,FALSE)))</f>
        <v>0</v>
      </c>
    </row>
    <row r="6323" spans="1:9">
      <c r="A6323" s="2"/>
      <c r="B6323" s="1" t="str">
        <f>+IF(LEN(A6323)&gt;0,VLOOKUP(A6323,Seguimiento_Mar_2025!G$4:H$356,2,FALSE),"")</f>
        <v/>
      </c>
      <c r="C6323" s="1" t="str">
        <f>+IF(LEN(A6323)&gt;0,VLOOKUP(A6323,Seguimiento_Mar_2025!G$4:J$356,4,FALSE),"")</f>
        <v/>
      </c>
      <c r="D6323" s="2"/>
      <c r="E6323" t="str">
        <f t="shared" si="199"/>
        <v/>
      </c>
      <c r="F6323" t="str">
        <f t="shared" si="198"/>
        <v/>
      </c>
      <c r="H6323" s="2"/>
      <c r="I6323">
        <f>+ABS(SUMIF($A$4:$A$11183,A6323,$H$4:$H$11183)-IF(ISERROR(VLOOKUP(A6323,Seguimiento_Mar_2025!G$4:U$356,15,FALSE)),0,VLOOKUP(A6323,Seguimiento_Mar_2025!G$4:U$356,15,FALSE)))</f>
        <v>0</v>
      </c>
    </row>
    <row r="6324" spans="1:9">
      <c r="A6324" s="2"/>
      <c r="B6324" s="1" t="str">
        <f>+IF(LEN(A6324)&gt;0,VLOOKUP(A6324,Seguimiento_Mar_2025!G$4:H$356,2,FALSE),"")</f>
        <v/>
      </c>
      <c r="C6324" s="1" t="str">
        <f>+IF(LEN(A6324)&gt;0,VLOOKUP(A6324,Seguimiento_Mar_2025!G$4:J$356,4,FALSE),"")</f>
        <v/>
      </c>
      <c r="D6324" s="2"/>
      <c r="E6324" t="str">
        <f t="shared" si="199"/>
        <v/>
      </c>
      <c r="F6324" t="str">
        <f t="shared" si="198"/>
        <v/>
      </c>
      <c r="H6324" s="2"/>
      <c r="I6324">
        <f>+ABS(SUMIF($A$4:$A$11183,A6324,$H$4:$H$11183)-IF(ISERROR(VLOOKUP(A6324,Seguimiento_Mar_2025!G$4:U$356,15,FALSE)),0,VLOOKUP(A6324,Seguimiento_Mar_2025!G$4:U$356,15,FALSE)))</f>
        <v>0</v>
      </c>
    </row>
    <row r="6325" spans="1:9">
      <c r="A6325" s="2"/>
      <c r="B6325" s="1" t="str">
        <f>+IF(LEN(A6325)&gt;0,VLOOKUP(A6325,Seguimiento_Mar_2025!G$4:H$356,2,FALSE),"")</f>
        <v/>
      </c>
      <c r="C6325" s="1" t="str">
        <f>+IF(LEN(A6325)&gt;0,VLOOKUP(A6325,Seguimiento_Mar_2025!G$4:J$356,4,FALSE),"")</f>
        <v/>
      </c>
      <c r="D6325" s="2"/>
      <c r="E6325" t="str">
        <f t="shared" si="199"/>
        <v/>
      </c>
      <c r="F6325" t="str">
        <f t="shared" si="198"/>
        <v/>
      </c>
      <c r="H6325" s="2"/>
      <c r="I6325">
        <f>+ABS(SUMIF($A$4:$A$11183,A6325,$H$4:$H$11183)-IF(ISERROR(VLOOKUP(A6325,Seguimiento_Mar_2025!G$4:U$356,15,FALSE)),0,VLOOKUP(A6325,Seguimiento_Mar_2025!G$4:U$356,15,FALSE)))</f>
        <v>0</v>
      </c>
    </row>
    <row r="6326" spans="1:9">
      <c r="A6326" s="2"/>
      <c r="B6326" s="1" t="str">
        <f>+IF(LEN(A6326)&gt;0,VLOOKUP(A6326,Seguimiento_Mar_2025!G$4:H$356,2,FALSE),"")</f>
        <v/>
      </c>
      <c r="C6326" s="1" t="str">
        <f>+IF(LEN(A6326)&gt;0,VLOOKUP(A6326,Seguimiento_Mar_2025!G$4:J$356,4,FALSE),"")</f>
        <v/>
      </c>
      <c r="D6326" s="2"/>
      <c r="E6326" t="str">
        <f t="shared" si="199"/>
        <v/>
      </c>
      <c r="F6326" t="str">
        <f t="shared" si="198"/>
        <v/>
      </c>
      <c r="H6326" s="2"/>
      <c r="I6326">
        <f>+ABS(SUMIF($A$4:$A$11183,A6326,$H$4:$H$11183)-IF(ISERROR(VLOOKUP(A6326,Seguimiento_Mar_2025!G$4:U$356,15,FALSE)),0,VLOOKUP(A6326,Seguimiento_Mar_2025!G$4:U$356,15,FALSE)))</f>
        <v>0</v>
      </c>
    </row>
    <row r="6327" spans="1:9">
      <c r="A6327" s="2"/>
      <c r="B6327" s="1" t="str">
        <f>+IF(LEN(A6327)&gt;0,VLOOKUP(A6327,Seguimiento_Mar_2025!G$4:H$356,2,FALSE),"")</f>
        <v/>
      </c>
      <c r="C6327" s="1" t="str">
        <f>+IF(LEN(A6327)&gt;0,VLOOKUP(A6327,Seguimiento_Mar_2025!G$4:J$356,4,FALSE),"")</f>
        <v/>
      </c>
      <c r="D6327" s="2"/>
      <c r="E6327" t="str">
        <f t="shared" si="199"/>
        <v/>
      </c>
      <c r="F6327" t="str">
        <f t="shared" si="198"/>
        <v/>
      </c>
      <c r="H6327" s="2"/>
      <c r="I6327">
        <f>+ABS(SUMIF($A$4:$A$11183,A6327,$H$4:$H$11183)-IF(ISERROR(VLOOKUP(A6327,Seguimiento_Mar_2025!G$4:U$356,15,FALSE)),0,VLOOKUP(A6327,Seguimiento_Mar_2025!G$4:U$356,15,FALSE)))</f>
        <v>0</v>
      </c>
    </row>
    <row r="6328" spans="1:9">
      <c r="A6328" s="2"/>
      <c r="B6328" s="1" t="str">
        <f>+IF(LEN(A6328)&gt;0,VLOOKUP(A6328,Seguimiento_Mar_2025!G$4:H$356,2,FALSE),"")</f>
        <v/>
      </c>
      <c r="C6328" s="1" t="str">
        <f>+IF(LEN(A6328)&gt;0,VLOOKUP(A6328,Seguimiento_Mar_2025!G$4:J$356,4,FALSE),"")</f>
        <v/>
      </c>
      <c r="D6328" s="2"/>
      <c r="E6328" t="str">
        <f t="shared" si="199"/>
        <v/>
      </c>
      <c r="F6328" t="str">
        <f t="shared" si="198"/>
        <v/>
      </c>
      <c r="H6328" s="2"/>
      <c r="I6328">
        <f>+ABS(SUMIF($A$4:$A$11183,A6328,$H$4:$H$11183)-IF(ISERROR(VLOOKUP(A6328,Seguimiento_Mar_2025!G$4:U$356,15,FALSE)),0,VLOOKUP(A6328,Seguimiento_Mar_2025!G$4:U$356,15,FALSE)))</f>
        <v>0</v>
      </c>
    </row>
    <row r="6329" spans="1:9">
      <c r="A6329" s="2"/>
      <c r="B6329" s="1" t="str">
        <f>+IF(LEN(A6329)&gt;0,VLOOKUP(A6329,Seguimiento_Mar_2025!G$4:H$356,2,FALSE),"")</f>
        <v/>
      </c>
      <c r="C6329" s="1" t="str">
        <f>+IF(LEN(A6329)&gt;0,VLOOKUP(A6329,Seguimiento_Mar_2025!G$4:J$356,4,FALSE),"")</f>
        <v/>
      </c>
      <c r="D6329" s="2"/>
      <c r="E6329" t="str">
        <f t="shared" si="199"/>
        <v/>
      </c>
      <c r="F6329" t="str">
        <f t="shared" si="198"/>
        <v/>
      </c>
      <c r="H6329" s="2"/>
      <c r="I6329">
        <f>+ABS(SUMIF($A$4:$A$11183,A6329,$H$4:$H$11183)-IF(ISERROR(VLOOKUP(A6329,Seguimiento_Mar_2025!G$4:U$356,15,FALSE)),0,VLOOKUP(A6329,Seguimiento_Mar_2025!G$4:U$356,15,FALSE)))</f>
        <v>0</v>
      </c>
    </row>
    <row r="6330" spans="1:9">
      <c r="A6330" s="2"/>
      <c r="B6330" s="1" t="str">
        <f>+IF(LEN(A6330)&gt;0,VLOOKUP(A6330,Seguimiento_Mar_2025!G$4:H$356,2,FALSE),"")</f>
        <v/>
      </c>
      <c r="C6330" s="1" t="str">
        <f>+IF(LEN(A6330)&gt;0,VLOOKUP(A6330,Seguimiento_Mar_2025!G$4:J$356,4,FALSE),"")</f>
        <v/>
      </c>
      <c r="D6330" s="2"/>
      <c r="E6330" t="str">
        <f t="shared" si="199"/>
        <v/>
      </c>
      <c r="F6330" t="str">
        <f t="shared" si="198"/>
        <v/>
      </c>
      <c r="H6330" s="2"/>
      <c r="I6330">
        <f>+ABS(SUMIF($A$4:$A$11183,A6330,$H$4:$H$11183)-IF(ISERROR(VLOOKUP(A6330,Seguimiento_Mar_2025!G$4:U$356,15,FALSE)),0,VLOOKUP(A6330,Seguimiento_Mar_2025!G$4:U$356,15,FALSE)))</f>
        <v>0</v>
      </c>
    </row>
    <row r="6331" spans="1:9">
      <c r="A6331" s="2"/>
      <c r="B6331" s="1" t="str">
        <f>+IF(LEN(A6331)&gt;0,VLOOKUP(A6331,Seguimiento_Mar_2025!G$4:H$356,2,FALSE),"")</f>
        <v/>
      </c>
      <c r="C6331" s="1" t="str">
        <f>+IF(LEN(A6331)&gt;0,VLOOKUP(A6331,Seguimiento_Mar_2025!G$4:J$356,4,FALSE),"")</f>
        <v/>
      </c>
      <c r="D6331" s="2"/>
      <c r="E6331" t="str">
        <f t="shared" si="199"/>
        <v/>
      </c>
      <c r="F6331" t="str">
        <f t="shared" si="198"/>
        <v/>
      </c>
      <c r="H6331" s="2"/>
      <c r="I6331">
        <f>+ABS(SUMIF($A$4:$A$11183,A6331,$H$4:$H$11183)-IF(ISERROR(VLOOKUP(A6331,Seguimiento_Mar_2025!G$4:U$356,15,FALSE)),0,VLOOKUP(A6331,Seguimiento_Mar_2025!G$4:U$356,15,FALSE)))</f>
        <v>0</v>
      </c>
    </row>
    <row r="6332" spans="1:9">
      <c r="A6332" s="2"/>
      <c r="B6332" s="1" t="str">
        <f>+IF(LEN(A6332)&gt;0,VLOOKUP(A6332,Seguimiento_Mar_2025!G$4:H$356,2,FALSE),"")</f>
        <v/>
      </c>
      <c r="C6332" s="1" t="str">
        <f>+IF(LEN(A6332)&gt;0,VLOOKUP(A6332,Seguimiento_Mar_2025!G$4:J$356,4,FALSE),"")</f>
        <v/>
      </c>
      <c r="D6332" s="2"/>
      <c r="E6332" t="str">
        <f t="shared" si="199"/>
        <v/>
      </c>
      <c r="F6332" t="str">
        <f t="shared" si="198"/>
        <v/>
      </c>
      <c r="H6332" s="2"/>
      <c r="I6332">
        <f>+ABS(SUMIF($A$4:$A$11183,A6332,$H$4:$H$11183)-IF(ISERROR(VLOOKUP(A6332,Seguimiento_Mar_2025!G$4:U$356,15,FALSE)),0,VLOOKUP(A6332,Seguimiento_Mar_2025!G$4:U$356,15,FALSE)))</f>
        <v>0</v>
      </c>
    </row>
    <row r="6333" spans="1:9">
      <c r="A6333" s="2"/>
      <c r="B6333" s="1" t="str">
        <f>+IF(LEN(A6333)&gt;0,VLOOKUP(A6333,Seguimiento_Mar_2025!G$4:H$356,2,FALSE),"")</f>
        <v/>
      </c>
      <c r="C6333" s="1" t="str">
        <f>+IF(LEN(A6333)&gt;0,VLOOKUP(A6333,Seguimiento_Mar_2025!G$4:J$356,4,FALSE),"")</f>
        <v/>
      </c>
      <c r="D6333" s="2"/>
      <c r="E6333" t="str">
        <f t="shared" si="199"/>
        <v/>
      </c>
      <c r="F6333" t="str">
        <f t="shared" si="198"/>
        <v/>
      </c>
      <c r="H6333" s="2"/>
      <c r="I6333">
        <f>+ABS(SUMIF($A$4:$A$11183,A6333,$H$4:$H$11183)-IF(ISERROR(VLOOKUP(A6333,Seguimiento_Mar_2025!G$4:U$356,15,FALSE)),0,VLOOKUP(A6333,Seguimiento_Mar_2025!G$4:U$356,15,FALSE)))</f>
        <v>0</v>
      </c>
    </row>
    <row r="6334" spans="1:9">
      <c r="A6334" s="2"/>
      <c r="B6334" s="1" t="str">
        <f>+IF(LEN(A6334)&gt;0,VLOOKUP(A6334,Seguimiento_Mar_2025!G$4:H$356,2,FALSE),"")</f>
        <v/>
      </c>
      <c r="C6334" s="1" t="str">
        <f>+IF(LEN(A6334)&gt;0,VLOOKUP(A6334,Seguimiento_Mar_2025!G$4:J$356,4,FALSE),"")</f>
        <v/>
      </c>
      <c r="D6334" s="2"/>
      <c r="E6334" t="str">
        <f t="shared" si="199"/>
        <v/>
      </c>
      <c r="F6334" t="str">
        <f t="shared" si="198"/>
        <v/>
      </c>
      <c r="H6334" s="2"/>
      <c r="I6334">
        <f>+ABS(SUMIF($A$4:$A$11183,A6334,$H$4:$H$11183)-IF(ISERROR(VLOOKUP(A6334,Seguimiento_Mar_2025!G$4:U$356,15,FALSE)),0,VLOOKUP(A6334,Seguimiento_Mar_2025!G$4:U$356,15,FALSE)))</f>
        <v>0</v>
      </c>
    </row>
    <row r="6335" spans="1:9">
      <c r="A6335" s="2"/>
      <c r="B6335" s="1" t="str">
        <f>+IF(LEN(A6335)&gt;0,VLOOKUP(A6335,Seguimiento_Mar_2025!G$4:H$356,2,FALSE),"")</f>
        <v/>
      </c>
      <c r="C6335" s="1" t="str">
        <f>+IF(LEN(A6335)&gt;0,VLOOKUP(A6335,Seguimiento_Mar_2025!G$4:J$356,4,FALSE),"")</f>
        <v/>
      </c>
      <c r="D6335" s="2"/>
      <c r="E6335" t="str">
        <f t="shared" si="199"/>
        <v/>
      </c>
      <c r="F6335" t="str">
        <f t="shared" si="198"/>
        <v/>
      </c>
      <c r="H6335" s="2"/>
      <c r="I6335">
        <f>+ABS(SUMIF($A$4:$A$11183,A6335,$H$4:$H$11183)-IF(ISERROR(VLOOKUP(A6335,Seguimiento_Mar_2025!G$4:U$356,15,FALSE)),0,VLOOKUP(A6335,Seguimiento_Mar_2025!G$4:U$356,15,FALSE)))</f>
        <v>0</v>
      </c>
    </row>
    <row r="6336" spans="1:9">
      <c r="A6336" s="2"/>
      <c r="B6336" s="1" t="str">
        <f>+IF(LEN(A6336)&gt;0,VLOOKUP(A6336,Seguimiento_Mar_2025!G$4:H$356,2,FALSE),"")</f>
        <v/>
      </c>
      <c r="C6336" s="1" t="str">
        <f>+IF(LEN(A6336)&gt;0,VLOOKUP(A6336,Seguimiento_Mar_2025!G$4:J$356,4,FALSE),"")</f>
        <v/>
      </c>
      <c r="D6336" s="2"/>
      <c r="E6336" t="str">
        <f t="shared" si="199"/>
        <v/>
      </c>
      <c r="F6336" t="str">
        <f t="shared" si="198"/>
        <v/>
      </c>
      <c r="H6336" s="2"/>
      <c r="I6336">
        <f>+ABS(SUMIF($A$4:$A$11183,A6336,$H$4:$H$11183)-IF(ISERROR(VLOOKUP(A6336,Seguimiento_Mar_2025!G$4:U$356,15,FALSE)),0,VLOOKUP(A6336,Seguimiento_Mar_2025!G$4:U$356,15,FALSE)))</f>
        <v>0</v>
      </c>
    </row>
    <row r="6337" spans="1:9">
      <c r="A6337" s="2"/>
      <c r="B6337" s="1" t="str">
        <f>+IF(LEN(A6337)&gt;0,VLOOKUP(A6337,Seguimiento_Mar_2025!G$4:H$356,2,FALSE),"")</f>
        <v/>
      </c>
      <c r="C6337" s="1" t="str">
        <f>+IF(LEN(A6337)&gt;0,VLOOKUP(A6337,Seguimiento_Mar_2025!G$4:J$356,4,FALSE),"")</f>
        <v/>
      </c>
      <c r="D6337" s="2"/>
      <c r="E6337" t="str">
        <f t="shared" si="199"/>
        <v/>
      </c>
      <c r="F6337" t="str">
        <f t="shared" si="198"/>
        <v/>
      </c>
      <c r="H6337" s="2"/>
      <c r="I6337">
        <f>+ABS(SUMIF($A$4:$A$11183,A6337,$H$4:$H$11183)-IF(ISERROR(VLOOKUP(A6337,Seguimiento_Mar_2025!G$4:U$356,15,FALSE)),0,VLOOKUP(A6337,Seguimiento_Mar_2025!G$4:U$356,15,FALSE)))</f>
        <v>0</v>
      </c>
    </row>
    <row r="6338" spans="1:9">
      <c r="A6338" s="2"/>
      <c r="B6338" s="1" t="str">
        <f>+IF(LEN(A6338)&gt;0,VLOOKUP(A6338,Seguimiento_Mar_2025!G$4:H$356,2,FALSE),"")</f>
        <v/>
      </c>
      <c r="C6338" s="1" t="str">
        <f>+IF(LEN(A6338)&gt;0,VLOOKUP(A6338,Seguimiento_Mar_2025!G$4:J$356,4,FALSE),"")</f>
        <v/>
      </c>
      <c r="D6338" s="2"/>
      <c r="E6338" t="str">
        <f t="shared" si="199"/>
        <v/>
      </c>
      <c r="F6338" t="str">
        <f t="shared" si="198"/>
        <v/>
      </c>
      <c r="H6338" s="2"/>
      <c r="I6338">
        <f>+ABS(SUMIF($A$4:$A$11183,A6338,$H$4:$H$11183)-IF(ISERROR(VLOOKUP(A6338,Seguimiento_Mar_2025!G$4:U$356,15,FALSE)),0,VLOOKUP(A6338,Seguimiento_Mar_2025!G$4:U$356,15,FALSE)))</f>
        <v>0</v>
      </c>
    </row>
    <row r="6339" spans="1:9">
      <c r="A6339" s="2"/>
      <c r="B6339" s="1" t="str">
        <f>+IF(LEN(A6339)&gt;0,VLOOKUP(A6339,Seguimiento_Mar_2025!G$4:H$356,2,FALSE),"")</f>
        <v/>
      </c>
      <c r="C6339" s="1" t="str">
        <f>+IF(LEN(A6339)&gt;0,VLOOKUP(A6339,Seguimiento_Mar_2025!G$4:J$356,4,FALSE),"")</f>
        <v/>
      </c>
      <c r="D6339" s="2"/>
      <c r="E6339" t="str">
        <f t="shared" si="199"/>
        <v/>
      </c>
      <c r="F6339" t="str">
        <f t="shared" si="198"/>
        <v/>
      </c>
      <c r="H6339" s="2"/>
      <c r="I6339">
        <f>+ABS(SUMIF($A$4:$A$11183,A6339,$H$4:$H$11183)-IF(ISERROR(VLOOKUP(A6339,Seguimiento_Mar_2025!G$4:U$356,15,FALSE)),0,VLOOKUP(A6339,Seguimiento_Mar_2025!G$4:U$356,15,FALSE)))</f>
        <v>0</v>
      </c>
    </row>
    <row r="6340" spans="1:9">
      <c r="A6340" s="2"/>
      <c r="B6340" s="1" t="str">
        <f>+IF(LEN(A6340)&gt;0,VLOOKUP(A6340,Seguimiento_Mar_2025!G$4:H$356,2,FALSE),"")</f>
        <v/>
      </c>
      <c r="C6340" s="1" t="str">
        <f>+IF(LEN(A6340)&gt;0,VLOOKUP(A6340,Seguimiento_Mar_2025!G$4:J$356,4,FALSE),"")</f>
        <v/>
      </c>
      <c r="D6340" s="2"/>
      <c r="E6340" t="str">
        <f t="shared" si="199"/>
        <v/>
      </c>
      <c r="F6340" t="str">
        <f t="shared" ref="F6340:F6403" si="200">+IF(IF(LEN(E6340)&gt;0,COUNTIF($E$4:$E$11183,E6340),"")=1,"",IF(LEN(E6340)&gt;0,COUNTIF($E$4:$E$11183,E6340),""))</f>
        <v/>
      </c>
      <c r="H6340" s="2"/>
      <c r="I6340">
        <f>+ABS(SUMIF($A$4:$A$11183,A6340,$H$4:$H$11183)-IF(ISERROR(VLOOKUP(A6340,Seguimiento_Mar_2025!G$4:U$356,15,FALSE)),0,VLOOKUP(A6340,Seguimiento_Mar_2025!G$4:U$356,15,FALSE)))</f>
        <v>0</v>
      </c>
    </row>
    <row r="6341" spans="1:9">
      <c r="A6341" s="2"/>
      <c r="B6341" s="1" t="str">
        <f>+IF(LEN(A6341)&gt;0,VLOOKUP(A6341,Seguimiento_Mar_2025!G$4:H$356,2,FALSE),"")</f>
        <v/>
      </c>
      <c r="C6341" s="1" t="str">
        <f>+IF(LEN(A6341)&gt;0,VLOOKUP(A6341,Seguimiento_Mar_2025!G$4:J$356,4,FALSE),"")</f>
        <v/>
      </c>
      <c r="D6341" s="2"/>
      <c r="E6341" t="str">
        <f t="shared" si="199"/>
        <v/>
      </c>
      <c r="F6341" t="str">
        <f t="shared" si="200"/>
        <v/>
      </c>
      <c r="H6341" s="2"/>
      <c r="I6341">
        <f>+ABS(SUMIF($A$4:$A$11183,A6341,$H$4:$H$11183)-IF(ISERROR(VLOOKUP(A6341,Seguimiento_Mar_2025!G$4:U$356,15,FALSE)),0,VLOOKUP(A6341,Seguimiento_Mar_2025!G$4:U$356,15,FALSE)))</f>
        <v>0</v>
      </c>
    </row>
    <row r="6342" spans="1:9">
      <c r="A6342" s="2"/>
      <c r="B6342" s="1" t="str">
        <f>+IF(LEN(A6342)&gt;0,VLOOKUP(A6342,Seguimiento_Mar_2025!G$4:H$356,2,FALSE),"")</f>
        <v/>
      </c>
      <c r="C6342" s="1" t="str">
        <f>+IF(LEN(A6342)&gt;0,VLOOKUP(A6342,Seguimiento_Mar_2025!G$4:J$356,4,FALSE),"")</f>
        <v/>
      </c>
      <c r="D6342" s="2"/>
      <c r="E6342" t="str">
        <f t="shared" si="199"/>
        <v/>
      </c>
      <c r="F6342" t="str">
        <f t="shared" si="200"/>
        <v/>
      </c>
      <c r="H6342" s="2"/>
      <c r="I6342">
        <f>+ABS(SUMIF($A$4:$A$11183,A6342,$H$4:$H$11183)-IF(ISERROR(VLOOKUP(A6342,Seguimiento_Mar_2025!G$4:U$356,15,FALSE)),0,VLOOKUP(A6342,Seguimiento_Mar_2025!G$4:U$356,15,FALSE)))</f>
        <v>0</v>
      </c>
    </row>
    <row r="6343" spans="1:9">
      <c r="A6343" s="2"/>
      <c r="B6343" s="1" t="str">
        <f>+IF(LEN(A6343)&gt;0,VLOOKUP(A6343,Seguimiento_Mar_2025!G$4:H$356,2,FALSE),"")</f>
        <v/>
      </c>
      <c r="C6343" s="1" t="str">
        <f>+IF(LEN(A6343)&gt;0,VLOOKUP(A6343,Seguimiento_Mar_2025!G$4:J$356,4,FALSE),"")</f>
        <v/>
      </c>
      <c r="D6343" s="2"/>
      <c r="E6343" t="str">
        <f t="shared" si="199"/>
        <v/>
      </c>
      <c r="F6343" t="str">
        <f t="shared" si="200"/>
        <v/>
      </c>
      <c r="H6343" s="2"/>
      <c r="I6343">
        <f>+ABS(SUMIF($A$4:$A$11183,A6343,$H$4:$H$11183)-IF(ISERROR(VLOOKUP(A6343,Seguimiento_Mar_2025!G$4:U$356,15,FALSE)),0,VLOOKUP(A6343,Seguimiento_Mar_2025!G$4:U$356,15,FALSE)))</f>
        <v>0</v>
      </c>
    </row>
    <row r="6344" spans="1:9">
      <c r="A6344" s="2"/>
      <c r="B6344" s="1" t="str">
        <f>+IF(LEN(A6344)&gt;0,VLOOKUP(A6344,Seguimiento_Mar_2025!G$4:H$356,2,FALSE),"")</f>
        <v/>
      </c>
      <c r="C6344" s="1" t="str">
        <f>+IF(LEN(A6344)&gt;0,VLOOKUP(A6344,Seguimiento_Mar_2025!G$4:J$356,4,FALSE),"")</f>
        <v/>
      </c>
      <c r="D6344" s="2"/>
      <c r="E6344" t="str">
        <f t="shared" si="199"/>
        <v/>
      </c>
      <c r="F6344" t="str">
        <f t="shared" si="200"/>
        <v/>
      </c>
      <c r="H6344" s="2"/>
      <c r="I6344">
        <f>+ABS(SUMIF($A$4:$A$11183,A6344,$H$4:$H$11183)-IF(ISERROR(VLOOKUP(A6344,Seguimiento_Mar_2025!G$4:U$356,15,FALSE)),0,VLOOKUP(A6344,Seguimiento_Mar_2025!G$4:U$356,15,FALSE)))</f>
        <v>0</v>
      </c>
    </row>
    <row r="6345" spans="1:9">
      <c r="A6345" s="2"/>
      <c r="B6345" s="1" t="str">
        <f>+IF(LEN(A6345)&gt;0,VLOOKUP(A6345,Seguimiento_Mar_2025!G$4:H$356,2,FALSE),"")</f>
        <v/>
      </c>
      <c r="C6345" s="1" t="str">
        <f>+IF(LEN(A6345)&gt;0,VLOOKUP(A6345,Seguimiento_Mar_2025!G$4:J$356,4,FALSE),"")</f>
        <v/>
      </c>
      <c r="D6345" s="2"/>
      <c r="E6345" t="str">
        <f t="shared" si="199"/>
        <v/>
      </c>
      <c r="F6345" t="str">
        <f t="shared" si="200"/>
        <v/>
      </c>
      <c r="H6345" s="2"/>
      <c r="I6345">
        <f>+ABS(SUMIF($A$4:$A$11183,A6345,$H$4:$H$11183)-IF(ISERROR(VLOOKUP(A6345,Seguimiento_Mar_2025!G$4:U$356,15,FALSE)),0,VLOOKUP(A6345,Seguimiento_Mar_2025!G$4:U$356,15,FALSE)))</f>
        <v>0</v>
      </c>
    </row>
    <row r="6346" spans="1:9">
      <c r="A6346" s="2"/>
      <c r="B6346" s="1" t="str">
        <f>+IF(LEN(A6346)&gt;0,VLOOKUP(A6346,Seguimiento_Mar_2025!G$4:H$356,2,FALSE),"")</f>
        <v/>
      </c>
      <c r="C6346" s="1" t="str">
        <f>+IF(LEN(A6346)&gt;0,VLOOKUP(A6346,Seguimiento_Mar_2025!G$4:J$356,4,FALSE),"")</f>
        <v/>
      </c>
      <c r="D6346" s="2"/>
      <c r="E6346" t="str">
        <f t="shared" si="199"/>
        <v/>
      </c>
      <c r="F6346" t="str">
        <f t="shared" si="200"/>
        <v/>
      </c>
      <c r="H6346" s="2"/>
      <c r="I6346">
        <f>+ABS(SUMIF($A$4:$A$11183,A6346,$H$4:$H$11183)-IF(ISERROR(VLOOKUP(A6346,Seguimiento_Mar_2025!G$4:U$356,15,FALSE)),0,VLOOKUP(A6346,Seguimiento_Mar_2025!G$4:U$356,15,FALSE)))</f>
        <v>0</v>
      </c>
    </row>
    <row r="6347" spans="1:9">
      <c r="A6347" s="2"/>
      <c r="B6347" s="1" t="str">
        <f>+IF(LEN(A6347)&gt;0,VLOOKUP(A6347,Seguimiento_Mar_2025!G$4:H$356,2,FALSE),"")</f>
        <v/>
      </c>
      <c r="C6347" s="1" t="str">
        <f>+IF(LEN(A6347)&gt;0,VLOOKUP(A6347,Seguimiento_Mar_2025!G$4:J$356,4,FALSE),"")</f>
        <v/>
      </c>
      <c r="D6347" s="2"/>
      <c r="E6347" t="str">
        <f t="shared" si="199"/>
        <v/>
      </c>
      <c r="F6347" t="str">
        <f t="shared" si="200"/>
        <v/>
      </c>
      <c r="H6347" s="2"/>
      <c r="I6347">
        <f>+ABS(SUMIF($A$4:$A$11183,A6347,$H$4:$H$11183)-IF(ISERROR(VLOOKUP(A6347,Seguimiento_Mar_2025!G$4:U$356,15,FALSE)),0,VLOOKUP(A6347,Seguimiento_Mar_2025!G$4:U$356,15,FALSE)))</f>
        <v>0</v>
      </c>
    </row>
    <row r="6348" spans="1:9">
      <c r="A6348" s="2"/>
      <c r="B6348" s="1" t="str">
        <f>+IF(LEN(A6348)&gt;0,VLOOKUP(A6348,Seguimiento_Mar_2025!G$4:H$356,2,FALSE),"")</f>
        <v/>
      </c>
      <c r="C6348" s="1" t="str">
        <f>+IF(LEN(A6348)&gt;0,VLOOKUP(A6348,Seguimiento_Mar_2025!G$4:J$356,4,FALSE),"")</f>
        <v/>
      </c>
      <c r="D6348" s="2"/>
      <c r="E6348" t="str">
        <f t="shared" si="199"/>
        <v/>
      </c>
      <c r="F6348" t="str">
        <f t="shared" si="200"/>
        <v/>
      </c>
      <c r="H6348" s="2"/>
      <c r="I6348">
        <f>+ABS(SUMIF($A$4:$A$11183,A6348,$H$4:$H$11183)-IF(ISERROR(VLOOKUP(A6348,Seguimiento_Mar_2025!G$4:U$356,15,FALSE)),0,VLOOKUP(A6348,Seguimiento_Mar_2025!G$4:U$356,15,FALSE)))</f>
        <v>0</v>
      </c>
    </row>
    <row r="6349" spans="1:9">
      <c r="A6349" s="2"/>
      <c r="B6349" s="1" t="str">
        <f>+IF(LEN(A6349)&gt;0,VLOOKUP(A6349,Seguimiento_Mar_2025!G$4:H$356,2,FALSE),"")</f>
        <v/>
      </c>
      <c r="C6349" s="1" t="str">
        <f>+IF(LEN(A6349)&gt;0,VLOOKUP(A6349,Seguimiento_Mar_2025!G$4:J$356,4,FALSE),"")</f>
        <v/>
      </c>
      <c r="D6349" s="2"/>
      <c r="E6349" t="str">
        <f t="shared" si="199"/>
        <v/>
      </c>
      <c r="F6349" t="str">
        <f t="shared" si="200"/>
        <v/>
      </c>
      <c r="H6349" s="2"/>
      <c r="I6349">
        <f>+ABS(SUMIF($A$4:$A$11183,A6349,$H$4:$H$11183)-IF(ISERROR(VLOOKUP(A6349,Seguimiento_Mar_2025!G$4:U$356,15,FALSE)),0,VLOOKUP(A6349,Seguimiento_Mar_2025!G$4:U$356,15,FALSE)))</f>
        <v>0</v>
      </c>
    </row>
    <row r="6350" spans="1:9">
      <c r="A6350" s="2"/>
      <c r="B6350" s="1" t="str">
        <f>+IF(LEN(A6350)&gt;0,VLOOKUP(A6350,Seguimiento_Mar_2025!G$4:H$356,2,FALSE),"")</f>
        <v/>
      </c>
      <c r="C6350" s="1" t="str">
        <f>+IF(LEN(A6350)&gt;0,VLOOKUP(A6350,Seguimiento_Mar_2025!G$4:J$356,4,FALSE),"")</f>
        <v/>
      </c>
      <c r="D6350" s="2"/>
      <c r="E6350" t="str">
        <f t="shared" si="199"/>
        <v/>
      </c>
      <c r="F6350" t="str">
        <f t="shared" si="200"/>
        <v/>
      </c>
      <c r="H6350" s="2"/>
      <c r="I6350">
        <f>+ABS(SUMIF($A$4:$A$11183,A6350,$H$4:$H$11183)-IF(ISERROR(VLOOKUP(A6350,Seguimiento_Mar_2025!G$4:U$356,15,FALSE)),0,VLOOKUP(A6350,Seguimiento_Mar_2025!G$4:U$356,15,FALSE)))</f>
        <v>0</v>
      </c>
    </row>
    <row r="6351" spans="1:9">
      <c r="A6351" s="2"/>
      <c r="B6351" s="1" t="str">
        <f>+IF(LEN(A6351)&gt;0,VLOOKUP(A6351,Seguimiento_Mar_2025!G$4:H$356,2,FALSE),"")</f>
        <v/>
      </c>
      <c r="C6351" s="1" t="str">
        <f>+IF(LEN(A6351)&gt;0,VLOOKUP(A6351,Seguimiento_Mar_2025!G$4:J$356,4,FALSE),"")</f>
        <v/>
      </c>
      <c r="D6351" s="2"/>
      <c r="E6351" t="str">
        <f t="shared" si="199"/>
        <v/>
      </c>
      <c r="F6351" t="str">
        <f t="shared" si="200"/>
        <v/>
      </c>
      <c r="H6351" s="2"/>
      <c r="I6351">
        <f>+ABS(SUMIF($A$4:$A$11183,A6351,$H$4:$H$11183)-IF(ISERROR(VLOOKUP(A6351,Seguimiento_Mar_2025!G$4:U$356,15,FALSE)),0,VLOOKUP(A6351,Seguimiento_Mar_2025!G$4:U$356,15,FALSE)))</f>
        <v>0</v>
      </c>
    </row>
    <row r="6352" spans="1:9">
      <c r="A6352" s="2"/>
      <c r="B6352" s="1" t="str">
        <f>+IF(LEN(A6352)&gt;0,VLOOKUP(A6352,Seguimiento_Mar_2025!G$4:H$356,2,FALSE),"")</f>
        <v/>
      </c>
      <c r="C6352" s="1" t="str">
        <f>+IF(LEN(A6352)&gt;0,VLOOKUP(A6352,Seguimiento_Mar_2025!G$4:J$356,4,FALSE),"")</f>
        <v/>
      </c>
      <c r="D6352" s="2"/>
      <c r="E6352" t="str">
        <f t="shared" si="199"/>
        <v/>
      </c>
      <c r="F6352" t="str">
        <f t="shared" si="200"/>
        <v/>
      </c>
      <c r="H6352" s="2"/>
      <c r="I6352">
        <f>+ABS(SUMIF($A$4:$A$11183,A6352,$H$4:$H$11183)-IF(ISERROR(VLOOKUP(A6352,Seguimiento_Mar_2025!G$4:U$356,15,FALSE)),0,VLOOKUP(A6352,Seguimiento_Mar_2025!G$4:U$356,15,FALSE)))</f>
        <v>0</v>
      </c>
    </row>
    <row r="6353" spans="1:9">
      <c r="A6353" s="2"/>
      <c r="B6353" s="1" t="str">
        <f>+IF(LEN(A6353)&gt;0,VLOOKUP(A6353,Seguimiento_Mar_2025!G$4:H$356,2,FALSE),"")</f>
        <v/>
      </c>
      <c r="C6353" s="1" t="str">
        <f>+IF(LEN(A6353)&gt;0,VLOOKUP(A6353,Seguimiento_Mar_2025!G$4:J$356,4,FALSE),"")</f>
        <v/>
      </c>
      <c r="D6353" s="2"/>
      <c r="E6353" t="str">
        <f t="shared" si="199"/>
        <v/>
      </c>
      <c r="F6353" t="str">
        <f t="shared" si="200"/>
        <v/>
      </c>
      <c r="H6353" s="2"/>
      <c r="I6353">
        <f>+ABS(SUMIF($A$4:$A$11183,A6353,$H$4:$H$11183)-IF(ISERROR(VLOOKUP(A6353,Seguimiento_Mar_2025!G$4:U$356,15,FALSE)),0,VLOOKUP(A6353,Seguimiento_Mar_2025!G$4:U$356,15,FALSE)))</f>
        <v>0</v>
      </c>
    </row>
    <row r="6354" spans="1:9">
      <c r="A6354" s="2"/>
      <c r="B6354" s="1" t="str">
        <f>+IF(LEN(A6354)&gt;0,VLOOKUP(A6354,Seguimiento_Mar_2025!G$4:H$356,2,FALSE),"")</f>
        <v/>
      </c>
      <c r="C6354" s="1" t="str">
        <f>+IF(LEN(A6354)&gt;0,VLOOKUP(A6354,Seguimiento_Mar_2025!G$4:J$356,4,FALSE),"")</f>
        <v/>
      </c>
      <c r="D6354" s="2"/>
      <c r="E6354" t="str">
        <f t="shared" si="199"/>
        <v/>
      </c>
      <c r="F6354" t="str">
        <f t="shared" si="200"/>
        <v/>
      </c>
      <c r="H6354" s="2"/>
      <c r="I6354">
        <f>+ABS(SUMIF($A$4:$A$11183,A6354,$H$4:$H$11183)-IF(ISERROR(VLOOKUP(A6354,Seguimiento_Mar_2025!G$4:U$356,15,FALSE)),0,VLOOKUP(A6354,Seguimiento_Mar_2025!G$4:U$356,15,FALSE)))</f>
        <v>0</v>
      </c>
    </row>
    <row r="6355" spans="1:9">
      <c r="A6355" s="2"/>
      <c r="B6355" s="1" t="str">
        <f>+IF(LEN(A6355)&gt;0,VLOOKUP(A6355,Seguimiento_Mar_2025!G$4:H$356,2,FALSE),"")</f>
        <v/>
      </c>
      <c r="C6355" s="1" t="str">
        <f>+IF(LEN(A6355)&gt;0,VLOOKUP(A6355,Seguimiento_Mar_2025!G$4:J$356,4,FALSE),"")</f>
        <v/>
      </c>
      <c r="D6355" s="2"/>
      <c r="E6355" t="str">
        <f t="shared" si="199"/>
        <v/>
      </c>
      <c r="F6355" t="str">
        <f t="shared" si="200"/>
        <v/>
      </c>
      <c r="H6355" s="2"/>
      <c r="I6355">
        <f>+ABS(SUMIF($A$4:$A$11183,A6355,$H$4:$H$11183)-IF(ISERROR(VLOOKUP(A6355,Seguimiento_Mar_2025!G$4:U$356,15,FALSE)),0,VLOOKUP(A6355,Seguimiento_Mar_2025!G$4:U$356,15,FALSE)))</f>
        <v>0</v>
      </c>
    </row>
    <row r="6356" spans="1:9">
      <c r="A6356" s="2"/>
      <c r="B6356" s="1" t="str">
        <f>+IF(LEN(A6356)&gt;0,VLOOKUP(A6356,Seguimiento_Mar_2025!G$4:H$356,2,FALSE),"")</f>
        <v/>
      </c>
      <c r="C6356" s="1" t="str">
        <f>+IF(LEN(A6356)&gt;0,VLOOKUP(A6356,Seguimiento_Mar_2025!G$4:J$356,4,FALSE),"")</f>
        <v/>
      </c>
      <c r="D6356" s="2"/>
      <c r="E6356" t="str">
        <f t="shared" si="199"/>
        <v/>
      </c>
      <c r="F6356" t="str">
        <f t="shared" si="200"/>
        <v/>
      </c>
      <c r="H6356" s="2"/>
      <c r="I6356">
        <f>+ABS(SUMIF($A$4:$A$11183,A6356,$H$4:$H$11183)-IF(ISERROR(VLOOKUP(A6356,Seguimiento_Mar_2025!G$4:U$356,15,FALSE)),0,VLOOKUP(A6356,Seguimiento_Mar_2025!G$4:U$356,15,FALSE)))</f>
        <v>0</v>
      </c>
    </row>
    <row r="6357" spans="1:9">
      <c r="A6357" s="2"/>
      <c r="B6357" s="1" t="str">
        <f>+IF(LEN(A6357)&gt;0,VLOOKUP(A6357,Seguimiento_Mar_2025!G$4:H$356,2,FALSE),"")</f>
        <v/>
      </c>
      <c r="C6357" s="1" t="str">
        <f>+IF(LEN(A6357)&gt;0,VLOOKUP(A6357,Seguimiento_Mar_2025!G$4:J$356,4,FALSE),"")</f>
        <v/>
      </c>
      <c r="D6357" s="2"/>
      <c r="E6357" t="str">
        <f t="shared" si="199"/>
        <v/>
      </c>
      <c r="F6357" t="str">
        <f t="shared" si="200"/>
        <v/>
      </c>
      <c r="H6357" s="2"/>
      <c r="I6357">
        <f>+ABS(SUMIF($A$4:$A$11183,A6357,$H$4:$H$11183)-IF(ISERROR(VLOOKUP(A6357,Seguimiento_Mar_2025!G$4:U$356,15,FALSE)),0,VLOOKUP(A6357,Seguimiento_Mar_2025!G$4:U$356,15,FALSE)))</f>
        <v>0</v>
      </c>
    </row>
    <row r="6358" spans="1:9">
      <c r="A6358" s="2"/>
      <c r="B6358" s="1" t="str">
        <f>+IF(LEN(A6358)&gt;0,VLOOKUP(A6358,Seguimiento_Mar_2025!G$4:H$356,2,FALSE),"")</f>
        <v/>
      </c>
      <c r="C6358" s="1" t="str">
        <f>+IF(LEN(A6358)&gt;0,VLOOKUP(A6358,Seguimiento_Mar_2025!G$4:J$356,4,FALSE),"")</f>
        <v/>
      </c>
      <c r="D6358" s="2"/>
      <c r="E6358" t="str">
        <f t="shared" si="199"/>
        <v/>
      </c>
      <c r="F6358" t="str">
        <f t="shared" si="200"/>
        <v/>
      </c>
      <c r="H6358" s="2"/>
      <c r="I6358">
        <f>+ABS(SUMIF($A$4:$A$11183,A6358,$H$4:$H$11183)-IF(ISERROR(VLOOKUP(A6358,Seguimiento_Mar_2025!G$4:U$356,15,FALSE)),0,VLOOKUP(A6358,Seguimiento_Mar_2025!G$4:U$356,15,FALSE)))</f>
        <v>0</v>
      </c>
    </row>
    <row r="6359" spans="1:9">
      <c r="A6359" s="2"/>
      <c r="B6359" s="1" t="str">
        <f>+IF(LEN(A6359)&gt;0,VLOOKUP(A6359,Seguimiento_Mar_2025!G$4:H$356,2,FALSE),"")</f>
        <v/>
      </c>
      <c r="C6359" s="1" t="str">
        <f>+IF(LEN(A6359)&gt;0,VLOOKUP(A6359,Seguimiento_Mar_2025!G$4:J$356,4,FALSE),"")</f>
        <v/>
      </c>
      <c r="D6359" s="2"/>
      <c r="E6359" t="str">
        <f t="shared" si="199"/>
        <v/>
      </c>
      <c r="F6359" t="str">
        <f t="shared" si="200"/>
        <v/>
      </c>
      <c r="H6359" s="2"/>
      <c r="I6359">
        <f>+ABS(SUMIF($A$4:$A$11183,A6359,$H$4:$H$11183)-IF(ISERROR(VLOOKUP(A6359,Seguimiento_Mar_2025!G$4:U$356,15,FALSE)),0,VLOOKUP(A6359,Seguimiento_Mar_2025!G$4:U$356,15,FALSE)))</f>
        <v>0</v>
      </c>
    </row>
    <row r="6360" spans="1:9">
      <c r="A6360" s="2"/>
      <c r="B6360" s="1" t="str">
        <f>+IF(LEN(A6360)&gt;0,VLOOKUP(A6360,Seguimiento_Mar_2025!G$4:H$356,2,FALSE),"")</f>
        <v/>
      </c>
      <c r="C6360" s="1" t="str">
        <f>+IF(LEN(A6360)&gt;0,VLOOKUP(A6360,Seguimiento_Mar_2025!G$4:J$356,4,FALSE),"")</f>
        <v/>
      </c>
      <c r="D6360" s="2"/>
      <c r="E6360" t="str">
        <f t="shared" si="199"/>
        <v/>
      </c>
      <c r="F6360" t="str">
        <f t="shared" si="200"/>
        <v/>
      </c>
      <c r="H6360" s="2"/>
      <c r="I6360">
        <f>+ABS(SUMIF($A$4:$A$11183,A6360,$H$4:$H$11183)-IF(ISERROR(VLOOKUP(A6360,Seguimiento_Mar_2025!G$4:U$356,15,FALSE)),0,VLOOKUP(A6360,Seguimiento_Mar_2025!G$4:U$356,15,FALSE)))</f>
        <v>0</v>
      </c>
    </row>
    <row r="6361" spans="1:9">
      <c r="A6361" s="2"/>
      <c r="B6361" s="1" t="str">
        <f>+IF(LEN(A6361)&gt;0,VLOOKUP(A6361,Seguimiento_Mar_2025!G$4:H$356,2,FALSE),"")</f>
        <v/>
      </c>
      <c r="C6361" s="1" t="str">
        <f>+IF(LEN(A6361)&gt;0,VLOOKUP(A6361,Seguimiento_Mar_2025!G$4:J$356,4,FALSE),"")</f>
        <v/>
      </c>
      <c r="D6361" s="2"/>
      <c r="E6361" t="str">
        <f t="shared" si="199"/>
        <v/>
      </c>
      <c r="F6361" t="str">
        <f t="shared" si="200"/>
        <v/>
      </c>
      <c r="H6361" s="2"/>
      <c r="I6361">
        <f>+ABS(SUMIF($A$4:$A$11183,A6361,$H$4:$H$11183)-IF(ISERROR(VLOOKUP(A6361,Seguimiento_Mar_2025!G$4:U$356,15,FALSE)),0,VLOOKUP(A6361,Seguimiento_Mar_2025!G$4:U$356,15,FALSE)))</f>
        <v>0</v>
      </c>
    </row>
    <row r="6362" spans="1:9">
      <c r="A6362" s="2"/>
      <c r="B6362" s="1" t="str">
        <f>+IF(LEN(A6362)&gt;0,VLOOKUP(A6362,Seguimiento_Mar_2025!G$4:H$356,2,FALSE),"")</f>
        <v/>
      </c>
      <c r="C6362" s="1" t="str">
        <f>+IF(LEN(A6362)&gt;0,VLOOKUP(A6362,Seguimiento_Mar_2025!G$4:J$356,4,FALSE),"")</f>
        <v/>
      </c>
      <c r="D6362" s="2"/>
      <c r="E6362" t="str">
        <f t="shared" si="199"/>
        <v/>
      </c>
      <c r="F6362" t="str">
        <f t="shared" si="200"/>
        <v/>
      </c>
      <c r="H6362" s="2"/>
      <c r="I6362">
        <f>+ABS(SUMIF($A$4:$A$11183,A6362,$H$4:$H$11183)-IF(ISERROR(VLOOKUP(A6362,Seguimiento_Mar_2025!G$4:U$356,15,FALSE)),0,VLOOKUP(A6362,Seguimiento_Mar_2025!G$4:U$356,15,FALSE)))</f>
        <v>0</v>
      </c>
    </row>
    <row r="6363" spans="1:9">
      <c r="A6363" s="2"/>
      <c r="B6363" s="1" t="str">
        <f>+IF(LEN(A6363)&gt;0,VLOOKUP(A6363,Seguimiento_Mar_2025!G$4:H$356,2,FALSE),"")</f>
        <v/>
      </c>
      <c r="C6363" s="1" t="str">
        <f>+IF(LEN(A6363)&gt;0,VLOOKUP(A6363,Seguimiento_Mar_2025!G$4:J$356,4,FALSE),"")</f>
        <v/>
      </c>
      <c r="D6363" s="2"/>
      <c r="E6363" t="str">
        <f t="shared" si="199"/>
        <v/>
      </c>
      <c r="F6363" t="str">
        <f t="shared" si="200"/>
        <v/>
      </c>
      <c r="H6363" s="2"/>
      <c r="I6363">
        <f>+ABS(SUMIF($A$4:$A$11183,A6363,$H$4:$H$11183)-IF(ISERROR(VLOOKUP(A6363,Seguimiento_Mar_2025!G$4:U$356,15,FALSE)),0,VLOOKUP(A6363,Seguimiento_Mar_2025!G$4:U$356,15,FALSE)))</f>
        <v>0</v>
      </c>
    </row>
    <row r="6364" spans="1:9">
      <c r="A6364" s="2"/>
      <c r="B6364" s="1" t="str">
        <f>+IF(LEN(A6364)&gt;0,VLOOKUP(A6364,Seguimiento_Mar_2025!G$4:H$356,2,FALSE),"")</f>
        <v/>
      </c>
      <c r="C6364" s="1" t="str">
        <f>+IF(LEN(A6364)&gt;0,VLOOKUP(A6364,Seguimiento_Mar_2025!G$4:J$356,4,FALSE),"")</f>
        <v/>
      </c>
      <c r="D6364" s="2"/>
      <c r="E6364" t="str">
        <f t="shared" si="199"/>
        <v/>
      </c>
      <c r="F6364" t="str">
        <f t="shared" si="200"/>
        <v/>
      </c>
      <c r="H6364" s="2"/>
      <c r="I6364">
        <f>+ABS(SUMIF($A$4:$A$11183,A6364,$H$4:$H$11183)-IF(ISERROR(VLOOKUP(A6364,Seguimiento_Mar_2025!G$4:U$356,15,FALSE)),0,VLOOKUP(A6364,Seguimiento_Mar_2025!G$4:U$356,15,FALSE)))</f>
        <v>0</v>
      </c>
    </row>
    <row r="6365" spans="1:9">
      <c r="A6365" s="2"/>
      <c r="B6365" s="1" t="str">
        <f>+IF(LEN(A6365)&gt;0,VLOOKUP(A6365,Seguimiento_Mar_2025!G$4:H$356,2,FALSE),"")</f>
        <v/>
      </c>
      <c r="C6365" s="1" t="str">
        <f>+IF(LEN(A6365)&gt;0,VLOOKUP(A6365,Seguimiento_Mar_2025!G$4:J$356,4,FALSE),"")</f>
        <v/>
      </c>
      <c r="D6365" s="2"/>
      <c r="E6365" t="str">
        <f t="shared" si="199"/>
        <v/>
      </c>
      <c r="F6365" t="str">
        <f t="shared" si="200"/>
        <v/>
      </c>
      <c r="H6365" s="2"/>
      <c r="I6365">
        <f>+ABS(SUMIF($A$4:$A$11183,A6365,$H$4:$H$11183)-IF(ISERROR(VLOOKUP(A6365,Seguimiento_Mar_2025!G$4:U$356,15,FALSE)),0,VLOOKUP(A6365,Seguimiento_Mar_2025!G$4:U$356,15,FALSE)))</f>
        <v>0</v>
      </c>
    </row>
    <row r="6366" spans="1:9">
      <c r="A6366" s="2"/>
      <c r="B6366" s="1" t="str">
        <f>+IF(LEN(A6366)&gt;0,VLOOKUP(A6366,Seguimiento_Mar_2025!G$4:H$356,2,FALSE),"")</f>
        <v/>
      </c>
      <c r="C6366" s="1" t="str">
        <f>+IF(LEN(A6366)&gt;0,VLOOKUP(A6366,Seguimiento_Mar_2025!G$4:J$356,4,FALSE),"")</f>
        <v/>
      </c>
      <c r="D6366" s="2"/>
      <c r="E6366" t="str">
        <f t="shared" si="199"/>
        <v/>
      </c>
      <c r="F6366" t="str">
        <f t="shared" si="200"/>
        <v/>
      </c>
      <c r="H6366" s="2"/>
      <c r="I6366">
        <f>+ABS(SUMIF($A$4:$A$11183,A6366,$H$4:$H$11183)-IF(ISERROR(VLOOKUP(A6366,Seguimiento_Mar_2025!G$4:U$356,15,FALSE)),0,VLOOKUP(A6366,Seguimiento_Mar_2025!G$4:U$356,15,FALSE)))</f>
        <v>0</v>
      </c>
    </row>
    <row r="6367" spans="1:9">
      <c r="A6367" s="2"/>
      <c r="B6367" s="1" t="str">
        <f>+IF(LEN(A6367)&gt;0,VLOOKUP(A6367,Seguimiento_Mar_2025!G$4:H$356,2,FALSE),"")</f>
        <v/>
      </c>
      <c r="C6367" s="1" t="str">
        <f>+IF(LEN(A6367)&gt;0,VLOOKUP(A6367,Seguimiento_Mar_2025!G$4:J$356,4,FALSE),"")</f>
        <v/>
      </c>
      <c r="D6367" s="2"/>
      <c r="E6367" t="str">
        <f t="shared" si="199"/>
        <v/>
      </c>
      <c r="F6367" t="str">
        <f t="shared" si="200"/>
        <v/>
      </c>
      <c r="H6367" s="2"/>
      <c r="I6367">
        <f>+ABS(SUMIF($A$4:$A$11183,A6367,$H$4:$H$11183)-IF(ISERROR(VLOOKUP(A6367,Seguimiento_Mar_2025!G$4:U$356,15,FALSE)),0,VLOOKUP(A6367,Seguimiento_Mar_2025!G$4:U$356,15,FALSE)))</f>
        <v>0</v>
      </c>
    </row>
    <row r="6368" spans="1:9">
      <c r="A6368" s="2"/>
      <c r="B6368" s="1" t="str">
        <f>+IF(LEN(A6368)&gt;0,VLOOKUP(A6368,Seguimiento_Mar_2025!G$4:H$356,2,FALSE),"")</f>
        <v/>
      </c>
      <c r="C6368" s="1" t="str">
        <f>+IF(LEN(A6368)&gt;0,VLOOKUP(A6368,Seguimiento_Mar_2025!G$4:J$356,4,FALSE),"")</f>
        <v/>
      </c>
      <c r="D6368" s="2"/>
      <c r="E6368" t="str">
        <f t="shared" si="199"/>
        <v/>
      </c>
      <c r="F6368" t="str">
        <f t="shared" si="200"/>
        <v/>
      </c>
      <c r="H6368" s="2"/>
      <c r="I6368">
        <f>+ABS(SUMIF($A$4:$A$11183,A6368,$H$4:$H$11183)-IF(ISERROR(VLOOKUP(A6368,Seguimiento_Mar_2025!G$4:U$356,15,FALSE)),0,VLOOKUP(A6368,Seguimiento_Mar_2025!G$4:U$356,15,FALSE)))</f>
        <v>0</v>
      </c>
    </row>
    <row r="6369" spans="1:9">
      <c r="A6369" s="2"/>
      <c r="B6369" s="1" t="str">
        <f>+IF(LEN(A6369)&gt;0,VLOOKUP(A6369,Seguimiento_Mar_2025!G$4:H$356,2,FALSE),"")</f>
        <v/>
      </c>
      <c r="C6369" s="1" t="str">
        <f>+IF(LEN(A6369)&gt;0,VLOOKUP(A6369,Seguimiento_Mar_2025!G$4:J$356,4,FALSE),"")</f>
        <v/>
      </c>
      <c r="D6369" s="2"/>
      <c r="E6369" t="str">
        <f t="shared" si="199"/>
        <v/>
      </c>
      <c r="F6369" t="str">
        <f t="shared" si="200"/>
        <v/>
      </c>
      <c r="H6369" s="2"/>
      <c r="I6369">
        <f>+ABS(SUMIF($A$4:$A$11183,A6369,$H$4:$H$11183)-IF(ISERROR(VLOOKUP(A6369,Seguimiento_Mar_2025!G$4:U$356,15,FALSE)),0,VLOOKUP(A6369,Seguimiento_Mar_2025!G$4:U$356,15,FALSE)))</f>
        <v>0</v>
      </c>
    </row>
    <row r="6370" spans="1:9">
      <c r="A6370" s="2"/>
      <c r="B6370" s="1" t="str">
        <f>+IF(LEN(A6370)&gt;0,VLOOKUP(A6370,Seguimiento_Mar_2025!G$4:H$356,2,FALSE),"")</f>
        <v/>
      </c>
      <c r="C6370" s="1" t="str">
        <f>+IF(LEN(A6370)&gt;0,VLOOKUP(A6370,Seguimiento_Mar_2025!G$4:J$356,4,FALSE),"")</f>
        <v/>
      </c>
      <c r="D6370" s="2"/>
      <c r="E6370" t="str">
        <f t="shared" si="199"/>
        <v/>
      </c>
      <c r="F6370" t="str">
        <f t="shared" si="200"/>
        <v/>
      </c>
      <c r="H6370" s="2"/>
      <c r="I6370">
        <f>+ABS(SUMIF($A$4:$A$11183,A6370,$H$4:$H$11183)-IF(ISERROR(VLOOKUP(A6370,Seguimiento_Mar_2025!G$4:U$356,15,FALSE)),0,VLOOKUP(A6370,Seguimiento_Mar_2025!G$4:U$356,15,FALSE)))</f>
        <v>0</v>
      </c>
    </row>
    <row r="6371" spans="1:9">
      <c r="A6371" s="2"/>
      <c r="B6371" s="1" t="str">
        <f>+IF(LEN(A6371)&gt;0,VLOOKUP(A6371,Seguimiento_Mar_2025!G$4:H$356,2,FALSE),"")</f>
        <v/>
      </c>
      <c r="C6371" s="1" t="str">
        <f>+IF(LEN(A6371)&gt;0,VLOOKUP(A6371,Seguimiento_Mar_2025!G$4:J$356,4,FALSE),"")</f>
        <v/>
      </c>
      <c r="D6371" s="2"/>
      <c r="E6371" t="str">
        <f t="shared" si="199"/>
        <v/>
      </c>
      <c r="F6371" t="str">
        <f t="shared" si="200"/>
        <v/>
      </c>
      <c r="H6371" s="2"/>
      <c r="I6371">
        <f>+ABS(SUMIF($A$4:$A$11183,A6371,$H$4:$H$11183)-IF(ISERROR(VLOOKUP(A6371,Seguimiento_Mar_2025!G$4:U$356,15,FALSE)),0,VLOOKUP(A6371,Seguimiento_Mar_2025!G$4:U$356,15,FALSE)))</f>
        <v>0</v>
      </c>
    </row>
    <row r="6372" spans="1:9">
      <c r="A6372" s="2"/>
      <c r="B6372" s="1" t="str">
        <f>+IF(LEN(A6372)&gt;0,VLOOKUP(A6372,Seguimiento_Mar_2025!G$4:H$356,2,FALSE),"")</f>
        <v/>
      </c>
      <c r="C6372" s="1" t="str">
        <f>+IF(LEN(A6372)&gt;0,VLOOKUP(A6372,Seguimiento_Mar_2025!G$4:J$356,4,FALSE),"")</f>
        <v/>
      </c>
      <c r="D6372" s="2"/>
      <c r="E6372" t="str">
        <f t="shared" si="199"/>
        <v/>
      </c>
      <c r="F6372" t="str">
        <f t="shared" si="200"/>
        <v/>
      </c>
      <c r="H6372" s="2"/>
      <c r="I6372">
        <f>+ABS(SUMIF($A$4:$A$11183,A6372,$H$4:$H$11183)-IF(ISERROR(VLOOKUP(A6372,Seguimiento_Mar_2025!G$4:U$356,15,FALSE)),0,VLOOKUP(A6372,Seguimiento_Mar_2025!G$4:U$356,15,FALSE)))</f>
        <v>0</v>
      </c>
    </row>
    <row r="6373" spans="1:9">
      <c r="A6373" s="2"/>
      <c r="B6373" s="1" t="str">
        <f>+IF(LEN(A6373)&gt;0,VLOOKUP(A6373,Seguimiento_Mar_2025!G$4:H$356,2,FALSE),"")</f>
        <v/>
      </c>
      <c r="C6373" s="1" t="str">
        <f>+IF(LEN(A6373)&gt;0,VLOOKUP(A6373,Seguimiento_Mar_2025!G$4:J$356,4,FALSE),"")</f>
        <v/>
      </c>
      <c r="D6373" s="2"/>
      <c r="E6373" t="str">
        <f t="shared" si="199"/>
        <v/>
      </c>
      <c r="F6373" t="str">
        <f t="shared" si="200"/>
        <v/>
      </c>
      <c r="H6373" s="2"/>
      <c r="I6373">
        <f>+ABS(SUMIF($A$4:$A$11183,A6373,$H$4:$H$11183)-IF(ISERROR(VLOOKUP(A6373,Seguimiento_Mar_2025!G$4:U$356,15,FALSE)),0,VLOOKUP(A6373,Seguimiento_Mar_2025!G$4:U$356,15,FALSE)))</f>
        <v>0</v>
      </c>
    </row>
    <row r="6374" spans="1:9">
      <c r="A6374" s="2"/>
      <c r="B6374" s="1" t="str">
        <f>+IF(LEN(A6374)&gt;0,VLOOKUP(A6374,Seguimiento_Mar_2025!G$4:H$356,2,FALSE),"")</f>
        <v/>
      </c>
      <c r="C6374" s="1" t="str">
        <f>+IF(LEN(A6374)&gt;0,VLOOKUP(A6374,Seguimiento_Mar_2025!G$4:J$356,4,FALSE),"")</f>
        <v/>
      </c>
      <c r="D6374" s="2"/>
      <c r="E6374" t="str">
        <f t="shared" si="199"/>
        <v/>
      </c>
      <c r="F6374" t="str">
        <f t="shared" si="200"/>
        <v/>
      </c>
      <c r="H6374" s="2"/>
      <c r="I6374">
        <f>+ABS(SUMIF($A$4:$A$11183,A6374,$H$4:$H$11183)-IF(ISERROR(VLOOKUP(A6374,Seguimiento_Mar_2025!G$4:U$356,15,FALSE)),0,VLOOKUP(A6374,Seguimiento_Mar_2025!G$4:U$356,15,FALSE)))</f>
        <v>0</v>
      </c>
    </row>
    <row r="6375" spans="1:9">
      <c r="A6375" s="2"/>
      <c r="B6375" s="1" t="str">
        <f>+IF(LEN(A6375)&gt;0,VLOOKUP(A6375,Seguimiento_Mar_2025!G$4:H$356,2,FALSE),"")</f>
        <v/>
      </c>
      <c r="C6375" s="1" t="str">
        <f>+IF(LEN(A6375)&gt;0,VLOOKUP(A6375,Seguimiento_Mar_2025!G$4:J$356,4,FALSE),"")</f>
        <v/>
      </c>
      <c r="D6375" s="2"/>
      <c r="E6375" t="str">
        <f t="shared" si="199"/>
        <v/>
      </c>
      <c r="F6375" t="str">
        <f t="shared" si="200"/>
        <v/>
      </c>
      <c r="H6375" s="2"/>
      <c r="I6375">
        <f>+ABS(SUMIF($A$4:$A$11183,A6375,$H$4:$H$11183)-IF(ISERROR(VLOOKUP(A6375,Seguimiento_Mar_2025!G$4:U$356,15,FALSE)),0,VLOOKUP(A6375,Seguimiento_Mar_2025!G$4:U$356,15,FALSE)))</f>
        <v>0</v>
      </c>
    </row>
    <row r="6376" spans="1:9">
      <c r="A6376" s="2"/>
      <c r="B6376" s="1" t="str">
        <f>+IF(LEN(A6376)&gt;0,VLOOKUP(A6376,Seguimiento_Mar_2025!G$4:H$356,2,FALSE),"")</f>
        <v/>
      </c>
      <c r="C6376" s="1" t="str">
        <f>+IF(LEN(A6376)&gt;0,VLOOKUP(A6376,Seguimiento_Mar_2025!G$4:J$356,4,FALSE),"")</f>
        <v/>
      </c>
      <c r="D6376" s="2"/>
      <c r="E6376" t="str">
        <f t="shared" si="199"/>
        <v/>
      </c>
      <c r="F6376" t="str">
        <f t="shared" si="200"/>
        <v/>
      </c>
      <c r="H6376" s="2"/>
      <c r="I6376">
        <f>+ABS(SUMIF($A$4:$A$11183,A6376,$H$4:$H$11183)-IF(ISERROR(VLOOKUP(A6376,Seguimiento_Mar_2025!G$4:U$356,15,FALSE)),0,VLOOKUP(A6376,Seguimiento_Mar_2025!G$4:U$356,15,FALSE)))</f>
        <v>0</v>
      </c>
    </row>
    <row r="6377" spans="1:9">
      <c r="A6377" s="2"/>
      <c r="B6377" s="1" t="str">
        <f>+IF(LEN(A6377)&gt;0,VLOOKUP(A6377,Seguimiento_Mar_2025!G$4:H$356,2,FALSE),"")</f>
        <v/>
      </c>
      <c r="C6377" s="1" t="str">
        <f>+IF(LEN(A6377)&gt;0,VLOOKUP(A6377,Seguimiento_Mar_2025!G$4:J$356,4,FALSE),"")</f>
        <v/>
      </c>
      <c r="D6377" s="2"/>
      <c r="E6377" t="str">
        <f t="shared" ref="E6377:E6440" si="201">+A6377&amp;D6377</f>
        <v/>
      </c>
      <c r="F6377" t="str">
        <f t="shared" si="200"/>
        <v/>
      </c>
      <c r="H6377" s="2"/>
      <c r="I6377">
        <f>+ABS(SUMIF($A$4:$A$11183,A6377,$H$4:$H$11183)-IF(ISERROR(VLOOKUP(A6377,Seguimiento_Mar_2025!G$4:U$356,15,FALSE)),0,VLOOKUP(A6377,Seguimiento_Mar_2025!G$4:U$356,15,FALSE)))</f>
        <v>0</v>
      </c>
    </row>
    <row r="6378" spans="1:9">
      <c r="A6378" s="2"/>
      <c r="B6378" s="1" t="str">
        <f>+IF(LEN(A6378)&gt;0,VLOOKUP(A6378,Seguimiento_Mar_2025!G$4:H$356,2,FALSE),"")</f>
        <v/>
      </c>
      <c r="C6378" s="1" t="str">
        <f>+IF(LEN(A6378)&gt;0,VLOOKUP(A6378,Seguimiento_Mar_2025!G$4:J$356,4,FALSE),"")</f>
        <v/>
      </c>
      <c r="D6378" s="2"/>
      <c r="E6378" t="str">
        <f t="shared" si="201"/>
        <v/>
      </c>
      <c r="F6378" t="str">
        <f t="shared" si="200"/>
        <v/>
      </c>
      <c r="H6378" s="2"/>
      <c r="I6378">
        <f>+ABS(SUMIF($A$4:$A$11183,A6378,$H$4:$H$11183)-IF(ISERROR(VLOOKUP(A6378,Seguimiento_Mar_2025!G$4:U$356,15,FALSE)),0,VLOOKUP(A6378,Seguimiento_Mar_2025!G$4:U$356,15,FALSE)))</f>
        <v>0</v>
      </c>
    </row>
    <row r="6379" spans="1:9">
      <c r="A6379" s="2"/>
      <c r="B6379" s="1" t="str">
        <f>+IF(LEN(A6379)&gt;0,VLOOKUP(A6379,Seguimiento_Mar_2025!G$4:H$356,2,FALSE),"")</f>
        <v/>
      </c>
      <c r="C6379" s="1" t="str">
        <f>+IF(LEN(A6379)&gt;0,VLOOKUP(A6379,Seguimiento_Mar_2025!G$4:J$356,4,FALSE),"")</f>
        <v/>
      </c>
      <c r="D6379" s="2"/>
      <c r="E6379" t="str">
        <f t="shared" si="201"/>
        <v/>
      </c>
      <c r="F6379" t="str">
        <f t="shared" si="200"/>
        <v/>
      </c>
      <c r="H6379" s="2"/>
      <c r="I6379">
        <f>+ABS(SUMIF($A$4:$A$11183,A6379,$H$4:$H$11183)-IF(ISERROR(VLOOKUP(A6379,Seguimiento_Mar_2025!G$4:U$356,15,FALSE)),0,VLOOKUP(A6379,Seguimiento_Mar_2025!G$4:U$356,15,FALSE)))</f>
        <v>0</v>
      </c>
    </row>
    <row r="6380" spans="1:9">
      <c r="A6380" s="2"/>
      <c r="B6380" s="1" t="str">
        <f>+IF(LEN(A6380)&gt;0,VLOOKUP(A6380,Seguimiento_Mar_2025!G$4:H$356,2,FALSE),"")</f>
        <v/>
      </c>
      <c r="C6380" s="1" t="str">
        <f>+IF(LEN(A6380)&gt;0,VLOOKUP(A6380,Seguimiento_Mar_2025!G$4:J$356,4,FALSE),"")</f>
        <v/>
      </c>
      <c r="D6380" s="2"/>
      <c r="E6380" t="str">
        <f t="shared" si="201"/>
        <v/>
      </c>
      <c r="F6380" t="str">
        <f t="shared" si="200"/>
        <v/>
      </c>
      <c r="H6380" s="2"/>
      <c r="I6380">
        <f>+ABS(SUMIF($A$4:$A$11183,A6380,$H$4:$H$11183)-IF(ISERROR(VLOOKUP(A6380,Seguimiento_Mar_2025!G$4:U$356,15,FALSE)),0,VLOOKUP(A6380,Seguimiento_Mar_2025!G$4:U$356,15,FALSE)))</f>
        <v>0</v>
      </c>
    </row>
    <row r="6381" spans="1:9">
      <c r="A6381" s="2"/>
      <c r="B6381" s="1" t="str">
        <f>+IF(LEN(A6381)&gt;0,VLOOKUP(A6381,Seguimiento_Mar_2025!G$4:H$356,2,FALSE),"")</f>
        <v/>
      </c>
      <c r="C6381" s="1" t="str">
        <f>+IF(LEN(A6381)&gt;0,VLOOKUP(A6381,Seguimiento_Mar_2025!G$4:J$356,4,FALSE),"")</f>
        <v/>
      </c>
      <c r="D6381" s="2"/>
      <c r="E6381" t="str">
        <f t="shared" si="201"/>
        <v/>
      </c>
      <c r="F6381" t="str">
        <f t="shared" si="200"/>
        <v/>
      </c>
      <c r="H6381" s="2"/>
      <c r="I6381">
        <f>+ABS(SUMIF($A$4:$A$11183,A6381,$H$4:$H$11183)-IF(ISERROR(VLOOKUP(A6381,Seguimiento_Mar_2025!G$4:U$356,15,FALSE)),0,VLOOKUP(A6381,Seguimiento_Mar_2025!G$4:U$356,15,FALSE)))</f>
        <v>0</v>
      </c>
    </row>
    <row r="6382" spans="1:9">
      <c r="A6382" s="2"/>
      <c r="B6382" s="1" t="str">
        <f>+IF(LEN(A6382)&gt;0,VLOOKUP(A6382,Seguimiento_Mar_2025!G$4:H$356,2,FALSE),"")</f>
        <v/>
      </c>
      <c r="C6382" s="1" t="str">
        <f>+IF(LEN(A6382)&gt;0,VLOOKUP(A6382,Seguimiento_Mar_2025!G$4:J$356,4,FALSE),"")</f>
        <v/>
      </c>
      <c r="D6382" s="2"/>
      <c r="E6382" t="str">
        <f t="shared" si="201"/>
        <v/>
      </c>
      <c r="F6382" t="str">
        <f t="shared" si="200"/>
        <v/>
      </c>
      <c r="H6382" s="2"/>
      <c r="I6382">
        <f>+ABS(SUMIF($A$4:$A$11183,A6382,$H$4:$H$11183)-IF(ISERROR(VLOOKUP(A6382,Seguimiento_Mar_2025!G$4:U$356,15,FALSE)),0,VLOOKUP(A6382,Seguimiento_Mar_2025!G$4:U$356,15,FALSE)))</f>
        <v>0</v>
      </c>
    </row>
    <row r="6383" spans="1:9">
      <c r="A6383" s="2"/>
      <c r="B6383" s="1" t="str">
        <f>+IF(LEN(A6383)&gt;0,VLOOKUP(A6383,Seguimiento_Mar_2025!G$4:H$356,2,FALSE),"")</f>
        <v/>
      </c>
      <c r="C6383" s="1" t="str">
        <f>+IF(LEN(A6383)&gt;0,VLOOKUP(A6383,Seguimiento_Mar_2025!G$4:J$356,4,FALSE),"")</f>
        <v/>
      </c>
      <c r="D6383" s="2"/>
      <c r="E6383" t="str">
        <f t="shared" si="201"/>
        <v/>
      </c>
      <c r="F6383" t="str">
        <f t="shared" si="200"/>
        <v/>
      </c>
      <c r="H6383" s="2"/>
      <c r="I6383">
        <f>+ABS(SUMIF($A$4:$A$11183,A6383,$H$4:$H$11183)-IF(ISERROR(VLOOKUP(A6383,Seguimiento_Mar_2025!G$4:U$356,15,FALSE)),0,VLOOKUP(A6383,Seguimiento_Mar_2025!G$4:U$356,15,FALSE)))</f>
        <v>0</v>
      </c>
    </row>
    <row r="6384" spans="1:9">
      <c r="A6384" s="2"/>
      <c r="B6384" s="1" t="str">
        <f>+IF(LEN(A6384)&gt;0,VLOOKUP(A6384,Seguimiento_Mar_2025!G$4:H$356,2,FALSE),"")</f>
        <v/>
      </c>
      <c r="C6384" s="1" t="str">
        <f>+IF(LEN(A6384)&gt;0,VLOOKUP(A6384,Seguimiento_Mar_2025!G$4:J$356,4,FALSE),"")</f>
        <v/>
      </c>
      <c r="D6384" s="2"/>
      <c r="E6384" t="str">
        <f t="shared" si="201"/>
        <v/>
      </c>
      <c r="F6384" t="str">
        <f t="shared" si="200"/>
        <v/>
      </c>
      <c r="H6384" s="2"/>
      <c r="I6384">
        <f>+ABS(SUMIF($A$4:$A$11183,A6384,$H$4:$H$11183)-IF(ISERROR(VLOOKUP(A6384,Seguimiento_Mar_2025!G$4:U$356,15,FALSE)),0,VLOOKUP(A6384,Seguimiento_Mar_2025!G$4:U$356,15,FALSE)))</f>
        <v>0</v>
      </c>
    </row>
    <row r="6385" spans="1:9">
      <c r="A6385" s="2"/>
      <c r="B6385" s="1" t="str">
        <f>+IF(LEN(A6385)&gt;0,VLOOKUP(A6385,Seguimiento_Mar_2025!G$4:H$356,2,FALSE),"")</f>
        <v/>
      </c>
      <c r="C6385" s="1" t="str">
        <f>+IF(LEN(A6385)&gt;0,VLOOKUP(A6385,Seguimiento_Mar_2025!G$4:J$356,4,FALSE),"")</f>
        <v/>
      </c>
      <c r="D6385" s="2"/>
      <c r="E6385" t="str">
        <f t="shared" si="201"/>
        <v/>
      </c>
      <c r="F6385" t="str">
        <f t="shared" si="200"/>
        <v/>
      </c>
      <c r="H6385" s="2"/>
      <c r="I6385">
        <f>+ABS(SUMIF($A$4:$A$11183,A6385,$H$4:$H$11183)-IF(ISERROR(VLOOKUP(A6385,Seguimiento_Mar_2025!G$4:U$356,15,FALSE)),0,VLOOKUP(A6385,Seguimiento_Mar_2025!G$4:U$356,15,FALSE)))</f>
        <v>0</v>
      </c>
    </row>
    <row r="6386" spans="1:9">
      <c r="A6386" s="2"/>
      <c r="B6386" s="1" t="str">
        <f>+IF(LEN(A6386)&gt;0,VLOOKUP(A6386,Seguimiento_Mar_2025!G$4:H$356,2,FALSE),"")</f>
        <v/>
      </c>
      <c r="C6386" s="1" t="str">
        <f>+IF(LEN(A6386)&gt;0,VLOOKUP(A6386,Seguimiento_Mar_2025!G$4:J$356,4,FALSE),"")</f>
        <v/>
      </c>
      <c r="D6386" s="2"/>
      <c r="E6386" t="str">
        <f t="shared" si="201"/>
        <v/>
      </c>
      <c r="F6386" t="str">
        <f t="shared" si="200"/>
        <v/>
      </c>
      <c r="H6386" s="2"/>
      <c r="I6386">
        <f>+ABS(SUMIF($A$4:$A$11183,A6386,$H$4:$H$11183)-IF(ISERROR(VLOOKUP(A6386,Seguimiento_Mar_2025!G$4:U$356,15,FALSE)),0,VLOOKUP(A6386,Seguimiento_Mar_2025!G$4:U$356,15,FALSE)))</f>
        <v>0</v>
      </c>
    </row>
    <row r="6387" spans="1:9">
      <c r="A6387" s="2"/>
      <c r="B6387" s="1" t="str">
        <f>+IF(LEN(A6387)&gt;0,VLOOKUP(A6387,Seguimiento_Mar_2025!G$4:H$356,2,FALSE),"")</f>
        <v/>
      </c>
      <c r="C6387" s="1" t="str">
        <f>+IF(LEN(A6387)&gt;0,VLOOKUP(A6387,Seguimiento_Mar_2025!G$4:J$356,4,FALSE),"")</f>
        <v/>
      </c>
      <c r="D6387" s="2"/>
      <c r="E6387" t="str">
        <f t="shared" si="201"/>
        <v/>
      </c>
      <c r="F6387" t="str">
        <f t="shared" si="200"/>
        <v/>
      </c>
      <c r="H6387" s="2"/>
      <c r="I6387">
        <f>+ABS(SUMIF($A$4:$A$11183,A6387,$H$4:$H$11183)-IF(ISERROR(VLOOKUP(A6387,Seguimiento_Mar_2025!G$4:U$356,15,FALSE)),0,VLOOKUP(A6387,Seguimiento_Mar_2025!G$4:U$356,15,FALSE)))</f>
        <v>0</v>
      </c>
    </row>
    <row r="6388" spans="1:9">
      <c r="A6388" s="2"/>
      <c r="B6388" s="1" t="str">
        <f>+IF(LEN(A6388)&gt;0,VLOOKUP(A6388,Seguimiento_Mar_2025!G$4:H$356,2,FALSE),"")</f>
        <v/>
      </c>
      <c r="C6388" s="1" t="str">
        <f>+IF(LEN(A6388)&gt;0,VLOOKUP(A6388,Seguimiento_Mar_2025!G$4:J$356,4,FALSE),"")</f>
        <v/>
      </c>
      <c r="D6388" s="2"/>
      <c r="E6388" t="str">
        <f t="shared" si="201"/>
        <v/>
      </c>
      <c r="F6388" t="str">
        <f t="shared" si="200"/>
        <v/>
      </c>
      <c r="H6388" s="2"/>
      <c r="I6388">
        <f>+ABS(SUMIF($A$4:$A$11183,A6388,$H$4:$H$11183)-IF(ISERROR(VLOOKUP(A6388,Seguimiento_Mar_2025!G$4:U$356,15,FALSE)),0,VLOOKUP(A6388,Seguimiento_Mar_2025!G$4:U$356,15,FALSE)))</f>
        <v>0</v>
      </c>
    </row>
    <row r="6389" spans="1:9">
      <c r="A6389" s="2"/>
      <c r="B6389" s="1" t="str">
        <f>+IF(LEN(A6389)&gt;0,VLOOKUP(A6389,Seguimiento_Mar_2025!G$4:H$356,2,FALSE),"")</f>
        <v/>
      </c>
      <c r="C6389" s="1" t="str">
        <f>+IF(LEN(A6389)&gt;0,VLOOKUP(A6389,Seguimiento_Mar_2025!G$4:J$356,4,FALSE),"")</f>
        <v/>
      </c>
      <c r="D6389" s="2"/>
      <c r="E6389" t="str">
        <f t="shared" si="201"/>
        <v/>
      </c>
      <c r="F6389" t="str">
        <f t="shared" si="200"/>
        <v/>
      </c>
      <c r="H6389" s="2"/>
      <c r="I6389">
        <f>+ABS(SUMIF($A$4:$A$11183,A6389,$H$4:$H$11183)-IF(ISERROR(VLOOKUP(A6389,Seguimiento_Mar_2025!G$4:U$356,15,FALSE)),0,VLOOKUP(A6389,Seguimiento_Mar_2025!G$4:U$356,15,FALSE)))</f>
        <v>0</v>
      </c>
    </row>
    <row r="6390" spans="1:9">
      <c r="A6390" s="2"/>
      <c r="B6390" s="1" t="str">
        <f>+IF(LEN(A6390)&gt;0,VLOOKUP(A6390,Seguimiento_Mar_2025!G$4:H$356,2,FALSE),"")</f>
        <v/>
      </c>
      <c r="C6390" s="1" t="str">
        <f>+IF(LEN(A6390)&gt;0,VLOOKUP(A6390,Seguimiento_Mar_2025!G$4:J$356,4,FALSE),"")</f>
        <v/>
      </c>
      <c r="D6390" s="2"/>
      <c r="E6390" t="str">
        <f t="shared" si="201"/>
        <v/>
      </c>
      <c r="F6390" t="str">
        <f t="shared" si="200"/>
        <v/>
      </c>
      <c r="H6390" s="2"/>
      <c r="I6390">
        <f>+ABS(SUMIF($A$4:$A$11183,A6390,$H$4:$H$11183)-IF(ISERROR(VLOOKUP(A6390,Seguimiento_Mar_2025!G$4:U$356,15,FALSE)),0,VLOOKUP(A6390,Seguimiento_Mar_2025!G$4:U$356,15,FALSE)))</f>
        <v>0</v>
      </c>
    </row>
    <row r="6391" spans="1:9">
      <c r="A6391" s="2"/>
      <c r="B6391" s="1" t="str">
        <f>+IF(LEN(A6391)&gt;0,VLOOKUP(A6391,Seguimiento_Mar_2025!G$4:H$356,2,FALSE),"")</f>
        <v/>
      </c>
      <c r="C6391" s="1" t="str">
        <f>+IF(LEN(A6391)&gt;0,VLOOKUP(A6391,Seguimiento_Mar_2025!G$4:J$356,4,FALSE),"")</f>
        <v/>
      </c>
      <c r="D6391" s="2"/>
      <c r="E6391" t="str">
        <f t="shared" si="201"/>
        <v/>
      </c>
      <c r="F6391" t="str">
        <f t="shared" si="200"/>
        <v/>
      </c>
      <c r="H6391" s="2"/>
      <c r="I6391">
        <f>+ABS(SUMIF($A$4:$A$11183,A6391,$H$4:$H$11183)-IF(ISERROR(VLOOKUP(A6391,Seguimiento_Mar_2025!G$4:U$356,15,FALSE)),0,VLOOKUP(A6391,Seguimiento_Mar_2025!G$4:U$356,15,FALSE)))</f>
        <v>0</v>
      </c>
    </row>
    <row r="6392" spans="1:9">
      <c r="A6392" s="2"/>
      <c r="B6392" s="1" t="str">
        <f>+IF(LEN(A6392)&gt;0,VLOOKUP(A6392,Seguimiento_Mar_2025!G$4:H$356,2,FALSE),"")</f>
        <v/>
      </c>
      <c r="C6392" s="1" t="str">
        <f>+IF(LEN(A6392)&gt;0,VLOOKUP(A6392,Seguimiento_Mar_2025!G$4:J$356,4,FALSE),"")</f>
        <v/>
      </c>
      <c r="D6392" s="2"/>
      <c r="E6392" t="str">
        <f t="shared" si="201"/>
        <v/>
      </c>
      <c r="F6392" t="str">
        <f t="shared" si="200"/>
        <v/>
      </c>
      <c r="H6392" s="2"/>
      <c r="I6392">
        <f>+ABS(SUMIF($A$4:$A$11183,A6392,$H$4:$H$11183)-IF(ISERROR(VLOOKUP(A6392,Seguimiento_Mar_2025!G$4:U$356,15,FALSE)),0,VLOOKUP(A6392,Seguimiento_Mar_2025!G$4:U$356,15,FALSE)))</f>
        <v>0</v>
      </c>
    </row>
    <row r="6393" spans="1:9">
      <c r="A6393" s="2"/>
      <c r="B6393" s="1" t="str">
        <f>+IF(LEN(A6393)&gt;0,VLOOKUP(A6393,Seguimiento_Mar_2025!G$4:H$356,2,FALSE),"")</f>
        <v/>
      </c>
      <c r="C6393" s="1" t="str">
        <f>+IF(LEN(A6393)&gt;0,VLOOKUP(A6393,Seguimiento_Mar_2025!G$4:J$356,4,FALSE),"")</f>
        <v/>
      </c>
      <c r="D6393" s="2"/>
      <c r="E6393" t="str">
        <f t="shared" si="201"/>
        <v/>
      </c>
      <c r="F6393" t="str">
        <f t="shared" si="200"/>
        <v/>
      </c>
      <c r="H6393" s="2"/>
      <c r="I6393">
        <f>+ABS(SUMIF($A$4:$A$11183,A6393,$H$4:$H$11183)-IF(ISERROR(VLOOKUP(A6393,Seguimiento_Mar_2025!G$4:U$356,15,FALSE)),0,VLOOKUP(A6393,Seguimiento_Mar_2025!G$4:U$356,15,FALSE)))</f>
        <v>0</v>
      </c>
    </row>
    <row r="6394" spans="1:9">
      <c r="A6394" s="2"/>
      <c r="B6394" s="1" t="str">
        <f>+IF(LEN(A6394)&gt;0,VLOOKUP(A6394,Seguimiento_Mar_2025!G$4:H$356,2,FALSE),"")</f>
        <v/>
      </c>
      <c r="C6394" s="1" t="str">
        <f>+IF(LEN(A6394)&gt;0,VLOOKUP(A6394,Seguimiento_Mar_2025!G$4:J$356,4,FALSE),"")</f>
        <v/>
      </c>
      <c r="D6394" s="2"/>
      <c r="E6394" t="str">
        <f t="shared" si="201"/>
        <v/>
      </c>
      <c r="F6394" t="str">
        <f t="shared" si="200"/>
        <v/>
      </c>
      <c r="H6394" s="2"/>
      <c r="I6394">
        <f>+ABS(SUMIF($A$4:$A$11183,A6394,$H$4:$H$11183)-IF(ISERROR(VLOOKUP(A6394,Seguimiento_Mar_2025!G$4:U$356,15,FALSE)),0,VLOOKUP(A6394,Seguimiento_Mar_2025!G$4:U$356,15,FALSE)))</f>
        <v>0</v>
      </c>
    </row>
    <row r="6395" spans="1:9">
      <c r="A6395" s="2"/>
      <c r="B6395" s="1" t="str">
        <f>+IF(LEN(A6395)&gt;0,VLOOKUP(A6395,Seguimiento_Mar_2025!G$4:H$356,2,FALSE),"")</f>
        <v/>
      </c>
      <c r="C6395" s="1" t="str">
        <f>+IF(LEN(A6395)&gt;0,VLOOKUP(A6395,Seguimiento_Mar_2025!G$4:J$356,4,FALSE),"")</f>
        <v/>
      </c>
      <c r="D6395" s="2"/>
      <c r="E6395" t="str">
        <f t="shared" si="201"/>
        <v/>
      </c>
      <c r="F6395" t="str">
        <f t="shared" si="200"/>
        <v/>
      </c>
      <c r="H6395" s="2"/>
      <c r="I6395">
        <f>+ABS(SUMIF($A$4:$A$11183,A6395,$H$4:$H$11183)-IF(ISERROR(VLOOKUP(A6395,Seguimiento_Mar_2025!G$4:U$356,15,FALSE)),0,VLOOKUP(A6395,Seguimiento_Mar_2025!G$4:U$356,15,FALSE)))</f>
        <v>0</v>
      </c>
    </row>
    <row r="6396" spans="1:9">
      <c r="A6396" s="2"/>
      <c r="B6396" s="1" t="str">
        <f>+IF(LEN(A6396)&gt;0,VLOOKUP(A6396,Seguimiento_Mar_2025!G$4:H$356,2,FALSE),"")</f>
        <v/>
      </c>
      <c r="C6396" s="1" t="str">
        <f>+IF(LEN(A6396)&gt;0,VLOOKUP(A6396,Seguimiento_Mar_2025!G$4:J$356,4,FALSE),"")</f>
        <v/>
      </c>
      <c r="D6396" s="2"/>
      <c r="E6396" t="str">
        <f t="shared" si="201"/>
        <v/>
      </c>
      <c r="F6396" t="str">
        <f t="shared" si="200"/>
        <v/>
      </c>
      <c r="H6396" s="2"/>
      <c r="I6396">
        <f>+ABS(SUMIF($A$4:$A$11183,A6396,$H$4:$H$11183)-IF(ISERROR(VLOOKUP(A6396,Seguimiento_Mar_2025!G$4:U$356,15,FALSE)),0,VLOOKUP(A6396,Seguimiento_Mar_2025!G$4:U$356,15,FALSE)))</f>
        <v>0</v>
      </c>
    </row>
    <row r="6397" spans="1:9">
      <c r="A6397" s="2"/>
      <c r="B6397" s="1" t="str">
        <f>+IF(LEN(A6397)&gt;0,VLOOKUP(A6397,Seguimiento_Mar_2025!G$4:H$356,2,FALSE),"")</f>
        <v/>
      </c>
      <c r="C6397" s="1" t="str">
        <f>+IF(LEN(A6397)&gt;0,VLOOKUP(A6397,Seguimiento_Mar_2025!G$4:J$356,4,FALSE),"")</f>
        <v/>
      </c>
      <c r="D6397" s="2"/>
      <c r="E6397" t="str">
        <f t="shared" si="201"/>
        <v/>
      </c>
      <c r="F6397" t="str">
        <f t="shared" si="200"/>
        <v/>
      </c>
      <c r="H6397" s="2"/>
      <c r="I6397">
        <f>+ABS(SUMIF($A$4:$A$11183,A6397,$H$4:$H$11183)-IF(ISERROR(VLOOKUP(A6397,Seguimiento_Mar_2025!G$4:U$356,15,FALSE)),0,VLOOKUP(A6397,Seguimiento_Mar_2025!G$4:U$356,15,FALSE)))</f>
        <v>0</v>
      </c>
    </row>
    <row r="6398" spans="1:9">
      <c r="A6398" s="2"/>
      <c r="B6398" s="1" t="str">
        <f>+IF(LEN(A6398)&gt;0,VLOOKUP(A6398,Seguimiento_Mar_2025!G$4:H$356,2,FALSE),"")</f>
        <v/>
      </c>
      <c r="C6398" s="1" t="str">
        <f>+IF(LEN(A6398)&gt;0,VLOOKUP(A6398,Seguimiento_Mar_2025!G$4:J$356,4,FALSE),"")</f>
        <v/>
      </c>
      <c r="D6398" s="2"/>
      <c r="E6398" t="str">
        <f t="shared" si="201"/>
        <v/>
      </c>
      <c r="F6398" t="str">
        <f t="shared" si="200"/>
        <v/>
      </c>
      <c r="H6398" s="2"/>
      <c r="I6398">
        <f>+ABS(SUMIF($A$4:$A$11183,A6398,$H$4:$H$11183)-IF(ISERROR(VLOOKUP(A6398,Seguimiento_Mar_2025!G$4:U$356,15,FALSE)),0,VLOOKUP(A6398,Seguimiento_Mar_2025!G$4:U$356,15,FALSE)))</f>
        <v>0</v>
      </c>
    </row>
    <row r="6399" spans="1:9">
      <c r="A6399" s="2"/>
      <c r="B6399" s="1" t="str">
        <f>+IF(LEN(A6399)&gt;0,VLOOKUP(A6399,Seguimiento_Mar_2025!G$4:H$356,2,FALSE),"")</f>
        <v/>
      </c>
      <c r="C6399" s="1" t="str">
        <f>+IF(LEN(A6399)&gt;0,VLOOKUP(A6399,Seguimiento_Mar_2025!G$4:J$356,4,FALSE),"")</f>
        <v/>
      </c>
      <c r="D6399" s="2"/>
      <c r="E6399" t="str">
        <f t="shared" si="201"/>
        <v/>
      </c>
      <c r="F6399" t="str">
        <f t="shared" si="200"/>
        <v/>
      </c>
      <c r="H6399" s="2"/>
      <c r="I6399">
        <f>+ABS(SUMIF($A$4:$A$11183,A6399,$H$4:$H$11183)-IF(ISERROR(VLOOKUP(A6399,Seguimiento_Mar_2025!G$4:U$356,15,FALSE)),0,VLOOKUP(A6399,Seguimiento_Mar_2025!G$4:U$356,15,FALSE)))</f>
        <v>0</v>
      </c>
    </row>
    <row r="6400" spans="1:9">
      <c r="A6400" s="2"/>
      <c r="B6400" s="1" t="str">
        <f>+IF(LEN(A6400)&gt;0,VLOOKUP(A6400,Seguimiento_Mar_2025!G$4:H$356,2,FALSE),"")</f>
        <v/>
      </c>
      <c r="C6400" s="1" t="str">
        <f>+IF(LEN(A6400)&gt;0,VLOOKUP(A6400,Seguimiento_Mar_2025!G$4:J$356,4,FALSE),"")</f>
        <v/>
      </c>
      <c r="D6400" s="2"/>
      <c r="E6400" t="str">
        <f t="shared" si="201"/>
        <v/>
      </c>
      <c r="F6400" t="str">
        <f t="shared" si="200"/>
        <v/>
      </c>
      <c r="H6400" s="2"/>
      <c r="I6400">
        <f>+ABS(SUMIF($A$4:$A$11183,A6400,$H$4:$H$11183)-IF(ISERROR(VLOOKUP(A6400,Seguimiento_Mar_2025!G$4:U$356,15,FALSE)),0,VLOOKUP(A6400,Seguimiento_Mar_2025!G$4:U$356,15,FALSE)))</f>
        <v>0</v>
      </c>
    </row>
    <row r="6401" spans="1:9">
      <c r="A6401" s="2"/>
      <c r="B6401" s="1" t="str">
        <f>+IF(LEN(A6401)&gt;0,VLOOKUP(A6401,Seguimiento_Mar_2025!G$4:H$356,2,FALSE),"")</f>
        <v/>
      </c>
      <c r="C6401" s="1" t="str">
        <f>+IF(LEN(A6401)&gt;0,VLOOKUP(A6401,Seguimiento_Mar_2025!G$4:J$356,4,FALSE),"")</f>
        <v/>
      </c>
      <c r="D6401" s="2"/>
      <c r="E6401" t="str">
        <f t="shared" si="201"/>
        <v/>
      </c>
      <c r="F6401" t="str">
        <f t="shared" si="200"/>
        <v/>
      </c>
      <c r="H6401" s="2"/>
      <c r="I6401">
        <f>+ABS(SUMIF($A$4:$A$11183,A6401,$H$4:$H$11183)-IF(ISERROR(VLOOKUP(A6401,Seguimiento_Mar_2025!G$4:U$356,15,FALSE)),0,VLOOKUP(A6401,Seguimiento_Mar_2025!G$4:U$356,15,FALSE)))</f>
        <v>0</v>
      </c>
    </row>
    <row r="6402" spans="1:9">
      <c r="A6402" s="2"/>
      <c r="B6402" s="1" t="str">
        <f>+IF(LEN(A6402)&gt;0,VLOOKUP(A6402,Seguimiento_Mar_2025!G$4:H$356,2,FALSE),"")</f>
        <v/>
      </c>
      <c r="C6402" s="1" t="str">
        <f>+IF(LEN(A6402)&gt;0,VLOOKUP(A6402,Seguimiento_Mar_2025!G$4:J$356,4,FALSE),"")</f>
        <v/>
      </c>
      <c r="D6402" s="2"/>
      <c r="E6402" t="str">
        <f t="shared" si="201"/>
        <v/>
      </c>
      <c r="F6402" t="str">
        <f t="shared" si="200"/>
        <v/>
      </c>
      <c r="H6402" s="2"/>
      <c r="I6402">
        <f>+ABS(SUMIF($A$4:$A$11183,A6402,$H$4:$H$11183)-IF(ISERROR(VLOOKUP(A6402,Seguimiento_Mar_2025!G$4:U$356,15,FALSE)),0,VLOOKUP(A6402,Seguimiento_Mar_2025!G$4:U$356,15,FALSE)))</f>
        <v>0</v>
      </c>
    </row>
    <row r="6403" spans="1:9">
      <c r="A6403" s="2"/>
      <c r="B6403" s="1" t="str">
        <f>+IF(LEN(A6403)&gt;0,VLOOKUP(A6403,Seguimiento_Mar_2025!G$4:H$356,2,FALSE),"")</f>
        <v/>
      </c>
      <c r="C6403" s="1" t="str">
        <f>+IF(LEN(A6403)&gt;0,VLOOKUP(A6403,Seguimiento_Mar_2025!G$4:J$356,4,FALSE),"")</f>
        <v/>
      </c>
      <c r="D6403" s="2"/>
      <c r="E6403" t="str">
        <f t="shared" si="201"/>
        <v/>
      </c>
      <c r="F6403" t="str">
        <f t="shared" si="200"/>
        <v/>
      </c>
      <c r="H6403" s="2"/>
      <c r="I6403">
        <f>+ABS(SUMIF($A$4:$A$11183,A6403,$H$4:$H$11183)-IF(ISERROR(VLOOKUP(A6403,Seguimiento_Mar_2025!G$4:U$356,15,FALSE)),0,VLOOKUP(A6403,Seguimiento_Mar_2025!G$4:U$356,15,FALSE)))</f>
        <v>0</v>
      </c>
    </row>
    <row r="6404" spans="1:9">
      <c r="A6404" s="2"/>
      <c r="B6404" s="1" t="str">
        <f>+IF(LEN(A6404)&gt;0,VLOOKUP(A6404,Seguimiento_Mar_2025!G$4:H$356,2,FALSE),"")</f>
        <v/>
      </c>
      <c r="C6404" s="1" t="str">
        <f>+IF(LEN(A6404)&gt;0,VLOOKUP(A6404,Seguimiento_Mar_2025!G$4:J$356,4,FALSE),"")</f>
        <v/>
      </c>
      <c r="D6404" s="2"/>
      <c r="E6404" t="str">
        <f t="shared" si="201"/>
        <v/>
      </c>
      <c r="F6404" t="str">
        <f t="shared" ref="F6404:F6467" si="202">+IF(IF(LEN(E6404)&gt;0,COUNTIF($E$4:$E$11183,E6404),"")=1,"",IF(LEN(E6404)&gt;0,COUNTIF($E$4:$E$11183,E6404),""))</f>
        <v/>
      </c>
      <c r="H6404" s="2"/>
      <c r="I6404">
        <f>+ABS(SUMIF($A$4:$A$11183,A6404,$H$4:$H$11183)-IF(ISERROR(VLOOKUP(A6404,Seguimiento_Mar_2025!G$4:U$356,15,FALSE)),0,VLOOKUP(A6404,Seguimiento_Mar_2025!G$4:U$356,15,FALSE)))</f>
        <v>0</v>
      </c>
    </row>
    <row r="6405" spans="1:9">
      <c r="A6405" s="2"/>
      <c r="B6405" s="1" t="str">
        <f>+IF(LEN(A6405)&gt;0,VLOOKUP(A6405,Seguimiento_Mar_2025!G$4:H$356,2,FALSE),"")</f>
        <v/>
      </c>
      <c r="C6405" s="1" t="str">
        <f>+IF(LEN(A6405)&gt;0,VLOOKUP(A6405,Seguimiento_Mar_2025!G$4:J$356,4,FALSE),"")</f>
        <v/>
      </c>
      <c r="D6405" s="2"/>
      <c r="E6405" t="str">
        <f t="shared" si="201"/>
        <v/>
      </c>
      <c r="F6405" t="str">
        <f t="shared" si="202"/>
        <v/>
      </c>
      <c r="H6405" s="2"/>
      <c r="I6405">
        <f>+ABS(SUMIF($A$4:$A$11183,A6405,$H$4:$H$11183)-IF(ISERROR(VLOOKUP(A6405,Seguimiento_Mar_2025!G$4:U$356,15,FALSE)),0,VLOOKUP(A6405,Seguimiento_Mar_2025!G$4:U$356,15,FALSE)))</f>
        <v>0</v>
      </c>
    </row>
    <row r="6406" spans="1:9">
      <c r="A6406" s="2"/>
      <c r="B6406" s="1" t="str">
        <f>+IF(LEN(A6406)&gt;0,VLOOKUP(A6406,Seguimiento_Mar_2025!G$4:H$356,2,FALSE),"")</f>
        <v/>
      </c>
      <c r="C6406" s="1" t="str">
        <f>+IF(LEN(A6406)&gt;0,VLOOKUP(A6406,Seguimiento_Mar_2025!G$4:J$356,4,FALSE),"")</f>
        <v/>
      </c>
      <c r="D6406" s="2"/>
      <c r="E6406" t="str">
        <f t="shared" si="201"/>
        <v/>
      </c>
      <c r="F6406" t="str">
        <f t="shared" si="202"/>
        <v/>
      </c>
      <c r="H6406" s="2"/>
      <c r="I6406">
        <f>+ABS(SUMIF($A$4:$A$11183,A6406,$H$4:$H$11183)-IF(ISERROR(VLOOKUP(A6406,Seguimiento_Mar_2025!G$4:U$356,15,FALSE)),0,VLOOKUP(A6406,Seguimiento_Mar_2025!G$4:U$356,15,FALSE)))</f>
        <v>0</v>
      </c>
    </row>
    <row r="6407" spans="1:9">
      <c r="A6407" s="2"/>
      <c r="B6407" s="1" t="str">
        <f>+IF(LEN(A6407)&gt;0,VLOOKUP(A6407,Seguimiento_Mar_2025!G$4:H$356,2,FALSE),"")</f>
        <v/>
      </c>
      <c r="C6407" s="1" t="str">
        <f>+IF(LEN(A6407)&gt;0,VLOOKUP(A6407,Seguimiento_Mar_2025!G$4:J$356,4,FALSE),"")</f>
        <v/>
      </c>
      <c r="D6407" s="2"/>
      <c r="E6407" t="str">
        <f t="shared" si="201"/>
        <v/>
      </c>
      <c r="F6407" t="str">
        <f t="shared" si="202"/>
        <v/>
      </c>
      <c r="H6407" s="2"/>
      <c r="I6407">
        <f>+ABS(SUMIF($A$4:$A$11183,A6407,$H$4:$H$11183)-IF(ISERROR(VLOOKUP(A6407,Seguimiento_Mar_2025!G$4:U$356,15,FALSE)),0,VLOOKUP(A6407,Seguimiento_Mar_2025!G$4:U$356,15,FALSE)))</f>
        <v>0</v>
      </c>
    </row>
    <row r="6408" spans="1:9">
      <c r="A6408" s="2"/>
      <c r="B6408" s="1" t="str">
        <f>+IF(LEN(A6408)&gt;0,VLOOKUP(A6408,Seguimiento_Mar_2025!G$4:H$356,2,FALSE),"")</f>
        <v/>
      </c>
      <c r="C6408" s="1" t="str">
        <f>+IF(LEN(A6408)&gt;0,VLOOKUP(A6408,Seguimiento_Mar_2025!G$4:J$356,4,FALSE),"")</f>
        <v/>
      </c>
      <c r="D6408" s="2"/>
      <c r="E6408" t="str">
        <f t="shared" si="201"/>
        <v/>
      </c>
      <c r="F6408" t="str">
        <f t="shared" si="202"/>
        <v/>
      </c>
      <c r="H6408" s="2"/>
      <c r="I6408">
        <f>+ABS(SUMIF($A$4:$A$11183,A6408,$H$4:$H$11183)-IF(ISERROR(VLOOKUP(A6408,Seguimiento_Mar_2025!G$4:U$356,15,FALSE)),0,VLOOKUP(A6408,Seguimiento_Mar_2025!G$4:U$356,15,FALSE)))</f>
        <v>0</v>
      </c>
    </row>
    <row r="6409" spans="1:9">
      <c r="A6409" s="2"/>
      <c r="B6409" s="1" t="str">
        <f>+IF(LEN(A6409)&gt;0,VLOOKUP(A6409,Seguimiento_Mar_2025!G$4:H$356,2,FALSE),"")</f>
        <v/>
      </c>
      <c r="C6409" s="1" t="str">
        <f>+IF(LEN(A6409)&gt;0,VLOOKUP(A6409,Seguimiento_Mar_2025!G$4:J$356,4,FALSE),"")</f>
        <v/>
      </c>
      <c r="D6409" s="2"/>
      <c r="E6409" t="str">
        <f t="shared" si="201"/>
        <v/>
      </c>
      <c r="F6409" t="str">
        <f t="shared" si="202"/>
        <v/>
      </c>
      <c r="H6409" s="2"/>
      <c r="I6409">
        <f>+ABS(SUMIF($A$4:$A$11183,A6409,$H$4:$H$11183)-IF(ISERROR(VLOOKUP(A6409,Seguimiento_Mar_2025!G$4:U$356,15,FALSE)),0,VLOOKUP(A6409,Seguimiento_Mar_2025!G$4:U$356,15,FALSE)))</f>
        <v>0</v>
      </c>
    </row>
    <row r="6410" spans="1:9">
      <c r="A6410" s="2"/>
      <c r="B6410" s="1" t="str">
        <f>+IF(LEN(A6410)&gt;0,VLOOKUP(A6410,Seguimiento_Mar_2025!G$4:H$356,2,FALSE),"")</f>
        <v/>
      </c>
      <c r="C6410" s="1" t="str">
        <f>+IF(LEN(A6410)&gt;0,VLOOKUP(A6410,Seguimiento_Mar_2025!G$4:J$356,4,FALSE),"")</f>
        <v/>
      </c>
      <c r="D6410" s="2"/>
      <c r="E6410" t="str">
        <f t="shared" si="201"/>
        <v/>
      </c>
      <c r="F6410" t="str">
        <f t="shared" si="202"/>
        <v/>
      </c>
      <c r="H6410" s="2"/>
      <c r="I6410">
        <f>+ABS(SUMIF($A$4:$A$11183,A6410,$H$4:$H$11183)-IF(ISERROR(VLOOKUP(A6410,Seguimiento_Mar_2025!G$4:U$356,15,FALSE)),0,VLOOKUP(A6410,Seguimiento_Mar_2025!G$4:U$356,15,FALSE)))</f>
        <v>0</v>
      </c>
    </row>
    <row r="6411" spans="1:9">
      <c r="A6411" s="2"/>
      <c r="B6411" s="1" t="str">
        <f>+IF(LEN(A6411)&gt;0,VLOOKUP(A6411,Seguimiento_Mar_2025!G$4:H$356,2,FALSE),"")</f>
        <v/>
      </c>
      <c r="C6411" s="1" t="str">
        <f>+IF(LEN(A6411)&gt;0,VLOOKUP(A6411,Seguimiento_Mar_2025!G$4:J$356,4,FALSE),"")</f>
        <v/>
      </c>
      <c r="D6411" s="2"/>
      <c r="E6411" t="str">
        <f t="shared" si="201"/>
        <v/>
      </c>
      <c r="F6411" t="str">
        <f t="shared" si="202"/>
        <v/>
      </c>
      <c r="H6411" s="2"/>
      <c r="I6411">
        <f>+ABS(SUMIF($A$4:$A$11183,A6411,$H$4:$H$11183)-IF(ISERROR(VLOOKUP(A6411,Seguimiento_Mar_2025!G$4:U$356,15,FALSE)),0,VLOOKUP(A6411,Seguimiento_Mar_2025!G$4:U$356,15,FALSE)))</f>
        <v>0</v>
      </c>
    </row>
    <row r="6412" spans="1:9">
      <c r="A6412" s="2"/>
      <c r="B6412" s="1" t="str">
        <f>+IF(LEN(A6412)&gt;0,VLOOKUP(A6412,Seguimiento_Mar_2025!G$4:H$356,2,FALSE),"")</f>
        <v/>
      </c>
      <c r="C6412" s="1" t="str">
        <f>+IF(LEN(A6412)&gt;0,VLOOKUP(A6412,Seguimiento_Mar_2025!G$4:J$356,4,FALSE),"")</f>
        <v/>
      </c>
      <c r="D6412" s="2"/>
      <c r="E6412" t="str">
        <f t="shared" si="201"/>
        <v/>
      </c>
      <c r="F6412" t="str">
        <f t="shared" si="202"/>
        <v/>
      </c>
      <c r="H6412" s="2"/>
      <c r="I6412">
        <f>+ABS(SUMIF($A$4:$A$11183,A6412,$H$4:$H$11183)-IF(ISERROR(VLOOKUP(A6412,Seguimiento_Mar_2025!G$4:U$356,15,FALSE)),0,VLOOKUP(A6412,Seguimiento_Mar_2025!G$4:U$356,15,FALSE)))</f>
        <v>0</v>
      </c>
    </row>
    <row r="6413" spans="1:9">
      <c r="A6413" s="2"/>
      <c r="B6413" s="1" t="str">
        <f>+IF(LEN(A6413)&gt;0,VLOOKUP(A6413,Seguimiento_Mar_2025!G$4:H$356,2,FALSE),"")</f>
        <v/>
      </c>
      <c r="C6413" s="1" t="str">
        <f>+IF(LEN(A6413)&gt;0,VLOOKUP(A6413,Seguimiento_Mar_2025!G$4:J$356,4,FALSE),"")</f>
        <v/>
      </c>
      <c r="D6413" s="2"/>
      <c r="E6413" t="str">
        <f t="shared" si="201"/>
        <v/>
      </c>
      <c r="F6413" t="str">
        <f t="shared" si="202"/>
        <v/>
      </c>
      <c r="H6413" s="2"/>
      <c r="I6413">
        <f>+ABS(SUMIF($A$4:$A$11183,A6413,$H$4:$H$11183)-IF(ISERROR(VLOOKUP(A6413,Seguimiento_Mar_2025!G$4:U$356,15,FALSE)),0,VLOOKUP(A6413,Seguimiento_Mar_2025!G$4:U$356,15,FALSE)))</f>
        <v>0</v>
      </c>
    </row>
    <row r="6414" spans="1:9">
      <c r="A6414" s="2"/>
      <c r="B6414" s="1" t="str">
        <f>+IF(LEN(A6414)&gt;0,VLOOKUP(A6414,Seguimiento_Mar_2025!G$4:H$356,2,FALSE),"")</f>
        <v/>
      </c>
      <c r="C6414" s="1" t="str">
        <f>+IF(LEN(A6414)&gt;0,VLOOKUP(A6414,Seguimiento_Mar_2025!G$4:J$356,4,FALSE),"")</f>
        <v/>
      </c>
      <c r="D6414" s="2"/>
      <c r="E6414" t="str">
        <f t="shared" si="201"/>
        <v/>
      </c>
      <c r="F6414" t="str">
        <f t="shared" si="202"/>
        <v/>
      </c>
      <c r="H6414" s="2"/>
      <c r="I6414">
        <f>+ABS(SUMIF($A$4:$A$11183,A6414,$H$4:$H$11183)-IF(ISERROR(VLOOKUP(A6414,Seguimiento_Mar_2025!G$4:U$356,15,FALSE)),0,VLOOKUP(A6414,Seguimiento_Mar_2025!G$4:U$356,15,FALSE)))</f>
        <v>0</v>
      </c>
    </row>
    <row r="6415" spans="1:9">
      <c r="A6415" s="2"/>
      <c r="B6415" s="1" t="str">
        <f>+IF(LEN(A6415)&gt;0,VLOOKUP(A6415,Seguimiento_Mar_2025!G$4:H$356,2,FALSE),"")</f>
        <v/>
      </c>
      <c r="C6415" s="1" t="str">
        <f>+IF(LEN(A6415)&gt;0,VLOOKUP(A6415,Seguimiento_Mar_2025!G$4:J$356,4,FALSE),"")</f>
        <v/>
      </c>
      <c r="D6415" s="2"/>
      <c r="E6415" t="str">
        <f t="shared" si="201"/>
        <v/>
      </c>
      <c r="F6415" t="str">
        <f t="shared" si="202"/>
        <v/>
      </c>
      <c r="H6415" s="2"/>
      <c r="I6415">
        <f>+ABS(SUMIF($A$4:$A$11183,A6415,$H$4:$H$11183)-IF(ISERROR(VLOOKUP(A6415,Seguimiento_Mar_2025!G$4:U$356,15,FALSE)),0,VLOOKUP(A6415,Seguimiento_Mar_2025!G$4:U$356,15,FALSE)))</f>
        <v>0</v>
      </c>
    </row>
    <row r="6416" spans="1:9">
      <c r="A6416" s="2"/>
      <c r="B6416" s="1" t="str">
        <f>+IF(LEN(A6416)&gt;0,VLOOKUP(A6416,Seguimiento_Mar_2025!G$4:H$356,2,FALSE),"")</f>
        <v/>
      </c>
      <c r="C6416" s="1" t="str">
        <f>+IF(LEN(A6416)&gt;0,VLOOKUP(A6416,Seguimiento_Mar_2025!G$4:J$356,4,FALSE),"")</f>
        <v/>
      </c>
      <c r="D6416" s="2"/>
      <c r="E6416" t="str">
        <f t="shared" si="201"/>
        <v/>
      </c>
      <c r="F6416" t="str">
        <f t="shared" si="202"/>
        <v/>
      </c>
      <c r="H6416" s="2"/>
      <c r="I6416">
        <f>+ABS(SUMIF($A$4:$A$11183,A6416,$H$4:$H$11183)-IF(ISERROR(VLOOKUP(A6416,Seguimiento_Mar_2025!G$4:U$356,15,FALSE)),0,VLOOKUP(A6416,Seguimiento_Mar_2025!G$4:U$356,15,FALSE)))</f>
        <v>0</v>
      </c>
    </row>
    <row r="6417" spans="1:9">
      <c r="A6417" s="2"/>
      <c r="B6417" s="1" t="str">
        <f>+IF(LEN(A6417)&gt;0,VLOOKUP(A6417,Seguimiento_Mar_2025!G$4:H$356,2,FALSE),"")</f>
        <v/>
      </c>
      <c r="C6417" s="1" t="str">
        <f>+IF(LEN(A6417)&gt;0,VLOOKUP(A6417,Seguimiento_Mar_2025!G$4:J$356,4,FALSE),"")</f>
        <v/>
      </c>
      <c r="D6417" s="2"/>
      <c r="E6417" t="str">
        <f t="shared" si="201"/>
        <v/>
      </c>
      <c r="F6417" t="str">
        <f t="shared" si="202"/>
        <v/>
      </c>
      <c r="H6417" s="2"/>
      <c r="I6417">
        <f>+ABS(SUMIF($A$4:$A$11183,A6417,$H$4:$H$11183)-IF(ISERROR(VLOOKUP(A6417,Seguimiento_Mar_2025!G$4:U$356,15,FALSE)),0,VLOOKUP(A6417,Seguimiento_Mar_2025!G$4:U$356,15,FALSE)))</f>
        <v>0</v>
      </c>
    </row>
    <row r="6418" spans="1:9">
      <c r="A6418" s="2"/>
      <c r="B6418" s="1" t="str">
        <f>+IF(LEN(A6418)&gt;0,VLOOKUP(A6418,Seguimiento_Mar_2025!G$4:H$356,2,FALSE),"")</f>
        <v/>
      </c>
      <c r="C6418" s="1" t="str">
        <f>+IF(LEN(A6418)&gt;0,VLOOKUP(A6418,Seguimiento_Mar_2025!G$4:J$356,4,FALSE),"")</f>
        <v/>
      </c>
      <c r="D6418" s="2"/>
      <c r="E6418" t="str">
        <f t="shared" si="201"/>
        <v/>
      </c>
      <c r="F6418" t="str">
        <f t="shared" si="202"/>
        <v/>
      </c>
      <c r="H6418" s="2"/>
      <c r="I6418">
        <f>+ABS(SUMIF($A$4:$A$11183,A6418,$H$4:$H$11183)-IF(ISERROR(VLOOKUP(A6418,Seguimiento_Mar_2025!G$4:U$356,15,FALSE)),0,VLOOKUP(A6418,Seguimiento_Mar_2025!G$4:U$356,15,FALSE)))</f>
        <v>0</v>
      </c>
    </row>
    <row r="6419" spans="1:9">
      <c r="A6419" s="2"/>
      <c r="B6419" s="1" t="str">
        <f>+IF(LEN(A6419)&gt;0,VLOOKUP(A6419,Seguimiento_Mar_2025!G$4:H$356,2,FALSE),"")</f>
        <v/>
      </c>
      <c r="C6419" s="1" t="str">
        <f>+IF(LEN(A6419)&gt;0,VLOOKUP(A6419,Seguimiento_Mar_2025!G$4:J$356,4,FALSE),"")</f>
        <v/>
      </c>
      <c r="D6419" s="2"/>
      <c r="E6419" t="str">
        <f t="shared" si="201"/>
        <v/>
      </c>
      <c r="F6419" t="str">
        <f t="shared" si="202"/>
        <v/>
      </c>
      <c r="H6419" s="2"/>
      <c r="I6419">
        <f>+ABS(SUMIF($A$4:$A$11183,A6419,$H$4:$H$11183)-IF(ISERROR(VLOOKUP(A6419,Seguimiento_Mar_2025!G$4:U$356,15,FALSE)),0,VLOOKUP(A6419,Seguimiento_Mar_2025!G$4:U$356,15,FALSE)))</f>
        <v>0</v>
      </c>
    </row>
    <row r="6420" spans="1:9">
      <c r="A6420" s="2"/>
      <c r="B6420" s="1" t="str">
        <f>+IF(LEN(A6420)&gt;0,VLOOKUP(A6420,Seguimiento_Mar_2025!G$4:H$356,2,FALSE),"")</f>
        <v/>
      </c>
      <c r="C6420" s="1" t="str">
        <f>+IF(LEN(A6420)&gt;0,VLOOKUP(A6420,Seguimiento_Mar_2025!G$4:J$356,4,FALSE),"")</f>
        <v/>
      </c>
      <c r="D6420" s="2"/>
      <c r="E6420" t="str">
        <f t="shared" si="201"/>
        <v/>
      </c>
      <c r="F6420" t="str">
        <f t="shared" si="202"/>
        <v/>
      </c>
      <c r="H6420" s="2"/>
      <c r="I6420">
        <f>+ABS(SUMIF($A$4:$A$11183,A6420,$H$4:$H$11183)-IF(ISERROR(VLOOKUP(A6420,Seguimiento_Mar_2025!G$4:U$356,15,FALSE)),0,VLOOKUP(A6420,Seguimiento_Mar_2025!G$4:U$356,15,FALSE)))</f>
        <v>0</v>
      </c>
    </row>
    <row r="6421" spans="1:9">
      <c r="A6421" s="2"/>
      <c r="B6421" s="1" t="str">
        <f>+IF(LEN(A6421)&gt;0,VLOOKUP(A6421,Seguimiento_Mar_2025!G$4:H$356,2,FALSE),"")</f>
        <v/>
      </c>
      <c r="C6421" s="1" t="str">
        <f>+IF(LEN(A6421)&gt;0,VLOOKUP(A6421,Seguimiento_Mar_2025!G$4:J$356,4,FALSE),"")</f>
        <v/>
      </c>
      <c r="D6421" s="2"/>
      <c r="E6421" t="str">
        <f t="shared" si="201"/>
        <v/>
      </c>
      <c r="F6421" t="str">
        <f t="shared" si="202"/>
        <v/>
      </c>
      <c r="H6421" s="2"/>
      <c r="I6421">
        <f>+ABS(SUMIF($A$4:$A$11183,A6421,$H$4:$H$11183)-IF(ISERROR(VLOOKUP(A6421,Seguimiento_Mar_2025!G$4:U$356,15,FALSE)),0,VLOOKUP(A6421,Seguimiento_Mar_2025!G$4:U$356,15,FALSE)))</f>
        <v>0</v>
      </c>
    </row>
    <row r="6422" spans="1:9">
      <c r="A6422" s="2"/>
      <c r="B6422" s="1" t="str">
        <f>+IF(LEN(A6422)&gt;0,VLOOKUP(A6422,Seguimiento_Mar_2025!G$4:H$356,2,FALSE),"")</f>
        <v/>
      </c>
      <c r="C6422" s="1" t="str">
        <f>+IF(LEN(A6422)&gt;0,VLOOKUP(A6422,Seguimiento_Mar_2025!G$4:J$356,4,FALSE),"")</f>
        <v/>
      </c>
      <c r="D6422" s="2"/>
      <c r="E6422" t="str">
        <f t="shared" si="201"/>
        <v/>
      </c>
      <c r="F6422" t="str">
        <f t="shared" si="202"/>
        <v/>
      </c>
      <c r="H6422" s="2"/>
      <c r="I6422">
        <f>+ABS(SUMIF($A$4:$A$11183,A6422,$H$4:$H$11183)-IF(ISERROR(VLOOKUP(A6422,Seguimiento_Mar_2025!G$4:U$356,15,FALSE)),0,VLOOKUP(A6422,Seguimiento_Mar_2025!G$4:U$356,15,FALSE)))</f>
        <v>0</v>
      </c>
    </row>
    <row r="6423" spans="1:9">
      <c r="A6423" s="2"/>
      <c r="B6423" s="1" t="str">
        <f>+IF(LEN(A6423)&gt;0,VLOOKUP(A6423,Seguimiento_Mar_2025!G$4:H$356,2,FALSE),"")</f>
        <v/>
      </c>
      <c r="C6423" s="1" t="str">
        <f>+IF(LEN(A6423)&gt;0,VLOOKUP(A6423,Seguimiento_Mar_2025!G$4:J$356,4,FALSE),"")</f>
        <v/>
      </c>
      <c r="D6423" s="2"/>
      <c r="E6423" t="str">
        <f t="shared" si="201"/>
        <v/>
      </c>
      <c r="F6423" t="str">
        <f t="shared" si="202"/>
        <v/>
      </c>
      <c r="H6423" s="2"/>
      <c r="I6423">
        <f>+ABS(SUMIF($A$4:$A$11183,A6423,$H$4:$H$11183)-IF(ISERROR(VLOOKUP(A6423,Seguimiento_Mar_2025!G$4:U$356,15,FALSE)),0,VLOOKUP(A6423,Seguimiento_Mar_2025!G$4:U$356,15,FALSE)))</f>
        <v>0</v>
      </c>
    </row>
    <row r="6424" spans="1:9">
      <c r="A6424" s="2"/>
      <c r="B6424" s="1" t="str">
        <f>+IF(LEN(A6424)&gt;0,VLOOKUP(A6424,Seguimiento_Mar_2025!G$4:H$356,2,FALSE),"")</f>
        <v/>
      </c>
      <c r="C6424" s="1" t="str">
        <f>+IF(LEN(A6424)&gt;0,VLOOKUP(A6424,Seguimiento_Mar_2025!G$4:J$356,4,FALSE),"")</f>
        <v/>
      </c>
      <c r="D6424" s="2"/>
      <c r="E6424" t="str">
        <f t="shared" si="201"/>
        <v/>
      </c>
      <c r="F6424" t="str">
        <f t="shared" si="202"/>
        <v/>
      </c>
      <c r="H6424" s="2"/>
      <c r="I6424">
        <f>+ABS(SUMIF($A$4:$A$11183,A6424,$H$4:$H$11183)-IF(ISERROR(VLOOKUP(A6424,Seguimiento_Mar_2025!G$4:U$356,15,FALSE)),0,VLOOKUP(A6424,Seguimiento_Mar_2025!G$4:U$356,15,FALSE)))</f>
        <v>0</v>
      </c>
    </row>
    <row r="6425" spans="1:9">
      <c r="A6425" s="2"/>
      <c r="B6425" s="1" t="str">
        <f>+IF(LEN(A6425)&gt;0,VLOOKUP(A6425,Seguimiento_Mar_2025!G$4:H$356,2,FALSE),"")</f>
        <v/>
      </c>
      <c r="C6425" s="1" t="str">
        <f>+IF(LEN(A6425)&gt;0,VLOOKUP(A6425,Seguimiento_Mar_2025!G$4:J$356,4,FALSE),"")</f>
        <v/>
      </c>
      <c r="D6425" s="2"/>
      <c r="E6425" t="str">
        <f t="shared" si="201"/>
        <v/>
      </c>
      <c r="F6425" t="str">
        <f t="shared" si="202"/>
        <v/>
      </c>
      <c r="H6425" s="2"/>
      <c r="I6425">
        <f>+ABS(SUMIF($A$4:$A$11183,A6425,$H$4:$H$11183)-IF(ISERROR(VLOOKUP(A6425,Seguimiento_Mar_2025!G$4:U$356,15,FALSE)),0,VLOOKUP(A6425,Seguimiento_Mar_2025!G$4:U$356,15,FALSE)))</f>
        <v>0</v>
      </c>
    </row>
    <row r="6426" spans="1:9">
      <c r="A6426" s="2"/>
      <c r="B6426" s="1" t="str">
        <f>+IF(LEN(A6426)&gt;0,VLOOKUP(A6426,Seguimiento_Mar_2025!G$4:H$356,2,FALSE),"")</f>
        <v/>
      </c>
      <c r="C6426" s="1" t="str">
        <f>+IF(LEN(A6426)&gt;0,VLOOKUP(A6426,Seguimiento_Mar_2025!G$4:J$356,4,FALSE),"")</f>
        <v/>
      </c>
      <c r="D6426" s="2"/>
      <c r="E6426" t="str">
        <f t="shared" si="201"/>
        <v/>
      </c>
      <c r="F6426" t="str">
        <f t="shared" si="202"/>
        <v/>
      </c>
      <c r="H6426" s="2"/>
      <c r="I6426">
        <f>+ABS(SUMIF($A$4:$A$11183,A6426,$H$4:$H$11183)-IF(ISERROR(VLOOKUP(A6426,Seguimiento_Mar_2025!G$4:U$356,15,FALSE)),0,VLOOKUP(A6426,Seguimiento_Mar_2025!G$4:U$356,15,FALSE)))</f>
        <v>0</v>
      </c>
    </row>
    <row r="6427" spans="1:9">
      <c r="A6427" s="2"/>
      <c r="B6427" s="1" t="str">
        <f>+IF(LEN(A6427)&gt;0,VLOOKUP(A6427,Seguimiento_Mar_2025!G$4:H$356,2,FALSE),"")</f>
        <v/>
      </c>
      <c r="C6427" s="1" t="str">
        <f>+IF(LEN(A6427)&gt;0,VLOOKUP(A6427,Seguimiento_Mar_2025!G$4:J$356,4,FALSE),"")</f>
        <v/>
      </c>
      <c r="D6427" s="2"/>
      <c r="E6427" t="str">
        <f t="shared" si="201"/>
        <v/>
      </c>
      <c r="F6427" t="str">
        <f t="shared" si="202"/>
        <v/>
      </c>
      <c r="H6427" s="2"/>
      <c r="I6427">
        <f>+ABS(SUMIF($A$4:$A$11183,A6427,$H$4:$H$11183)-IF(ISERROR(VLOOKUP(A6427,Seguimiento_Mar_2025!G$4:U$356,15,FALSE)),0,VLOOKUP(A6427,Seguimiento_Mar_2025!G$4:U$356,15,FALSE)))</f>
        <v>0</v>
      </c>
    </row>
    <row r="6428" spans="1:9">
      <c r="A6428" s="2"/>
      <c r="B6428" s="1" t="str">
        <f>+IF(LEN(A6428)&gt;0,VLOOKUP(A6428,Seguimiento_Mar_2025!G$4:H$356,2,FALSE),"")</f>
        <v/>
      </c>
      <c r="C6428" s="1" t="str">
        <f>+IF(LEN(A6428)&gt;0,VLOOKUP(A6428,Seguimiento_Mar_2025!G$4:J$356,4,FALSE),"")</f>
        <v/>
      </c>
      <c r="D6428" s="2"/>
      <c r="E6428" t="str">
        <f t="shared" si="201"/>
        <v/>
      </c>
      <c r="F6428" t="str">
        <f t="shared" si="202"/>
        <v/>
      </c>
      <c r="H6428" s="2"/>
      <c r="I6428">
        <f>+ABS(SUMIF($A$4:$A$11183,A6428,$H$4:$H$11183)-IF(ISERROR(VLOOKUP(A6428,Seguimiento_Mar_2025!G$4:U$356,15,FALSE)),0,VLOOKUP(A6428,Seguimiento_Mar_2025!G$4:U$356,15,FALSE)))</f>
        <v>0</v>
      </c>
    </row>
    <row r="6429" spans="1:9">
      <c r="A6429" s="2"/>
      <c r="B6429" s="1" t="str">
        <f>+IF(LEN(A6429)&gt;0,VLOOKUP(A6429,Seguimiento_Mar_2025!G$4:H$356,2,FALSE),"")</f>
        <v/>
      </c>
      <c r="C6429" s="1" t="str">
        <f>+IF(LEN(A6429)&gt;0,VLOOKUP(A6429,Seguimiento_Mar_2025!G$4:J$356,4,FALSE),"")</f>
        <v/>
      </c>
      <c r="D6429" s="2"/>
      <c r="E6429" t="str">
        <f t="shared" si="201"/>
        <v/>
      </c>
      <c r="F6429" t="str">
        <f t="shared" si="202"/>
        <v/>
      </c>
      <c r="H6429" s="2"/>
      <c r="I6429">
        <f>+ABS(SUMIF($A$4:$A$11183,A6429,$H$4:$H$11183)-IF(ISERROR(VLOOKUP(A6429,Seguimiento_Mar_2025!G$4:U$356,15,FALSE)),0,VLOOKUP(A6429,Seguimiento_Mar_2025!G$4:U$356,15,FALSE)))</f>
        <v>0</v>
      </c>
    </row>
    <row r="6430" spans="1:9">
      <c r="A6430" s="2"/>
      <c r="B6430" s="1" t="str">
        <f>+IF(LEN(A6430)&gt;0,VLOOKUP(A6430,Seguimiento_Mar_2025!G$4:H$356,2,FALSE),"")</f>
        <v/>
      </c>
      <c r="C6430" s="1" t="str">
        <f>+IF(LEN(A6430)&gt;0,VLOOKUP(A6430,Seguimiento_Mar_2025!G$4:J$356,4,FALSE),"")</f>
        <v/>
      </c>
      <c r="D6430" s="2"/>
      <c r="E6430" t="str">
        <f t="shared" si="201"/>
        <v/>
      </c>
      <c r="F6430" t="str">
        <f t="shared" si="202"/>
        <v/>
      </c>
      <c r="H6430" s="2"/>
      <c r="I6430">
        <f>+ABS(SUMIF($A$4:$A$11183,A6430,$H$4:$H$11183)-IF(ISERROR(VLOOKUP(A6430,Seguimiento_Mar_2025!G$4:U$356,15,FALSE)),0,VLOOKUP(A6430,Seguimiento_Mar_2025!G$4:U$356,15,FALSE)))</f>
        <v>0</v>
      </c>
    </row>
    <row r="6431" spans="1:9">
      <c r="A6431" s="2"/>
      <c r="B6431" s="1" t="str">
        <f>+IF(LEN(A6431)&gt;0,VLOOKUP(A6431,Seguimiento_Mar_2025!G$4:H$356,2,FALSE),"")</f>
        <v/>
      </c>
      <c r="C6431" s="1" t="str">
        <f>+IF(LEN(A6431)&gt;0,VLOOKUP(A6431,Seguimiento_Mar_2025!G$4:J$356,4,FALSE),"")</f>
        <v/>
      </c>
      <c r="D6431" s="2"/>
      <c r="E6431" t="str">
        <f t="shared" si="201"/>
        <v/>
      </c>
      <c r="F6431" t="str">
        <f t="shared" si="202"/>
        <v/>
      </c>
      <c r="H6431" s="2"/>
      <c r="I6431">
        <f>+ABS(SUMIF($A$4:$A$11183,A6431,$H$4:$H$11183)-IF(ISERROR(VLOOKUP(A6431,Seguimiento_Mar_2025!G$4:U$356,15,FALSE)),0,VLOOKUP(A6431,Seguimiento_Mar_2025!G$4:U$356,15,FALSE)))</f>
        <v>0</v>
      </c>
    </row>
    <row r="6432" spans="1:9">
      <c r="A6432" s="2"/>
      <c r="B6432" s="1" t="str">
        <f>+IF(LEN(A6432)&gt;0,VLOOKUP(A6432,Seguimiento_Mar_2025!G$4:H$356,2,FALSE),"")</f>
        <v/>
      </c>
      <c r="C6432" s="1" t="str">
        <f>+IF(LEN(A6432)&gt;0,VLOOKUP(A6432,Seguimiento_Mar_2025!G$4:J$356,4,FALSE),"")</f>
        <v/>
      </c>
      <c r="D6432" s="2"/>
      <c r="E6432" t="str">
        <f t="shared" si="201"/>
        <v/>
      </c>
      <c r="F6432" t="str">
        <f t="shared" si="202"/>
        <v/>
      </c>
      <c r="H6432" s="2"/>
      <c r="I6432">
        <f>+ABS(SUMIF($A$4:$A$11183,A6432,$H$4:$H$11183)-IF(ISERROR(VLOOKUP(A6432,Seguimiento_Mar_2025!G$4:U$356,15,FALSE)),0,VLOOKUP(A6432,Seguimiento_Mar_2025!G$4:U$356,15,FALSE)))</f>
        <v>0</v>
      </c>
    </row>
    <row r="6433" spans="1:9">
      <c r="A6433" s="2"/>
      <c r="B6433" s="1" t="str">
        <f>+IF(LEN(A6433)&gt;0,VLOOKUP(A6433,Seguimiento_Mar_2025!G$4:H$356,2,FALSE),"")</f>
        <v/>
      </c>
      <c r="C6433" s="1" t="str">
        <f>+IF(LEN(A6433)&gt;0,VLOOKUP(A6433,Seguimiento_Mar_2025!G$4:J$356,4,FALSE),"")</f>
        <v/>
      </c>
      <c r="D6433" s="2"/>
      <c r="E6433" t="str">
        <f t="shared" si="201"/>
        <v/>
      </c>
      <c r="F6433" t="str">
        <f t="shared" si="202"/>
        <v/>
      </c>
      <c r="H6433" s="2"/>
      <c r="I6433">
        <f>+ABS(SUMIF($A$4:$A$11183,A6433,$H$4:$H$11183)-IF(ISERROR(VLOOKUP(A6433,Seguimiento_Mar_2025!G$4:U$356,15,FALSE)),0,VLOOKUP(A6433,Seguimiento_Mar_2025!G$4:U$356,15,FALSE)))</f>
        <v>0</v>
      </c>
    </row>
    <row r="6434" spans="1:9">
      <c r="A6434" s="2"/>
      <c r="B6434" s="1" t="str">
        <f>+IF(LEN(A6434)&gt;0,VLOOKUP(A6434,Seguimiento_Mar_2025!G$4:H$356,2,FALSE),"")</f>
        <v/>
      </c>
      <c r="C6434" s="1" t="str">
        <f>+IF(LEN(A6434)&gt;0,VLOOKUP(A6434,Seguimiento_Mar_2025!G$4:J$356,4,FALSE),"")</f>
        <v/>
      </c>
      <c r="D6434" s="2"/>
      <c r="E6434" t="str">
        <f t="shared" si="201"/>
        <v/>
      </c>
      <c r="F6434" t="str">
        <f t="shared" si="202"/>
        <v/>
      </c>
      <c r="H6434" s="2"/>
      <c r="I6434">
        <f>+ABS(SUMIF($A$4:$A$11183,A6434,$H$4:$H$11183)-IF(ISERROR(VLOOKUP(A6434,Seguimiento_Mar_2025!G$4:U$356,15,FALSE)),0,VLOOKUP(A6434,Seguimiento_Mar_2025!G$4:U$356,15,FALSE)))</f>
        <v>0</v>
      </c>
    </row>
    <row r="6435" spans="1:9">
      <c r="A6435" s="2"/>
      <c r="B6435" s="1" t="str">
        <f>+IF(LEN(A6435)&gt;0,VLOOKUP(A6435,Seguimiento_Mar_2025!G$4:H$356,2,FALSE),"")</f>
        <v/>
      </c>
      <c r="C6435" s="1" t="str">
        <f>+IF(LEN(A6435)&gt;0,VLOOKUP(A6435,Seguimiento_Mar_2025!G$4:J$356,4,FALSE),"")</f>
        <v/>
      </c>
      <c r="D6435" s="2"/>
      <c r="E6435" t="str">
        <f t="shared" si="201"/>
        <v/>
      </c>
      <c r="F6435" t="str">
        <f t="shared" si="202"/>
        <v/>
      </c>
      <c r="H6435" s="2"/>
      <c r="I6435">
        <f>+ABS(SUMIF($A$4:$A$11183,A6435,$H$4:$H$11183)-IF(ISERROR(VLOOKUP(A6435,Seguimiento_Mar_2025!G$4:U$356,15,FALSE)),0,VLOOKUP(A6435,Seguimiento_Mar_2025!G$4:U$356,15,FALSE)))</f>
        <v>0</v>
      </c>
    </row>
    <row r="6436" spans="1:9">
      <c r="A6436" s="2"/>
      <c r="B6436" s="1" t="str">
        <f>+IF(LEN(A6436)&gt;0,VLOOKUP(A6436,Seguimiento_Mar_2025!G$4:H$356,2,FALSE),"")</f>
        <v/>
      </c>
      <c r="C6436" s="1" t="str">
        <f>+IF(LEN(A6436)&gt;0,VLOOKUP(A6436,Seguimiento_Mar_2025!G$4:J$356,4,FALSE),"")</f>
        <v/>
      </c>
      <c r="D6436" s="2"/>
      <c r="E6436" t="str">
        <f t="shared" si="201"/>
        <v/>
      </c>
      <c r="F6436" t="str">
        <f t="shared" si="202"/>
        <v/>
      </c>
      <c r="H6436" s="2"/>
      <c r="I6436">
        <f>+ABS(SUMIF($A$4:$A$11183,A6436,$H$4:$H$11183)-IF(ISERROR(VLOOKUP(A6436,Seguimiento_Mar_2025!G$4:U$356,15,FALSE)),0,VLOOKUP(A6436,Seguimiento_Mar_2025!G$4:U$356,15,FALSE)))</f>
        <v>0</v>
      </c>
    </row>
    <row r="6437" spans="1:9">
      <c r="A6437" s="2"/>
      <c r="B6437" s="1" t="str">
        <f>+IF(LEN(A6437)&gt;0,VLOOKUP(A6437,Seguimiento_Mar_2025!G$4:H$356,2,FALSE),"")</f>
        <v/>
      </c>
      <c r="C6437" s="1" t="str">
        <f>+IF(LEN(A6437)&gt;0,VLOOKUP(A6437,Seguimiento_Mar_2025!G$4:J$356,4,FALSE),"")</f>
        <v/>
      </c>
      <c r="D6437" s="2"/>
      <c r="E6437" t="str">
        <f t="shared" si="201"/>
        <v/>
      </c>
      <c r="F6437" t="str">
        <f t="shared" si="202"/>
        <v/>
      </c>
      <c r="H6437" s="2"/>
      <c r="I6437">
        <f>+ABS(SUMIF($A$4:$A$11183,A6437,$H$4:$H$11183)-IF(ISERROR(VLOOKUP(A6437,Seguimiento_Mar_2025!G$4:U$356,15,FALSE)),0,VLOOKUP(A6437,Seguimiento_Mar_2025!G$4:U$356,15,FALSE)))</f>
        <v>0</v>
      </c>
    </row>
    <row r="6438" spans="1:9">
      <c r="A6438" s="2"/>
      <c r="B6438" s="1" t="str">
        <f>+IF(LEN(A6438)&gt;0,VLOOKUP(A6438,Seguimiento_Mar_2025!G$4:H$356,2,FALSE),"")</f>
        <v/>
      </c>
      <c r="C6438" s="1" t="str">
        <f>+IF(LEN(A6438)&gt;0,VLOOKUP(A6438,Seguimiento_Mar_2025!G$4:J$356,4,FALSE),"")</f>
        <v/>
      </c>
      <c r="D6438" s="2"/>
      <c r="E6438" t="str">
        <f t="shared" si="201"/>
        <v/>
      </c>
      <c r="F6438" t="str">
        <f t="shared" si="202"/>
        <v/>
      </c>
      <c r="H6438" s="2"/>
      <c r="I6438">
        <f>+ABS(SUMIF($A$4:$A$11183,A6438,$H$4:$H$11183)-IF(ISERROR(VLOOKUP(A6438,Seguimiento_Mar_2025!G$4:U$356,15,FALSE)),0,VLOOKUP(A6438,Seguimiento_Mar_2025!G$4:U$356,15,FALSE)))</f>
        <v>0</v>
      </c>
    </row>
    <row r="6439" spans="1:9">
      <c r="A6439" s="2"/>
      <c r="B6439" s="1" t="str">
        <f>+IF(LEN(A6439)&gt;0,VLOOKUP(A6439,Seguimiento_Mar_2025!G$4:H$356,2,FALSE),"")</f>
        <v/>
      </c>
      <c r="C6439" s="1" t="str">
        <f>+IF(LEN(A6439)&gt;0,VLOOKUP(A6439,Seguimiento_Mar_2025!G$4:J$356,4,FALSE),"")</f>
        <v/>
      </c>
      <c r="D6439" s="2"/>
      <c r="E6439" t="str">
        <f t="shared" si="201"/>
        <v/>
      </c>
      <c r="F6439" t="str">
        <f t="shared" si="202"/>
        <v/>
      </c>
      <c r="H6439" s="2"/>
      <c r="I6439">
        <f>+ABS(SUMIF($A$4:$A$11183,A6439,$H$4:$H$11183)-IF(ISERROR(VLOOKUP(A6439,Seguimiento_Mar_2025!G$4:U$356,15,FALSE)),0,VLOOKUP(A6439,Seguimiento_Mar_2025!G$4:U$356,15,FALSE)))</f>
        <v>0</v>
      </c>
    </row>
    <row r="6440" spans="1:9">
      <c r="A6440" s="2"/>
      <c r="B6440" s="1" t="str">
        <f>+IF(LEN(A6440)&gt;0,VLOOKUP(A6440,Seguimiento_Mar_2025!G$4:H$356,2,FALSE),"")</f>
        <v/>
      </c>
      <c r="C6440" s="1" t="str">
        <f>+IF(LEN(A6440)&gt;0,VLOOKUP(A6440,Seguimiento_Mar_2025!G$4:J$356,4,FALSE),"")</f>
        <v/>
      </c>
      <c r="D6440" s="2"/>
      <c r="E6440" t="str">
        <f t="shared" si="201"/>
        <v/>
      </c>
      <c r="F6440" t="str">
        <f t="shared" si="202"/>
        <v/>
      </c>
      <c r="H6440" s="2"/>
      <c r="I6440">
        <f>+ABS(SUMIF($A$4:$A$11183,A6440,$H$4:$H$11183)-IF(ISERROR(VLOOKUP(A6440,Seguimiento_Mar_2025!G$4:U$356,15,FALSE)),0,VLOOKUP(A6440,Seguimiento_Mar_2025!G$4:U$356,15,FALSE)))</f>
        <v>0</v>
      </c>
    </row>
    <row r="6441" spans="1:9">
      <c r="A6441" s="2"/>
      <c r="B6441" s="1" t="str">
        <f>+IF(LEN(A6441)&gt;0,VLOOKUP(A6441,Seguimiento_Mar_2025!G$4:H$356,2,FALSE),"")</f>
        <v/>
      </c>
      <c r="C6441" s="1" t="str">
        <f>+IF(LEN(A6441)&gt;0,VLOOKUP(A6441,Seguimiento_Mar_2025!G$4:J$356,4,FALSE),"")</f>
        <v/>
      </c>
      <c r="D6441" s="2"/>
      <c r="E6441" t="str">
        <f t="shared" ref="E6441:E6504" si="203">+A6441&amp;D6441</f>
        <v/>
      </c>
      <c r="F6441" t="str">
        <f t="shared" si="202"/>
        <v/>
      </c>
      <c r="H6441" s="2"/>
      <c r="I6441">
        <f>+ABS(SUMIF($A$4:$A$11183,A6441,$H$4:$H$11183)-IF(ISERROR(VLOOKUP(A6441,Seguimiento_Mar_2025!G$4:U$356,15,FALSE)),0,VLOOKUP(A6441,Seguimiento_Mar_2025!G$4:U$356,15,FALSE)))</f>
        <v>0</v>
      </c>
    </row>
    <row r="6442" spans="1:9">
      <c r="A6442" s="2"/>
      <c r="B6442" s="1" t="str">
        <f>+IF(LEN(A6442)&gt;0,VLOOKUP(A6442,Seguimiento_Mar_2025!G$4:H$356,2,FALSE),"")</f>
        <v/>
      </c>
      <c r="C6442" s="1" t="str">
        <f>+IF(LEN(A6442)&gt;0,VLOOKUP(A6442,Seguimiento_Mar_2025!G$4:J$356,4,FALSE),"")</f>
        <v/>
      </c>
      <c r="D6442" s="2"/>
      <c r="E6442" t="str">
        <f t="shared" si="203"/>
        <v/>
      </c>
      <c r="F6442" t="str">
        <f t="shared" si="202"/>
        <v/>
      </c>
      <c r="H6442" s="2"/>
      <c r="I6442">
        <f>+ABS(SUMIF($A$4:$A$11183,A6442,$H$4:$H$11183)-IF(ISERROR(VLOOKUP(A6442,Seguimiento_Mar_2025!G$4:U$356,15,FALSE)),0,VLOOKUP(A6442,Seguimiento_Mar_2025!G$4:U$356,15,FALSE)))</f>
        <v>0</v>
      </c>
    </row>
    <row r="6443" spans="1:9">
      <c r="A6443" s="2"/>
      <c r="B6443" s="1" t="str">
        <f>+IF(LEN(A6443)&gt;0,VLOOKUP(A6443,Seguimiento_Mar_2025!G$4:H$356,2,FALSE),"")</f>
        <v/>
      </c>
      <c r="C6443" s="1" t="str">
        <f>+IF(LEN(A6443)&gt;0,VLOOKUP(A6443,Seguimiento_Mar_2025!G$4:J$356,4,FALSE),"")</f>
        <v/>
      </c>
      <c r="D6443" s="2"/>
      <c r="E6443" t="str">
        <f t="shared" si="203"/>
        <v/>
      </c>
      <c r="F6443" t="str">
        <f t="shared" si="202"/>
        <v/>
      </c>
      <c r="H6443" s="2"/>
      <c r="I6443">
        <f>+ABS(SUMIF($A$4:$A$11183,A6443,$H$4:$H$11183)-IF(ISERROR(VLOOKUP(A6443,Seguimiento_Mar_2025!G$4:U$356,15,FALSE)),0,VLOOKUP(A6443,Seguimiento_Mar_2025!G$4:U$356,15,FALSE)))</f>
        <v>0</v>
      </c>
    </row>
    <row r="6444" spans="1:9">
      <c r="A6444" s="2"/>
      <c r="B6444" s="1" t="str">
        <f>+IF(LEN(A6444)&gt;0,VLOOKUP(A6444,Seguimiento_Mar_2025!G$4:H$356,2,FALSE),"")</f>
        <v/>
      </c>
      <c r="C6444" s="1" t="str">
        <f>+IF(LEN(A6444)&gt;0,VLOOKUP(A6444,Seguimiento_Mar_2025!G$4:J$356,4,FALSE),"")</f>
        <v/>
      </c>
      <c r="D6444" s="2"/>
      <c r="E6444" t="str">
        <f t="shared" si="203"/>
        <v/>
      </c>
      <c r="F6444" t="str">
        <f t="shared" si="202"/>
        <v/>
      </c>
      <c r="H6444" s="2"/>
      <c r="I6444">
        <f>+ABS(SUMIF($A$4:$A$11183,A6444,$H$4:$H$11183)-IF(ISERROR(VLOOKUP(A6444,Seguimiento_Mar_2025!G$4:U$356,15,FALSE)),0,VLOOKUP(A6444,Seguimiento_Mar_2025!G$4:U$356,15,FALSE)))</f>
        <v>0</v>
      </c>
    </row>
    <row r="6445" spans="1:9">
      <c r="A6445" s="2"/>
      <c r="B6445" s="1" t="str">
        <f>+IF(LEN(A6445)&gt;0,VLOOKUP(A6445,Seguimiento_Mar_2025!G$4:H$356,2,FALSE),"")</f>
        <v/>
      </c>
      <c r="C6445" s="1" t="str">
        <f>+IF(LEN(A6445)&gt;0,VLOOKUP(A6445,Seguimiento_Mar_2025!G$4:J$356,4,FALSE),"")</f>
        <v/>
      </c>
      <c r="D6445" s="2"/>
      <c r="E6445" t="str">
        <f t="shared" si="203"/>
        <v/>
      </c>
      <c r="F6445" t="str">
        <f t="shared" si="202"/>
        <v/>
      </c>
      <c r="H6445" s="2"/>
      <c r="I6445">
        <f>+ABS(SUMIF($A$4:$A$11183,A6445,$H$4:$H$11183)-IF(ISERROR(VLOOKUP(A6445,Seguimiento_Mar_2025!G$4:U$356,15,FALSE)),0,VLOOKUP(A6445,Seguimiento_Mar_2025!G$4:U$356,15,FALSE)))</f>
        <v>0</v>
      </c>
    </row>
    <row r="6446" spans="1:9">
      <c r="A6446" s="2"/>
      <c r="B6446" s="1" t="str">
        <f>+IF(LEN(A6446)&gt;0,VLOOKUP(A6446,Seguimiento_Mar_2025!G$4:H$356,2,FALSE),"")</f>
        <v/>
      </c>
      <c r="C6446" s="1" t="str">
        <f>+IF(LEN(A6446)&gt;0,VLOOKUP(A6446,Seguimiento_Mar_2025!G$4:J$356,4,FALSE),"")</f>
        <v/>
      </c>
      <c r="D6446" s="2"/>
      <c r="E6446" t="str">
        <f t="shared" si="203"/>
        <v/>
      </c>
      <c r="F6446" t="str">
        <f t="shared" si="202"/>
        <v/>
      </c>
      <c r="H6446" s="2"/>
      <c r="I6446">
        <f>+ABS(SUMIF($A$4:$A$11183,A6446,$H$4:$H$11183)-IF(ISERROR(VLOOKUP(A6446,Seguimiento_Mar_2025!G$4:U$356,15,FALSE)),0,VLOOKUP(A6446,Seguimiento_Mar_2025!G$4:U$356,15,FALSE)))</f>
        <v>0</v>
      </c>
    </row>
    <row r="6447" spans="1:9">
      <c r="A6447" s="2"/>
      <c r="B6447" s="1" t="str">
        <f>+IF(LEN(A6447)&gt;0,VLOOKUP(A6447,Seguimiento_Mar_2025!G$4:H$356,2,FALSE),"")</f>
        <v/>
      </c>
      <c r="C6447" s="1" t="str">
        <f>+IF(LEN(A6447)&gt;0,VLOOKUP(A6447,Seguimiento_Mar_2025!G$4:J$356,4,FALSE),"")</f>
        <v/>
      </c>
      <c r="D6447" s="2"/>
      <c r="E6447" t="str">
        <f t="shared" si="203"/>
        <v/>
      </c>
      <c r="F6447" t="str">
        <f t="shared" si="202"/>
        <v/>
      </c>
      <c r="H6447" s="2"/>
      <c r="I6447">
        <f>+ABS(SUMIF($A$4:$A$11183,A6447,$H$4:$H$11183)-IF(ISERROR(VLOOKUP(A6447,Seguimiento_Mar_2025!G$4:U$356,15,FALSE)),0,VLOOKUP(A6447,Seguimiento_Mar_2025!G$4:U$356,15,FALSE)))</f>
        <v>0</v>
      </c>
    </row>
    <row r="6448" spans="1:9">
      <c r="A6448" s="2"/>
      <c r="B6448" s="1" t="str">
        <f>+IF(LEN(A6448)&gt;0,VLOOKUP(A6448,Seguimiento_Mar_2025!G$4:H$356,2,FALSE),"")</f>
        <v/>
      </c>
      <c r="C6448" s="1" t="str">
        <f>+IF(LEN(A6448)&gt;0,VLOOKUP(A6448,Seguimiento_Mar_2025!G$4:J$356,4,FALSE),"")</f>
        <v/>
      </c>
      <c r="D6448" s="2"/>
      <c r="E6448" t="str">
        <f t="shared" si="203"/>
        <v/>
      </c>
      <c r="F6448" t="str">
        <f t="shared" si="202"/>
        <v/>
      </c>
      <c r="H6448" s="2"/>
      <c r="I6448">
        <f>+ABS(SUMIF($A$4:$A$11183,A6448,$H$4:$H$11183)-IF(ISERROR(VLOOKUP(A6448,Seguimiento_Mar_2025!G$4:U$356,15,FALSE)),0,VLOOKUP(A6448,Seguimiento_Mar_2025!G$4:U$356,15,FALSE)))</f>
        <v>0</v>
      </c>
    </row>
    <row r="6449" spans="1:9">
      <c r="A6449" s="2"/>
      <c r="B6449" s="1" t="str">
        <f>+IF(LEN(A6449)&gt;0,VLOOKUP(A6449,Seguimiento_Mar_2025!G$4:H$356,2,FALSE),"")</f>
        <v/>
      </c>
      <c r="C6449" s="1" t="str">
        <f>+IF(LEN(A6449)&gt;0,VLOOKUP(A6449,Seguimiento_Mar_2025!G$4:J$356,4,FALSE),"")</f>
        <v/>
      </c>
      <c r="D6449" s="2"/>
      <c r="E6449" t="str">
        <f t="shared" si="203"/>
        <v/>
      </c>
      <c r="F6449" t="str">
        <f t="shared" si="202"/>
        <v/>
      </c>
      <c r="H6449" s="2"/>
      <c r="I6449">
        <f>+ABS(SUMIF($A$4:$A$11183,A6449,$H$4:$H$11183)-IF(ISERROR(VLOOKUP(A6449,Seguimiento_Mar_2025!G$4:U$356,15,FALSE)),0,VLOOKUP(A6449,Seguimiento_Mar_2025!G$4:U$356,15,FALSE)))</f>
        <v>0</v>
      </c>
    </row>
    <row r="6450" spans="1:9">
      <c r="A6450" s="2"/>
      <c r="B6450" s="1" t="str">
        <f>+IF(LEN(A6450)&gt;0,VLOOKUP(A6450,Seguimiento_Mar_2025!G$4:H$356,2,FALSE),"")</f>
        <v/>
      </c>
      <c r="C6450" s="1" t="str">
        <f>+IF(LEN(A6450)&gt;0,VLOOKUP(A6450,Seguimiento_Mar_2025!G$4:J$356,4,FALSE),"")</f>
        <v/>
      </c>
      <c r="D6450" s="2"/>
      <c r="E6450" t="str">
        <f t="shared" si="203"/>
        <v/>
      </c>
      <c r="F6450" t="str">
        <f t="shared" si="202"/>
        <v/>
      </c>
      <c r="H6450" s="2"/>
      <c r="I6450">
        <f>+ABS(SUMIF($A$4:$A$11183,A6450,$H$4:$H$11183)-IF(ISERROR(VLOOKUP(A6450,Seguimiento_Mar_2025!G$4:U$356,15,FALSE)),0,VLOOKUP(A6450,Seguimiento_Mar_2025!G$4:U$356,15,FALSE)))</f>
        <v>0</v>
      </c>
    </row>
    <row r="6451" spans="1:9">
      <c r="A6451" s="2"/>
      <c r="B6451" s="1" t="str">
        <f>+IF(LEN(A6451)&gt;0,VLOOKUP(A6451,Seguimiento_Mar_2025!G$4:H$356,2,FALSE),"")</f>
        <v/>
      </c>
      <c r="C6451" s="1" t="str">
        <f>+IF(LEN(A6451)&gt;0,VLOOKUP(A6451,Seguimiento_Mar_2025!G$4:J$356,4,FALSE),"")</f>
        <v/>
      </c>
      <c r="D6451" s="2"/>
      <c r="E6451" t="str">
        <f t="shared" si="203"/>
        <v/>
      </c>
      <c r="F6451" t="str">
        <f t="shared" si="202"/>
        <v/>
      </c>
      <c r="H6451" s="2"/>
      <c r="I6451">
        <f>+ABS(SUMIF($A$4:$A$11183,A6451,$H$4:$H$11183)-IF(ISERROR(VLOOKUP(A6451,Seguimiento_Mar_2025!G$4:U$356,15,FALSE)),0,VLOOKUP(A6451,Seguimiento_Mar_2025!G$4:U$356,15,FALSE)))</f>
        <v>0</v>
      </c>
    </row>
    <row r="6452" spans="1:9">
      <c r="A6452" s="2"/>
      <c r="B6452" s="1" t="str">
        <f>+IF(LEN(A6452)&gt;0,VLOOKUP(A6452,Seguimiento_Mar_2025!G$4:H$356,2,FALSE),"")</f>
        <v/>
      </c>
      <c r="C6452" s="1" t="str">
        <f>+IF(LEN(A6452)&gt;0,VLOOKUP(A6452,Seguimiento_Mar_2025!G$4:J$356,4,FALSE),"")</f>
        <v/>
      </c>
      <c r="D6452" s="2"/>
      <c r="E6452" t="str">
        <f t="shared" si="203"/>
        <v/>
      </c>
      <c r="F6452" t="str">
        <f t="shared" si="202"/>
        <v/>
      </c>
      <c r="H6452" s="2"/>
      <c r="I6452">
        <f>+ABS(SUMIF($A$4:$A$11183,A6452,$H$4:$H$11183)-IF(ISERROR(VLOOKUP(A6452,Seguimiento_Mar_2025!G$4:U$356,15,FALSE)),0,VLOOKUP(A6452,Seguimiento_Mar_2025!G$4:U$356,15,FALSE)))</f>
        <v>0</v>
      </c>
    </row>
    <row r="6453" spans="1:9">
      <c r="A6453" s="2"/>
      <c r="B6453" s="1" t="str">
        <f>+IF(LEN(A6453)&gt;0,VLOOKUP(A6453,Seguimiento_Mar_2025!G$4:H$356,2,FALSE),"")</f>
        <v/>
      </c>
      <c r="C6453" s="1" t="str">
        <f>+IF(LEN(A6453)&gt;0,VLOOKUP(A6453,Seguimiento_Mar_2025!G$4:J$356,4,FALSE),"")</f>
        <v/>
      </c>
      <c r="D6453" s="2"/>
      <c r="E6453" t="str">
        <f t="shared" si="203"/>
        <v/>
      </c>
      <c r="F6453" t="str">
        <f t="shared" si="202"/>
        <v/>
      </c>
      <c r="H6453" s="2"/>
      <c r="I6453">
        <f>+ABS(SUMIF($A$4:$A$11183,A6453,$H$4:$H$11183)-IF(ISERROR(VLOOKUP(A6453,Seguimiento_Mar_2025!G$4:U$356,15,FALSE)),0,VLOOKUP(A6453,Seguimiento_Mar_2025!G$4:U$356,15,FALSE)))</f>
        <v>0</v>
      </c>
    </row>
    <row r="6454" spans="1:9">
      <c r="A6454" s="2"/>
      <c r="B6454" s="1" t="str">
        <f>+IF(LEN(A6454)&gt;0,VLOOKUP(A6454,Seguimiento_Mar_2025!G$4:H$356,2,FALSE),"")</f>
        <v/>
      </c>
      <c r="C6454" s="1" t="str">
        <f>+IF(LEN(A6454)&gt;0,VLOOKUP(A6454,Seguimiento_Mar_2025!G$4:J$356,4,FALSE),"")</f>
        <v/>
      </c>
      <c r="D6454" s="2"/>
      <c r="E6454" t="str">
        <f t="shared" si="203"/>
        <v/>
      </c>
      <c r="F6454" t="str">
        <f t="shared" si="202"/>
        <v/>
      </c>
      <c r="H6454" s="2"/>
      <c r="I6454">
        <f>+ABS(SUMIF($A$4:$A$11183,A6454,$H$4:$H$11183)-IF(ISERROR(VLOOKUP(A6454,Seguimiento_Mar_2025!G$4:U$356,15,FALSE)),0,VLOOKUP(A6454,Seguimiento_Mar_2025!G$4:U$356,15,FALSE)))</f>
        <v>0</v>
      </c>
    </row>
    <row r="6455" spans="1:9">
      <c r="A6455" s="2"/>
      <c r="B6455" s="1" t="str">
        <f>+IF(LEN(A6455)&gt;0,VLOOKUP(A6455,Seguimiento_Mar_2025!G$4:H$356,2,FALSE),"")</f>
        <v/>
      </c>
      <c r="C6455" s="1" t="str">
        <f>+IF(LEN(A6455)&gt;0,VLOOKUP(A6455,Seguimiento_Mar_2025!G$4:J$356,4,FALSE),"")</f>
        <v/>
      </c>
      <c r="D6455" s="2"/>
      <c r="E6455" t="str">
        <f t="shared" si="203"/>
        <v/>
      </c>
      <c r="F6455" t="str">
        <f t="shared" si="202"/>
        <v/>
      </c>
      <c r="H6455" s="2"/>
      <c r="I6455">
        <f>+ABS(SUMIF($A$4:$A$11183,A6455,$H$4:$H$11183)-IF(ISERROR(VLOOKUP(A6455,Seguimiento_Mar_2025!G$4:U$356,15,FALSE)),0,VLOOKUP(A6455,Seguimiento_Mar_2025!G$4:U$356,15,FALSE)))</f>
        <v>0</v>
      </c>
    </row>
    <row r="6456" spans="1:9">
      <c r="A6456" s="2"/>
      <c r="B6456" s="1" t="str">
        <f>+IF(LEN(A6456)&gt;0,VLOOKUP(A6456,Seguimiento_Mar_2025!G$4:H$356,2,FALSE),"")</f>
        <v/>
      </c>
      <c r="C6456" s="1" t="str">
        <f>+IF(LEN(A6456)&gt;0,VLOOKUP(A6456,Seguimiento_Mar_2025!G$4:J$356,4,FALSE),"")</f>
        <v/>
      </c>
      <c r="D6456" s="2"/>
      <c r="E6456" t="str">
        <f t="shared" si="203"/>
        <v/>
      </c>
      <c r="F6456" t="str">
        <f t="shared" si="202"/>
        <v/>
      </c>
      <c r="H6456" s="2"/>
      <c r="I6456">
        <f>+ABS(SUMIF($A$4:$A$11183,A6456,$H$4:$H$11183)-IF(ISERROR(VLOOKUP(A6456,Seguimiento_Mar_2025!G$4:U$356,15,FALSE)),0,VLOOKUP(A6456,Seguimiento_Mar_2025!G$4:U$356,15,FALSE)))</f>
        <v>0</v>
      </c>
    </row>
    <row r="6457" spans="1:9">
      <c r="A6457" s="2"/>
      <c r="B6457" s="1" t="str">
        <f>+IF(LEN(A6457)&gt;0,VLOOKUP(A6457,Seguimiento_Mar_2025!G$4:H$356,2,FALSE),"")</f>
        <v/>
      </c>
      <c r="C6457" s="1" t="str">
        <f>+IF(LEN(A6457)&gt;0,VLOOKUP(A6457,Seguimiento_Mar_2025!G$4:J$356,4,FALSE),"")</f>
        <v/>
      </c>
      <c r="D6457" s="2"/>
      <c r="E6457" t="str">
        <f t="shared" si="203"/>
        <v/>
      </c>
      <c r="F6457" t="str">
        <f t="shared" si="202"/>
        <v/>
      </c>
      <c r="H6457" s="2"/>
      <c r="I6457">
        <f>+ABS(SUMIF($A$4:$A$11183,A6457,$H$4:$H$11183)-IF(ISERROR(VLOOKUP(A6457,Seguimiento_Mar_2025!G$4:U$356,15,FALSE)),0,VLOOKUP(A6457,Seguimiento_Mar_2025!G$4:U$356,15,FALSE)))</f>
        <v>0</v>
      </c>
    </row>
    <row r="6458" spans="1:9">
      <c r="A6458" s="2"/>
      <c r="B6458" s="1" t="str">
        <f>+IF(LEN(A6458)&gt;0,VLOOKUP(A6458,Seguimiento_Mar_2025!G$4:H$356,2,FALSE),"")</f>
        <v/>
      </c>
      <c r="C6458" s="1" t="str">
        <f>+IF(LEN(A6458)&gt;0,VLOOKUP(A6458,Seguimiento_Mar_2025!G$4:J$356,4,FALSE),"")</f>
        <v/>
      </c>
      <c r="D6458" s="2"/>
      <c r="E6458" t="str">
        <f t="shared" si="203"/>
        <v/>
      </c>
      <c r="F6458" t="str">
        <f t="shared" si="202"/>
        <v/>
      </c>
      <c r="H6458" s="2"/>
      <c r="I6458">
        <f>+ABS(SUMIF($A$4:$A$11183,A6458,$H$4:$H$11183)-IF(ISERROR(VLOOKUP(A6458,Seguimiento_Mar_2025!G$4:U$356,15,FALSE)),0,VLOOKUP(A6458,Seguimiento_Mar_2025!G$4:U$356,15,FALSE)))</f>
        <v>0</v>
      </c>
    </row>
    <row r="6459" spans="1:9">
      <c r="A6459" s="2"/>
      <c r="B6459" s="1" t="str">
        <f>+IF(LEN(A6459)&gt;0,VLOOKUP(A6459,Seguimiento_Mar_2025!G$4:H$356,2,FALSE),"")</f>
        <v/>
      </c>
      <c r="C6459" s="1" t="str">
        <f>+IF(LEN(A6459)&gt;0,VLOOKUP(A6459,Seguimiento_Mar_2025!G$4:J$356,4,FALSE),"")</f>
        <v/>
      </c>
      <c r="D6459" s="2"/>
      <c r="E6459" t="str">
        <f t="shared" si="203"/>
        <v/>
      </c>
      <c r="F6459" t="str">
        <f t="shared" si="202"/>
        <v/>
      </c>
      <c r="H6459" s="2"/>
      <c r="I6459">
        <f>+ABS(SUMIF($A$4:$A$11183,A6459,$H$4:$H$11183)-IF(ISERROR(VLOOKUP(A6459,Seguimiento_Mar_2025!G$4:U$356,15,FALSE)),0,VLOOKUP(A6459,Seguimiento_Mar_2025!G$4:U$356,15,FALSE)))</f>
        <v>0</v>
      </c>
    </row>
    <row r="6460" spans="1:9">
      <c r="A6460" s="2"/>
      <c r="B6460" s="1" t="str">
        <f>+IF(LEN(A6460)&gt;0,VLOOKUP(A6460,Seguimiento_Mar_2025!G$4:H$356,2,FALSE),"")</f>
        <v/>
      </c>
      <c r="C6460" s="1" t="str">
        <f>+IF(LEN(A6460)&gt;0,VLOOKUP(A6460,Seguimiento_Mar_2025!G$4:J$356,4,FALSE),"")</f>
        <v/>
      </c>
      <c r="D6460" s="2"/>
      <c r="E6460" t="str">
        <f t="shared" si="203"/>
        <v/>
      </c>
      <c r="F6460" t="str">
        <f t="shared" si="202"/>
        <v/>
      </c>
      <c r="H6460" s="2"/>
      <c r="I6460">
        <f>+ABS(SUMIF($A$4:$A$11183,A6460,$H$4:$H$11183)-IF(ISERROR(VLOOKUP(A6460,Seguimiento_Mar_2025!G$4:U$356,15,FALSE)),0,VLOOKUP(A6460,Seguimiento_Mar_2025!G$4:U$356,15,FALSE)))</f>
        <v>0</v>
      </c>
    </row>
    <row r="6461" spans="1:9">
      <c r="A6461" s="2"/>
      <c r="B6461" s="1" t="str">
        <f>+IF(LEN(A6461)&gt;0,VLOOKUP(A6461,Seguimiento_Mar_2025!G$4:H$356,2,FALSE),"")</f>
        <v/>
      </c>
      <c r="C6461" s="1" t="str">
        <f>+IF(LEN(A6461)&gt;0,VLOOKUP(A6461,Seguimiento_Mar_2025!G$4:J$356,4,FALSE),"")</f>
        <v/>
      </c>
      <c r="D6461" s="2"/>
      <c r="E6461" t="str">
        <f t="shared" si="203"/>
        <v/>
      </c>
      <c r="F6461" t="str">
        <f t="shared" si="202"/>
        <v/>
      </c>
      <c r="H6461" s="2"/>
      <c r="I6461">
        <f>+ABS(SUMIF($A$4:$A$11183,A6461,$H$4:$H$11183)-IF(ISERROR(VLOOKUP(A6461,Seguimiento_Mar_2025!G$4:U$356,15,FALSE)),0,VLOOKUP(A6461,Seguimiento_Mar_2025!G$4:U$356,15,FALSE)))</f>
        <v>0</v>
      </c>
    </row>
    <row r="6462" spans="1:9">
      <c r="A6462" s="2"/>
      <c r="B6462" s="1" t="str">
        <f>+IF(LEN(A6462)&gt;0,VLOOKUP(A6462,Seguimiento_Mar_2025!G$4:H$356,2,FALSE),"")</f>
        <v/>
      </c>
      <c r="C6462" s="1" t="str">
        <f>+IF(LEN(A6462)&gt;0,VLOOKUP(A6462,Seguimiento_Mar_2025!G$4:J$356,4,FALSE),"")</f>
        <v/>
      </c>
      <c r="D6462" s="2"/>
      <c r="E6462" t="str">
        <f t="shared" si="203"/>
        <v/>
      </c>
      <c r="F6462" t="str">
        <f t="shared" si="202"/>
        <v/>
      </c>
      <c r="H6462" s="2"/>
      <c r="I6462">
        <f>+ABS(SUMIF($A$4:$A$11183,A6462,$H$4:$H$11183)-IF(ISERROR(VLOOKUP(A6462,Seguimiento_Mar_2025!G$4:U$356,15,FALSE)),0,VLOOKUP(A6462,Seguimiento_Mar_2025!G$4:U$356,15,FALSE)))</f>
        <v>0</v>
      </c>
    </row>
    <row r="6463" spans="1:9">
      <c r="A6463" s="2"/>
      <c r="B6463" s="1" t="str">
        <f>+IF(LEN(A6463)&gt;0,VLOOKUP(A6463,Seguimiento_Mar_2025!G$4:H$356,2,FALSE),"")</f>
        <v/>
      </c>
      <c r="C6463" s="1" t="str">
        <f>+IF(LEN(A6463)&gt;0,VLOOKUP(A6463,Seguimiento_Mar_2025!G$4:J$356,4,FALSE),"")</f>
        <v/>
      </c>
      <c r="D6463" s="2"/>
      <c r="E6463" t="str">
        <f t="shared" si="203"/>
        <v/>
      </c>
      <c r="F6463" t="str">
        <f t="shared" si="202"/>
        <v/>
      </c>
      <c r="H6463" s="2"/>
      <c r="I6463">
        <f>+ABS(SUMIF($A$4:$A$11183,A6463,$H$4:$H$11183)-IF(ISERROR(VLOOKUP(A6463,Seguimiento_Mar_2025!G$4:U$356,15,FALSE)),0,VLOOKUP(A6463,Seguimiento_Mar_2025!G$4:U$356,15,FALSE)))</f>
        <v>0</v>
      </c>
    </row>
    <row r="6464" spans="1:9">
      <c r="A6464" s="2"/>
      <c r="B6464" s="1" t="str">
        <f>+IF(LEN(A6464)&gt;0,VLOOKUP(A6464,Seguimiento_Mar_2025!G$4:H$356,2,FALSE),"")</f>
        <v/>
      </c>
      <c r="C6464" s="1" t="str">
        <f>+IF(LEN(A6464)&gt;0,VLOOKUP(A6464,Seguimiento_Mar_2025!G$4:J$356,4,FALSE),"")</f>
        <v/>
      </c>
      <c r="D6464" s="2"/>
      <c r="E6464" t="str">
        <f t="shared" si="203"/>
        <v/>
      </c>
      <c r="F6464" t="str">
        <f t="shared" si="202"/>
        <v/>
      </c>
      <c r="H6464" s="2"/>
      <c r="I6464">
        <f>+ABS(SUMIF($A$4:$A$11183,A6464,$H$4:$H$11183)-IF(ISERROR(VLOOKUP(A6464,Seguimiento_Mar_2025!G$4:U$356,15,FALSE)),0,VLOOKUP(A6464,Seguimiento_Mar_2025!G$4:U$356,15,FALSE)))</f>
        <v>0</v>
      </c>
    </row>
    <row r="6465" spans="1:9">
      <c r="A6465" s="2"/>
      <c r="B6465" s="1" t="str">
        <f>+IF(LEN(A6465)&gt;0,VLOOKUP(A6465,Seguimiento_Mar_2025!G$4:H$356,2,FALSE),"")</f>
        <v/>
      </c>
      <c r="C6465" s="1" t="str">
        <f>+IF(LEN(A6465)&gt;0,VLOOKUP(A6465,Seguimiento_Mar_2025!G$4:J$356,4,FALSE),"")</f>
        <v/>
      </c>
      <c r="D6465" s="2"/>
      <c r="E6465" t="str">
        <f t="shared" si="203"/>
        <v/>
      </c>
      <c r="F6465" t="str">
        <f t="shared" si="202"/>
        <v/>
      </c>
      <c r="H6465" s="2"/>
      <c r="I6465">
        <f>+ABS(SUMIF($A$4:$A$11183,A6465,$H$4:$H$11183)-IF(ISERROR(VLOOKUP(A6465,Seguimiento_Mar_2025!G$4:U$356,15,FALSE)),0,VLOOKUP(A6465,Seguimiento_Mar_2025!G$4:U$356,15,FALSE)))</f>
        <v>0</v>
      </c>
    </row>
    <row r="6466" spans="1:9">
      <c r="A6466" s="2"/>
      <c r="B6466" s="1" t="str">
        <f>+IF(LEN(A6466)&gt;0,VLOOKUP(A6466,Seguimiento_Mar_2025!G$4:H$356,2,FALSE),"")</f>
        <v/>
      </c>
      <c r="C6466" s="1" t="str">
        <f>+IF(LEN(A6466)&gt;0,VLOOKUP(A6466,Seguimiento_Mar_2025!G$4:J$356,4,FALSE),"")</f>
        <v/>
      </c>
      <c r="D6466" s="2"/>
      <c r="E6466" t="str">
        <f t="shared" si="203"/>
        <v/>
      </c>
      <c r="F6466" t="str">
        <f t="shared" si="202"/>
        <v/>
      </c>
      <c r="H6466" s="2"/>
      <c r="I6466">
        <f>+ABS(SUMIF($A$4:$A$11183,A6466,$H$4:$H$11183)-IF(ISERROR(VLOOKUP(A6466,Seguimiento_Mar_2025!G$4:U$356,15,FALSE)),0,VLOOKUP(A6466,Seguimiento_Mar_2025!G$4:U$356,15,FALSE)))</f>
        <v>0</v>
      </c>
    </row>
    <row r="6467" spans="1:9">
      <c r="A6467" s="2"/>
      <c r="B6467" s="1" t="str">
        <f>+IF(LEN(A6467)&gt;0,VLOOKUP(A6467,Seguimiento_Mar_2025!G$4:H$356,2,FALSE),"")</f>
        <v/>
      </c>
      <c r="C6467" s="1" t="str">
        <f>+IF(LEN(A6467)&gt;0,VLOOKUP(A6467,Seguimiento_Mar_2025!G$4:J$356,4,FALSE),"")</f>
        <v/>
      </c>
      <c r="D6467" s="2"/>
      <c r="E6467" t="str">
        <f t="shared" si="203"/>
        <v/>
      </c>
      <c r="F6467" t="str">
        <f t="shared" si="202"/>
        <v/>
      </c>
      <c r="H6467" s="2"/>
      <c r="I6467">
        <f>+ABS(SUMIF($A$4:$A$11183,A6467,$H$4:$H$11183)-IF(ISERROR(VLOOKUP(A6467,Seguimiento_Mar_2025!G$4:U$356,15,FALSE)),0,VLOOKUP(A6467,Seguimiento_Mar_2025!G$4:U$356,15,FALSE)))</f>
        <v>0</v>
      </c>
    </row>
    <row r="6468" spans="1:9">
      <c r="A6468" s="2"/>
      <c r="B6468" s="1" t="str">
        <f>+IF(LEN(A6468)&gt;0,VLOOKUP(A6468,Seguimiento_Mar_2025!G$4:H$356,2,FALSE),"")</f>
        <v/>
      </c>
      <c r="C6468" s="1" t="str">
        <f>+IF(LEN(A6468)&gt;0,VLOOKUP(A6468,Seguimiento_Mar_2025!G$4:J$356,4,FALSE),"")</f>
        <v/>
      </c>
      <c r="D6468" s="2"/>
      <c r="E6468" t="str">
        <f t="shared" si="203"/>
        <v/>
      </c>
      <c r="F6468" t="str">
        <f t="shared" ref="F6468:F6531" si="204">+IF(IF(LEN(E6468)&gt;0,COUNTIF($E$4:$E$11183,E6468),"")=1,"",IF(LEN(E6468)&gt;0,COUNTIF($E$4:$E$11183,E6468),""))</f>
        <v/>
      </c>
      <c r="H6468" s="2"/>
      <c r="I6468">
        <f>+ABS(SUMIF($A$4:$A$11183,A6468,$H$4:$H$11183)-IF(ISERROR(VLOOKUP(A6468,Seguimiento_Mar_2025!G$4:U$356,15,FALSE)),0,VLOOKUP(A6468,Seguimiento_Mar_2025!G$4:U$356,15,FALSE)))</f>
        <v>0</v>
      </c>
    </row>
    <row r="6469" spans="1:9">
      <c r="A6469" s="2"/>
      <c r="B6469" s="1" t="str">
        <f>+IF(LEN(A6469)&gt;0,VLOOKUP(A6469,Seguimiento_Mar_2025!G$4:H$356,2,FALSE),"")</f>
        <v/>
      </c>
      <c r="C6469" s="1" t="str">
        <f>+IF(LEN(A6469)&gt;0,VLOOKUP(A6469,Seguimiento_Mar_2025!G$4:J$356,4,FALSE),"")</f>
        <v/>
      </c>
      <c r="D6469" s="2"/>
      <c r="E6469" t="str">
        <f t="shared" si="203"/>
        <v/>
      </c>
      <c r="F6469" t="str">
        <f t="shared" si="204"/>
        <v/>
      </c>
      <c r="H6469" s="2"/>
      <c r="I6469">
        <f>+ABS(SUMIF($A$4:$A$11183,A6469,$H$4:$H$11183)-IF(ISERROR(VLOOKUP(A6469,Seguimiento_Mar_2025!G$4:U$356,15,FALSE)),0,VLOOKUP(A6469,Seguimiento_Mar_2025!G$4:U$356,15,FALSE)))</f>
        <v>0</v>
      </c>
    </row>
    <row r="6470" spans="1:9">
      <c r="A6470" s="2"/>
      <c r="B6470" s="1" t="str">
        <f>+IF(LEN(A6470)&gt;0,VLOOKUP(A6470,Seguimiento_Mar_2025!G$4:H$356,2,FALSE),"")</f>
        <v/>
      </c>
      <c r="C6470" s="1" t="str">
        <f>+IF(LEN(A6470)&gt;0,VLOOKUP(A6470,Seguimiento_Mar_2025!G$4:J$356,4,FALSE),"")</f>
        <v/>
      </c>
      <c r="D6470" s="2"/>
      <c r="E6470" t="str">
        <f t="shared" si="203"/>
        <v/>
      </c>
      <c r="F6470" t="str">
        <f t="shared" si="204"/>
        <v/>
      </c>
      <c r="H6470" s="2"/>
      <c r="I6470">
        <f>+ABS(SUMIF($A$4:$A$11183,A6470,$H$4:$H$11183)-IF(ISERROR(VLOOKUP(A6470,Seguimiento_Mar_2025!G$4:U$356,15,FALSE)),0,VLOOKUP(A6470,Seguimiento_Mar_2025!G$4:U$356,15,FALSE)))</f>
        <v>0</v>
      </c>
    </row>
    <row r="6471" spans="1:9">
      <c r="A6471" s="2"/>
      <c r="B6471" s="1" t="str">
        <f>+IF(LEN(A6471)&gt;0,VLOOKUP(A6471,Seguimiento_Mar_2025!G$4:H$356,2,FALSE),"")</f>
        <v/>
      </c>
      <c r="C6471" s="1" t="str">
        <f>+IF(LEN(A6471)&gt;0,VLOOKUP(A6471,Seguimiento_Mar_2025!G$4:J$356,4,FALSE),"")</f>
        <v/>
      </c>
      <c r="D6471" s="2"/>
      <c r="E6471" t="str">
        <f t="shared" si="203"/>
        <v/>
      </c>
      <c r="F6471" t="str">
        <f t="shared" si="204"/>
        <v/>
      </c>
      <c r="H6471" s="2"/>
      <c r="I6471">
        <f>+ABS(SUMIF($A$4:$A$11183,A6471,$H$4:$H$11183)-IF(ISERROR(VLOOKUP(A6471,Seguimiento_Mar_2025!G$4:U$356,15,FALSE)),0,VLOOKUP(A6471,Seguimiento_Mar_2025!G$4:U$356,15,FALSE)))</f>
        <v>0</v>
      </c>
    </row>
    <row r="6472" spans="1:9">
      <c r="A6472" s="2"/>
      <c r="B6472" s="1" t="str">
        <f>+IF(LEN(A6472)&gt;0,VLOOKUP(A6472,Seguimiento_Mar_2025!G$4:H$356,2,FALSE),"")</f>
        <v/>
      </c>
      <c r="C6472" s="1" t="str">
        <f>+IF(LEN(A6472)&gt;0,VLOOKUP(A6472,Seguimiento_Mar_2025!G$4:J$356,4,FALSE),"")</f>
        <v/>
      </c>
      <c r="D6472" s="2"/>
      <c r="E6472" t="str">
        <f t="shared" si="203"/>
        <v/>
      </c>
      <c r="F6472" t="str">
        <f t="shared" si="204"/>
        <v/>
      </c>
      <c r="H6472" s="2"/>
      <c r="I6472">
        <f>+ABS(SUMIF($A$4:$A$11183,A6472,$H$4:$H$11183)-IF(ISERROR(VLOOKUP(A6472,Seguimiento_Mar_2025!G$4:U$356,15,FALSE)),0,VLOOKUP(A6472,Seguimiento_Mar_2025!G$4:U$356,15,FALSE)))</f>
        <v>0</v>
      </c>
    </row>
    <row r="6473" spans="1:9">
      <c r="A6473" s="2"/>
      <c r="B6473" s="1" t="str">
        <f>+IF(LEN(A6473)&gt;0,VLOOKUP(A6473,Seguimiento_Mar_2025!G$4:H$356,2,FALSE),"")</f>
        <v/>
      </c>
      <c r="C6473" s="1" t="str">
        <f>+IF(LEN(A6473)&gt;0,VLOOKUP(A6473,Seguimiento_Mar_2025!G$4:J$356,4,FALSE),"")</f>
        <v/>
      </c>
      <c r="D6473" s="2"/>
      <c r="E6473" t="str">
        <f t="shared" si="203"/>
        <v/>
      </c>
      <c r="F6473" t="str">
        <f t="shared" si="204"/>
        <v/>
      </c>
      <c r="H6473" s="2"/>
      <c r="I6473">
        <f>+ABS(SUMIF($A$4:$A$11183,A6473,$H$4:$H$11183)-IF(ISERROR(VLOOKUP(A6473,Seguimiento_Mar_2025!G$4:U$356,15,FALSE)),0,VLOOKUP(A6473,Seguimiento_Mar_2025!G$4:U$356,15,FALSE)))</f>
        <v>0</v>
      </c>
    </row>
    <row r="6474" spans="1:9">
      <c r="A6474" s="2"/>
      <c r="B6474" s="1" t="str">
        <f>+IF(LEN(A6474)&gt;0,VLOOKUP(A6474,Seguimiento_Mar_2025!G$4:H$356,2,FALSE),"")</f>
        <v/>
      </c>
      <c r="C6474" s="1" t="str">
        <f>+IF(LEN(A6474)&gt;0,VLOOKUP(A6474,Seguimiento_Mar_2025!G$4:J$356,4,FALSE),"")</f>
        <v/>
      </c>
      <c r="D6474" s="2"/>
      <c r="E6474" t="str">
        <f t="shared" si="203"/>
        <v/>
      </c>
      <c r="F6474" t="str">
        <f t="shared" si="204"/>
        <v/>
      </c>
      <c r="H6474" s="2"/>
      <c r="I6474">
        <f>+ABS(SUMIF($A$4:$A$11183,A6474,$H$4:$H$11183)-IF(ISERROR(VLOOKUP(A6474,Seguimiento_Mar_2025!G$4:U$356,15,FALSE)),0,VLOOKUP(A6474,Seguimiento_Mar_2025!G$4:U$356,15,FALSE)))</f>
        <v>0</v>
      </c>
    </row>
    <row r="6475" spans="1:9">
      <c r="A6475" s="2"/>
      <c r="B6475" s="1" t="str">
        <f>+IF(LEN(A6475)&gt;0,VLOOKUP(A6475,Seguimiento_Mar_2025!G$4:H$356,2,FALSE),"")</f>
        <v/>
      </c>
      <c r="C6475" s="1" t="str">
        <f>+IF(LEN(A6475)&gt;0,VLOOKUP(A6475,Seguimiento_Mar_2025!G$4:J$356,4,FALSE),"")</f>
        <v/>
      </c>
      <c r="D6475" s="2"/>
      <c r="E6475" t="str">
        <f t="shared" si="203"/>
        <v/>
      </c>
      <c r="F6475" t="str">
        <f t="shared" si="204"/>
        <v/>
      </c>
      <c r="H6475" s="2"/>
      <c r="I6475">
        <f>+ABS(SUMIF($A$4:$A$11183,A6475,$H$4:$H$11183)-IF(ISERROR(VLOOKUP(A6475,Seguimiento_Mar_2025!G$4:U$356,15,FALSE)),0,VLOOKUP(A6475,Seguimiento_Mar_2025!G$4:U$356,15,FALSE)))</f>
        <v>0</v>
      </c>
    </row>
    <row r="6476" spans="1:9">
      <c r="A6476" s="2"/>
      <c r="B6476" s="1" t="str">
        <f>+IF(LEN(A6476)&gt;0,VLOOKUP(A6476,Seguimiento_Mar_2025!G$4:H$356,2,FALSE),"")</f>
        <v/>
      </c>
      <c r="C6476" s="1" t="str">
        <f>+IF(LEN(A6476)&gt;0,VLOOKUP(A6476,Seguimiento_Mar_2025!G$4:J$356,4,FALSE),"")</f>
        <v/>
      </c>
      <c r="D6476" s="2"/>
      <c r="E6476" t="str">
        <f t="shared" si="203"/>
        <v/>
      </c>
      <c r="F6476" t="str">
        <f t="shared" si="204"/>
        <v/>
      </c>
      <c r="H6476" s="2"/>
      <c r="I6476">
        <f>+ABS(SUMIF($A$4:$A$11183,A6476,$H$4:$H$11183)-IF(ISERROR(VLOOKUP(A6476,Seguimiento_Mar_2025!G$4:U$356,15,FALSE)),0,VLOOKUP(A6476,Seguimiento_Mar_2025!G$4:U$356,15,FALSE)))</f>
        <v>0</v>
      </c>
    </row>
    <row r="6477" spans="1:9">
      <c r="A6477" s="2"/>
      <c r="B6477" s="1" t="str">
        <f>+IF(LEN(A6477)&gt;0,VLOOKUP(A6477,Seguimiento_Mar_2025!G$4:H$356,2,FALSE),"")</f>
        <v/>
      </c>
      <c r="C6477" s="1" t="str">
        <f>+IF(LEN(A6477)&gt;0,VLOOKUP(A6477,Seguimiento_Mar_2025!G$4:J$356,4,FALSE),"")</f>
        <v/>
      </c>
      <c r="D6477" s="2"/>
      <c r="E6477" t="str">
        <f t="shared" si="203"/>
        <v/>
      </c>
      <c r="F6477" t="str">
        <f t="shared" si="204"/>
        <v/>
      </c>
      <c r="H6477" s="2"/>
      <c r="I6477">
        <f>+ABS(SUMIF($A$4:$A$11183,A6477,$H$4:$H$11183)-IF(ISERROR(VLOOKUP(A6477,Seguimiento_Mar_2025!G$4:U$356,15,FALSE)),0,VLOOKUP(A6477,Seguimiento_Mar_2025!G$4:U$356,15,FALSE)))</f>
        <v>0</v>
      </c>
    </row>
    <row r="6478" spans="1:9">
      <c r="A6478" s="2"/>
      <c r="B6478" s="1" t="str">
        <f>+IF(LEN(A6478)&gt;0,VLOOKUP(A6478,Seguimiento_Mar_2025!G$4:H$356,2,FALSE),"")</f>
        <v/>
      </c>
      <c r="C6478" s="1" t="str">
        <f>+IF(LEN(A6478)&gt;0,VLOOKUP(A6478,Seguimiento_Mar_2025!G$4:J$356,4,FALSE),"")</f>
        <v/>
      </c>
      <c r="D6478" s="2"/>
      <c r="E6478" t="str">
        <f t="shared" si="203"/>
        <v/>
      </c>
      <c r="F6478" t="str">
        <f t="shared" si="204"/>
        <v/>
      </c>
      <c r="H6478" s="2"/>
      <c r="I6478">
        <f>+ABS(SUMIF($A$4:$A$11183,A6478,$H$4:$H$11183)-IF(ISERROR(VLOOKUP(A6478,Seguimiento_Mar_2025!G$4:U$356,15,FALSE)),0,VLOOKUP(A6478,Seguimiento_Mar_2025!G$4:U$356,15,FALSE)))</f>
        <v>0</v>
      </c>
    </row>
    <row r="6479" spans="1:9">
      <c r="A6479" s="2"/>
      <c r="B6479" s="1" t="str">
        <f>+IF(LEN(A6479)&gt;0,VLOOKUP(A6479,Seguimiento_Mar_2025!G$4:H$356,2,FALSE),"")</f>
        <v/>
      </c>
      <c r="C6479" s="1" t="str">
        <f>+IF(LEN(A6479)&gt;0,VLOOKUP(A6479,Seguimiento_Mar_2025!G$4:J$356,4,FALSE),"")</f>
        <v/>
      </c>
      <c r="D6479" s="2"/>
      <c r="E6479" t="str">
        <f t="shared" si="203"/>
        <v/>
      </c>
      <c r="F6479" t="str">
        <f t="shared" si="204"/>
        <v/>
      </c>
      <c r="H6479" s="2"/>
      <c r="I6479">
        <f>+ABS(SUMIF($A$4:$A$11183,A6479,$H$4:$H$11183)-IF(ISERROR(VLOOKUP(A6479,Seguimiento_Mar_2025!G$4:U$356,15,FALSE)),0,VLOOKUP(A6479,Seguimiento_Mar_2025!G$4:U$356,15,FALSE)))</f>
        <v>0</v>
      </c>
    </row>
    <row r="6480" spans="1:9">
      <c r="A6480" s="2"/>
      <c r="B6480" s="1" t="str">
        <f>+IF(LEN(A6480)&gt;0,VLOOKUP(A6480,Seguimiento_Mar_2025!G$4:H$356,2,FALSE),"")</f>
        <v/>
      </c>
      <c r="C6480" s="1" t="str">
        <f>+IF(LEN(A6480)&gt;0,VLOOKUP(A6480,Seguimiento_Mar_2025!G$4:J$356,4,FALSE),"")</f>
        <v/>
      </c>
      <c r="D6480" s="2"/>
      <c r="E6480" t="str">
        <f t="shared" si="203"/>
        <v/>
      </c>
      <c r="F6480" t="str">
        <f t="shared" si="204"/>
        <v/>
      </c>
      <c r="H6480" s="2"/>
      <c r="I6480">
        <f>+ABS(SUMIF($A$4:$A$11183,A6480,$H$4:$H$11183)-IF(ISERROR(VLOOKUP(A6480,Seguimiento_Mar_2025!G$4:U$356,15,FALSE)),0,VLOOKUP(A6480,Seguimiento_Mar_2025!G$4:U$356,15,FALSE)))</f>
        <v>0</v>
      </c>
    </row>
    <row r="6481" spans="1:9">
      <c r="A6481" s="2"/>
      <c r="B6481" s="1" t="str">
        <f>+IF(LEN(A6481)&gt;0,VLOOKUP(A6481,Seguimiento_Mar_2025!G$4:H$356,2,FALSE),"")</f>
        <v/>
      </c>
      <c r="C6481" s="1" t="str">
        <f>+IF(LEN(A6481)&gt;0,VLOOKUP(A6481,Seguimiento_Mar_2025!G$4:J$356,4,FALSE),"")</f>
        <v/>
      </c>
      <c r="D6481" s="2"/>
      <c r="E6481" t="str">
        <f t="shared" si="203"/>
        <v/>
      </c>
      <c r="F6481" t="str">
        <f t="shared" si="204"/>
        <v/>
      </c>
      <c r="H6481" s="2"/>
      <c r="I6481">
        <f>+ABS(SUMIF($A$4:$A$11183,A6481,$H$4:$H$11183)-IF(ISERROR(VLOOKUP(A6481,Seguimiento_Mar_2025!G$4:U$356,15,FALSE)),0,VLOOKUP(A6481,Seguimiento_Mar_2025!G$4:U$356,15,FALSE)))</f>
        <v>0</v>
      </c>
    </row>
    <row r="6482" spans="1:9">
      <c r="A6482" s="2"/>
      <c r="B6482" s="1" t="str">
        <f>+IF(LEN(A6482)&gt;0,VLOOKUP(A6482,Seguimiento_Mar_2025!G$4:H$356,2,FALSE),"")</f>
        <v/>
      </c>
      <c r="C6482" s="1" t="str">
        <f>+IF(LEN(A6482)&gt;0,VLOOKUP(A6482,Seguimiento_Mar_2025!G$4:J$356,4,FALSE),"")</f>
        <v/>
      </c>
      <c r="D6482" s="2"/>
      <c r="E6482" t="str">
        <f t="shared" si="203"/>
        <v/>
      </c>
      <c r="F6482" t="str">
        <f t="shared" si="204"/>
        <v/>
      </c>
      <c r="H6482" s="2"/>
      <c r="I6482">
        <f>+ABS(SUMIF($A$4:$A$11183,A6482,$H$4:$H$11183)-IF(ISERROR(VLOOKUP(A6482,Seguimiento_Mar_2025!G$4:U$356,15,FALSE)),0,VLOOKUP(A6482,Seguimiento_Mar_2025!G$4:U$356,15,FALSE)))</f>
        <v>0</v>
      </c>
    </row>
    <row r="6483" spans="1:9">
      <c r="A6483" s="2"/>
      <c r="B6483" s="1" t="str">
        <f>+IF(LEN(A6483)&gt;0,VLOOKUP(A6483,Seguimiento_Mar_2025!G$4:H$356,2,FALSE),"")</f>
        <v/>
      </c>
      <c r="C6483" s="1" t="str">
        <f>+IF(LEN(A6483)&gt;0,VLOOKUP(A6483,Seguimiento_Mar_2025!G$4:J$356,4,FALSE),"")</f>
        <v/>
      </c>
      <c r="D6483" s="2"/>
      <c r="E6483" t="str">
        <f t="shared" si="203"/>
        <v/>
      </c>
      <c r="F6483" t="str">
        <f t="shared" si="204"/>
        <v/>
      </c>
      <c r="H6483" s="2"/>
      <c r="I6483">
        <f>+ABS(SUMIF($A$4:$A$11183,A6483,$H$4:$H$11183)-IF(ISERROR(VLOOKUP(A6483,Seguimiento_Mar_2025!G$4:U$356,15,FALSE)),0,VLOOKUP(A6483,Seguimiento_Mar_2025!G$4:U$356,15,FALSE)))</f>
        <v>0</v>
      </c>
    </row>
    <row r="6484" spans="1:9">
      <c r="A6484" s="2"/>
      <c r="B6484" s="1" t="str">
        <f>+IF(LEN(A6484)&gt;0,VLOOKUP(A6484,Seguimiento_Mar_2025!G$4:H$356,2,FALSE),"")</f>
        <v/>
      </c>
      <c r="C6484" s="1" t="str">
        <f>+IF(LEN(A6484)&gt;0,VLOOKUP(A6484,Seguimiento_Mar_2025!G$4:J$356,4,FALSE),"")</f>
        <v/>
      </c>
      <c r="D6484" s="2"/>
      <c r="E6484" t="str">
        <f t="shared" si="203"/>
        <v/>
      </c>
      <c r="F6484" t="str">
        <f t="shared" si="204"/>
        <v/>
      </c>
      <c r="H6484" s="2"/>
      <c r="I6484">
        <f>+ABS(SUMIF($A$4:$A$11183,A6484,$H$4:$H$11183)-IF(ISERROR(VLOOKUP(A6484,Seguimiento_Mar_2025!G$4:U$356,15,FALSE)),0,VLOOKUP(A6484,Seguimiento_Mar_2025!G$4:U$356,15,FALSE)))</f>
        <v>0</v>
      </c>
    </row>
    <row r="6485" spans="1:9">
      <c r="A6485" s="2"/>
      <c r="B6485" s="1" t="str">
        <f>+IF(LEN(A6485)&gt;0,VLOOKUP(A6485,Seguimiento_Mar_2025!G$4:H$356,2,FALSE),"")</f>
        <v/>
      </c>
      <c r="C6485" s="1" t="str">
        <f>+IF(LEN(A6485)&gt;0,VLOOKUP(A6485,Seguimiento_Mar_2025!G$4:J$356,4,FALSE),"")</f>
        <v/>
      </c>
      <c r="D6485" s="2"/>
      <c r="E6485" t="str">
        <f t="shared" si="203"/>
        <v/>
      </c>
      <c r="F6485" t="str">
        <f t="shared" si="204"/>
        <v/>
      </c>
      <c r="H6485" s="2"/>
      <c r="I6485">
        <f>+ABS(SUMIF($A$4:$A$11183,A6485,$H$4:$H$11183)-IF(ISERROR(VLOOKUP(A6485,Seguimiento_Mar_2025!G$4:U$356,15,FALSE)),0,VLOOKUP(A6485,Seguimiento_Mar_2025!G$4:U$356,15,FALSE)))</f>
        <v>0</v>
      </c>
    </row>
    <row r="6486" spans="1:9">
      <c r="A6486" s="2"/>
      <c r="B6486" s="1" t="str">
        <f>+IF(LEN(A6486)&gt;0,VLOOKUP(A6486,Seguimiento_Mar_2025!G$4:H$356,2,FALSE),"")</f>
        <v/>
      </c>
      <c r="C6486" s="1" t="str">
        <f>+IF(LEN(A6486)&gt;0,VLOOKUP(A6486,Seguimiento_Mar_2025!G$4:J$356,4,FALSE),"")</f>
        <v/>
      </c>
      <c r="D6486" s="2"/>
      <c r="E6486" t="str">
        <f t="shared" si="203"/>
        <v/>
      </c>
      <c r="F6486" t="str">
        <f t="shared" si="204"/>
        <v/>
      </c>
      <c r="H6486" s="2"/>
      <c r="I6486">
        <f>+ABS(SUMIF($A$4:$A$11183,A6486,$H$4:$H$11183)-IF(ISERROR(VLOOKUP(A6486,Seguimiento_Mar_2025!G$4:U$356,15,FALSE)),0,VLOOKUP(A6486,Seguimiento_Mar_2025!G$4:U$356,15,FALSE)))</f>
        <v>0</v>
      </c>
    </row>
    <row r="6487" spans="1:9">
      <c r="A6487" s="2"/>
      <c r="B6487" s="1" t="str">
        <f>+IF(LEN(A6487)&gt;0,VLOOKUP(A6487,Seguimiento_Mar_2025!G$4:H$356,2,FALSE),"")</f>
        <v/>
      </c>
      <c r="C6487" s="1" t="str">
        <f>+IF(LEN(A6487)&gt;0,VLOOKUP(A6487,Seguimiento_Mar_2025!G$4:J$356,4,FALSE),"")</f>
        <v/>
      </c>
      <c r="D6487" s="2"/>
      <c r="E6487" t="str">
        <f t="shared" si="203"/>
        <v/>
      </c>
      <c r="F6487" t="str">
        <f t="shared" si="204"/>
        <v/>
      </c>
      <c r="H6487" s="2"/>
      <c r="I6487">
        <f>+ABS(SUMIF($A$4:$A$11183,A6487,$H$4:$H$11183)-IF(ISERROR(VLOOKUP(A6487,Seguimiento_Mar_2025!G$4:U$356,15,FALSE)),0,VLOOKUP(A6487,Seguimiento_Mar_2025!G$4:U$356,15,FALSE)))</f>
        <v>0</v>
      </c>
    </row>
    <row r="6488" spans="1:9">
      <c r="A6488" s="2"/>
      <c r="B6488" s="1" t="str">
        <f>+IF(LEN(A6488)&gt;0,VLOOKUP(A6488,Seguimiento_Mar_2025!G$4:H$356,2,FALSE),"")</f>
        <v/>
      </c>
      <c r="C6488" s="1" t="str">
        <f>+IF(LEN(A6488)&gt;0,VLOOKUP(A6488,Seguimiento_Mar_2025!G$4:J$356,4,FALSE),"")</f>
        <v/>
      </c>
      <c r="D6488" s="2"/>
      <c r="E6488" t="str">
        <f t="shared" si="203"/>
        <v/>
      </c>
      <c r="F6488" t="str">
        <f t="shared" si="204"/>
        <v/>
      </c>
      <c r="H6488" s="2"/>
      <c r="I6488">
        <f>+ABS(SUMIF($A$4:$A$11183,A6488,$H$4:$H$11183)-IF(ISERROR(VLOOKUP(A6488,Seguimiento_Mar_2025!G$4:U$356,15,FALSE)),0,VLOOKUP(A6488,Seguimiento_Mar_2025!G$4:U$356,15,FALSE)))</f>
        <v>0</v>
      </c>
    </row>
    <row r="6489" spans="1:9">
      <c r="A6489" s="2"/>
      <c r="B6489" s="1" t="str">
        <f>+IF(LEN(A6489)&gt;0,VLOOKUP(A6489,Seguimiento_Mar_2025!G$4:H$356,2,FALSE),"")</f>
        <v/>
      </c>
      <c r="C6489" s="1" t="str">
        <f>+IF(LEN(A6489)&gt;0,VLOOKUP(A6489,Seguimiento_Mar_2025!G$4:J$356,4,FALSE),"")</f>
        <v/>
      </c>
      <c r="D6489" s="2"/>
      <c r="E6489" t="str">
        <f t="shared" si="203"/>
        <v/>
      </c>
      <c r="F6489" t="str">
        <f t="shared" si="204"/>
        <v/>
      </c>
      <c r="H6489" s="2"/>
      <c r="I6489">
        <f>+ABS(SUMIF($A$4:$A$11183,A6489,$H$4:$H$11183)-IF(ISERROR(VLOOKUP(A6489,Seguimiento_Mar_2025!G$4:U$356,15,FALSE)),0,VLOOKUP(A6489,Seguimiento_Mar_2025!G$4:U$356,15,FALSE)))</f>
        <v>0</v>
      </c>
    </row>
    <row r="6490" spans="1:9">
      <c r="A6490" s="2"/>
      <c r="B6490" s="1" t="str">
        <f>+IF(LEN(A6490)&gt;0,VLOOKUP(A6490,Seguimiento_Mar_2025!G$4:H$356,2,FALSE),"")</f>
        <v/>
      </c>
      <c r="C6490" s="1" t="str">
        <f>+IF(LEN(A6490)&gt;0,VLOOKUP(A6490,Seguimiento_Mar_2025!G$4:J$356,4,FALSE),"")</f>
        <v/>
      </c>
      <c r="D6490" s="2"/>
      <c r="E6490" t="str">
        <f t="shared" si="203"/>
        <v/>
      </c>
      <c r="F6490" t="str">
        <f t="shared" si="204"/>
        <v/>
      </c>
      <c r="H6490" s="2"/>
      <c r="I6490">
        <f>+ABS(SUMIF($A$4:$A$11183,A6490,$H$4:$H$11183)-IF(ISERROR(VLOOKUP(A6490,Seguimiento_Mar_2025!G$4:U$356,15,FALSE)),0,VLOOKUP(A6490,Seguimiento_Mar_2025!G$4:U$356,15,FALSE)))</f>
        <v>0</v>
      </c>
    </row>
    <row r="6491" spans="1:9">
      <c r="A6491" s="2"/>
      <c r="B6491" s="1" t="str">
        <f>+IF(LEN(A6491)&gt;0,VLOOKUP(A6491,Seguimiento_Mar_2025!G$4:H$356,2,FALSE),"")</f>
        <v/>
      </c>
      <c r="C6491" s="1" t="str">
        <f>+IF(LEN(A6491)&gt;0,VLOOKUP(A6491,Seguimiento_Mar_2025!G$4:J$356,4,FALSE),"")</f>
        <v/>
      </c>
      <c r="D6491" s="2"/>
      <c r="E6491" t="str">
        <f t="shared" si="203"/>
        <v/>
      </c>
      <c r="F6491" t="str">
        <f t="shared" si="204"/>
        <v/>
      </c>
      <c r="H6491" s="2"/>
      <c r="I6491">
        <f>+ABS(SUMIF($A$4:$A$11183,A6491,$H$4:$H$11183)-IF(ISERROR(VLOOKUP(A6491,Seguimiento_Mar_2025!G$4:U$356,15,FALSE)),0,VLOOKUP(A6491,Seguimiento_Mar_2025!G$4:U$356,15,FALSE)))</f>
        <v>0</v>
      </c>
    </row>
    <row r="6492" spans="1:9">
      <c r="A6492" s="2"/>
      <c r="B6492" s="1" t="str">
        <f>+IF(LEN(A6492)&gt;0,VLOOKUP(A6492,Seguimiento_Mar_2025!G$4:H$356,2,FALSE),"")</f>
        <v/>
      </c>
      <c r="C6492" s="1" t="str">
        <f>+IF(LEN(A6492)&gt;0,VLOOKUP(A6492,Seguimiento_Mar_2025!G$4:J$356,4,FALSE),"")</f>
        <v/>
      </c>
      <c r="D6492" s="2"/>
      <c r="E6492" t="str">
        <f t="shared" si="203"/>
        <v/>
      </c>
      <c r="F6492" t="str">
        <f t="shared" si="204"/>
        <v/>
      </c>
      <c r="H6492" s="2"/>
      <c r="I6492">
        <f>+ABS(SUMIF($A$4:$A$11183,A6492,$H$4:$H$11183)-IF(ISERROR(VLOOKUP(A6492,Seguimiento_Mar_2025!G$4:U$356,15,FALSE)),0,VLOOKUP(A6492,Seguimiento_Mar_2025!G$4:U$356,15,FALSE)))</f>
        <v>0</v>
      </c>
    </row>
    <row r="6493" spans="1:9">
      <c r="A6493" s="2"/>
      <c r="B6493" s="1" t="str">
        <f>+IF(LEN(A6493)&gt;0,VLOOKUP(A6493,Seguimiento_Mar_2025!G$4:H$356,2,FALSE),"")</f>
        <v/>
      </c>
      <c r="C6493" s="1" t="str">
        <f>+IF(LEN(A6493)&gt;0,VLOOKUP(A6493,Seguimiento_Mar_2025!G$4:J$356,4,FALSE),"")</f>
        <v/>
      </c>
      <c r="D6493" s="2"/>
      <c r="E6493" t="str">
        <f t="shared" si="203"/>
        <v/>
      </c>
      <c r="F6493" t="str">
        <f t="shared" si="204"/>
        <v/>
      </c>
      <c r="H6493" s="2"/>
      <c r="I6493">
        <f>+ABS(SUMIF($A$4:$A$11183,A6493,$H$4:$H$11183)-IF(ISERROR(VLOOKUP(A6493,Seguimiento_Mar_2025!G$4:U$356,15,FALSE)),0,VLOOKUP(A6493,Seguimiento_Mar_2025!G$4:U$356,15,FALSE)))</f>
        <v>0</v>
      </c>
    </row>
    <row r="6494" spans="1:9">
      <c r="A6494" s="2"/>
      <c r="B6494" s="1" t="str">
        <f>+IF(LEN(A6494)&gt;0,VLOOKUP(A6494,Seguimiento_Mar_2025!G$4:H$356,2,FALSE),"")</f>
        <v/>
      </c>
      <c r="C6494" s="1" t="str">
        <f>+IF(LEN(A6494)&gt;0,VLOOKUP(A6494,Seguimiento_Mar_2025!G$4:J$356,4,FALSE),"")</f>
        <v/>
      </c>
      <c r="D6494" s="2"/>
      <c r="E6494" t="str">
        <f t="shared" si="203"/>
        <v/>
      </c>
      <c r="F6494" t="str">
        <f t="shared" si="204"/>
        <v/>
      </c>
      <c r="H6494" s="2"/>
      <c r="I6494">
        <f>+ABS(SUMIF($A$4:$A$11183,A6494,$H$4:$H$11183)-IF(ISERROR(VLOOKUP(A6494,Seguimiento_Mar_2025!G$4:U$356,15,FALSE)),0,VLOOKUP(A6494,Seguimiento_Mar_2025!G$4:U$356,15,FALSE)))</f>
        <v>0</v>
      </c>
    </row>
    <row r="6495" spans="1:9">
      <c r="A6495" s="2"/>
      <c r="B6495" s="1" t="str">
        <f>+IF(LEN(A6495)&gt;0,VLOOKUP(A6495,Seguimiento_Mar_2025!G$4:H$356,2,FALSE),"")</f>
        <v/>
      </c>
      <c r="C6495" s="1" t="str">
        <f>+IF(LEN(A6495)&gt;0,VLOOKUP(A6495,Seguimiento_Mar_2025!G$4:J$356,4,FALSE),"")</f>
        <v/>
      </c>
      <c r="D6495" s="2"/>
      <c r="E6495" t="str">
        <f t="shared" si="203"/>
        <v/>
      </c>
      <c r="F6495" t="str">
        <f t="shared" si="204"/>
        <v/>
      </c>
      <c r="H6495" s="2"/>
      <c r="I6495">
        <f>+ABS(SUMIF($A$4:$A$11183,A6495,$H$4:$H$11183)-IF(ISERROR(VLOOKUP(A6495,Seguimiento_Mar_2025!G$4:U$356,15,FALSE)),0,VLOOKUP(A6495,Seguimiento_Mar_2025!G$4:U$356,15,FALSE)))</f>
        <v>0</v>
      </c>
    </row>
    <row r="6496" spans="1:9">
      <c r="A6496" s="2"/>
      <c r="B6496" s="1" t="str">
        <f>+IF(LEN(A6496)&gt;0,VLOOKUP(A6496,Seguimiento_Mar_2025!G$4:H$356,2,FALSE),"")</f>
        <v/>
      </c>
      <c r="C6496" s="1" t="str">
        <f>+IF(LEN(A6496)&gt;0,VLOOKUP(A6496,Seguimiento_Mar_2025!G$4:J$356,4,FALSE),"")</f>
        <v/>
      </c>
      <c r="D6496" s="2"/>
      <c r="E6496" t="str">
        <f t="shared" si="203"/>
        <v/>
      </c>
      <c r="F6496" t="str">
        <f t="shared" si="204"/>
        <v/>
      </c>
      <c r="H6496" s="2"/>
      <c r="I6496">
        <f>+ABS(SUMIF($A$4:$A$11183,A6496,$H$4:$H$11183)-IF(ISERROR(VLOOKUP(A6496,Seguimiento_Mar_2025!G$4:U$356,15,FALSE)),0,VLOOKUP(A6496,Seguimiento_Mar_2025!G$4:U$356,15,FALSE)))</f>
        <v>0</v>
      </c>
    </row>
    <row r="6497" spans="1:9">
      <c r="A6497" s="2"/>
      <c r="B6497" s="1" t="str">
        <f>+IF(LEN(A6497)&gt;0,VLOOKUP(A6497,Seguimiento_Mar_2025!G$4:H$356,2,FALSE),"")</f>
        <v/>
      </c>
      <c r="C6497" s="1" t="str">
        <f>+IF(LEN(A6497)&gt;0,VLOOKUP(A6497,Seguimiento_Mar_2025!G$4:J$356,4,FALSE),"")</f>
        <v/>
      </c>
      <c r="D6497" s="2"/>
      <c r="E6497" t="str">
        <f t="shared" si="203"/>
        <v/>
      </c>
      <c r="F6497" t="str">
        <f t="shared" si="204"/>
        <v/>
      </c>
      <c r="H6497" s="2"/>
      <c r="I6497">
        <f>+ABS(SUMIF($A$4:$A$11183,A6497,$H$4:$H$11183)-IF(ISERROR(VLOOKUP(A6497,Seguimiento_Mar_2025!G$4:U$356,15,FALSE)),0,VLOOKUP(A6497,Seguimiento_Mar_2025!G$4:U$356,15,FALSE)))</f>
        <v>0</v>
      </c>
    </row>
    <row r="6498" spans="1:9">
      <c r="A6498" s="2"/>
      <c r="B6498" s="1" t="str">
        <f>+IF(LEN(A6498)&gt;0,VLOOKUP(A6498,Seguimiento_Mar_2025!G$4:H$356,2,FALSE),"")</f>
        <v/>
      </c>
      <c r="C6498" s="1" t="str">
        <f>+IF(LEN(A6498)&gt;0,VLOOKUP(A6498,Seguimiento_Mar_2025!G$4:J$356,4,FALSE),"")</f>
        <v/>
      </c>
      <c r="D6498" s="2"/>
      <c r="E6498" t="str">
        <f t="shared" si="203"/>
        <v/>
      </c>
      <c r="F6498" t="str">
        <f t="shared" si="204"/>
        <v/>
      </c>
      <c r="H6498" s="2"/>
      <c r="I6498">
        <f>+ABS(SUMIF($A$4:$A$11183,A6498,$H$4:$H$11183)-IF(ISERROR(VLOOKUP(A6498,Seguimiento_Mar_2025!G$4:U$356,15,FALSE)),0,VLOOKUP(A6498,Seguimiento_Mar_2025!G$4:U$356,15,FALSE)))</f>
        <v>0</v>
      </c>
    </row>
    <row r="6499" spans="1:9">
      <c r="A6499" s="2"/>
      <c r="B6499" s="1" t="str">
        <f>+IF(LEN(A6499)&gt;0,VLOOKUP(A6499,Seguimiento_Mar_2025!G$4:H$356,2,FALSE),"")</f>
        <v/>
      </c>
      <c r="C6499" s="1" t="str">
        <f>+IF(LEN(A6499)&gt;0,VLOOKUP(A6499,Seguimiento_Mar_2025!G$4:J$356,4,FALSE),"")</f>
        <v/>
      </c>
      <c r="D6499" s="2"/>
      <c r="E6499" t="str">
        <f t="shared" si="203"/>
        <v/>
      </c>
      <c r="F6499" t="str">
        <f t="shared" si="204"/>
        <v/>
      </c>
      <c r="H6499" s="2"/>
      <c r="I6499">
        <f>+ABS(SUMIF($A$4:$A$11183,A6499,$H$4:$H$11183)-IF(ISERROR(VLOOKUP(A6499,Seguimiento_Mar_2025!G$4:U$356,15,FALSE)),0,VLOOKUP(A6499,Seguimiento_Mar_2025!G$4:U$356,15,FALSE)))</f>
        <v>0</v>
      </c>
    </row>
    <row r="6500" spans="1:9">
      <c r="A6500" s="2"/>
      <c r="B6500" s="1" t="str">
        <f>+IF(LEN(A6500)&gt;0,VLOOKUP(A6500,Seguimiento_Mar_2025!G$4:H$356,2,FALSE),"")</f>
        <v/>
      </c>
      <c r="C6500" s="1" t="str">
        <f>+IF(LEN(A6500)&gt;0,VLOOKUP(A6500,Seguimiento_Mar_2025!G$4:J$356,4,FALSE),"")</f>
        <v/>
      </c>
      <c r="D6500" s="2"/>
      <c r="E6500" t="str">
        <f t="shared" si="203"/>
        <v/>
      </c>
      <c r="F6500" t="str">
        <f t="shared" si="204"/>
        <v/>
      </c>
      <c r="H6500" s="2"/>
      <c r="I6500">
        <f>+ABS(SUMIF($A$4:$A$11183,A6500,$H$4:$H$11183)-IF(ISERROR(VLOOKUP(A6500,Seguimiento_Mar_2025!G$4:U$356,15,FALSE)),0,VLOOKUP(A6500,Seguimiento_Mar_2025!G$4:U$356,15,FALSE)))</f>
        <v>0</v>
      </c>
    </row>
    <row r="6501" spans="1:9">
      <c r="A6501" s="2"/>
      <c r="B6501" s="1" t="str">
        <f>+IF(LEN(A6501)&gt;0,VLOOKUP(A6501,Seguimiento_Mar_2025!G$4:H$356,2,FALSE),"")</f>
        <v/>
      </c>
      <c r="C6501" s="1" t="str">
        <f>+IF(LEN(A6501)&gt;0,VLOOKUP(A6501,Seguimiento_Mar_2025!G$4:J$356,4,FALSE),"")</f>
        <v/>
      </c>
      <c r="D6501" s="2"/>
      <c r="E6501" t="str">
        <f t="shared" si="203"/>
        <v/>
      </c>
      <c r="F6501" t="str">
        <f t="shared" si="204"/>
        <v/>
      </c>
      <c r="H6501" s="2"/>
      <c r="I6501">
        <f>+ABS(SUMIF($A$4:$A$11183,A6501,$H$4:$H$11183)-IF(ISERROR(VLOOKUP(A6501,Seguimiento_Mar_2025!G$4:U$356,15,FALSE)),0,VLOOKUP(A6501,Seguimiento_Mar_2025!G$4:U$356,15,FALSE)))</f>
        <v>0</v>
      </c>
    </row>
    <row r="6502" spans="1:9">
      <c r="A6502" s="2"/>
      <c r="B6502" s="1" t="str">
        <f>+IF(LEN(A6502)&gt;0,VLOOKUP(A6502,Seguimiento_Mar_2025!G$4:H$356,2,FALSE),"")</f>
        <v/>
      </c>
      <c r="C6502" s="1" t="str">
        <f>+IF(LEN(A6502)&gt;0,VLOOKUP(A6502,Seguimiento_Mar_2025!G$4:J$356,4,FALSE),"")</f>
        <v/>
      </c>
      <c r="D6502" s="2"/>
      <c r="E6502" t="str">
        <f t="shared" si="203"/>
        <v/>
      </c>
      <c r="F6502" t="str">
        <f t="shared" si="204"/>
        <v/>
      </c>
      <c r="H6502" s="2"/>
      <c r="I6502">
        <f>+ABS(SUMIF($A$4:$A$11183,A6502,$H$4:$H$11183)-IF(ISERROR(VLOOKUP(A6502,Seguimiento_Mar_2025!G$4:U$356,15,FALSE)),0,VLOOKUP(A6502,Seguimiento_Mar_2025!G$4:U$356,15,FALSE)))</f>
        <v>0</v>
      </c>
    </row>
    <row r="6503" spans="1:9">
      <c r="A6503" s="2"/>
      <c r="B6503" s="1" t="str">
        <f>+IF(LEN(A6503)&gt;0,VLOOKUP(A6503,Seguimiento_Mar_2025!G$4:H$356,2,FALSE),"")</f>
        <v/>
      </c>
      <c r="C6503" s="1" t="str">
        <f>+IF(LEN(A6503)&gt;0,VLOOKUP(A6503,Seguimiento_Mar_2025!G$4:J$356,4,FALSE),"")</f>
        <v/>
      </c>
      <c r="D6503" s="2"/>
      <c r="E6503" t="str">
        <f t="shared" si="203"/>
        <v/>
      </c>
      <c r="F6503" t="str">
        <f t="shared" si="204"/>
        <v/>
      </c>
      <c r="H6503" s="2"/>
      <c r="I6503">
        <f>+ABS(SUMIF($A$4:$A$11183,A6503,$H$4:$H$11183)-IF(ISERROR(VLOOKUP(A6503,Seguimiento_Mar_2025!G$4:U$356,15,FALSE)),0,VLOOKUP(A6503,Seguimiento_Mar_2025!G$4:U$356,15,FALSE)))</f>
        <v>0</v>
      </c>
    </row>
    <row r="6504" spans="1:9">
      <c r="A6504" s="2"/>
      <c r="B6504" s="1" t="str">
        <f>+IF(LEN(A6504)&gt;0,VLOOKUP(A6504,Seguimiento_Mar_2025!G$4:H$356,2,FALSE),"")</f>
        <v/>
      </c>
      <c r="C6504" s="1" t="str">
        <f>+IF(LEN(A6504)&gt;0,VLOOKUP(A6504,Seguimiento_Mar_2025!G$4:J$356,4,FALSE),"")</f>
        <v/>
      </c>
      <c r="D6504" s="2"/>
      <c r="E6504" t="str">
        <f t="shared" si="203"/>
        <v/>
      </c>
      <c r="F6504" t="str">
        <f t="shared" si="204"/>
        <v/>
      </c>
      <c r="H6504" s="2"/>
      <c r="I6504">
        <f>+ABS(SUMIF($A$4:$A$11183,A6504,$H$4:$H$11183)-IF(ISERROR(VLOOKUP(A6504,Seguimiento_Mar_2025!G$4:U$356,15,FALSE)),0,VLOOKUP(A6504,Seguimiento_Mar_2025!G$4:U$356,15,FALSE)))</f>
        <v>0</v>
      </c>
    </row>
    <row r="6505" spans="1:9">
      <c r="A6505" s="2"/>
      <c r="B6505" s="1" t="str">
        <f>+IF(LEN(A6505)&gt;0,VLOOKUP(A6505,Seguimiento_Mar_2025!G$4:H$356,2,FALSE),"")</f>
        <v/>
      </c>
      <c r="C6505" s="1" t="str">
        <f>+IF(LEN(A6505)&gt;0,VLOOKUP(A6505,Seguimiento_Mar_2025!G$4:J$356,4,FALSE),"")</f>
        <v/>
      </c>
      <c r="D6505" s="2"/>
      <c r="E6505" t="str">
        <f t="shared" ref="E6505:E6568" si="205">+A6505&amp;D6505</f>
        <v/>
      </c>
      <c r="F6505" t="str">
        <f t="shared" si="204"/>
        <v/>
      </c>
      <c r="H6505" s="2"/>
      <c r="I6505">
        <f>+ABS(SUMIF($A$4:$A$11183,A6505,$H$4:$H$11183)-IF(ISERROR(VLOOKUP(A6505,Seguimiento_Mar_2025!G$4:U$356,15,FALSE)),0,VLOOKUP(A6505,Seguimiento_Mar_2025!G$4:U$356,15,FALSE)))</f>
        <v>0</v>
      </c>
    </row>
    <row r="6506" spans="1:9">
      <c r="A6506" s="2"/>
      <c r="B6506" s="1" t="str">
        <f>+IF(LEN(A6506)&gt;0,VLOOKUP(A6506,Seguimiento_Mar_2025!G$4:H$356,2,FALSE),"")</f>
        <v/>
      </c>
      <c r="C6506" s="1" t="str">
        <f>+IF(LEN(A6506)&gt;0,VLOOKUP(A6506,Seguimiento_Mar_2025!G$4:J$356,4,FALSE),"")</f>
        <v/>
      </c>
      <c r="D6506" s="2"/>
      <c r="E6506" t="str">
        <f t="shared" si="205"/>
        <v/>
      </c>
      <c r="F6506" t="str">
        <f t="shared" si="204"/>
        <v/>
      </c>
      <c r="H6506" s="2"/>
      <c r="I6506">
        <f>+ABS(SUMIF($A$4:$A$11183,A6506,$H$4:$H$11183)-IF(ISERROR(VLOOKUP(A6506,Seguimiento_Mar_2025!G$4:U$356,15,FALSE)),0,VLOOKUP(A6506,Seguimiento_Mar_2025!G$4:U$356,15,FALSE)))</f>
        <v>0</v>
      </c>
    </row>
    <row r="6507" spans="1:9">
      <c r="A6507" s="2"/>
      <c r="B6507" s="1" t="str">
        <f>+IF(LEN(A6507)&gt;0,VLOOKUP(A6507,Seguimiento_Mar_2025!G$4:H$356,2,FALSE),"")</f>
        <v/>
      </c>
      <c r="C6507" s="1" t="str">
        <f>+IF(LEN(A6507)&gt;0,VLOOKUP(A6507,Seguimiento_Mar_2025!G$4:J$356,4,FALSE),"")</f>
        <v/>
      </c>
      <c r="D6507" s="2"/>
      <c r="E6507" t="str">
        <f t="shared" si="205"/>
        <v/>
      </c>
      <c r="F6507" t="str">
        <f t="shared" si="204"/>
        <v/>
      </c>
      <c r="H6507" s="2"/>
      <c r="I6507">
        <f>+ABS(SUMIF($A$4:$A$11183,A6507,$H$4:$H$11183)-IF(ISERROR(VLOOKUP(A6507,Seguimiento_Mar_2025!G$4:U$356,15,FALSE)),0,VLOOKUP(A6507,Seguimiento_Mar_2025!G$4:U$356,15,FALSE)))</f>
        <v>0</v>
      </c>
    </row>
    <row r="6508" spans="1:9">
      <c r="A6508" s="2"/>
      <c r="B6508" s="1" t="str">
        <f>+IF(LEN(A6508)&gt;0,VLOOKUP(A6508,Seguimiento_Mar_2025!G$4:H$356,2,FALSE),"")</f>
        <v/>
      </c>
      <c r="C6508" s="1" t="str">
        <f>+IF(LEN(A6508)&gt;0,VLOOKUP(A6508,Seguimiento_Mar_2025!G$4:J$356,4,FALSE),"")</f>
        <v/>
      </c>
      <c r="D6508" s="2"/>
      <c r="E6508" t="str">
        <f t="shared" si="205"/>
        <v/>
      </c>
      <c r="F6508" t="str">
        <f t="shared" si="204"/>
        <v/>
      </c>
      <c r="H6508" s="2"/>
      <c r="I6508">
        <f>+ABS(SUMIF($A$4:$A$11183,A6508,$H$4:$H$11183)-IF(ISERROR(VLOOKUP(A6508,Seguimiento_Mar_2025!G$4:U$356,15,FALSE)),0,VLOOKUP(A6508,Seguimiento_Mar_2025!G$4:U$356,15,FALSE)))</f>
        <v>0</v>
      </c>
    </row>
    <row r="6509" spans="1:9">
      <c r="A6509" s="2"/>
      <c r="B6509" s="1" t="str">
        <f>+IF(LEN(A6509)&gt;0,VLOOKUP(A6509,Seguimiento_Mar_2025!G$4:H$356,2,FALSE),"")</f>
        <v/>
      </c>
      <c r="C6509" s="1" t="str">
        <f>+IF(LEN(A6509)&gt;0,VLOOKUP(A6509,Seguimiento_Mar_2025!G$4:J$356,4,FALSE),"")</f>
        <v/>
      </c>
      <c r="D6509" s="2"/>
      <c r="E6509" t="str">
        <f t="shared" si="205"/>
        <v/>
      </c>
      <c r="F6509" t="str">
        <f t="shared" si="204"/>
        <v/>
      </c>
      <c r="H6509" s="2"/>
      <c r="I6509">
        <f>+ABS(SUMIF($A$4:$A$11183,A6509,$H$4:$H$11183)-IF(ISERROR(VLOOKUP(A6509,Seguimiento_Mar_2025!G$4:U$356,15,FALSE)),0,VLOOKUP(A6509,Seguimiento_Mar_2025!G$4:U$356,15,FALSE)))</f>
        <v>0</v>
      </c>
    </row>
    <row r="6510" spans="1:9">
      <c r="A6510" s="2"/>
      <c r="B6510" s="1" t="str">
        <f>+IF(LEN(A6510)&gt;0,VLOOKUP(A6510,Seguimiento_Mar_2025!G$4:H$356,2,FALSE),"")</f>
        <v/>
      </c>
      <c r="C6510" s="1" t="str">
        <f>+IF(LEN(A6510)&gt;0,VLOOKUP(A6510,Seguimiento_Mar_2025!G$4:J$356,4,FALSE),"")</f>
        <v/>
      </c>
      <c r="D6510" s="2"/>
      <c r="E6510" t="str">
        <f t="shared" si="205"/>
        <v/>
      </c>
      <c r="F6510" t="str">
        <f t="shared" si="204"/>
        <v/>
      </c>
      <c r="H6510" s="2"/>
      <c r="I6510">
        <f>+ABS(SUMIF($A$4:$A$11183,A6510,$H$4:$H$11183)-IF(ISERROR(VLOOKUP(A6510,Seguimiento_Mar_2025!G$4:U$356,15,FALSE)),0,VLOOKUP(A6510,Seguimiento_Mar_2025!G$4:U$356,15,FALSE)))</f>
        <v>0</v>
      </c>
    </row>
    <row r="6511" spans="1:9">
      <c r="A6511" s="2"/>
      <c r="B6511" s="1" t="str">
        <f>+IF(LEN(A6511)&gt;0,VLOOKUP(A6511,Seguimiento_Mar_2025!G$4:H$356,2,FALSE),"")</f>
        <v/>
      </c>
      <c r="C6511" s="1" t="str">
        <f>+IF(LEN(A6511)&gt;0,VLOOKUP(A6511,Seguimiento_Mar_2025!G$4:J$356,4,FALSE),"")</f>
        <v/>
      </c>
      <c r="D6511" s="2"/>
      <c r="E6511" t="str">
        <f t="shared" si="205"/>
        <v/>
      </c>
      <c r="F6511" t="str">
        <f t="shared" si="204"/>
        <v/>
      </c>
      <c r="H6511" s="2"/>
      <c r="I6511">
        <f>+ABS(SUMIF($A$4:$A$11183,A6511,$H$4:$H$11183)-IF(ISERROR(VLOOKUP(A6511,Seguimiento_Mar_2025!G$4:U$356,15,FALSE)),0,VLOOKUP(A6511,Seguimiento_Mar_2025!G$4:U$356,15,FALSE)))</f>
        <v>0</v>
      </c>
    </row>
    <row r="6512" spans="1:9">
      <c r="A6512" s="2"/>
      <c r="B6512" s="1" t="str">
        <f>+IF(LEN(A6512)&gt;0,VLOOKUP(A6512,Seguimiento_Mar_2025!G$4:H$356,2,FALSE),"")</f>
        <v/>
      </c>
      <c r="C6512" s="1" t="str">
        <f>+IF(LEN(A6512)&gt;0,VLOOKUP(A6512,Seguimiento_Mar_2025!G$4:J$356,4,FALSE),"")</f>
        <v/>
      </c>
      <c r="D6512" s="2"/>
      <c r="E6512" t="str">
        <f t="shared" si="205"/>
        <v/>
      </c>
      <c r="F6512" t="str">
        <f t="shared" si="204"/>
        <v/>
      </c>
      <c r="H6512" s="2"/>
      <c r="I6512">
        <f>+ABS(SUMIF($A$4:$A$11183,A6512,$H$4:$H$11183)-IF(ISERROR(VLOOKUP(A6512,Seguimiento_Mar_2025!G$4:U$356,15,FALSE)),0,VLOOKUP(A6512,Seguimiento_Mar_2025!G$4:U$356,15,FALSE)))</f>
        <v>0</v>
      </c>
    </row>
    <row r="6513" spans="1:9">
      <c r="A6513" s="2"/>
      <c r="B6513" s="1" t="str">
        <f>+IF(LEN(A6513)&gt;0,VLOOKUP(A6513,Seguimiento_Mar_2025!G$4:H$356,2,FALSE),"")</f>
        <v/>
      </c>
      <c r="C6513" s="1" t="str">
        <f>+IF(LEN(A6513)&gt;0,VLOOKUP(A6513,Seguimiento_Mar_2025!G$4:J$356,4,FALSE),"")</f>
        <v/>
      </c>
      <c r="D6513" s="2"/>
      <c r="E6513" t="str">
        <f t="shared" si="205"/>
        <v/>
      </c>
      <c r="F6513" t="str">
        <f t="shared" si="204"/>
        <v/>
      </c>
      <c r="H6513" s="2"/>
      <c r="I6513">
        <f>+ABS(SUMIF($A$4:$A$11183,A6513,$H$4:$H$11183)-IF(ISERROR(VLOOKUP(A6513,Seguimiento_Mar_2025!G$4:U$356,15,FALSE)),0,VLOOKUP(A6513,Seguimiento_Mar_2025!G$4:U$356,15,FALSE)))</f>
        <v>0</v>
      </c>
    </row>
    <row r="6514" spans="1:9">
      <c r="A6514" s="2"/>
      <c r="B6514" s="1" t="str">
        <f>+IF(LEN(A6514)&gt;0,VLOOKUP(A6514,Seguimiento_Mar_2025!G$4:H$356,2,FALSE),"")</f>
        <v/>
      </c>
      <c r="C6514" s="1" t="str">
        <f>+IF(LEN(A6514)&gt;0,VLOOKUP(A6514,Seguimiento_Mar_2025!G$4:J$356,4,FALSE),"")</f>
        <v/>
      </c>
      <c r="D6514" s="2"/>
      <c r="E6514" t="str">
        <f t="shared" si="205"/>
        <v/>
      </c>
      <c r="F6514" t="str">
        <f t="shared" si="204"/>
        <v/>
      </c>
      <c r="H6514" s="2"/>
      <c r="I6514">
        <f>+ABS(SUMIF($A$4:$A$11183,A6514,$H$4:$H$11183)-IF(ISERROR(VLOOKUP(A6514,Seguimiento_Mar_2025!G$4:U$356,15,FALSE)),0,VLOOKUP(A6514,Seguimiento_Mar_2025!G$4:U$356,15,FALSE)))</f>
        <v>0</v>
      </c>
    </row>
    <row r="6515" spans="1:9">
      <c r="A6515" s="2"/>
      <c r="B6515" s="1" t="str">
        <f>+IF(LEN(A6515)&gt;0,VLOOKUP(A6515,Seguimiento_Mar_2025!G$4:H$356,2,FALSE),"")</f>
        <v/>
      </c>
      <c r="C6515" s="1" t="str">
        <f>+IF(LEN(A6515)&gt;0,VLOOKUP(A6515,Seguimiento_Mar_2025!G$4:J$356,4,FALSE),"")</f>
        <v/>
      </c>
      <c r="D6515" s="2"/>
      <c r="E6515" t="str">
        <f t="shared" si="205"/>
        <v/>
      </c>
      <c r="F6515" t="str">
        <f t="shared" si="204"/>
        <v/>
      </c>
      <c r="H6515" s="2"/>
      <c r="I6515">
        <f>+ABS(SUMIF($A$4:$A$11183,A6515,$H$4:$H$11183)-IF(ISERROR(VLOOKUP(A6515,Seguimiento_Mar_2025!G$4:U$356,15,FALSE)),0,VLOOKUP(A6515,Seguimiento_Mar_2025!G$4:U$356,15,FALSE)))</f>
        <v>0</v>
      </c>
    </row>
    <row r="6516" spans="1:9">
      <c r="A6516" s="2"/>
      <c r="B6516" s="1" t="str">
        <f>+IF(LEN(A6516)&gt;0,VLOOKUP(A6516,Seguimiento_Mar_2025!G$4:H$356,2,FALSE),"")</f>
        <v/>
      </c>
      <c r="C6516" s="1" t="str">
        <f>+IF(LEN(A6516)&gt;0,VLOOKUP(A6516,Seguimiento_Mar_2025!G$4:J$356,4,FALSE),"")</f>
        <v/>
      </c>
      <c r="D6516" s="2"/>
      <c r="E6516" t="str">
        <f t="shared" si="205"/>
        <v/>
      </c>
      <c r="F6516" t="str">
        <f t="shared" si="204"/>
        <v/>
      </c>
      <c r="H6516" s="2"/>
      <c r="I6516">
        <f>+ABS(SUMIF($A$4:$A$11183,A6516,$H$4:$H$11183)-IF(ISERROR(VLOOKUP(A6516,Seguimiento_Mar_2025!G$4:U$356,15,FALSE)),0,VLOOKUP(A6516,Seguimiento_Mar_2025!G$4:U$356,15,FALSE)))</f>
        <v>0</v>
      </c>
    </row>
    <row r="6517" spans="1:9">
      <c r="A6517" s="2"/>
      <c r="B6517" s="1" t="str">
        <f>+IF(LEN(A6517)&gt;0,VLOOKUP(A6517,Seguimiento_Mar_2025!G$4:H$356,2,FALSE),"")</f>
        <v/>
      </c>
      <c r="C6517" s="1" t="str">
        <f>+IF(LEN(A6517)&gt;0,VLOOKUP(A6517,Seguimiento_Mar_2025!G$4:J$356,4,FALSE),"")</f>
        <v/>
      </c>
      <c r="D6517" s="2"/>
      <c r="E6517" t="str">
        <f t="shared" si="205"/>
        <v/>
      </c>
      <c r="F6517" t="str">
        <f t="shared" si="204"/>
        <v/>
      </c>
      <c r="H6517" s="2"/>
      <c r="I6517">
        <f>+ABS(SUMIF($A$4:$A$11183,A6517,$H$4:$H$11183)-IF(ISERROR(VLOOKUP(A6517,Seguimiento_Mar_2025!G$4:U$356,15,FALSE)),0,VLOOKUP(A6517,Seguimiento_Mar_2025!G$4:U$356,15,FALSE)))</f>
        <v>0</v>
      </c>
    </row>
    <row r="6518" spans="1:9">
      <c r="A6518" s="2"/>
      <c r="B6518" s="1" t="str">
        <f>+IF(LEN(A6518)&gt;0,VLOOKUP(A6518,Seguimiento_Mar_2025!G$4:H$356,2,FALSE),"")</f>
        <v/>
      </c>
      <c r="C6518" s="1" t="str">
        <f>+IF(LEN(A6518)&gt;0,VLOOKUP(A6518,Seguimiento_Mar_2025!G$4:J$356,4,FALSE),"")</f>
        <v/>
      </c>
      <c r="D6518" s="2"/>
      <c r="E6518" t="str">
        <f t="shared" si="205"/>
        <v/>
      </c>
      <c r="F6518" t="str">
        <f t="shared" si="204"/>
        <v/>
      </c>
      <c r="H6518" s="2"/>
      <c r="I6518">
        <f>+ABS(SUMIF($A$4:$A$11183,A6518,$H$4:$H$11183)-IF(ISERROR(VLOOKUP(A6518,Seguimiento_Mar_2025!G$4:U$356,15,FALSE)),0,VLOOKUP(A6518,Seguimiento_Mar_2025!G$4:U$356,15,FALSE)))</f>
        <v>0</v>
      </c>
    </row>
    <row r="6519" spans="1:9">
      <c r="A6519" s="2"/>
      <c r="B6519" s="1" t="str">
        <f>+IF(LEN(A6519)&gt;0,VLOOKUP(A6519,Seguimiento_Mar_2025!G$4:H$356,2,FALSE),"")</f>
        <v/>
      </c>
      <c r="C6519" s="1" t="str">
        <f>+IF(LEN(A6519)&gt;0,VLOOKUP(A6519,Seguimiento_Mar_2025!G$4:J$356,4,FALSE),"")</f>
        <v/>
      </c>
      <c r="D6519" s="2"/>
      <c r="E6519" t="str">
        <f t="shared" si="205"/>
        <v/>
      </c>
      <c r="F6519" t="str">
        <f t="shared" si="204"/>
        <v/>
      </c>
      <c r="H6519" s="2"/>
      <c r="I6519">
        <f>+ABS(SUMIF($A$4:$A$11183,A6519,$H$4:$H$11183)-IF(ISERROR(VLOOKUP(A6519,Seguimiento_Mar_2025!G$4:U$356,15,FALSE)),0,VLOOKUP(A6519,Seguimiento_Mar_2025!G$4:U$356,15,FALSE)))</f>
        <v>0</v>
      </c>
    </row>
    <row r="6520" spans="1:9">
      <c r="A6520" s="2"/>
      <c r="B6520" s="1" t="str">
        <f>+IF(LEN(A6520)&gt;0,VLOOKUP(A6520,Seguimiento_Mar_2025!G$4:H$356,2,FALSE),"")</f>
        <v/>
      </c>
      <c r="C6520" s="1" t="str">
        <f>+IF(LEN(A6520)&gt;0,VLOOKUP(A6520,Seguimiento_Mar_2025!G$4:J$356,4,FALSE),"")</f>
        <v/>
      </c>
      <c r="D6520" s="2"/>
      <c r="E6520" t="str">
        <f t="shared" si="205"/>
        <v/>
      </c>
      <c r="F6520" t="str">
        <f t="shared" si="204"/>
        <v/>
      </c>
      <c r="H6520" s="2"/>
      <c r="I6520">
        <f>+ABS(SUMIF($A$4:$A$11183,A6520,$H$4:$H$11183)-IF(ISERROR(VLOOKUP(A6520,Seguimiento_Mar_2025!G$4:U$356,15,FALSE)),0,VLOOKUP(A6520,Seguimiento_Mar_2025!G$4:U$356,15,FALSE)))</f>
        <v>0</v>
      </c>
    </row>
    <row r="6521" spans="1:9">
      <c r="A6521" s="2"/>
      <c r="B6521" s="1" t="str">
        <f>+IF(LEN(A6521)&gt;0,VLOOKUP(A6521,Seguimiento_Mar_2025!G$4:H$356,2,FALSE),"")</f>
        <v/>
      </c>
      <c r="C6521" s="1" t="str">
        <f>+IF(LEN(A6521)&gt;0,VLOOKUP(A6521,Seguimiento_Mar_2025!G$4:J$356,4,FALSE),"")</f>
        <v/>
      </c>
      <c r="D6521" s="2"/>
      <c r="E6521" t="str">
        <f t="shared" si="205"/>
        <v/>
      </c>
      <c r="F6521" t="str">
        <f t="shared" si="204"/>
        <v/>
      </c>
      <c r="H6521" s="2"/>
      <c r="I6521">
        <f>+ABS(SUMIF($A$4:$A$11183,A6521,$H$4:$H$11183)-IF(ISERROR(VLOOKUP(A6521,Seguimiento_Mar_2025!G$4:U$356,15,FALSE)),0,VLOOKUP(A6521,Seguimiento_Mar_2025!G$4:U$356,15,FALSE)))</f>
        <v>0</v>
      </c>
    </row>
    <row r="6522" spans="1:9">
      <c r="A6522" s="2"/>
      <c r="B6522" s="1" t="str">
        <f>+IF(LEN(A6522)&gt;0,VLOOKUP(A6522,Seguimiento_Mar_2025!G$4:H$356,2,FALSE),"")</f>
        <v/>
      </c>
      <c r="C6522" s="1" t="str">
        <f>+IF(LEN(A6522)&gt;0,VLOOKUP(A6522,Seguimiento_Mar_2025!G$4:J$356,4,FALSE),"")</f>
        <v/>
      </c>
      <c r="D6522" s="2"/>
      <c r="E6522" t="str">
        <f t="shared" si="205"/>
        <v/>
      </c>
      <c r="F6522" t="str">
        <f t="shared" si="204"/>
        <v/>
      </c>
      <c r="H6522" s="2"/>
      <c r="I6522">
        <f>+ABS(SUMIF($A$4:$A$11183,A6522,$H$4:$H$11183)-IF(ISERROR(VLOOKUP(A6522,Seguimiento_Mar_2025!G$4:U$356,15,FALSE)),0,VLOOKUP(A6522,Seguimiento_Mar_2025!G$4:U$356,15,FALSE)))</f>
        <v>0</v>
      </c>
    </row>
    <row r="6523" spans="1:9">
      <c r="A6523" s="2"/>
      <c r="B6523" s="1" t="str">
        <f>+IF(LEN(A6523)&gt;0,VLOOKUP(A6523,Seguimiento_Mar_2025!G$4:H$356,2,FALSE),"")</f>
        <v/>
      </c>
      <c r="C6523" s="1" t="str">
        <f>+IF(LEN(A6523)&gt;0,VLOOKUP(A6523,Seguimiento_Mar_2025!G$4:J$356,4,FALSE),"")</f>
        <v/>
      </c>
      <c r="D6523" s="2"/>
      <c r="E6523" t="str">
        <f t="shared" si="205"/>
        <v/>
      </c>
      <c r="F6523" t="str">
        <f t="shared" si="204"/>
        <v/>
      </c>
      <c r="H6523" s="2"/>
      <c r="I6523">
        <f>+ABS(SUMIF($A$4:$A$11183,A6523,$H$4:$H$11183)-IF(ISERROR(VLOOKUP(A6523,Seguimiento_Mar_2025!G$4:U$356,15,FALSE)),0,VLOOKUP(A6523,Seguimiento_Mar_2025!G$4:U$356,15,FALSE)))</f>
        <v>0</v>
      </c>
    </row>
    <row r="6524" spans="1:9">
      <c r="A6524" s="2"/>
      <c r="B6524" s="1" t="str">
        <f>+IF(LEN(A6524)&gt;0,VLOOKUP(A6524,Seguimiento_Mar_2025!G$4:H$356,2,FALSE),"")</f>
        <v/>
      </c>
      <c r="C6524" s="1" t="str">
        <f>+IF(LEN(A6524)&gt;0,VLOOKUP(A6524,Seguimiento_Mar_2025!G$4:J$356,4,FALSE),"")</f>
        <v/>
      </c>
      <c r="D6524" s="2"/>
      <c r="E6524" t="str">
        <f t="shared" si="205"/>
        <v/>
      </c>
      <c r="F6524" t="str">
        <f t="shared" si="204"/>
        <v/>
      </c>
      <c r="H6524" s="2"/>
      <c r="I6524">
        <f>+ABS(SUMIF($A$4:$A$11183,A6524,$H$4:$H$11183)-IF(ISERROR(VLOOKUP(A6524,Seguimiento_Mar_2025!G$4:U$356,15,FALSE)),0,VLOOKUP(A6524,Seguimiento_Mar_2025!G$4:U$356,15,FALSE)))</f>
        <v>0</v>
      </c>
    </row>
    <row r="6525" spans="1:9">
      <c r="A6525" s="2"/>
      <c r="B6525" s="1" t="str">
        <f>+IF(LEN(A6525)&gt;0,VLOOKUP(A6525,Seguimiento_Mar_2025!G$4:H$356,2,FALSE),"")</f>
        <v/>
      </c>
      <c r="C6525" s="1" t="str">
        <f>+IF(LEN(A6525)&gt;0,VLOOKUP(A6525,Seguimiento_Mar_2025!G$4:J$356,4,FALSE),"")</f>
        <v/>
      </c>
      <c r="D6525" s="2"/>
      <c r="E6525" t="str">
        <f t="shared" si="205"/>
        <v/>
      </c>
      <c r="F6525" t="str">
        <f t="shared" si="204"/>
        <v/>
      </c>
      <c r="H6525" s="2"/>
      <c r="I6525">
        <f>+ABS(SUMIF($A$4:$A$11183,A6525,$H$4:$H$11183)-IF(ISERROR(VLOOKUP(A6525,Seguimiento_Mar_2025!G$4:U$356,15,FALSE)),0,VLOOKUP(A6525,Seguimiento_Mar_2025!G$4:U$356,15,FALSE)))</f>
        <v>0</v>
      </c>
    </row>
    <row r="6526" spans="1:9">
      <c r="A6526" s="2"/>
      <c r="B6526" s="1" t="str">
        <f>+IF(LEN(A6526)&gt;0,VLOOKUP(A6526,Seguimiento_Mar_2025!G$4:H$356,2,FALSE),"")</f>
        <v/>
      </c>
      <c r="C6526" s="1" t="str">
        <f>+IF(LEN(A6526)&gt;0,VLOOKUP(A6526,Seguimiento_Mar_2025!G$4:J$356,4,FALSE),"")</f>
        <v/>
      </c>
      <c r="D6526" s="2"/>
      <c r="E6526" t="str">
        <f t="shared" si="205"/>
        <v/>
      </c>
      <c r="F6526" t="str">
        <f t="shared" si="204"/>
        <v/>
      </c>
      <c r="H6526" s="2"/>
      <c r="I6526">
        <f>+ABS(SUMIF($A$4:$A$11183,A6526,$H$4:$H$11183)-IF(ISERROR(VLOOKUP(A6526,Seguimiento_Mar_2025!G$4:U$356,15,FALSE)),0,VLOOKUP(A6526,Seguimiento_Mar_2025!G$4:U$356,15,FALSE)))</f>
        <v>0</v>
      </c>
    </row>
    <row r="6527" spans="1:9">
      <c r="A6527" s="2"/>
      <c r="B6527" s="1" t="str">
        <f>+IF(LEN(A6527)&gt;0,VLOOKUP(A6527,Seguimiento_Mar_2025!G$4:H$356,2,FALSE),"")</f>
        <v/>
      </c>
      <c r="C6527" s="1" t="str">
        <f>+IF(LEN(A6527)&gt;0,VLOOKUP(A6527,Seguimiento_Mar_2025!G$4:J$356,4,FALSE),"")</f>
        <v/>
      </c>
      <c r="D6527" s="2"/>
      <c r="E6527" t="str">
        <f t="shared" si="205"/>
        <v/>
      </c>
      <c r="F6527" t="str">
        <f t="shared" si="204"/>
        <v/>
      </c>
      <c r="H6527" s="2"/>
      <c r="I6527">
        <f>+ABS(SUMIF($A$4:$A$11183,A6527,$H$4:$H$11183)-IF(ISERROR(VLOOKUP(A6527,Seguimiento_Mar_2025!G$4:U$356,15,FALSE)),0,VLOOKUP(A6527,Seguimiento_Mar_2025!G$4:U$356,15,FALSE)))</f>
        <v>0</v>
      </c>
    </row>
    <row r="6528" spans="1:9">
      <c r="A6528" s="2"/>
      <c r="B6528" s="1" t="str">
        <f>+IF(LEN(A6528)&gt;0,VLOOKUP(A6528,Seguimiento_Mar_2025!G$4:H$356,2,FALSE),"")</f>
        <v/>
      </c>
      <c r="C6528" s="1" t="str">
        <f>+IF(LEN(A6528)&gt;0,VLOOKUP(A6528,Seguimiento_Mar_2025!G$4:J$356,4,FALSE),"")</f>
        <v/>
      </c>
      <c r="D6528" s="2"/>
      <c r="E6528" t="str">
        <f t="shared" si="205"/>
        <v/>
      </c>
      <c r="F6528" t="str">
        <f t="shared" si="204"/>
        <v/>
      </c>
      <c r="H6528" s="2"/>
      <c r="I6528">
        <f>+ABS(SUMIF($A$4:$A$11183,A6528,$H$4:$H$11183)-IF(ISERROR(VLOOKUP(A6528,Seguimiento_Mar_2025!G$4:U$356,15,FALSE)),0,VLOOKUP(A6528,Seguimiento_Mar_2025!G$4:U$356,15,FALSE)))</f>
        <v>0</v>
      </c>
    </row>
    <row r="6529" spans="1:9">
      <c r="A6529" s="2"/>
      <c r="B6529" s="1" t="str">
        <f>+IF(LEN(A6529)&gt;0,VLOOKUP(A6529,Seguimiento_Mar_2025!G$4:H$356,2,FALSE),"")</f>
        <v/>
      </c>
      <c r="C6529" s="1" t="str">
        <f>+IF(LEN(A6529)&gt;0,VLOOKUP(A6529,Seguimiento_Mar_2025!G$4:J$356,4,FALSE),"")</f>
        <v/>
      </c>
      <c r="D6529" s="2"/>
      <c r="E6529" t="str">
        <f t="shared" si="205"/>
        <v/>
      </c>
      <c r="F6529" t="str">
        <f t="shared" si="204"/>
        <v/>
      </c>
      <c r="H6529" s="2"/>
      <c r="I6529">
        <f>+ABS(SUMIF($A$4:$A$11183,A6529,$H$4:$H$11183)-IF(ISERROR(VLOOKUP(A6529,Seguimiento_Mar_2025!G$4:U$356,15,FALSE)),0,VLOOKUP(A6529,Seguimiento_Mar_2025!G$4:U$356,15,FALSE)))</f>
        <v>0</v>
      </c>
    </row>
    <row r="6530" spans="1:9">
      <c r="A6530" s="2"/>
      <c r="B6530" s="1" t="str">
        <f>+IF(LEN(A6530)&gt;0,VLOOKUP(A6530,Seguimiento_Mar_2025!G$4:H$356,2,FALSE),"")</f>
        <v/>
      </c>
      <c r="C6530" s="1" t="str">
        <f>+IF(LEN(A6530)&gt;0,VLOOKUP(A6530,Seguimiento_Mar_2025!G$4:J$356,4,FALSE),"")</f>
        <v/>
      </c>
      <c r="D6530" s="2"/>
      <c r="E6530" t="str">
        <f t="shared" si="205"/>
        <v/>
      </c>
      <c r="F6530" t="str">
        <f t="shared" si="204"/>
        <v/>
      </c>
      <c r="H6530" s="2"/>
      <c r="I6530">
        <f>+ABS(SUMIF($A$4:$A$11183,A6530,$H$4:$H$11183)-IF(ISERROR(VLOOKUP(A6530,Seguimiento_Mar_2025!G$4:U$356,15,FALSE)),0,VLOOKUP(A6530,Seguimiento_Mar_2025!G$4:U$356,15,FALSE)))</f>
        <v>0</v>
      </c>
    </row>
    <row r="6531" spans="1:9">
      <c r="A6531" s="2"/>
      <c r="B6531" s="1" t="str">
        <f>+IF(LEN(A6531)&gt;0,VLOOKUP(A6531,Seguimiento_Mar_2025!G$4:H$356,2,FALSE),"")</f>
        <v/>
      </c>
      <c r="C6531" s="1" t="str">
        <f>+IF(LEN(A6531)&gt;0,VLOOKUP(A6531,Seguimiento_Mar_2025!G$4:J$356,4,FALSE),"")</f>
        <v/>
      </c>
      <c r="D6531" s="2"/>
      <c r="E6531" t="str">
        <f t="shared" si="205"/>
        <v/>
      </c>
      <c r="F6531" t="str">
        <f t="shared" si="204"/>
        <v/>
      </c>
      <c r="H6531" s="2"/>
      <c r="I6531">
        <f>+ABS(SUMIF($A$4:$A$11183,A6531,$H$4:$H$11183)-IF(ISERROR(VLOOKUP(A6531,Seguimiento_Mar_2025!G$4:U$356,15,FALSE)),0,VLOOKUP(A6531,Seguimiento_Mar_2025!G$4:U$356,15,FALSE)))</f>
        <v>0</v>
      </c>
    </row>
    <row r="6532" spans="1:9">
      <c r="A6532" s="2"/>
      <c r="B6532" s="1" t="str">
        <f>+IF(LEN(A6532)&gt;0,VLOOKUP(A6532,Seguimiento_Mar_2025!G$4:H$356,2,FALSE),"")</f>
        <v/>
      </c>
      <c r="C6532" s="1" t="str">
        <f>+IF(LEN(A6532)&gt;0,VLOOKUP(A6532,Seguimiento_Mar_2025!G$4:J$356,4,FALSE),"")</f>
        <v/>
      </c>
      <c r="D6532" s="2"/>
      <c r="E6532" t="str">
        <f t="shared" si="205"/>
        <v/>
      </c>
      <c r="F6532" t="str">
        <f t="shared" ref="F6532:F6595" si="206">+IF(IF(LEN(E6532)&gt;0,COUNTIF($E$4:$E$11183,E6532),"")=1,"",IF(LEN(E6532)&gt;0,COUNTIF($E$4:$E$11183,E6532),""))</f>
        <v/>
      </c>
      <c r="H6532" s="2"/>
      <c r="I6532">
        <f>+ABS(SUMIF($A$4:$A$11183,A6532,$H$4:$H$11183)-IF(ISERROR(VLOOKUP(A6532,Seguimiento_Mar_2025!G$4:U$356,15,FALSE)),0,VLOOKUP(A6532,Seguimiento_Mar_2025!G$4:U$356,15,FALSE)))</f>
        <v>0</v>
      </c>
    </row>
    <row r="6533" spans="1:9">
      <c r="A6533" s="2"/>
      <c r="B6533" s="1" t="str">
        <f>+IF(LEN(A6533)&gt;0,VLOOKUP(A6533,Seguimiento_Mar_2025!G$4:H$356,2,FALSE),"")</f>
        <v/>
      </c>
      <c r="C6533" s="1" t="str">
        <f>+IF(LEN(A6533)&gt;0,VLOOKUP(A6533,Seguimiento_Mar_2025!G$4:J$356,4,FALSE),"")</f>
        <v/>
      </c>
      <c r="D6533" s="2"/>
      <c r="E6533" t="str">
        <f t="shared" si="205"/>
        <v/>
      </c>
      <c r="F6533" t="str">
        <f t="shared" si="206"/>
        <v/>
      </c>
      <c r="H6533" s="2"/>
      <c r="I6533">
        <f>+ABS(SUMIF($A$4:$A$11183,A6533,$H$4:$H$11183)-IF(ISERROR(VLOOKUP(A6533,Seguimiento_Mar_2025!G$4:U$356,15,FALSE)),0,VLOOKUP(A6533,Seguimiento_Mar_2025!G$4:U$356,15,FALSE)))</f>
        <v>0</v>
      </c>
    </row>
    <row r="6534" spans="1:9">
      <c r="A6534" s="2"/>
      <c r="B6534" s="1" t="str">
        <f>+IF(LEN(A6534)&gt;0,VLOOKUP(A6534,Seguimiento_Mar_2025!G$4:H$356,2,FALSE),"")</f>
        <v/>
      </c>
      <c r="C6534" s="1" t="str">
        <f>+IF(LEN(A6534)&gt;0,VLOOKUP(A6534,Seguimiento_Mar_2025!G$4:J$356,4,FALSE),"")</f>
        <v/>
      </c>
      <c r="D6534" s="2"/>
      <c r="E6534" t="str">
        <f t="shared" si="205"/>
        <v/>
      </c>
      <c r="F6534" t="str">
        <f t="shared" si="206"/>
        <v/>
      </c>
      <c r="H6534" s="2"/>
      <c r="I6534">
        <f>+ABS(SUMIF($A$4:$A$11183,A6534,$H$4:$H$11183)-IF(ISERROR(VLOOKUP(A6534,Seguimiento_Mar_2025!G$4:U$356,15,FALSE)),0,VLOOKUP(A6534,Seguimiento_Mar_2025!G$4:U$356,15,FALSE)))</f>
        <v>0</v>
      </c>
    </row>
    <row r="6535" spans="1:9">
      <c r="A6535" s="2"/>
      <c r="B6535" s="1" t="str">
        <f>+IF(LEN(A6535)&gt;0,VLOOKUP(A6535,Seguimiento_Mar_2025!G$4:H$356,2,FALSE),"")</f>
        <v/>
      </c>
      <c r="C6535" s="1" t="str">
        <f>+IF(LEN(A6535)&gt;0,VLOOKUP(A6535,Seguimiento_Mar_2025!G$4:J$356,4,FALSE),"")</f>
        <v/>
      </c>
      <c r="D6535" s="2"/>
      <c r="E6535" t="str">
        <f t="shared" si="205"/>
        <v/>
      </c>
      <c r="F6535" t="str">
        <f t="shared" si="206"/>
        <v/>
      </c>
      <c r="H6535" s="2"/>
      <c r="I6535">
        <f>+ABS(SUMIF($A$4:$A$11183,A6535,$H$4:$H$11183)-IF(ISERROR(VLOOKUP(A6535,Seguimiento_Mar_2025!G$4:U$356,15,FALSE)),0,VLOOKUP(A6535,Seguimiento_Mar_2025!G$4:U$356,15,FALSE)))</f>
        <v>0</v>
      </c>
    </row>
    <row r="6536" spans="1:9">
      <c r="A6536" s="2"/>
      <c r="B6536" s="1" t="str">
        <f>+IF(LEN(A6536)&gt;0,VLOOKUP(A6536,Seguimiento_Mar_2025!G$4:H$356,2,FALSE),"")</f>
        <v/>
      </c>
      <c r="C6536" s="1" t="str">
        <f>+IF(LEN(A6536)&gt;0,VLOOKUP(A6536,Seguimiento_Mar_2025!G$4:J$356,4,FALSE),"")</f>
        <v/>
      </c>
      <c r="D6536" s="2"/>
      <c r="E6536" t="str">
        <f t="shared" si="205"/>
        <v/>
      </c>
      <c r="F6536" t="str">
        <f t="shared" si="206"/>
        <v/>
      </c>
      <c r="H6536" s="2"/>
      <c r="I6536">
        <f>+ABS(SUMIF($A$4:$A$11183,A6536,$H$4:$H$11183)-IF(ISERROR(VLOOKUP(A6536,Seguimiento_Mar_2025!G$4:U$356,15,FALSE)),0,VLOOKUP(A6536,Seguimiento_Mar_2025!G$4:U$356,15,FALSE)))</f>
        <v>0</v>
      </c>
    </row>
    <row r="6537" spans="1:9">
      <c r="A6537" s="2"/>
      <c r="B6537" s="1" t="str">
        <f>+IF(LEN(A6537)&gt;0,VLOOKUP(A6537,Seguimiento_Mar_2025!G$4:H$356,2,FALSE),"")</f>
        <v/>
      </c>
      <c r="C6537" s="1" t="str">
        <f>+IF(LEN(A6537)&gt;0,VLOOKUP(A6537,Seguimiento_Mar_2025!G$4:J$356,4,FALSE),"")</f>
        <v/>
      </c>
      <c r="D6537" s="2"/>
      <c r="E6537" t="str">
        <f t="shared" si="205"/>
        <v/>
      </c>
      <c r="F6537" t="str">
        <f t="shared" si="206"/>
        <v/>
      </c>
      <c r="H6537" s="2"/>
      <c r="I6537">
        <f>+ABS(SUMIF($A$4:$A$11183,A6537,$H$4:$H$11183)-IF(ISERROR(VLOOKUP(A6537,Seguimiento_Mar_2025!G$4:U$356,15,FALSE)),0,VLOOKUP(A6537,Seguimiento_Mar_2025!G$4:U$356,15,FALSE)))</f>
        <v>0</v>
      </c>
    </row>
    <row r="6538" spans="1:9">
      <c r="A6538" s="2"/>
      <c r="B6538" s="1" t="str">
        <f>+IF(LEN(A6538)&gt;0,VLOOKUP(A6538,Seguimiento_Mar_2025!G$4:H$356,2,FALSE),"")</f>
        <v/>
      </c>
      <c r="C6538" s="1" t="str">
        <f>+IF(LEN(A6538)&gt;0,VLOOKUP(A6538,Seguimiento_Mar_2025!G$4:J$356,4,FALSE),"")</f>
        <v/>
      </c>
      <c r="D6538" s="2"/>
      <c r="E6538" t="str">
        <f t="shared" si="205"/>
        <v/>
      </c>
      <c r="F6538" t="str">
        <f t="shared" si="206"/>
        <v/>
      </c>
      <c r="H6538" s="2"/>
      <c r="I6538">
        <f>+ABS(SUMIF($A$4:$A$11183,A6538,$H$4:$H$11183)-IF(ISERROR(VLOOKUP(A6538,Seguimiento_Mar_2025!G$4:U$356,15,FALSE)),0,VLOOKUP(A6538,Seguimiento_Mar_2025!G$4:U$356,15,FALSE)))</f>
        <v>0</v>
      </c>
    </row>
    <row r="6539" spans="1:9">
      <c r="A6539" s="2"/>
      <c r="B6539" s="1" t="str">
        <f>+IF(LEN(A6539)&gt;0,VLOOKUP(A6539,Seguimiento_Mar_2025!G$4:H$356,2,FALSE),"")</f>
        <v/>
      </c>
      <c r="C6539" s="1" t="str">
        <f>+IF(LEN(A6539)&gt;0,VLOOKUP(A6539,Seguimiento_Mar_2025!G$4:J$356,4,FALSE),"")</f>
        <v/>
      </c>
      <c r="D6539" s="2"/>
      <c r="E6539" t="str">
        <f t="shared" si="205"/>
        <v/>
      </c>
      <c r="F6539" t="str">
        <f t="shared" si="206"/>
        <v/>
      </c>
      <c r="H6539" s="2"/>
      <c r="I6539">
        <f>+ABS(SUMIF($A$4:$A$11183,A6539,$H$4:$H$11183)-IF(ISERROR(VLOOKUP(A6539,Seguimiento_Mar_2025!G$4:U$356,15,FALSE)),0,VLOOKUP(A6539,Seguimiento_Mar_2025!G$4:U$356,15,FALSE)))</f>
        <v>0</v>
      </c>
    </row>
    <row r="6540" spans="1:9">
      <c r="A6540" s="2"/>
      <c r="B6540" s="1" t="str">
        <f>+IF(LEN(A6540)&gt;0,VLOOKUP(A6540,Seguimiento_Mar_2025!G$4:H$356,2,FALSE),"")</f>
        <v/>
      </c>
      <c r="C6540" s="1" t="str">
        <f>+IF(LEN(A6540)&gt;0,VLOOKUP(A6540,Seguimiento_Mar_2025!G$4:J$356,4,FALSE),"")</f>
        <v/>
      </c>
      <c r="D6540" s="2"/>
      <c r="E6540" t="str">
        <f t="shared" si="205"/>
        <v/>
      </c>
      <c r="F6540" t="str">
        <f t="shared" si="206"/>
        <v/>
      </c>
      <c r="H6540" s="2"/>
      <c r="I6540">
        <f>+ABS(SUMIF($A$4:$A$11183,A6540,$H$4:$H$11183)-IF(ISERROR(VLOOKUP(A6540,Seguimiento_Mar_2025!G$4:U$356,15,FALSE)),0,VLOOKUP(A6540,Seguimiento_Mar_2025!G$4:U$356,15,FALSE)))</f>
        <v>0</v>
      </c>
    </row>
    <row r="6541" spans="1:9">
      <c r="A6541" s="2"/>
      <c r="B6541" s="1" t="str">
        <f>+IF(LEN(A6541)&gt;0,VLOOKUP(A6541,Seguimiento_Mar_2025!G$4:H$356,2,FALSE),"")</f>
        <v/>
      </c>
      <c r="C6541" s="1" t="str">
        <f>+IF(LEN(A6541)&gt;0,VLOOKUP(A6541,Seguimiento_Mar_2025!G$4:J$356,4,FALSE),"")</f>
        <v/>
      </c>
      <c r="D6541" s="2"/>
      <c r="E6541" t="str">
        <f t="shared" si="205"/>
        <v/>
      </c>
      <c r="F6541" t="str">
        <f t="shared" si="206"/>
        <v/>
      </c>
      <c r="H6541" s="2"/>
      <c r="I6541">
        <f>+ABS(SUMIF($A$4:$A$11183,A6541,$H$4:$H$11183)-IF(ISERROR(VLOOKUP(A6541,Seguimiento_Mar_2025!G$4:U$356,15,FALSE)),0,VLOOKUP(A6541,Seguimiento_Mar_2025!G$4:U$356,15,FALSE)))</f>
        <v>0</v>
      </c>
    </row>
    <row r="6542" spans="1:9">
      <c r="A6542" s="2"/>
      <c r="B6542" s="1" t="str">
        <f>+IF(LEN(A6542)&gt;0,VLOOKUP(A6542,Seguimiento_Mar_2025!G$4:H$356,2,FALSE),"")</f>
        <v/>
      </c>
      <c r="C6542" s="1" t="str">
        <f>+IF(LEN(A6542)&gt;0,VLOOKUP(A6542,Seguimiento_Mar_2025!G$4:J$356,4,FALSE),"")</f>
        <v/>
      </c>
      <c r="D6542" s="2"/>
      <c r="E6542" t="str">
        <f t="shared" si="205"/>
        <v/>
      </c>
      <c r="F6542" t="str">
        <f t="shared" si="206"/>
        <v/>
      </c>
      <c r="H6542" s="2"/>
      <c r="I6542">
        <f>+ABS(SUMIF($A$4:$A$11183,A6542,$H$4:$H$11183)-IF(ISERROR(VLOOKUP(A6542,Seguimiento_Mar_2025!G$4:U$356,15,FALSE)),0,VLOOKUP(A6542,Seguimiento_Mar_2025!G$4:U$356,15,FALSE)))</f>
        <v>0</v>
      </c>
    </row>
    <row r="6543" spans="1:9">
      <c r="A6543" s="2"/>
      <c r="B6543" s="1" t="str">
        <f>+IF(LEN(A6543)&gt;0,VLOOKUP(A6543,Seguimiento_Mar_2025!G$4:H$356,2,FALSE),"")</f>
        <v/>
      </c>
      <c r="C6543" s="1" t="str">
        <f>+IF(LEN(A6543)&gt;0,VLOOKUP(A6543,Seguimiento_Mar_2025!G$4:J$356,4,FALSE),"")</f>
        <v/>
      </c>
      <c r="D6543" s="2"/>
      <c r="E6543" t="str">
        <f t="shared" si="205"/>
        <v/>
      </c>
      <c r="F6543" t="str">
        <f t="shared" si="206"/>
        <v/>
      </c>
      <c r="H6543" s="2"/>
      <c r="I6543">
        <f>+ABS(SUMIF($A$4:$A$11183,A6543,$H$4:$H$11183)-IF(ISERROR(VLOOKUP(A6543,Seguimiento_Mar_2025!G$4:U$356,15,FALSE)),0,VLOOKUP(A6543,Seguimiento_Mar_2025!G$4:U$356,15,FALSE)))</f>
        <v>0</v>
      </c>
    </row>
    <row r="6544" spans="1:9">
      <c r="A6544" s="2"/>
      <c r="B6544" s="1" t="str">
        <f>+IF(LEN(A6544)&gt;0,VLOOKUP(A6544,Seguimiento_Mar_2025!G$4:H$356,2,FALSE),"")</f>
        <v/>
      </c>
      <c r="C6544" s="1" t="str">
        <f>+IF(LEN(A6544)&gt;0,VLOOKUP(A6544,Seguimiento_Mar_2025!G$4:J$356,4,FALSE),"")</f>
        <v/>
      </c>
      <c r="D6544" s="2"/>
      <c r="E6544" t="str">
        <f t="shared" si="205"/>
        <v/>
      </c>
      <c r="F6544" t="str">
        <f t="shared" si="206"/>
        <v/>
      </c>
      <c r="H6544" s="2"/>
      <c r="I6544">
        <f>+ABS(SUMIF($A$4:$A$11183,A6544,$H$4:$H$11183)-IF(ISERROR(VLOOKUP(A6544,Seguimiento_Mar_2025!G$4:U$356,15,FALSE)),0,VLOOKUP(A6544,Seguimiento_Mar_2025!G$4:U$356,15,FALSE)))</f>
        <v>0</v>
      </c>
    </row>
    <row r="6545" spans="1:9">
      <c r="A6545" s="2"/>
      <c r="B6545" s="1" t="str">
        <f>+IF(LEN(A6545)&gt;0,VLOOKUP(A6545,Seguimiento_Mar_2025!G$4:H$356,2,FALSE),"")</f>
        <v/>
      </c>
      <c r="C6545" s="1" t="str">
        <f>+IF(LEN(A6545)&gt;0,VLOOKUP(A6545,Seguimiento_Mar_2025!G$4:J$356,4,FALSE),"")</f>
        <v/>
      </c>
      <c r="D6545" s="2"/>
      <c r="E6545" t="str">
        <f t="shared" si="205"/>
        <v/>
      </c>
      <c r="F6545" t="str">
        <f t="shared" si="206"/>
        <v/>
      </c>
      <c r="H6545" s="2"/>
      <c r="I6545">
        <f>+ABS(SUMIF($A$4:$A$11183,A6545,$H$4:$H$11183)-IF(ISERROR(VLOOKUP(A6545,Seguimiento_Mar_2025!G$4:U$356,15,FALSE)),0,VLOOKUP(A6545,Seguimiento_Mar_2025!G$4:U$356,15,FALSE)))</f>
        <v>0</v>
      </c>
    </row>
    <row r="6546" spans="1:9">
      <c r="A6546" s="2"/>
      <c r="B6546" s="1" t="str">
        <f>+IF(LEN(A6546)&gt;0,VLOOKUP(A6546,Seguimiento_Mar_2025!G$4:H$356,2,FALSE),"")</f>
        <v/>
      </c>
      <c r="C6546" s="1" t="str">
        <f>+IF(LEN(A6546)&gt;0,VLOOKUP(A6546,Seguimiento_Mar_2025!G$4:J$356,4,FALSE),"")</f>
        <v/>
      </c>
      <c r="D6546" s="2"/>
      <c r="E6546" t="str">
        <f t="shared" si="205"/>
        <v/>
      </c>
      <c r="F6546" t="str">
        <f t="shared" si="206"/>
        <v/>
      </c>
      <c r="H6546" s="2"/>
      <c r="I6546">
        <f>+ABS(SUMIF($A$4:$A$11183,A6546,$H$4:$H$11183)-IF(ISERROR(VLOOKUP(A6546,Seguimiento_Mar_2025!G$4:U$356,15,FALSE)),0,VLOOKUP(A6546,Seguimiento_Mar_2025!G$4:U$356,15,FALSE)))</f>
        <v>0</v>
      </c>
    </row>
    <row r="6547" spans="1:9">
      <c r="A6547" s="2"/>
      <c r="B6547" s="1" t="str">
        <f>+IF(LEN(A6547)&gt;0,VLOOKUP(A6547,Seguimiento_Mar_2025!G$4:H$356,2,FALSE),"")</f>
        <v/>
      </c>
      <c r="C6547" s="1" t="str">
        <f>+IF(LEN(A6547)&gt;0,VLOOKUP(A6547,Seguimiento_Mar_2025!G$4:J$356,4,FALSE),"")</f>
        <v/>
      </c>
      <c r="D6547" s="2"/>
      <c r="E6547" t="str">
        <f t="shared" si="205"/>
        <v/>
      </c>
      <c r="F6547" t="str">
        <f t="shared" si="206"/>
        <v/>
      </c>
      <c r="H6547" s="2"/>
      <c r="I6547">
        <f>+ABS(SUMIF($A$4:$A$11183,A6547,$H$4:$H$11183)-IF(ISERROR(VLOOKUP(A6547,Seguimiento_Mar_2025!G$4:U$356,15,FALSE)),0,VLOOKUP(A6547,Seguimiento_Mar_2025!G$4:U$356,15,FALSE)))</f>
        <v>0</v>
      </c>
    </row>
    <row r="6548" spans="1:9">
      <c r="A6548" s="2"/>
      <c r="B6548" s="1" t="str">
        <f>+IF(LEN(A6548)&gt;0,VLOOKUP(A6548,Seguimiento_Mar_2025!G$4:H$356,2,FALSE),"")</f>
        <v/>
      </c>
      <c r="C6548" s="1" t="str">
        <f>+IF(LEN(A6548)&gt;0,VLOOKUP(A6548,Seguimiento_Mar_2025!G$4:J$356,4,FALSE),"")</f>
        <v/>
      </c>
      <c r="D6548" s="2"/>
      <c r="E6548" t="str">
        <f t="shared" si="205"/>
        <v/>
      </c>
      <c r="F6548" t="str">
        <f t="shared" si="206"/>
        <v/>
      </c>
      <c r="H6548" s="2"/>
      <c r="I6548">
        <f>+ABS(SUMIF($A$4:$A$11183,A6548,$H$4:$H$11183)-IF(ISERROR(VLOOKUP(A6548,Seguimiento_Mar_2025!G$4:U$356,15,FALSE)),0,VLOOKUP(A6548,Seguimiento_Mar_2025!G$4:U$356,15,FALSE)))</f>
        <v>0</v>
      </c>
    </row>
    <row r="6549" spans="1:9">
      <c r="A6549" s="2"/>
      <c r="B6549" s="1" t="str">
        <f>+IF(LEN(A6549)&gt;0,VLOOKUP(A6549,Seguimiento_Mar_2025!G$4:H$356,2,FALSE),"")</f>
        <v/>
      </c>
      <c r="C6549" s="1" t="str">
        <f>+IF(LEN(A6549)&gt;0,VLOOKUP(A6549,Seguimiento_Mar_2025!G$4:J$356,4,FALSE),"")</f>
        <v/>
      </c>
      <c r="D6549" s="2"/>
      <c r="E6549" t="str">
        <f t="shared" si="205"/>
        <v/>
      </c>
      <c r="F6549" t="str">
        <f t="shared" si="206"/>
        <v/>
      </c>
      <c r="H6549" s="2"/>
      <c r="I6549">
        <f>+ABS(SUMIF($A$4:$A$11183,A6549,$H$4:$H$11183)-IF(ISERROR(VLOOKUP(A6549,Seguimiento_Mar_2025!G$4:U$356,15,FALSE)),0,VLOOKUP(A6549,Seguimiento_Mar_2025!G$4:U$356,15,FALSE)))</f>
        <v>0</v>
      </c>
    </row>
    <row r="6550" spans="1:9">
      <c r="A6550" s="2"/>
      <c r="B6550" s="1" t="str">
        <f>+IF(LEN(A6550)&gt;0,VLOOKUP(A6550,Seguimiento_Mar_2025!G$4:H$356,2,FALSE),"")</f>
        <v/>
      </c>
      <c r="C6550" s="1" t="str">
        <f>+IF(LEN(A6550)&gt;0,VLOOKUP(A6550,Seguimiento_Mar_2025!G$4:J$356,4,FALSE),"")</f>
        <v/>
      </c>
      <c r="D6550" s="2"/>
      <c r="E6550" t="str">
        <f t="shared" si="205"/>
        <v/>
      </c>
      <c r="F6550" t="str">
        <f t="shared" si="206"/>
        <v/>
      </c>
      <c r="H6550" s="2"/>
      <c r="I6550">
        <f>+ABS(SUMIF($A$4:$A$11183,A6550,$H$4:$H$11183)-IF(ISERROR(VLOOKUP(A6550,Seguimiento_Mar_2025!G$4:U$356,15,FALSE)),0,VLOOKUP(A6550,Seguimiento_Mar_2025!G$4:U$356,15,FALSE)))</f>
        <v>0</v>
      </c>
    </row>
    <row r="6551" spans="1:9">
      <c r="A6551" s="2"/>
      <c r="B6551" s="1" t="str">
        <f>+IF(LEN(A6551)&gt;0,VLOOKUP(A6551,Seguimiento_Mar_2025!G$4:H$356,2,FALSE),"")</f>
        <v/>
      </c>
      <c r="C6551" s="1" t="str">
        <f>+IF(LEN(A6551)&gt;0,VLOOKUP(A6551,Seguimiento_Mar_2025!G$4:J$356,4,FALSE),"")</f>
        <v/>
      </c>
      <c r="D6551" s="2"/>
      <c r="E6551" t="str">
        <f t="shared" si="205"/>
        <v/>
      </c>
      <c r="F6551" t="str">
        <f t="shared" si="206"/>
        <v/>
      </c>
      <c r="H6551" s="2"/>
      <c r="I6551">
        <f>+ABS(SUMIF($A$4:$A$11183,A6551,$H$4:$H$11183)-IF(ISERROR(VLOOKUP(A6551,Seguimiento_Mar_2025!G$4:U$356,15,FALSE)),0,VLOOKUP(A6551,Seguimiento_Mar_2025!G$4:U$356,15,FALSE)))</f>
        <v>0</v>
      </c>
    </row>
    <row r="6552" spans="1:9">
      <c r="A6552" s="2"/>
      <c r="B6552" s="1" t="str">
        <f>+IF(LEN(A6552)&gt;0,VLOOKUP(A6552,Seguimiento_Mar_2025!G$4:H$356,2,FALSE),"")</f>
        <v/>
      </c>
      <c r="C6552" s="1" t="str">
        <f>+IF(LEN(A6552)&gt;0,VLOOKUP(A6552,Seguimiento_Mar_2025!G$4:J$356,4,FALSE),"")</f>
        <v/>
      </c>
      <c r="D6552" s="2"/>
      <c r="E6552" t="str">
        <f t="shared" si="205"/>
        <v/>
      </c>
      <c r="F6552" t="str">
        <f t="shared" si="206"/>
        <v/>
      </c>
      <c r="H6552" s="2"/>
      <c r="I6552">
        <f>+ABS(SUMIF($A$4:$A$11183,A6552,$H$4:$H$11183)-IF(ISERROR(VLOOKUP(A6552,Seguimiento_Mar_2025!G$4:U$356,15,FALSE)),0,VLOOKUP(A6552,Seguimiento_Mar_2025!G$4:U$356,15,FALSE)))</f>
        <v>0</v>
      </c>
    </row>
    <row r="6553" spans="1:9">
      <c r="A6553" s="2"/>
      <c r="B6553" s="1" t="str">
        <f>+IF(LEN(A6553)&gt;0,VLOOKUP(A6553,Seguimiento_Mar_2025!G$4:H$356,2,FALSE),"")</f>
        <v/>
      </c>
      <c r="C6553" s="1" t="str">
        <f>+IF(LEN(A6553)&gt;0,VLOOKUP(A6553,Seguimiento_Mar_2025!G$4:J$356,4,FALSE),"")</f>
        <v/>
      </c>
      <c r="D6553" s="2"/>
      <c r="E6553" t="str">
        <f t="shared" si="205"/>
        <v/>
      </c>
      <c r="F6553" t="str">
        <f t="shared" si="206"/>
        <v/>
      </c>
      <c r="H6553" s="2"/>
      <c r="I6553">
        <f>+ABS(SUMIF($A$4:$A$11183,A6553,$H$4:$H$11183)-IF(ISERROR(VLOOKUP(A6553,Seguimiento_Mar_2025!G$4:U$356,15,FALSE)),0,VLOOKUP(A6553,Seguimiento_Mar_2025!G$4:U$356,15,FALSE)))</f>
        <v>0</v>
      </c>
    </row>
    <row r="6554" spans="1:9">
      <c r="A6554" s="2"/>
      <c r="B6554" s="1" t="str">
        <f>+IF(LEN(A6554)&gt;0,VLOOKUP(A6554,Seguimiento_Mar_2025!G$4:H$356,2,FALSE),"")</f>
        <v/>
      </c>
      <c r="C6554" s="1" t="str">
        <f>+IF(LEN(A6554)&gt;0,VLOOKUP(A6554,Seguimiento_Mar_2025!G$4:J$356,4,FALSE),"")</f>
        <v/>
      </c>
      <c r="D6554" s="2"/>
      <c r="E6554" t="str">
        <f t="shared" si="205"/>
        <v/>
      </c>
      <c r="F6554" t="str">
        <f t="shared" si="206"/>
        <v/>
      </c>
      <c r="H6554" s="2"/>
      <c r="I6554">
        <f>+ABS(SUMIF($A$4:$A$11183,A6554,$H$4:$H$11183)-IF(ISERROR(VLOOKUP(A6554,Seguimiento_Mar_2025!G$4:U$356,15,FALSE)),0,VLOOKUP(A6554,Seguimiento_Mar_2025!G$4:U$356,15,FALSE)))</f>
        <v>0</v>
      </c>
    </row>
    <row r="6555" spans="1:9">
      <c r="A6555" s="2"/>
      <c r="B6555" s="1" t="str">
        <f>+IF(LEN(A6555)&gt;0,VLOOKUP(A6555,Seguimiento_Mar_2025!G$4:H$356,2,FALSE),"")</f>
        <v/>
      </c>
      <c r="C6555" s="1" t="str">
        <f>+IF(LEN(A6555)&gt;0,VLOOKUP(A6555,Seguimiento_Mar_2025!G$4:J$356,4,FALSE),"")</f>
        <v/>
      </c>
      <c r="D6555" s="2"/>
      <c r="E6555" t="str">
        <f t="shared" si="205"/>
        <v/>
      </c>
      <c r="F6555" t="str">
        <f t="shared" si="206"/>
        <v/>
      </c>
      <c r="H6555" s="2"/>
      <c r="I6555">
        <f>+ABS(SUMIF($A$4:$A$11183,A6555,$H$4:$H$11183)-IF(ISERROR(VLOOKUP(A6555,Seguimiento_Mar_2025!G$4:U$356,15,FALSE)),0,VLOOKUP(A6555,Seguimiento_Mar_2025!G$4:U$356,15,FALSE)))</f>
        <v>0</v>
      </c>
    </row>
    <row r="6556" spans="1:9">
      <c r="A6556" s="2"/>
      <c r="B6556" s="1" t="str">
        <f>+IF(LEN(A6556)&gt;0,VLOOKUP(A6556,Seguimiento_Mar_2025!G$4:H$356,2,FALSE),"")</f>
        <v/>
      </c>
      <c r="C6556" s="1" t="str">
        <f>+IF(LEN(A6556)&gt;0,VLOOKUP(A6556,Seguimiento_Mar_2025!G$4:J$356,4,FALSE),"")</f>
        <v/>
      </c>
      <c r="D6556" s="2"/>
      <c r="E6556" t="str">
        <f t="shared" si="205"/>
        <v/>
      </c>
      <c r="F6556" t="str">
        <f t="shared" si="206"/>
        <v/>
      </c>
      <c r="H6556" s="2"/>
      <c r="I6556">
        <f>+ABS(SUMIF($A$4:$A$11183,A6556,$H$4:$H$11183)-IF(ISERROR(VLOOKUP(A6556,Seguimiento_Mar_2025!G$4:U$356,15,FALSE)),0,VLOOKUP(A6556,Seguimiento_Mar_2025!G$4:U$356,15,FALSE)))</f>
        <v>0</v>
      </c>
    </row>
    <row r="6557" spans="1:9">
      <c r="A6557" s="2"/>
      <c r="B6557" s="1" t="str">
        <f>+IF(LEN(A6557)&gt;0,VLOOKUP(A6557,Seguimiento_Mar_2025!G$4:H$356,2,FALSE),"")</f>
        <v/>
      </c>
      <c r="C6557" s="1" t="str">
        <f>+IF(LEN(A6557)&gt;0,VLOOKUP(A6557,Seguimiento_Mar_2025!G$4:J$356,4,FALSE),"")</f>
        <v/>
      </c>
      <c r="D6557" s="2"/>
      <c r="E6557" t="str">
        <f t="shared" si="205"/>
        <v/>
      </c>
      <c r="F6557" t="str">
        <f t="shared" si="206"/>
        <v/>
      </c>
      <c r="H6557" s="2"/>
      <c r="I6557">
        <f>+ABS(SUMIF($A$4:$A$11183,A6557,$H$4:$H$11183)-IF(ISERROR(VLOOKUP(A6557,Seguimiento_Mar_2025!G$4:U$356,15,FALSE)),0,VLOOKUP(A6557,Seguimiento_Mar_2025!G$4:U$356,15,FALSE)))</f>
        <v>0</v>
      </c>
    </row>
    <row r="6558" spans="1:9">
      <c r="A6558" s="2"/>
      <c r="B6558" s="1" t="str">
        <f>+IF(LEN(A6558)&gt;0,VLOOKUP(A6558,Seguimiento_Mar_2025!G$4:H$356,2,FALSE),"")</f>
        <v/>
      </c>
      <c r="C6558" s="1" t="str">
        <f>+IF(LEN(A6558)&gt;0,VLOOKUP(A6558,Seguimiento_Mar_2025!G$4:J$356,4,FALSE),"")</f>
        <v/>
      </c>
      <c r="D6558" s="2"/>
      <c r="E6558" t="str">
        <f t="shared" si="205"/>
        <v/>
      </c>
      <c r="F6558" t="str">
        <f t="shared" si="206"/>
        <v/>
      </c>
      <c r="H6558" s="2"/>
      <c r="I6558">
        <f>+ABS(SUMIF($A$4:$A$11183,A6558,$H$4:$H$11183)-IF(ISERROR(VLOOKUP(A6558,Seguimiento_Mar_2025!G$4:U$356,15,FALSE)),0,VLOOKUP(A6558,Seguimiento_Mar_2025!G$4:U$356,15,FALSE)))</f>
        <v>0</v>
      </c>
    </row>
    <row r="6559" spans="1:9">
      <c r="A6559" s="2"/>
      <c r="B6559" s="1" t="str">
        <f>+IF(LEN(A6559)&gt;0,VLOOKUP(A6559,Seguimiento_Mar_2025!G$4:H$356,2,FALSE),"")</f>
        <v/>
      </c>
      <c r="C6559" s="1" t="str">
        <f>+IF(LEN(A6559)&gt;0,VLOOKUP(A6559,Seguimiento_Mar_2025!G$4:J$356,4,FALSE),"")</f>
        <v/>
      </c>
      <c r="D6559" s="2"/>
      <c r="E6559" t="str">
        <f t="shared" si="205"/>
        <v/>
      </c>
      <c r="F6559" t="str">
        <f t="shared" si="206"/>
        <v/>
      </c>
      <c r="H6559" s="2"/>
      <c r="I6559">
        <f>+ABS(SUMIF($A$4:$A$11183,A6559,$H$4:$H$11183)-IF(ISERROR(VLOOKUP(A6559,Seguimiento_Mar_2025!G$4:U$356,15,FALSE)),0,VLOOKUP(A6559,Seguimiento_Mar_2025!G$4:U$356,15,FALSE)))</f>
        <v>0</v>
      </c>
    </row>
    <row r="6560" spans="1:9">
      <c r="A6560" s="2"/>
      <c r="B6560" s="1" t="str">
        <f>+IF(LEN(A6560)&gt;0,VLOOKUP(A6560,Seguimiento_Mar_2025!G$4:H$356,2,FALSE),"")</f>
        <v/>
      </c>
      <c r="C6560" s="1" t="str">
        <f>+IF(LEN(A6560)&gt;0,VLOOKUP(A6560,Seguimiento_Mar_2025!G$4:J$356,4,FALSE),"")</f>
        <v/>
      </c>
      <c r="D6560" s="2"/>
      <c r="E6560" t="str">
        <f t="shared" si="205"/>
        <v/>
      </c>
      <c r="F6560" t="str">
        <f t="shared" si="206"/>
        <v/>
      </c>
      <c r="H6560" s="2"/>
      <c r="I6560">
        <f>+ABS(SUMIF($A$4:$A$11183,A6560,$H$4:$H$11183)-IF(ISERROR(VLOOKUP(A6560,Seguimiento_Mar_2025!G$4:U$356,15,FALSE)),0,VLOOKUP(A6560,Seguimiento_Mar_2025!G$4:U$356,15,FALSE)))</f>
        <v>0</v>
      </c>
    </row>
    <row r="6561" spans="1:9">
      <c r="A6561" s="2"/>
      <c r="B6561" s="1" t="str">
        <f>+IF(LEN(A6561)&gt;0,VLOOKUP(A6561,Seguimiento_Mar_2025!G$4:H$356,2,FALSE),"")</f>
        <v/>
      </c>
      <c r="C6561" s="1" t="str">
        <f>+IF(LEN(A6561)&gt;0,VLOOKUP(A6561,Seguimiento_Mar_2025!G$4:J$356,4,FALSE),"")</f>
        <v/>
      </c>
      <c r="D6561" s="2"/>
      <c r="E6561" t="str">
        <f t="shared" si="205"/>
        <v/>
      </c>
      <c r="F6561" t="str">
        <f t="shared" si="206"/>
        <v/>
      </c>
      <c r="H6561" s="2"/>
      <c r="I6561">
        <f>+ABS(SUMIF($A$4:$A$11183,A6561,$H$4:$H$11183)-IF(ISERROR(VLOOKUP(A6561,Seguimiento_Mar_2025!G$4:U$356,15,FALSE)),0,VLOOKUP(A6561,Seguimiento_Mar_2025!G$4:U$356,15,FALSE)))</f>
        <v>0</v>
      </c>
    </row>
    <row r="6562" spans="1:9">
      <c r="A6562" s="2"/>
      <c r="B6562" s="1" t="str">
        <f>+IF(LEN(A6562)&gt;0,VLOOKUP(A6562,Seguimiento_Mar_2025!G$4:H$356,2,FALSE),"")</f>
        <v/>
      </c>
      <c r="C6562" s="1" t="str">
        <f>+IF(LEN(A6562)&gt;0,VLOOKUP(A6562,Seguimiento_Mar_2025!G$4:J$356,4,FALSE),"")</f>
        <v/>
      </c>
      <c r="D6562" s="2"/>
      <c r="E6562" t="str">
        <f t="shared" si="205"/>
        <v/>
      </c>
      <c r="F6562" t="str">
        <f t="shared" si="206"/>
        <v/>
      </c>
      <c r="H6562" s="2"/>
      <c r="I6562">
        <f>+ABS(SUMIF($A$4:$A$11183,A6562,$H$4:$H$11183)-IF(ISERROR(VLOOKUP(A6562,Seguimiento_Mar_2025!G$4:U$356,15,FALSE)),0,VLOOKUP(A6562,Seguimiento_Mar_2025!G$4:U$356,15,FALSE)))</f>
        <v>0</v>
      </c>
    </row>
    <row r="6563" spans="1:9">
      <c r="A6563" s="2"/>
      <c r="B6563" s="1" t="str">
        <f>+IF(LEN(A6563)&gt;0,VLOOKUP(A6563,Seguimiento_Mar_2025!G$4:H$356,2,FALSE),"")</f>
        <v/>
      </c>
      <c r="C6563" s="1" t="str">
        <f>+IF(LEN(A6563)&gt;0,VLOOKUP(A6563,Seguimiento_Mar_2025!G$4:J$356,4,FALSE),"")</f>
        <v/>
      </c>
      <c r="D6563" s="2"/>
      <c r="E6563" t="str">
        <f t="shared" si="205"/>
        <v/>
      </c>
      <c r="F6563" t="str">
        <f t="shared" si="206"/>
        <v/>
      </c>
      <c r="H6563" s="2"/>
      <c r="I6563">
        <f>+ABS(SUMIF($A$4:$A$11183,A6563,$H$4:$H$11183)-IF(ISERROR(VLOOKUP(A6563,Seguimiento_Mar_2025!G$4:U$356,15,FALSE)),0,VLOOKUP(A6563,Seguimiento_Mar_2025!G$4:U$356,15,FALSE)))</f>
        <v>0</v>
      </c>
    </row>
    <row r="6564" spans="1:9">
      <c r="A6564" s="2"/>
      <c r="B6564" s="1" t="str">
        <f>+IF(LEN(A6564)&gt;0,VLOOKUP(A6564,Seguimiento_Mar_2025!G$4:H$356,2,FALSE),"")</f>
        <v/>
      </c>
      <c r="C6564" s="1" t="str">
        <f>+IF(LEN(A6564)&gt;0,VLOOKUP(A6564,Seguimiento_Mar_2025!G$4:J$356,4,FALSE),"")</f>
        <v/>
      </c>
      <c r="D6564" s="2"/>
      <c r="E6564" t="str">
        <f t="shared" si="205"/>
        <v/>
      </c>
      <c r="F6564" t="str">
        <f t="shared" si="206"/>
        <v/>
      </c>
      <c r="H6564" s="2"/>
      <c r="I6564">
        <f>+ABS(SUMIF($A$4:$A$11183,A6564,$H$4:$H$11183)-IF(ISERROR(VLOOKUP(A6564,Seguimiento_Mar_2025!G$4:U$356,15,FALSE)),0,VLOOKUP(A6564,Seguimiento_Mar_2025!G$4:U$356,15,FALSE)))</f>
        <v>0</v>
      </c>
    </row>
    <row r="6565" spans="1:9">
      <c r="A6565" s="2"/>
      <c r="B6565" s="1" t="str">
        <f>+IF(LEN(A6565)&gt;0,VLOOKUP(A6565,Seguimiento_Mar_2025!G$4:H$356,2,FALSE),"")</f>
        <v/>
      </c>
      <c r="C6565" s="1" t="str">
        <f>+IF(LEN(A6565)&gt;0,VLOOKUP(A6565,Seguimiento_Mar_2025!G$4:J$356,4,FALSE),"")</f>
        <v/>
      </c>
      <c r="D6565" s="2"/>
      <c r="E6565" t="str">
        <f t="shared" si="205"/>
        <v/>
      </c>
      <c r="F6565" t="str">
        <f t="shared" si="206"/>
        <v/>
      </c>
      <c r="H6565" s="2"/>
      <c r="I6565">
        <f>+ABS(SUMIF($A$4:$A$11183,A6565,$H$4:$H$11183)-IF(ISERROR(VLOOKUP(A6565,Seguimiento_Mar_2025!G$4:U$356,15,FALSE)),0,VLOOKUP(A6565,Seguimiento_Mar_2025!G$4:U$356,15,FALSE)))</f>
        <v>0</v>
      </c>
    </row>
    <row r="6566" spans="1:9">
      <c r="A6566" s="2"/>
      <c r="B6566" s="1" t="str">
        <f>+IF(LEN(A6566)&gt;0,VLOOKUP(A6566,Seguimiento_Mar_2025!G$4:H$356,2,FALSE),"")</f>
        <v/>
      </c>
      <c r="C6566" s="1" t="str">
        <f>+IF(LEN(A6566)&gt;0,VLOOKUP(A6566,Seguimiento_Mar_2025!G$4:J$356,4,FALSE),"")</f>
        <v/>
      </c>
      <c r="D6566" s="2"/>
      <c r="E6566" t="str">
        <f t="shared" si="205"/>
        <v/>
      </c>
      <c r="F6566" t="str">
        <f t="shared" si="206"/>
        <v/>
      </c>
      <c r="H6566" s="2"/>
      <c r="I6566">
        <f>+ABS(SUMIF($A$4:$A$11183,A6566,$H$4:$H$11183)-IF(ISERROR(VLOOKUP(A6566,Seguimiento_Mar_2025!G$4:U$356,15,FALSE)),0,VLOOKUP(A6566,Seguimiento_Mar_2025!G$4:U$356,15,FALSE)))</f>
        <v>0</v>
      </c>
    </row>
    <row r="6567" spans="1:9">
      <c r="A6567" s="2"/>
      <c r="B6567" s="1" t="str">
        <f>+IF(LEN(A6567)&gt;0,VLOOKUP(A6567,Seguimiento_Mar_2025!G$4:H$356,2,FALSE),"")</f>
        <v/>
      </c>
      <c r="C6567" s="1" t="str">
        <f>+IF(LEN(A6567)&gt;0,VLOOKUP(A6567,Seguimiento_Mar_2025!G$4:J$356,4,FALSE),"")</f>
        <v/>
      </c>
      <c r="D6567" s="2"/>
      <c r="E6567" t="str">
        <f t="shared" si="205"/>
        <v/>
      </c>
      <c r="F6567" t="str">
        <f t="shared" si="206"/>
        <v/>
      </c>
      <c r="H6567" s="2"/>
      <c r="I6567">
        <f>+ABS(SUMIF($A$4:$A$11183,A6567,$H$4:$H$11183)-IF(ISERROR(VLOOKUP(A6567,Seguimiento_Mar_2025!G$4:U$356,15,FALSE)),0,VLOOKUP(A6567,Seguimiento_Mar_2025!G$4:U$356,15,FALSE)))</f>
        <v>0</v>
      </c>
    </row>
    <row r="6568" spans="1:9">
      <c r="A6568" s="2"/>
      <c r="B6568" s="1" t="str">
        <f>+IF(LEN(A6568)&gt;0,VLOOKUP(A6568,Seguimiento_Mar_2025!G$4:H$356,2,FALSE),"")</f>
        <v/>
      </c>
      <c r="C6568" s="1" t="str">
        <f>+IF(LEN(A6568)&gt;0,VLOOKUP(A6568,Seguimiento_Mar_2025!G$4:J$356,4,FALSE),"")</f>
        <v/>
      </c>
      <c r="D6568" s="2"/>
      <c r="E6568" t="str">
        <f t="shared" si="205"/>
        <v/>
      </c>
      <c r="F6568" t="str">
        <f t="shared" si="206"/>
        <v/>
      </c>
      <c r="H6568" s="2"/>
      <c r="I6568">
        <f>+ABS(SUMIF($A$4:$A$11183,A6568,$H$4:$H$11183)-IF(ISERROR(VLOOKUP(A6568,Seguimiento_Mar_2025!G$4:U$356,15,FALSE)),0,VLOOKUP(A6568,Seguimiento_Mar_2025!G$4:U$356,15,FALSE)))</f>
        <v>0</v>
      </c>
    </row>
    <row r="6569" spans="1:9">
      <c r="A6569" s="2"/>
      <c r="B6569" s="1" t="str">
        <f>+IF(LEN(A6569)&gt;0,VLOOKUP(A6569,Seguimiento_Mar_2025!G$4:H$356,2,FALSE),"")</f>
        <v/>
      </c>
      <c r="C6569" s="1" t="str">
        <f>+IF(LEN(A6569)&gt;0,VLOOKUP(A6569,Seguimiento_Mar_2025!G$4:J$356,4,FALSE),"")</f>
        <v/>
      </c>
      <c r="D6569" s="2"/>
      <c r="E6569" t="str">
        <f t="shared" ref="E6569:E6632" si="207">+A6569&amp;D6569</f>
        <v/>
      </c>
      <c r="F6569" t="str">
        <f t="shared" si="206"/>
        <v/>
      </c>
      <c r="H6569" s="2"/>
      <c r="I6569">
        <f>+ABS(SUMIF($A$4:$A$11183,A6569,$H$4:$H$11183)-IF(ISERROR(VLOOKUP(A6569,Seguimiento_Mar_2025!G$4:U$356,15,FALSE)),0,VLOOKUP(A6569,Seguimiento_Mar_2025!G$4:U$356,15,FALSE)))</f>
        <v>0</v>
      </c>
    </row>
    <row r="6570" spans="1:9">
      <c r="A6570" s="2"/>
      <c r="B6570" s="1" t="str">
        <f>+IF(LEN(A6570)&gt;0,VLOOKUP(A6570,Seguimiento_Mar_2025!G$4:H$356,2,FALSE),"")</f>
        <v/>
      </c>
      <c r="C6570" s="1" t="str">
        <f>+IF(LEN(A6570)&gt;0,VLOOKUP(A6570,Seguimiento_Mar_2025!G$4:J$356,4,FALSE),"")</f>
        <v/>
      </c>
      <c r="D6570" s="2"/>
      <c r="E6570" t="str">
        <f t="shared" si="207"/>
        <v/>
      </c>
      <c r="F6570" t="str">
        <f t="shared" si="206"/>
        <v/>
      </c>
      <c r="H6570" s="2"/>
      <c r="I6570">
        <f>+ABS(SUMIF($A$4:$A$11183,A6570,$H$4:$H$11183)-IF(ISERROR(VLOOKUP(A6570,Seguimiento_Mar_2025!G$4:U$356,15,FALSE)),0,VLOOKUP(A6570,Seguimiento_Mar_2025!G$4:U$356,15,FALSE)))</f>
        <v>0</v>
      </c>
    </row>
    <row r="6571" spans="1:9">
      <c r="A6571" s="2"/>
      <c r="B6571" s="1" t="str">
        <f>+IF(LEN(A6571)&gt;0,VLOOKUP(A6571,Seguimiento_Mar_2025!G$4:H$356,2,FALSE),"")</f>
        <v/>
      </c>
      <c r="C6571" s="1" t="str">
        <f>+IF(LEN(A6571)&gt;0,VLOOKUP(A6571,Seguimiento_Mar_2025!G$4:J$356,4,FALSE),"")</f>
        <v/>
      </c>
      <c r="D6571" s="2"/>
      <c r="E6571" t="str">
        <f t="shared" si="207"/>
        <v/>
      </c>
      <c r="F6571" t="str">
        <f t="shared" si="206"/>
        <v/>
      </c>
      <c r="H6571" s="2"/>
      <c r="I6571">
        <f>+ABS(SUMIF($A$4:$A$11183,A6571,$H$4:$H$11183)-IF(ISERROR(VLOOKUP(A6571,Seguimiento_Mar_2025!G$4:U$356,15,FALSE)),0,VLOOKUP(A6571,Seguimiento_Mar_2025!G$4:U$356,15,FALSE)))</f>
        <v>0</v>
      </c>
    </row>
    <row r="6572" spans="1:9">
      <c r="A6572" s="2"/>
      <c r="B6572" s="1" t="str">
        <f>+IF(LEN(A6572)&gt;0,VLOOKUP(A6572,Seguimiento_Mar_2025!G$4:H$356,2,FALSE),"")</f>
        <v/>
      </c>
      <c r="C6572" s="1" t="str">
        <f>+IF(LEN(A6572)&gt;0,VLOOKUP(A6572,Seguimiento_Mar_2025!G$4:J$356,4,FALSE),"")</f>
        <v/>
      </c>
      <c r="D6572" s="2"/>
      <c r="E6572" t="str">
        <f t="shared" si="207"/>
        <v/>
      </c>
      <c r="F6572" t="str">
        <f t="shared" si="206"/>
        <v/>
      </c>
      <c r="H6572" s="2"/>
      <c r="I6572">
        <f>+ABS(SUMIF($A$4:$A$11183,A6572,$H$4:$H$11183)-IF(ISERROR(VLOOKUP(A6572,Seguimiento_Mar_2025!G$4:U$356,15,FALSE)),0,VLOOKUP(A6572,Seguimiento_Mar_2025!G$4:U$356,15,FALSE)))</f>
        <v>0</v>
      </c>
    </row>
    <row r="6573" spans="1:9">
      <c r="A6573" s="2"/>
      <c r="B6573" s="1" t="str">
        <f>+IF(LEN(A6573)&gt;0,VLOOKUP(A6573,Seguimiento_Mar_2025!G$4:H$356,2,FALSE),"")</f>
        <v/>
      </c>
      <c r="C6573" s="1" t="str">
        <f>+IF(LEN(A6573)&gt;0,VLOOKUP(A6573,Seguimiento_Mar_2025!G$4:J$356,4,FALSE),"")</f>
        <v/>
      </c>
      <c r="D6573" s="2"/>
      <c r="E6573" t="str">
        <f t="shared" si="207"/>
        <v/>
      </c>
      <c r="F6573" t="str">
        <f t="shared" si="206"/>
        <v/>
      </c>
      <c r="H6573" s="2"/>
      <c r="I6573">
        <f>+ABS(SUMIF($A$4:$A$11183,A6573,$H$4:$H$11183)-IF(ISERROR(VLOOKUP(A6573,Seguimiento_Mar_2025!G$4:U$356,15,FALSE)),0,VLOOKUP(A6573,Seguimiento_Mar_2025!G$4:U$356,15,FALSE)))</f>
        <v>0</v>
      </c>
    </row>
    <row r="6574" spans="1:9">
      <c r="A6574" s="2"/>
      <c r="B6574" s="1" t="str">
        <f>+IF(LEN(A6574)&gt;0,VLOOKUP(A6574,Seguimiento_Mar_2025!G$4:H$356,2,FALSE),"")</f>
        <v/>
      </c>
      <c r="C6574" s="1" t="str">
        <f>+IF(LEN(A6574)&gt;0,VLOOKUP(A6574,Seguimiento_Mar_2025!G$4:J$356,4,FALSE),"")</f>
        <v/>
      </c>
      <c r="D6574" s="2"/>
      <c r="E6574" t="str">
        <f t="shared" si="207"/>
        <v/>
      </c>
      <c r="F6574" t="str">
        <f t="shared" si="206"/>
        <v/>
      </c>
      <c r="H6574" s="2"/>
      <c r="I6574">
        <f>+ABS(SUMIF($A$4:$A$11183,A6574,$H$4:$H$11183)-IF(ISERROR(VLOOKUP(A6574,Seguimiento_Mar_2025!G$4:U$356,15,FALSE)),0,VLOOKUP(A6574,Seguimiento_Mar_2025!G$4:U$356,15,FALSE)))</f>
        <v>0</v>
      </c>
    </row>
    <row r="6575" spans="1:9">
      <c r="A6575" s="2"/>
      <c r="B6575" s="1" t="str">
        <f>+IF(LEN(A6575)&gt;0,VLOOKUP(A6575,Seguimiento_Mar_2025!G$4:H$356,2,FALSE),"")</f>
        <v/>
      </c>
      <c r="C6575" s="1" t="str">
        <f>+IF(LEN(A6575)&gt;0,VLOOKUP(A6575,Seguimiento_Mar_2025!G$4:J$356,4,FALSE),"")</f>
        <v/>
      </c>
      <c r="D6575" s="2"/>
      <c r="E6575" t="str">
        <f t="shared" si="207"/>
        <v/>
      </c>
      <c r="F6575" t="str">
        <f t="shared" si="206"/>
        <v/>
      </c>
      <c r="H6575" s="2"/>
      <c r="I6575">
        <f>+ABS(SUMIF($A$4:$A$11183,A6575,$H$4:$H$11183)-IF(ISERROR(VLOOKUP(A6575,Seguimiento_Mar_2025!G$4:U$356,15,FALSE)),0,VLOOKUP(A6575,Seguimiento_Mar_2025!G$4:U$356,15,FALSE)))</f>
        <v>0</v>
      </c>
    </row>
    <row r="6576" spans="1:9">
      <c r="A6576" s="2"/>
      <c r="B6576" s="1" t="str">
        <f>+IF(LEN(A6576)&gt;0,VLOOKUP(A6576,Seguimiento_Mar_2025!G$4:H$356,2,FALSE),"")</f>
        <v/>
      </c>
      <c r="C6576" s="1" t="str">
        <f>+IF(LEN(A6576)&gt;0,VLOOKUP(A6576,Seguimiento_Mar_2025!G$4:J$356,4,FALSE),"")</f>
        <v/>
      </c>
      <c r="D6576" s="2"/>
      <c r="E6576" t="str">
        <f t="shared" si="207"/>
        <v/>
      </c>
      <c r="F6576" t="str">
        <f t="shared" si="206"/>
        <v/>
      </c>
      <c r="H6576" s="2"/>
      <c r="I6576">
        <f>+ABS(SUMIF($A$4:$A$11183,A6576,$H$4:$H$11183)-IF(ISERROR(VLOOKUP(A6576,Seguimiento_Mar_2025!G$4:U$356,15,FALSE)),0,VLOOKUP(A6576,Seguimiento_Mar_2025!G$4:U$356,15,FALSE)))</f>
        <v>0</v>
      </c>
    </row>
    <row r="6577" spans="1:9">
      <c r="A6577" s="2"/>
      <c r="B6577" s="1" t="str">
        <f>+IF(LEN(A6577)&gt;0,VLOOKUP(A6577,Seguimiento_Mar_2025!G$4:H$356,2,FALSE),"")</f>
        <v/>
      </c>
      <c r="C6577" s="1" t="str">
        <f>+IF(LEN(A6577)&gt;0,VLOOKUP(A6577,Seguimiento_Mar_2025!G$4:J$356,4,FALSE),"")</f>
        <v/>
      </c>
      <c r="D6577" s="2"/>
      <c r="E6577" t="str">
        <f t="shared" si="207"/>
        <v/>
      </c>
      <c r="F6577" t="str">
        <f t="shared" si="206"/>
        <v/>
      </c>
      <c r="H6577" s="2"/>
      <c r="I6577">
        <f>+ABS(SUMIF($A$4:$A$11183,A6577,$H$4:$H$11183)-IF(ISERROR(VLOOKUP(A6577,Seguimiento_Mar_2025!G$4:U$356,15,FALSE)),0,VLOOKUP(A6577,Seguimiento_Mar_2025!G$4:U$356,15,FALSE)))</f>
        <v>0</v>
      </c>
    </row>
    <row r="6578" spans="1:9">
      <c r="A6578" s="2"/>
      <c r="B6578" s="1" t="str">
        <f>+IF(LEN(A6578)&gt;0,VLOOKUP(A6578,Seguimiento_Mar_2025!G$4:H$356,2,FALSE),"")</f>
        <v/>
      </c>
      <c r="C6578" s="1" t="str">
        <f>+IF(LEN(A6578)&gt;0,VLOOKUP(A6578,Seguimiento_Mar_2025!G$4:J$356,4,FALSE),"")</f>
        <v/>
      </c>
      <c r="D6578" s="2"/>
      <c r="E6578" t="str">
        <f t="shared" si="207"/>
        <v/>
      </c>
      <c r="F6578" t="str">
        <f t="shared" si="206"/>
        <v/>
      </c>
      <c r="H6578" s="2"/>
      <c r="I6578">
        <f>+ABS(SUMIF($A$4:$A$11183,A6578,$H$4:$H$11183)-IF(ISERROR(VLOOKUP(A6578,Seguimiento_Mar_2025!G$4:U$356,15,FALSE)),0,VLOOKUP(A6578,Seguimiento_Mar_2025!G$4:U$356,15,FALSE)))</f>
        <v>0</v>
      </c>
    </row>
    <row r="6579" spans="1:9">
      <c r="A6579" s="2"/>
      <c r="B6579" s="1" t="str">
        <f>+IF(LEN(A6579)&gt;0,VLOOKUP(A6579,Seguimiento_Mar_2025!G$4:H$356,2,FALSE),"")</f>
        <v/>
      </c>
      <c r="C6579" s="1" t="str">
        <f>+IF(LEN(A6579)&gt;0,VLOOKUP(A6579,Seguimiento_Mar_2025!G$4:J$356,4,FALSE),"")</f>
        <v/>
      </c>
      <c r="D6579" s="2"/>
      <c r="E6579" t="str">
        <f t="shared" si="207"/>
        <v/>
      </c>
      <c r="F6579" t="str">
        <f t="shared" si="206"/>
        <v/>
      </c>
      <c r="H6579" s="2"/>
      <c r="I6579">
        <f>+ABS(SUMIF($A$4:$A$11183,A6579,$H$4:$H$11183)-IF(ISERROR(VLOOKUP(A6579,Seguimiento_Mar_2025!G$4:U$356,15,FALSE)),0,VLOOKUP(A6579,Seguimiento_Mar_2025!G$4:U$356,15,FALSE)))</f>
        <v>0</v>
      </c>
    </row>
    <row r="6580" spans="1:9">
      <c r="A6580" s="2"/>
      <c r="B6580" s="1" t="str">
        <f>+IF(LEN(A6580)&gt;0,VLOOKUP(A6580,Seguimiento_Mar_2025!G$4:H$356,2,FALSE),"")</f>
        <v/>
      </c>
      <c r="C6580" s="1" t="str">
        <f>+IF(LEN(A6580)&gt;0,VLOOKUP(A6580,Seguimiento_Mar_2025!G$4:J$356,4,FALSE),"")</f>
        <v/>
      </c>
      <c r="D6580" s="2"/>
      <c r="E6580" t="str">
        <f t="shared" si="207"/>
        <v/>
      </c>
      <c r="F6580" t="str">
        <f t="shared" si="206"/>
        <v/>
      </c>
      <c r="H6580" s="2"/>
      <c r="I6580">
        <f>+ABS(SUMIF($A$4:$A$11183,A6580,$H$4:$H$11183)-IF(ISERROR(VLOOKUP(A6580,Seguimiento_Mar_2025!G$4:U$356,15,FALSE)),0,VLOOKUP(A6580,Seguimiento_Mar_2025!G$4:U$356,15,FALSE)))</f>
        <v>0</v>
      </c>
    </row>
    <row r="6581" spans="1:9">
      <c r="A6581" s="2"/>
      <c r="B6581" s="1" t="str">
        <f>+IF(LEN(A6581)&gt;0,VLOOKUP(A6581,Seguimiento_Mar_2025!G$4:H$356,2,FALSE),"")</f>
        <v/>
      </c>
      <c r="C6581" s="1" t="str">
        <f>+IF(LEN(A6581)&gt;0,VLOOKUP(A6581,Seguimiento_Mar_2025!G$4:J$356,4,FALSE),"")</f>
        <v/>
      </c>
      <c r="D6581" s="2"/>
      <c r="E6581" t="str">
        <f t="shared" si="207"/>
        <v/>
      </c>
      <c r="F6581" t="str">
        <f t="shared" si="206"/>
        <v/>
      </c>
      <c r="H6581" s="2"/>
      <c r="I6581">
        <f>+ABS(SUMIF($A$4:$A$11183,A6581,$H$4:$H$11183)-IF(ISERROR(VLOOKUP(A6581,Seguimiento_Mar_2025!G$4:U$356,15,FALSE)),0,VLOOKUP(A6581,Seguimiento_Mar_2025!G$4:U$356,15,FALSE)))</f>
        <v>0</v>
      </c>
    </row>
    <row r="6582" spans="1:9">
      <c r="A6582" s="2"/>
      <c r="B6582" s="1" t="str">
        <f>+IF(LEN(A6582)&gt;0,VLOOKUP(A6582,Seguimiento_Mar_2025!G$4:H$356,2,FALSE),"")</f>
        <v/>
      </c>
      <c r="C6582" s="1" t="str">
        <f>+IF(LEN(A6582)&gt;0,VLOOKUP(A6582,Seguimiento_Mar_2025!G$4:J$356,4,FALSE),"")</f>
        <v/>
      </c>
      <c r="D6582" s="2"/>
      <c r="E6582" t="str">
        <f t="shared" si="207"/>
        <v/>
      </c>
      <c r="F6582" t="str">
        <f t="shared" si="206"/>
        <v/>
      </c>
      <c r="H6582" s="2"/>
      <c r="I6582">
        <f>+ABS(SUMIF($A$4:$A$11183,A6582,$H$4:$H$11183)-IF(ISERROR(VLOOKUP(A6582,Seguimiento_Mar_2025!G$4:U$356,15,FALSE)),0,VLOOKUP(A6582,Seguimiento_Mar_2025!G$4:U$356,15,FALSE)))</f>
        <v>0</v>
      </c>
    </row>
    <row r="6583" spans="1:9">
      <c r="A6583" s="2"/>
      <c r="B6583" s="1" t="str">
        <f>+IF(LEN(A6583)&gt;0,VLOOKUP(A6583,Seguimiento_Mar_2025!G$4:H$356,2,FALSE),"")</f>
        <v/>
      </c>
      <c r="C6583" s="1" t="str">
        <f>+IF(LEN(A6583)&gt;0,VLOOKUP(A6583,Seguimiento_Mar_2025!G$4:J$356,4,FALSE),"")</f>
        <v/>
      </c>
      <c r="D6583" s="2"/>
      <c r="E6583" t="str">
        <f t="shared" si="207"/>
        <v/>
      </c>
      <c r="F6583" t="str">
        <f t="shared" si="206"/>
        <v/>
      </c>
      <c r="H6583" s="2"/>
      <c r="I6583">
        <f>+ABS(SUMIF($A$4:$A$11183,A6583,$H$4:$H$11183)-IF(ISERROR(VLOOKUP(A6583,Seguimiento_Mar_2025!G$4:U$356,15,FALSE)),0,VLOOKUP(A6583,Seguimiento_Mar_2025!G$4:U$356,15,FALSE)))</f>
        <v>0</v>
      </c>
    </row>
    <row r="6584" spans="1:9">
      <c r="A6584" s="2"/>
      <c r="B6584" s="1" t="str">
        <f>+IF(LEN(A6584)&gt;0,VLOOKUP(A6584,Seguimiento_Mar_2025!G$4:H$356,2,FALSE),"")</f>
        <v/>
      </c>
      <c r="C6584" s="1" t="str">
        <f>+IF(LEN(A6584)&gt;0,VLOOKUP(A6584,Seguimiento_Mar_2025!G$4:J$356,4,FALSE),"")</f>
        <v/>
      </c>
      <c r="D6584" s="2"/>
      <c r="E6584" t="str">
        <f t="shared" si="207"/>
        <v/>
      </c>
      <c r="F6584" t="str">
        <f t="shared" si="206"/>
        <v/>
      </c>
      <c r="H6584" s="2"/>
      <c r="I6584">
        <f>+ABS(SUMIF($A$4:$A$11183,A6584,$H$4:$H$11183)-IF(ISERROR(VLOOKUP(A6584,Seguimiento_Mar_2025!G$4:U$356,15,FALSE)),0,VLOOKUP(A6584,Seguimiento_Mar_2025!G$4:U$356,15,FALSE)))</f>
        <v>0</v>
      </c>
    </row>
    <row r="6585" spans="1:9">
      <c r="A6585" s="2"/>
      <c r="B6585" s="1" t="str">
        <f>+IF(LEN(A6585)&gt;0,VLOOKUP(A6585,Seguimiento_Mar_2025!G$4:H$356,2,FALSE),"")</f>
        <v/>
      </c>
      <c r="C6585" s="1" t="str">
        <f>+IF(LEN(A6585)&gt;0,VLOOKUP(A6585,Seguimiento_Mar_2025!G$4:J$356,4,FALSE),"")</f>
        <v/>
      </c>
      <c r="D6585" s="2"/>
      <c r="E6585" t="str">
        <f t="shared" si="207"/>
        <v/>
      </c>
      <c r="F6585" t="str">
        <f t="shared" si="206"/>
        <v/>
      </c>
      <c r="H6585" s="2"/>
      <c r="I6585">
        <f>+ABS(SUMIF($A$4:$A$11183,A6585,$H$4:$H$11183)-IF(ISERROR(VLOOKUP(A6585,Seguimiento_Mar_2025!G$4:U$356,15,FALSE)),0,VLOOKUP(A6585,Seguimiento_Mar_2025!G$4:U$356,15,FALSE)))</f>
        <v>0</v>
      </c>
    </row>
    <row r="6586" spans="1:9">
      <c r="A6586" s="2"/>
      <c r="B6586" s="1" t="str">
        <f>+IF(LEN(A6586)&gt;0,VLOOKUP(A6586,Seguimiento_Mar_2025!G$4:H$356,2,FALSE),"")</f>
        <v/>
      </c>
      <c r="C6586" s="1" t="str">
        <f>+IF(LEN(A6586)&gt;0,VLOOKUP(A6586,Seguimiento_Mar_2025!G$4:J$356,4,FALSE),"")</f>
        <v/>
      </c>
      <c r="D6586" s="2"/>
      <c r="E6586" t="str">
        <f t="shared" si="207"/>
        <v/>
      </c>
      <c r="F6586" t="str">
        <f t="shared" si="206"/>
        <v/>
      </c>
      <c r="H6586" s="2"/>
      <c r="I6586">
        <f>+ABS(SUMIF($A$4:$A$11183,A6586,$H$4:$H$11183)-IF(ISERROR(VLOOKUP(A6586,Seguimiento_Mar_2025!G$4:U$356,15,FALSE)),0,VLOOKUP(A6586,Seguimiento_Mar_2025!G$4:U$356,15,FALSE)))</f>
        <v>0</v>
      </c>
    </row>
    <row r="6587" spans="1:9">
      <c r="A6587" s="2"/>
      <c r="B6587" s="1" t="str">
        <f>+IF(LEN(A6587)&gt;0,VLOOKUP(A6587,Seguimiento_Mar_2025!G$4:H$356,2,FALSE),"")</f>
        <v/>
      </c>
      <c r="C6587" s="1" t="str">
        <f>+IF(LEN(A6587)&gt;0,VLOOKUP(A6587,Seguimiento_Mar_2025!G$4:J$356,4,FALSE),"")</f>
        <v/>
      </c>
      <c r="D6587" s="2"/>
      <c r="E6587" t="str">
        <f t="shared" si="207"/>
        <v/>
      </c>
      <c r="F6587" t="str">
        <f t="shared" si="206"/>
        <v/>
      </c>
      <c r="H6587" s="2"/>
      <c r="I6587">
        <f>+ABS(SUMIF($A$4:$A$11183,A6587,$H$4:$H$11183)-IF(ISERROR(VLOOKUP(A6587,Seguimiento_Mar_2025!G$4:U$356,15,FALSE)),0,VLOOKUP(A6587,Seguimiento_Mar_2025!G$4:U$356,15,FALSE)))</f>
        <v>0</v>
      </c>
    </row>
    <row r="6588" spans="1:9">
      <c r="A6588" s="2"/>
      <c r="B6588" s="1" t="str">
        <f>+IF(LEN(A6588)&gt;0,VLOOKUP(A6588,Seguimiento_Mar_2025!G$4:H$356,2,FALSE),"")</f>
        <v/>
      </c>
      <c r="C6588" s="1" t="str">
        <f>+IF(LEN(A6588)&gt;0,VLOOKUP(A6588,Seguimiento_Mar_2025!G$4:J$356,4,FALSE),"")</f>
        <v/>
      </c>
      <c r="D6588" s="2"/>
      <c r="E6588" t="str">
        <f t="shared" si="207"/>
        <v/>
      </c>
      <c r="F6588" t="str">
        <f t="shared" si="206"/>
        <v/>
      </c>
      <c r="H6588" s="2"/>
      <c r="I6588">
        <f>+ABS(SUMIF($A$4:$A$11183,A6588,$H$4:$H$11183)-IF(ISERROR(VLOOKUP(A6588,Seguimiento_Mar_2025!G$4:U$356,15,FALSE)),0,VLOOKUP(A6588,Seguimiento_Mar_2025!G$4:U$356,15,FALSE)))</f>
        <v>0</v>
      </c>
    </row>
    <row r="6589" spans="1:9">
      <c r="A6589" s="2"/>
      <c r="B6589" s="1" t="str">
        <f>+IF(LEN(A6589)&gt;0,VLOOKUP(A6589,Seguimiento_Mar_2025!G$4:H$356,2,FALSE),"")</f>
        <v/>
      </c>
      <c r="C6589" s="1" t="str">
        <f>+IF(LEN(A6589)&gt;0,VLOOKUP(A6589,Seguimiento_Mar_2025!G$4:J$356,4,FALSE),"")</f>
        <v/>
      </c>
      <c r="D6589" s="2"/>
      <c r="E6589" t="str">
        <f t="shared" si="207"/>
        <v/>
      </c>
      <c r="F6589" t="str">
        <f t="shared" si="206"/>
        <v/>
      </c>
      <c r="H6589" s="2"/>
      <c r="I6589">
        <f>+ABS(SUMIF($A$4:$A$11183,A6589,$H$4:$H$11183)-IF(ISERROR(VLOOKUP(A6589,Seguimiento_Mar_2025!G$4:U$356,15,FALSE)),0,VLOOKUP(A6589,Seguimiento_Mar_2025!G$4:U$356,15,FALSE)))</f>
        <v>0</v>
      </c>
    </row>
    <row r="6590" spans="1:9">
      <c r="A6590" s="2"/>
      <c r="B6590" s="1" t="str">
        <f>+IF(LEN(A6590)&gt;0,VLOOKUP(A6590,Seguimiento_Mar_2025!G$4:H$356,2,FALSE),"")</f>
        <v/>
      </c>
      <c r="C6590" s="1" t="str">
        <f>+IF(LEN(A6590)&gt;0,VLOOKUP(A6590,Seguimiento_Mar_2025!G$4:J$356,4,FALSE),"")</f>
        <v/>
      </c>
      <c r="D6590" s="2"/>
      <c r="E6590" t="str">
        <f t="shared" si="207"/>
        <v/>
      </c>
      <c r="F6590" t="str">
        <f t="shared" si="206"/>
        <v/>
      </c>
      <c r="H6590" s="2"/>
      <c r="I6590">
        <f>+ABS(SUMIF($A$4:$A$11183,A6590,$H$4:$H$11183)-IF(ISERROR(VLOOKUP(A6590,Seguimiento_Mar_2025!G$4:U$356,15,FALSE)),0,VLOOKUP(A6590,Seguimiento_Mar_2025!G$4:U$356,15,FALSE)))</f>
        <v>0</v>
      </c>
    </row>
    <row r="6591" spans="1:9">
      <c r="A6591" s="2"/>
      <c r="B6591" s="1" t="str">
        <f>+IF(LEN(A6591)&gt;0,VLOOKUP(A6591,Seguimiento_Mar_2025!G$4:H$356,2,FALSE),"")</f>
        <v/>
      </c>
      <c r="C6591" s="1" t="str">
        <f>+IF(LEN(A6591)&gt;0,VLOOKUP(A6591,Seguimiento_Mar_2025!G$4:J$356,4,FALSE),"")</f>
        <v/>
      </c>
      <c r="D6591" s="2"/>
      <c r="E6591" t="str">
        <f t="shared" si="207"/>
        <v/>
      </c>
      <c r="F6591" t="str">
        <f t="shared" si="206"/>
        <v/>
      </c>
      <c r="H6591" s="2"/>
      <c r="I6591">
        <f>+ABS(SUMIF($A$4:$A$11183,A6591,$H$4:$H$11183)-IF(ISERROR(VLOOKUP(A6591,Seguimiento_Mar_2025!G$4:U$356,15,FALSE)),0,VLOOKUP(A6591,Seguimiento_Mar_2025!G$4:U$356,15,FALSE)))</f>
        <v>0</v>
      </c>
    </row>
    <row r="6592" spans="1:9">
      <c r="A6592" s="2"/>
      <c r="B6592" s="1" t="str">
        <f>+IF(LEN(A6592)&gt;0,VLOOKUP(A6592,Seguimiento_Mar_2025!G$4:H$356,2,FALSE),"")</f>
        <v/>
      </c>
      <c r="C6592" s="1" t="str">
        <f>+IF(LEN(A6592)&gt;0,VLOOKUP(A6592,Seguimiento_Mar_2025!G$4:J$356,4,FALSE),"")</f>
        <v/>
      </c>
      <c r="D6592" s="2"/>
      <c r="E6592" t="str">
        <f t="shared" si="207"/>
        <v/>
      </c>
      <c r="F6592" t="str">
        <f t="shared" si="206"/>
        <v/>
      </c>
      <c r="H6592" s="2"/>
      <c r="I6592">
        <f>+ABS(SUMIF($A$4:$A$11183,A6592,$H$4:$H$11183)-IF(ISERROR(VLOOKUP(A6592,Seguimiento_Mar_2025!G$4:U$356,15,FALSE)),0,VLOOKUP(A6592,Seguimiento_Mar_2025!G$4:U$356,15,FALSE)))</f>
        <v>0</v>
      </c>
    </row>
    <row r="6593" spans="1:9">
      <c r="A6593" s="2"/>
      <c r="B6593" s="1" t="str">
        <f>+IF(LEN(A6593)&gt;0,VLOOKUP(A6593,Seguimiento_Mar_2025!G$4:H$356,2,FALSE),"")</f>
        <v/>
      </c>
      <c r="C6593" s="1" t="str">
        <f>+IF(LEN(A6593)&gt;0,VLOOKUP(A6593,Seguimiento_Mar_2025!G$4:J$356,4,FALSE),"")</f>
        <v/>
      </c>
      <c r="D6593" s="2"/>
      <c r="E6593" t="str">
        <f t="shared" si="207"/>
        <v/>
      </c>
      <c r="F6593" t="str">
        <f t="shared" si="206"/>
        <v/>
      </c>
      <c r="H6593" s="2"/>
      <c r="I6593">
        <f>+ABS(SUMIF($A$4:$A$11183,A6593,$H$4:$H$11183)-IF(ISERROR(VLOOKUP(A6593,Seguimiento_Mar_2025!G$4:U$356,15,FALSE)),0,VLOOKUP(A6593,Seguimiento_Mar_2025!G$4:U$356,15,FALSE)))</f>
        <v>0</v>
      </c>
    </row>
    <row r="6594" spans="1:9">
      <c r="A6594" s="2"/>
      <c r="B6594" s="1" t="str">
        <f>+IF(LEN(A6594)&gt;0,VLOOKUP(A6594,Seguimiento_Mar_2025!G$4:H$356,2,FALSE),"")</f>
        <v/>
      </c>
      <c r="C6594" s="1" t="str">
        <f>+IF(LEN(A6594)&gt;0,VLOOKUP(A6594,Seguimiento_Mar_2025!G$4:J$356,4,FALSE),"")</f>
        <v/>
      </c>
      <c r="D6594" s="2"/>
      <c r="E6594" t="str">
        <f t="shared" si="207"/>
        <v/>
      </c>
      <c r="F6594" t="str">
        <f t="shared" si="206"/>
        <v/>
      </c>
      <c r="H6594" s="2"/>
      <c r="I6594">
        <f>+ABS(SUMIF($A$4:$A$11183,A6594,$H$4:$H$11183)-IF(ISERROR(VLOOKUP(A6594,Seguimiento_Mar_2025!G$4:U$356,15,FALSE)),0,VLOOKUP(A6594,Seguimiento_Mar_2025!G$4:U$356,15,FALSE)))</f>
        <v>0</v>
      </c>
    </row>
    <row r="6595" spans="1:9">
      <c r="A6595" s="2"/>
      <c r="B6595" s="1" t="str">
        <f>+IF(LEN(A6595)&gt;0,VLOOKUP(A6595,Seguimiento_Mar_2025!G$4:H$356,2,FALSE),"")</f>
        <v/>
      </c>
      <c r="C6595" s="1" t="str">
        <f>+IF(LEN(A6595)&gt;0,VLOOKUP(A6595,Seguimiento_Mar_2025!G$4:J$356,4,FALSE),"")</f>
        <v/>
      </c>
      <c r="D6595" s="2"/>
      <c r="E6595" t="str">
        <f t="shared" si="207"/>
        <v/>
      </c>
      <c r="F6595" t="str">
        <f t="shared" si="206"/>
        <v/>
      </c>
      <c r="H6595" s="2"/>
      <c r="I6595">
        <f>+ABS(SUMIF($A$4:$A$11183,A6595,$H$4:$H$11183)-IF(ISERROR(VLOOKUP(A6595,Seguimiento_Mar_2025!G$4:U$356,15,FALSE)),0,VLOOKUP(A6595,Seguimiento_Mar_2025!G$4:U$356,15,FALSE)))</f>
        <v>0</v>
      </c>
    </row>
    <row r="6596" spans="1:9">
      <c r="A6596" s="2"/>
      <c r="B6596" s="1" t="str">
        <f>+IF(LEN(A6596)&gt;0,VLOOKUP(A6596,Seguimiento_Mar_2025!G$4:H$356,2,FALSE),"")</f>
        <v/>
      </c>
      <c r="C6596" s="1" t="str">
        <f>+IF(LEN(A6596)&gt;0,VLOOKUP(A6596,Seguimiento_Mar_2025!G$4:J$356,4,FALSE),"")</f>
        <v/>
      </c>
      <c r="D6596" s="2"/>
      <c r="E6596" t="str">
        <f t="shared" si="207"/>
        <v/>
      </c>
      <c r="F6596" t="str">
        <f t="shared" ref="F6596:F6659" si="208">+IF(IF(LEN(E6596)&gt;0,COUNTIF($E$4:$E$11183,E6596),"")=1,"",IF(LEN(E6596)&gt;0,COUNTIF($E$4:$E$11183,E6596),""))</f>
        <v/>
      </c>
      <c r="H6596" s="2"/>
      <c r="I6596">
        <f>+ABS(SUMIF($A$4:$A$11183,A6596,$H$4:$H$11183)-IF(ISERROR(VLOOKUP(A6596,Seguimiento_Mar_2025!G$4:U$356,15,FALSE)),0,VLOOKUP(A6596,Seguimiento_Mar_2025!G$4:U$356,15,FALSE)))</f>
        <v>0</v>
      </c>
    </row>
    <row r="6597" spans="1:9">
      <c r="A6597" s="2"/>
      <c r="B6597" s="1" t="str">
        <f>+IF(LEN(A6597)&gt;0,VLOOKUP(A6597,Seguimiento_Mar_2025!G$4:H$356,2,FALSE),"")</f>
        <v/>
      </c>
      <c r="C6597" s="1" t="str">
        <f>+IF(LEN(A6597)&gt;0,VLOOKUP(A6597,Seguimiento_Mar_2025!G$4:J$356,4,FALSE),"")</f>
        <v/>
      </c>
      <c r="D6597" s="2"/>
      <c r="E6597" t="str">
        <f t="shared" si="207"/>
        <v/>
      </c>
      <c r="F6597" t="str">
        <f t="shared" si="208"/>
        <v/>
      </c>
      <c r="H6597" s="2"/>
      <c r="I6597">
        <f>+ABS(SUMIF($A$4:$A$11183,A6597,$H$4:$H$11183)-IF(ISERROR(VLOOKUP(A6597,Seguimiento_Mar_2025!G$4:U$356,15,FALSE)),0,VLOOKUP(A6597,Seguimiento_Mar_2025!G$4:U$356,15,FALSE)))</f>
        <v>0</v>
      </c>
    </row>
    <row r="6598" spans="1:9">
      <c r="A6598" s="2"/>
      <c r="B6598" s="1" t="str">
        <f>+IF(LEN(A6598)&gt;0,VLOOKUP(A6598,Seguimiento_Mar_2025!G$4:H$356,2,FALSE),"")</f>
        <v/>
      </c>
      <c r="C6598" s="1" t="str">
        <f>+IF(LEN(A6598)&gt;0,VLOOKUP(A6598,Seguimiento_Mar_2025!G$4:J$356,4,FALSE),"")</f>
        <v/>
      </c>
      <c r="D6598" s="2"/>
      <c r="E6598" t="str">
        <f t="shared" si="207"/>
        <v/>
      </c>
      <c r="F6598" t="str">
        <f t="shared" si="208"/>
        <v/>
      </c>
      <c r="H6598" s="2"/>
      <c r="I6598">
        <f>+ABS(SUMIF($A$4:$A$11183,A6598,$H$4:$H$11183)-IF(ISERROR(VLOOKUP(A6598,Seguimiento_Mar_2025!G$4:U$356,15,FALSE)),0,VLOOKUP(A6598,Seguimiento_Mar_2025!G$4:U$356,15,FALSE)))</f>
        <v>0</v>
      </c>
    </row>
    <row r="6599" spans="1:9">
      <c r="A6599" s="2"/>
      <c r="B6599" s="1" t="str">
        <f>+IF(LEN(A6599)&gt;0,VLOOKUP(A6599,Seguimiento_Mar_2025!G$4:H$356,2,FALSE),"")</f>
        <v/>
      </c>
      <c r="C6599" s="1" t="str">
        <f>+IF(LEN(A6599)&gt;0,VLOOKUP(A6599,Seguimiento_Mar_2025!G$4:J$356,4,FALSE),"")</f>
        <v/>
      </c>
      <c r="D6599" s="2"/>
      <c r="E6599" t="str">
        <f t="shared" si="207"/>
        <v/>
      </c>
      <c r="F6599" t="str">
        <f t="shared" si="208"/>
        <v/>
      </c>
      <c r="H6599" s="2"/>
      <c r="I6599">
        <f>+ABS(SUMIF($A$4:$A$11183,A6599,$H$4:$H$11183)-IF(ISERROR(VLOOKUP(A6599,Seguimiento_Mar_2025!G$4:U$356,15,FALSE)),0,VLOOKUP(A6599,Seguimiento_Mar_2025!G$4:U$356,15,FALSE)))</f>
        <v>0</v>
      </c>
    </row>
    <row r="6600" spans="1:9">
      <c r="A6600" s="2"/>
      <c r="B6600" s="1" t="str">
        <f>+IF(LEN(A6600)&gt;0,VLOOKUP(A6600,Seguimiento_Mar_2025!G$4:H$356,2,FALSE),"")</f>
        <v/>
      </c>
      <c r="C6600" s="1" t="str">
        <f>+IF(LEN(A6600)&gt;0,VLOOKUP(A6600,Seguimiento_Mar_2025!G$4:J$356,4,FALSE),"")</f>
        <v/>
      </c>
      <c r="D6600" s="2"/>
      <c r="E6600" t="str">
        <f t="shared" si="207"/>
        <v/>
      </c>
      <c r="F6600" t="str">
        <f t="shared" si="208"/>
        <v/>
      </c>
      <c r="H6600" s="2"/>
      <c r="I6600">
        <f>+ABS(SUMIF($A$4:$A$11183,A6600,$H$4:$H$11183)-IF(ISERROR(VLOOKUP(A6600,Seguimiento_Mar_2025!G$4:U$356,15,FALSE)),0,VLOOKUP(A6600,Seguimiento_Mar_2025!G$4:U$356,15,FALSE)))</f>
        <v>0</v>
      </c>
    </row>
    <row r="6601" spans="1:9">
      <c r="A6601" s="2"/>
      <c r="B6601" s="1" t="str">
        <f>+IF(LEN(A6601)&gt;0,VLOOKUP(A6601,Seguimiento_Mar_2025!G$4:H$356,2,FALSE),"")</f>
        <v/>
      </c>
      <c r="C6601" s="1" t="str">
        <f>+IF(LEN(A6601)&gt;0,VLOOKUP(A6601,Seguimiento_Mar_2025!G$4:J$356,4,FALSE),"")</f>
        <v/>
      </c>
      <c r="D6601" s="2"/>
      <c r="E6601" t="str">
        <f t="shared" si="207"/>
        <v/>
      </c>
      <c r="F6601" t="str">
        <f t="shared" si="208"/>
        <v/>
      </c>
      <c r="H6601" s="2"/>
      <c r="I6601">
        <f>+ABS(SUMIF($A$4:$A$11183,A6601,$H$4:$H$11183)-IF(ISERROR(VLOOKUP(A6601,Seguimiento_Mar_2025!G$4:U$356,15,FALSE)),0,VLOOKUP(A6601,Seguimiento_Mar_2025!G$4:U$356,15,FALSE)))</f>
        <v>0</v>
      </c>
    </row>
    <row r="6602" spans="1:9">
      <c r="A6602" s="2"/>
      <c r="B6602" s="1" t="str">
        <f>+IF(LEN(A6602)&gt;0,VLOOKUP(A6602,Seguimiento_Mar_2025!G$4:H$356,2,FALSE),"")</f>
        <v/>
      </c>
      <c r="C6602" s="1" t="str">
        <f>+IF(LEN(A6602)&gt;0,VLOOKUP(A6602,Seguimiento_Mar_2025!G$4:J$356,4,FALSE),"")</f>
        <v/>
      </c>
      <c r="D6602" s="2"/>
      <c r="E6602" t="str">
        <f t="shared" si="207"/>
        <v/>
      </c>
      <c r="F6602" t="str">
        <f t="shared" si="208"/>
        <v/>
      </c>
      <c r="H6602" s="2"/>
      <c r="I6602">
        <f>+ABS(SUMIF($A$4:$A$11183,A6602,$H$4:$H$11183)-IF(ISERROR(VLOOKUP(A6602,Seguimiento_Mar_2025!G$4:U$356,15,FALSE)),0,VLOOKUP(A6602,Seguimiento_Mar_2025!G$4:U$356,15,FALSE)))</f>
        <v>0</v>
      </c>
    </row>
    <row r="6603" spans="1:9">
      <c r="A6603" s="2"/>
      <c r="B6603" s="1" t="str">
        <f>+IF(LEN(A6603)&gt;0,VLOOKUP(A6603,Seguimiento_Mar_2025!G$4:H$356,2,FALSE),"")</f>
        <v/>
      </c>
      <c r="C6603" s="1" t="str">
        <f>+IF(LEN(A6603)&gt;0,VLOOKUP(A6603,Seguimiento_Mar_2025!G$4:J$356,4,FALSE),"")</f>
        <v/>
      </c>
      <c r="D6603" s="2"/>
      <c r="E6603" t="str">
        <f t="shared" si="207"/>
        <v/>
      </c>
      <c r="F6603" t="str">
        <f t="shared" si="208"/>
        <v/>
      </c>
      <c r="H6603" s="2"/>
      <c r="I6603">
        <f>+ABS(SUMIF($A$4:$A$11183,A6603,$H$4:$H$11183)-IF(ISERROR(VLOOKUP(A6603,Seguimiento_Mar_2025!G$4:U$356,15,FALSE)),0,VLOOKUP(A6603,Seguimiento_Mar_2025!G$4:U$356,15,FALSE)))</f>
        <v>0</v>
      </c>
    </row>
    <row r="6604" spans="1:9">
      <c r="A6604" s="2"/>
      <c r="B6604" s="1" t="str">
        <f>+IF(LEN(A6604)&gt;0,VLOOKUP(A6604,Seguimiento_Mar_2025!G$4:H$356,2,FALSE),"")</f>
        <v/>
      </c>
      <c r="C6604" s="1" t="str">
        <f>+IF(LEN(A6604)&gt;0,VLOOKUP(A6604,Seguimiento_Mar_2025!G$4:J$356,4,FALSE),"")</f>
        <v/>
      </c>
      <c r="D6604" s="2"/>
      <c r="E6604" t="str">
        <f t="shared" si="207"/>
        <v/>
      </c>
      <c r="F6604" t="str">
        <f t="shared" si="208"/>
        <v/>
      </c>
      <c r="H6604" s="2"/>
      <c r="I6604">
        <f>+ABS(SUMIF($A$4:$A$11183,A6604,$H$4:$H$11183)-IF(ISERROR(VLOOKUP(A6604,Seguimiento_Mar_2025!G$4:U$356,15,FALSE)),0,VLOOKUP(A6604,Seguimiento_Mar_2025!G$4:U$356,15,FALSE)))</f>
        <v>0</v>
      </c>
    </row>
    <row r="6605" spans="1:9">
      <c r="A6605" s="2"/>
      <c r="B6605" s="1" t="str">
        <f>+IF(LEN(A6605)&gt;0,VLOOKUP(A6605,Seguimiento_Mar_2025!G$4:H$356,2,FALSE),"")</f>
        <v/>
      </c>
      <c r="C6605" s="1" t="str">
        <f>+IF(LEN(A6605)&gt;0,VLOOKUP(A6605,Seguimiento_Mar_2025!G$4:J$356,4,FALSE),"")</f>
        <v/>
      </c>
      <c r="D6605" s="2"/>
      <c r="E6605" t="str">
        <f t="shared" si="207"/>
        <v/>
      </c>
      <c r="F6605" t="str">
        <f t="shared" si="208"/>
        <v/>
      </c>
      <c r="H6605" s="2"/>
      <c r="I6605">
        <f>+ABS(SUMIF($A$4:$A$11183,A6605,$H$4:$H$11183)-IF(ISERROR(VLOOKUP(A6605,Seguimiento_Mar_2025!G$4:U$356,15,FALSE)),0,VLOOKUP(A6605,Seguimiento_Mar_2025!G$4:U$356,15,FALSE)))</f>
        <v>0</v>
      </c>
    </row>
    <row r="6606" spans="1:9">
      <c r="A6606" s="2"/>
      <c r="B6606" s="1" t="str">
        <f>+IF(LEN(A6606)&gt;0,VLOOKUP(A6606,Seguimiento_Mar_2025!G$4:H$356,2,FALSE),"")</f>
        <v/>
      </c>
      <c r="C6606" s="1" t="str">
        <f>+IF(LEN(A6606)&gt;0,VLOOKUP(A6606,Seguimiento_Mar_2025!G$4:J$356,4,FALSE),"")</f>
        <v/>
      </c>
      <c r="D6606" s="2"/>
      <c r="E6606" t="str">
        <f t="shared" si="207"/>
        <v/>
      </c>
      <c r="F6606" t="str">
        <f t="shared" si="208"/>
        <v/>
      </c>
      <c r="H6606" s="2"/>
      <c r="I6606">
        <f>+ABS(SUMIF($A$4:$A$11183,A6606,$H$4:$H$11183)-IF(ISERROR(VLOOKUP(A6606,Seguimiento_Mar_2025!G$4:U$356,15,FALSE)),0,VLOOKUP(A6606,Seguimiento_Mar_2025!G$4:U$356,15,FALSE)))</f>
        <v>0</v>
      </c>
    </row>
    <row r="6607" spans="1:9">
      <c r="A6607" s="2"/>
      <c r="B6607" s="1" t="str">
        <f>+IF(LEN(A6607)&gt;0,VLOOKUP(A6607,Seguimiento_Mar_2025!G$4:H$356,2,FALSE),"")</f>
        <v/>
      </c>
      <c r="C6607" s="1" t="str">
        <f>+IF(LEN(A6607)&gt;0,VLOOKUP(A6607,Seguimiento_Mar_2025!G$4:J$356,4,FALSE),"")</f>
        <v/>
      </c>
      <c r="D6607" s="2"/>
      <c r="E6607" t="str">
        <f t="shared" si="207"/>
        <v/>
      </c>
      <c r="F6607" t="str">
        <f t="shared" si="208"/>
        <v/>
      </c>
      <c r="H6607" s="2"/>
      <c r="I6607">
        <f>+ABS(SUMIF($A$4:$A$11183,A6607,$H$4:$H$11183)-IF(ISERROR(VLOOKUP(A6607,Seguimiento_Mar_2025!G$4:U$356,15,FALSE)),0,VLOOKUP(A6607,Seguimiento_Mar_2025!G$4:U$356,15,FALSE)))</f>
        <v>0</v>
      </c>
    </row>
    <row r="6608" spans="1:9">
      <c r="A6608" s="2"/>
      <c r="B6608" s="1" t="str">
        <f>+IF(LEN(A6608)&gt;0,VLOOKUP(A6608,Seguimiento_Mar_2025!G$4:H$356,2,FALSE),"")</f>
        <v/>
      </c>
      <c r="C6608" s="1" t="str">
        <f>+IF(LEN(A6608)&gt;0,VLOOKUP(A6608,Seguimiento_Mar_2025!G$4:J$356,4,FALSE),"")</f>
        <v/>
      </c>
      <c r="D6608" s="2"/>
      <c r="E6608" t="str">
        <f t="shared" si="207"/>
        <v/>
      </c>
      <c r="F6608" t="str">
        <f t="shared" si="208"/>
        <v/>
      </c>
      <c r="H6608" s="2"/>
      <c r="I6608">
        <f>+ABS(SUMIF($A$4:$A$11183,A6608,$H$4:$H$11183)-IF(ISERROR(VLOOKUP(A6608,Seguimiento_Mar_2025!G$4:U$356,15,FALSE)),0,VLOOKUP(A6608,Seguimiento_Mar_2025!G$4:U$356,15,FALSE)))</f>
        <v>0</v>
      </c>
    </row>
    <row r="6609" spans="1:9">
      <c r="A6609" s="2"/>
      <c r="B6609" s="1" t="str">
        <f>+IF(LEN(A6609)&gt;0,VLOOKUP(A6609,Seguimiento_Mar_2025!G$4:H$356,2,FALSE),"")</f>
        <v/>
      </c>
      <c r="C6609" s="1" t="str">
        <f>+IF(LEN(A6609)&gt;0,VLOOKUP(A6609,Seguimiento_Mar_2025!G$4:J$356,4,FALSE),"")</f>
        <v/>
      </c>
      <c r="D6609" s="2"/>
      <c r="E6609" t="str">
        <f t="shared" si="207"/>
        <v/>
      </c>
      <c r="F6609" t="str">
        <f t="shared" si="208"/>
        <v/>
      </c>
      <c r="H6609" s="2"/>
      <c r="I6609">
        <f>+ABS(SUMIF($A$4:$A$11183,A6609,$H$4:$H$11183)-IF(ISERROR(VLOOKUP(A6609,Seguimiento_Mar_2025!G$4:U$356,15,FALSE)),0,VLOOKUP(A6609,Seguimiento_Mar_2025!G$4:U$356,15,FALSE)))</f>
        <v>0</v>
      </c>
    </row>
    <row r="6610" spans="1:9">
      <c r="A6610" s="2"/>
      <c r="B6610" s="1" t="str">
        <f>+IF(LEN(A6610)&gt;0,VLOOKUP(A6610,Seguimiento_Mar_2025!G$4:H$356,2,FALSE),"")</f>
        <v/>
      </c>
      <c r="C6610" s="1" t="str">
        <f>+IF(LEN(A6610)&gt;0,VLOOKUP(A6610,Seguimiento_Mar_2025!G$4:J$356,4,FALSE),"")</f>
        <v/>
      </c>
      <c r="D6610" s="2"/>
      <c r="E6610" t="str">
        <f t="shared" si="207"/>
        <v/>
      </c>
      <c r="F6610" t="str">
        <f t="shared" si="208"/>
        <v/>
      </c>
      <c r="H6610" s="2"/>
      <c r="I6610">
        <f>+ABS(SUMIF($A$4:$A$11183,A6610,$H$4:$H$11183)-IF(ISERROR(VLOOKUP(A6610,Seguimiento_Mar_2025!G$4:U$356,15,FALSE)),0,VLOOKUP(A6610,Seguimiento_Mar_2025!G$4:U$356,15,FALSE)))</f>
        <v>0</v>
      </c>
    </row>
    <row r="6611" spans="1:9">
      <c r="A6611" s="2"/>
      <c r="B6611" s="1" t="str">
        <f>+IF(LEN(A6611)&gt;0,VLOOKUP(A6611,Seguimiento_Mar_2025!G$4:H$356,2,FALSE),"")</f>
        <v/>
      </c>
      <c r="C6611" s="1" t="str">
        <f>+IF(LEN(A6611)&gt;0,VLOOKUP(A6611,Seguimiento_Mar_2025!G$4:J$356,4,FALSE),"")</f>
        <v/>
      </c>
      <c r="D6611" s="2"/>
      <c r="E6611" t="str">
        <f t="shared" si="207"/>
        <v/>
      </c>
      <c r="F6611" t="str">
        <f t="shared" si="208"/>
        <v/>
      </c>
      <c r="H6611" s="2"/>
      <c r="I6611">
        <f>+ABS(SUMIF($A$4:$A$11183,A6611,$H$4:$H$11183)-IF(ISERROR(VLOOKUP(A6611,Seguimiento_Mar_2025!G$4:U$356,15,FALSE)),0,VLOOKUP(A6611,Seguimiento_Mar_2025!G$4:U$356,15,FALSE)))</f>
        <v>0</v>
      </c>
    </row>
    <row r="6612" spans="1:9">
      <c r="A6612" s="2"/>
      <c r="B6612" s="1" t="str">
        <f>+IF(LEN(A6612)&gt;0,VLOOKUP(A6612,Seguimiento_Mar_2025!G$4:H$356,2,FALSE),"")</f>
        <v/>
      </c>
      <c r="C6612" s="1" t="str">
        <f>+IF(LEN(A6612)&gt;0,VLOOKUP(A6612,Seguimiento_Mar_2025!G$4:J$356,4,FALSE),"")</f>
        <v/>
      </c>
      <c r="D6612" s="2"/>
      <c r="E6612" t="str">
        <f t="shared" si="207"/>
        <v/>
      </c>
      <c r="F6612" t="str">
        <f t="shared" si="208"/>
        <v/>
      </c>
      <c r="H6612" s="2"/>
      <c r="I6612">
        <f>+ABS(SUMIF($A$4:$A$11183,A6612,$H$4:$H$11183)-IF(ISERROR(VLOOKUP(A6612,Seguimiento_Mar_2025!G$4:U$356,15,FALSE)),0,VLOOKUP(A6612,Seguimiento_Mar_2025!G$4:U$356,15,FALSE)))</f>
        <v>0</v>
      </c>
    </row>
    <row r="6613" spans="1:9">
      <c r="A6613" s="2"/>
      <c r="B6613" s="1" t="str">
        <f>+IF(LEN(A6613)&gt;0,VLOOKUP(A6613,Seguimiento_Mar_2025!G$4:H$356,2,FALSE),"")</f>
        <v/>
      </c>
      <c r="C6613" s="1" t="str">
        <f>+IF(LEN(A6613)&gt;0,VLOOKUP(A6613,Seguimiento_Mar_2025!G$4:J$356,4,FALSE),"")</f>
        <v/>
      </c>
      <c r="D6613" s="2"/>
      <c r="E6613" t="str">
        <f t="shared" si="207"/>
        <v/>
      </c>
      <c r="F6613" t="str">
        <f t="shared" si="208"/>
        <v/>
      </c>
      <c r="H6613" s="2"/>
      <c r="I6613">
        <f>+ABS(SUMIF($A$4:$A$11183,A6613,$H$4:$H$11183)-IF(ISERROR(VLOOKUP(A6613,Seguimiento_Mar_2025!G$4:U$356,15,FALSE)),0,VLOOKUP(A6613,Seguimiento_Mar_2025!G$4:U$356,15,FALSE)))</f>
        <v>0</v>
      </c>
    </row>
    <row r="6614" spans="1:9">
      <c r="A6614" s="2"/>
      <c r="B6614" s="1" t="str">
        <f>+IF(LEN(A6614)&gt;0,VLOOKUP(A6614,Seguimiento_Mar_2025!G$4:H$356,2,FALSE),"")</f>
        <v/>
      </c>
      <c r="C6614" s="1" t="str">
        <f>+IF(LEN(A6614)&gt;0,VLOOKUP(A6614,Seguimiento_Mar_2025!G$4:J$356,4,FALSE),"")</f>
        <v/>
      </c>
      <c r="D6614" s="2"/>
      <c r="E6614" t="str">
        <f t="shared" si="207"/>
        <v/>
      </c>
      <c r="F6614" t="str">
        <f t="shared" si="208"/>
        <v/>
      </c>
      <c r="H6614" s="2"/>
      <c r="I6614">
        <f>+ABS(SUMIF($A$4:$A$11183,A6614,$H$4:$H$11183)-IF(ISERROR(VLOOKUP(A6614,Seguimiento_Mar_2025!G$4:U$356,15,FALSE)),0,VLOOKUP(A6614,Seguimiento_Mar_2025!G$4:U$356,15,FALSE)))</f>
        <v>0</v>
      </c>
    </row>
    <row r="6615" spans="1:9">
      <c r="A6615" s="2"/>
      <c r="B6615" s="1" t="str">
        <f>+IF(LEN(A6615)&gt;0,VLOOKUP(A6615,Seguimiento_Mar_2025!G$4:H$356,2,FALSE),"")</f>
        <v/>
      </c>
      <c r="C6615" s="1" t="str">
        <f>+IF(LEN(A6615)&gt;0,VLOOKUP(A6615,Seguimiento_Mar_2025!G$4:J$356,4,FALSE),"")</f>
        <v/>
      </c>
      <c r="D6615" s="2"/>
      <c r="E6615" t="str">
        <f t="shared" si="207"/>
        <v/>
      </c>
      <c r="F6615" t="str">
        <f t="shared" si="208"/>
        <v/>
      </c>
      <c r="H6615" s="2"/>
      <c r="I6615">
        <f>+ABS(SUMIF($A$4:$A$11183,A6615,$H$4:$H$11183)-IF(ISERROR(VLOOKUP(A6615,Seguimiento_Mar_2025!G$4:U$356,15,FALSE)),0,VLOOKUP(A6615,Seguimiento_Mar_2025!G$4:U$356,15,FALSE)))</f>
        <v>0</v>
      </c>
    </row>
    <row r="6616" spans="1:9">
      <c r="A6616" s="2"/>
      <c r="B6616" s="1" t="str">
        <f>+IF(LEN(A6616)&gt;0,VLOOKUP(A6616,Seguimiento_Mar_2025!G$4:H$356,2,FALSE),"")</f>
        <v/>
      </c>
      <c r="C6616" s="1" t="str">
        <f>+IF(LEN(A6616)&gt;0,VLOOKUP(A6616,Seguimiento_Mar_2025!G$4:J$356,4,FALSE),"")</f>
        <v/>
      </c>
      <c r="D6616" s="2"/>
      <c r="E6616" t="str">
        <f t="shared" si="207"/>
        <v/>
      </c>
      <c r="F6616" t="str">
        <f t="shared" si="208"/>
        <v/>
      </c>
      <c r="H6616" s="2"/>
      <c r="I6616">
        <f>+ABS(SUMIF($A$4:$A$11183,A6616,$H$4:$H$11183)-IF(ISERROR(VLOOKUP(A6616,Seguimiento_Mar_2025!G$4:U$356,15,FALSE)),0,VLOOKUP(A6616,Seguimiento_Mar_2025!G$4:U$356,15,FALSE)))</f>
        <v>0</v>
      </c>
    </row>
    <row r="6617" spans="1:9">
      <c r="A6617" s="2"/>
      <c r="B6617" s="1" t="str">
        <f>+IF(LEN(A6617)&gt;0,VLOOKUP(A6617,Seguimiento_Mar_2025!G$4:H$356,2,FALSE),"")</f>
        <v/>
      </c>
      <c r="C6617" s="1" t="str">
        <f>+IF(LEN(A6617)&gt;0,VLOOKUP(A6617,Seguimiento_Mar_2025!G$4:J$356,4,FALSE),"")</f>
        <v/>
      </c>
      <c r="D6617" s="2"/>
      <c r="E6617" t="str">
        <f t="shared" si="207"/>
        <v/>
      </c>
      <c r="F6617" t="str">
        <f t="shared" si="208"/>
        <v/>
      </c>
      <c r="H6617" s="2"/>
      <c r="I6617">
        <f>+ABS(SUMIF($A$4:$A$11183,A6617,$H$4:$H$11183)-IF(ISERROR(VLOOKUP(A6617,Seguimiento_Mar_2025!G$4:U$356,15,FALSE)),0,VLOOKUP(A6617,Seguimiento_Mar_2025!G$4:U$356,15,FALSE)))</f>
        <v>0</v>
      </c>
    </row>
    <row r="6618" spans="1:9">
      <c r="A6618" s="2"/>
      <c r="B6618" s="1" t="str">
        <f>+IF(LEN(A6618)&gt;0,VLOOKUP(A6618,Seguimiento_Mar_2025!G$4:H$356,2,FALSE),"")</f>
        <v/>
      </c>
      <c r="C6618" s="1" t="str">
        <f>+IF(LEN(A6618)&gt;0,VLOOKUP(A6618,Seguimiento_Mar_2025!G$4:J$356,4,FALSE),"")</f>
        <v/>
      </c>
      <c r="D6618" s="2"/>
      <c r="E6618" t="str">
        <f t="shared" si="207"/>
        <v/>
      </c>
      <c r="F6618" t="str">
        <f t="shared" si="208"/>
        <v/>
      </c>
      <c r="H6618" s="2"/>
      <c r="I6618">
        <f>+ABS(SUMIF($A$4:$A$11183,A6618,$H$4:$H$11183)-IF(ISERROR(VLOOKUP(A6618,Seguimiento_Mar_2025!G$4:U$356,15,FALSE)),0,VLOOKUP(A6618,Seguimiento_Mar_2025!G$4:U$356,15,FALSE)))</f>
        <v>0</v>
      </c>
    </row>
    <row r="6619" spans="1:9">
      <c r="A6619" s="2"/>
      <c r="B6619" s="1" t="str">
        <f>+IF(LEN(A6619)&gt;0,VLOOKUP(A6619,Seguimiento_Mar_2025!G$4:H$356,2,FALSE),"")</f>
        <v/>
      </c>
      <c r="C6619" s="1" t="str">
        <f>+IF(LEN(A6619)&gt;0,VLOOKUP(A6619,Seguimiento_Mar_2025!G$4:J$356,4,FALSE),"")</f>
        <v/>
      </c>
      <c r="D6619" s="2"/>
      <c r="E6619" t="str">
        <f t="shared" si="207"/>
        <v/>
      </c>
      <c r="F6619" t="str">
        <f t="shared" si="208"/>
        <v/>
      </c>
      <c r="H6619" s="2"/>
      <c r="I6619">
        <f>+ABS(SUMIF($A$4:$A$11183,A6619,$H$4:$H$11183)-IF(ISERROR(VLOOKUP(A6619,Seguimiento_Mar_2025!G$4:U$356,15,FALSE)),0,VLOOKUP(A6619,Seguimiento_Mar_2025!G$4:U$356,15,FALSE)))</f>
        <v>0</v>
      </c>
    </row>
    <row r="6620" spans="1:9">
      <c r="A6620" s="2"/>
      <c r="B6620" s="1" t="str">
        <f>+IF(LEN(A6620)&gt;0,VLOOKUP(A6620,Seguimiento_Mar_2025!G$4:H$356,2,FALSE),"")</f>
        <v/>
      </c>
      <c r="C6620" s="1" t="str">
        <f>+IF(LEN(A6620)&gt;0,VLOOKUP(A6620,Seguimiento_Mar_2025!G$4:J$356,4,FALSE),"")</f>
        <v/>
      </c>
      <c r="D6620" s="2"/>
      <c r="E6620" t="str">
        <f t="shared" si="207"/>
        <v/>
      </c>
      <c r="F6620" t="str">
        <f t="shared" si="208"/>
        <v/>
      </c>
      <c r="H6620" s="2"/>
      <c r="I6620">
        <f>+ABS(SUMIF($A$4:$A$11183,A6620,$H$4:$H$11183)-IF(ISERROR(VLOOKUP(A6620,Seguimiento_Mar_2025!G$4:U$356,15,FALSE)),0,VLOOKUP(A6620,Seguimiento_Mar_2025!G$4:U$356,15,FALSE)))</f>
        <v>0</v>
      </c>
    </row>
    <row r="6621" spans="1:9">
      <c r="A6621" s="2"/>
      <c r="B6621" s="1" t="str">
        <f>+IF(LEN(A6621)&gt;0,VLOOKUP(A6621,Seguimiento_Mar_2025!G$4:H$356,2,FALSE),"")</f>
        <v/>
      </c>
      <c r="C6621" s="1" t="str">
        <f>+IF(LEN(A6621)&gt;0,VLOOKUP(A6621,Seguimiento_Mar_2025!G$4:J$356,4,FALSE),"")</f>
        <v/>
      </c>
      <c r="D6621" s="2"/>
      <c r="E6621" t="str">
        <f t="shared" si="207"/>
        <v/>
      </c>
      <c r="F6621" t="str">
        <f t="shared" si="208"/>
        <v/>
      </c>
      <c r="H6621" s="2"/>
      <c r="I6621">
        <f>+ABS(SUMIF($A$4:$A$11183,A6621,$H$4:$H$11183)-IF(ISERROR(VLOOKUP(A6621,Seguimiento_Mar_2025!G$4:U$356,15,FALSE)),0,VLOOKUP(A6621,Seguimiento_Mar_2025!G$4:U$356,15,FALSE)))</f>
        <v>0</v>
      </c>
    </row>
    <row r="6622" spans="1:9">
      <c r="A6622" s="2"/>
      <c r="B6622" s="1" t="str">
        <f>+IF(LEN(A6622)&gt;0,VLOOKUP(A6622,Seguimiento_Mar_2025!G$4:H$356,2,FALSE),"")</f>
        <v/>
      </c>
      <c r="C6622" s="1" t="str">
        <f>+IF(LEN(A6622)&gt;0,VLOOKUP(A6622,Seguimiento_Mar_2025!G$4:J$356,4,FALSE),"")</f>
        <v/>
      </c>
      <c r="D6622" s="2"/>
      <c r="E6622" t="str">
        <f t="shared" si="207"/>
        <v/>
      </c>
      <c r="F6622" t="str">
        <f t="shared" si="208"/>
        <v/>
      </c>
      <c r="H6622" s="2"/>
      <c r="I6622">
        <f>+ABS(SUMIF($A$4:$A$11183,A6622,$H$4:$H$11183)-IF(ISERROR(VLOOKUP(A6622,Seguimiento_Mar_2025!G$4:U$356,15,FALSE)),0,VLOOKUP(A6622,Seguimiento_Mar_2025!G$4:U$356,15,FALSE)))</f>
        <v>0</v>
      </c>
    </row>
    <row r="6623" spans="1:9">
      <c r="A6623" s="2"/>
      <c r="B6623" s="1" t="str">
        <f>+IF(LEN(A6623)&gt;0,VLOOKUP(A6623,Seguimiento_Mar_2025!G$4:H$356,2,FALSE),"")</f>
        <v/>
      </c>
      <c r="C6623" s="1" t="str">
        <f>+IF(LEN(A6623)&gt;0,VLOOKUP(A6623,Seguimiento_Mar_2025!G$4:J$356,4,FALSE),"")</f>
        <v/>
      </c>
      <c r="D6623" s="2"/>
      <c r="E6623" t="str">
        <f t="shared" si="207"/>
        <v/>
      </c>
      <c r="F6623" t="str">
        <f t="shared" si="208"/>
        <v/>
      </c>
      <c r="H6623" s="2"/>
      <c r="I6623">
        <f>+ABS(SUMIF($A$4:$A$11183,A6623,$H$4:$H$11183)-IF(ISERROR(VLOOKUP(A6623,Seguimiento_Mar_2025!G$4:U$356,15,FALSE)),0,VLOOKUP(A6623,Seguimiento_Mar_2025!G$4:U$356,15,FALSE)))</f>
        <v>0</v>
      </c>
    </row>
    <row r="6624" spans="1:9">
      <c r="A6624" s="2"/>
      <c r="B6624" s="1" t="str">
        <f>+IF(LEN(A6624)&gt;0,VLOOKUP(A6624,Seguimiento_Mar_2025!G$4:H$356,2,FALSE),"")</f>
        <v/>
      </c>
      <c r="C6624" s="1" t="str">
        <f>+IF(LEN(A6624)&gt;0,VLOOKUP(A6624,Seguimiento_Mar_2025!G$4:J$356,4,FALSE),"")</f>
        <v/>
      </c>
      <c r="D6624" s="2"/>
      <c r="E6624" t="str">
        <f t="shared" si="207"/>
        <v/>
      </c>
      <c r="F6624" t="str">
        <f t="shared" si="208"/>
        <v/>
      </c>
      <c r="H6624" s="2"/>
      <c r="I6624">
        <f>+ABS(SUMIF($A$4:$A$11183,A6624,$H$4:$H$11183)-IF(ISERROR(VLOOKUP(A6624,Seguimiento_Mar_2025!G$4:U$356,15,FALSE)),0,VLOOKUP(A6624,Seguimiento_Mar_2025!G$4:U$356,15,FALSE)))</f>
        <v>0</v>
      </c>
    </row>
    <row r="6625" spans="1:9">
      <c r="A6625" s="2"/>
      <c r="B6625" s="1" t="str">
        <f>+IF(LEN(A6625)&gt;0,VLOOKUP(A6625,Seguimiento_Mar_2025!G$4:H$356,2,FALSE),"")</f>
        <v/>
      </c>
      <c r="C6625" s="1" t="str">
        <f>+IF(LEN(A6625)&gt;0,VLOOKUP(A6625,Seguimiento_Mar_2025!G$4:J$356,4,FALSE),"")</f>
        <v/>
      </c>
      <c r="D6625" s="2"/>
      <c r="E6625" t="str">
        <f t="shared" si="207"/>
        <v/>
      </c>
      <c r="F6625" t="str">
        <f t="shared" si="208"/>
        <v/>
      </c>
      <c r="H6625" s="2"/>
      <c r="I6625">
        <f>+ABS(SUMIF($A$4:$A$11183,A6625,$H$4:$H$11183)-IF(ISERROR(VLOOKUP(A6625,Seguimiento_Mar_2025!G$4:U$356,15,FALSE)),0,VLOOKUP(A6625,Seguimiento_Mar_2025!G$4:U$356,15,FALSE)))</f>
        <v>0</v>
      </c>
    </row>
    <row r="6626" spans="1:9">
      <c r="A6626" s="2"/>
      <c r="B6626" s="1" t="str">
        <f>+IF(LEN(A6626)&gt;0,VLOOKUP(A6626,Seguimiento_Mar_2025!G$4:H$356,2,FALSE),"")</f>
        <v/>
      </c>
      <c r="C6626" s="1" t="str">
        <f>+IF(LEN(A6626)&gt;0,VLOOKUP(A6626,Seguimiento_Mar_2025!G$4:J$356,4,FALSE),"")</f>
        <v/>
      </c>
      <c r="D6626" s="2"/>
      <c r="E6626" t="str">
        <f t="shared" si="207"/>
        <v/>
      </c>
      <c r="F6626" t="str">
        <f t="shared" si="208"/>
        <v/>
      </c>
      <c r="H6626" s="2"/>
      <c r="I6626">
        <f>+ABS(SUMIF($A$4:$A$11183,A6626,$H$4:$H$11183)-IF(ISERROR(VLOOKUP(A6626,Seguimiento_Mar_2025!G$4:U$356,15,FALSE)),0,VLOOKUP(A6626,Seguimiento_Mar_2025!G$4:U$356,15,FALSE)))</f>
        <v>0</v>
      </c>
    </row>
    <row r="6627" spans="1:9">
      <c r="A6627" s="2"/>
      <c r="B6627" s="1" t="str">
        <f>+IF(LEN(A6627)&gt;0,VLOOKUP(A6627,Seguimiento_Mar_2025!G$4:H$356,2,FALSE),"")</f>
        <v/>
      </c>
      <c r="C6627" s="1" t="str">
        <f>+IF(LEN(A6627)&gt;0,VLOOKUP(A6627,Seguimiento_Mar_2025!G$4:J$356,4,FALSE),"")</f>
        <v/>
      </c>
      <c r="D6627" s="2"/>
      <c r="E6627" t="str">
        <f t="shared" si="207"/>
        <v/>
      </c>
      <c r="F6627" t="str">
        <f t="shared" si="208"/>
        <v/>
      </c>
      <c r="H6627" s="2"/>
      <c r="I6627">
        <f>+ABS(SUMIF($A$4:$A$11183,A6627,$H$4:$H$11183)-IF(ISERROR(VLOOKUP(A6627,Seguimiento_Mar_2025!G$4:U$356,15,FALSE)),0,VLOOKUP(A6627,Seguimiento_Mar_2025!G$4:U$356,15,FALSE)))</f>
        <v>0</v>
      </c>
    </row>
    <row r="6628" spans="1:9">
      <c r="A6628" s="2"/>
      <c r="B6628" s="1" t="str">
        <f>+IF(LEN(A6628)&gt;0,VLOOKUP(A6628,Seguimiento_Mar_2025!G$4:H$356,2,FALSE),"")</f>
        <v/>
      </c>
      <c r="C6628" s="1" t="str">
        <f>+IF(LEN(A6628)&gt;0,VLOOKUP(A6628,Seguimiento_Mar_2025!G$4:J$356,4,FALSE),"")</f>
        <v/>
      </c>
      <c r="D6628" s="2"/>
      <c r="E6628" t="str">
        <f t="shared" si="207"/>
        <v/>
      </c>
      <c r="F6628" t="str">
        <f t="shared" si="208"/>
        <v/>
      </c>
      <c r="H6628" s="2"/>
      <c r="I6628">
        <f>+ABS(SUMIF($A$4:$A$11183,A6628,$H$4:$H$11183)-IF(ISERROR(VLOOKUP(A6628,Seguimiento_Mar_2025!G$4:U$356,15,FALSE)),0,VLOOKUP(A6628,Seguimiento_Mar_2025!G$4:U$356,15,FALSE)))</f>
        <v>0</v>
      </c>
    </row>
    <row r="6629" spans="1:9">
      <c r="A6629" s="2"/>
      <c r="B6629" s="1" t="str">
        <f>+IF(LEN(A6629)&gt;0,VLOOKUP(A6629,Seguimiento_Mar_2025!G$4:H$356,2,FALSE),"")</f>
        <v/>
      </c>
      <c r="C6629" s="1" t="str">
        <f>+IF(LEN(A6629)&gt;0,VLOOKUP(A6629,Seguimiento_Mar_2025!G$4:J$356,4,FALSE),"")</f>
        <v/>
      </c>
      <c r="D6629" s="2"/>
      <c r="E6629" t="str">
        <f t="shared" si="207"/>
        <v/>
      </c>
      <c r="F6629" t="str">
        <f t="shared" si="208"/>
        <v/>
      </c>
      <c r="H6629" s="2"/>
      <c r="I6629">
        <f>+ABS(SUMIF($A$4:$A$11183,A6629,$H$4:$H$11183)-IF(ISERROR(VLOOKUP(A6629,Seguimiento_Mar_2025!G$4:U$356,15,FALSE)),0,VLOOKUP(A6629,Seguimiento_Mar_2025!G$4:U$356,15,FALSE)))</f>
        <v>0</v>
      </c>
    </row>
    <row r="6630" spans="1:9">
      <c r="A6630" s="2"/>
      <c r="B6630" s="1" t="str">
        <f>+IF(LEN(A6630)&gt;0,VLOOKUP(A6630,Seguimiento_Mar_2025!G$4:H$356,2,FALSE),"")</f>
        <v/>
      </c>
      <c r="C6630" s="1" t="str">
        <f>+IF(LEN(A6630)&gt;0,VLOOKUP(A6630,Seguimiento_Mar_2025!G$4:J$356,4,FALSE),"")</f>
        <v/>
      </c>
      <c r="D6630" s="2"/>
      <c r="E6630" t="str">
        <f t="shared" si="207"/>
        <v/>
      </c>
      <c r="F6630" t="str">
        <f t="shared" si="208"/>
        <v/>
      </c>
      <c r="H6630" s="2"/>
      <c r="I6630">
        <f>+ABS(SUMIF($A$4:$A$11183,A6630,$H$4:$H$11183)-IF(ISERROR(VLOOKUP(A6630,Seguimiento_Mar_2025!G$4:U$356,15,FALSE)),0,VLOOKUP(A6630,Seguimiento_Mar_2025!G$4:U$356,15,FALSE)))</f>
        <v>0</v>
      </c>
    </row>
    <row r="6631" spans="1:9">
      <c r="A6631" s="2"/>
      <c r="B6631" s="1" t="str">
        <f>+IF(LEN(A6631)&gt;0,VLOOKUP(A6631,Seguimiento_Mar_2025!G$4:H$356,2,FALSE),"")</f>
        <v/>
      </c>
      <c r="C6631" s="1" t="str">
        <f>+IF(LEN(A6631)&gt;0,VLOOKUP(A6631,Seguimiento_Mar_2025!G$4:J$356,4,FALSE),"")</f>
        <v/>
      </c>
      <c r="D6631" s="2"/>
      <c r="E6631" t="str">
        <f t="shared" si="207"/>
        <v/>
      </c>
      <c r="F6631" t="str">
        <f t="shared" si="208"/>
        <v/>
      </c>
      <c r="H6631" s="2"/>
      <c r="I6631">
        <f>+ABS(SUMIF($A$4:$A$11183,A6631,$H$4:$H$11183)-IF(ISERROR(VLOOKUP(A6631,Seguimiento_Mar_2025!G$4:U$356,15,FALSE)),0,VLOOKUP(A6631,Seguimiento_Mar_2025!G$4:U$356,15,FALSE)))</f>
        <v>0</v>
      </c>
    </row>
    <row r="6632" spans="1:9">
      <c r="A6632" s="2"/>
      <c r="B6632" s="1" t="str">
        <f>+IF(LEN(A6632)&gt;0,VLOOKUP(A6632,Seguimiento_Mar_2025!G$4:H$356,2,FALSE),"")</f>
        <v/>
      </c>
      <c r="C6632" s="1" t="str">
        <f>+IF(LEN(A6632)&gt;0,VLOOKUP(A6632,Seguimiento_Mar_2025!G$4:J$356,4,FALSE),"")</f>
        <v/>
      </c>
      <c r="D6632" s="2"/>
      <c r="E6632" t="str">
        <f t="shared" si="207"/>
        <v/>
      </c>
      <c r="F6632" t="str">
        <f t="shared" si="208"/>
        <v/>
      </c>
      <c r="H6632" s="2"/>
      <c r="I6632">
        <f>+ABS(SUMIF($A$4:$A$11183,A6632,$H$4:$H$11183)-IF(ISERROR(VLOOKUP(A6632,Seguimiento_Mar_2025!G$4:U$356,15,FALSE)),0,VLOOKUP(A6632,Seguimiento_Mar_2025!G$4:U$356,15,FALSE)))</f>
        <v>0</v>
      </c>
    </row>
    <row r="6633" spans="1:9">
      <c r="A6633" s="2"/>
      <c r="B6633" s="1" t="str">
        <f>+IF(LEN(A6633)&gt;0,VLOOKUP(A6633,Seguimiento_Mar_2025!G$4:H$356,2,FALSE),"")</f>
        <v/>
      </c>
      <c r="C6633" s="1" t="str">
        <f>+IF(LEN(A6633)&gt;0,VLOOKUP(A6633,Seguimiento_Mar_2025!G$4:J$356,4,FALSE),"")</f>
        <v/>
      </c>
      <c r="D6633" s="2"/>
      <c r="E6633" t="str">
        <f t="shared" ref="E6633:E6696" si="209">+A6633&amp;D6633</f>
        <v/>
      </c>
      <c r="F6633" t="str">
        <f t="shared" si="208"/>
        <v/>
      </c>
      <c r="H6633" s="2"/>
      <c r="I6633">
        <f>+ABS(SUMIF($A$4:$A$11183,A6633,$H$4:$H$11183)-IF(ISERROR(VLOOKUP(A6633,Seguimiento_Mar_2025!G$4:U$356,15,FALSE)),0,VLOOKUP(A6633,Seguimiento_Mar_2025!G$4:U$356,15,FALSE)))</f>
        <v>0</v>
      </c>
    </row>
    <row r="6634" spans="1:9">
      <c r="A6634" s="2"/>
      <c r="B6634" s="1" t="str">
        <f>+IF(LEN(A6634)&gt;0,VLOOKUP(A6634,Seguimiento_Mar_2025!G$4:H$356,2,FALSE),"")</f>
        <v/>
      </c>
      <c r="C6634" s="1" t="str">
        <f>+IF(LEN(A6634)&gt;0,VLOOKUP(A6634,Seguimiento_Mar_2025!G$4:J$356,4,FALSE),"")</f>
        <v/>
      </c>
      <c r="D6634" s="2"/>
      <c r="E6634" t="str">
        <f t="shared" si="209"/>
        <v/>
      </c>
      <c r="F6634" t="str">
        <f t="shared" si="208"/>
        <v/>
      </c>
      <c r="H6634" s="2"/>
      <c r="I6634">
        <f>+ABS(SUMIF($A$4:$A$11183,A6634,$H$4:$H$11183)-IF(ISERROR(VLOOKUP(A6634,Seguimiento_Mar_2025!G$4:U$356,15,FALSE)),0,VLOOKUP(A6634,Seguimiento_Mar_2025!G$4:U$356,15,FALSE)))</f>
        <v>0</v>
      </c>
    </row>
    <row r="6635" spans="1:9">
      <c r="A6635" s="2"/>
      <c r="B6635" s="1" t="str">
        <f>+IF(LEN(A6635)&gt;0,VLOOKUP(A6635,Seguimiento_Mar_2025!G$4:H$356,2,FALSE),"")</f>
        <v/>
      </c>
      <c r="C6635" s="1" t="str">
        <f>+IF(LEN(A6635)&gt;0,VLOOKUP(A6635,Seguimiento_Mar_2025!G$4:J$356,4,FALSE),"")</f>
        <v/>
      </c>
      <c r="D6635" s="2"/>
      <c r="E6635" t="str">
        <f t="shared" si="209"/>
        <v/>
      </c>
      <c r="F6635" t="str">
        <f t="shared" si="208"/>
        <v/>
      </c>
      <c r="H6635" s="2"/>
      <c r="I6635">
        <f>+ABS(SUMIF($A$4:$A$11183,A6635,$H$4:$H$11183)-IF(ISERROR(VLOOKUP(A6635,Seguimiento_Mar_2025!G$4:U$356,15,FALSE)),0,VLOOKUP(A6635,Seguimiento_Mar_2025!G$4:U$356,15,FALSE)))</f>
        <v>0</v>
      </c>
    </row>
    <row r="6636" spans="1:9">
      <c r="A6636" s="2"/>
      <c r="B6636" s="1" t="str">
        <f>+IF(LEN(A6636)&gt;0,VLOOKUP(A6636,Seguimiento_Mar_2025!G$4:H$356,2,FALSE),"")</f>
        <v/>
      </c>
      <c r="C6636" s="1" t="str">
        <f>+IF(LEN(A6636)&gt;0,VLOOKUP(A6636,Seguimiento_Mar_2025!G$4:J$356,4,FALSE),"")</f>
        <v/>
      </c>
      <c r="D6636" s="2"/>
      <c r="E6636" t="str">
        <f t="shared" si="209"/>
        <v/>
      </c>
      <c r="F6636" t="str">
        <f t="shared" si="208"/>
        <v/>
      </c>
      <c r="H6636" s="2"/>
      <c r="I6636">
        <f>+ABS(SUMIF($A$4:$A$11183,A6636,$H$4:$H$11183)-IF(ISERROR(VLOOKUP(A6636,Seguimiento_Mar_2025!G$4:U$356,15,FALSE)),0,VLOOKUP(A6636,Seguimiento_Mar_2025!G$4:U$356,15,FALSE)))</f>
        <v>0</v>
      </c>
    </row>
    <row r="6637" spans="1:9">
      <c r="A6637" s="2"/>
      <c r="B6637" s="1" t="str">
        <f>+IF(LEN(A6637)&gt;0,VLOOKUP(A6637,Seguimiento_Mar_2025!G$4:H$356,2,FALSE),"")</f>
        <v/>
      </c>
      <c r="C6637" s="1" t="str">
        <f>+IF(LEN(A6637)&gt;0,VLOOKUP(A6637,Seguimiento_Mar_2025!G$4:J$356,4,FALSE),"")</f>
        <v/>
      </c>
      <c r="D6637" s="2"/>
      <c r="E6637" t="str">
        <f t="shared" si="209"/>
        <v/>
      </c>
      <c r="F6637" t="str">
        <f t="shared" si="208"/>
        <v/>
      </c>
      <c r="H6637" s="2"/>
      <c r="I6637">
        <f>+ABS(SUMIF($A$4:$A$11183,A6637,$H$4:$H$11183)-IF(ISERROR(VLOOKUP(A6637,Seguimiento_Mar_2025!G$4:U$356,15,FALSE)),0,VLOOKUP(A6637,Seguimiento_Mar_2025!G$4:U$356,15,FALSE)))</f>
        <v>0</v>
      </c>
    </row>
    <row r="6638" spans="1:9">
      <c r="A6638" s="2"/>
      <c r="B6638" s="1" t="str">
        <f>+IF(LEN(A6638)&gt;0,VLOOKUP(A6638,Seguimiento_Mar_2025!G$4:H$356,2,FALSE),"")</f>
        <v/>
      </c>
      <c r="C6638" s="1" t="str">
        <f>+IF(LEN(A6638)&gt;0,VLOOKUP(A6638,Seguimiento_Mar_2025!G$4:J$356,4,FALSE),"")</f>
        <v/>
      </c>
      <c r="D6638" s="2"/>
      <c r="E6638" t="str">
        <f t="shared" si="209"/>
        <v/>
      </c>
      <c r="F6638" t="str">
        <f t="shared" si="208"/>
        <v/>
      </c>
      <c r="H6638" s="2"/>
      <c r="I6638">
        <f>+ABS(SUMIF($A$4:$A$11183,A6638,$H$4:$H$11183)-IF(ISERROR(VLOOKUP(A6638,Seguimiento_Mar_2025!G$4:U$356,15,FALSE)),0,VLOOKUP(A6638,Seguimiento_Mar_2025!G$4:U$356,15,FALSE)))</f>
        <v>0</v>
      </c>
    </row>
    <row r="6639" spans="1:9">
      <c r="A6639" s="2"/>
      <c r="B6639" s="1" t="str">
        <f>+IF(LEN(A6639)&gt;0,VLOOKUP(A6639,Seguimiento_Mar_2025!G$4:H$356,2,FALSE),"")</f>
        <v/>
      </c>
      <c r="C6639" s="1" t="str">
        <f>+IF(LEN(A6639)&gt;0,VLOOKUP(A6639,Seguimiento_Mar_2025!G$4:J$356,4,FALSE),"")</f>
        <v/>
      </c>
      <c r="D6639" s="2"/>
      <c r="E6639" t="str">
        <f t="shared" si="209"/>
        <v/>
      </c>
      <c r="F6639" t="str">
        <f t="shared" si="208"/>
        <v/>
      </c>
      <c r="H6639" s="2"/>
      <c r="I6639">
        <f>+ABS(SUMIF($A$4:$A$11183,A6639,$H$4:$H$11183)-IF(ISERROR(VLOOKUP(A6639,Seguimiento_Mar_2025!G$4:U$356,15,FALSE)),0,VLOOKUP(A6639,Seguimiento_Mar_2025!G$4:U$356,15,FALSE)))</f>
        <v>0</v>
      </c>
    </row>
    <row r="6640" spans="1:9">
      <c r="A6640" s="2"/>
      <c r="B6640" s="1" t="str">
        <f>+IF(LEN(A6640)&gt;0,VLOOKUP(A6640,Seguimiento_Mar_2025!G$4:H$356,2,FALSE),"")</f>
        <v/>
      </c>
      <c r="C6640" s="1" t="str">
        <f>+IF(LEN(A6640)&gt;0,VLOOKUP(A6640,Seguimiento_Mar_2025!G$4:J$356,4,FALSE),"")</f>
        <v/>
      </c>
      <c r="D6640" s="2"/>
      <c r="E6640" t="str">
        <f t="shared" si="209"/>
        <v/>
      </c>
      <c r="F6640" t="str">
        <f t="shared" si="208"/>
        <v/>
      </c>
      <c r="H6640" s="2"/>
      <c r="I6640">
        <f>+ABS(SUMIF($A$4:$A$11183,A6640,$H$4:$H$11183)-IF(ISERROR(VLOOKUP(A6640,Seguimiento_Mar_2025!G$4:U$356,15,FALSE)),0,VLOOKUP(A6640,Seguimiento_Mar_2025!G$4:U$356,15,FALSE)))</f>
        <v>0</v>
      </c>
    </row>
    <row r="6641" spans="1:9">
      <c r="A6641" s="2"/>
      <c r="B6641" s="1" t="str">
        <f>+IF(LEN(A6641)&gt;0,VLOOKUP(A6641,Seguimiento_Mar_2025!G$4:H$356,2,FALSE),"")</f>
        <v/>
      </c>
      <c r="C6641" s="1" t="str">
        <f>+IF(LEN(A6641)&gt;0,VLOOKUP(A6641,Seguimiento_Mar_2025!G$4:J$356,4,FALSE),"")</f>
        <v/>
      </c>
      <c r="D6641" s="2"/>
      <c r="E6641" t="str">
        <f t="shared" si="209"/>
        <v/>
      </c>
      <c r="F6641" t="str">
        <f t="shared" si="208"/>
        <v/>
      </c>
      <c r="H6641" s="2"/>
      <c r="I6641">
        <f>+ABS(SUMIF($A$4:$A$11183,A6641,$H$4:$H$11183)-IF(ISERROR(VLOOKUP(A6641,Seguimiento_Mar_2025!G$4:U$356,15,FALSE)),0,VLOOKUP(A6641,Seguimiento_Mar_2025!G$4:U$356,15,FALSE)))</f>
        <v>0</v>
      </c>
    </row>
    <row r="6642" spans="1:9">
      <c r="A6642" s="2"/>
      <c r="B6642" s="1" t="str">
        <f>+IF(LEN(A6642)&gt;0,VLOOKUP(A6642,Seguimiento_Mar_2025!G$4:H$356,2,FALSE),"")</f>
        <v/>
      </c>
      <c r="C6642" s="1" t="str">
        <f>+IF(LEN(A6642)&gt;0,VLOOKUP(A6642,Seguimiento_Mar_2025!G$4:J$356,4,FALSE),"")</f>
        <v/>
      </c>
      <c r="D6642" s="2"/>
      <c r="E6642" t="str">
        <f t="shared" si="209"/>
        <v/>
      </c>
      <c r="F6642" t="str">
        <f t="shared" si="208"/>
        <v/>
      </c>
      <c r="H6642" s="2"/>
      <c r="I6642">
        <f>+ABS(SUMIF($A$4:$A$11183,A6642,$H$4:$H$11183)-IF(ISERROR(VLOOKUP(A6642,Seguimiento_Mar_2025!G$4:U$356,15,FALSE)),0,VLOOKUP(A6642,Seguimiento_Mar_2025!G$4:U$356,15,FALSE)))</f>
        <v>0</v>
      </c>
    </row>
    <row r="6643" spans="1:9">
      <c r="A6643" s="2"/>
      <c r="B6643" s="1" t="str">
        <f>+IF(LEN(A6643)&gt;0,VLOOKUP(A6643,Seguimiento_Mar_2025!G$4:H$356,2,FALSE),"")</f>
        <v/>
      </c>
      <c r="C6643" s="1" t="str">
        <f>+IF(LEN(A6643)&gt;0,VLOOKUP(A6643,Seguimiento_Mar_2025!G$4:J$356,4,FALSE),"")</f>
        <v/>
      </c>
      <c r="D6643" s="2"/>
      <c r="E6643" t="str">
        <f t="shared" si="209"/>
        <v/>
      </c>
      <c r="F6643" t="str">
        <f t="shared" si="208"/>
        <v/>
      </c>
      <c r="H6643" s="2"/>
      <c r="I6643">
        <f>+ABS(SUMIF($A$4:$A$11183,A6643,$H$4:$H$11183)-IF(ISERROR(VLOOKUP(A6643,Seguimiento_Mar_2025!G$4:U$356,15,FALSE)),0,VLOOKUP(A6643,Seguimiento_Mar_2025!G$4:U$356,15,FALSE)))</f>
        <v>0</v>
      </c>
    </row>
    <row r="6644" spans="1:9">
      <c r="A6644" s="2"/>
      <c r="B6644" s="1" t="str">
        <f>+IF(LEN(A6644)&gt;0,VLOOKUP(A6644,Seguimiento_Mar_2025!G$4:H$356,2,FALSE),"")</f>
        <v/>
      </c>
      <c r="C6644" s="1" t="str">
        <f>+IF(LEN(A6644)&gt;0,VLOOKUP(A6644,Seguimiento_Mar_2025!G$4:J$356,4,FALSE),"")</f>
        <v/>
      </c>
      <c r="D6644" s="2"/>
      <c r="E6644" t="str">
        <f t="shared" si="209"/>
        <v/>
      </c>
      <c r="F6644" t="str">
        <f t="shared" si="208"/>
        <v/>
      </c>
      <c r="H6644" s="2"/>
      <c r="I6644">
        <f>+ABS(SUMIF($A$4:$A$11183,A6644,$H$4:$H$11183)-IF(ISERROR(VLOOKUP(A6644,Seguimiento_Mar_2025!G$4:U$356,15,FALSE)),0,VLOOKUP(A6644,Seguimiento_Mar_2025!G$4:U$356,15,FALSE)))</f>
        <v>0</v>
      </c>
    </row>
    <row r="6645" spans="1:9">
      <c r="A6645" s="2"/>
      <c r="B6645" s="1" t="str">
        <f>+IF(LEN(A6645)&gt;0,VLOOKUP(A6645,Seguimiento_Mar_2025!G$4:H$356,2,FALSE),"")</f>
        <v/>
      </c>
      <c r="C6645" s="1" t="str">
        <f>+IF(LEN(A6645)&gt;0,VLOOKUP(A6645,Seguimiento_Mar_2025!G$4:J$356,4,FALSE),"")</f>
        <v/>
      </c>
      <c r="D6645" s="2"/>
      <c r="E6645" t="str">
        <f t="shared" si="209"/>
        <v/>
      </c>
      <c r="F6645" t="str">
        <f t="shared" si="208"/>
        <v/>
      </c>
      <c r="H6645" s="2"/>
      <c r="I6645">
        <f>+ABS(SUMIF($A$4:$A$11183,A6645,$H$4:$H$11183)-IF(ISERROR(VLOOKUP(A6645,Seguimiento_Mar_2025!G$4:U$356,15,FALSE)),0,VLOOKUP(A6645,Seguimiento_Mar_2025!G$4:U$356,15,FALSE)))</f>
        <v>0</v>
      </c>
    </row>
    <row r="6646" spans="1:9">
      <c r="A6646" s="2"/>
      <c r="B6646" s="1" t="str">
        <f>+IF(LEN(A6646)&gt;0,VLOOKUP(A6646,Seguimiento_Mar_2025!G$4:H$356,2,FALSE),"")</f>
        <v/>
      </c>
      <c r="C6646" s="1" t="str">
        <f>+IF(LEN(A6646)&gt;0,VLOOKUP(A6646,Seguimiento_Mar_2025!G$4:J$356,4,FALSE),"")</f>
        <v/>
      </c>
      <c r="D6646" s="2"/>
      <c r="E6646" t="str">
        <f t="shared" si="209"/>
        <v/>
      </c>
      <c r="F6646" t="str">
        <f t="shared" si="208"/>
        <v/>
      </c>
      <c r="H6646" s="2"/>
      <c r="I6646">
        <f>+ABS(SUMIF($A$4:$A$11183,A6646,$H$4:$H$11183)-IF(ISERROR(VLOOKUP(A6646,Seguimiento_Mar_2025!G$4:U$356,15,FALSE)),0,VLOOKUP(A6646,Seguimiento_Mar_2025!G$4:U$356,15,FALSE)))</f>
        <v>0</v>
      </c>
    </row>
    <row r="6647" spans="1:9">
      <c r="A6647" s="2"/>
      <c r="B6647" s="1" t="str">
        <f>+IF(LEN(A6647)&gt;0,VLOOKUP(A6647,Seguimiento_Mar_2025!G$4:H$356,2,FALSE),"")</f>
        <v/>
      </c>
      <c r="C6647" s="1" t="str">
        <f>+IF(LEN(A6647)&gt;0,VLOOKUP(A6647,Seguimiento_Mar_2025!G$4:J$356,4,FALSE),"")</f>
        <v/>
      </c>
      <c r="D6647" s="2"/>
      <c r="E6647" t="str">
        <f t="shared" si="209"/>
        <v/>
      </c>
      <c r="F6647" t="str">
        <f t="shared" si="208"/>
        <v/>
      </c>
      <c r="H6647" s="2"/>
      <c r="I6647">
        <f>+ABS(SUMIF($A$4:$A$11183,A6647,$H$4:$H$11183)-IF(ISERROR(VLOOKUP(A6647,Seguimiento_Mar_2025!G$4:U$356,15,FALSE)),0,VLOOKUP(A6647,Seguimiento_Mar_2025!G$4:U$356,15,FALSE)))</f>
        <v>0</v>
      </c>
    </row>
    <row r="6648" spans="1:9">
      <c r="A6648" s="2"/>
      <c r="B6648" s="1" t="str">
        <f>+IF(LEN(A6648)&gt;0,VLOOKUP(A6648,Seguimiento_Mar_2025!G$4:H$356,2,FALSE),"")</f>
        <v/>
      </c>
      <c r="C6648" s="1" t="str">
        <f>+IF(LEN(A6648)&gt;0,VLOOKUP(A6648,Seguimiento_Mar_2025!G$4:J$356,4,FALSE),"")</f>
        <v/>
      </c>
      <c r="D6648" s="2"/>
      <c r="E6648" t="str">
        <f t="shared" si="209"/>
        <v/>
      </c>
      <c r="F6648" t="str">
        <f t="shared" si="208"/>
        <v/>
      </c>
      <c r="H6648" s="2"/>
      <c r="I6648">
        <f>+ABS(SUMIF($A$4:$A$11183,A6648,$H$4:$H$11183)-IF(ISERROR(VLOOKUP(A6648,Seguimiento_Mar_2025!G$4:U$356,15,FALSE)),0,VLOOKUP(A6648,Seguimiento_Mar_2025!G$4:U$356,15,FALSE)))</f>
        <v>0</v>
      </c>
    </row>
    <row r="6649" spans="1:9">
      <c r="A6649" s="2"/>
      <c r="B6649" s="1" t="str">
        <f>+IF(LEN(A6649)&gt;0,VLOOKUP(A6649,Seguimiento_Mar_2025!G$4:H$356,2,FALSE),"")</f>
        <v/>
      </c>
      <c r="C6649" s="1" t="str">
        <f>+IF(LEN(A6649)&gt;0,VLOOKUP(A6649,Seguimiento_Mar_2025!G$4:J$356,4,FALSE),"")</f>
        <v/>
      </c>
      <c r="D6649" s="2"/>
      <c r="E6649" t="str">
        <f t="shared" si="209"/>
        <v/>
      </c>
      <c r="F6649" t="str">
        <f t="shared" si="208"/>
        <v/>
      </c>
      <c r="H6649" s="2"/>
      <c r="I6649">
        <f>+ABS(SUMIF($A$4:$A$11183,A6649,$H$4:$H$11183)-IF(ISERROR(VLOOKUP(A6649,Seguimiento_Mar_2025!G$4:U$356,15,FALSE)),0,VLOOKUP(A6649,Seguimiento_Mar_2025!G$4:U$356,15,FALSE)))</f>
        <v>0</v>
      </c>
    </row>
    <row r="6650" spans="1:9">
      <c r="A6650" s="2"/>
      <c r="B6650" s="1" t="str">
        <f>+IF(LEN(A6650)&gt;0,VLOOKUP(A6650,Seguimiento_Mar_2025!G$4:H$356,2,FALSE),"")</f>
        <v/>
      </c>
      <c r="C6650" s="1" t="str">
        <f>+IF(LEN(A6650)&gt;0,VLOOKUP(A6650,Seguimiento_Mar_2025!G$4:J$356,4,FALSE),"")</f>
        <v/>
      </c>
      <c r="D6650" s="2"/>
      <c r="E6650" t="str">
        <f t="shared" si="209"/>
        <v/>
      </c>
      <c r="F6650" t="str">
        <f t="shared" si="208"/>
        <v/>
      </c>
      <c r="H6650" s="2"/>
      <c r="I6650">
        <f>+ABS(SUMIF($A$4:$A$11183,A6650,$H$4:$H$11183)-IF(ISERROR(VLOOKUP(A6650,Seguimiento_Mar_2025!G$4:U$356,15,FALSE)),0,VLOOKUP(A6650,Seguimiento_Mar_2025!G$4:U$356,15,FALSE)))</f>
        <v>0</v>
      </c>
    </row>
    <row r="6651" spans="1:9">
      <c r="A6651" s="2"/>
      <c r="B6651" s="1" t="str">
        <f>+IF(LEN(A6651)&gt;0,VLOOKUP(A6651,Seguimiento_Mar_2025!G$4:H$356,2,FALSE),"")</f>
        <v/>
      </c>
      <c r="C6651" s="1" t="str">
        <f>+IF(LEN(A6651)&gt;0,VLOOKUP(A6651,Seguimiento_Mar_2025!G$4:J$356,4,FALSE),"")</f>
        <v/>
      </c>
      <c r="D6651" s="2"/>
      <c r="E6651" t="str">
        <f t="shared" si="209"/>
        <v/>
      </c>
      <c r="F6651" t="str">
        <f t="shared" si="208"/>
        <v/>
      </c>
      <c r="H6651" s="2"/>
      <c r="I6651">
        <f>+ABS(SUMIF($A$4:$A$11183,A6651,$H$4:$H$11183)-IF(ISERROR(VLOOKUP(A6651,Seguimiento_Mar_2025!G$4:U$356,15,FALSE)),0,VLOOKUP(A6651,Seguimiento_Mar_2025!G$4:U$356,15,FALSE)))</f>
        <v>0</v>
      </c>
    </row>
    <row r="6652" spans="1:9">
      <c r="A6652" s="2"/>
      <c r="B6652" s="1" t="str">
        <f>+IF(LEN(A6652)&gt;0,VLOOKUP(A6652,Seguimiento_Mar_2025!G$4:H$356,2,FALSE),"")</f>
        <v/>
      </c>
      <c r="C6652" s="1" t="str">
        <f>+IF(LEN(A6652)&gt;0,VLOOKUP(A6652,Seguimiento_Mar_2025!G$4:J$356,4,FALSE),"")</f>
        <v/>
      </c>
      <c r="D6652" s="2"/>
      <c r="E6652" t="str">
        <f t="shared" si="209"/>
        <v/>
      </c>
      <c r="F6652" t="str">
        <f t="shared" si="208"/>
        <v/>
      </c>
      <c r="H6652" s="2"/>
      <c r="I6652">
        <f>+ABS(SUMIF($A$4:$A$11183,A6652,$H$4:$H$11183)-IF(ISERROR(VLOOKUP(A6652,Seguimiento_Mar_2025!G$4:U$356,15,FALSE)),0,VLOOKUP(A6652,Seguimiento_Mar_2025!G$4:U$356,15,FALSE)))</f>
        <v>0</v>
      </c>
    </row>
    <row r="6653" spans="1:9">
      <c r="A6653" s="2"/>
      <c r="B6653" s="1" t="str">
        <f>+IF(LEN(A6653)&gt;0,VLOOKUP(A6653,Seguimiento_Mar_2025!G$4:H$356,2,FALSE),"")</f>
        <v/>
      </c>
      <c r="C6653" s="1" t="str">
        <f>+IF(LEN(A6653)&gt;0,VLOOKUP(A6653,Seguimiento_Mar_2025!G$4:J$356,4,FALSE),"")</f>
        <v/>
      </c>
      <c r="D6653" s="2"/>
      <c r="E6653" t="str">
        <f t="shared" si="209"/>
        <v/>
      </c>
      <c r="F6653" t="str">
        <f t="shared" si="208"/>
        <v/>
      </c>
      <c r="H6653" s="2"/>
      <c r="I6653">
        <f>+ABS(SUMIF($A$4:$A$11183,A6653,$H$4:$H$11183)-IF(ISERROR(VLOOKUP(A6653,Seguimiento_Mar_2025!G$4:U$356,15,FALSE)),0,VLOOKUP(A6653,Seguimiento_Mar_2025!G$4:U$356,15,FALSE)))</f>
        <v>0</v>
      </c>
    </row>
    <row r="6654" spans="1:9">
      <c r="A6654" s="2"/>
      <c r="B6654" s="1" t="str">
        <f>+IF(LEN(A6654)&gt;0,VLOOKUP(A6654,Seguimiento_Mar_2025!G$4:H$356,2,FALSE),"")</f>
        <v/>
      </c>
      <c r="C6654" s="1" t="str">
        <f>+IF(LEN(A6654)&gt;0,VLOOKUP(A6654,Seguimiento_Mar_2025!G$4:J$356,4,FALSE),"")</f>
        <v/>
      </c>
      <c r="D6654" s="2"/>
      <c r="E6654" t="str">
        <f t="shared" si="209"/>
        <v/>
      </c>
      <c r="F6654" t="str">
        <f t="shared" si="208"/>
        <v/>
      </c>
      <c r="H6654" s="2"/>
      <c r="I6654">
        <f>+ABS(SUMIF($A$4:$A$11183,A6654,$H$4:$H$11183)-IF(ISERROR(VLOOKUP(A6654,Seguimiento_Mar_2025!G$4:U$356,15,FALSE)),0,VLOOKUP(A6654,Seguimiento_Mar_2025!G$4:U$356,15,FALSE)))</f>
        <v>0</v>
      </c>
    </row>
    <row r="6655" spans="1:9">
      <c r="A6655" s="2"/>
      <c r="B6655" s="1" t="str">
        <f>+IF(LEN(A6655)&gt;0,VLOOKUP(A6655,Seguimiento_Mar_2025!G$4:H$356,2,FALSE),"")</f>
        <v/>
      </c>
      <c r="C6655" s="1" t="str">
        <f>+IF(LEN(A6655)&gt;0,VLOOKUP(A6655,Seguimiento_Mar_2025!G$4:J$356,4,FALSE),"")</f>
        <v/>
      </c>
      <c r="D6655" s="2"/>
      <c r="E6655" t="str">
        <f t="shared" si="209"/>
        <v/>
      </c>
      <c r="F6655" t="str">
        <f t="shared" si="208"/>
        <v/>
      </c>
      <c r="H6655" s="2"/>
      <c r="I6655">
        <f>+ABS(SUMIF($A$4:$A$11183,A6655,$H$4:$H$11183)-IF(ISERROR(VLOOKUP(A6655,Seguimiento_Mar_2025!G$4:U$356,15,FALSE)),0,VLOOKUP(A6655,Seguimiento_Mar_2025!G$4:U$356,15,FALSE)))</f>
        <v>0</v>
      </c>
    </row>
    <row r="6656" spans="1:9">
      <c r="A6656" s="2"/>
      <c r="B6656" s="1" t="str">
        <f>+IF(LEN(A6656)&gt;0,VLOOKUP(A6656,Seguimiento_Mar_2025!G$4:H$356,2,FALSE),"")</f>
        <v/>
      </c>
      <c r="C6656" s="1" t="str">
        <f>+IF(LEN(A6656)&gt;0,VLOOKUP(A6656,Seguimiento_Mar_2025!G$4:J$356,4,FALSE),"")</f>
        <v/>
      </c>
      <c r="D6656" s="2"/>
      <c r="E6656" t="str">
        <f t="shared" si="209"/>
        <v/>
      </c>
      <c r="F6656" t="str">
        <f t="shared" si="208"/>
        <v/>
      </c>
      <c r="H6656" s="2"/>
      <c r="I6656">
        <f>+ABS(SUMIF($A$4:$A$11183,A6656,$H$4:$H$11183)-IF(ISERROR(VLOOKUP(A6656,Seguimiento_Mar_2025!G$4:U$356,15,FALSE)),0,VLOOKUP(A6656,Seguimiento_Mar_2025!G$4:U$356,15,FALSE)))</f>
        <v>0</v>
      </c>
    </row>
    <row r="6657" spans="1:9">
      <c r="A6657" s="2"/>
      <c r="B6657" s="1" t="str">
        <f>+IF(LEN(A6657)&gt;0,VLOOKUP(A6657,Seguimiento_Mar_2025!G$4:H$356,2,FALSE),"")</f>
        <v/>
      </c>
      <c r="C6657" s="1" t="str">
        <f>+IF(LEN(A6657)&gt;0,VLOOKUP(A6657,Seguimiento_Mar_2025!G$4:J$356,4,FALSE),"")</f>
        <v/>
      </c>
      <c r="D6657" s="2"/>
      <c r="E6657" t="str">
        <f t="shared" si="209"/>
        <v/>
      </c>
      <c r="F6657" t="str">
        <f t="shared" si="208"/>
        <v/>
      </c>
      <c r="H6657" s="2"/>
      <c r="I6657">
        <f>+ABS(SUMIF($A$4:$A$11183,A6657,$H$4:$H$11183)-IF(ISERROR(VLOOKUP(A6657,Seguimiento_Mar_2025!G$4:U$356,15,FALSE)),0,VLOOKUP(A6657,Seguimiento_Mar_2025!G$4:U$356,15,FALSE)))</f>
        <v>0</v>
      </c>
    </row>
    <row r="6658" spans="1:9">
      <c r="A6658" s="2"/>
      <c r="B6658" s="1" t="str">
        <f>+IF(LEN(A6658)&gt;0,VLOOKUP(A6658,Seguimiento_Mar_2025!G$4:H$356,2,FALSE),"")</f>
        <v/>
      </c>
      <c r="C6658" s="1" t="str">
        <f>+IF(LEN(A6658)&gt;0,VLOOKUP(A6658,Seguimiento_Mar_2025!G$4:J$356,4,FALSE),"")</f>
        <v/>
      </c>
      <c r="D6658" s="2"/>
      <c r="E6658" t="str">
        <f t="shared" si="209"/>
        <v/>
      </c>
      <c r="F6658" t="str">
        <f t="shared" si="208"/>
        <v/>
      </c>
      <c r="H6658" s="2"/>
      <c r="I6658">
        <f>+ABS(SUMIF($A$4:$A$11183,A6658,$H$4:$H$11183)-IF(ISERROR(VLOOKUP(A6658,Seguimiento_Mar_2025!G$4:U$356,15,FALSE)),0,VLOOKUP(A6658,Seguimiento_Mar_2025!G$4:U$356,15,FALSE)))</f>
        <v>0</v>
      </c>
    </row>
    <row r="6659" spans="1:9">
      <c r="A6659" s="2"/>
      <c r="B6659" s="1" t="str">
        <f>+IF(LEN(A6659)&gt;0,VLOOKUP(A6659,Seguimiento_Mar_2025!G$4:H$356,2,FALSE),"")</f>
        <v/>
      </c>
      <c r="C6659" s="1" t="str">
        <f>+IF(LEN(A6659)&gt;0,VLOOKUP(A6659,Seguimiento_Mar_2025!G$4:J$356,4,FALSE),"")</f>
        <v/>
      </c>
      <c r="D6659" s="2"/>
      <c r="E6659" t="str">
        <f t="shared" si="209"/>
        <v/>
      </c>
      <c r="F6659" t="str">
        <f t="shared" si="208"/>
        <v/>
      </c>
      <c r="H6659" s="2"/>
      <c r="I6659">
        <f>+ABS(SUMIF($A$4:$A$11183,A6659,$H$4:$H$11183)-IF(ISERROR(VLOOKUP(A6659,Seguimiento_Mar_2025!G$4:U$356,15,FALSE)),0,VLOOKUP(A6659,Seguimiento_Mar_2025!G$4:U$356,15,FALSE)))</f>
        <v>0</v>
      </c>
    </row>
    <row r="6660" spans="1:9">
      <c r="A6660" s="2"/>
      <c r="B6660" s="1" t="str">
        <f>+IF(LEN(A6660)&gt;0,VLOOKUP(A6660,Seguimiento_Mar_2025!G$4:H$356,2,FALSE),"")</f>
        <v/>
      </c>
      <c r="C6660" s="1" t="str">
        <f>+IF(LEN(A6660)&gt;0,VLOOKUP(A6660,Seguimiento_Mar_2025!G$4:J$356,4,FALSE),"")</f>
        <v/>
      </c>
      <c r="D6660" s="2"/>
      <c r="E6660" t="str">
        <f t="shared" si="209"/>
        <v/>
      </c>
      <c r="F6660" t="str">
        <f t="shared" ref="F6660:F6723" si="210">+IF(IF(LEN(E6660)&gt;0,COUNTIF($E$4:$E$11183,E6660),"")=1,"",IF(LEN(E6660)&gt;0,COUNTIF($E$4:$E$11183,E6660),""))</f>
        <v/>
      </c>
      <c r="H6660" s="2"/>
      <c r="I6660">
        <f>+ABS(SUMIF($A$4:$A$11183,A6660,$H$4:$H$11183)-IF(ISERROR(VLOOKUP(A6660,Seguimiento_Mar_2025!G$4:U$356,15,FALSE)),0,VLOOKUP(A6660,Seguimiento_Mar_2025!G$4:U$356,15,FALSE)))</f>
        <v>0</v>
      </c>
    </row>
    <row r="6661" spans="1:9">
      <c r="A6661" s="2"/>
      <c r="B6661" s="1" t="str">
        <f>+IF(LEN(A6661)&gt;0,VLOOKUP(A6661,Seguimiento_Mar_2025!G$4:H$356,2,FALSE),"")</f>
        <v/>
      </c>
      <c r="C6661" s="1" t="str">
        <f>+IF(LEN(A6661)&gt;0,VLOOKUP(A6661,Seguimiento_Mar_2025!G$4:J$356,4,FALSE),"")</f>
        <v/>
      </c>
      <c r="D6661" s="2"/>
      <c r="E6661" t="str">
        <f t="shared" si="209"/>
        <v/>
      </c>
      <c r="F6661" t="str">
        <f t="shared" si="210"/>
        <v/>
      </c>
      <c r="H6661" s="2"/>
      <c r="I6661">
        <f>+ABS(SUMIF($A$4:$A$11183,A6661,$H$4:$H$11183)-IF(ISERROR(VLOOKUP(A6661,Seguimiento_Mar_2025!G$4:U$356,15,FALSE)),0,VLOOKUP(A6661,Seguimiento_Mar_2025!G$4:U$356,15,FALSE)))</f>
        <v>0</v>
      </c>
    </row>
    <row r="6662" spans="1:9">
      <c r="A6662" s="2"/>
      <c r="B6662" s="1" t="str">
        <f>+IF(LEN(A6662)&gt;0,VLOOKUP(A6662,Seguimiento_Mar_2025!G$4:H$356,2,FALSE),"")</f>
        <v/>
      </c>
      <c r="C6662" s="1" t="str">
        <f>+IF(LEN(A6662)&gt;0,VLOOKUP(A6662,Seguimiento_Mar_2025!G$4:J$356,4,FALSE),"")</f>
        <v/>
      </c>
      <c r="D6662" s="2"/>
      <c r="E6662" t="str">
        <f t="shared" si="209"/>
        <v/>
      </c>
      <c r="F6662" t="str">
        <f t="shared" si="210"/>
        <v/>
      </c>
      <c r="H6662" s="2"/>
      <c r="I6662">
        <f>+ABS(SUMIF($A$4:$A$11183,A6662,$H$4:$H$11183)-IF(ISERROR(VLOOKUP(A6662,Seguimiento_Mar_2025!G$4:U$356,15,FALSE)),0,VLOOKUP(A6662,Seguimiento_Mar_2025!G$4:U$356,15,FALSE)))</f>
        <v>0</v>
      </c>
    </row>
    <row r="6663" spans="1:9">
      <c r="A6663" s="2"/>
      <c r="B6663" s="1" t="str">
        <f>+IF(LEN(A6663)&gt;0,VLOOKUP(A6663,Seguimiento_Mar_2025!G$4:H$356,2,FALSE),"")</f>
        <v/>
      </c>
      <c r="C6663" s="1" t="str">
        <f>+IF(LEN(A6663)&gt;0,VLOOKUP(A6663,Seguimiento_Mar_2025!G$4:J$356,4,FALSE),"")</f>
        <v/>
      </c>
      <c r="D6663" s="2"/>
      <c r="E6663" t="str">
        <f t="shared" si="209"/>
        <v/>
      </c>
      <c r="F6663" t="str">
        <f t="shared" si="210"/>
        <v/>
      </c>
      <c r="H6663" s="2"/>
      <c r="I6663">
        <f>+ABS(SUMIF($A$4:$A$11183,A6663,$H$4:$H$11183)-IF(ISERROR(VLOOKUP(A6663,Seguimiento_Mar_2025!G$4:U$356,15,FALSE)),0,VLOOKUP(A6663,Seguimiento_Mar_2025!G$4:U$356,15,FALSE)))</f>
        <v>0</v>
      </c>
    </row>
    <row r="6664" spans="1:9">
      <c r="A6664" s="2"/>
      <c r="B6664" s="1" t="str">
        <f>+IF(LEN(A6664)&gt;0,VLOOKUP(A6664,Seguimiento_Mar_2025!G$4:H$356,2,FALSE),"")</f>
        <v/>
      </c>
      <c r="C6664" s="1" t="str">
        <f>+IF(LEN(A6664)&gt;0,VLOOKUP(A6664,Seguimiento_Mar_2025!G$4:J$356,4,FALSE),"")</f>
        <v/>
      </c>
      <c r="D6664" s="2"/>
      <c r="E6664" t="str">
        <f t="shared" si="209"/>
        <v/>
      </c>
      <c r="F6664" t="str">
        <f t="shared" si="210"/>
        <v/>
      </c>
      <c r="H6664" s="2"/>
      <c r="I6664">
        <f>+ABS(SUMIF($A$4:$A$11183,A6664,$H$4:$H$11183)-IF(ISERROR(VLOOKUP(A6664,Seguimiento_Mar_2025!G$4:U$356,15,FALSE)),0,VLOOKUP(A6664,Seguimiento_Mar_2025!G$4:U$356,15,FALSE)))</f>
        <v>0</v>
      </c>
    </row>
    <row r="6665" spans="1:9">
      <c r="A6665" s="2"/>
      <c r="B6665" s="1" t="str">
        <f>+IF(LEN(A6665)&gt;0,VLOOKUP(A6665,Seguimiento_Mar_2025!G$4:H$356,2,FALSE),"")</f>
        <v/>
      </c>
      <c r="C6665" s="1" t="str">
        <f>+IF(LEN(A6665)&gt;0,VLOOKUP(A6665,Seguimiento_Mar_2025!G$4:J$356,4,FALSE),"")</f>
        <v/>
      </c>
      <c r="D6665" s="2"/>
      <c r="E6665" t="str">
        <f t="shared" si="209"/>
        <v/>
      </c>
      <c r="F6665" t="str">
        <f t="shared" si="210"/>
        <v/>
      </c>
      <c r="H6665" s="2"/>
      <c r="I6665">
        <f>+ABS(SUMIF($A$4:$A$11183,A6665,$H$4:$H$11183)-IF(ISERROR(VLOOKUP(A6665,Seguimiento_Mar_2025!G$4:U$356,15,FALSE)),0,VLOOKUP(A6665,Seguimiento_Mar_2025!G$4:U$356,15,FALSE)))</f>
        <v>0</v>
      </c>
    </row>
    <row r="6666" spans="1:9">
      <c r="A6666" s="2"/>
      <c r="B6666" s="1" t="str">
        <f>+IF(LEN(A6666)&gt;0,VLOOKUP(A6666,Seguimiento_Mar_2025!G$4:H$356,2,FALSE),"")</f>
        <v/>
      </c>
      <c r="C6666" s="1" t="str">
        <f>+IF(LEN(A6666)&gt;0,VLOOKUP(A6666,Seguimiento_Mar_2025!G$4:J$356,4,FALSE),"")</f>
        <v/>
      </c>
      <c r="D6666" s="2"/>
      <c r="E6666" t="str">
        <f t="shared" si="209"/>
        <v/>
      </c>
      <c r="F6666" t="str">
        <f t="shared" si="210"/>
        <v/>
      </c>
      <c r="H6666" s="2"/>
      <c r="I6666">
        <f>+ABS(SUMIF($A$4:$A$11183,A6666,$H$4:$H$11183)-IF(ISERROR(VLOOKUP(A6666,Seguimiento_Mar_2025!G$4:U$356,15,FALSE)),0,VLOOKUP(A6666,Seguimiento_Mar_2025!G$4:U$356,15,FALSE)))</f>
        <v>0</v>
      </c>
    </row>
    <row r="6667" spans="1:9">
      <c r="A6667" s="2"/>
      <c r="B6667" s="1" t="str">
        <f>+IF(LEN(A6667)&gt;0,VLOOKUP(A6667,Seguimiento_Mar_2025!G$4:H$356,2,FALSE),"")</f>
        <v/>
      </c>
      <c r="C6667" s="1" t="str">
        <f>+IF(LEN(A6667)&gt;0,VLOOKUP(A6667,Seguimiento_Mar_2025!G$4:J$356,4,FALSE),"")</f>
        <v/>
      </c>
      <c r="D6667" s="2"/>
      <c r="E6667" t="str">
        <f t="shared" si="209"/>
        <v/>
      </c>
      <c r="F6667" t="str">
        <f t="shared" si="210"/>
        <v/>
      </c>
      <c r="H6667" s="2"/>
      <c r="I6667">
        <f>+ABS(SUMIF($A$4:$A$11183,A6667,$H$4:$H$11183)-IF(ISERROR(VLOOKUP(A6667,Seguimiento_Mar_2025!G$4:U$356,15,FALSE)),0,VLOOKUP(A6667,Seguimiento_Mar_2025!G$4:U$356,15,FALSE)))</f>
        <v>0</v>
      </c>
    </row>
    <row r="6668" spans="1:9">
      <c r="A6668" s="2"/>
      <c r="B6668" s="1" t="str">
        <f>+IF(LEN(A6668)&gt;0,VLOOKUP(A6668,Seguimiento_Mar_2025!G$4:H$356,2,FALSE),"")</f>
        <v/>
      </c>
      <c r="C6668" s="1" t="str">
        <f>+IF(LEN(A6668)&gt;0,VLOOKUP(A6668,Seguimiento_Mar_2025!G$4:J$356,4,FALSE),"")</f>
        <v/>
      </c>
      <c r="D6668" s="2"/>
      <c r="E6668" t="str">
        <f t="shared" si="209"/>
        <v/>
      </c>
      <c r="F6668" t="str">
        <f t="shared" si="210"/>
        <v/>
      </c>
      <c r="H6668" s="2"/>
      <c r="I6668">
        <f>+ABS(SUMIF($A$4:$A$11183,A6668,$H$4:$H$11183)-IF(ISERROR(VLOOKUP(A6668,Seguimiento_Mar_2025!G$4:U$356,15,FALSE)),0,VLOOKUP(A6668,Seguimiento_Mar_2025!G$4:U$356,15,FALSE)))</f>
        <v>0</v>
      </c>
    </row>
    <row r="6669" spans="1:9">
      <c r="A6669" s="2"/>
      <c r="B6669" s="1" t="str">
        <f>+IF(LEN(A6669)&gt;0,VLOOKUP(A6669,Seguimiento_Mar_2025!G$4:H$356,2,FALSE),"")</f>
        <v/>
      </c>
      <c r="C6669" s="1" t="str">
        <f>+IF(LEN(A6669)&gt;0,VLOOKUP(A6669,Seguimiento_Mar_2025!G$4:J$356,4,FALSE),"")</f>
        <v/>
      </c>
      <c r="D6669" s="2"/>
      <c r="E6669" t="str">
        <f t="shared" si="209"/>
        <v/>
      </c>
      <c r="F6669" t="str">
        <f t="shared" si="210"/>
        <v/>
      </c>
      <c r="H6669" s="2"/>
      <c r="I6669">
        <f>+ABS(SUMIF($A$4:$A$11183,A6669,$H$4:$H$11183)-IF(ISERROR(VLOOKUP(A6669,Seguimiento_Mar_2025!G$4:U$356,15,FALSE)),0,VLOOKUP(A6669,Seguimiento_Mar_2025!G$4:U$356,15,FALSE)))</f>
        <v>0</v>
      </c>
    </row>
    <row r="6670" spans="1:9">
      <c r="A6670" s="2"/>
      <c r="B6670" s="1" t="str">
        <f>+IF(LEN(A6670)&gt;0,VLOOKUP(A6670,Seguimiento_Mar_2025!G$4:H$356,2,FALSE),"")</f>
        <v/>
      </c>
      <c r="C6670" s="1" t="str">
        <f>+IF(LEN(A6670)&gt;0,VLOOKUP(A6670,Seguimiento_Mar_2025!G$4:J$356,4,FALSE),"")</f>
        <v/>
      </c>
      <c r="D6670" s="2"/>
      <c r="E6670" t="str">
        <f t="shared" si="209"/>
        <v/>
      </c>
      <c r="F6670" t="str">
        <f t="shared" si="210"/>
        <v/>
      </c>
      <c r="H6670" s="2"/>
      <c r="I6670">
        <f>+ABS(SUMIF($A$4:$A$11183,A6670,$H$4:$H$11183)-IF(ISERROR(VLOOKUP(A6670,Seguimiento_Mar_2025!G$4:U$356,15,FALSE)),0,VLOOKUP(A6670,Seguimiento_Mar_2025!G$4:U$356,15,FALSE)))</f>
        <v>0</v>
      </c>
    </row>
    <row r="6671" spans="1:9">
      <c r="A6671" s="2"/>
      <c r="B6671" s="1" t="str">
        <f>+IF(LEN(A6671)&gt;0,VLOOKUP(A6671,Seguimiento_Mar_2025!G$4:H$356,2,FALSE),"")</f>
        <v/>
      </c>
      <c r="C6671" s="1" t="str">
        <f>+IF(LEN(A6671)&gt;0,VLOOKUP(A6671,Seguimiento_Mar_2025!G$4:J$356,4,FALSE),"")</f>
        <v/>
      </c>
      <c r="D6671" s="2"/>
      <c r="E6671" t="str">
        <f t="shared" si="209"/>
        <v/>
      </c>
      <c r="F6671" t="str">
        <f t="shared" si="210"/>
        <v/>
      </c>
      <c r="H6671" s="2"/>
      <c r="I6671">
        <f>+ABS(SUMIF($A$4:$A$11183,A6671,$H$4:$H$11183)-IF(ISERROR(VLOOKUP(A6671,Seguimiento_Mar_2025!G$4:U$356,15,FALSE)),0,VLOOKUP(A6671,Seguimiento_Mar_2025!G$4:U$356,15,FALSE)))</f>
        <v>0</v>
      </c>
    </row>
    <row r="6672" spans="1:9">
      <c r="A6672" s="2"/>
      <c r="B6672" s="1" t="str">
        <f>+IF(LEN(A6672)&gt;0,VLOOKUP(A6672,Seguimiento_Mar_2025!G$4:H$356,2,FALSE),"")</f>
        <v/>
      </c>
      <c r="C6672" s="1" t="str">
        <f>+IF(LEN(A6672)&gt;0,VLOOKUP(A6672,Seguimiento_Mar_2025!G$4:J$356,4,FALSE),"")</f>
        <v/>
      </c>
      <c r="D6672" s="2"/>
      <c r="E6672" t="str">
        <f t="shared" si="209"/>
        <v/>
      </c>
      <c r="F6672" t="str">
        <f t="shared" si="210"/>
        <v/>
      </c>
      <c r="H6672" s="2"/>
      <c r="I6672">
        <f>+ABS(SUMIF($A$4:$A$11183,A6672,$H$4:$H$11183)-IF(ISERROR(VLOOKUP(A6672,Seguimiento_Mar_2025!G$4:U$356,15,FALSE)),0,VLOOKUP(A6672,Seguimiento_Mar_2025!G$4:U$356,15,FALSE)))</f>
        <v>0</v>
      </c>
    </row>
    <row r="6673" spans="1:9">
      <c r="A6673" s="2"/>
      <c r="B6673" s="1" t="str">
        <f>+IF(LEN(A6673)&gt;0,VLOOKUP(A6673,Seguimiento_Mar_2025!G$4:H$356,2,FALSE),"")</f>
        <v/>
      </c>
      <c r="C6673" s="1" t="str">
        <f>+IF(LEN(A6673)&gt;0,VLOOKUP(A6673,Seguimiento_Mar_2025!G$4:J$356,4,FALSE),"")</f>
        <v/>
      </c>
      <c r="D6673" s="2"/>
      <c r="E6673" t="str">
        <f t="shared" si="209"/>
        <v/>
      </c>
      <c r="F6673" t="str">
        <f t="shared" si="210"/>
        <v/>
      </c>
      <c r="H6673" s="2"/>
      <c r="I6673">
        <f>+ABS(SUMIF($A$4:$A$11183,A6673,$H$4:$H$11183)-IF(ISERROR(VLOOKUP(A6673,Seguimiento_Mar_2025!G$4:U$356,15,FALSE)),0,VLOOKUP(A6673,Seguimiento_Mar_2025!G$4:U$356,15,FALSE)))</f>
        <v>0</v>
      </c>
    </row>
    <row r="6674" spans="1:9">
      <c r="A6674" s="2"/>
      <c r="B6674" s="1" t="str">
        <f>+IF(LEN(A6674)&gt;0,VLOOKUP(A6674,Seguimiento_Mar_2025!G$4:H$356,2,FALSE),"")</f>
        <v/>
      </c>
      <c r="C6674" s="1" t="str">
        <f>+IF(LEN(A6674)&gt;0,VLOOKUP(A6674,Seguimiento_Mar_2025!G$4:J$356,4,FALSE),"")</f>
        <v/>
      </c>
      <c r="D6674" s="2"/>
      <c r="E6674" t="str">
        <f t="shared" si="209"/>
        <v/>
      </c>
      <c r="F6674" t="str">
        <f t="shared" si="210"/>
        <v/>
      </c>
      <c r="H6674" s="2"/>
      <c r="I6674">
        <f>+ABS(SUMIF($A$4:$A$11183,A6674,$H$4:$H$11183)-IF(ISERROR(VLOOKUP(A6674,Seguimiento_Mar_2025!G$4:U$356,15,FALSE)),0,VLOOKUP(A6674,Seguimiento_Mar_2025!G$4:U$356,15,FALSE)))</f>
        <v>0</v>
      </c>
    </row>
    <row r="6675" spans="1:9">
      <c r="A6675" s="2"/>
      <c r="B6675" s="1" t="str">
        <f>+IF(LEN(A6675)&gt;0,VLOOKUP(A6675,Seguimiento_Mar_2025!G$4:H$356,2,FALSE),"")</f>
        <v/>
      </c>
      <c r="C6675" s="1" t="str">
        <f>+IF(LEN(A6675)&gt;0,VLOOKUP(A6675,Seguimiento_Mar_2025!G$4:J$356,4,FALSE),"")</f>
        <v/>
      </c>
      <c r="D6675" s="2"/>
      <c r="E6675" t="str">
        <f t="shared" si="209"/>
        <v/>
      </c>
      <c r="F6675" t="str">
        <f t="shared" si="210"/>
        <v/>
      </c>
      <c r="H6675" s="2"/>
      <c r="I6675">
        <f>+ABS(SUMIF($A$4:$A$11183,A6675,$H$4:$H$11183)-IF(ISERROR(VLOOKUP(A6675,Seguimiento_Mar_2025!G$4:U$356,15,FALSE)),0,VLOOKUP(A6675,Seguimiento_Mar_2025!G$4:U$356,15,FALSE)))</f>
        <v>0</v>
      </c>
    </row>
    <row r="6676" spans="1:9">
      <c r="A6676" s="2"/>
      <c r="B6676" s="1" t="str">
        <f>+IF(LEN(A6676)&gt;0,VLOOKUP(A6676,Seguimiento_Mar_2025!G$4:H$356,2,FALSE),"")</f>
        <v/>
      </c>
      <c r="C6676" s="1" t="str">
        <f>+IF(LEN(A6676)&gt;0,VLOOKUP(A6676,Seguimiento_Mar_2025!G$4:J$356,4,FALSE),"")</f>
        <v/>
      </c>
      <c r="D6676" s="2"/>
      <c r="E6676" t="str">
        <f t="shared" si="209"/>
        <v/>
      </c>
      <c r="F6676" t="str">
        <f t="shared" si="210"/>
        <v/>
      </c>
      <c r="H6676" s="2"/>
      <c r="I6676">
        <f>+ABS(SUMIF($A$4:$A$11183,A6676,$H$4:$H$11183)-IF(ISERROR(VLOOKUP(A6676,Seguimiento_Mar_2025!G$4:U$356,15,FALSE)),0,VLOOKUP(A6676,Seguimiento_Mar_2025!G$4:U$356,15,FALSE)))</f>
        <v>0</v>
      </c>
    </row>
    <row r="6677" spans="1:9">
      <c r="A6677" s="2"/>
      <c r="B6677" s="1" t="str">
        <f>+IF(LEN(A6677)&gt;0,VLOOKUP(A6677,Seguimiento_Mar_2025!G$4:H$356,2,FALSE),"")</f>
        <v/>
      </c>
      <c r="C6677" s="1" t="str">
        <f>+IF(LEN(A6677)&gt;0,VLOOKUP(A6677,Seguimiento_Mar_2025!G$4:J$356,4,FALSE),"")</f>
        <v/>
      </c>
      <c r="D6677" s="2"/>
      <c r="E6677" t="str">
        <f t="shared" si="209"/>
        <v/>
      </c>
      <c r="F6677" t="str">
        <f t="shared" si="210"/>
        <v/>
      </c>
      <c r="H6677" s="2"/>
      <c r="I6677">
        <f>+ABS(SUMIF($A$4:$A$11183,A6677,$H$4:$H$11183)-IF(ISERROR(VLOOKUP(A6677,Seguimiento_Mar_2025!G$4:U$356,15,FALSE)),0,VLOOKUP(A6677,Seguimiento_Mar_2025!G$4:U$356,15,FALSE)))</f>
        <v>0</v>
      </c>
    </row>
    <row r="6678" spans="1:9">
      <c r="A6678" s="2"/>
      <c r="B6678" s="1" t="str">
        <f>+IF(LEN(A6678)&gt;0,VLOOKUP(A6678,Seguimiento_Mar_2025!G$4:H$356,2,FALSE),"")</f>
        <v/>
      </c>
      <c r="C6678" s="1" t="str">
        <f>+IF(LEN(A6678)&gt;0,VLOOKUP(A6678,Seguimiento_Mar_2025!G$4:J$356,4,FALSE),"")</f>
        <v/>
      </c>
      <c r="D6678" s="2"/>
      <c r="E6678" t="str">
        <f t="shared" si="209"/>
        <v/>
      </c>
      <c r="F6678" t="str">
        <f t="shared" si="210"/>
        <v/>
      </c>
      <c r="H6678" s="2"/>
      <c r="I6678">
        <f>+ABS(SUMIF($A$4:$A$11183,A6678,$H$4:$H$11183)-IF(ISERROR(VLOOKUP(A6678,Seguimiento_Mar_2025!G$4:U$356,15,FALSE)),0,VLOOKUP(A6678,Seguimiento_Mar_2025!G$4:U$356,15,FALSE)))</f>
        <v>0</v>
      </c>
    </row>
    <row r="6679" spans="1:9">
      <c r="A6679" s="2"/>
      <c r="B6679" s="1" t="str">
        <f>+IF(LEN(A6679)&gt;0,VLOOKUP(A6679,Seguimiento_Mar_2025!G$4:H$356,2,FALSE),"")</f>
        <v/>
      </c>
      <c r="C6679" s="1" t="str">
        <f>+IF(LEN(A6679)&gt;0,VLOOKUP(A6679,Seguimiento_Mar_2025!G$4:J$356,4,FALSE),"")</f>
        <v/>
      </c>
      <c r="D6679" s="2"/>
      <c r="E6679" t="str">
        <f t="shared" si="209"/>
        <v/>
      </c>
      <c r="F6679" t="str">
        <f t="shared" si="210"/>
        <v/>
      </c>
      <c r="H6679" s="2"/>
      <c r="I6679">
        <f>+ABS(SUMIF($A$4:$A$11183,A6679,$H$4:$H$11183)-IF(ISERROR(VLOOKUP(A6679,Seguimiento_Mar_2025!G$4:U$356,15,FALSE)),0,VLOOKUP(A6679,Seguimiento_Mar_2025!G$4:U$356,15,FALSE)))</f>
        <v>0</v>
      </c>
    </row>
    <row r="6680" spans="1:9">
      <c r="A6680" s="2"/>
      <c r="B6680" s="1" t="str">
        <f>+IF(LEN(A6680)&gt;0,VLOOKUP(A6680,Seguimiento_Mar_2025!G$4:H$356,2,FALSE),"")</f>
        <v/>
      </c>
      <c r="C6680" s="1" t="str">
        <f>+IF(LEN(A6680)&gt;0,VLOOKUP(A6680,Seguimiento_Mar_2025!G$4:J$356,4,FALSE),"")</f>
        <v/>
      </c>
      <c r="D6680" s="2"/>
      <c r="E6680" t="str">
        <f t="shared" si="209"/>
        <v/>
      </c>
      <c r="F6680" t="str">
        <f t="shared" si="210"/>
        <v/>
      </c>
      <c r="H6680" s="2"/>
      <c r="I6680">
        <f>+ABS(SUMIF($A$4:$A$11183,A6680,$H$4:$H$11183)-IF(ISERROR(VLOOKUP(A6680,Seguimiento_Mar_2025!G$4:U$356,15,FALSE)),0,VLOOKUP(A6680,Seguimiento_Mar_2025!G$4:U$356,15,FALSE)))</f>
        <v>0</v>
      </c>
    </row>
    <row r="6681" spans="1:9">
      <c r="A6681" s="2"/>
      <c r="B6681" s="1" t="str">
        <f>+IF(LEN(A6681)&gt;0,VLOOKUP(A6681,Seguimiento_Mar_2025!G$4:H$356,2,FALSE),"")</f>
        <v/>
      </c>
      <c r="C6681" s="1" t="str">
        <f>+IF(LEN(A6681)&gt;0,VLOOKUP(A6681,Seguimiento_Mar_2025!G$4:J$356,4,FALSE),"")</f>
        <v/>
      </c>
      <c r="D6681" s="2"/>
      <c r="E6681" t="str">
        <f t="shared" si="209"/>
        <v/>
      </c>
      <c r="F6681" t="str">
        <f t="shared" si="210"/>
        <v/>
      </c>
      <c r="H6681" s="2"/>
      <c r="I6681">
        <f>+ABS(SUMIF($A$4:$A$11183,A6681,$H$4:$H$11183)-IF(ISERROR(VLOOKUP(A6681,Seguimiento_Mar_2025!G$4:U$356,15,FALSE)),0,VLOOKUP(A6681,Seguimiento_Mar_2025!G$4:U$356,15,FALSE)))</f>
        <v>0</v>
      </c>
    </row>
    <row r="6682" spans="1:9">
      <c r="A6682" s="2"/>
      <c r="B6682" s="1" t="str">
        <f>+IF(LEN(A6682)&gt;0,VLOOKUP(A6682,Seguimiento_Mar_2025!G$4:H$356,2,FALSE),"")</f>
        <v/>
      </c>
      <c r="C6682" s="1" t="str">
        <f>+IF(LEN(A6682)&gt;0,VLOOKUP(A6682,Seguimiento_Mar_2025!G$4:J$356,4,FALSE),"")</f>
        <v/>
      </c>
      <c r="D6682" s="2"/>
      <c r="E6682" t="str">
        <f t="shared" si="209"/>
        <v/>
      </c>
      <c r="F6682" t="str">
        <f t="shared" si="210"/>
        <v/>
      </c>
      <c r="H6682" s="2"/>
      <c r="I6682">
        <f>+ABS(SUMIF($A$4:$A$11183,A6682,$H$4:$H$11183)-IF(ISERROR(VLOOKUP(A6682,Seguimiento_Mar_2025!G$4:U$356,15,FALSE)),0,VLOOKUP(A6682,Seguimiento_Mar_2025!G$4:U$356,15,FALSE)))</f>
        <v>0</v>
      </c>
    </row>
    <row r="6683" spans="1:9">
      <c r="A6683" s="2"/>
      <c r="B6683" s="1" t="str">
        <f>+IF(LEN(A6683)&gt;0,VLOOKUP(A6683,Seguimiento_Mar_2025!G$4:H$356,2,FALSE),"")</f>
        <v/>
      </c>
      <c r="C6683" s="1" t="str">
        <f>+IF(LEN(A6683)&gt;0,VLOOKUP(A6683,Seguimiento_Mar_2025!G$4:J$356,4,FALSE),"")</f>
        <v/>
      </c>
      <c r="D6683" s="2"/>
      <c r="E6683" t="str">
        <f t="shared" si="209"/>
        <v/>
      </c>
      <c r="F6683" t="str">
        <f t="shared" si="210"/>
        <v/>
      </c>
      <c r="H6683" s="2"/>
      <c r="I6683">
        <f>+ABS(SUMIF($A$4:$A$11183,A6683,$H$4:$H$11183)-IF(ISERROR(VLOOKUP(A6683,Seguimiento_Mar_2025!G$4:U$356,15,FALSE)),0,VLOOKUP(A6683,Seguimiento_Mar_2025!G$4:U$356,15,FALSE)))</f>
        <v>0</v>
      </c>
    </row>
    <row r="6684" spans="1:9">
      <c r="A6684" s="2"/>
      <c r="B6684" s="1" t="str">
        <f>+IF(LEN(A6684)&gt;0,VLOOKUP(A6684,Seguimiento_Mar_2025!G$4:H$356,2,FALSE),"")</f>
        <v/>
      </c>
      <c r="C6684" s="1" t="str">
        <f>+IF(LEN(A6684)&gt;0,VLOOKUP(A6684,Seguimiento_Mar_2025!G$4:J$356,4,FALSE),"")</f>
        <v/>
      </c>
      <c r="D6684" s="2"/>
      <c r="E6684" t="str">
        <f t="shared" si="209"/>
        <v/>
      </c>
      <c r="F6684" t="str">
        <f t="shared" si="210"/>
        <v/>
      </c>
      <c r="H6684" s="2"/>
      <c r="I6684">
        <f>+ABS(SUMIF($A$4:$A$11183,A6684,$H$4:$H$11183)-IF(ISERROR(VLOOKUP(A6684,Seguimiento_Mar_2025!G$4:U$356,15,FALSE)),0,VLOOKUP(A6684,Seguimiento_Mar_2025!G$4:U$356,15,FALSE)))</f>
        <v>0</v>
      </c>
    </row>
    <row r="6685" spans="1:9">
      <c r="A6685" s="2"/>
      <c r="B6685" s="1" t="str">
        <f>+IF(LEN(A6685)&gt;0,VLOOKUP(A6685,Seguimiento_Mar_2025!G$4:H$356,2,FALSE),"")</f>
        <v/>
      </c>
      <c r="C6685" s="1" t="str">
        <f>+IF(LEN(A6685)&gt;0,VLOOKUP(A6685,Seguimiento_Mar_2025!G$4:J$356,4,FALSE),"")</f>
        <v/>
      </c>
      <c r="D6685" s="2"/>
      <c r="E6685" t="str">
        <f t="shared" si="209"/>
        <v/>
      </c>
      <c r="F6685" t="str">
        <f t="shared" si="210"/>
        <v/>
      </c>
      <c r="H6685" s="2"/>
      <c r="I6685">
        <f>+ABS(SUMIF($A$4:$A$11183,A6685,$H$4:$H$11183)-IF(ISERROR(VLOOKUP(A6685,Seguimiento_Mar_2025!G$4:U$356,15,FALSE)),0,VLOOKUP(A6685,Seguimiento_Mar_2025!G$4:U$356,15,FALSE)))</f>
        <v>0</v>
      </c>
    </row>
    <row r="6686" spans="1:9">
      <c r="A6686" s="2"/>
      <c r="B6686" s="1" t="str">
        <f>+IF(LEN(A6686)&gt;0,VLOOKUP(A6686,Seguimiento_Mar_2025!G$4:H$356,2,FALSE),"")</f>
        <v/>
      </c>
      <c r="C6686" s="1" t="str">
        <f>+IF(LEN(A6686)&gt;0,VLOOKUP(A6686,Seguimiento_Mar_2025!G$4:J$356,4,FALSE),"")</f>
        <v/>
      </c>
      <c r="D6686" s="2"/>
      <c r="E6686" t="str">
        <f t="shared" si="209"/>
        <v/>
      </c>
      <c r="F6686" t="str">
        <f t="shared" si="210"/>
        <v/>
      </c>
      <c r="H6686" s="2"/>
      <c r="I6686">
        <f>+ABS(SUMIF($A$4:$A$11183,A6686,$H$4:$H$11183)-IF(ISERROR(VLOOKUP(A6686,Seguimiento_Mar_2025!G$4:U$356,15,FALSE)),0,VLOOKUP(A6686,Seguimiento_Mar_2025!G$4:U$356,15,FALSE)))</f>
        <v>0</v>
      </c>
    </row>
    <row r="6687" spans="1:9">
      <c r="A6687" s="2"/>
      <c r="B6687" s="1" t="str">
        <f>+IF(LEN(A6687)&gt;0,VLOOKUP(A6687,Seguimiento_Mar_2025!G$4:H$356,2,FALSE),"")</f>
        <v/>
      </c>
      <c r="C6687" s="1" t="str">
        <f>+IF(LEN(A6687)&gt;0,VLOOKUP(A6687,Seguimiento_Mar_2025!G$4:J$356,4,FALSE),"")</f>
        <v/>
      </c>
      <c r="D6687" s="2"/>
      <c r="E6687" t="str">
        <f t="shared" si="209"/>
        <v/>
      </c>
      <c r="F6687" t="str">
        <f t="shared" si="210"/>
        <v/>
      </c>
      <c r="H6687" s="2"/>
      <c r="I6687">
        <f>+ABS(SUMIF($A$4:$A$11183,A6687,$H$4:$H$11183)-IF(ISERROR(VLOOKUP(A6687,Seguimiento_Mar_2025!G$4:U$356,15,FALSE)),0,VLOOKUP(A6687,Seguimiento_Mar_2025!G$4:U$356,15,FALSE)))</f>
        <v>0</v>
      </c>
    </row>
    <row r="6688" spans="1:9">
      <c r="A6688" s="2"/>
      <c r="B6688" s="1" t="str">
        <f>+IF(LEN(A6688)&gt;0,VLOOKUP(A6688,Seguimiento_Mar_2025!G$4:H$356,2,FALSE),"")</f>
        <v/>
      </c>
      <c r="C6688" s="1" t="str">
        <f>+IF(LEN(A6688)&gt;0,VLOOKUP(A6688,Seguimiento_Mar_2025!G$4:J$356,4,FALSE),"")</f>
        <v/>
      </c>
      <c r="D6688" s="2"/>
      <c r="E6688" t="str">
        <f t="shared" si="209"/>
        <v/>
      </c>
      <c r="F6688" t="str">
        <f t="shared" si="210"/>
        <v/>
      </c>
      <c r="H6688" s="2"/>
      <c r="I6688">
        <f>+ABS(SUMIF($A$4:$A$11183,A6688,$H$4:$H$11183)-IF(ISERROR(VLOOKUP(A6688,Seguimiento_Mar_2025!G$4:U$356,15,FALSE)),0,VLOOKUP(A6688,Seguimiento_Mar_2025!G$4:U$356,15,FALSE)))</f>
        <v>0</v>
      </c>
    </row>
    <row r="6689" spans="1:9">
      <c r="A6689" s="2"/>
      <c r="B6689" s="1" t="str">
        <f>+IF(LEN(A6689)&gt;0,VLOOKUP(A6689,Seguimiento_Mar_2025!G$4:H$356,2,FALSE),"")</f>
        <v/>
      </c>
      <c r="C6689" s="1" t="str">
        <f>+IF(LEN(A6689)&gt;0,VLOOKUP(A6689,Seguimiento_Mar_2025!G$4:J$356,4,FALSE),"")</f>
        <v/>
      </c>
      <c r="D6689" s="2"/>
      <c r="E6689" t="str">
        <f t="shared" si="209"/>
        <v/>
      </c>
      <c r="F6689" t="str">
        <f t="shared" si="210"/>
        <v/>
      </c>
      <c r="H6689" s="2"/>
      <c r="I6689">
        <f>+ABS(SUMIF($A$4:$A$11183,A6689,$H$4:$H$11183)-IF(ISERROR(VLOOKUP(A6689,Seguimiento_Mar_2025!G$4:U$356,15,FALSE)),0,VLOOKUP(A6689,Seguimiento_Mar_2025!G$4:U$356,15,FALSE)))</f>
        <v>0</v>
      </c>
    </row>
    <row r="6690" spans="1:9">
      <c r="A6690" s="2"/>
      <c r="B6690" s="1" t="str">
        <f>+IF(LEN(A6690)&gt;0,VLOOKUP(A6690,Seguimiento_Mar_2025!G$4:H$356,2,FALSE),"")</f>
        <v/>
      </c>
      <c r="C6690" s="1" t="str">
        <f>+IF(LEN(A6690)&gt;0,VLOOKUP(A6690,Seguimiento_Mar_2025!G$4:J$356,4,FALSE),"")</f>
        <v/>
      </c>
      <c r="D6690" s="2"/>
      <c r="E6690" t="str">
        <f t="shared" si="209"/>
        <v/>
      </c>
      <c r="F6690" t="str">
        <f t="shared" si="210"/>
        <v/>
      </c>
      <c r="H6690" s="2"/>
      <c r="I6690">
        <f>+ABS(SUMIF($A$4:$A$11183,A6690,$H$4:$H$11183)-IF(ISERROR(VLOOKUP(A6690,Seguimiento_Mar_2025!G$4:U$356,15,FALSE)),0,VLOOKUP(A6690,Seguimiento_Mar_2025!G$4:U$356,15,FALSE)))</f>
        <v>0</v>
      </c>
    </row>
    <row r="6691" spans="1:9">
      <c r="A6691" s="2"/>
      <c r="B6691" s="1" t="str">
        <f>+IF(LEN(A6691)&gt;0,VLOOKUP(A6691,Seguimiento_Mar_2025!G$4:H$356,2,FALSE),"")</f>
        <v/>
      </c>
      <c r="C6691" s="1" t="str">
        <f>+IF(LEN(A6691)&gt;0,VLOOKUP(A6691,Seguimiento_Mar_2025!G$4:J$356,4,FALSE),"")</f>
        <v/>
      </c>
      <c r="D6691" s="2"/>
      <c r="E6691" t="str">
        <f t="shared" si="209"/>
        <v/>
      </c>
      <c r="F6691" t="str">
        <f t="shared" si="210"/>
        <v/>
      </c>
      <c r="H6691" s="2"/>
      <c r="I6691">
        <f>+ABS(SUMIF($A$4:$A$11183,A6691,$H$4:$H$11183)-IF(ISERROR(VLOOKUP(A6691,Seguimiento_Mar_2025!G$4:U$356,15,FALSE)),0,VLOOKUP(A6691,Seguimiento_Mar_2025!G$4:U$356,15,FALSE)))</f>
        <v>0</v>
      </c>
    </row>
    <row r="6692" spans="1:9">
      <c r="A6692" s="2"/>
      <c r="B6692" s="1" t="str">
        <f>+IF(LEN(A6692)&gt;0,VLOOKUP(A6692,Seguimiento_Mar_2025!G$4:H$356,2,FALSE),"")</f>
        <v/>
      </c>
      <c r="C6692" s="1" t="str">
        <f>+IF(LEN(A6692)&gt;0,VLOOKUP(A6692,Seguimiento_Mar_2025!G$4:J$356,4,FALSE),"")</f>
        <v/>
      </c>
      <c r="D6692" s="2"/>
      <c r="E6692" t="str">
        <f t="shared" si="209"/>
        <v/>
      </c>
      <c r="F6692" t="str">
        <f t="shared" si="210"/>
        <v/>
      </c>
      <c r="H6692" s="2"/>
      <c r="I6692">
        <f>+ABS(SUMIF($A$4:$A$11183,A6692,$H$4:$H$11183)-IF(ISERROR(VLOOKUP(A6692,Seguimiento_Mar_2025!G$4:U$356,15,FALSE)),0,VLOOKUP(A6692,Seguimiento_Mar_2025!G$4:U$356,15,FALSE)))</f>
        <v>0</v>
      </c>
    </row>
    <row r="6693" spans="1:9">
      <c r="A6693" s="2"/>
      <c r="B6693" s="1" t="str">
        <f>+IF(LEN(A6693)&gt;0,VLOOKUP(A6693,Seguimiento_Mar_2025!G$4:H$356,2,FALSE),"")</f>
        <v/>
      </c>
      <c r="C6693" s="1" t="str">
        <f>+IF(LEN(A6693)&gt;0,VLOOKUP(A6693,Seguimiento_Mar_2025!G$4:J$356,4,FALSE),"")</f>
        <v/>
      </c>
      <c r="D6693" s="2"/>
      <c r="E6693" t="str">
        <f t="shared" si="209"/>
        <v/>
      </c>
      <c r="F6693" t="str">
        <f t="shared" si="210"/>
        <v/>
      </c>
      <c r="H6693" s="2"/>
      <c r="I6693">
        <f>+ABS(SUMIF($A$4:$A$11183,A6693,$H$4:$H$11183)-IF(ISERROR(VLOOKUP(A6693,Seguimiento_Mar_2025!G$4:U$356,15,FALSE)),0,VLOOKUP(A6693,Seguimiento_Mar_2025!G$4:U$356,15,FALSE)))</f>
        <v>0</v>
      </c>
    </row>
    <row r="6694" spans="1:9">
      <c r="A6694" s="2"/>
      <c r="B6694" s="1" t="str">
        <f>+IF(LEN(A6694)&gt;0,VLOOKUP(A6694,Seguimiento_Mar_2025!G$4:H$356,2,FALSE),"")</f>
        <v/>
      </c>
      <c r="C6694" s="1" t="str">
        <f>+IF(LEN(A6694)&gt;0,VLOOKUP(A6694,Seguimiento_Mar_2025!G$4:J$356,4,FALSE),"")</f>
        <v/>
      </c>
      <c r="D6694" s="2"/>
      <c r="E6694" t="str">
        <f t="shared" si="209"/>
        <v/>
      </c>
      <c r="F6694" t="str">
        <f t="shared" si="210"/>
        <v/>
      </c>
      <c r="H6694" s="2"/>
      <c r="I6694">
        <f>+ABS(SUMIF($A$4:$A$11183,A6694,$H$4:$H$11183)-IF(ISERROR(VLOOKUP(A6694,Seguimiento_Mar_2025!G$4:U$356,15,FALSE)),0,VLOOKUP(A6694,Seguimiento_Mar_2025!G$4:U$356,15,FALSE)))</f>
        <v>0</v>
      </c>
    </row>
    <row r="6695" spans="1:9">
      <c r="A6695" s="2"/>
      <c r="B6695" s="1" t="str">
        <f>+IF(LEN(A6695)&gt;0,VLOOKUP(A6695,Seguimiento_Mar_2025!G$4:H$356,2,FALSE),"")</f>
        <v/>
      </c>
      <c r="C6695" s="1" t="str">
        <f>+IF(LEN(A6695)&gt;0,VLOOKUP(A6695,Seguimiento_Mar_2025!G$4:J$356,4,FALSE),"")</f>
        <v/>
      </c>
      <c r="D6695" s="2"/>
      <c r="E6695" t="str">
        <f t="shared" si="209"/>
        <v/>
      </c>
      <c r="F6695" t="str">
        <f t="shared" si="210"/>
        <v/>
      </c>
      <c r="H6695" s="2"/>
      <c r="I6695">
        <f>+ABS(SUMIF($A$4:$A$11183,A6695,$H$4:$H$11183)-IF(ISERROR(VLOOKUP(A6695,Seguimiento_Mar_2025!G$4:U$356,15,FALSE)),0,VLOOKUP(A6695,Seguimiento_Mar_2025!G$4:U$356,15,FALSE)))</f>
        <v>0</v>
      </c>
    </row>
    <row r="6696" spans="1:9">
      <c r="A6696" s="2"/>
      <c r="B6696" s="1" t="str">
        <f>+IF(LEN(A6696)&gt;0,VLOOKUP(A6696,Seguimiento_Mar_2025!G$4:H$356,2,FALSE),"")</f>
        <v/>
      </c>
      <c r="C6696" s="1" t="str">
        <f>+IF(LEN(A6696)&gt;0,VLOOKUP(A6696,Seguimiento_Mar_2025!G$4:J$356,4,FALSE),"")</f>
        <v/>
      </c>
      <c r="D6696" s="2"/>
      <c r="E6696" t="str">
        <f t="shared" si="209"/>
        <v/>
      </c>
      <c r="F6696" t="str">
        <f t="shared" si="210"/>
        <v/>
      </c>
      <c r="H6696" s="2"/>
      <c r="I6696">
        <f>+ABS(SUMIF($A$4:$A$11183,A6696,$H$4:$H$11183)-IF(ISERROR(VLOOKUP(A6696,Seguimiento_Mar_2025!G$4:U$356,15,FALSE)),0,VLOOKUP(A6696,Seguimiento_Mar_2025!G$4:U$356,15,FALSE)))</f>
        <v>0</v>
      </c>
    </row>
    <row r="6697" spans="1:9">
      <c r="A6697" s="2"/>
      <c r="B6697" s="1" t="str">
        <f>+IF(LEN(A6697)&gt;0,VLOOKUP(A6697,Seguimiento_Mar_2025!G$4:H$356,2,FALSE),"")</f>
        <v/>
      </c>
      <c r="C6697" s="1" t="str">
        <f>+IF(LEN(A6697)&gt;0,VLOOKUP(A6697,Seguimiento_Mar_2025!G$4:J$356,4,FALSE),"")</f>
        <v/>
      </c>
      <c r="D6697" s="2"/>
      <c r="E6697" t="str">
        <f t="shared" ref="E6697:E6760" si="211">+A6697&amp;D6697</f>
        <v/>
      </c>
      <c r="F6697" t="str">
        <f t="shared" si="210"/>
        <v/>
      </c>
      <c r="H6697" s="2"/>
      <c r="I6697">
        <f>+ABS(SUMIF($A$4:$A$11183,A6697,$H$4:$H$11183)-IF(ISERROR(VLOOKUP(A6697,Seguimiento_Mar_2025!G$4:U$356,15,FALSE)),0,VLOOKUP(A6697,Seguimiento_Mar_2025!G$4:U$356,15,FALSE)))</f>
        <v>0</v>
      </c>
    </row>
    <row r="6698" spans="1:9">
      <c r="A6698" s="2"/>
      <c r="B6698" s="1" t="str">
        <f>+IF(LEN(A6698)&gt;0,VLOOKUP(A6698,Seguimiento_Mar_2025!G$4:H$356,2,FALSE),"")</f>
        <v/>
      </c>
      <c r="C6698" s="1" t="str">
        <f>+IF(LEN(A6698)&gt;0,VLOOKUP(A6698,Seguimiento_Mar_2025!G$4:J$356,4,FALSE),"")</f>
        <v/>
      </c>
      <c r="D6698" s="2"/>
      <c r="E6698" t="str">
        <f t="shared" si="211"/>
        <v/>
      </c>
      <c r="F6698" t="str">
        <f t="shared" si="210"/>
        <v/>
      </c>
      <c r="H6698" s="2"/>
      <c r="I6698">
        <f>+ABS(SUMIF($A$4:$A$11183,A6698,$H$4:$H$11183)-IF(ISERROR(VLOOKUP(A6698,Seguimiento_Mar_2025!G$4:U$356,15,FALSE)),0,VLOOKUP(A6698,Seguimiento_Mar_2025!G$4:U$356,15,FALSE)))</f>
        <v>0</v>
      </c>
    </row>
    <row r="6699" spans="1:9">
      <c r="A6699" s="2"/>
      <c r="B6699" s="1" t="str">
        <f>+IF(LEN(A6699)&gt;0,VLOOKUP(A6699,Seguimiento_Mar_2025!G$4:H$356,2,FALSE),"")</f>
        <v/>
      </c>
      <c r="C6699" s="1" t="str">
        <f>+IF(LEN(A6699)&gt;0,VLOOKUP(A6699,Seguimiento_Mar_2025!G$4:J$356,4,FALSE),"")</f>
        <v/>
      </c>
      <c r="D6699" s="2"/>
      <c r="E6699" t="str">
        <f t="shared" si="211"/>
        <v/>
      </c>
      <c r="F6699" t="str">
        <f t="shared" si="210"/>
        <v/>
      </c>
      <c r="H6699" s="2"/>
      <c r="I6699">
        <f>+ABS(SUMIF($A$4:$A$11183,A6699,$H$4:$H$11183)-IF(ISERROR(VLOOKUP(A6699,Seguimiento_Mar_2025!G$4:U$356,15,FALSE)),0,VLOOKUP(A6699,Seguimiento_Mar_2025!G$4:U$356,15,FALSE)))</f>
        <v>0</v>
      </c>
    </row>
    <row r="6700" spans="1:9">
      <c r="A6700" s="2"/>
      <c r="B6700" s="1" t="str">
        <f>+IF(LEN(A6700)&gt;0,VLOOKUP(A6700,Seguimiento_Mar_2025!G$4:H$356,2,FALSE),"")</f>
        <v/>
      </c>
      <c r="C6700" s="1" t="str">
        <f>+IF(LEN(A6700)&gt;0,VLOOKUP(A6700,Seguimiento_Mar_2025!G$4:J$356,4,FALSE),"")</f>
        <v/>
      </c>
      <c r="D6700" s="2"/>
      <c r="E6700" t="str">
        <f t="shared" si="211"/>
        <v/>
      </c>
      <c r="F6700" t="str">
        <f t="shared" si="210"/>
        <v/>
      </c>
      <c r="H6700" s="2"/>
      <c r="I6700">
        <f>+ABS(SUMIF($A$4:$A$11183,A6700,$H$4:$H$11183)-IF(ISERROR(VLOOKUP(A6700,Seguimiento_Mar_2025!G$4:U$356,15,FALSE)),0,VLOOKUP(A6700,Seguimiento_Mar_2025!G$4:U$356,15,FALSE)))</f>
        <v>0</v>
      </c>
    </row>
    <row r="6701" spans="1:9">
      <c r="A6701" s="2"/>
      <c r="B6701" s="1" t="str">
        <f>+IF(LEN(A6701)&gt;0,VLOOKUP(A6701,Seguimiento_Mar_2025!G$4:H$356,2,FALSE),"")</f>
        <v/>
      </c>
      <c r="C6701" s="1" t="str">
        <f>+IF(LEN(A6701)&gt;0,VLOOKUP(A6701,Seguimiento_Mar_2025!G$4:J$356,4,FALSE),"")</f>
        <v/>
      </c>
      <c r="D6701" s="2"/>
      <c r="E6701" t="str">
        <f t="shared" si="211"/>
        <v/>
      </c>
      <c r="F6701" t="str">
        <f t="shared" si="210"/>
        <v/>
      </c>
      <c r="H6701" s="2"/>
      <c r="I6701">
        <f>+ABS(SUMIF($A$4:$A$11183,A6701,$H$4:$H$11183)-IF(ISERROR(VLOOKUP(A6701,Seguimiento_Mar_2025!G$4:U$356,15,FALSE)),0,VLOOKUP(A6701,Seguimiento_Mar_2025!G$4:U$356,15,FALSE)))</f>
        <v>0</v>
      </c>
    </row>
    <row r="6702" spans="1:9">
      <c r="A6702" s="2"/>
      <c r="B6702" s="1" t="str">
        <f>+IF(LEN(A6702)&gt;0,VLOOKUP(A6702,Seguimiento_Mar_2025!G$4:H$356,2,FALSE),"")</f>
        <v/>
      </c>
      <c r="C6702" s="1" t="str">
        <f>+IF(LEN(A6702)&gt;0,VLOOKUP(A6702,Seguimiento_Mar_2025!G$4:J$356,4,FALSE),"")</f>
        <v/>
      </c>
      <c r="D6702" s="2"/>
      <c r="E6702" t="str">
        <f t="shared" si="211"/>
        <v/>
      </c>
      <c r="F6702" t="str">
        <f t="shared" si="210"/>
        <v/>
      </c>
      <c r="H6702" s="2"/>
      <c r="I6702">
        <f>+ABS(SUMIF($A$4:$A$11183,A6702,$H$4:$H$11183)-IF(ISERROR(VLOOKUP(A6702,Seguimiento_Mar_2025!G$4:U$356,15,FALSE)),0,VLOOKUP(A6702,Seguimiento_Mar_2025!G$4:U$356,15,FALSE)))</f>
        <v>0</v>
      </c>
    </row>
    <row r="6703" spans="1:9">
      <c r="A6703" s="2"/>
      <c r="B6703" s="1" t="str">
        <f>+IF(LEN(A6703)&gt;0,VLOOKUP(A6703,Seguimiento_Mar_2025!G$4:H$356,2,FALSE),"")</f>
        <v/>
      </c>
      <c r="C6703" s="1" t="str">
        <f>+IF(LEN(A6703)&gt;0,VLOOKUP(A6703,Seguimiento_Mar_2025!G$4:J$356,4,FALSE),"")</f>
        <v/>
      </c>
      <c r="D6703" s="2"/>
      <c r="E6703" t="str">
        <f t="shared" si="211"/>
        <v/>
      </c>
      <c r="F6703" t="str">
        <f t="shared" si="210"/>
        <v/>
      </c>
      <c r="H6703" s="2"/>
      <c r="I6703">
        <f>+ABS(SUMIF($A$4:$A$11183,A6703,$H$4:$H$11183)-IF(ISERROR(VLOOKUP(A6703,Seguimiento_Mar_2025!G$4:U$356,15,FALSE)),0,VLOOKUP(A6703,Seguimiento_Mar_2025!G$4:U$356,15,FALSE)))</f>
        <v>0</v>
      </c>
    </row>
    <row r="6704" spans="1:9">
      <c r="A6704" s="2"/>
      <c r="B6704" s="1" t="str">
        <f>+IF(LEN(A6704)&gt;0,VLOOKUP(A6704,Seguimiento_Mar_2025!G$4:H$356,2,FALSE),"")</f>
        <v/>
      </c>
      <c r="C6704" s="1" t="str">
        <f>+IF(LEN(A6704)&gt;0,VLOOKUP(A6704,Seguimiento_Mar_2025!G$4:J$356,4,FALSE),"")</f>
        <v/>
      </c>
      <c r="D6704" s="2"/>
      <c r="E6704" t="str">
        <f t="shared" si="211"/>
        <v/>
      </c>
      <c r="F6704" t="str">
        <f t="shared" si="210"/>
        <v/>
      </c>
      <c r="H6704" s="2"/>
      <c r="I6704">
        <f>+ABS(SUMIF($A$4:$A$11183,A6704,$H$4:$H$11183)-IF(ISERROR(VLOOKUP(A6704,Seguimiento_Mar_2025!G$4:U$356,15,FALSE)),0,VLOOKUP(A6704,Seguimiento_Mar_2025!G$4:U$356,15,FALSE)))</f>
        <v>0</v>
      </c>
    </row>
    <row r="6705" spans="1:9">
      <c r="A6705" s="2"/>
      <c r="B6705" s="1" t="str">
        <f>+IF(LEN(A6705)&gt;0,VLOOKUP(A6705,Seguimiento_Mar_2025!G$4:H$356,2,FALSE),"")</f>
        <v/>
      </c>
      <c r="C6705" s="1" t="str">
        <f>+IF(LEN(A6705)&gt;0,VLOOKUP(A6705,Seguimiento_Mar_2025!G$4:J$356,4,FALSE),"")</f>
        <v/>
      </c>
      <c r="D6705" s="2"/>
      <c r="E6705" t="str">
        <f t="shared" si="211"/>
        <v/>
      </c>
      <c r="F6705" t="str">
        <f t="shared" si="210"/>
        <v/>
      </c>
      <c r="H6705" s="2"/>
      <c r="I6705">
        <f>+ABS(SUMIF($A$4:$A$11183,A6705,$H$4:$H$11183)-IF(ISERROR(VLOOKUP(A6705,Seguimiento_Mar_2025!G$4:U$356,15,FALSE)),0,VLOOKUP(A6705,Seguimiento_Mar_2025!G$4:U$356,15,FALSE)))</f>
        <v>0</v>
      </c>
    </row>
    <row r="6706" spans="1:9">
      <c r="A6706" s="2"/>
      <c r="B6706" s="1" t="str">
        <f>+IF(LEN(A6706)&gt;0,VLOOKUP(A6706,Seguimiento_Mar_2025!G$4:H$356,2,FALSE),"")</f>
        <v/>
      </c>
      <c r="C6706" s="1" t="str">
        <f>+IF(LEN(A6706)&gt;0,VLOOKUP(A6706,Seguimiento_Mar_2025!G$4:J$356,4,FALSE),"")</f>
        <v/>
      </c>
      <c r="D6706" s="2"/>
      <c r="E6706" t="str">
        <f t="shared" si="211"/>
        <v/>
      </c>
      <c r="F6706" t="str">
        <f t="shared" si="210"/>
        <v/>
      </c>
      <c r="H6706" s="2"/>
      <c r="I6706">
        <f>+ABS(SUMIF($A$4:$A$11183,A6706,$H$4:$H$11183)-IF(ISERROR(VLOOKUP(A6706,Seguimiento_Mar_2025!G$4:U$356,15,FALSE)),0,VLOOKUP(A6706,Seguimiento_Mar_2025!G$4:U$356,15,FALSE)))</f>
        <v>0</v>
      </c>
    </row>
    <row r="6707" spans="1:9">
      <c r="A6707" s="2"/>
      <c r="B6707" s="1" t="str">
        <f>+IF(LEN(A6707)&gt;0,VLOOKUP(A6707,Seguimiento_Mar_2025!G$4:H$356,2,FALSE),"")</f>
        <v/>
      </c>
      <c r="C6707" s="1" t="str">
        <f>+IF(LEN(A6707)&gt;0,VLOOKUP(A6707,Seguimiento_Mar_2025!G$4:J$356,4,FALSE),"")</f>
        <v/>
      </c>
      <c r="D6707" s="2"/>
      <c r="E6707" t="str">
        <f t="shared" si="211"/>
        <v/>
      </c>
      <c r="F6707" t="str">
        <f t="shared" si="210"/>
        <v/>
      </c>
      <c r="H6707" s="2"/>
      <c r="I6707">
        <f>+ABS(SUMIF($A$4:$A$11183,A6707,$H$4:$H$11183)-IF(ISERROR(VLOOKUP(A6707,Seguimiento_Mar_2025!G$4:U$356,15,FALSE)),0,VLOOKUP(A6707,Seguimiento_Mar_2025!G$4:U$356,15,FALSE)))</f>
        <v>0</v>
      </c>
    </row>
    <row r="6708" spans="1:9">
      <c r="A6708" s="2"/>
      <c r="B6708" s="1" t="str">
        <f>+IF(LEN(A6708)&gt;0,VLOOKUP(A6708,Seguimiento_Mar_2025!G$4:H$356,2,FALSE),"")</f>
        <v/>
      </c>
      <c r="C6708" s="1" t="str">
        <f>+IF(LEN(A6708)&gt;0,VLOOKUP(A6708,Seguimiento_Mar_2025!G$4:J$356,4,FALSE),"")</f>
        <v/>
      </c>
      <c r="D6708" s="2"/>
      <c r="E6708" t="str">
        <f t="shared" si="211"/>
        <v/>
      </c>
      <c r="F6708" t="str">
        <f t="shared" si="210"/>
        <v/>
      </c>
      <c r="H6708" s="2"/>
      <c r="I6708">
        <f>+ABS(SUMIF($A$4:$A$11183,A6708,$H$4:$H$11183)-IF(ISERROR(VLOOKUP(A6708,Seguimiento_Mar_2025!G$4:U$356,15,FALSE)),0,VLOOKUP(A6708,Seguimiento_Mar_2025!G$4:U$356,15,FALSE)))</f>
        <v>0</v>
      </c>
    </row>
    <row r="6709" spans="1:9">
      <c r="A6709" s="2"/>
      <c r="B6709" s="1" t="str">
        <f>+IF(LEN(A6709)&gt;0,VLOOKUP(A6709,Seguimiento_Mar_2025!G$4:H$356,2,FALSE),"")</f>
        <v/>
      </c>
      <c r="C6709" s="1" t="str">
        <f>+IF(LEN(A6709)&gt;0,VLOOKUP(A6709,Seguimiento_Mar_2025!G$4:J$356,4,FALSE),"")</f>
        <v/>
      </c>
      <c r="D6709" s="2"/>
      <c r="E6709" t="str">
        <f t="shared" si="211"/>
        <v/>
      </c>
      <c r="F6709" t="str">
        <f t="shared" si="210"/>
        <v/>
      </c>
      <c r="H6709" s="2"/>
      <c r="I6709">
        <f>+ABS(SUMIF($A$4:$A$11183,A6709,$H$4:$H$11183)-IF(ISERROR(VLOOKUP(A6709,Seguimiento_Mar_2025!G$4:U$356,15,FALSE)),0,VLOOKUP(A6709,Seguimiento_Mar_2025!G$4:U$356,15,FALSE)))</f>
        <v>0</v>
      </c>
    </row>
    <row r="6710" spans="1:9">
      <c r="A6710" s="2"/>
      <c r="B6710" s="1" t="str">
        <f>+IF(LEN(A6710)&gt;0,VLOOKUP(A6710,Seguimiento_Mar_2025!G$4:H$356,2,FALSE),"")</f>
        <v/>
      </c>
      <c r="C6710" s="1" t="str">
        <f>+IF(LEN(A6710)&gt;0,VLOOKUP(A6710,Seguimiento_Mar_2025!G$4:J$356,4,FALSE),"")</f>
        <v/>
      </c>
      <c r="D6710" s="2"/>
      <c r="E6710" t="str">
        <f t="shared" si="211"/>
        <v/>
      </c>
      <c r="F6710" t="str">
        <f t="shared" si="210"/>
        <v/>
      </c>
      <c r="H6710" s="2"/>
      <c r="I6710">
        <f>+ABS(SUMIF($A$4:$A$11183,A6710,$H$4:$H$11183)-IF(ISERROR(VLOOKUP(A6710,Seguimiento_Mar_2025!G$4:U$356,15,FALSE)),0,VLOOKUP(A6710,Seguimiento_Mar_2025!G$4:U$356,15,FALSE)))</f>
        <v>0</v>
      </c>
    </row>
    <row r="6711" spans="1:9">
      <c r="A6711" s="2"/>
      <c r="B6711" s="1" t="str">
        <f>+IF(LEN(A6711)&gt;0,VLOOKUP(A6711,Seguimiento_Mar_2025!G$4:H$356,2,FALSE),"")</f>
        <v/>
      </c>
      <c r="C6711" s="1" t="str">
        <f>+IF(LEN(A6711)&gt;0,VLOOKUP(A6711,Seguimiento_Mar_2025!G$4:J$356,4,FALSE),"")</f>
        <v/>
      </c>
      <c r="D6711" s="2"/>
      <c r="E6711" t="str">
        <f t="shared" si="211"/>
        <v/>
      </c>
      <c r="F6711" t="str">
        <f t="shared" si="210"/>
        <v/>
      </c>
      <c r="H6711" s="2"/>
      <c r="I6711">
        <f>+ABS(SUMIF($A$4:$A$11183,A6711,$H$4:$H$11183)-IF(ISERROR(VLOOKUP(A6711,Seguimiento_Mar_2025!G$4:U$356,15,FALSE)),0,VLOOKUP(A6711,Seguimiento_Mar_2025!G$4:U$356,15,FALSE)))</f>
        <v>0</v>
      </c>
    </row>
    <row r="6712" spans="1:9">
      <c r="A6712" s="2"/>
      <c r="B6712" s="1" t="str">
        <f>+IF(LEN(A6712)&gt;0,VLOOKUP(A6712,Seguimiento_Mar_2025!G$4:H$356,2,FALSE),"")</f>
        <v/>
      </c>
      <c r="C6712" s="1" t="str">
        <f>+IF(LEN(A6712)&gt;0,VLOOKUP(A6712,Seguimiento_Mar_2025!G$4:J$356,4,FALSE),"")</f>
        <v/>
      </c>
      <c r="D6712" s="2"/>
      <c r="E6712" t="str">
        <f t="shared" si="211"/>
        <v/>
      </c>
      <c r="F6712" t="str">
        <f t="shared" si="210"/>
        <v/>
      </c>
      <c r="H6712" s="2"/>
      <c r="I6712">
        <f>+ABS(SUMIF($A$4:$A$11183,A6712,$H$4:$H$11183)-IF(ISERROR(VLOOKUP(A6712,Seguimiento_Mar_2025!G$4:U$356,15,FALSE)),0,VLOOKUP(A6712,Seguimiento_Mar_2025!G$4:U$356,15,FALSE)))</f>
        <v>0</v>
      </c>
    </row>
    <row r="6713" spans="1:9">
      <c r="A6713" s="2"/>
      <c r="B6713" s="1" t="str">
        <f>+IF(LEN(A6713)&gt;0,VLOOKUP(A6713,Seguimiento_Mar_2025!G$4:H$356,2,FALSE),"")</f>
        <v/>
      </c>
      <c r="C6713" s="1" t="str">
        <f>+IF(LEN(A6713)&gt;0,VLOOKUP(A6713,Seguimiento_Mar_2025!G$4:J$356,4,FALSE),"")</f>
        <v/>
      </c>
      <c r="D6713" s="2"/>
      <c r="E6713" t="str">
        <f t="shared" si="211"/>
        <v/>
      </c>
      <c r="F6713" t="str">
        <f t="shared" si="210"/>
        <v/>
      </c>
      <c r="H6713" s="2"/>
      <c r="I6713">
        <f>+ABS(SUMIF($A$4:$A$11183,A6713,$H$4:$H$11183)-IF(ISERROR(VLOOKUP(A6713,Seguimiento_Mar_2025!G$4:U$356,15,FALSE)),0,VLOOKUP(A6713,Seguimiento_Mar_2025!G$4:U$356,15,FALSE)))</f>
        <v>0</v>
      </c>
    </row>
    <row r="6714" spans="1:9">
      <c r="A6714" s="2"/>
      <c r="B6714" s="1" t="str">
        <f>+IF(LEN(A6714)&gt;0,VLOOKUP(A6714,Seguimiento_Mar_2025!G$4:H$356,2,FALSE),"")</f>
        <v/>
      </c>
      <c r="C6714" s="1" t="str">
        <f>+IF(LEN(A6714)&gt;0,VLOOKUP(A6714,Seguimiento_Mar_2025!G$4:J$356,4,FALSE),"")</f>
        <v/>
      </c>
      <c r="D6714" s="2"/>
      <c r="E6714" t="str">
        <f t="shared" si="211"/>
        <v/>
      </c>
      <c r="F6714" t="str">
        <f t="shared" si="210"/>
        <v/>
      </c>
      <c r="H6714" s="2"/>
      <c r="I6714">
        <f>+ABS(SUMIF($A$4:$A$11183,A6714,$H$4:$H$11183)-IF(ISERROR(VLOOKUP(A6714,Seguimiento_Mar_2025!G$4:U$356,15,FALSE)),0,VLOOKUP(A6714,Seguimiento_Mar_2025!G$4:U$356,15,FALSE)))</f>
        <v>0</v>
      </c>
    </row>
    <row r="6715" spans="1:9">
      <c r="A6715" s="2"/>
      <c r="B6715" s="1" t="str">
        <f>+IF(LEN(A6715)&gt;0,VLOOKUP(A6715,Seguimiento_Mar_2025!G$4:H$356,2,FALSE),"")</f>
        <v/>
      </c>
      <c r="C6715" s="1" t="str">
        <f>+IF(LEN(A6715)&gt;0,VLOOKUP(A6715,Seguimiento_Mar_2025!G$4:J$356,4,FALSE),"")</f>
        <v/>
      </c>
      <c r="D6715" s="2"/>
      <c r="E6715" t="str">
        <f t="shared" si="211"/>
        <v/>
      </c>
      <c r="F6715" t="str">
        <f t="shared" si="210"/>
        <v/>
      </c>
      <c r="H6715" s="2"/>
      <c r="I6715">
        <f>+ABS(SUMIF($A$4:$A$11183,A6715,$H$4:$H$11183)-IF(ISERROR(VLOOKUP(A6715,Seguimiento_Mar_2025!G$4:U$356,15,FALSE)),0,VLOOKUP(A6715,Seguimiento_Mar_2025!G$4:U$356,15,FALSE)))</f>
        <v>0</v>
      </c>
    </row>
    <row r="6716" spans="1:9">
      <c r="A6716" s="2"/>
      <c r="B6716" s="1" t="str">
        <f>+IF(LEN(A6716)&gt;0,VLOOKUP(A6716,Seguimiento_Mar_2025!G$4:H$356,2,FALSE),"")</f>
        <v/>
      </c>
      <c r="C6716" s="1" t="str">
        <f>+IF(LEN(A6716)&gt;0,VLOOKUP(A6716,Seguimiento_Mar_2025!G$4:J$356,4,FALSE),"")</f>
        <v/>
      </c>
      <c r="D6716" s="2"/>
      <c r="E6716" t="str">
        <f t="shared" si="211"/>
        <v/>
      </c>
      <c r="F6716" t="str">
        <f t="shared" si="210"/>
        <v/>
      </c>
      <c r="H6716" s="2"/>
      <c r="I6716">
        <f>+ABS(SUMIF($A$4:$A$11183,A6716,$H$4:$H$11183)-IF(ISERROR(VLOOKUP(A6716,Seguimiento_Mar_2025!G$4:U$356,15,FALSE)),0,VLOOKUP(A6716,Seguimiento_Mar_2025!G$4:U$356,15,FALSE)))</f>
        <v>0</v>
      </c>
    </row>
    <row r="6717" spans="1:9">
      <c r="A6717" s="2"/>
      <c r="B6717" s="1" t="str">
        <f>+IF(LEN(A6717)&gt;0,VLOOKUP(A6717,Seguimiento_Mar_2025!G$4:H$356,2,FALSE),"")</f>
        <v/>
      </c>
      <c r="C6717" s="1" t="str">
        <f>+IF(LEN(A6717)&gt;0,VLOOKUP(A6717,Seguimiento_Mar_2025!G$4:J$356,4,FALSE),"")</f>
        <v/>
      </c>
      <c r="D6717" s="2"/>
      <c r="E6717" t="str">
        <f t="shared" si="211"/>
        <v/>
      </c>
      <c r="F6717" t="str">
        <f t="shared" si="210"/>
        <v/>
      </c>
      <c r="H6717" s="2"/>
      <c r="I6717">
        <f>+ABS(SUMIF($A$4:$A$11183,A6717,$H$4:$H$11183)-IF(ISERROR(VLOOKUP(A6717,Seguimiento_Mar_2025!G$4:U$356,15,FALSE)),0,VLOOKUP(A6717,Seguimiento_Mar_2025!G$4:U$356,15,FALSE)))</f>
        <v>0</v>
      </c>
    </row>
    <row r="6718" spans="1:9">
      <c r="A6718" s="2"/>
      <c r="B6718" s="1" t="str">
        <f>+IF(LEN(A6718)&gt;0,VLOOKUP(A6718,Seguimiento_Mar_2025!G$4:H$356,2,FALSE),"")</f>
        <v/>
      </c>
      <c r="C6718" s="1" t="str">
        <f>+IF(LEN(A6718)&gt;0,VLOOKUP(A6718,Seguimiento_Mar_2025!G$4:J$356,4,FALSE),"")</f>
        <v/>
      </c>
      <c r="D6718" s="2"/>
      <c r="E6718" t="str">
        <f t="shared" si="211"/>
        <v/>
      </c>
      <c r="F6718" t="str">
        <f t="shared" si="210"/>
        <v/>
      </c>
      <c r="H6718" s="2"/>
      <c r="I6718">
        <f>+ABS(SUMIF($A$4:$A$11183,A6718,$H$4:$H$11183)-IF(ISERROR(VLOOKUP(A6718,Seguimiento_Mar_2025!G$4:U$356,15,FALSE)),0,VLOOKUP(A6718,Seguimiento_Mar_2025!G$4:U$356,15,FALSE)))</f>
        <v>0</v>
      </c>
    </row>
    <row r="6719" spans="1:9">
      <c r="A6719" s="2"/>
      <c r="B6719" s="1" t="str">
        <f>+IF(LEN(A6719)&gt;0,VLOOKUP(A6719,Seguimiento_Mar_2025!G$4:H$356,2,FALSE),"")</f>
        <v/>
      </c>
      <c r="C6719" s="1" t="str">
        <f>+IF(LEN(A6719)&gt;0,VLOOKUP(A6719,Seguimiento_Mar_2025!G$4:J$356,4,FALSE),"")</f>
        <v/>
      </c>
      <c r="D6719" s="2"/>
      <c r="E6719" t="str">
        <f t="shared" si="211"/>
        <v/>
      </c>
      <c r="F6719" t="str">
        <f t="shared" si="210"/>
        <v/>
      </c>
      <c r="H6719" s="2"/>
      <c r="I6719">
        <f>+ABS(SUMIF($A$4:$A$11183,A6719,$H$4:$H$11183)-IF(ISERROR(VLOOKUP(A6719,Seguimiento_Mar_2025!G$4:U$356,15,FALSE)),0,VLOOKUP(A6719,Seguimiento_Mar_2025!G$4:U$356,15,FALSE)))</f>
        <v>0</v>
      </c>
    </row>
    <row r="6720" spans="1:9">
      <c r="A6720" s="2"/>
      <c r="B6720" s="1" t="str">
        <f>+IF(LEN(A6720)&gt;0,VLOOKUP(A6720,Seguimiento_Mar_2025!G$4:H$356,2,FALSE),"")</f>
        <v/>
      </c>
      <c r="C6720" s="1" t="str">
        <f>+IF(LEN(A6720)&gt;0,VLOOKUP(A6720,Seguimiento_Mar_2025!G$4:J$356,4,FALSE),"")</f>
        <v/>
      </c>
      <c r="D6720" s="2"/>
      <c r="E6720" t="str">
        <f t="shared" si="211"/>
        <v/>
      </c>
      <c r="F6720" t="str">
        <f t="shared" si="210"/>
        <v/>
      </c>
      <c r="H6720" s="2"/>
      <c r="I6720">
        <f>+ABS(SUMIF($A$4:$A$11183,A6720,$H$4:$H$11183)-IF(ISERROR(VLOOKUP(A6720,Seguimiento_Mar_2025!G$4:U$356,15,FALSE)),0,VLOOKUP(A6720,Seguimiento_Mar_2025!G$4:U$356,15,FALSE)))</f>
        <v>0</v>
      </c>
    </row>
    <row r="6721" spans="1:9">
      <c r="A6721" s="2"/>
      <c r="B6721" s="1" t="str">
        <f>+IF(LEN(A6721)&gt;0,VLOOKUP(A6721,Seguimiento_Mar_2025!G$4:H$356,2,FALSE),"")</f>
        <v/>
      </c>
      <c r="C6721" s="1" t="str">
        <f>+IF(LEN(A6721)&gt;0,VLOOKUP(A6721,Seguimiento_Mar_2025!G$4:J$356,4,FALSE),"")</f>
        <v/>
      </c>
      <c r="D6721" s="2"/>
      <c r="E6721" t="str">
        <f t="shared" si="211"/>
        <v/>
      </c>
      <c r="F6721" t="str">
        <f t="shared" si="210"/>
        <v/>
      </c>
      <c r="H6721" s="2"/>
      <c r="I6721">
        <f>+ABS(SUMIF($A$4:$A$11183,A6721,$H$4:$H$11183)-IF(ISERROR(VLOOKUP(A6721,Seguimiento_Mar_2025!G$4:U$356,15,FALSE)),0,VLOOKUP(A6721,Seguimiento_Mar_2025!G$4:U$356,15,FALSE)))</f>
        <v>0</v>
      </c>
    </row>
    <row r="6722" spans="1:9">
      <c r="A6722" s="2"/>
      <c r="B6722" s="1" t="str">
        <f>+IF(LEN(A6722)&gt;0,VLOOKUP(A6722,Seguimiento_Mar_2025!G$4:H$356,2,FALSE),"")</f>
        <v/>
      </c>
      <c r="C6722" s="1" t="str">
        <f>+IF(LEN(A6722)&gt;0,VLOOKUP(A6722,Seguimiento_Mar_2025!G$4:J$356,4,FALSE),"")</f>
        <v/>
      </c>
      <c r="D6722" s="2"/>
      <c r="E6722" t="str">
        <f t="shared" si="211"/>
        <v/>
      </c>
      <c r="F6722" t="str">
        <f t="shared" si="210"/>
        <v/>
      </c>
      <c r="H6722" s="2"/>
      <c r="I6722">
        <f>+ABS(SUMIF($A$4:$A$11183,A6722,$H$4:$H$11183)-IF(ISERROR(VLOOKUP(A6722,Seguimiento_Mar_2025!G$4:U$356,15,FALSE)),0,VLOOKUP(A6722,Seguimiento_Mar_2025!G$4:U$356,15,FALSE)))</f>
        <v>0</v>
      </c>
    </row>
    <row r="6723" spans="1:9">
      <c r="A6723" s="2"/>
      <c r="B6723" s="1" t="str">
        <f>+IF(LEN(A6723)&gt;0,VLOOKUP(A6723,Seguimiento_Mar_2025!G$4:H$356,2,FALSE),"")</f>
        <v/>
      </c>
      <c r="C6723" s="1" t="str">
        <f>+IF(LEN(A6723)&gt;0,VLOOKUP(A6723,Seguimiento_Mar_2025!G$4:J$356,4,FALSE),"")</f>
        <v/>
      </c>
      <c r="D6723" s="2"/>
      <c r="E6723" t="str">
        <f t="shared" si="211"/>
        <v/>
      </c>
      <c r="F6723" t="str">
        <f t="shared" si="210"/>
        <v/>
      </c>
      <c r="H6723" s="2"/>
      <c r="I6723">
        <f>+ABS(SUMIF($A$4:$A$11183,A6723,$H$4:$H$11183)-IF(ISERROR(VLOOKUP(A6723,Seguimiento_Mar_2025!G$4:U$356,15,FALSE)),0,VLOOKUP(A6723,Seguimiento_Mar_2025!G$4:U$356,15,FALSE)))</f>
        <v>0</v>
      </c>
    </row>
    <row r="6724" spans="1:9">
      <c r="A6724" s="2"/>
      <c r="B6724" s="1" t="str">
        <f>+IF(LEN(A6724)&gt;0,VLOOKUP(A6724,Seguimiento_Mar_2025!G$4:H$356,2,FALSE),"")</f>
        <v/>
      </c>
      <c r="C6724" s="1" t="str">
        <f>+IF(LEN(A6724)&gt;0,VLOOKUP(A6724,Seguimiento_Mar_2025!G$4:J$356,4,FALSE),"")</f>
        <v/>
      </c>
      <c r="D6724" s="2"/>
      <c r="E6724" t="str">
        <f t="shared" si="211"/>
        <v/>
      </c>
      <c r="F6724" t="str">
        <f t="shared" ref="F6724:F6787" si="212">+IF(IF(LEN(E6724)&gt;0,COUNTIF($E$4:$E$11183,E6724),"")=1,"",IF(LEN(E6724)&gt;0,COUNTIF($E$4:$E$11183,E6724),""))</f>
        <v/>
      </c>
      <c r="H6724" s="2"/>
      <c r="I6724">
        <f>+ABS(SUMIF($A$4:$A$11183,A6724,$H$4:$H$11183)-IF(ISERROR(VLOOKUP(A6724,Seguimiento_Mar_2025!G$4:U$356,15,FALSE)),0,VLOOKUP(A6724,Seguimiento_Mar_2025!G$4:U$356,15,FALSE)))</f>
        <v>0</v>
      </c>
    </row>
    <row r="6725" spans="1:9">
      <c r="A6725" s="2"/>
      <c r="B6725" s="1" t="str">
        <f>+IF(LEN(A6725)&gt;0,VLOOKUP(A6725,Seguimiento_Mar_2025!G$4:H$356,2,FALSE),"")</f>
        <v/>
      </c>
      <c r="C6725" s="1" t="str">
        <f>+IF(LEN(A6725)&gt;0,VLOOKUP(A6725,Seguimiento_Mar_2025!G$4:J$356,4,FALSE),"")</f>
        <v/>
      </c>
      <c r="D6725" s="2"/>
      <c r="E6725" t="str">
        <f t="shared" si="211"/>
        <v/>
      </c>
      <c r="F6725" t="str">
        <f t="shared" si="212"/>
        <v/>
      </c>
      <c r="H6725" s="2"/>
      <c r="I6725">
        <f>+ABS(SUMIF($A$4:$A$11183,A6725,$H$4:$H$11183)-IF(ISERROR(VLOOKUP(A6725,Seguimiento_Mar_2025!G$4:U$356,15,FALSE)),0,VLOOKUP(A6725,Seguimiento_Mar_2025!G$4:U$356,15,FALSE)))</f>
        <v>0</v>
      </c>
    </row>
    <row r="6726" spans="1:9">
      <c r="A6726" s="2"/>
      <c r="B6726" s="1" t="str">
        <f>+IF(LEN(A6726)&gt;0,VLOOKUP(A6726,Seguimiento_Mar_2025!G$4:H$356,2,FALSE),"")</f>
        <v/>
      </c>
      <c r="C6726" s="1" t="str">
        <f>+IF(LEN(A6726)&gt;0,VLOOKUP(A6726,Seguimiento_Mar_2025!G$4:J$356,4,FALSE),"")</f>
        <v/>
      </c>
      <c r="D6726" s="2"/>
      <c r="E6726" t="str">
        <f t="shared" si="211"/>
        <v/>
      </c>
      <c r="F6726" t="str">
        <f t="shared" si="212"/>
        <v/>
      </c>
      <c r="H6726" s="2"/>
      <c r="I6726">
        <f>+ABS(SUMIF($A$4:$A$11183,A6726,$H$4:$H$11183)-IF(ISERROR(VLOOKUP(A6726,Seguimiento_Mar_2025!G$4:U$356,15,FALSE)),0,VLOOKUP(A6726,Seguimiento_Mar_2025!G$4:U$356,15,FALSE)))</f>
        <v>0</v>
      </c>
    </row>
    <row r="6727" spans="1:9">
      <c r="A6727" s="2"/>
      <c r="B6727" s="1" t="str">
        <f>+IF(LEN(A6727)&gt;0,VLOOKUP(A6727,Seguimiento_Mar_2025!G$4:H$356,2,FALSE),"")</f>
        <v/>
      </c>
      <c r="C6727" s="1" t="str">
        <f>+IF(LEN(A6727)&gt;0,VLOOKUP(A6727,Seguimiento_Mar_2025!G$4:J$356,4,FALSE),"")</f>
        <v/>
      </c>
      <c r="D6727" s="2"/>
      <c r="E6727" t="str">
        <f t="shared" si="211"/>
        <v/>
      </c>
      <c r="F6727" t="str">
        <f t="shared" si="212"/>
        <v/>
      </c>
      <c r="H6727" s="2"/>
      <c r="I6727">
        <f>+ABS(SUMIF($A$4:$A$11183,A6727,$H$4:$H$11183)-IF(ISERROR(VLOOKUP(A6727,Seguimiento_Mar_2025!G$4:U$356,15,FALSE)),0,VLOOKUP(A6727,Seguimiento_Mar_2025!G$4:U$356,15,FALSE)))</f>
        <v>0</v>
      </c>
    </row>
    <row r="6728" spans="1:9">
      <c r="A6728" s="2"/>
      <c r="B6728" s="1" t="str">
        <f>+IF(LEN(A6728)&gt;0,VLOOKUP(A6728,Seguimiento_Mar_2025!G$4:H$356,2,FALSE),"")</f>
        <v/>
      </c>
      <c r="C6728" s="1" t="str">
        <f>+IF(LEN(A6728)&gt;0,VLOOKUP(A6728,Seguimiento_Mar_2025!G$4:J$356,4,FALSE),"")</f>
        <v/>
      </c>
      <c r="D6728" s="2"/>
      <c r="E6728" t="str">
        <f t="shared" si="211"/>
        <v/>
      </c>
      <c r="F6728" t="str">
        <f t="shared" si="212"/>
        <v/>
      </c>
      <c r="H6728" s="2"/>
      <c r="I6728">
        <f>+ABS(SUMIF($A$4:$A$11183,A6728,$H$4:$H$11183)-IF(ISERROR(VLOOKUP(A6728,Seguimiento_Mar_2025!G$4:U$356,15,FALSE)),0,VLOOKUP(A6728,Seguimiento_Mar_2025!G$4:U$356,15,FALSE)))</f>
        <v>0</v>
      </c>
    </row>
    <row r="6729" spans="1:9">
      <c r="A6729" s="2"/>
      <c r="B6729" s="1" t="str">
        <f>+IF(LEN(A6729)&gt;0,VLOOKUP(A6729,Seguimiento_Mar_2025!G$4:H$356,2,FALSE),"")</f>
        <v/>
      </c>
      <c r="C6729" s="1" t="str">
        <f>+IF(LEN(A6729)&gt;0,VLOOKUP(A6729,Seguimiento_Mar_2025!G$4:J$356,4,FALSE),"")</f>
        <v/>
      </c>
      <c r="D6729" s="2"/>
      <c r="E6729" t="str">
        <f t="shared" si="211"/>
        <v/>
      </c>
      <c r="F6729" t="str">
        <f t="shared" si="212"/>
        <v/>
      </c>
      <c r="H6729" s="2"/>
      <c r="I6729">
        <f>+ABS(SUMIF($A$4:$A$11183,A6729,$H$4:$H$11183)-IF(ISERROR(VLOOKUP(A6729,Seguimiento_Mar_2025!G$4:U$356,15,FALSE)),0,VLOOKUP(A6729,Seguimiento_Mar_2025!G$4:U$356,15,FALSE)))</f>
        <v>0</v>
      </c>
    </row>
    <row r="6730" spans="1:9">
      <c r="A6730" s="2"/>
      <c r="B6730" s="1" t="str">
        <f>+IF(LEN(A6730)&gt;0,VLOOKUP(A6730,Seguimiento_Mar_2025!G$4:H$356,2,FALSE),"")</f>
        <v/>
      </c>
      <c r="C6730" s="1" t="str">
        <f>+IF(LEN(A6730)&gt;0,VLOOKUP(A6730,Seguimiento_Mar_2025!G$4:J$356,4,FALSE),"")</f>
        <v/>
      </c>
      <c r="D6730" s="2"/>
      <c r="E6730" t="str">
        <f t="shared" si="211"/>
        <v/>
      </c>
      <c r="F6730" t="str">
        <f t="shared" si="212"/>
        <v/>
      </c>
      <c r="H6730" s="2"/>
      <c r="I6730">
        <f>+ABS(SUMIF($A$4:$A$11183,A6730,$H$4:$H$11183)-IF(ISERROR(VLOOKUP(A6730,Seguimiento_Mar_2025!G$4:U$356,15,FALSE)),0,VLOOKUP(A6730,Seguimiento_Mar_2025!G$4:U$356,15,FALSE)))</f>
        <v>0</v>
      </c>
    </row>
    <row r="6731" spans="1:9">
      <c r="A6731" s="2"/>
      <c r="B6731" s="1" t="str">
        <f>+IF(LEN(A6731)&gt;0,VLOOKUP(A6731,Seguimiento_Mar_2025!G$4:H$356,2,FALSE),"")</f>
        <v/>
      </c>
      <c r="C6731" s="1" t="str">
        <f>+IF(LEN(A6731)&gt;0,VLOOKUP(A6731,Seguimiento_Mar_2025!G$4:J$356,4,FALSE),"")</f>
        <v/>
      </c>
      <c r="D6731" s="2"/>
      <c r="E6731" t="str">
        <f t="shared" si="211"/>
        <v/>
      </c>
      <c r="F6731" t="str">
        <f t="shared" si="212"/>
        <v/>
      </c>
      <c r="H6731" s="2"/>
      <c r="I6731">
        <f>+ABS(SUMIF($A$4:$A$11183,A6731,$H$4:$H$11183)-IF(ISERROR(VLOOKUP(A6731,Seguimiento_Mar_2025!G$4:U$356,15,FALSE)),0,VLOOKUP(A6731,Seguimiento_Mar_2025!G$4:U$356,15,FALSE)))</f>
        <v>0</v>
      </c>
    </row>
    <row r="6732" spans="1:9">
      <c r="A6732" s="2"/>
      <c r="B6732" s="1" t="str">
        <f>+IF(LEN(A6732)&gt;0,VLOOKUP(A6732,Seguimiento_Mar_2025!G$4:H$356,2,FALSE),"")</f>
        <v/>
      </c>
      <c r="C6732" s="1" t="str">
        <f>+IF(LEN(A6732)&gt;0,VLOOKUP(A6732,Seguimiento_Mar_2025!G$4:J$356,4,FALSE),"")</f>
        <v/>
      </c>
      <c r="D6732" s="2"/>
      <c r="E6732" t="str">
        <f t="shared" si="211"/>
        <v/>
      </c>
      <c r="F6732" t="str">
        <f t="shared" si="212"/>
        <v/>
      </c>
      <c r="H6732" s="2"/>
      <c r="I6732">
        <f>+ABS(SUMIF($A$4:$A$11183,A6732,$H$4:$H$11183)-IF(ISERROR(VLOOKUP(A6732,Seguimiento_Mar_2025!G$4:U$356,15,FALSE)),0,VLOOKUP(A6732,Seguimiento_Mar_2025!G$4:U$356,15,FALSE)))</f>
        <v>0</v>
      </c>
    </row>
    <row r="6733" spans="1:9">
      <c r="A6733" s="2"/>
      <c r="B6733" s="1" t="str">
        <f>+IF(LEN(A6733)&gt;0,VLOOKUP(A6733,Seguimiento_Mar_2025!G$4:H$356,2,FALSE),"")</f>
        <v/>
      </c>
      <c r="C6733" s="1" t="str">
        <f>+IF(LEN(A6733)&gt;0,VLOOKUP(A6733,Seguimiento_Mar_2025!G$4:J$356,4,FALSE),"")</f>
        <v/>
      </c>
      <c r="D6733" s="2"/>
      <c r="E6733" t="str">
        <f t="shared" si="211"/>
        <v/>
      </c>
      <c r="F6733" t="str">
        <f t="shared" si="212"/>
        <v/>
      </c>
      <c r="H6733" s="2"/>
      <c r="I6733">
        <f>+ABS(SUMIF($A$4:$A$11183,A6733,$H$4:$H$11183)-IF(ISERROR(VLOOKUP(A6733,Seguimiento_Mar_2025!G$4:U$356,15,FALSE)),0,VLOOKUP(A6733,Seguimiento_Mar_2025!G$4:U$356,15,FALSE)))</f>
        <v>0</v>
      </c>
    </row>
    <row r="6734" spans="1:9">
      <c r="A6734" s="2"/>
      <c r="B6734" s="1" t="str">
        <f>+IF(LEN(A6734)&gt;0,VLOOKUP(A6734,Seguimiento_Mar_2025!G$4:H$356,2,FALSE),"")</f>
        <v/>
      </c>
      <c r="C6734" s="1" t="str">
        <f>+IF(LEN(A6734)&gt;0,VLOOKUP(A6734,Seguimiento_Mar_2025!G$4:J$356,4,FALSE),"")</f>
        <v/>
      </c>
      <c r="D6734" s="2"/>
      <c r="E6734" t="str">
        <f t="shared" si="211"/>
        <v/>
      </c>
      <c r="F6734" t="str">
        <f t="shared" si="212"/>
        <v/>
      </c>
      <c r="H6734" s="2"/>
      <c r="I6734">
        <f>+ABS(SUMIF($A$4:$A$11183,A6734,$H$4:$H$11183)-IF(ISERROR(VLOOKUP(A6734,Seguimiento_Mar_2025!G$4:U$356,15,FALSE)),0,VLOOKUP(A6734,Seguimiento_Mar_2025!G$4:U$356,15,FALSE)))</f>
        <v>0</v>
      </c>
    </row>
    <row r="6735" spans="1:9">
      <c r="A6735" s="2"/>
      <c r="B6735" s="1" t="str">
        <f>+IF(LEN(A6735)&gt;0,VLOOKUP(A6735,Seguimiento_Mar_2025!G$4:H$356,2,FALSE),"")</f>
        <v/>
      </c>
      <c r="C6735" s="1" t="str">
        <f>+IF(LEN(A6735)&gt;0,VLOOKUP(A6735,Seguimiento_Mar_2025!G$4:J$356,4,FALSE),"")</f>
        <v/>
      </c>
      <c r="D6735" s="2"/>
      <c r="E6735" t="str">
        <f t="shared" si="211"/>
        <v/>
      </c>
      <c r="F6735" t="str">
        <f t="shared" si="212"/>
        <v/>
      </c>
      <c r="H6735" s="2"/>
      <c r="I6735">
        <f>+ABS(SUMIF($A$4:$A$11183,A6735,$H$4:$H$11183)-IF(ISERROR(VLOOKUP(A6735,Seguimiento_Mar_2025!G$4:U$356,15,FALSE)),0,VLOOKUP(A6735,Seguimiento_Mar_2025!G$4:U$356,15,FALSE)))</f>
        <v>0</v>
      </c>
    </row>
    <row r="6736" spans="1:9">
      <c r="A6736" s="2"/>
      <c r="B6736" s="1" t="str">
        <f>+IF(LEN(A6736)&gt;0,VLOOKUP(A6736,Seguimiento_Mar_2025!G$4:H$356,2,FALSE),"")</f>
        <v/>
      </c>
      <c r="C6736" s="1" t="str">
        <f>+IF(LEN(A6736)&gt;0,VLOOKUP(A6736,Seguimiento_Mar_2025!G$4:J$356,4,FALSE),"")</f>
        <v/>
      </c>
      <c r="D6736" s="2"/>
      <c r="E6736" t="str">
        <f t="shared" si="211"/>
        <v/>
      </c>
      <c r="F6736" t="str">
        <f t="shared" si="212"/>
        <v/>
      </c>
      <c r="H6736" s="2"/>
      <c r="I6736">
        <f>+ABS(SUMIF($A$4:$A$11183,A6736,$H$4:$H$11183)-IF(ISERROR(VLOOKUP(A6736,Seguimiento_Mar_2025!G$4:U$356,15,FALSE)),0,VLOOKUP(A6736,Seguimiento_Mar_2025!G$4:U$356,15,FALSE)))</f>
        <v>0</v>
      </c>
    </row>
    <row r="6737" spans="1:9">
      <c r="A6737" s="2"/>
      <c r="B6737" s="1" t="str">
        <f>+IF(LEN(A6737)&gt;0,VLOOKUP(A6737,Seguimiento_Mar_2025!G$4:H$356,2,FALSE),"")</f>
        <v/>
      </c>
      <c r="C6737" s="1" t="str">
        <f>+IF(LEN(A6737)&gt;0,VLOOKUP(A6737,Seguimiento_Mar_2025!G$4:J$356,4,FALSE),"")</f>
        <v/>
      </c>
      <c r="D6737" s="2"/>
      <c r="E6737" t="str">
        <f t="shared" si="211"/>
        <v/>
      </c>
      <c r="F6737" t="str">
        <f t="shared" si="212"/>
        <v/>
      </c>
      <c r="H6737" s="2"/>
      <c r="I6737">
        <f>+ABS(SUMIF($A$4:$A$11183,A6737,$H$4:$H$11183)-IF(ISERROR(VLOOKUP(A6737,Seguimiento_Mar_2025!G$4:U$356,15,FALSE)),0,VLOOKUP(A6737,Seguimiento_Mar_2025!G$4:U$356,15,FALSE)))</f>
        <v>0</v>
      </c>
    </row>
    <row r="6738" spans="1:9">
      <c r="A6738" s="2"/>
      <c r="B6738" s="1" t="str">
        <f>+IF(LEN(A6738)&gt;0,VLOOKUP(A6738,Seguimiento_Mar_2025!G$4:H$356,2,FALSE),"")</f>
        <v/>
      </c>
      <c r="C6738" s="1" t="str">
        <f>+IF(LEN(A6738)&gt;0,VLOOKUP(A6738,Seguimiento_Mar_2025!G$4:J$356,4,FALSE),"")</f>
        <v/>
      </c>
      <c r="D6738" s="2"/>
      <c r="E6738" t="str">
        <f t="shared" si="211"/>
        <v/>
      </c>
      <c r="F6738" t="str">
        <f t="shared" si="212"/>
        <v/>
      </c>
      <c r="H6738" s="2"/>
      <c r="I6738">
        <f>+ABS(SUMIF($A$4:$A$11183,A6738,$H$4:$H$11183)-IF(ISERROR(VLOOKUP(A6738,Seguimiento_Mar_2025!G$4:U$356,15,FALSE)),0,VLOOKUP(A6738,Seguimiento_Mar_2025!G$4:U$356,15,FALSE)))</f>
        <v>0</v>
      </c>
    </row>
    <row r="6739" spans="1:9">
      <c r="A6739" s="2"/>
      <c r="B6739" s="1" t="str">
        <f>+IF(LEN(A6739)&gt;0,VLOOKUP(A6739,Seguimiento_Mar_2025!G$4:H$356,2,FALSE),"")</f>
        <v/>
      </c>
      <c r="C6739" s="1" t="str">
        <f>+IF(LEN(A6739)&gt;0,VLOOKUP(A6739,Seguimiento_Mar_2025!G$4:J$356,4,FALSE),"")</f>
        <v/>
      </c>
      <c r="D6739" s="2"/>
      <c r="E6739" t="str">
        <f t="shared" si="211"/>
        <v/>
      </c>
      <c r="F6739" t="str">
        <f t="shared" si="212"/>
        <v/>
      </c>
      <c r="H6739" s="2"/>
      <c r="I6739">
        <f>+ABS(SUMIF($A$4:$A$11183,A6739,$H$4:$H$11183)-IF(ISERROR(VLOOKUP(A6739,Seguimiento_Mar_2025!G$4:U$356,15,FALSE)),0,VLOOKUP(A6739,Seguimiento_Mar_2025!G$4:U$356,15,FALSE)))</f>
        <v>0</v>
      </c>
    </row>
    <row r="6740" spans="1:9">
      <c r="A6740" s="2"/>
      <c r="B6740" s="1" t="str">
        <f>+IF(LEN(A6740)&gt;0,VLOOKUP(A6740,Seguimiento_Mar_2025!G$4:H$356,2,FALSE),"")</f>
        <v/>
      </c>
      <c r="C6740" s="1" t="str">
        <f>+IF(LEN(A6740)&gt;0,VLOOKUP(A6740,Seguimiento_Mar_2025!G$4:J$356,4,FALSE),"")</f>
        <v/>
      </c>
      <c r="D6740" s="2"/>
      <c r="E6740" t="str">
        <f t="shared" si="211"/>
        <v/>
      </c>
      <c r="F6740" t="str">
        <f t="shared" si="212"/>
        <v/>
      </c>
      <c r="H6740" s="2"/>
      <c r="I6740">
        <f>+ABS(SUMIF($A$4:$A$11183,A6740,$H$4:$H$11183)-IF(ISERROR(VLOOKUP(A6740,Seguimiento_Mar_2025!G$4:U$356,15,FALSE)),0,VLOOKUP(A6740,Seguimiento_Mar_2025!G$4:U$356,15,FALSE)))</f>
        <v>0</v>
      </c>
    </row>
    <row r="6741" spans="1:9">
      <c r="A6741" s="2"/>
      <c r="B6741" s="1" t="str">
        <f>+IF(LEN(A6741)&gt;0,VLOOKUP(A6741,Seguimiento_Mar_2025!G$4:H$356,2,FALSE),"")</f>
        <v/>
      </c>
      <c r="C6741" s="1" t="str">
        <f>+IF(LEN(A6741)&gt;0,VLOOKUP(A6741,Seguimiento_Mar_2025!G$4:J$356,4,FALSE),"")</f>
        <v/>
      </c>
      <c r="D6741" s="2"/>
      <c r="E6741" t="str">
        <f t="shared" si="211"/>
        <v/>
      </c>
      <c r="F6741" t="str">
        <f t="shared" si="212"/>
        <v/>
      </c>
      <c r="H6741" s="2"/>
      <c r="I6741">
        <f>+ABS(SUMIF($A$4:$A$11183,A6741,$H$4:$H$11183)-IF(ISERROR(VLOOKUP(A6741,Seguimiento_Mar_2025!G$4:U$356,15,FALSE)),0,VLOOKUP(A6741,Seguimiento_Mar_2025!G$4:U$356,15,FALSE)))</f>
        <v>0</v>
      </c>
    </row>
    <row r="6742" spans="1:9">
      <c r="A6742" s="2"/>
      <c r="B6742" s="1" t="str">
        <f>+IF(LEN(A6742)&gt;0,VLOOKUP(A6742,Seguimiento_Mar_2025!G$4:H$356,2,FALSE),"")</f>
        <v/>
      </c>
      <c r="C6742" s="1" t="str">
        <f>+IF(LEN(A6742)&gt;0,VLOOKUP(A6742,Seguimiento_Mar_2025!G$4:J$356,4,FALSE),"")</f>
        <v/>
      </c>
      <c r="D6742" s="2"/>
      <c r="E6742" t="str">
        <f t="shared" si="211"/>
        <v/>
      </c>
      <c r="F6742" t="str">
        <f t="shared" si="212"/>
        <v/>
      </c>
      <c r="H6742" s="2"/>
      <c r="I6742">
        <f>+ABS(SUMIF($A$4:$A$11183,A6742,$H$4:$H$11183)-IF(ISERROR(VLOOKUP(A6742,Seguimiento_Mar_2025!G$4:U$356,15,FALSE)),0,VLOOKUP(A6742,Seguimiento_Mar_2025!G$4:U$356,15,FALSE)))</f>
        <v>0</v>
      </c>
    </row>
    <row r="6743" spans="1:9">
      <c r="A6743" s="2"/>
      <c r="B6743" s="1" t="str">
        <f>+IF(LEN(A6743)&gt;0,VLOOKUP(A6743,Seguimiento_Mar_2025!G$4:H$356,2,FALSE),"")</f>
        <v/>
      </c>
      <c r="C6743" s="1" t="str">
        <f>+IF(LEN(A6743)&gt;0,VLOOKUP(A6743,Seguimiento_Mar_2025!G$4:J$356,4,FALSE),"")</f>
        <v/>
      </c>
      <c r="D6743" s="2"/>
      <c r="E6743" t="str">
        <f t="shared" si="211"/>
        <v/>
      </c>
      <c r="F6743" t="str">
        <f t="shared" si="212"/>
        <v/>
      </c>
      <c r="H6743" s="2"/>
      <c r="I6743">
        <f>+ABS(SUMIF($A$4:$A$11183,A6743,$H$4:$H$11183)-IF(ISERROR(VLOOKUP(A6743,Seguimiento_Mar_2025!G$4:U$356,15,FALSE)),0,VLOOKUP(A6743,Seguimiento_Mar_2025!G$4:U$356,15,FALSE)))</f>
        <v>0</v>
      </c>
    </row>
    <row r="6744" spans="1:9">
      <c r="A6744" s="2"/>
      <c r="B6744" s="1" t="str">
        <f>+IF(LEN(A6744)&gt;0,VLOOKUP(A6744,Seguimiento_Mar_2025!G$4:H$356,2,FALSE),"")</f>
        <v/>
      </c>
      <c r="C6744" s="1" t="str">
        <f>+IF(LEN(A6744)&gt;0,VLOOKUP(A6744,Seguimiento_Mar_2025!G$4:J$356,4,FALSE),"")</f>
        <v/>
      </c>
      <c r="D6744" s="2"/>
      <c r="E6744" t="str">
        <f t="shared" si="211"/>
        <v/>
      </c>
      <c r="F6744" t="str">
        <f t="shared" si="212"/>
        <v/>
      </c>
      <c r="H6744" s="2"/>
      <c r="I6744">
        <f>+ABS(SUMIF($A$4:$A$11183,A6744,$H$4:$H$11183)-IF(ISERROR(VLOOKUP(A6744,Seguimiento_Mar_2025!G$4:U$356,15,FALSE)),0,VLOOKUP(A6744,Seguimiento_Mar_2025!G$4:U$356,15,FALSE)))</f>
        <v>0</v>
      </c>
    </row>
    <row r="6745" spans="1:9">
      <c r="A6745" s="2"/>
      <c r="B6745" s="1" t="str">
        <f>+IF(LEN(A6745)&gt;0,VLOOKUP(A6745,Seguimiento_Mar_2025!G$4:H$356,2,FALSE),"")</f>
        <v/>
      </c>
      <c r="C6745" s="1" t="str">
        <f>+IF(LEN(A6745)&gt;0,VLOOKUP(A6745,Seguimiento_Mar_2025!G$4:J$356,4,FALSE),"")</f>
        <v/>
      </c>
      <c r="D6745" s="2"/>
      <c r="E6745" t="str">
        <f t="shared" si="211"/>
        <v/>
      </c>
      <c r="F6745" t="str">
        <f t="shared" si="212"/>
        <v/>
      </c>
      <c r="H6745" s="2"/>
      <c r="I6745">
        <f>+ABS(SUMIF($A$4:$A$11183,A6745,$H$4:$H$11183)-IF(ISERROR(VLOOKUP(A6745,Seguimiento_Mar_2025!G$4:U$356,15,FALSE)),0,VLOOKUP(A6745,Seguimiento_Mar_2025!G$4:U$356,15,FALSE)))</f>
        <v>0</v>
      </c>
    </row>
    <row r="6746" spans="1:9">
      <c r="A6746" s="2"/>
      <c r="B6746" s="1" t="str">
        <f>+IF(LEN(A6746)&gt;0,VLOOKUP(A6746,Seguimiento_Mar_2025!G$4:H$356,2,FALSE),"")</f>
        <v/>
      </c>
      <c r="C6746" s="1" t="str">
        <f>+IF(LEN(A6746)&gt;0,VLOOKUP(A6746,Seguimiento_Mar_2025!G$4:J$356,4,FALSE),"")</f>
        <v/>
      </c>
      <c r="D6746" s="2"/>
      <c r="E6746" t="str">
        <f t="shared" si="211"/>
        <v/>
      </c>
      <c r="F6746" t="str">
        <f t="shared" si="212"/>
        <v/>
      </c>
      <c r="H6746" s="2"/>
      <c r="I6746">
        <f>+ABS(SUMIF($A$4:$A$11183,A6746,$H$4:$H$11183)-IF(ISERROR(VLOOKUP(A6746,Seguimiento_Mar_2025!G$4:U$356,15,FALSE)),0,VLOOKUP(A6746,Seguimiento_Mar_2025!G$4:U$356,15,FALSE)))</f>
        <v>0</v>
      </c>
    </row>
    <row r="6747" spans="1:9">
      <c r="A6747" s="2"/>
      <c r="B6747" s="1" t="str">
        <f>+IF(LEN(A6747)&gt;0,VLOOKUP(A6747,Seguimiento_Mar_2025!G$4:H$356,2,FALSE),"")</f>
        <v/>
      </c>
      <c r="C6747" s="1" t="str">
        <f>+IF(LEN(A6747)&gt;0,VLOOKUP(A6747,Seguimiento_Mar_2025!G$4:J$356,4,FALSE),"")</f>
        <v/>
      </c>
      <c r="D6747" s="2"/>
      <c r="E6747" t="str">
        <f t="shared" si="211"/>
        <v/>
      </c>
      <c r="F6747" t="str">
        <f t="shared" si="212"/>
        <v/>
      </c>
      <c r="H6747" s="2"/>
      <c r="I6747">
        <f>+ABS(SUMIF($A$4:$A$11183,A6747,$H$4:$H$11183)-IF(ISERROR(VLOOKUP(A6747,Seguimiento_Mar_2025!G$4:U$356,15,FALSE)),0,VLOOKUP(A6747,Seguimiento_Mar_2025!G$4:U$356,15,FALSE)))</f>
        <v>0</v>
      </c>
    </row>
    <row r="6748" spans="1:9">
      <c r="A6748" s="2"/>
      <c r="B6748" s="1" t="str">
        <f>+IF(LEN(A6748)&gt;0,VLOOKUP(A6748,Seguimiento_Mar_2025!G$4:H$356,2,FALSE),"")</f>
        <v/>
      </c>
      <c r="C6748" s="1" t="str">
        <f>+IF(LEN(A6748)&gt;0,VLOOKUP(A6748,Seguimiento_Mar_2025!G$4:J$356,4,FALSE),"")</f>
        <v/>
      </c>
      <c r="D6748" s="2"/>
      <c r="E6748" t="str">
        <f t="shared" si="211"/>
        <v/>
      </c>
      <c r="F6748" t="str">
        <f t="shared" si="212"/>
        <v/>
      </c>
      <c r="H6748" s="2"/>
      <c r="I6748">
        <f>+ABS(SUMIF($A$4:$A$11183,A6748,$H$4:$H$11183)-IF(ISERROR(VLOOKUP(A6748,Seguimiento_Mar_2025!G$4:U$356,15,FALSE)),0,VLOOKUP(A6748,Seguimiento_Mar_2025!G$4:U$356,15,FALSE)))</f>
        <v>0</v>
      </c>
    </row>
    <row r="6749" spans="1:9">
      <c r="A6749" s="2"/>
      <c r="B6749" s="1" t="str">
        <f>+IF(LEN(A6749)&gt;0,VLOOKUP(A6749,Seguimiento_Mar_2025!G$4:H$356,2,FALSE),"")</f>
        <v/>
      </c>
      <c r="C6749" s="1" t="str">
        <f>+IF(LEN(A6749)&gt;0,VLOOKUP(A6749,Seguimiento_Mar_2025!G$4:J$356,4,FALSE),"")</f>
        <v/>
      </c>
      <c r="D6749" s="2"/>
      <c r="E6749" t="str">
        <f t="shared" si="211"/>
        <v/>
      </c>
      <c r="F6749" t="str">
        <f t="shared" si="212"/>
        <v/>
      </c>
      <c r="H6749" s="2"/>
      <c r="I6749">
        <f>+ABS(SUMIF($A$4:$A$11183,A6749,$H$4:$H$11183)-IF(ISERROR(VLOOKUP(A6749,Seguimiento_Mar_2025!G$4:U$356,15,FALSE)),0,VLOOKUP(A6749,Seguimiento_Mar_2025!G$4:U$356,15,FALSE)))</f>
        <v>0</v>
      </c>
    </row>
    <row r="6750" spans="1:9">
      <c r="A6750" s="2"/>
      <c r="B6750" s="1" t="str">
        <f>+IF(LEN(A6750)&gt;0,VLOOKUP(A6750,Seguimiento_Mar_2025!G$4:H$356,2,FALSE),"")</f>
        <v/>
      </c>
      <c r="C6750" s="1" t="str">
        <f>+IF(LEN(A6750)&gt;0,VLOOKUP(A6750,Seguimiento_Mar_2025!G$4:J$356,4,FALSE),"")</f>
        <v/>
      </c>
      <c r="D6750" s="2"/>
      <c r="E6750" t="str">
        <f t="shared" si="211"/>
        <v/>
      </c>
      <c r="F6750" t="str">
        <f t="shared" si="212"/>
        <v/>
      </c>
      <c r="H6750" s="2"/>
      <c r="I6750">
        <f>+ABS(SUMIF($A$4:$A$11183,A6750,$H$4:$H$11183)-IF(ISERROR(VLOOKUP(A6750,Seguimiento_Mar_2025!G$4:U$356,15,FALSE)),0,VLOOKUP(A6750,Seguimiento_Mar_2025!G$4:U$356,15,FALSE)))</f>
        <v>0</v>
      </c>
    </row>
    <row r="6751" spans="1:9">
      <c r="A6751" s="2"/>
      <c r="B6751" s="1" t="str">
        <f>+IF(LEN(A6751)&gt;0,VLOOKUP(A6751,Seguimiento_Mar_2025!G$4:H$356,2,FALSE),"")</f>
        <v/>
      </c>
      <c r="C6751" s="1" t="str">
        <f>+IF(LEN(A6751)&gt;0,VLOOKUP(A6751,Seguimiento_Mar_2025!G$4:J$356,4,FALSE),"")</f>
        <v/>
      </c>
      <c r="D6751" s="2"/>
      <c r="E6751" t="str">
        <f t="shared" si="211"/>
        <v/>
      </c>
      <c r="F6751" t="str">
        <f t="shared" si="212"/>
        <v/>
      </c>
      <c r="H6751" s="2"/>
      <c r="I6751">
        <f>+ABS(SUMIF($A$4:$A$11183,A6751,$H$4:$H$11183)-IF(ISERROR(VLOOKUP(A6751,Seguimiento_Mar_2025!G$4:U$356,15,FALSE)),0,VLOOKUP(A6751,Seguimiento_Mar_2025!G$4:U$356,15,FALSE)))</f>
        <v>0</v>
      </c>
    </row>
    <row r="6752" spans="1:9">
      <c r="A6752" s="2"/>
      <c r="B6752" s="1" t="str">
        <f>+IF(LEN(A6752)&gt;0,VLOOKUP(A6752,Seguimiento_Mar_2025!G$4:H$356,2,FALSE),"")</f>
        <v/>
      </c>
      <c r="C6752" s="1" t="str">
        <f>+IF(LEN(A6752)&gt;0,VLOOKUP(A6752,Seguimiento_Mar_2025!G$4:J$356,4,FALSE),"")</f>
        <v/>
      </c>
      <c r="D6752" s="2"/>
      <c r="E6752" t="str">
        <f t="shared" si="211"/>
        <v/>
      </c>
      <c r="F6752" t="str">
        <f t="shared" si="212"/>
        <v/>
      </c>
      <c r="H6752" s="2"/>
      <c r="I6752">
        <f>+ABS(SUMIF($A$4:$A$11183,A6752,$H$4:$H$11183)-IF(ISERROR(VLOOKUP(A6752,Seguimiento_Mar_2025!G$4:U$356,15,FALSE)),0,VLOOKUP(A6752,Seguimiento_Mar_2025!G$4:U$356,15,FALSE)))</f>
        <v>0</v>
      </c>
    </row>
    <row r="6753" spans="1:9">
      <c r="A6753" s="2"/>
      <c r="B6753" s="1" t="str">
        <f>+IF(LEN(A6753)&gt;0,VLOOKUP(A6753,Seguimiento_Mar_2025!G$4:H$356,2,FALSE),"")</f>
        <v/>
      </c>
      <c r="C6753" s="1" t="str">
        <f>+IF(LEN(A6753)&gt;0,VLOOKUP(A6753,Seguimiento_Mar_2025!G$4:J$356,4,FALSE),"")</f>
        <v/>
      </c>
      <c r="D6753" s="2"/>
      <c r="E6753" t="str">
        <f t="shared" si="211"/>
        <v/>
      </c>
      <c r="F6753" t="str">
        <f t="shared" si="212"/>
        <v/>
      </c>
      <c r="H6753" s="2"/>
      <c r="I6753">
        <f>+ABS(SUMIF($A$4:$A$11183,A6753,$H$4:$H$11183)-IF(ISERROR(VLOOKUP(A6753,Seguimiento_Mar_2025!G$4:U$356,15,FALSE)),0,VLOOKUP(A6753,Seguimiento_Mar_2025!G$4:U$356,15,FALSE)))</f>
        <v>0</v>
      </c>
    </row>
    <row r="6754" spans="1:9">
      <c r="A6754" s="2"/>
      <c r="B6754" s="1" t="str">
        <f>+IF(LEN(A6754)&gt;0,VLOOKUP(A6754,Seguimiento_Mar_2025!G$4:H$356,2,FALSE),"")</f>
        <v/>
      </c>
      <c r="C6754" s="1" t="str">
        <f>+IF(LEN(A6754)&gt;0,VLOOKUP(A6754,Seguimiento_Mar_2025!G$4:J$356,4,FALSE),"")</f>
        <v/>
      </c>
      <c r="D6754" s="2"/>
      <c r="E6754" t="str">
        <f t="shared" si="211"/>
        <v/>
      </c>
      <c r="F6754" t="str">
        <f t="shared" si="212"/>
        <v/>
      </c>
      <c r="H6754" s="2"/>
      <c r="I6754">
        <f>+ABS(SUMIF($A$4:$A$11183,A6754,$H$4:$H$11183)-IF(ISERROR(VLOOKUP(A6754,Seguimiento_Mar_2025!G$4:U$356,15,FALSE)),0,VLOOKUP(A6754,Seguimiento_Mar_2025!G$4:U$356,15,FALSE)))</f>
        <v>0</v>
      </c>
    </row>
    <row r="6755" spans="1:9">
      <c r="A6755" s="2"/>
      <c r="B6755" s="1" t="str">
        <f>+IF(LEN(A6755)&gt;0,VLOOKUP(A6755,Seguimiento_Mar_2025!G$4:H$356,2,FALSE),"")</f>
        <v/>
      </c>
      <c r="C6755" s="1" t="str">
        <f>+IF(LEN(A6755)&gt;0,VLOOKUP(A6755,Seguimiento_Mar_2025!G$4:J$356,4,FALSE),"")</f>
        <v/>
      </c>
      <c r="D6755" s="2"/>
      <c r="E6755" t="str">
        <f t="shared" si="211"/>
        <v/>
      </c>
      <c r="F6755" t="str">
        <f t="shared" si="212"/>
        <v/>
      </c>
      <c r="H6755" s="2"/>
      <c r="I6755">
        <f>+ABS(SUMIF($A$4:$A$11183,A6755,$H$4:$H$11183)-IF(ISERROR(VLOOKUP(A6755,Seguimiento_Mar_2025!G$4:U$356,15,FALSE)),0,VLOOKUP(A6755,Seguimiento_Mar_2025!G$4:U$356,15,FALSE)))</f>
        <v>0</v>
      </c>
    </row>
    <row r="6756" spans="1:9">
      <c r="A6756" s="2"/>
      <c r="B6756" s="1" t="str">
        <f>+IF(LEN(A6756)&gt;0,VLOOKUP(A6756,Seguimiento_Mar_2025!G$4:H$356,2,FALSE),"")</f>
        <v/>
      </c>
      <c r="C6756" s="1" t="str">
        <f>+IF(LEN(A6756)&gt;0,VLOOKUP(A6756,Seguimiento_Mar_2025!G$4:J$356,4,FALSE),"")</f>
        <v/>
      </c>
      <c r="D6756" s="2"/>
      <c r="E6756" t="str">
        <f t="shared" si="211"/>
        <v/>
      </c>
      <c r="F6756" t="str">
        <f t="shared" si="212"/>
        <v/>
      </c>
      <c r="H6756" s="2"/>
      <c r="I6756">
        <f>+ABS(SUMIF($A$4:$A$11183,A6756,$H$4:$H$11183)-IF(ISERROR(VLOOKUP(A6756,Seguimiento_Mar_2025!G$4:U$356,15,FALSE)),0,VLOOKUP(A6756,Seguimiento_Mar_2025!G$4:U$356,15,FALSE)))</f>
        <v>0</v>
      </c>
    </row>
    <row r="6757" spans="1:9">
      <c r="A6757" s="2"/>
      <c r="B6757" s="1" t="str">
        <f>+IF(LEN(A6757)&gt;0,VLOOKUP(A6757,Seguimiento_Mar_2025!G$4:H$356,2,FALSE),"")</f>
        <v/>
      </c>
      <c r="C6757" s="1" t="str">
        <f>+IF(LEN(A6757)&gt;0,VLOOKUP(A6757,Seguimiento_Mar_2025!G$4:J$356,4,FALSE),"")</f>
        <v/>
      </c>
      <c r="D6757" s="2"/>
      <c r="E6757" t="str">
        <f t="shared" si="211"/>
        <v/>
      </c>
      <c r="F6757" t="str">
        <f t="shared" si="212"/>
        <v/>
      </c>
      <c r="H6757" s="2"/>
      <c r="I6757">
        <f>+ABS(SUMIF($A$4:$A$11183,A6757,$H$4:$H$11183)-IF(ISERROR(VLOOKUP(A6757,Seguimiento_Mar_2025!G$4:U$356,15,FALSE)),0,VLOOKUP(A6757,Seguimiento_Mar_2025!G$4:U$356,15,FALSE)))</f>
        <v>0</v>
      </c>
    </row>
    <row r="6758" spans="1:9">
      <c r="A6758" s="2"/>
      <c r="B6758" s="1" t="str">
        <f>+IF(LEN(A6758)&gt;0,VLOOKUP(A6758,Seguimiento_Mar_2025!G$4:H$356,2,FALSE),"")</f>
        <v/>
      </c>
      <c r="C6758" s="1" t="str">
        <f>+IF(LEN(A6758)&gt;0,VLOOKUP(A6758,Seguimiento_Mar_2025!G$4:J$356,4,FALSE),"")</f>
        <v/>
      </c>
      <c r="D6758" s="2"/>
      <c r="E6758" t="str">
        <f t="shared" si="211"/>
        <v/>
      </c>
      <c r="F6758" t="str">
        <f t="shared" si="212"/>
        <v/>
      </c>
      <c r="H6758" s="2"/>
      <c r="I6758">
        <f>+ABS(SUMIF($A$4:$A$11183,A6758,$H$4:$H$11183)-IF(ISERROR(VLOOKUP(A6758,Seguimiento_Mar_2025!G$4:U$356,15,FALSE)),0,VLOOKUP(A6758,Seguimiento_Mar_2025!G$4:U$356,15,FALSE)))</f>
        <v>0</v>
      </c>
    </row>
    <row r="6759" spans="1:9">
      <c r="A6759" s="2"/>
      <c r="B6759" s="1" t="str">
        <f>+IF(LEN(A6759)&gt;0,VLOOKUP(A6759,Seguimiento_Mar_2025!G$4:H$356,2,FALSE),"")</f>
        <v/>
      </c>
      <c r="C6759" s="1" t="str">
        <f>+IF(LEN(A6759)&gt;0,VLOOKUP(A6759,Seguimiento_Mar_2025!G$4:J$356,4,FALSE),"")</f>
        <v/>
      </c>
      <c r="D6759" s="2"/>
      <c r="E6759" t="str">
        <f t="shared" si="211"/>
        <v/>
      </c>
      <c r="F6759" t="str">
        <f t="shared" si="212"/>
        <v/>
      </c>
      <c r="H6759" s="2"/>
      <c r="I6759">
        <f>+ABS(SUMIF($A$4:$A$11183,A6759,$H$4:$H$11183)-IF(ISERROR(VLOOKUP(A6759,Seguimiento_Mar_2025!G$4:U$356,15,FALSE)),0,VLOOKUP(A6759,Seguimiento_Mar_2025!G$4:U$356,15,FALSE)))</f>
        <v>0</v>
      </c>
    </row>
    <row r="6760" spans="1:9">
      <c r="A6760" s="2"/>
      <c r="B6760" s="1" t="str">
        <f>+IF(LEN(A6760)&gt;0,VLOOKUP(A6760,Seguimiento_Mar_2025!G$4:H$356,2,FALSE),"")</f>
        <v/>
      </c>
      <c r="C6760" s="1" t="str">
        <f>+IF(LEN(A6760)&gt;0,VLOOKUP(A6760,Seguimiento_Mar_2025!G$4:J$356,4,FALSE),"")</f>
        <v/>
      </c>
      <c r="D6760" s="2"/>
      <c r="E6760" t="str">
        <f t="shared" si="211"/>
        <v/>
      </c>
      <c r="F6760" t="str">
        <f t="shared" si="212"/>
        <v/>
      </c>
      <c r="H6760" s="2"/>
      <c r="I6760">
        <f>+ABS(SUMIF($A$4:$A$11183,A6760,$H$4:$H$11183)-IF(ISERROR(VLOOKUP(A6760,Seguimiento_Mar_2025!G$4:U$356,15,FALSE)),0,VLOOKUP(A6760,Seguimiento_Mar_2025!G$4:U$356,15,FALSE)))</f>
        <v>0</v>
      </c>
    </row>
    <row r="6761" spans="1:9">
      <c r="A6761" s="2"/>
      <c r="B6761" s="1" t="str">
        <f>+IF(LEN(A6761)&gt;0,VLOOKUP(A6761,Seguimiento_Mar_2025!G$4:H$356,2,FALSE),"")</f>
        <v/>
      </c>
      <c r="C6761" s="1" t="str">
        <f>+IF(LEN(A6761)&gt;0,VLOOKUP(A6761,Seguimiento_Mar_2025!G$4:J$356,4,FALSE),"")</f>
        <v/>
      </c>
      <c r="D6761" s="2"/>
      <c r="E6761" t="str">
        <f t="shared" ref="E6761:E6824" si="213">+A6761&amp;D6761</f>
        <v/>
      </c>
      <c r="F6761" t="str">
        <f t="shared" si="212"/>
        <v/>
      </c>
      <c r="H6761" s="2"/>
      <c r="I6761">
        <f>+ABS(SUMIF($A$4:$A$11183,A6761,$H$4:$H$11183)-IF(ISERROR(VLOOKUP(A6761,Seguimiento_Mar_2025!G$4:U$356,15,FALSE)),0,VLOOKUP(A6761,Seguimiento_Mar_2025!G$4:U$356,15,FALSE)))</f>
        <v>0</v>
      </c>
    </row>
    <row r="6762" spans="1:9">
      <c r="A6762" s="2"/>
      <c r="B6762" s="1" t="str">
        <f>+IF(LEN(A6762)&gt;0,VLOOKUP(A6762,Seguimiento_Mar_2025!G$4:H$356,2,FALSE),"")</f>
        <v/>
      </c>
      <c r="C6762" s="1" t="str">
        <f>+IF(LEN(A6762)&gt;0,VLOOKUP(A6762,Seguimiento_Mar_2025!G$4:J$356,4,FALSE),"")</f>
        <v/>
      </c>
      <c r="D6762" s="2"/>
      <c r="E6762" t="str">
        <f t="shared" si="213"/>
        <v/>
      </c>
      <c r="F6762" t="str">
        <f t="shared" si="212"/>
        <v/>
      </c>
      <c r="H6762" s="2"/>
      <c r="I6762">
        <f>+ABS(SUMIF($A$4:$A$11183,A6762,$H$4:$H$11183)-IF(ISERROR(VLOOKUP(A6762,Seguimiento_Mar_2025!G$4:U$356,15,FALSE)),0,VLOOKUP(A6762,Seguimiento_Mar_2025!G$4:U$356,15,FALSE)))</f>
        <v>0</v>
      </c>
    </row>
    <row r="6763" spans="1:9">
      <c r="A6763" s="2"/>
      <c r="B6763" s="1" t="str">
        <f>+IF(LEN(A6763)&gt;0,VLOOKUP(A6763,Seguimiento_Mar_2025!G$4:H$356,2,FALSE),"")</f>
        <v/>
      </c>
      <c r="C6763" s="1" t="str">
        <f>+IF(LEN(A6763)&gt;0,VLOOKUP(A6763,Seguimiento_Mar_2025!G$4:J$356,4,FALSE),"")</f>
        <v/>
      </c>
      <c r="D6763" s="2"/>
      <c r="E6763" t="str">
        <f t="shared" si="213"/>
        <v/>
      </c>
      <c r="F6763" t="str">
        <f t="shared" si="212"/>
        <v/>
      </c>
      <c r="H6763" s="2"/>
      <c r="I6763">
        <f>+ABS(SUMIF($A$4:$A$11183,A6763,$H$4:$H$11183)-IF(ISERROR(VLOOKUP(A6763,Seguimiento_Mar_2025!G$4:U$356,15,FALSE)),0,VLOOKUP(A6763,Seguimiento_Mar_2025!G$4:U$356,15,FALSE)))</f>
        <v>0</v>
      </c>
    </row>
    <row r="6764" spans="1:9">
      <c r="A6764" s="2"/>
      <c r="B6764" s="1" t="str">
        <f>+IF(LEN(A6764)&gt;0,VLOOKUP(A6764,Seguimiento_Mar_2025!G$4:H$356,2,FALSE),"")</f>
        <v/>
      </c>
      <c r="C6764" s="1" t="str">
        <f>+IF(LEN(A6764)&gt;0,VLOOKUP(A6764,Seguimiento_Mar_2025!G$4:J$356,4,FALSE),"")</f>
        <v/>
      </c>
      <c r="D6764" s="2"/>
      <c r="E6764" t="str">
        <f t="shared" si="213"/>
        <v/>
      </c>
      <c r="F6764" t="str">
        <f t="shared" si="212"/>
        <v/>
      </c>
      <c r="H6764" s="2"/>
      <c r="I6764">
        <f>+ABS(SUMIF($A$4:$A$11183,A6764,$H$4:$H$11183)-IF(ISERROR(VLOOKUP(A6764,Seguimiento_Mar_2025!G$4:U$356,15,FALSE)),0,VLOOKUP(A6764,Seguimiento_Mar_2025!G$4:U$356,15,FALSE)))</f>
        <v>0</v>
      </c>
    </row>
    <row r="6765" spans="1:9">
      <c r="A6765" s="2"/>
      <c r="B6765" s="1" t="str">
        <f>+IF(LEN(A6765)&gt;0,VLOOKUP(A6765,Seguimiento_Mar_2025!G$4:H$356,2,FALSE),"")</f>
        <v/>
      </c>
      <c r="C6765" s="1" t="str">
        <f>+IF(LEN(A6765)&gt;0,VLOOKUP(A6765,Seguimiento_Mar_2025!G$4:J$356,4,FALSE),"")</f>
        <v/>
      </c>
      <c r="D6765" s="2"/>
      <c r="E6765" t="str">
        <f t="shared" si="213"/>
        <v/>
      </c>
      <c r="F6765" t="str">
        <f t="shared" si="212"/>
        <v/>
      </c>
      <c r="H6765" s="2"/>
      <c r="I6765">
        <f>+ABS(SUMIF($A$4:$A$11183,A6765,$H$4:$H$11183)-IF(ISERROR(VLOOKUP(A6765,Seguimiento_Mar_2025!G$4:U$356,15,FALSE)),0,VLOOKUP(A6765,Seguimiento_Mar_2025!G$4:U$356,15,FALSE)))</f>
        <v>0</v>
      </c>
    </row>
    <row r="6766" spans="1:9">
      <c r="A6766" s="2"/>
      <c r="B6766" s="1" t="str">
        <f>+IF(LEN(A6766)&gt;0,VLOOKUP(A6766,Seguimiento_Mar_2025!G$4:H$356,2,FALSE),"")</f>
        <v/>
      </c>
      <c r="C6766" s="1" t="str">
        <f>+IF(LEN(A6766)&gt;0,VLOOKUP(A6766,Seguimiento_Mar_2025!G$4:J$356,4,FALSE),"")</f>
        <v/>
      </c>
      <c r="D6766" s="2"/>
      <c r="E6766" t="str">
        <f t="shared" si="213"/>
        <v/>
      </c>
      <c r="F6766" t="str">
        <f t="shared" si="212"/>
        <v/>
      </c>
      <c r="H6766" s="2"/>
      <c r="I6766">
        <f>+ABS(SUMIF($A$4:$A$11183,A6766,$H$4:$H$11183)-IF(ISERROR(VLOOKUP(A6766,Seguimiento_Mar_2025!G$4:U$356,15,FALSE)),0,VLOOKUP(A6766,Seguimiento_Mar_2025!G$4:U$356,15,FALSE)))</f>
        <v>0</v>
      </c>
    </row>
    <row r="6767" spans="1:9">
      <c r="A6767" s="2"/>
      <c r="B6767" s="1" t="str">
        <f>+IF(LEN(A6767)&gt;0,VLOOKUP(A6767,Seguimiento_Mar_2025!G$4:H$356,2,FALSE),"")</f>
        <v/>
      </c>
      <c r="C6767" s="1" t="str">
        <f>+IF(LEN(A6767)&gt;0,VLOOKUP(A6767,Seguimiento_Mar_2025!G$4:J$356,4,FALSE),"")</f>
        <v/>
      </c>
      <c r="D6767" s="2"/>
      <c r="E6767" t="str">
        <f t="shared" si="213"/>
        <v/>
      </c>
      <c r="F6767" t="str">
        <f t="shared" si="212"/>
        <v/>
      </c>
      <c r="H6767" s="2"/>
      <c r="I6767">
        <f>+ABS(SUMIF($A$4:$A$11183,A6767,$H$4:$H$11183)-IF(ISERROR(VLOOKUP(A6767,Seguimiento_Mar_2025!G$4:U$356,15,FALSE)),0,VLOOKUP(A6767,Seguimiento_Mar_2025!G$4:U$356,15,FALSE)))</f>
        <v>0</v>
      </c>
    </row>
    <row r="6768" spans="1:9">
      <c r="A6768" s="2"/>
      <c r="B6768" s="1" t="str">
        <f>+IF(LEN(A6768)&gt;0,VLOOKUP(A6768,Seguimiento_Mar_2025!G$4:H$356,2,FALSE),"")</f>
        <v/>
      </c>
      <c r="C6768" s="1" t="str">
        <f>+IF(LEN(A6768)&gt;0,VLOOKUP(A6768,Seguimiento_Mar_2025!G$4:J$356,4,FALSE),"")</f>
        <v/>
      </c>
      <c r="D6768" s="2"/>
      <c r="E6768" t="str">
        <f t="shared" si="213"/>
        <v/>
      </c>
      <c r="F6768" t="str">
        <f t="shared" si="212"/>
        <v/>
      </c>
      <c r="H6768" s="2"/>
      <c r="I6768">
        <f>+ABS(SUMIF($A$4:$A$11183,A6768,$H$4:$H$11183)-IF(ISERROR(VLOOKUP(A6768,Seguimiento_Mar_2025!G$4:U$356,15,FALSE)),0,VLOOKUP(A6768,Seguimiento_Mar_2025!G$4:U$356,15,FALSE)))</f>
        <v>0</v>
      </c>
    </row>
    <row r="6769" spans="1:9">
      <c r="A6769" s="2"/>
      <c r="B6769" s="1" t="str">
        <f>+IF(LEN(A6769)&gt;0,VLOOKUP(A6769,Seguimiento_Mar_2025!G$4:H$356,2,FALSE),"")</f>
        <v/>
      </c>
      <c r="C6769" s="1" t="str">
        <f>+IF(LEN(A6769)&gt;0,VLOOKUP(A6769,Seguimiento_Mar_2025!G$4:J$356,4,FALSE),"")</f>
        <v/>
      </c>
      <c r="D6769" s="2"/>
      <c r="E6769" t="str">
        <f t="shared" si="213"/>
        <v/>
      </c>
      <c r="F6769" t="str">
        <f t="shared" si="212"/>
        <v/>
      </c>
      <c r="H6769" s="2"/>
      <c r="I6769">
        <f>+ABS(SUMIF($A$4:$A$11183,A6769,$H$4:$H$11183)-IF(ISERROR(VLOOKUP(A6769,Seguimiento_Mar_2025!G$4:U$356,15,FALSE)),0,VLOOKUP(A6769,Seguimiento_Mar_2025!G$4:U$356,15,FALSE)))</f>
        <v>0</v>
      </c>
    </row>
    <row r="6770" spans="1:9">
      <c r="A6770" s="2"/>
      <c r="B6770" s="1" t="str">
        <f>+IF(LEN(A6770)&gt;0,VLOOKUP(A6770,Seguimiento_Mar_2025!G$4:H$356,2,FALSE),"")</f>
        <v/>
      </c>
      <c r="C6770" s="1" t="str">
        <f>+IF(LEN(A6770)&gt;0,VLOOKUP(A6770,Seguimiento_Mar_2025!G$4:J$356,4,FALSE),"")</f>
        <v/>
      </c>
      <c r="D6770" s="2"/>
      <c r="E6770" t="str">
        <f t="shared" si="213"/>
        <v/>
      </c>
      <c r="F6770" t="str">
        <f t="shared" si="212"/>
        <v/>
      </c>
      <c r="H6770" s="2"/>
      <c r="I6770">
        <f>+ABS(SUMIF($A$4:$A$11183,A6770,$H$4:$H$11183)-IF(ISERROR(VLOOKUP(A6770,Seguimiento_Mar_2025!G$4:U$356,15,FALSE)),0,VLOOKUP(A6770,Seguimiento_Mar_2025!G$4:U$356,15,FALSE)))</f>
        <v>0</v>
      </c>
    </row>
    <row r="6771" spans="1:9">
      <c r="A6771" s="2"/>
      <c r="B6771" s="1" t="str">
        <f>+IF(LEN(A6771)&gt;0,VLOOKUP(A6771,Seguimiento_Mar_2025!G$4:H$356,2,FALSE),"")</f>
        <v/>
      </c>
      <c r="C6771" s="1" t="str">
        <f>+IF(LEN(A6771)&gt;0,VLOOKUP(A6771,Seguimiento_Mar_2025!G$4:J$356,4,FALSE),"")</f>
        <v/>
      </c>
      <c r="D6771" s="2"/>
      <c r="E6771" t="str">
        <f t="shared" si="213"/>
        <v/>
      </c>
      <c r="F6771" t="str">
        <f t="shared" si="212"/>
        <v/>
      </c>
      <c r="H6771" s="2"/>
      <c r="I6771">
        <f>+ABS(SUMIF($A$4:$A$11183,A6771,$H$4:$H$11183)-IF(ISERROR(VLOOKUP(A6771,Seguimiento_Mar_2025!G$4:U$356,15,FALSE)),0,VLOOKUP(A6771,Seguimiento_Mar_2025!G$4:U$356,15,FALSE)))</f>
        <v>0</v>
      </c>
    </row>
    <row r="6772" spans="1:9">
      <c r="A6772" s="2"/>
      <c r="B6772" s="1" t="str">
        <f>+IF(LEN(A6772)&gt;0,VLOOKUP(A6772,Seguimiento_Mar_2025!G$4:H$356,2,FALSE),"")</f>
        <v/>
      </c>
      <c r="C6772" s="1" t="str">
        <f>+IF(LEN(A6772)&gt;0,VLOOKUP(A6772,Seguimiento_Mar_2025!G$4:J$356,4,FALSE),"")</f>
        <v/>
      </c>
      <c r="D6772" s="2"/>
      <c r="E6772" t="str">
        <f t="shared" si="213"/>
        <v/>
      </c>
      <c r="F6772" t="str">
        <f t="shared" si="212"/>
        <v/>
      </c>
      <c r="H6772" s="2"/>
      <c r="I6772">
        <f>+ABS(SUMIF($A$4:$A$11183,A6772,$H$4:$H$11183)-IF(ISERROR(VLOOKUP(A6772,Seguimiento_Mar_2025!G$4:U$356,15,FALSE)),0,VLOOKUP(A6772,Seguimiento_Mar_2025!G$4:U$356,15,FALSE)))</f>
        <v>0</v>
      </c>
    </row>
    <row r="6773" spans="1:9">
      <c r="A6773" s="2"/>
      <c r="B6773" s="1" t="str">
        <f>+IF(LEN(A6773)&gt;0,VLOOKUP(A6773,Seguimiento_Mar_2025!G$4:H$356,2,FALSE),"")</f>
        <v/>
      </c>
      <c r="C6773" s="1" t="str">
        <f>+IF(LEN(A6773)&gt;0,VLOOKUP(A6773,Seguimiento_Mar_2025!G$4:J$356,4,FALSE),"")</f>
        <v/>
      </c>
      <c r="D6773" s="2"/>
      <c r="E6773" t="str">
        <f t="shared" si="213"/>
        <v/>
      </c>
      <c r="F6773" t="str">
        <f t="shared" si="212"/>
        <v/>
      </c>
      <c r="H6773" s="2"/>
      <c r="I6773">
        <f>+ABS(SUMIF($A$4:$A$11183,A6773,$H$4:$H$11183)-IF(ISERROR(VLOOKUP(A6773,Seguimiento_Mar_2025!G$4:U$356,15,FALSE)),0,VLOOKUP(A6773,Seguimiento_Mar_2025!G$4:U$356,15,FALSE)))</f>
        <v>0</v>
      </c>
    </row>
    <row r="6774" spans="1:9">
      <c r="A6774" s="2"/>
      <c r="B6774" s="1" t="str">
        <f>+IF(LEN(A6774)&gt;0,VLOOKUP(A6774,Seguimiento_Mar_2025!G$4:H$356,2,FALSE),"")</f>
        <v/>
      </c>
      <c r="C6774" s="1" t="str">
        <f>+IF(LEN(A6774)&gt;0,VLOOKUP(A6774,Seguimiento_Mar_2025!G$4:J$356,4,FALSE),"")</f>
        <v/>
      </c>
      <c r="D6774" s="2"/>
      <c r="E6774" t="str">
        <f t="shared" si="213"/>
        <v/>
      </c>
      <c r="F6774" t="str">
        <f t="shared" si="212"/>
        <v/>
      </c>
      <c r="H6774" s="2"/>
      <c r="I6774">
        <f>+ABS(SUMIF($A$4:$A$11183,A6774,$H$4:$H$11183)-IF(ISERROR(VLOOKUP(A6774,Seguimiento_Mar_2025!G$4:U$356,15,FALSE)),0,VLOOKUP(A6774,Seguimiento_Mar_2025!G$4:U$356,15,FALSE)))</f>
        <v>0</v>
      </c>
    </row>
    <row r="6775" spans="1:9">
      <c r="A6775" s="2"/>
      <c r="B6775" s="1" t="str">
        <f>+IF(LEN(A6775)&gt;0,VLOOKUP(A6775,Seguimiento_Mar_2025!G$4:H$356,2,FALSE),"")</f>
        <v/>
      </c>
      <c r="C6775" s="1" t="str">
        <f>+IF(LEN(A6775)&gt;0,VLOOKUP(A6775,Seguimiento_Mar_2025!G$4:J$356,4,FALSE),"")</f>
        <v/>
      </c>
      <c r="D6775" s="2"/>
      <c r="E6775" t="str">
        <f t="shared" si="213"/>
        <v/>
      </c>
      <c r="F6775" t="str">
        <f t="shared" si="212"/>
        <v/>
      </c>
      <c r="H6775" s="2"/>
      <c r="I6775">
        <f>+ABS(SUMIF($A$4:$A$11183,A6775,$H$4:$H$11183)-IF(ISERROR(VLOOKUP(A6775,Seguimiento_Mar_2025!G$4:U$356,15,FALSE)),0,VLOOKUP(A6775,Seguimiento_Mar_2025!G$4:U$356,15,FALSE)))</f>
        <v>0</v>
      </c>
    </row>
    <row r="6776" spans="1:9">
      <c r="A6776" s="2"/>
      <c r="B6776" s="1" t="str">
        <f>+IF(LEN(A6776)&gt;0,VLOOKUP(A6776,Seguimiento_Mar_2025!G$4:H$356,2,FALSE),"")</f>
        <v/>
      </c>
      <c r="C6776" s="1" t="str">
        <f>+IF(LEN(A6776)&gt;0,VLOOKUP(A6776,Seguimiento_Mar_2025!G$4:J$356,4,FALSE),"")</f>
        <v/>
      </c>
      <c r="D6776" s="2"/>
      <c r="E6776" t="str">
        <f t="shared" si="213"/>
        <v/>
      </c>
      <c r="F6776" t="str">
        <f t="shared" si="212"/>
        <v/>
      </c>
      <c r="H6776" s="2"/>
      <c r="I6776">
        <f>+ABS(SUMIF($A$4:$A$11183,A6776,$H$4:$H$11183)-IF(ISERROR(VLOOKUP(A6776,Seguimiento_Mar_2025!G$4:U$356,15,FALSE)),0,VLOOKUP(A6776,Seguimiento_Mar_2025!G$4:U$356,15,FALSE)))</f>
        <v>0</v>
      </c>
    </row>
    <row r="6777" spans="1:9">
      <c r="A6777" s="2"/>
      <c r="B6777" s="1" t="str">
        <f>+IF(LEN(A6777)&gt;0,VLOOKUP(A6777,Seguimiento_Mar_2025!G$4:H$356,2,FALSE),"")</f>
        <v/>
      </c>
      <c r="C6777" s="1" t="str">
        <f>+IF(LEN(A6777)&gt;0,VLOOKUP(A6777,Seguimiento_Mar_2025!G$4:J$356,4,FALSE),"")</f>
        <v/>
      </c>
      <c r="D6777" s="2"/>
      <c r="E6777" t="str">
        <f t="shared" si="213"/>
        <v/>
      </c>
      <c r="F6777" t="str">
        <f t="shared" si="212"/>
        <v/>
      </c>
      <c r="H6777" s="2"/>
      <c r="I6777">
        <f>+ABS(SUMIF($A$4:$A$11183,A6777,$H$4:$H$11183)-IF(ISERROR(VLOOKUP(A6777,Seguimiento_Mar_2025!G$4:U$356,15,FALSE)),0,VLOOKUP(A6777,Seguimiento_Mar_2025!G$4:U$356,15,FALSE)))</f>
        <v>0</v>
      </c>
    </row>
    <row r="6778" spans="1:9">
      <c r="A6778" s="2"/>
      <c r="B6778" s="1" t="str">
        <f>+IF(LEN(A6778)&gt;0,VLOOKUP(A6778,Seguimiento_Mar_2025!G$4:H$356,2,FALSE),"")</f>
        <v/>
      </c>
      <c r="C6778" s="1" t="str">
        <f>+IF(LEN(A6778)&gt;0,VLOOKUP(A6778,Seguimiento_Mar_2025!G$4:J$356,4,FALSE),"")</f>
        <v/>
      </c>
      <c r="D6778" s="2"/>
      <c r="E6778" t="str">
        <f t="shared" si="213"/>
        <v/>
      </c>
      <c r="F6778" t="str">
        <f t="shared" si="212"/>
        <v/>
      </c>
      <c r="H6778" s="2"/>
      <c r="I6778">
        <f>+ABS(SUMIF($A$4:$A$11183,A6778,$H$4:$H$11183)-IF(ISERROR(VLOOKUP(A6778,Seguimiento_Mar_2025!G$4:U$356,15,FALSE)),0,VLOOKUP(A6778,Seguimiento_Mar_2025!G$4:U$356,15,FALSE)))</f>
        <v>0</v>
      </c>
    </row>
    <row r="6779" spans="1:9">
      <c r="A6779" s="2"/>
      <c r="B6779" s="1" t="str">
        <f>+IF(LEN(A6779)&gt;0,VLOOKUP(A6779,Seguimiento_Mar_2025!G$4:H$356,2,FALSE),"")</f>
        <v/>
      </c>
      <c r="C6779" s="1" t="str">
        <f>+IF(LEN(A6779)&gt;0,VLOOKUP(A6779,Seguimiento_Mar_2025!G$4:J$356,4,FALSE),"")</f>
        <v/>
      </c>
      <c r="D6779" s="2"/>
      <c r="E6779" t="str">
        <f t="shared" si="213"/>
        <v/>
      </c>
      <c r="F6779" t="str">
        <f t="shared" si="212"/>
        <v/>
      </c>
      <c r="H6779" s="2"/>
      <c r="I6779">
        <f>+ABS(SUMIF($A$4:$A$11183,A6779,$H$4:$H$11183)-IF(ISERROR(VLOOKUP(A6779,Seguimiento_Mar_2025!G$4:U$356,15,FALSE)),0,VLOOKUP(A6779,Seguimiento_Mar_2025!G$4:U$356,15,FALSE)))</f>
        <v>0</v>
      </c>
    </row>
    <row r="6780" spans="1:9">
      <c r="A6780" s="2"/>
      <c r="B6780" s="1" t="str">
        <f>+IF(LEN(A6780)&gt;0,VLOOKUP(A6780,Seguimiento_Mar_2025!G$4:H$356,2,FALSE),"")</f>
        <v/>
      </c>
      <c r="C6780" s="1" t="str">
        <f>+IF(LEN(A6780)&gt;0,VLOOKUP(A6780,Seguimiento_Mar_2025!G$4:J$356,4,FALSE),"")</f>
        <v/>
      </c>
      <c r="D6780" s="2"/>
      <c r="E6780" t="str">
        <f t="shared" si="213"/>
        <v/>
      </c>
      <c r="F6780" t="str">
        <f t="shared" si="212"/>
        <v/>
      </c>
      <c r="H6780" s="2"/>
      <c r="I6780">
        <f>+ABS(SUMIF($A$4:$A$11183,A6780,$H$4:$H$11183)-IF(ISERROR(VLOOKUP(A6780,Seguimiento_Mar_2025!G$4:U$356,15,FALSE)),0,VLOOKUP(A6780,Seguimiento_Mar_2025!G$4:U$356,15,FALSE)))</f>
        <v>0</v>
      </c>
    </row>
    <row r="6781" spans="1:9">
      <c r="A6781" s="2"/>
      <c r="B6781" s="1" t="str">
        <f>+IF(LEN(A6781)&gt;0,VLOOKUP(A6781,Seguimiento_Mar_2025!G$4:H$356,2,FALSE),"")</f>
        <v/>
      </c>
      <c r="C6781" s="1" t="str">
        <f>+IF(LEN(A6781)&gt;0,VLOOKUP(A6781,Seguimiento_Mar_2025!G$4:J$356,4,FALSE),"")</f>
        <v/>
      </c>
      <c r="D6781" s="2"/>
      <c r="E6781" t="str">
        <f t="shared" si="213"/>
        <v/>
      </c>
      <c r="F6781" t="str">
        <f t="shared" si="212"/>
        <v/>
      </c>
      <c r="H6781" s="2"/>
      <c r="I6781">
        <f>+ABS(SUMIF($A$4:$A$11183,A6781,$H$4:$H$11183)-IF(ISERROR(VLOOKUP(A6781,Seguimiento_Mar_2025!G$4:U$356,15,FALSE)),0,VLOOKUP(A6781,Seguimiento_Mar_2025!G$4:U$356,15,FALSE)))</f>
        <v>0</v>
      </c>
    </row>
    <row r="6782" spans="1:9">
      <c r="A6782" s="2"/>
      <c r="B6782" s="1" t="str">
        <f>+IF(LEN(A6782)&gt;0,VLOOKUP(A6782,Seguimiento_Mar_2025!G$4:H$356,2,FALSE),"")</f>
        <v/>
      </c>
      <c r="C6782" s="1" t="str">
        <f>+IF(LEN(A6782)&gt;0,VLOOKUP(A6782,Seguimiento_Mar_2025!G$4:J$356,4,FALSE),"")</f>
        <v/>
      </c>
      <c r="D6782" s="2"/>
      <c r="E6782" t="str">
        <f t="shared" si="213"/>
        <v/>
      </c>
      <c r="F6782" t="str">
        <f t="shared" si="212"/>
        <v/>
      </c>
      <c r="H6782" s="2"/>
      <c r="I6782">
        <f>+ABS(SUMIF($A$4:$A$11183,A6782,$H$4:$H$11183)-IF(ISERROR(VLOOKUP(A6782,Seguimiento_Mar_2025!G$4:U$356,15,FALSE)),0,VLOOKUP(A6782,Seguimiento_Mar_2025!G$4:U$356,15,FALSE)))</f>
        <v>0</v>
      </c>
    </row>
    <row r="6783" spans="1:9">
      <c r="A6783" s="2"/>
      <c r="B6783" s="1" t="str">
        <f>+IF(LEN(A6783)&gt;0,VLOOKUP(A6783,Seguimiento_Mar_2025!G$4:H$356,2,FALSE),"")</f>
        <v/>
      </c>
      <c r="C6783" s="1" t="str">
        <f>+IF(LEN(A6783)&gt;0,VLOOKUP(A6783,Seguimiento_Mar_2025!G$4:J$356,4,FALSE),"")</f>
        <v/>
      </c>
      <c r="D6783" s="2"/>
      <c r="E6783" t="str">
        <f t="shared" si="213"/>
        <v/>
      </c>
      <c r="F6783" t="str">
        <f t="shared" si="212"/>
        <v/>
      </c>
      <c r="H6783" s="2"/>
      <c r="I6783">
        <f>+ABS(SUMIF($A$4:$A$11183,A6783,$H$4:$H$11183)-IF(ISERROR(VLOOKUP(A6783,Seguimiento_Mar_2025!G$4:U$356,15,FALSE)),0,VLOOKUP(A6783,Seguimiento_Mar_2025!G$4:U$356,15,FALSE)))</f>
        <v>0</v>
      </c>
    </row>
    <row r="6784" spans="1:9">
      <c r="A6784" s="2"/>
      <c r="B6784" s="1" t="str">
        <f>+IF(LEN(A6784)&gt;0,VLOOKUP(A6784,Seguimiento_Mar_2025!G$4:H$356,2,FALSE),"")</f>
        <v/>
      </c>
      <c r="C6784" s="1" t="str">
        <f>+IF(LEN(A6784)&gt;0,VLOOKUP(A6784,Seguimiento_Mar_2025!G$4:J$356,4,FALSE),"")</f>
        <v/>
      </c>
      <c r="D6784" s="2"/>
      <c r="E6784" t="str">
        <f t="shared" si="213"/>
        <v/>
      </c>
      <c r="F6784" t="str">
        <f t="shared" si="212"/>
        <v/>
      </c>
      <c r="H6784" s="2"/>
      <c r="I6784">
        <f>+ABS(SUMIF($A$4:$A$11183,A6784,$H$4:$H$11183)-IF(ISERROR(VLOOKUP(A6784,Seguimiento_Mar_2025!G$4:U$356,15,FALSE)),0,VLOOKUP(A6784,Seguimiento_Mar_2025!G$4:U$356,15,FALSE)))</f>
        <v>0</v>
      </c>
    </row>
    <row r="6785" spans="1:9">
      <c r="A6785" s="2"/>
      <c r="B6785" s="1" t="str">
        <f>+IF(LEN(A6785)&gt;0,VLOOKUP(A6785,Seguimiento_Mar_2025!G$4:H$356,2,FALSE),"")</f>
        <v/>
      </c>
      <c r="C6785" s="1" t="str">
        <f>+IF(LEN(A6785)&gt;0,VLOOKUP(A6785,Seguimiento_Mar_2025!G$4:J$356,4,FALSE),"")</f>
        <v/>
      </c>
      <c r="D6785" s="2"/>
      <c r="E6785" t="str">
        <f t="shared" si="213"/>
        <v/>
      </c>
      <c r="F6785" t="str">
        <f t="shared" si="212"/>
        <v/>
      </c>
      <c r="H6785" s="2"/>
      <c r="I6785">
        <f>+ABS(SUMIF($A$4:$A$11183,A6785,$H$4:$H$11183)-IF(ISERROR(VLOOKUP(A6785,Seguimiento_Mar_2025!G$4:U$356,15,FALSE)),0,VLOOKUP(A6785,Seguimiento_Mar_2025!G$4:U$356,15,FALSE)))</f>
        <v>0</v>
      </c>
    </row>
    <row r="6786" spans="1:9">
      <c r="A6786" s="2"/>
      <c r="B6786" s="1" t="str">
        <f>+IF(LEN(A6786)&gt;0,VLOOKUP(A6786,Seguimiento_Mar_2025!G$4:H$356,2,FALSE),"")</f>
        <v/>
      </c>
      <c r="C6786" s="1" t="str">
        <f>+IF(LEN(A6786)&gt;0,VLOOKUP(A6786,Seguimiento_Mar_2025!G$4:J$356,4,FALSE),"")</f>
        <v/>
      </c>
      <c r="D6786" s="2"/>
      <c r="E6786" t="str">
        <f t="shared" si="213"/>
        <v/>
      </c>
      <c r="F6786" t="str">
        <f t="shared" si="212"/>
        <v/>
      </c>
      <c r="H6786" s="2"/>
      <c r="I6786">
        <f>+ABS(SUMIF($A$4:$A$11183,A6786,$H$4:$H$11183)-IF(ISERROR(VLOOKUP(A6786,Seguimiento_Mar_2025!G$4:U$356,15,FALSE)),0,VLOOKUP(A6786,Seguimiento_Mar_2025!G$4:U$356,15,FALSE)))</f>
        <v>0</v>
      </c>
    </row>
    <row r="6787" spans="1:9">
      <c r="A6787" s="2"/>
      <c r="B6787" s="1" t="str">
        <f>+IF(LEN(A6787)&gt;0,VLOOKUP(A6787,Seguimiento_Mar_2025!G$4:H$356,2,FALSE),"")</f>
        <v/>
      </c>
      <c r="C6787" s="1" t="str">
        <f>+IF(LEN(A6787)&gt;0,VLOOKUP(A6787,Seguimiento_Mar_2025!G$4:J$356,4,FALSE),"")</f>
        <v/>
      </c>
      <c r="D6787" s="2"/>
      <c r="E6787" t="str">
        <f t="shared" si="213"/>
        <v/>
      </c>
      <c r="F6787" t="str">
        <f t="shared" si="212"/>
        <v/>
      </c>
      <c r="H6787" s="2"/>
      <c r="I6787">
        <f>+ABS(SUMIF($A$4:$A$11183,A6787,$H$4:$H$11183)-IF(ISERROR(VLOOKUP(A6787,Seguimiento_Mar_2025!G$4:U$356,15,FALSE)),0,VLOOKUP(A6787,Seguimiento_Mar_2025!G$4:U$356,15,FALSE)))</f>
        <v>0</v>
      </c>
    </row>
    <row r="6788" spans="1:9">
      <c r="A6788" s="2"/>
      <c r="B6788" s="1" t="str">
        <f>+IF(LEN(A6788)&gt;0,VLOOKUP(A6788,Seguimiento_Mar_2025!G$4:H$356,2,FALSE),"")</f>
        <v/>
      </c>
      <c r="C6788" s="1" t="str">
        <f>+IF(LEN(A6788)&gt;0,VLOOKUP(A6788,Seguimiento_Mar_2025!G$4:J$356,4,FALSE),"")</f>
        <v/>
      </c>
      <c r="D6788" s="2"/>
      <c r="E6788" t="str">
        <f t="shared" si="213"/>
        <v/>
      </c>
      <c r="F6788" t="str">
        <f t="shared" ref="F6788:F6851" si="214">+IF(IF(LEN(E6788)&gt;0,COUNTIF($E$4:$E$11183,E6788),"")=1,"",IF(LEN(E6788)&gt;0,COUNTIF($E$4:$E$11183,E6788),""))</f>
        <v/>
      </c>
      <c r="H6788" s="2"/>
      <c r="I6788">
        <f>+ABS(SUMIF($A$4:$A$11183,A6788,$H$4:$H$11183)-IF(ISERROR(VLOOKUP(A6788,Seguimiento_Mar_2025!G$4:U$356,15,FALSE)),0,VLOOKUP(A6788,Seguimiento_Mar_2025!G$4:U$356,15,FALSE)))</f>
        <v>0</v>
      </c>
    </row>
    <row r="6789" spans="1:9">
      <c r="A6789" s="2"/>
      <c r="B6789" s="1" t="str">
        <f>+IF(LEN(A6789)&gt;0,VLOOKUP(A6789,Seguimiento_Mar_2025!G$4:H$356,2,FALSE),"")</f>
        <v/>
      </c>
      <c r="C6789" s="1" t="str">
        <f>+IF(LEN(A6789)&gt;0,VLOOKUP(A6789,Seguimiento_Mar_2025!G$4:J$356,4,FALSE),"")</f>
        <v/>
      </c>
      <c r="D6789" s="2"/>
      <c r="E6789" t="str">
        <f t="shared" si="213"/>
        <v/>
      </c>
      <c r="F6789" t="str">
        <f t="shared" si="214"/>
        <v/>
      </c>
      <c r="H6789" s="2"/>
      <c r="I6789">
        <f>+ABS(SUMIF($A$4:$A$11183,A6789,$H$4:$H$11183)-IF(ISERROR(VLOOKUP(A6789,Seguimiento_Mar_2025!G$4:U$356,15,FALSE)),0,VLOOKUP(A6789,Seguimiento_Mar_2025!G$4:U$356,15,FALSE)))</f>
        <v>0</v>
      </c>
    </row>
    <row r="6790" spans="1:9">
      <c r="A6790" s="2"/>
      <c r="B6790" s="1" t="str">
        <f>+IF(LEN(A6790)&gt;0,VLOOKUP(A6790,Seguimiento_Mar_2025!G$4:H$356,2,FALSE),"")</f>
        <v/>
      </c>
      <c r="C6790" s="1" t="str">
        <f>+IF(LEN(A6790)&gt;0,VLOOKUP(A6790,Seguimiento_Mar_2025!G$4:J$356,4,FALSE),"")</f>
        <v/>
      </c>
      <c r="D6790" s="2"/>
      <c r="E6790" t="str">
        <f t="shared" si="213"/>
        <v/>
      </c>
      <c r="F6790" t="str">
        <f t="shared" si="214"/>
        <v/>
      </c>
      <c r="H6790" s="2"/>
      <c r="I6790">
        <f>+ABS(SUMIF($A$4:$A$11183,A6790,$H$4:$H$11183)-IF(ISERROR(VLOOKUP(A6790,Seguimiento_Mar_2025!G$4:U$356,15,FALSE)),0,VLOOKUP(A6790,Seguimiento_Mar_2025!G$4:U$356,15,FALSE)))</f>
        <v>0</v>
      </c>
    </row>
    <row r="6791" spans="1:9">
      <c r="A6791" s="2"/>
      <c r="B6791" s="1" t="str">
        <f>+IF(LEN(A6791)&gt;0,VLOOKUP(A6791,Seguimiento_Mar_2025!G$4:H$356,2,FALSE),"")</f>
        <v/>
      </c>
      <c r="C6791" s="1" t="str">
        <f>+IF(LEN(A6791)&gt;0,VLOOKUP(A6791,Seguimiento_Mar_2025!G$4:J$356,4,FALSE),"")</f>
        <v/>
      </c>
      <c r="D6791" s="2"/>
      <c r="E6791" t="str">
        <f t="shared" si="213"/>
        <v/>
      </c>
      <c r="F6791" t="str">
        <f t="shared" si="214"/>
        <v/>
      </c>
      <c r="H6791" s="2"/>
      <c r="I6791">
        <f>+ABS(SUMIF($A$4:$A$11183,A6791,$H$4:$H$11183)-IF(ISERROR(VLOOKUP(A6791,Seguimiento_Mar_2025!G$4:U$356,15,FALSE)),0,VLOOKUP(A6791,Seguimiento_Mar_2025!G$4:U$356,15,FALSE)))</f>
        <v>0</v>
      </c>
    </row>
    <row r="6792" spans="1:9">
      <c r="A6792" s="2"/>
      <c r="B6792" s="1" t="str">
        <f>+IF(LEN(A6792)&gt;0,VLOOKUP(A6792,Seguimiento_Mar_2025!G$4:H$356,2,FALSE),"")</f>
        <v/>
      </c>
      <c r="C6792" s="1" t="str">
        <f>+IF(LEN(A6792)&gt;0,VLOOKUP(A6792,Seguimiento_Mar_2025!G$4:J$356,4,FALSE),"")</f>
        <v/>
      </c>
      <c r="D6792" s="2"/>
      <c r="E6792" t="str">
        <f t="shared" si="213"/>
        <v/>
      </c>
      <c r="F6792" t="str">
        <f t="shared" si="214"/>
        <v/>
      </c>
      <c r="H6792" s="2"/>
      <c r="I6792">
        <f>+ABS(SUMIF($A$4:$A$11183,A6792,$H$4:$H$11183)-IF(ISERROR(VLOOKUP(A6792,Seguimiento_Mar_2025!G$4:U$356,15,FALSE)),0,VLOOKUP(A6792,Seguimiento_Mar_2025!G$4:U$356,15,FALSE)))</f>
        <v>0</v>
      </c>
    </row>
    <row r="6793" spans="1:9">
      <c r="A6793" s="2"/>
      <c r="B6793" s="1" t="str">
        <f>+IF(LEN(A6793)&gt;0,VLOOKUP(A6793,Seguimiento_Mar_2025!G$4:H$356,2,FALSE),"")</f>
        <v/>
      </c>
      <c r="C6793" s="1" t="str">
        <f>+IF(LEN(A6793)&gt;0,VLOOKUP(A6793,Seguimiento_Mar_2025!G$4:J$356,4,FALSE),"")</f>
        <v/>
      </c>
      <c r="D6793" s="2"/>
      <c r="E6793" t="str">
        <f t="shared" si="213"/>
        <v/>
      </c>
      <c r="F6793" t="str">
        <f t="shared" si="214"/>
        <v/>
      </c>
      <c r="H6793" s="2"/>
      <c r="I6793">
        <f>+ABS(SUMIF($A$4:$A$11183,A6793,$H$4:$H$11183)-IF(ISERROR(VLOOKUP(A6793,Seguimiento_Mar_2025!G$4:U$356,15,FALSE)),0,VLOOKUP(A6793,Seguimiento_Mar_2025!G$4:U$356,15,FALSE)))</f>
        <v>0</v>
      </c>
    </row>
    <row r="6794" spans="1:9">
      <c r="A6794" s="2"/>
      <c r="B6794" s="1" t="str">
        <f>+IF(LEN(A6794)&gt;0,VLOOKUP(A6794,Seguimiento_Mar_2025!G$4:H$356,2,FALSE),"")</f>
        <v/>
      </c>
      <c r="C6794" s="1" t="str">
        <f>+IF(LEN(A6794)&gt;0,VLOOKUP(A6794,Seguimiento_Mar_2025!G$4:J$356,4,FALSE),"")</f>
        <v/>
      </c>
      <c r="D6794" s="2"/>
      <c r="E6794" t="str">
        <f t="shared" si="213"/>
        <v/>
      </c>
      <c r="F6794" t="str">
        <f t="shared" si="214"/>
        <v/>
      </c>
      <c r="H6794" s="2"/>
      <c r="I6794">
        <f>+ABS(SUMIF($A$4:$A$11183,A6794,$H$4:$H$11183)-IF(ISERROR(VLOOKUP(A6794,Seguimiento_Mar_2025!G$4:U$356,15,FALSE)),0,VLOOKUP(A6794,Seguimiento_Mar_2025!G$4:U$356,15,FALSE)))</f>
        <v>0</v>
      </c>
    </row>
    <row r="6795" spans="1:9">
      <c r="A6795" s="2"/>
      <c r="B6795" s="1" t="str">
        <f>+IF(LEN(A6795)&gt;0,VLOOKUP(A6795,Seguimiento_Mar_2025!G$4:H$356,2,FALSE),"")</f>
        <v/>
      </c>
      <c r="C6795" s="1" t="str">
        <f>+IF(LEN(A6795)&gt;0,VLOOKUP(A6795,Seguimiento_Mar_2025!G$4:J$356,4,FALSE),"")</f>
        <v/>
      </c>
      <c r="D6795" s="2"/>
      <c r="E6795" t="str">
        <f t="shared" si="213"/>
        <v/>
      </c>
      <c r="F6795" t="str">
        <f t="shared" si="214"/>
        <v/>
      </c>
      <c r="H6795" s="2"/>
      <c r="I6795">
        <f>+ABS(SUMIF($A$4:$A$11183,A6795,$H$4:$H$11183)-IF(ISERROR(VLOOKUP(A6795,Seguimiento_Mar_2025!G$4:U$356,15,FALSE)),0,VLOOKUP(A6795,Seguimiento_Mar_2025!G$4:U$356,15,FALSE)))</f>
        <v>0</v>
      </c>
    </row>
    <row r="6796" spans="1:9">
      <c r="A6796" s="2"/>
      <c r="B6796" s="1" t="str">
        <f>+IF(LEN(A6796)&gt;0,VLOOKUP(A6796,Seguimiento_Mar_2025!G$4:H$356,2,FALSE),"")</f>
        <v/>
      </c>
      <c r="C6796" s="1" t="str">
        <f>+IF(LEN(A6796)&gt;0,VLOOKUP(A6796,Seguimiento_Mar_2025!G$4:J$356,4,FALSE),"")</f>
        <v/>
      </c>
      <c r="D6796" s="2"/>
      <c r="E6796" t="str">
        <f t="shared" si="213"/>
        <v/>
      </c>
      <c r="F6796" t="str">
        <f t="shared" si="214"/>
        <v/>
      </c>
      <c r="H6796" s="2"/>
      <c r="I6796">
        <f>+ABS(SUMIF($A$4:$A$11183,A6796,$H$4:$H$11183)-IF(ISERROR(VLOOKUP(A6796,Seguimiento_Mar_2025!G$4:U$356,15,FALSE)),0,VLOOKUP(A6796,Seguimiento_Mar_2025!G$4:U$356,15,FALSE)))</f>
        <v>0</v>
      </c>
    </row>
    <row r="6797" spans="1:9">
      <c r="A6797" s="2"/>
      <c r="B6797" s="1" t="str">
        <f>+IF(LEN(A6797)&gt;0,VLOOKUP(A6797,Seguimiento_Mar_2025!G$4:H$356,2,FALSE),"")</f>
        <v/>
      </c>
      <c r="C6797" s="1" t="str">
        <f>+IF(LEN(A6797)&gt;0,VLOOKUP(A6797,Seguimiento_Mar_2025!G$4:J$356,4,FALSE),"")</f>
        <v/>
      </c>
      <c r="D6797" s="2"/>
      <c r="E6797" t="str">
        <f t="shared" si="213"/>
        <v/>
      </c>
      <c r="F6797" t="str">
        <f t="shared" si="214"/>
        <v/>
      </c>
      <c r="H6797" s="2"/>
      <c r="I6797">
        <f>+ABS(SUMIF($A$4:$A$11183,A6797,$H$4:$H$11183)-IF(ISERROR(VLOOKUP(A6797,Seguimiento_Mar_2025!G$4:U$356,15,FALSE)),0,VLOOKUP(A6797,Seguimiento_Mar_2025!G$4:U$356,15,FALSE)))</f>
        <v>0</v>
      </c>
    </row>
    <row r="6798" spans="1:9">
      <c r="A6798" s="2"/>
      <c r="B6798" s="1" t="str">
        <f>+IF(LEN(A6798)&gt;0,VLOOKUP(A6798,Seguimiento_Mar_2025!G$4:H$356,2,FALSE),"")</f>
        <v/>
      </c>
      <c r="C6798" s="1" t="str">
        <f>+IF(LEN(A6798)&gt;0,VLOOKUP(A6798,Seguimiento_Mar_2025!G$4:J$356,4,FALSE),"")</f>
        <v/>
      </c>
      <c r="D6798" s="2"/>
      <c r="E6798" t="str">
        <f t="shared" si="213"/>
        <v/>
      </c>
      <c r="F6798" t="str">
        <f t="shared" si="214"/>
        <v/>
      </c>
      <c r="H6798" s="2"/>
      <c r="I6798">
        <f>+ABS(SUMIF($A$4:$A$11183,A6798,$H$4:$H$11183)-IF(ISERROR(VLOOKUP(A6798,Seguimiento_Mar_2025!G$4:U$356,15,FALSE)),0,VLOOKUP(A6798,Seguimiento_Mar_2025!G$4:U$356,15,FALSE)))</f>
        <v>0</v>
      </c>
    </row>
    <row r="6799" spans="1:9">
      <c r="A6799" s="2"/>
      <c r="B6799" s="1" t="str">
        <f>+IF(LEN(A6799)&gt;0,VLOOKUP(A6799,Seguimiento_Mar_2025!G$4:H$356,2,FALSE),"")</f>
        <v/>
      </c>
      <c r="C6799" s="1" t="str">
        <f>+IF(LEN(A6799)&gt;0,VLOOKUP(A6799,Seguimiento_Mar_2025!G$4:J$356,4,FALSE),"")</f>
        <v/>
      </c>
      <c r="D6799" s="2"/>
      <c r="E6799" t="str">
        <f t="shared" si="213"/>
        <v/>
      </c>
      <c r="F6799" t="str">
        <f t="shared" si="214"/>
        <v/>
      </c>
      <c r="H6799" s="2"/>
      <c r="I6799">
        <f>+ABS(SUMIF($A$4:$A$11183,A6799,$H$4:$H$11183)-IF(ISERROR(VLOOKUP(A6799,Seguimiento_Mar_2025!G$4:U$356,15,FALSE)),0,VLOOKUP(A6799,Seguimiento_Mar_2025!G$4:U$356,15,FALSE)))</f>
        <v>0</v>
      </c>
    </row>
    <row r="6800" spans="1:9">
      <c r="A6800" s="2"/>
      <c r="B6800" s="1" t="str">
        <f>+IF(LEN(A6800)&gt;0,VLOOKUP(A6800,Seguimiento_Mar_2025!G$4:H$356,2,FALSE),"")</f>
        <v/>
      </c>
      <c r="C6800" s="1" t="str">
        <f>+IF(LEN(A6800)&gt;0,VLOOKUP(A6800,Seguimiento_Mar_2025!G$4:J$356,4,FALSE),"")</f>
        <v/>
      </c>
      <c r="D6800" s="2"/>
      <c r="E6800" t="str">
        <f t="shared" si="213"/>
        <v/>
      </c>
      <c r="F6800" t="str">
        <f t="shared" si="214"/>
        <v/>
      </c>
      <c r="H6800" s="2"/>
      <c r="I6800">
        <f>+ABS(SUMIF($A$4:$A$11183,A6800,$H$4:$H$11183)-IF(ISERROR(VLOOKUP(A6800,Seguimiento_Mar_2025!G$4:U$356,15,FALSE)),0,VLOOKUP(A6800,Seguimiento_Mar_2025!G$4:U$356,15,FALSE)))</f>
        <v>0</v>
      </c>
    </row>
    <row r="6801" spans="1:9">
      <c r="A6801" s="2"/>
      <c r="B6801" s="1" t="str">
        <f>+IF(LEN(A6801)&gt;0,VLOOKUP(A6801,Seguimiento_Mar_2025!G$4:H$356,2,FALSE),"")</f>
        <v/>
      </c>
      <c r="C6801" s="1" t="str">
        <f>+IF(LEN(A6801)&gt;0,VLOOKUP(A6801,Seguimiento_Mar_2025!G$4:J$356,4,FALSE),"")</f>
        <v/>
      </c>
      <c r="D6801" s="2"/>
      <c r="E6801" t="str">
        <f t="shared" si="213"/>
        <v/>
      </c>
      <c r="F6801" t="str">
        <f t="shared" si="214"/>
        <v/>
      </c>
      <c r="H6801" s="2"/>
      <c r="I6801">
        <f>+ABS(SUMIF($A$4:$A$11183,A6801,$H$4:$H$11183)-IF(ISERROR(VLOOKUP(A6801,Seguimiento_Mar_2025!G$4:U$356,15,FALSE)),0,VLOOKUP(A6801,Seguimiento_Mar_2025!G$4:U$356,15,FALSE)))</f>
        <v>0</v>
      </c>
    </row>
    <row r="6802" spans="1:9">
      <c r="A6802" s="2"/>
      <c r="B6802" s="1" t="str">
        <f>+IF(LEN(A6802)&gt;0,VLOOKUP(A6802,Seguimiento_Mar_2025!G$4:H$356,2,FALSE),"")</f>
        <v/>
      </c>
      <c r="C6802" s="1" t="str">
        <f>+IF(LEN(A6802)&gt;0,VLOOKUP(A6802,Seguimiento_Mar_2025!G$4:J$356,4,FALSE),"")</f>
        <v/>
      </c>
      <c r="D6802" s="2"/>
      <c r="E6802" t="str">
        <f t="shared" si="213"/>
        <v/>
      </c>
      <c r="F6802" t="str">
        <f t="shared" si="214"/>
        <v/>
      </c>
      <c r="H6802" s="2"/>
      <c r="I6802">
        <f>+ABS(SUMIF($A$4:$A$11183,A6802,$H$4:$H$11183)-IF(ISERROR(VLOOKUP(A6802,Seguimiento_Mar_2025!G$4:U$356,15,FALSE)),0,VLOOKUP(A6802,Seguimiento_Mar_2025!G$4:U$356,15,FALSE)))</f>
        <v>0</v>
      </c>
    </row>
    <row r="6803" spans="1:9">
      <c r="A6803" s="2"/>
      <c r="B6803" s="1" t="str">
        <f>+IF(LEN(A6803)&gt;0,VLOOKUP(A6803,Seguimiento_Mar_2025!G$4:H$356,2,FALSE),"")</f>
        <v/>
      </c>
      <c r="C6803" s="1" t="str">
        <f>+IF(LEN(A6803)&gt;0,VLOOKUP(A6803,Seguimiento_Mar_2025!G$4:J$356,4,FALSE),"")</f>
        <v/>
      </c>
      <c r="D6803" s="2"/>
      <c r="E6803" t="str">
        <f t="shared" si="213"/>
        <v/>
      </c>
      <c r="F6803" t="str">
        <f t="shared" si="214"/>
        <v/>
      </c>
      <c r="H6803" s="2"/>
      <c r="I6803">
        <f>+ABS(SUMIF($A$4:$A$11183,A6803,$H$4:$H$11183)-IF(ISERROR(VLOOKUP(A6803,Seguimiento_Mar_2025!G$4:U$356,15,FALSE)),0,VLOOKUP(A6803,Seguimiento_Mar_2025!G$4:U$356,15,FALSE)))</f>
        <v>0</v>
      </c>
    </row>
    <row r="6804" spans="1:9">
      <c r="A6804" s="2"/>
      <c r="B6804" s="1" t="str">
        <f>+IF(LEN(A6804)&gt;0,VLOOKUP(A6804,Seguimiento_Mar_2025!G$4:H$356,2,FALSE),"")</f>
        <v/>
      </c>
      <c r="C6804" s="1" t="str">
        <f>+IF(LEN(A6804)&gt;0,VLOOKUP(A6804,Seguimiento_Mar_2025!G$4:J$356,4,FALSE),"")</f>
        <v/>
      </c>
      <c r="D6804" s="2"/>
      <c r="E6804" t="str">
        <f t="shared" si="213"/>
        <v/>
      </c>
      <c r="F6804" t="str">
        <f t="shared" si="214"/>
        <v/>
      </c>
      <c r="H6804" s="2"/>
      <c r="I6804">
        <f>+ABS(SUMIF($A$4:$A$11183,A6804,$H$4:$H$11183)-IF(ISERROR(VLOOKUP(A6804,Seguimiento_Mar_2025!G$4:U$356,15,FALSE)),0,VLOOKUP(A6804,Seguimiento_Mar_2025!G$4:U$356,15,FALSE)))</f>
        <v>0</v>
      </c>
    </row>
    <row r="6805" spans="1:9">
      <c r="A6805" s="2"/>
      <c r="B6805" s="1" t="str">
        <f>+IF(LEN(A6805)&gt;0,VLOOKUP(A6805,Seguimiento_Mar_2025!G$4:H$356,2,FALSE),"")</f>
        <v/>
      </c>
      <c r="C6805" s="1" t="str">
        <f>+IF(LEN(A6805)&gt;0,VLOOKUP(A6805,Seguimiento_Mar_2025!G$4:J$356,4,FALSE),"")</f>
        <v/>
      </c>
      <c r="D6805" s="2"/>
      <c r="E6805" t="str">
        <f t="shared" si="213"/>
        <v/>
      </c>
      <c r="F6805" t="str">
        <f t="shared" si="214"/>
        <v/>
      </c>
      <c r="H6805" s="2"/>
      <c r="I6805">
        <f>+ABS(SUMIF($A$4:$A$11183,A6805,$H$4:$H$11183)-IF(ISERROR(VLOOKUP(A6805,Seguimiento_Mar_2025!G$4:U$356,15,FALSE)),0,VLOOKUP(A6805,Seguimiento_Mar_2025!G$4:U$356,15,FALSE)))</f>
        <v>0</v>
      </c>
    </row>
    <row r="6806" spans="1:9">
      <c r="A6806" s="2"/>
      <c r="B6806" s="1" t="str">
        <f>+IF(LEN(A6806)&gt;0,VLOOKUP(A6806,Seguimiento_Mar_2025!G$4:H$356,2,FALSE),"")</f>
        <v/>
      </c>
      <c r="C6806" s="1" t="str">
        <f>+IF(LEN(A6806)&gt;0,VLOOKUP(A6806,Seguimiento_Mar_2025!G$4:J$356,4,FALSE),"")</f>
        <v/>
      </c>
      <c r="D6806" s="2"/>
      <c r="E6806" t="str">
        <f t="shared" si="213"/>
        <v/>
      </c>
      <c r="F6806" t="str">
        <f t="shared" si="214"/>
        <v/>
      </c>
      <c r="H6806" s="2"/>
      <c r="I6806">
        <f>+ABS(SUMIF($A$4:$A$11183,A6806,$H$4:$H$11183)-IF(ISERROR(VLOOKUP(A6806,Seguimiento_Mar_2025!G$4:U$356,15,FALSE)),0,VLOOKUP(A6806,Seguimiento_Mar_2025!G$4:U$356,15,FALSE)))</f>
        <v>0</v>
      </c>
    </row>
    <row r="6807" spans="1:9">
      <c r="A6807" s="2"/>
      <c r="B6807" s="1" t="str">
        <f>+IF(LEN(A6807)&gt;0,VLOOKUP(A6807,Seguimiento_Mar_2025!G$4:H$356,2,FALSE),"")</f>
        <v/>
      </c>
      <c r="C6807" s="1" t="str">
        <f>+IF(LEN(A6807)&gt;0,VLOOKUP(A6807,Seguimiento_Mar_2025!G$4:J$356,4,FALSE),"")</f>
        <v/>
      </c>
      <c r="D6807" s="2"/>
      <c r="E6807" t="str">
        <f t="shared" si="213"/>
        <v/>
      </c>
      <c r="F6807" t="str">
        <f t="shared" si="214"/>
        <v/>
      </c>
      <c r="H6807" s="2"/>
      <c r="I6807">
        <f>+ABS(SUMIF($A$4:$A$11183,A6807,$H$4:$H$11183)-IF(ISERROR(VLOOKUP(A6807,Seguimiento_Mar_2025!G$4:U$356,15,FALSE)),0,VLOOKUP(A6807,Seguimiento_Mar_2025!G$4:U$356,15,FALSE)))</f>
        <v>0</v>
      </c>
    </row>
    <row r="6808" spans="1:9">
      <c r="A6808" s="2"/>
      <c r="B6808" s="1" t="str">
        <f>+IF(LEN(A6808)&gt;0,VLOOKUP(A6808,Seguimiento_Mar_2025!G$4:H$356,2,FALSE),"")</f>
        <v/>
      </c>
      <c r="C6808" s="1" t="str">
        <f>+IF(LEN(A6808)&gt;0,VLOOKUP(A6808,Seguimiento_Mar_2025!G$4:J$356,4,FALSE),"")</f>
        <v/>
      </c>
      <c r="D6808" s="2"/>
      <c r="E6808" t="str">
        <f t="shared" si="213"/>
        <v/>
      </c>
      <c r="F6808" t="str">
        <f t="shared" si="214"/>
        <v/>
      </c>
      <c r="H6808" s="2"/>
      <c r="I6808">
        <f>+ABS(SUMIF($A$4:$A$11183,A6808,$H$4:$H$11183)-IF(ISERROR(VLOOKUP(A6808,Seguimiento_Mar_2025!G$4:U$356,15,FALSE)),0,VLOOKUP(A6808,Seguimiento_Mar_2025!G$4:U$356,15,FALSE)))</f>
        <v>0</v>
      </c>
    </row>
    <row r="6809" spans="1:9">
      <c r="A6809" s="2"/>
      <c r="B6809" s="1" t="str">
        <f>+IF(LEN(A6809)&gt;0,VLOOKUP(A6809,Seguimiento_Mar_2025!G$4:H$356,2,FALSE),"")</f>
        <v/>
      </c>
      <c r="C6809" s="1" t="str">
        <f>+IF(LEN(A6809)&gt;0,VLOOKUP(A6809,Seguimiento_Mar_2025!G$4:J$356,4,FALSE),"")</f>
        <v/>
      </c>
      <c r="D6809" s="2"/>
      <c r="E6809" t="str">
        <f t="shared" si="213"/>
        <v/>
      </c>
      <c r="F6809" t="str">
        <f t="shared" si="214"/>
        <v/>
      </c>
      <c r="H6809" s="2"/>
      <c r="I6809">
        <f>+ABS(SUMIF($A$4:$A$11183,A6809,$H$4:$H$11183)-IF(ISERROR(VLOOKUP(A6809,Seguimiento_Mar_2025!G$4:U$356,15,FALSE)),0,VLOOKUP(A6809,Seguimiento_Mar_2025!G$4:U$356,15,FALSE)))</f>
        <v>0</v>
      </c>
    </row>
    <row r="6810" spans="1:9">
      <c r="A6810" s="2"/>
      <c r="B6810" s="1" t="str">
        <f>+IF(LEN(A6810)&gt;0,VLOOKUP(A6810,Seguimiento_Mar_2025!G$4:H$356,2,FALSE),"")</f>
        <v/>
      </c>
      <c r="C6810" s="1" t="str">
        <f>+IF(LEN(A6810)&gt;0,VLOOKUP(A6810,Seguimiento_Mar_2025!G$4:J$356,4,FALSE),"")</f>
        <v/>
      </c>
      <c r="D6810" s="2"/>
      <c r="E6810" t="str">
        <f t="shared" si="213"/>
        <v/>
      </c>
      <c r="F6810" t="str">
        <f t="shared" si="214"/>
        <v/>
      </c>
      <c r="H6810" s="2"/>
      <c r="I6810">
        <f>+ABS(SUMIF($A$4:$A$11183,A6810,$H$4:$H$11183)-IF(ISERROR(VLOOKUP(A6810,Seguimiento_Mar_2025!G$4:U$356,15,FALSE)),0,VLOOKUP(A6810,Seguimiento_Mar_2025!G$4:U$356,15,FALSE)))</f>
        <v>0</v>
      </c>
    </row>
    <row r="6811" spans="1:9">
      <c r="A6811" s="2"/>
      <c r="B6811" s="1" t="str">
        <f>+IF(LEN(A6811)&gt;0,VLOOKUP(A6811,Seguimiento_Mar_2025!G$4:H$356,2,FALSE),"")</f>
        <v/>
      </c>
      <c r="C6811" s="1" t="str">
        <f>+IF(LEN(A6811)&gt;0,VLOOKUP(A6811,Seguimiento_Mar_2025!G$4:J$356,4,FALSE),"")</f>
        <v/>
      </c>
      <c r="D6811" s="2"/>
      <c r="E6811" t="str">
        <f t="shared" si="213"/>
        <v/>
      </c>
      <c r="F6811" t="str">
        <f t="shared" si="214"/>
        <v/>
      </c>
      <c r="H6811" s="2"/>
      <c r="I6811">
        <f>+ABS(SUMIF($A$4:$A$11183,A6811,$H$4:$H$11183)-IF(ISERROR(VLOOKUP(A6811,Seguimiento_Mar_2025!G$4:U$356,15,FALSE)),0,VLOOKUP(A6811,Seguimiento_Mar_2025!G$4:U$356,15,FALSE)))</f>
        <v>0</v>
      </c>
    </row>
    <row r="6812" spans="1:9">
      <c r="A6812" s="2"/>
      <c r="B6812" s="1" t="str">
        <f>+IF(LEN(A6812)&gt;0,VLOOKUP(A6812,Seguimiento_Mar_2025!G$4:H$356,2,FALSE),"")</f>
        <v/>
      </c>
      <c r="C6812" s="1" t="str">
        <f>+IF(LEN(A6812)&gt;0,VLOOKUP(A6812,Seguimiento_Mar_2025!G$4:J$356,4,FALSE),"")</f>
        <v/>
      </c>
      <c r="D6812" s="2"/>
      <c r="E6812" t="str">
        <f t="shared" si="213"/>
        <v/>
      </c>
      <c r="F6812" t="str">
        <f t="shared" si="214"/>
        <v/>
      </c>
      <c r="H6812" s="2"/>
      <c r="I6812">
        <f>+ABS(SUMIF($A$4:$A$11183,A6812,$H$4:$H$11183)-IF(ISERROR(VLOOKUP(A6812,Seguimiento_Mar_2025!G$4:U$356,15,FALSE)),0,VLOOKUP(A6812,Seguimiento_Mar_2025!G$4:U$356,15,FALSE)))</f>
        <v>0</v>
      </c>
    </row>
    <row r="6813" spans="1:9">
      <c r="A6813" s="2"/>
      <c r="B6813" s="1" t="str">
        <f>+IF(LEN(A6813)&gt;0,VLOOKUP(A6813,Seguimiento_Mar_2025!G$4:H$356,2,FALSE),"")</f>
        <v/>
      </c>
      <c r="C6813" s="1" t="str">
        <f>+IF(LEN(A6813)&gt;0,VLOOKUP(A6813,Seguimiento_Mar_2025!G$4:J$356,4,FALSE),"")</f>
        <v/>
      </c>
      <c r="D6813" s="2"/>
      <c r="E6813" t="str">
        <f t="shared" si="213"/>
        <v/>
      </c>
      <c r="F6813" t="str">
        <f t="shared" si="214"/>
        <v/>
      </c>
      <c r="H6813" s="2"/>
      <c r="I6813">
        <f>+ABS(SUMIF($A$4:$A$11183,A6813,$H$4:$H$11183)-IF(ISERROR(VLOOKUP(A6813,Seguimiento_Mar_2025!G$4:U$356,15,FALSE)),0,VLOOKUP(A6813,Seguimiento_Mar_2025!G$4:U$356,15,FALSE)))</f>
        <v>0</v>
      </c>
    </row>
    <row r="6814" spans="1:9">
      <c r="A6814" s="2"/>
      <c r="B6814" s="1" t="str">
        <f>+IF(LEN(A6814)&gt;0,VLOOKUP(A6814,Seguimiento_Mar_2025!G$4:H$356,2,FALSE),"")</f>
        <v/>
      </c>
      <c r="C6814" s="1" t="str">
        <f>+IF(LEN(A6814)&gt;0,VLOOKUP(A6814,Seguimiento_Mar_2025!G$4:J$356,4,FALSE),"")</f>
        <v/>
      </c>
      <c r="D6814" s="2"/>
      <c r="E6814" t="str">
        <f t="shared" si="213"/>
        <v/>
      </c>
      <c r="F6814" t="str">
        <f t="shared" si="214"/>
        <v/>
      </c>
      <c r="H6814" s="2"/>
      <c r="I6814">
        <f>+ABS(SUMIF($A$4:$A$11183,A6814,$H$4:$H$11183)-IF(ISERROR(VLOOKUP(A6814,Seguimiento_Mar_2025!G$4:U$356,15,FALSE)),0,VLOOKUP(A6814,Seguimiento_Mar_2025!G$4:U$356,15,FALSE)))</f>
        <v>0</v>
      </c>
    </row>
    <row r="6815" spans="1:9">
      <c r="A6815" s="2"/>
      <c r="B6815" s="1" t="str">
        <f>+IF(LEN(A6815)&gt;0,VLOOKUP(A6815,Seguimiento_Mar_2025!G$4:H$356,2,FALSE),"")</f>
        <v/>
      </c>
      <c r="C6815" s="1" t="str">
        <f>+IF(LEN(A6815)&gt;0,VLOOKUP(A6815,Seguimiento_Mar_2025!G$4:J$356,4,FALSE),"")</f>
        <v/>
      </c>
      <c r="D6815" s="2"/>
      <c r="E6815" t="str">
        <f t="shared" si="213"/>
        <v/>
      </c>
      <c r="F6815" t="str">
        <f t="shared" si="214"/>
        <v/>
      </c>
      <c r="H6815" s="2"/>
      <c r="I6815">
        <f>+ABS(SUMIF($A$4:$A$11183,A6815,$H$4:$H$11183)-IF(ISERROR(VLOOKUP(A6815,Seguimiento_Mar_2025!G$4:U$356,15,FALSE)),0,VLOOKUP(A6815,Seguimiento_Mar_2025!G$4:U$356,15,FALSE)))</f>
        <v>0</v>
      </c>
    </row>
    <row r="6816" spans="1:9">
      <c r="A6816" s="2"/>
      <c r="B6816" s="1" t="str">
        <f>+IF(LEN(A6816)&gt;0,VLOOKUP(A6816,Seguimiento_Mar_2025!G$4:H$356,2,FALSE),"")</f>
        <v/>
      </c>
      <c r="C6816" s="1" t="str">
        <f>+IF(LEN(A6816)&gt;0,VLOOKUP(A6816,Seguimiento_Mar_2025!G$4:J$356,4,FALSE),"")</f>
        <v/>
      </c>
      <c r="D6816" s="2"/>
      <c r="E6816" t="str">
        <f t="shared" si="213"/>
        <v/>
      </c>
      <c r="F6816" t="str">
        <f t="shared" si="214"/>
        <v/>
      </c>
      <c r="H6816" s="2"/>
      <c r="I6816">
        <f>+ABS(SUMIF($A$4:$A$11183,A6816,$H$4:$H$11183)-IF(ISERROR(VLOOKUP(A6816,Seguimiento_Mar_2025!G$4:U$356,15,FALSE)),0,VLOOKUP(A6816,Seguimiento_Mar_2025!G$4:U$356,15,FALSE)))</f>
        <v>0</v>
      </c>
    </row>
    <row r="6817" spans="1:9">
      <c r="A6817" s="2"/>
      <c r="B6817" s="1" t="str">
        <f>+IF(LEN(A6817)&gt;0,VLOOKUP(A6817,Seguimiento_Mar_2025!G$4:H$356,2,FALSE),"")</f>
        <v/>
      </c>
      <c r="C6817" s="1" t="str">
        <f>+IF(LEN(A6817)&gt;0,VLOOKUP(A6817,Seguimiento_Mar_2025!G$4:J$356,4,FALSE),"")</f>
        <v/>
      </c>
      <c r="D6817" s="2"/>
      <c r="E6817" t="str">
        <f t="shared" si="213"/>
        <v/>
      </c>
      <c r="F6817" t="str">
        <f t="shared" si="214"/>
        <v/>
      </c>
      <c r="H6817" s="2"/>
      <c r="I6817">
        <f>+ABS(SUMIF($A$4:$A$11183,A6817,$H$4:$H$11183)-IF(ISERROR(VLOOKUP(A6817,Seguimiento_Mar_2025!G$4:U$356,15,FALSE)),0,VLOOKUP(A6817,Seguimiento_Mar_2025!G$4:U$356,15,FALSE)))</f>
        <v>0</v>
      </c>
    </row>
    <row r="6818" spans="1:9">
      <c r="A6818" s="2"/>
      <c r="B6818" s="1" t="str">
        <f>+IF(LEN(A6818)&gt;0,VLOOKUP(A6818,Seguimiento_Mar_2025!G$4:H$356,2,FALSE),"")</f>
        <v/>
      </c>
      <c r="C6818" s="1" t="str">
        <f>+IF(LEN(A6818)&gt;0,VLOOKUP(A6818,Seguimiento_Mar_2025!G$4:J$356,4,FALSE),"")</f>
        <v/>
      </c>
      <c r="D6818" s="2"/>
      <c r="E6818" t="str">
        <f t="shared" si="213"/>
        <v/>
      </c>
      <c r="F6818" t="str">
        <f t="shared" si="214"/>
        <v/>
      </c>
      <c r="H6818" s="2"/>
      <c r="I6818">
        <f>+ABS(SUMIF($A$4:$A$11183,A6818,$H$4:$H$11183)-IF(ISERROR(VLOOKUP(A6818,Seguimiento_Mar_2025!G$4:U$356,15,FALSE)),0,VLOOKUP(A6818,Seguimiento_Mar_2025!G$4:U$356,15,FALSE)))</f>
        <v>0</v>
      </c>
    </row>
    <row r="6819" spans="1:9">
      <c r="A6819" s="2"/>
      <c r="B6819" s="1" t="str">
        <f>+IF(LEN(A6819)&gt;0,VLOOKUP(A6819,Seguimiento_Mar_2025!G$4:H$356,2,FALSE),"")</f>
        <v/>
      </c>
      <c r="C6819" s="1" t="str">
        <f>+IF(LEN(A6819)&gt;0,VLOOKUP(A6819,Seguimiento_Mar_2025!G$4:J$356,4,FALSE),"")</f>
        <v/>
      </c>
      <c r="D6819" s="2"/>
      <c r="E6819" t="str">
        <f t="shared" si="213"/>
        <v/>
      </c>
      <c r="F6819" t="str">
        <f t="shared" si="214"/>
        <v/>
      </c>
      <c r="H6819" s="2"/>
      <c r="I6819">
        <f>+ABS(SUMIF($A$4:$A$11183,A6819,$H$4:$H$11183)-IF(ISERROR(VLOOKUP(A6819,Seguimiento_Mar_2025!G$4:U$356,15,FALSE)),0,VLOOKUP(A6819,Seguimiento_Mar_2025!G$4:U$356,15,FALSE)))</f>
        <v>0</v>
      </c>
    </row>
    <row r="6820" spans="1:9">
      <c r="A6820" s="2"/>
      <c r="B6820" s="1" t="str">
        <f>+IF(LEN(A6820)&gt;0,VLOOKUP(A6820,Seguimiento_Mar_2025!G$4:H$356,2,FALSE),"")</f>
        <v/>
      </c>
      <c r="C6820" s="1" t="str">
        <f>+IF(LEN(A6820)&gt;0,VLOOKUP(A6820,Seguimiento_Mar_2025!G$4:J$356,4,FALSE),"")</f>
        <v/>
      </c>
      <c r="D6820" s="2"/>
      <c r="E6820" t="str">
        <f t="shared" si="213"/>
        <v/>
      </c>
      <c r="F6820" t="str">
        <f t="shared" si="214"/>
        <v/>
      </c>
      <c r="H6820" s="2"/>
      <c r="I6820">
        <f>+ABS(SUMIF($A$4:$A$11183,A6820,$H$4:$H$11183)-IF(ISERROR(VLOOKUP(A6820,Seguimiento_Mar_2025!G$4:U$356,15,FALSE)),0,VLOOKUP(A6820,Seguimiento_Mar_2025!G$4:U$356,15,FALSE)))</f>
        <v>0</v>
      </c>
    </row>
    <row r="6821" spans="1:9">
      <c r="A6821" s="2"/>
      <c r="B6821" s="1" t="str">
        <f>+IF(LEN(A6821)&gt;0,VLOOKUP(A6821,Seguimiento_Mar_2025!G$4:H$356,2,FALSE),"")</f>
        <v/>
      </c>
      <c r="C6821" s="1" t="str">
        <f>+IF(LEN(A6821)&gt;0,VLOOKUP(A6821,Seguimiento_Mar_2025!G$4:J$356,4,FALSE),"")</f>
        <v/>
      </c>
      <c r="D6821" s="2"/>
      <c r="E6821" t="str">
        <f t="shared" si="213"/>
        <v/>
      </c>
      <c r="F6821" t="str">
        <f t="shared" si="214"/>
        <v/>
      </c>
      <c r="H6821" s="2"/>
      <c r="I6821">
        <f>+ABS(SUMIF($A$4:$A$11183,A6821,$H$4:$H$11183)-IF(ISERROR(VLOOKUP(A6821,Seguimiento_Mar_2025!G$4:U$356,15,FALSE)),0,VLOOKUP(A6821,Seguimiento_Mar_2025!G$4:U$356,15,FALSE)))</f>
        <v>0</v>
      </c>
    </row>
    <row r="6822" spans="1:9">
      <c r="A6822" s="2"/>
      <c r="B6822" s="1" t="str">
        <f>+IF(LEN(A6822)&gt;0,VLOOKUP(A6822,Seguimiento_Mar_2025!G$4:H$356,2,FALSE),"")</f>
        <v/>
      </c>
      <c r="C6822" s="1" t="str">
        <f>+IF(LEN(A6822)&gt;0,VLOOKUP(A6822,Seguimiento_Mar_2025!G$4:J$356,4,FALSE),"")</f>
        <v/>
      </c>
      <c r="D6822" s="2"/>
      <c r="E6822" t="str">
        <f t="shared" si="213"/>
        <v/>
      </c>
      <c r="F6822" t="str">
        <f t="shared" si="214"/>
        <v/>
      </c>
      <c r="H6822" s="2"/>
      <c r="I6822">
        <f>+ABS(SUMIF($A$4:$A$11183,A6822,$H$4:$H$11183)-IF(ISERROR(VLOOKUP(A6822,Seguimiento_Mar_2025!G$4:U$356,15,FALSE)),0,VLOOKUP(A6822,Seguimiento_Mar_2025!G$4:U$356,15,FALSE)))</f>
        <v>0</v>
      </c>
    </row>
    <row r="6823" spans="1:9">
      <c r="A6823" s="2"/>
      <c r="B6823" s="1" t="str">
        <f>+IF(LEN(A6823)&gt;0,VLOOKUP(A6823,Seguimiento_Mar_2025!G$4:H$356,2,FALSE),"")</f>
        <v/>
      </c>
      <c r="C6823" s="1" t="str">
        <f>+IF(LEN(A6823)&gt;0,VLOOKUP(A6823,Seguimiento_Mar_2025!G$4:J$356,4,FALSE),"")</f>
        <v/>
      </c>
      <c r="D6823" s="2"/>
      <c r="E6823" t="str">
        <f t="shared" si="213"/>
        <v/>
      </c>
      <c r="F6823" t="str">
        <f t="shared" si="214"/>
        <v/>
      </c>
      <c r="H6823" s="2"/>
      <c r="I6823">
        <f>+ABS(SUMIF($A$4:$A$11183,A6823,$H$4:$H$11183)-IF(ISERROR(VLOOKUP(A6823,Seguimiento_Mar_2025!G$4:U$356,15,FALSE)),0,VLOOKUP(A6823,Seguimiento_Mar_2025!G$4:U$356,15,FALSE)))</f>
        <v>0</v>
      </c>
    </row>
    <row r="6824" spans="1:9">
      <c r="A6824" s="2"/>
      <c r="B6824" s="1" t="str">
        <f>+IF(LEN(A6824)&gt;0,VLOOKUP(A6824,Seguimiento_Mar_2025!G$4:H$356,2,FALSE),"")</f>
        <v/>
      </c>
      <c r="C6824" s="1" t="str">
        <f>+IF(LEN(A6824)&gt;0,VLOOKUP(A6824,Seguimiento_Mar_2025!G$4:J$356,4,FALSE),"")</f>
        <v/>
      </c>
      <c r="D6824" s="2"/>
      <c r="E6824" t="str">
        <f t="shared" si="213"/>
        <v/>
      </c>
      <c r="F6824" t="str">
        <f t="shared" si="214"/>
        <v/>
      </c>
      <c r="H6824" s="2"/>
      <c r="I6824">
        <f>+ABS(SUMIF($A$4:$A$11183,A6824,$H$4:$H$11183)-IF(ISERROR(VLOOKUP(A6824,Seguimiento_Mar_2025!G$4:U$356,15,FALSE)),0,VLOOKUP(A6824,Seguimiento_Mar_2025!G$4:U$356,15,FALSE)))</f>
        <v>0</v>
      </c>
    </row>
    <row r="6825" spans="1:9">
      <c r="A6825" s="2"/>
      <c r="B6825" s="1" t="str">
        <f>+IF(LEN(A6825)&gt;0,VLOOKUP(A6825,Seguimiento_Mar_2025!G$4:H$356,2,FALSE),"")</f>
        <v/>
      </c>
      <c r="C6825" s="1" t="str">
        <f>+IF(LEN(A6825)&gt;0,VLOOKUP(A6825,Seguimiento_Mar_2025!G$4:J$356,4,FALSE),"")</f>
        <v/>
      </c>
      <c r="D6825" s="2"/>
      <c r="E6825" t="str">
        <f t="shared" ref="E6825:E6888" si="215">+A6825&amp;D6825</f>
        <v/>
      </c>
      <c r="F6825" t="str">
        <f t="shared" si="214"/>
        <v/>
      </c>
      <c r="H6825" s="2"/>
      <c r="I6825">
        <f>+ABS(SUMIF($A$4:$A$11183,A6825,$H$4:$H$11183)-IF(ISERROR(VLOOKUP(A6825,Seguimiento_Mar_2025!G$4:U$356,15,FALSE)),0,VLOOKUP(A6825,Seguimiento_Mar_2025!G$4:U$356,15,FALSE)))</f>
        <v>0</v>
      </c>
    </row>
    <row r="6826" spans="1:9">
      <c r="A6826" s="2"/>
      <c r="B6826" s="1" t="str">
        <f>+IF(LEN(A6826)&gt;0,VLOOKUP(A6826,Seguimiento_Mar_2025!G$4:H$356,2,FALSE),"")</f>
        <v/>
      </c>
      <c r="C6826" s="1" t="str">
        <f>+IF(LEN(A6826)&gt;0,VLOOKUP(A6826,Seguimiento_Mar_2025!G$4:J$356,4,FALSE),"")</f>
        <v/>
      </c>
      <c r="D6826" s="2"/>
      <c r="E6826" t="str">
        <f t="shared" si="215"/>
        <v/>
      </c>
      <c r="F6826" t="str">
        <f t="shared" si="214"/>
        <v/>
      </c>
      <c r="H6826" s="2"/>
      <c r="I6826">
        <f>+ABS(SUMIF($A$4:$A$11183,A6826,$H$4:$H$11183)-IF(ISERROR(VLOOKUP(A6826,Seguimiento_Mar_2025!G$4:U$356,15,FALSE)),0,VLOOKUP(A6826,Seguimiento_Mar_2025!G$4:U$356,15,FALSE)))</f>
        <v>0</v>
      </c>
    </row>
    <row r="6827" spans="1:9">
      <c r="A6827" s="2"/>
      <c r="B6827" s="1" t="str">
        <f>+IF(LEN(A6827)&gt;0,VLOOKUP(A6827,Seguimiento_Mar_2025!G$4:H$356,2,FALSE),"")</f>
        <v/>
      </c>
      <c r="C6827" s="1" t="str">
        <f>+IF(LEN(A6827)&gt;0,VLOOKUP(A6827,Seguimiento_Mar_2025!G$4:J$356,4,FALSE),"")</f>
        <v/>
      </c>
      <c r="D6827" s="2"/>
      <c r="E6827" t="str">
        <f t="shared" si="215"/>
        <v/>
      </c>
      <c r="F6827" t="str">
        <f t="shared" si="214"/>
        <v/>
      </c>
      <c r="H6827" s="2"/>
      <c r="I6827">
        <f>+ABS(SUMIF($A$4:$A$11183,A6827,$H$4:$H$11183)-IF(ISERROR(VLOOKUP(A6827,Seguimiento_Mar_2025!G$4:U$356,15,FALSE)),0,VLOOKUP(A6827,Seguimiento_Mar_2025!G$4:U$356,15,FALSE)))</f>
        <v>0</v>
      </c>
    </row>
    <row r="6828" spans="1:9">
      <c r="A6828" s="2"/>
      <c r="B6828" s="1" t="str">
        <f>+IF(LEN(A6828)&gt;0,VLOOKUP(A6828,Seguimiento_Mar_2025!G$4:H$356,2,FALSE),"")</f>
        <v/>
      </c>
      <c r="C6828" s="1" t="str">
        <f>+IF(LEN(A6828)&gt;0,VLOOKUP(A6828,Seguimiento_Mar_2025!G$4:J$356,4,FALSE),"")</f>
        <v/>
      </c>
      <c r="D6828" s="2"/>
      <c r="E6828" t="str">
        <f t="shared" si="215"/>
        <v/>
      </c>
      <c r="F6828" t="str">
        <f t="shared" si="214"/>
        <v/>
      </c>
      <c r="H6828" s="2"/>
      <c r="I6828">
        <f>+ABS(SUMIF($A$4:$A$11183,A6828,$H$4:$H$11183)-IF(ISERROR(VLOOKUP(A6828,Seguimiento_Mar_2025!G$4:U$356,15,FALSE)),0,VLOOKUP(A6828,Seguimiento_Mar_2025!G$4:U$356,15,FALSE)))</f>
        <v>0</v>
      </c>
    </row>
    <row r="6829" spans="1:9">
      <c r="A6829" s="2"/>
      <c r="B6829" s="1" t="str">
        <f>+IF(LEN(A6829)&gt;0,VLOOKUP(A6829,Seguimiento_Mar_2025!G$4:H$356,2,FALSE),"")</f>
        <v/>
      </c>
      <c r="C6829" s="1" t="str">
        <f>+IF(LEN(A6829)&gt;0,VLOOKUP(A6829,Seguimiento_Mar_2025!G$4:J$356,4,FALSE),"")</f>
        <v/>
      </c>
      <c r="D6829" s="2"/>
      <c r="E6829" t="str">
        <f t="shared" si="215"/>
        <v/>
      </c>
      <c r="F6829" t="str">
        <f t="shared" si="214"/>
        <v/>
      </c>
      <c r="H6829" s="2"/>
      <c r="I6829">
        <f>+ABS(SUMIF($A$4:$A$11183,A6829,$H$4:$H$11183)-IF(ISERROR(VLOOKUP(A6829,Seguimiento_Mar_2025!G$4:U$356,15,FALSE)),0,VLOOKUP(A6829,Seguimiento_Mar_2025!G$4:U$356,15,FALSE)))</f>
        <v>0</v>
      </c>
    </row>
    <row r="6830" spans="1:9">
      <c r="A6830" s="2"/>
      <c r="B6830" s="1" t="str">
        <f>+IF(LEN(A6830)&gt;0,VLOOKUP(A6830,Seguimiento_Mar_2025!G$4:H$356,2,FALSE),"")</f>
        <v/>
      </c>
      <c r="C6830" s="1" t="str">
        <f>+IF(LEN(A6830)&gt;0,VLOOKUP(A6830,Seguimiento_Mar_2025!G$4:J$356,4,FALSE),"")</f>
        <v/>
      </c>
      <c r="D6830" s="2"/>
      <c r="E6830" t="str">
        <f t="shared" si="215"/>
        <v/>
      </c>
      <c r="F6830" t="str">
        <f t="shared" si="214"/>
        <v/>
      </c>
      <c r="H6830" s="2"/>
      <c r="I6830">
        <f>+ABS(SUMIF($A$4:$A$11183,A6830,$H$4:$H$11183)-IF(ISERROR(VLOOKUP(A6830,Seguimiento_Mar_2025!G$4:U$356,15,FALSE)),0,VLOOKUP(A6830,Seguimiento_Mar_2025!G$4:U$356,15,FALSE)))</f>
        <v>0</v>
      </c>
    </row>
    <row r="6831" spans="1:9">
      <c r="A6831" s="2"/>
      <c r="B6831" s="1" t="str">
        <f>+IF(LEN(A6831)&gt;0,VLOOKUP(A6831,Seguimiento_Mar_2025!G$4:H$356,2,FALSE),"")</f>
        <v/>
      </c>
      <c r="C6831" s="1" t="str">
        <f>+IF(LEN(A6831)&gt;0,VLOOKUP(A6831,Seguimiento_Mar_2025!G$4:J$356,4,FALSE),"")</f>
        <v/>
      </c>
      <c r="D6831" s="2"/>
      <c r="E6831" t="str">
        <f t="shared" si="215"/>
        <v/>
      </c>
      <c r="F6831" t="str">
        <f t="shared" si="214"/>
        <v/>
      </c>
      <c r="H6831" s="2"/>
      <c r="I6831">
        <f>+ABS(SUMIF($A$4:$A$11183,A6831,$H$4:$H$11183)-IF(ISERROR(VLOOKUP(A6831,Seguimiento_Mar_2025!G$4:U$356,15,FALSE)),0,VLOOKUP(A6831,Seguimiento_Mar_2025!G$4:U$356,15,FALSE)))</f>
        <v>0</v>
      </c>
    </row>
    <row r="6832" spans="1:9">
      <c r="A6832" s="2"/>
      <c r="B6832" s="1" t="str">
        <f>+IF(LEN(A6832)&gt;0,VLOOKUP(A6832,Seguimiento_Mar_2025!G$4:H$356,2,FALSE),"")</f>
        <v/>
      </c>
      <c r="C6832" s="1" t="str">
        <f>+IF(LEN(A6832)&gt;0,VLOOKUP(A6832,Seguimiento_Mar_2025!G$4:J$356,4,FALSE),"")</f>
        <v/>
      </c>
      <c r="D6832" s="2"/>
      <c r="E6832" t="str">
        <f t="shared" si="215"/>
        <v/>
      </c>
      <c r="F6832" t="str">
        <f t="shared" si="214"/>
        <v/>
      </c>
      <c r="H6832" s="2"/>
      <c r="I6832">
        <f>+ABS(SUMIF($A$4:$A$11183,A6832,$H$4:$H$11183)-IF(ISERROR(VLOOKUP(A6832,Seguimiento_Mar_2025!G$4:U$356,15,FALSE)),0,VLOOKUP(A6832,Seguimiento_Mar_2025!G$4:U$356,15,FALSE)))</f>
        <v>0</v>
      </c>
    </row>
    <row r="6833" spans="1:9">
      <c r="A6833" s="2"/>
      <c r="B6833" s="1" t="str">
        <f>+IF(LEN(A6833)&gt;0,VLOOKUP(A6833,Seguimiento_Mar_2025!G$4:H$356,2,FALSE),"")</f>
        <v/>
      </c>
      <c r="C6833" s="1" t="str">
        <f>+IF(LEN(A6833)&gt;0,VLOOKUP(A6833,Seguimiento_Mar_2025!G$4:J$356,4,FALSE),"")</f>
        <v/>
      </c>
      <c r="D6833" s="2"/>
      <c r="E6833" t="str">
        <f t="shared" si="215"/>
        <v/>
      </c>
      <c r="F6833" t="str">
        <f t="shared" si="214"/>
        <v/>
      </c>
      <c r="H6833" s="2"/>
      <c r="I6833">
        <f>+ABS(SUMIF($A$4:$A$11183,A6833,$H$4:$H$11183)-IF(ISERROR(VLOOKUP(A6833,Seguimiento_Mar_2025!G$4:U$356,15,FALSE)),0,VLOOKUP(A6833,Seguimiento_Mar_2025!G$4:U$356,15,FALSE)))</f>
        <v>0</v>
      </c>
    </row>
    <row r="6834" spans="1:9">
      <c r="A6834" s="2"/>
      <c r="B6834" s="1" t="str">
        <f>+IF(LEN(A6834)&gt;0,VLOOKUP(A6834,Seguimiento_Mar_2025!G$4:H$356,2,FALSE),"")</f>
        <v/>
      </c>
      <c r="C6834" s="1" t="str">
        <f>+IF(LEN(A6834)&gt;0,VLOOKUP(A6834,Seguimiento_Mar_2025!G$4:J$356,4,FALSE),"")</f>
        <v/>
      </c>
      <c r="D6834" s="2"/>
      <c r="E6834" t="str">
        <f t="shared" si="215"/>
        <v/>
      </c>
      <c r="F6834" t="str">
        <f t="shared" si="214"/>
        <v/>
      </c>
      <c r="H6834" s="2"/>
      <c r="I6834">
        <f>+ABS(SUMIF($A$4:$A$11183,A6834,$H$4:$H$11183)-IF(ISERROR(VLOOKUP(A6834,Seguimiento_Mar_2025!G$4:U$356,15,FALSE)),0,VLOOKUP(A6834,Seguimiento_Mar_2025!G$4:U$356,15,FALSE)))</f>
        <v>0</v>
      </c>
    </row>
    <row r="6835" spans="1:9">
      <c r="A6835" s="2"/>
      <c r="B6835" s="1" t="str">
        <f>+IF(LEN(A6835)&gt;0,VLOOKUP(A6835,Seguimiento_Mar_2025!G$4:H$356,2,FALSE),"")</f>
        <v/>
      </c>
      <c r="C6835" s="1" t="str">
        <f>+IF(LEN(A6835)&gt;0,VLOOKUP(A6835,Seguimiento_Mar_2025!G$4:J$356,4,FALSE),"")</f>
        <v/>
      </c>
      <c r="D6835" s="2"/>
      <c r="E6835" t="str">
        <f t="shared" si="215"/>
        <v/>
      </c>
      <c r="F6835" t="str">
        <f t="shared" si="214"/>
        <v/>
      </c>
      <c r="H6835" s="2"/>
      <c r="I6835">
        <f>+ABS(SUMIF($A$4:$A$11183,A6835,$H$4:$H$11183)-IF(ISERROR(VLOOKUP(A6835,Seguimiento_Mar_2025!G$4:U$356,15,FALSE)),0,VLOOKUP(A6835,Seguimiento_Mar_2025!G$4:U$356,15,FALSE)))</f>
        <v>0</v>
      </c>
    </row>
    <row r="6836" spans="1:9">
      <c r="A6836" s="2"/>
      <c r="B6836" s="1" t="str">
        <f>+IF(LEN(A6836)&gt;0,VLOOKUP(A6836,Seguimiento_Mar_2025!G$4:H$356,2,FALSE),"")</f>
        <v/>
      </c>
      <c r="C6836" s="1" t="str">
        <f>+IF(LEN(A6836)&gt;0,VLOOKUP(A6836,Seguimiento_Mar_2025!G$4:J$356,4,FALSE),"")</f>
        <v/>
      </c>
      <c r="D6836" s="2"/>
      <c r="E6836" t="str">
        <f t="shared" si="215"/>
        <v/>
      </c>
      <c r="F6836" t="str">
        <f t="shared" si="214"/>
        <v/>
      </c>
      <c r="H6836" s="2"/>
      <c r="I6836">
        <f>+ABS(SUMIF($A$4:$A$11183,A6836,$H$4:$H$11183)-IF(ISERROR(VLOOKUP(A6836,Seguimiento_Mar_2025!G$4:U$356,15,FALSE)),0,VLOOKUP(A6836,Seguimiento_Mar_2025!G$4:U$356,15,FALSE)))</f>
        <v>0</v>
      </c>
    </row>
    <row r="6837" spans="1:9">
      <c r="A6837" s="2"/>
      <c r="B6837" s="1" t="str">
        <f>+IF(LEN(A6837)&gt;0,VLOOKUP(A6837,Seguimiento_Mar_2025!G$4:H$356,2,FALSE),"")</f>
        <v/>
      </c>
      <c r="C6837" s="1" t="str">
        <f>+IF(LEN(A6837)&gt;0,VLOOKUP(A6837,Seguimiento_Mar_2025!G$4:J$356,4,FALSE),"")</f>
        <v/>
      </c>
      <c r="D6837" s="2"/>
      <c r="E6837" t="str">
        <f t="shared" si="215"/>
        <v/>
      </c>
      <c r="F6837" t="str">
        <f t="shared" si="214"/>
        <v/>
      </c>
      <c r="H6837" s="2"/>
      <c r="I6837">
        <f>+ABS(SUMIF($A$4:$A$11183,A6837,$H$4:$H$11183)-IF(ISERROR(VLOOKUP(A6837,Seguimiento_Mar_2025!G$4:U$356,15,FALSE)),0,VLOOKUP(A6837,Seguimiento_Mar_2025!G$4:U$356,15,FALSE)))</f>
        <v>0</v>
      </c>
    </row>
    <row r="6838" spans="1:9">
      <c r="A6838" s="2"/>
      <c r="B6838" s="1" t="str">
        <f>+IF(LEN(A6838)&gt;0,VLOOKUP(A6838,Seguimiento_Mar_2025!G$4:H$356,2,FALSE),"")</f>
        <v/>
      </c>
      <c r="C6838" s="1" t="str">
        <f>+IF(LEN(A6838)&gt;0,VLOOKUP(A6838,Seguimiento_Mar_2025!G$4:J$356,4,FALSE),"")</f>
        <v/>
      </c>
      <c r="D6838" s="2"/>
      <c r="E6838" t="str">
        <f t="shared" si="215"/>
        <v/>
      </c>
      <c r="F6838" t="str">
        <f t="shared" si="214"/>
        <v/>
      </c>
      <c r="H6838" s="2"/>
      <c r="I6838">
        <f>+ABS(SUMIF($A$4:$A$11183,A6838,$H$4:$H$11183)-IF(ISERROR(VLOOKUP(A6838,Seguimiento_Mar_2025!G$4:U$356,15,FALSE)),0,VLOOKUP(A6838,Seguimiento_Mar_2025!G$4:U$356,15,FALSE)))</f>
        <v>0</v>
      </c>
    </row>
    <row r="6839" spans="1:9">
      <c r="A6839" s="2"/>
      <c r="B6839" s="1" t="str">
        <f>+IF(LEN(A6839)&gt;0,VLOOKUP(A6839,Seguimiento_Mar_2025!G$4:H$356,2,FALSE),"")</f>
        <v/>
      </c>
      <c r="C6839" s="1" t="str">
        <f>+IF(LEN(A6839)&gt;0,VLOOKUP(A6839,Seguimiento_Mar_2025!G$4:J$356,4,FALSE),"")</f>
        <v/>
      </c>
      <c r="D6839" s="2"/>
      <c r="E6839" t="str">
        <f t="shared" si="215"/>
        <v/>
      </c>
      <c r="F6839" t="str">
        <f t="shared" si="214"/>
        <v/>
      </c>
      <c r="H6839" s="2"/>
      <c r="I6839">
        <f>+ABS(SUMIF($A$4:$A$11183,A6839,$H$4:$H$11183)-IF(ISERROR(VLOOKUP(A6839,Seguimiento_Mar_2025!G$4:U$356,15,FALSE)),0,VLOOKUP(A6839,Seguimiento_Mar_2025!G$4:U$356,15,FALSE)))</f>
        <v>0</v>
      </c>
    </row>
    <row r="6840" spans="1:9">
      <c r="A6840" s="2"/>
      <c r="B6840" s="1" t="str">
        <f>+IF(LEN(A6840)&gt;0,VLOOKUP(A6840,Seguimiento_Mar_2025!G$4:H$356,2,FALSE),"")</f>
        <v/>
      </c>
      <c r="C6840" s="1" t="str">
        <f>+IF(LEN(A6840)&gt;0,VLOOKUP(A6840,Seguimiento_Mar_2025!G$4:J$356,4,FALSE),"")</f>
        <v/>
      </c>
      <c r="D6840" s="2"/>
      <c r="E6840" t="str">
        <f t="shared" si="215"/>
        <v/>
      </c>
      <c r="F6840" t="str">
        <f t="shared" si="214"/>
        <v/>
      </c>
      <c r="H6840" s="2"/>
      <c r="I6840">
        <f>+ABS(SUMIF($A$4:$A$11183,A6840,$H$4:$H$11183)-IF(ISERROR(VLOOKUP(A6840,Seguimiento_Mar_2025!G$4:U$356,15,FALSE)),0,VLOOKUP(A6840,Seguimiento_Mar_2025!G$4:U$356,15,FALSE)))</f>
        <v>0</v>
      </c>
    </row>
    <row r="6841" spans="1:9">
      <c r="A6841" s="2"/>
      <c r="B6841" s="1" t="str">
        <f>+IF(LEN(A6841)&gt;0,VLOOKUP(A6841,Seguimiento_Mar_2025!G$4:H$356,2,FALSE),"")</f>
        <v/>
      </c>
      <c r="C6841" s="1" t="str">
        <f>+IF(LEN(A6841)&gt;0,VLOOKUP(A6841,Seguimiento_Mar_2025!G$4:J$356,4,FALSE),"")</f>
        <v/>
      </c>
      <c r="D6841" s="2"/>
      <c r="E6841" t="str">
        <f t="shared" si="215"/>
        <v/>
      </c>
      <c r="F6841" t="str">
        <f t="shared" si="214"/>
        <v/>
      </c>
      <c r="H6841" s="2"/>
      <c r="I6841">
        <f>+ABS(SUMIF($A$4:$A$11183,A6841,$H$4:$H$11183)-IF(ISERROR(VLOOKUP(A6841,Seguimiento_Mar_2025!G$4:U$356,15,FALSE)),0,VLOOKUP(A6841,Seguimiento_Mar_2025!G$4:U$356,15,FALSE)))</f>
        <v>0</v>
      </c>
    </row>
    <row r="6842" spans="1:9">
      <c r="A6842" s="2"/>
      <c r="B6842" s="1" t="str">
        <f>+IF(LEN(A6842)&gt;0,VLOOKUP(A6842,Seguimiento_Mar_2025!G$4:H$356,2,FALSE),"")</f>
        <v/>
      </c>
      <c r="C6842" s="1" t="str">
        <f>+IF(LEN(A6842)&gt;0,VLOOKUP(A6842,Seguimiento_Mar_2025!G$4:J$356,4,FALSE),"")</f>
        <v/>
      </c>
      <c r="D6842" s="2"/>
      <c r="E6842" t="str">
        <f t="shared" si="215"/>
        <v/>
      </c>
      <c r="F6842" t="str">
        <f t="shared" si="214"/>
        <v/>
      </c>
      <c r="H6842" s="2"/>
      <c r="I6842">
        <f>+ABS(SUMIF($A$4:$A$11183,A6842,$H$4:$H$11183)-IF(ISERROR(VLOOKUP(A6842,Seguimiento_Mar_2025!G$4:U$356,15,FALSE)),0,VLOOKUP(A6842,Seguimiento_Mar_2025!G$4:U$356,15,FALSE)))</f>
        <v>0</v>
      </c>
    </row>
    <row r="6843" spans="1:9">
      <c r="A6843" s="2"/>
      <c r="B6843" s="1" t="str">
        <f>+IF(LEN(A6843)&gt;0,VLOOKUP(A6843,Seguimiento_Mar_2025!G$4:H$356,2,FALSE),"")</f>
        <v/>
      </c>
      <c r="C6843" s="1" t="str">
        <f>+IF(LEN(A6843)&gt;0,VLOOKUP(A6843,Seguimiento_Mar_2025!G$4:J$356,4,FALSE),"")</f>
        <v/>
      </c>
      <c r="D6843" s="2"/>
      <c r="E6843" t="str">
        <f t="shared" si="215"/>
        <v/>
      </c>
      <c r="F6843" t="str">
        <f t="shared" si="214"/>
        <v/>
      </c>
      <c r="H6843" s="2"/>
      <c r="I6843">
        <f>+ABS(SUMIF($A$4:$A$11183,A6843,$H$4:$H$11183)-IF(ISERROR(VLOOKUP(A6843,Seguimiento_Mar_2025!G$4:U$356,15,FALSE)),0,VLOOKUP(A6843,Seguimiento_Mar_2025!G$4:U$356,15,FALSE)))</f>
        <v>0</v>
      </c>
    </row>
    <row r="6844" spans="1:9">
      <c r="A6844" s="2"/>
      <c r="B6844" s="1" t="str">
        <f>+IF(LEN(A6844)&gt;0,VLOOKUP(A6844,Seguimiento_Mar_2025!G$4:H$356,2,FALSE),"")</f>
        <v/>
      </c>
      <c r="C6844" s="1" t="str">
        <f>+IF(LEN(A6844)&gt;0,VLOOKUP(A6844,Seguimiento_Mar_2025!G$4:J$356,4,FALSE),"")</f>
        <v/>
      </c>
      <c r="D6844" s="2"/>
      <c r="E6844" t="str">
        <f t="shared" si="215"/>
        <v/>
      </c>
      <c r="F6844" t="str">
        <f t="shared" si="214"/>
        <v/>
      </c>
      <c r="H6844" s="2"/>
      <c r="I6844">
        <f>+ABS(SUMIF($A$4:$A$11183,A6844,$H$4:$H$11183)-IF(ISERROR(VLOOKUP(A6844,Seguimiento_Mar_2025!G$4:U$356,15,FALSE)),0,VLOOKUP(A6844,Seguimiento_Mar_2025!G$4:U$356,15,FALSE)))</f>
        <v>0</v>
      </c>
    </row>
    <row r="6845" spans="1:9">
      <c r="A6845" s="2"/>
      <c r="B6845" s="1" t="str">
        <f>+IF(LEN(A6845)&gt;0,VLOOKUP(A6845,Seguimiento_Mar_2025!G$4:H$356,2,FALSE),"")</f>
        <v/>
      </c>
      <c r="C6845" s="1" t="str">
        <f>+IF(LEN(A6845)&gt;0,VLOOKUP(A6845,Seguimiento_Mar_2025!G$4:J$356,4,FALSE),"")</f>
        <v/>
      </c>
      <c r="D6845" s="2"/>
      <c r="E6845" t="str">
        <f t="shared" si="215"/>
        <v/>
      </c>
      <c r="F6845" t="str">
        <f t="shared" si="214"/>
        <v/>
      </c>
      <c r="H6845" s="2"/>
      <c r="I6845">
        <f>+ABS(SUMIF($A$4:$A$11183,A6845,$H$4:$H$11183)-IF(ISERROR(VLOOKUP(A6845,Seguimiento_Mar_2025!G$4:U$356,15,FALSE)),0,VLOOKUP(A6845,Seguimiento_Mar_2025!G$4:U$356,15,FALSE)))</f>
        <v>0</v>
      </c>
    </row>
    <row r="6846" spans="1:9">
      <c r="A6846" s="2"/>
      <c r="B6846" s="1" t="str">
        <f>+IF(LEN(A6846)&gt;0,VLOOKUP(A6846,Seguimiento_Mar_2025!G$4:H$356,2,FALSE),"")</f>
        <v/>
      </c>
      <c r="C6846" s="1" t="str">
        <f>+IF(LEN(A6846)&gt;0,VLOOKUP(A6846,Seguimiento_Mar_2025!G$4:J$356,4,FALSE),"")</f>
        <v/>
      </c>
      <c r="D6846" s="2"/>
      <c r="E6846" t="str">
        <f t="shared" si="215"/>
        <v/>
      </c>
      <c r="F6846" t="str">
        <f t="shared" si="214"/>
        <v/>
      </c>
      <c r="H6846" s="2"/>
      <c r="I6846">
        <f>+ABS(SUMIF($A$4:$A$11183,A6846,$H$4:$H$11183)-IF(ISERROR(VLOOKUP(A6846,Seguimiento_Mar_2025!G$4:U$356,15,FALSE)),0,VLOOKUP(A6846,Seguimiento_Mar_2025!G$4:U$356,15,FALSE)))</f>
        <v>0</v>
      </c>
    </row>
    <row r="6847" spans="1:9">
      <c r="A6847" s="2"/>
      <c r="B6847" s="1" t="str">
        <f>+IF(LEN(A6847)&gt;0,VLOOKUP(A6847,Seguimiento_Mar_2025!G$4:H$356,2,FALSE),"")</f>
        <v/>
      </c>
      <c r="C6847" s="1" t="str">
        <f>+IF(LEN(A6847)&gt;0,VLOOKUP(A6847,Seguimiento_Mar_2025!G$4:J$356,4,FALSE),"")</f>
        <v/>
      </c>
      <c r="D6847" s="2"/>
      <c r="E6847" t="str">
        <f t="shared" si="215"/>
        <v/>
      </c>
      <c r="F6847" t="str">
        <f t="shared" si="214"/>
        <v/>
      </c>
      <c r="H6847" s="2"/>
      <c r="I6847">
        <f>+ABS(SUMIF($A$4:$A$11183,A6847,$H$4:$H$11183)-IF(ISERROR(VLOOKUP(A6847,Seguimiento_Mar_2025!G$4:U$356,15,FALSE)),0,VLOOKUP(A6847,Seguimiento_Mar_2025!G$4:U$356,15,FALSE)))</f>
        <v>0</v>
      </c>
    </row>
    <row r="6848" spans="1:9">
      <c r="A6848" s="2"/>
      <c r="B6848" s="1" t="str">
        <f>+IF(LEN(A6848)&gt;0,VLOOKUP(A6848,Seguimiento_Mar_2025!G$4:H$356,2,FALSE),"")</f>
        <v/>
      </c>
      <c r="C6848" s="1" t="str">
        <f>+IF(LEN(A6848)&gt;0,VLOOKUP(A6848,Seguimiento_Mar_2025!G$4:J$356,4,FALSE),"")</f>
        <v/>
      </c>
      <c r="D6848" s="2"/>
      <c r="E6848" t="str">
        <f t="shared" si="215"/>
        <v/>
      </c>
      <c r="F6848" t="str">
        <f t="shared" si="214"/>
        <v/>
      </c>
      <c r="H6848" s="2"/>
      <c r="I6848">
        <f>+ABS(SUMIF($A$4:$A$11183,A6848,$H$4:$H$11183)-IF(ISERROR(VLOOKUP(A6848,Seguimiento_Mar_2025!G$4:U$356,15,FALSE)),0,VLOOKUP(A6848,Seguimiento_Mar_2025!G$4:U$356,15,FALSE)))</f>
        <v>0</v>
      </c>
    </row>
    <row r="6849" spans="1:9">
      <c r="A6849" s="2"/>
      <c r="B6849" s="1" t="str">
        <f>+IF(LEN(A6849)&gt;0,VLOOKUP(A6849,Seguimiento_Mar_2025!G$4:H$356,2,FALSE),"")</f>
        <v/>
      </c>
      <c r="C6849" s="1" t="str">
        <f>+IF(LEN(A6849)&gt;0,VLOOKUP(A6849,Seguimiento_Mar_2025!G$4:J$356,4,FALSE),"")</f>
        <v/>
      </c>
      <c r="D6849" s="2"/>
      <c r="E6849" t="str">
        <f t="shared" si="215"/>
        <v/>
      </c>
      <c r="F6849" t="str">
        <f t="shared" si="214"/>
        <v/>
      </c>
      <c r="H6849" s="2"/>
      <c r="I6849">
        <f>+ABS(SUMIF($A$4:$A$11183,A6849,$H$4:$H$11183)-IF(ISERROR(VLOOKUP(A6849,Seguimiento_Mar_2025!G$4:U$356,15,FALSE)),0,VLOOKUP(A6849,Seguimiento_Mar_2025!G$4:U$356,15,FALSE)))</f>
        <v>0</v>
      </c>
    </row>
    <row r="6850" spans="1:9">
      <c r="A6850" s="2"/>
      <c r="B6850" s="1" t="str">
        <f>+IF(LEN(A6850)&gt;0,VLOOKUP(A6850,Seguimiento_Mar_2025!G$4:H$356,2,FALSE),"")</f>
        <v/>
      </c>
      <c r="C6850" s="1" t="str">
        <f>+IF(LEN(A6850)&gt;0,VLOOKUP(A6850,Seguimiento_Mar_2025!G$4:J$356,4,FALSE),"")</f>
        <v/>
      </c>
      <c r="D6850" s="2"/>
      <c r="E6850" t="str">
        <f t="shared" si="215"/>
        <v/>
      </c>
      <c r="F6850" t="str">
        <f t="shared" si="214"/>
        <v/>
      </c>
      <c r="H6850" s="2"/>
      <c r="I6850">
        <f>+ABS(SUMIF($A$4:$A$11183,A6850,$H$4:$H$11183)-IF(ISERROR(VLOOKUP(A6850,Seguimiento_Mar_2025!G$4:U$356,15,FALSE)),0,VLOOKUP(A6850,Seguimiento_Mar_2025!G$4:U$356,15,FALSE)))</f>
        <v>0</v>
      </c>
    </row>
    <row r="6851" spans="1:9">
      <c r="A6851" s="2"/>
      <c r="B6851" s="1" t="str">
        <f>+IF(LEN(A6851)&gt;0,VLOOKUP(A6851,Seguimiento_Mar_2025!G$4:H$356,2,FALSE),"")</f>
        <v/>
      </c>
      <c r="C6851" s="1" t="str">
        <f>+IF(LEN(A6851)&gt;0,VLOOKUP(A6851,Seguimiento_Mar_2025!G$4:J$356,4,FALSE),"")</f>
        <v/>
      </c>
      <c r="D6851" s="2"/>
      <c r="E6851" t="str">
        <f t="shared" si="215"/>
        <v/>
      </c>
      <c r="F6851" t="str">
        <f t="shared" si="214"/>
        <v/>
      </c>
      <c r="H6851" s="2"/>
      <c r="I6851">
        <f>+ABS(SUMIF($A$4:$A$11183,A6851,$H$4:$H$11183)-IF(ISERROR(VLOOKUP(A6851,Seguimiento_Mar_2025!G$4:U$356,15,FALSE)),0,VLOOKUP(A6851,Seguimiento_Mar_2025!G$4:U$356,15,FALSE)))</f>
        <v>0</v>
      </c>
    </row>
    <row r="6852" spans="1:9">
      <c r="A6852" s="2"/>
      <c r="B6852" s="1" t="str">
        <f>+IF(LEN(A6852)&gt;0,VLOOKUP(A6852,Seguimiento_Mar_2025!G$4:H$356,2,FALSE),"")</f>
        <v/>
      </c>
      <c r="C6852" s="1" t="str">
        <f>+IF(LEN(A6852)&gt;0,VLOOKUP(A6852,Seguimiento_Mar_2025!G$4:J$356,4,FALSE),"")</f>
        <v/>
      </c>
      <c r="D6852" s="2"/>
      <c r="E6852" t="str">
        <f t="shared" si="215"/>
        <v/>
      </c>
      <c r="F6852" t="str">
        <f t="shared" ref="F6852:F6915" si="216">+IF(IF(LEN(E6852)&gt;0,COUNTIF($E$4:$E$11183,E6852),"")=1,"",IF(LEN(E6852)&gt;0,COUNTIF($E$4:$E$11183,E6852),""))</f>
        <v/>
      </c>
      <c r="H6852" s="2"/>
      <c r="I6852">
        <f>+ABS(SUMIF($A$4:$A$11183,A6852,$H$4:$H$11183)-IF(ISERROR(VLOOKUP(A6852,Seguimiento_Mar_2025!G$4:U$356,15,FALSE)),0,VLOOKUP(A6852,Seguimiento_Mar_2025!G$4:U$356,15,FALSE)))</f>
        <v>0</v>
      </c>
    </row>
    <row r="6853" spans="1:9">
      <c r="A6853" s="2"/>
      <c r="B6853" s="1" t="str">
        <f>+IF(LEN(A6853)&gt;0,VLOOKUP(A6853,Seguimiento_Mar_2025!G$4:H$356,2,FALSE),"")</f>
        <v/>
      </c>
      <c r="C6853" s="1" t="str">
        <f>+IF(LEN(A6853)&gt;0,VLOOKUP(A6853,Seguimiento_Mar_2025!G$4:J$356,4,FALSE),"")</f>
        <v/>
      </c>
      <c r="D6853" s="2"/>
      <c r="E6853" t="str">
        <f t="shared" si="215"/>
        <v/>
      </c>
      <c r="F6853" t="str">
        <f t="shared" si="216"/>
        <v/>
      </c>
      <c r="H6853" s="2"/>
      <c r="I6853">
        <f>+ABS(SUMIF($A$4:$A$11183,A6853,$H$4:$H$11183)-IF(ISERROR(VLOOKUP(A6853,Seguimiento_Mar_2025!G$4:U$356,15,FALSE)),0,VLOOKUP(A6853,Seguimiento_Mar_2025!G$4:U$356,15,FALSE)))</f>
        <v>0</v>
      </c>
    </row>
    <row r="6854" spans="1:9">
      <c r="A6854" s="2"/>
      <c r="B6854" s="1" t="str">
        <f>+IF(LEN(A6854)&gt;0,VLOOKUP(A6854,Seguimiento_Mar_2025!G$4:H$356,2,FALSE),"")</f>
        <v/>
      </c>
      <c r="C6854" s="1" t="str">
        <f>+IF(LEN(A6854)&gt;0,VLOOKUP(A6854,Seguimiento_Mar_2025!G$4:J$356,4,FALSE),"")</f>
        <v/>
      </c>
      <c r="D6854" s="2"/>
      <c r="E6854" t="str">
        <f t="shared" si="215"/>
        <v/>
      </c>
      <c r="F6854" t="str">
        <f t="shared" si="216"/>
        <v/>
      </c>
      <c r="H6854" s="2"/>
      <c r="I6854">
        <f>+ABS(SUMIF($A$4:$A$11183,A6854,$H$4:$H$11183)-IF(ISERROR(VLOOKUP(A6854,Seguimiento_Mar_2025!G$4:U$356,15,FALSE)),0,VLOOKUP(A6854,Seguimiento_Mar_2025!G$4:U$356,15,FALSE)))</f>
        <v>0</v>
      </c>
    </row>
    <row r="6855" spans="1:9">
      <c r="A6855" s="2"/>
      <c r="B6855" s="1" t="str">
        <f>+IF(LEN(A6855)&gt;0,VLOOKUP(A6855,Seguimiento_Mar_2025!G$4:H$356,2,FALSE),"")</f>
        <v/>
      </c>
      <c r="C6855" s="1" t="str">
        <f>+IF(LEN(A6855)&gt;0,VLOOKUP(A6855,Seguimiento_Mar_2025!G$4:J$356,4,FALSE),"")</f>
        <v/>
      </c>
      <c r="D6855" s="2"/>
      <c r="E6855" t="str">
        <f t="shared" si="215"/>
        <v/>
      </c>
      <c r="F6855" t="str">
        <f t="shared" si="216"/>
        <v/>
      </c>
      <c r="H6855" s="2"/>
      <c r="I6855">
        <f>+ABS(SUMIF($A$4:$A$11183,A6855,$H$4:$H$11183)-IF(ISERROR(VLOOKUP(A6855,Seguimiento_Mar_2025!G$4:U$356,15,FALSE)),0,VLOOKUP(A6855,Seguimiento_Mar_2025!G$4:U$356,15,FALSE)))</f>
        <v>0</v>
      </c>
    </row>
    <row r="6856" spans="1:9">
      <c r="A6856" s="2"/>
      <c r="B6856" s="1" t="str">
        <f>+IF(LEN(A6856)&gt;0,VLOOKUP(A6856,Seguimiento_Mar_2025!G$4:H$356,2,FALSE),"")</f>
        <v/>
      </c>
      <c r="C6856" s="1" t="str">
        <f>+IF(LEN(A6856)&gt;0,VLOOKUP(A6856,Seguimiento_Mar_2025!G$4:J$356,4,FALSE),"")</f>
        <v/>
      </c>
      <c r="D6856" s="2"/>
      <c r="E6856" t="str">
        <f t="shared" si="215"/>
        <v/>
      </c>
      <c r="F6856" t="str">
        <f t="shared" si="216"/>
        <v/>
      </c>
      <c r="H6856" s="2"/>
      <c r="I6856">
        <f>+ABS(SUMIF($A$4:$A$11183,A6856,$H$4:$H$11183)-IF(ISERROR(VLOOKUP(A6856,Seguimiento_Mar_2025!G$4:U$356,15,FALSE)),0,VLOOKUP(A6856,Seguimiento_Mar_2025!G$4:U$356,15,FALSE)))</f>
        <v>0</v>
      </c>
    </row>
    <row r="6857" spans="1:9">
      <c r="A6857" s="2"/>
      <c r="B6857" s="1" t="str">
        <f>+IF(LEN(A6857)&gt;0,VLOOKUP(A6857,Seguimiento_Mar_2025!G$4:H$356,2,FALSE),"")</f>
        <v/>
      </c>
      <c r="C6857" s="1" t="str">
        <f>+IF(LEN(A6857)&gt;0,VLOOKUP(A6857,Seguimiento_Mar_2025!G$4:J$356,4,FALSE),"")</f>
        <v/>
      </c>
      <c r="D6857" s="2"/>
      <c r="E6857" t="str">
        <f t="shared" si="215"/>
        <v/>
      </c>
      <c r="F6857" t="str">
        <f t="shared" si="216"/>
        <v/>
      </c>
      <c r="H6857" s="2"/>
      <c r="I6857">
        <f>+ABS(SUMIF($A$4:$A$11183,A6857,$H$4:$H$11183)-IF(ISERROR(VLOOKUP(A6857,Seguimiento_Mar_2025!G$4:U$356,15,FALSE)),0,VLOOKUP(A6857,Seguimiento_Mar_2025!G$4:U$356,15,FALSE)))</f>
        <v>0</v>
      </c>
    </row>
    <row r="6858" spans="1:9">
      <c r="A6858" s="2"/>
      <c r="B6858" s="1" t="str">
        <f>+IF(LEN(A6858)&gt;0,VLOOKUP(A6858,Seguimiento_Mar_2025!G$4:H$356,2,FALSE),"")</f>
        <v/>
      </c>
      <c r="C6858" s="1" t="str">
        <f>+IF(LEN(A6858)&gt;0,VLOOKUP(A6858,Seguimiento_Mar_2025!G$4:J$356,4,FALSE),"")</f>
        <v/>
      </c>
      <c r="D6858" s="2"/>
      <c r="E6858" t="str">
        <f t="shared" si="215"/>
        <v/>
      </c>
      <c r="F6858" t="str">
        <f t="shared" si="216"/>
        <v/>
      </c>
      <c r="H6858" s="2"/>
      <c r="I6858">
        <f>+ABS(SUMIF($A$4:$A$11183,A6858,$H$4:$H$11183)-IF(ISERROR(VLOOKUP(A6858,Seguimiento_Mar_2025!G$4:U$356,15,FALSE)),0,VLOOKUP(A6858,Seguimiento_Mar_2025!G$4:U$356,15,FALSE)))</f>
        <v>0</v>
      </c>
    </row>
    <row r="6859" spans="1:9">
      <c r="A6859" s="2"/>
      <c r="B6859" s="1" t="str">
        <f>+IF(LEN(A6859)&gt;0,VLOOKUP(A6859,Seguimiento_Mar_2025!G$4:H$356,2,FALSE),"")</f>
        <v/>
      </c>
      <c r="C6859" s="1" t="str">
        <f>+IF(LEN(A6859)&gt;0,VLOOKUP(A6859,Seguimiento_Mar_2025!G$4:J$356,4,FALSE),"")</f>
        <v/>
      </c>
      <c r="D6859" s="2"/>
      <c r="E6859" t="str">
        <f t="shared" si="215"/>
        <v/>
      </c>
      <c r="F6859" t="str">
        <f t="shared" si="216"/>
        <v/>
      </c>
      <c r="H6859" s="2"/>
      <c r="I6859">
        <f>+ABS(SUMIF($A$4:$A$11183,A6859,$H$4:$H$11183)-IF(ISERROR(VLOOKUP(A6859,Seguimiento_Mar_2025!G$4:U$356,15,FALSE)),0,VLOOKUP(A6859,Seguimiento_Mar_2025!G$4:U$356,15,FALSE)))</f>
        <v>0</v>
      </c>
    </row>
    <row r="6860" spans="1:9">
      <c r="A6860" s="2"/>
      <c r="B6860" s="1" t="str">
        <f>+IF(LEN(A6860)&gt;0,VLOOKUP(A6860,Seguimiento_Mar_2025!G$4:H$356,2,FALSE),"")</f>
        <v/>
      </c>
      <c r="C6860" s="1" t="str">
        <f>+IF(LEN(A6860)&gt;0,VLOOKUP(A6860,Seguimiento_Mar_2025!G$4:J$356,4,FALSE),"")</f>
        <v/>
      </c>
      <c r="D6860" s="2"/>
      <c r="E6860" t="str">
        <f t="shared" si="215"/>
        <v/>
      </c>
      <c r="F6860" t="str">
        <f t="shared" si="216"/>
        <v/>
      </c>
      <c r="H6860" s="2"/>
      <c r="I6860">
        <f>+ABS(SUMIF($A$4:$A$11183,A6860,$H$4:$H$11183)-IF(ISERROR(VLOOKUP(A6860,Seguimiento_Mar_2025!G$4:U$356,15,FALSE)),0,VLOOKUP(A6860,Seguimiento_Mar_2025!G$4:U$356,15,FALSE)))</f>
        <v>0</v>
      </c>
    </row>
    <row r="6861" spans="1:9">
      <c r="A6861" s="2"/>
      <c r="B6861" s="1" t="str">
        <f>+IF(LEN(A6861)&gt;0,VLOOKUP(A6861,Seguimiento_Mar_2025!G$4:H$356,2,FALSE),"")</f>
        <v/>
      </c>
      <c r="C6861" s="1" t="str">
        <f>+IF(LEN(A6861)&gt;0,VLOOKUP(A6861,Seguimiento_Mar_2025!G$4:J$356,4,FALSE),"")</f>
        <v/>
      </c>
      <c r="D6861" s="2"/>
      <c r="E6861" t="str">
        <f t="shared" si="215"/>
        <v/>
      </c>
      <c r="F6861" t="str">
        <f t="shared" si="216"/>
        <v/>
      </c>
      <c r="H6861" s="2"/>
      <c r="I6861">
        <f>+ABS(SUMIF($A$4:$A$11183,A6861,$H$4:$H$11183)-IF(ISERROR(VLOOKUP(A6861,Seguimiento_Mar_2025!G$4:U$356,15,FALSE)),0,VLOOKUP(A6861,Seguimiento_Mar_2025!G$4:U$356,15,FALSE)))</f>
        <v>0</v>
      </c>
    </row>
    <row r="6862" spans="1:9">
      <c r="A6862" s="2"/>
      <c r="B6862" s="1" t="str">
        <f>+IF(LEN(A6862)&gt;0,VLOOKUP(A6862,Seguimiento_Mar_2025!G$4:H$356,2,FALSE),"")</f>
        <v/>
      </c>
      <c r="C6862" s="1" t="str">
        <f>+IF(LEN(A6862)&gt;0,VLOOKUP(A6862,Seguimiento_Mar_2025!G$4:J$356,4,FALSE),"")</f>
        <v/>
      </c>
      <c r="D6862" s="2"/>
      <c r="E6862" t="str">
        <f t="shared" si="215"/>
        <v/>
      </c>
      <c r="F6862" t="str">
        <f t="shared" si="216"/>
        <v/>
      </c>
      <c r="H6862" s="2"/>
      <c r="I6862">
        <f>+ABS(SUMIF($A$4:$A$11183,A6862,$H$4:$H$11183)-IF(ISERROR(VLOOKUP(A6862,Seguimiento_Mar_2025!G$4:U$356,15,FALSE)),0,VLOOKUP(A6862,Seguimiento_Mar_2025!G$4:U$356,15,FALSE)))</f>
        <v>0</v>
      </c>
    </row>
    <row r="6863" spans="1:9">
      <c r="A6863" s="2"/>
      <c r="B6863" s="1" t="str">
        <f>+IF(LEN(A6863)&gt;0,VLOOKUP(A6863,Seguimiento_Mar_2025!G$4:H$356,2,FALSE),"")</f>
        <v/>
      </c>
      <c r="C6863" s="1" t="str">
        <f>+IF(LEN(A6863)&gt;0,VLOOKUP(A6863,Seguimiento_Mar_2025!G$4:J$356,4,FALSE),"")</f>
        <v/>
      </c>
      <c r="D6863" s="2"/>
      <c r="E6863" t="str">
        <f t="shared" si="215"/>
        <v/>
      </c>
      <c r="F6863" t="str">
        <f t="shared" si="216"/>
        <v/>
      </c>
      <c r="H6863" s="2"/>
      <c r="I6863">
        <f>+ABS(SUMIF($A$4:$A$11183,A6863,$H$4:$H$11183)-IF(ISERROR(VLOOKUP(A6863,Seguimiento_Mar_2025!G$4:U$356,15,FALSE)),0,VLOOKUP(A6863,Seguimiento_Mar_2025!G$4:U$356,15,FALSE)))</f>
        <v>0</v>
      </c>
    </row>
    <row r="6864" spans="1:9">
      <c r="A6864" s="2"/>
      <c r="B6864" s="1" t="str">
        <f>+IF(LEN(A6864)&gt;0,VLOOKUP(A6864,Seguimiento_Mar_2025!G$4:H$356,2,FALSE),"")</f>
        <v/>
      </c>
      <c r="C6864" s="1" t="str">
        <f>+IF(LEN(A6864)&gt;0,VLOOKUP(A6864,Seguimiento_Mar_2025!G$4:J$356,4,FALSE),"")</f>
        <v/>
      </c>
      <c r="D6864" s="2"/>
      <c r="E6864" t="str">
        <f t="shared" si="215"/>
        <v/>
      </c>
      <c r="F6864" t="str">
        <f t="shared" si="216"/>
        <v/>
      </c>
      <c r="H6864" s="2"/>
      <c r="I6864">
        <f>+ABS(SUMIF($A$4:$A$11183,A6864,$H$4:$H$11183)-IF(ISERROR(VLOOKUP(A6864,Seguimiento_Mar_2025!G$4:U$356,15,FALSE)),0,VLOOKUP(A6864,Seguimiento_Mar_2025!G$4:U$356,15,FALSE)))</f>
        <v>0</v>
      </c>
    </row>
    <row r="6865" spans="1:9">
      <c r="A6865" s="2"/>
      <c r="B6865" s="1" t="str">
        <f>+IF(LEN(A6865)&gt;0,VLOOKUP(A6865,Seguimiento_Mar_2025!G$4:H$356,2,FALSE),"")</f>
        <v/>
      </c>
      <c r="C6865" s="1" t="str">
        <f>+IF(LEN(A6865)&gt;0,VLOOKUP(A6865,Seguimiento_Mar_2025!G$4:J$356,4,FALSE),"")</f>
        <v/>
      </c>
      <c r="D6865" s="2"/>
      <c r="E6865" t="str">
        <f t="shared" si="215"/>
        <v/>
      </c>
      <c r="F6865" t="str">
        <f t="shared" si="216"/>
        <v/>
      </c>
      <c r="H6865" s="2"/>
      <c r="I6865">
        <f>+ABS(SUMIF($A$4:$A$11183,A6865,$H$4:$H$11183)-IF(ISERROR(VLOOKUP(A6865,Seguimiento_Mar_2025!G$4:U$356,15,FALSE)),0,VLOOKUP(A6865,Seguimiento_Mar_2025!G$4:U$356,15,FALSE)))</f>
        <v>0</v>
      </c>
    </row>
    <row r="6866" spans="1:9">
      <c r="A6866" s="2"/>
      <c r="B6866" s="1" t="str">
        <f>+IF(LEN(A6866)&gt;0,VLOOKUP(A6866,Seguimiento_Mar_2025!G$4:H$356,2,FALSE),"")</f>
        <v/>
      </c>
      <c r="C6866" s="1" t="str">
        <f>+IF(LEN(A6866)&gt;0,VLOOKUP(A6866,Seguimiento_Mar_2025!G$4:J$356,4,FALSE),"")</f>
        <v/>
      </c>
      <c r="D6866" s="2"/>
      <c r="E6866" t="str">
        <f t="shared" si="215"/>
        <v/>
      </c>
      <c r="F6866" t="str">
        <f t="shared" si="216"/>
        <v/>
      </c>
      <c r="H6866" s="2"/>
      <c r="I6866">
        <f>+ABS(SUMIF($A$4:$A$11183,A6866,$H$4:$H$11183)-IF(ISERROR(VLOOKUP(A6866,Seguimiento_Mar_2025!G$4:U$356,15,FALSE)),0,VLOOKUP(A6866,Seguimiento_Mar_2025!G$4:U$356,15,FALSE)))</f>
        <v>0</v>
      </c>
    </row>
    <row r="6867" spans="1:9">
      <c r="A6867" s="2"/>
      <c r="B6867" s="1" t="str">
        <f>+IF(LEN(A6867)&gt;0,VLOOKUP(A6867,Seguimiento_Mar_2025!G$4:H$356,2,FALSE),"")</f>
        <v/>
      </c>
      <c r="C6867" s="1" t="str">
        <f>+IF(LEN(A6867)&gt;0,VLOOKUP(A6867,Seguimiento_Mar_2025!G$4:J$356,4,FALSE),"")</f>
        <v/>
      </c>
      <c r="D6867" s="2"/>
      <c r="E6867" t="str">
        <f t="shared" si="215"/>
        <v/>
      </c>
      <c r="F6867" t="str">
        <f t="shared" si="216"/>
        <v/>
      </c>
      <c r="H6867" s="2"/>
      <c r="I6867">
        <f>+ABS(SUMIF($A$4:$A$11183,A6867,$H$4:$H$11183)-IF(ISERROR(VLOOKUP(A6867,Seguimiento_Mar_2025!G$4:U$356,15,FALSE)),0,VLOOKUP(A6867,Seguimiento_Mar_2025!G$4:U$356,15,FALSE)))</f>
        <v>0</v>
      </c>
    </row>
    <row r="6868" spans="1:9">
      <c r="A6868" s="2"/>
      <c r="B6868" s="1" t="str">
        <f>+IF(LEN(A6868)&gt;0,VLOOKUP(A6868,Seguimiento_Mar_2025!G$4:H$356,2,FALSE),"")</f>
        <v/>
      </c>
      <c r="C6868" s="1" t="str">
        <f>+IF(LEN(A6868)&gt;0,VLOOKUP(A6868,Seguimiento_Mar_2025!G$4:J$356,4,FALSE),"")</f>
        <v/>
      </c>
      <c r="D6868" s="2"/>
      <c r="E6868" t="str">
        <f t="shared" si="215"/>
        <v/>
      </c>
      <c r="F6868" t="str">
        <f t="shared" si="216"/>
        <v/>
      </c>
      <c r="H6868" s="2"/>
      <c r="I6868">
        <f>+ABS(SUMIF($A$4:$A$11183,A6868,$H$4:$H$11183)-IF(ISERROR(VLOOKUP(A6868,Seguimiento_Mar_2025!G$4:U$356,15,FALSE)),0,VLOOKUP(A6868,Seguimiento_Mar_2025!G$4:U$356,15,FALSE)))</f>
        <v>0</v>
      </c>
    </row>
    <row r="6869" spans="1:9">
      <c r="A6869" s="2"/>
      <c r="B6869" s="1" t="str">
        <f>+IF(LEN(A6869)&gt;0,VLOOKUP(A6869,Seguimiento_Mar_2025!G$4:H$356,2,FALSE),"")</f>
        <v/>
      </c>
      <c r="C6869" s="1" t="str">
        <f>+IF(LEN(A6869)&gt;0,VLOOKUP(A6869,Seguimiento_Mar_2025!G$4:J$356,4,FALSE),"")</f>
        <v/>
      </c>
      <c r="D6869" s="2"/>
      <c r="E6869" t="str">
        <f t="shared" si="215"/>
        <v/>
      </c>
      <c r="F6869" t="str">
        <f t="shared" si="216"/>
        <v/>
      </c>
      <c r="H6869" s="2"/>
      <c r="I6869">
        <f>+ABS(SUMIF($A$4:$A$11183,A6869,$H$4:$H$11183)-IF(ISERROR(VLOOKUP(A6869,Seguimiento_Mar_2025!G$4:U$356,15,FALSE)),0,VLOOKUP(A6869,Seguimiento_Mar_2025!G$4:U$356,15,FALSE)))</f>
        <v>0</v>
      </c>
    </row>
    <row r="6870" spans="1:9">
      <c r="A6870" s="2"/>
      <c r="B6870" s="1" t="str">
        <f>+IF(LEN(A6870)&gt;0,VLOOKUP(A6870,Seguimiento_Mar_2025!G$4:H$356,2,FALSE),"")</f>
        <v/>
      </c>
      <c r="C6870" s="1" t="str">
        <f>+IF(LEN(A6870)&gt;0,VLOOKUP(A6870,Seguimiento_Mar_2025!G$4:J$356,4,FALSE),"")</f>
        <v/>
      </c>
      <c r="D6870" s="2"/>
      <c r="E6870" t="str">
        <f t="shared" si="215"/>
        <v/>
      </c>
      <c r="F6870" t="str">
        <f t="shared" si="216"/>
        <v/>
      </c>
      <c r="H6870" s="2"/>
      <c r="I6870">
        <f>+ABS(SUMIF($A$4:$A$11183,A6870,$H$4:$H$11183)-IF(ISERROR(VLOOKUP(A6870,Seguimiento_Mar_2025!G$4:U$356,15,FALSE)),0,VLOOKUP(A6870,Seguimiento_Mar_2025!G$4:U$356,15,FALSE)))</f>
        <v>0</v>
      </c>
    </row>
    <row r="6871" spans="1:9">
      <c r="A6871" s="2"/>
      <c r="B6871" s="1" t="str">
        <f>+IF(LEN(A6871)&gt;0,VLOOKUP(A6871,Seguimiento_Mar_2025!G$4:H$356,2,FALSE),"")</f>
        <v/>
      </c>
      <c r="C6871" s="1" t="str">
        <f>+IF(LEN(A6871)&gt;0,VLOOKUP(A6871,Seguimiento_Mar_2025!G$4:J$356,4,FALSE),"")</f>
        <v/>
      </c>
      <c r="D6871" s="2"/>
      <c r="E6871" t="str">
        <f t="shared" si="215"/>
        <v/>
      </c>
      <c r="F6871" t="str">
        <f t="shared" si="216"/>
        <v/>
      </c>
      <c r="H6871" s="2"/>
      <c r="I6871">
        <f>+ABS(SUMIF($A$4:$A$11183,A6871,$H$4:$H$11183)-IF(ISERROR(VLOOKUP(A6871,Seguimiento_Mar_2025!G$4:U$356,15,FALSE)),0,VLOOKUP(A6871,Seguimiento_Mar_2025!G$4:U$356,15,FALSE)))</f>
        <v>0</v>
      </c>
    </row>
    <row r="6872" spans="1:9">
      <c r="A6872" s="2"/>
      <c r="B6872" s="1" t="str">
        <f>+IF(LEN(A6872)&gt;0,VLOOKUP(A6872,Seguimiento_Mar_2025!G$4:H$356,2,FALSE),"")</f>
        <v/>
      </c>
      <c r="C6872" s="1" t="str">
        <f>+IF(LEN(A6872)&gt;0,VLOOKUP(A6872,Seguimiento_Mar_2025!G$4:J$356,4,FALSE),"")</f>
        <v/>
      </c>
      <c r="D6872" s="2"/>
      <c r="E6872" t="str">
        <f t="shared" si="215"/>
        <v/>
      </c>
      <c r="F6872" t="str">
        <f t="shared" si="216"/>
        <v/>
      </c>
      <c r="H6872" s="2"/>
      <c r="I6872">
        <f>+ABS(SUMIF($A$4:$A$11183,A6872,$H$4:$H$11183)-IF(ISERROR(VLOOKUP(A6872,Seguimiento_Mar_2025!G$4:U$356,15,FALSE)),0,VLOOKUP(A6872,Seguimiento_Mar_2025!G$4:U$356,15,FALSE)))</f>
        <v>0</v>
      </c>
    </row>
    <row r="6873" spans="1:9">
      <c r="A6873" s="2"/>
      <c r="B6873" s="1" t="str">
        <f>+IF(LEN(A6873)&gt;0,VLOOKUP(A6873,Seguimiento_Mar_2025!G$4:H$356,2,FALSE),"")</f>
        <v/>
      </c>
      <c r="C6873" s="1" t="str">
        <f>+IF(LEN(A6873)&gt;0,VLOOKUP(A6873,Seguimiento_Mar_2025!G$4:J$356,4,FALSE),"")</f>
        <v/>
      </c>
      <c r="D6873" s="2"/>
      <c r="E6873" t="str">
        <f t="shared" si="215"/>
        <v/>
      </c>
      <c r="F6873" t="str">
        <f t="shared" si="216"/>
        <v/>
      </c>
      <c r="H6873" s="2"/>
      <c r="I6873">
        <f>+ABS(SUMIF($A$4:$A$11183,A6873,$H$4:$H$11183)-IF(ISERROR(VLOOKUP(A6873,Seguimiento_Mar_2025!G$4:U$356,15,FALSE)),0,VLOOKUP(A6873,Seguimiento_Mar_2025!G$4:U$356,15,FALSE)))</f>
        <v>0</v>
      </c>
    </row>
    <row r="6874" spans="1:9">
      <c r="A6874" s="2"/>
      <c r="B6874" s="1" t="str">
        <f>+IF(LEN(A6874)&gt;0,VLOOKUP(A6874,Seguimiento_Mar_2025!G$4:H$356,2,FALSE),"")</f>
        <v/>
      </c>
      <c r="C6874" s="1" t="str">
        <f>+IF(LEN(A6874)&gt;0,VLOOKUP(A6874,Seguimiento_Mar_2025!G$4:J$356,4,FALSE),"")</f>
        <v/>
      </c>
      <c r="D6874" s="2"/>
      <c r="E6874" t="str">
        <f t="shared" si="215"/>
        <v/>
      </c>
      <c r="F6874" t="str">
        <f t="shared" si="216"/>
        <v/>
      </c>
      <c r="H6874" s="2"/>
      <c r="I6874">
        <f>+ABS(SUMIF($A$4:$A$11183,A6874,$H$4:$H$11183)-IF(ISERROR(VLOOKUP(A6874,Seguimiento_Mar_2025!G$4:U$356,15,FALSE)),0,VLOOKUP(A6874,Seguimiento_Mar_2025!G$4:U$356,15,FALSE)))</f>
        <v>0</v>
      </c>
    </row>
    <row r="6875" spans="1:9">
      <c r="A6875" s="2"/>
      <c r="B6875" s="1" t="str">
        <f>+IF(LEN(A6875)&gt;0,VLOOKUP(A6875,Seguimiento_Mar_2025!G$4:H$356,2,FALSE),"")</f>
        <v/>
      </c>
      <c r="C6875" s="1" t="str">
        <f>+IF(LEN(A6875)&gt;0,VLOOKUP(A6875,Seguimiento_Mar_2025!G$4:J$356,4,FALSE),"")</f>
        <v/>
      </c>
      <c r="D6875" s="2"/>
      <c r="E6875" t="str">
        <f t="shared" si="215"/>
        <v/>
      </c>
      <c r="F6875" t="str">
        <f t="shared" si="216"/>
        <v/>
      </c>
      <c r="H6875" s="2"/>
      <c r="I6875">
        <f>+ABS(SUMIF($A$4:$A$11183,A6875,$H$4:$H$11183)-IF(ISERROR(VLOOKUP(A6875,Seguimiento_Mar_2025!G$4:U$356,15,FALSE)),0,VLOOKUP(A6875,Seguimiento_Mar_2025!G$4:U$356,15,FALSE)))</f>
        <v>0</v>
      </c>
    </row>
    <row r="6876" spans="1:9">
      <c r="A6876" s="2"/>
      <c r="B6876" s="1" t="str">
        <f>+IF(LEN(A6876)&gt;0,VLOOKUP(A6876,Seguimiento_Mar_2025!G$4:H$356,2,FALSE),"")</f>
        <v/>
      </c>
      <c r="C6876" s="1" t="str">
        <f>+IF(LEN(A6876)&gt;0,VLOOKUP(A6876,Seguimiento_Mar_2025!G$4:J$356,4,FALSE),"")</f>
        <v/>
      </c>
      <c r="D6876" s="2"/>
      <c r="E6876" t="str">
        <f t="shared" si="215"/>
        <v/>
      </c>
      <c r="F6876" t="str">
        <f t="shared" si="216"/>
        <v/>
      </c>
      <c r="H6876" s="2"/>
      <c r="I6876">
        <f>+ABS(SUMIF($A$4:$A$11183,A6876,$H$4:$H$11183)-IF(ISERROR(VLOOKUP(A6876,Seguimiento_Mar_2025!G$4:U$356,15,FALSE)),0,VLOOKUP(A6876,Seguimiento_Mar_2025!G$4:U$356,15,FALSE)))</f>
        <v>0</v>
      </c>
    </row>
    <row r="6877" spans="1:9">
      <c r="A6877" s="2"/>
      <c r="B6877" s="1" t="str">
        <f>+IF(LEN(A6877)&gt;0,VLOOKUP(A6877,Seguimiento_Mar_2025!G$4:H$356,2,FALSE),"")</f>
        <v/>
      </c>
      <c r="C6877" s="1" t="str">
        <f>+IF(LEN(A6877)&gt;0,VLOOKUP(A6877,Seguimiento_Mar_2025!G$4:J$356,4,FALSE),"")</f>
        <v/>
      </c>
      <c r="D6877" s="2"/>
      <c r="E6877" t="str">
        <f t="shared" si="215"/>
        <v/>
      </c>
      <c r="F6877" t="str">
        <f t="shared" si="216"/>
        <v/>
      </c>
      <c r="H6877" s="2"/>
      <c r="I6877">
        <f>+ABS(SUMIF($A$4:$A$11183,A6877,$H$4:$H$11183)-IF(ISERROR(VLOOKUP(A6877,Seguimiento_Mar_2025!G$4:U$356,15,FALSE)),0,VLOOKUP(A6877,Seguimiento_Mar_2025!G$4:U$356,15,FALSE)))</f>
        <v>0</v>
      </c>
    </row>
    <row r="6878" spans="1:9">
      <c r="A6878" s="2"/>
      <c r="B6878" s="1" t="str">
        <f>+IF(LEN(A6878)&gt;0,VLOOKUP(A6878,Seguimiento_Mar_2025!G$4:H$356,2,FALSE),"")</f>
        <v/>
      </c>
      <c r="C6878" s="1" t="str">
        <f>+IF(LEN(A6878)&gt;0,VLOOKUP(A6878,Seguimiento_Mar_2025!G$4:J$356,4,FALSE),"")</f>
        <v/>
      </c>
      <c r="D6878" s="2"/>
      <c r="E6878" t="str">
        <f t="shared" si="215"/>
        <v/>
      </c>
      <c r="F6878" t="str">
        <f t="shared" si="216"/>
        <v/>
      </c>
      <c r="H6878" s="2"/>
      <c r="I6878">
        <f>+ABS(SUMIF($A$4:$A$11183,A6878,$H$4:$H$11183)-IF(ISERROR(VLOOKUP(A6878,Seguimiento_Mar_2025!G$4:U$356,15,FALSE)),0,VLOOKUP(A6878,Seguimiento_Mar_2025!G$4:U$356,15,FALSE)))</f>
        <v>0</v>
      </c>
    </row>
    <row r="6879" spans="1:9">
      <c r="A6879" s="2"/>
      <c r="B6879" s="1" t="str">
        <f>+IF(LEN(A6879)&gt;0,VLOOKUP(A6879,Seguimiento_Mar_2025!G$4:H$356,2,FALSE),"")</f>
        <v/>
      </c>
      <c r="C6879" s="1" t="str">
        <f>+IF(LEN(A6879)&gt;0,VLOOKUP(A6879,Seguimiento_Mar_2025!G$4:J$356,4,FALSE),"")</f>
        <v/>
      </c>
      <c r="D6879" s="2"/>
      <c r="E6879" t="str">
        <f t="shared" si="215"/>
        <v/>
      </c>
      <c r="F6879" t="str">
        <f t="shared" si="216"/>
        <v/>
      </c>
      <c r="H6879" s="2"/>
      <c r="I6879">
        <f>+ABS(SUMIF($A$4:$A$11183,A6879,$H$4:$H$11183)-IF(ISERROR(VLOOKUP(A6879,Seguimiento_Mar_2025!G$4:U$356,15,FALSE)),0,VLOOKUP(A6879,Seguimiento_Mar_2025!G$4:U$356,15,FALSE)))</f>
        <v>0</v>
      </c>
    </row>
    <row r="6880" spans="1:9">
      <c r="A6880" s="2"/>
      <c r="B6880" s="1" t="str">
        <f>+IF(LEN(A6880)&gt;0,VLOOKUP(A6880,Seguimiento_Mar_2025!G$4:H$356,2,FALSE),"")</f>
        <v/>
      </c>
      <c r="C6880" s="1" t="str">
        <f>+IF(LEN(A6880)&gt;0,VLOOKUP(A6880,Seguimiento_Mar_2025!G$4:J$356,4,FALSE),"")</f>
        <v/>
      </c>
      <c r="D6880" s="2"/>
      <c r="E6880" t="str">
        <f t="shared" si="215"/>
        <v/>
      </c>
      <c r="F6880" t="str">
        <f t="shared" si="216"/>
        <v/>
      </c>
      <c r="H6880" s="2"/>
      <c r="I6880">
        <f>+ABS(SUMIF($A$4:$A$11183,A6880,$H$4:$H$11183)-IF(ISERROR(VLOOKUP(A6880,Seguimiento_Mar_2025!G$4:U$356,15,FALSE)),0,VLOOKUP(A6880,Seguimiento_Mar_2025!G$4:U$356,15,FALSE)))</f>
        <v>0</v>
      </c>
    </row>
    <row r="6881" spans="1:9">
      <c r="A6881" s="2"/>
      <c r="B6881" s="1" t="str">
        <f>+IF(LEN(A6881)&gt;0,VLOOKUP(A6881,Seguimiento_Mar_2025!G$4:H$356,2,FALSE),"")</f>
        <v/>
      </c>
      <c r="C6881" s="1" t="str">
        <f>+IF(LEN(A6881)&gt;0,VLOOKUP(A6881,Seguimiento_Mar_2025!G$4:J$356,4,FALSE),"")</f>
        <v/>
      </c>
      <c r="D6881" s="2"/>
      <c r="E6881" t="str">
        <f t="shared" si="215"/>
        <v/>
      </c>
      <c r="F6881" t="str">
        <f t="shared" si="216"/>
        <v/>
      </c>
      <c r="H6881" s="2"/>
      <c r="I6881">
        <f>+ABS(SUMIF($A$4:$A$11183,A6881,$H$4:$H$11183)-IF(ISERROR(VLOOKUP(A6881,Seguimiento_Mar_2025!G$4:U$356,15,FALSE)),0,VLOOKUP(A6881,Seguimiento_Mar_2025!G$4:U$356,15,FALSE)))</f>
        <v>0</v>
      </c>
    </row>
    <row r="6882" spans="1:9">
      <c r="A6882" s="2"/>
      <c r="B6882" s="1" t="str">
        <f>+IF(LEN(A6882)&gt;0,VLOOKUP(A6882,Seguimiento_Mar_2025!G$4:H$356,2,FALSE),"")</f>
        <v/>
      </c>
      <c r="C6882" s="1" t="str">
        <f>+IF(LEN(A6882)&gt;0,VLOOKUP(A6882,Seguimiento_Mar_2025!G$4:J$356,4,FALSE),"")</f>
        <v/>
      </c>
      <c r="D6882" s="2"/>
      <c r="E6882" t="str">
        <f t="shared" si="215"/>
        <v/>
      </c>
      <c r="F6882" t="str">
        <f t="shared" si="216"/>
        <v/>
      </c>
      <c r="H6882" s="2"/>
      <c r="I6882">
        <f>+ABS(SUMIF($A$4:$A$11183,A6882,$H$4:$H$11183)-IF(ISERROR(VLOOKUP(A6882,Seguimiento_Mar_2025!G$4:U$356,15,FALSE)),0,VLOOKUP(A6882,Seguimiento_Mar_2025!G$4:U$356,15,FALSE)))</f>
        <v>0</v>
      </c>
    </row>
    <row r="6883" spans="1:9">
      <c r="A6883" s="2"/>
      <c r="B6883" s="1" t="str">
        <f>+IF(LEN(A6883)&gt;0,VLOOKUP(A6883,Seguimiento_Mar_2025!G$4:H$356,2,FALSE),"")</f>
        <v/>
      </c>
      <c r="C6883" s="1" t="str">
        <f>+IF(LEN(A6883)&gt;0,VLOOKUP(A6883,Seguimiento_Mar_2025!G$4:J$356,4,FALSE),"")</f>
        <v/>
      </c>
      <c r="D6883" s="2"/>
      <c r="E6883" t="str">
        <f t="shared" si="215"/>
        <v/>
      </c>
      <c r="F6883" t="str">
        <f t="shared" si="216"/>
        <v/>
      </c>
      <c r="H6883" s="2"/>
      <c r="I6883">
        <f>+ABS(SUMIF($A$4:$A$11183,A6883,$H$4:$H$11183)-IF(ISERROR(VLOOKUP(A6883,Seguimiento_Mar_2025!G$4:U$356,15,FALSE)),0,VLOOKUP(A6883,Seguimiento_Mar_2025!G$4:U$356,15,FALSE)))</f>
        <v>0</v>
      </c>
    </row>
    <row r="6884" spans="1:9">
      <c r="A6884" s="2"/>
      <c r="B6884" s="1" t="str">
        <f>+IF(LEN(A6884)&gt;0,VLOOKUP(A6884,Seguimiento_Mar_2025!G$4:H$356,2,FALSE),"")</f>
        <v/>
      </c>
      <c r="C6884" s="1" t="str">
        <f>+IF(LEN(A6884)&gt;0,VLOOKUP(A6884,Seguimiento_Mar_2025!G$4:J$356,4,FALSE),"")</f>
        <v/>
      </c>
      <c r="D6884" s="2"/>
      <c r="E6884" t="str">
        <f t="shared" si="215"/>
        <v/>
      </c>
      <c r="F6884" t="str">
        <f t="shared" si="216"/>
        <v/>
      </c>
      <c r="H6884" s="2"/>
      <c r="I6884">
        <f>+ABS(SUMIF($A$4:$A$11183,A6884,$H$4:$H$11183)-IF(ISERROR(VLOOKUP(A6884,Seguimiento_Mar_2025!G$4:U$356,15,FALSE)),0,VLOOKUP(A6884,Seguimiento_Mar_2025!G$4:U$356,15,FALSE)))</f>
        <v>0</v>
      </c>
    </row>
    <row r="6885" spans="1:9">
      <c r="A6885" s="2"/>
      <c r="B6885" s="1" t="str">
        <f>+IF(LEN(A6885)&gt;0,VLOOKUP(A6885,Seguimiento_Mar_2025!G$4:H$356,2,FALSE),"")</f>
        <v/>
      </c>
      <c r="C6885" s="1" t="str">
        <f>+IF(LEN(A6885)&gt;0,VLOOKUP(A6885,Seguimiento_Mar_2025!G$4:J$356,4,FALSE),"")</f>
        <v/>
      </c>
      <c r="D6885" s="2"/>
      <c r="E6885" t="str">
        <f t="shared" si="215"/>
        <v/>
      </c>
      <c r="F6885" t="str">
        <f t="shared" si="216"/>
        <v/>
      </c>
      <c r="H6885" s="2"/>
      <c r="I6885">
        <f>+ABS(SUMIF($A$4:$A$11183,A6885,$H$4:$H$11183)-IF(ISERROR(VLOOKUP(A6885,Seguimiento_Mar_2025!G$4:U$356,15,FALSE)),0,VLOOKUP(A6885,Seguimiento_Mar_2025!G$4:U$356,15,FALSE)))</f>
        <v>0</v>
      </c>
    </row>
    <row r="6886" spans="1:9">
      <c r="A6886" s="2"/>
      <c r="B6886" s="1" t="str">
        <f>+IF(LEN(A6886)&gt;0,VLOOKUP(A6886,Seguimiento_Mar_2025!G$4:H$356,2,FALSE),"")</f>
        <v/>
      </c>
      <c r="C6886" s="1" t="str">
        <f>+IF(LEN(A6886)&gt;0,VLOOKUP(A6886,Seguimiento_Mar_2025!G$4:J$356,4,FALSE),"")</f>
        <v/>
      </c>
      <c r="D6886" s="2"/>
      <c r="E6886" t="str">
        <f t="shared" si="215"/>
        <v/>
      </c>
      <c r="F6886" t="str">
        <f t="shared" si="216"/>
        <v/>
      </c>
      <c r="H6886" s="2"/>
      <c r="I6886">
        <f>+ABS(SUMIF($A$4:$A$11183,A6886,$H$4:$H$11183)-IF(ISERROR(VLOOKUP(A6886,Seguimiento_Mar_2025!G$4:U$356,15,FALSE)),0,VLOOKUP(A6886,Seguimiento_Mar_2025!G$4:U$356,15,FALSE)))</f>
        <v>0</v>
      </c>
    </row>
    <row r="6887" spans="1:9">
      <c r="A6887" s="2"/>
      <c r="B6887" s="1" t="str">
        <f>+IF(LEN(A6887)&gt;0,VLOOKUP(A6887,Seguimiento_Mar_2025!G$4:H$356,2,FALSE),"")</f>
        <v/>
      </c>
      <c r="C6887" s="1" t="str">
        <f>+IF(LEN(A6887)&gt;0,VLOOKUP(A6887,Seguimiento_Mar_2025!G$4:J$356,4,FALSE),"")</f>
        <v/>
      </c>
      <c r="D6887" s="2"/>
      <c r="E6887" t="str">
        <f t="shared" si="215"/>
        <v/>
      </c>
      <c r="F6887" t="str">
        <f t="shared" si="216"/>
        <v/>
      </c>
      <c r="H6887" s="2"/>
      <c r="I6887">
        <f>+ABS(SUMIF($A$4:$A$11183,A6887,$H$4:$H$11183)-IF(ISERROR(VLOOKUP(A6887,Seguimiento_Mar_2025!G$4:U$356,15,FALSE)),0,VLOOKUP(A6887,Seguimiento_Mar_2025!G$4:U$356,15,FALSE)))</f>
        <v>0</v>
      </c>
    </row>
    <row r="6888" spans="1:9">
      <c r="A6888" s="2"/>
      <c r="B6888" s="1" t="str">
        <f>+IF(LEN(A6888)&gt;0,VLOOKUP(A6888,Seguimiento_Mar_2025!G$4:H$356,2,FALSE),"")</f>
        <v/>
      </c>
      <c r="C6888" s="1" t="str">
        <f>+IF(LEN(A6888)&gt;0,VLOOKUP(A6888,Seguimiento_Mar_2025!G$4:J$356,4,FALSE),"")</f>
        <v/>
      </c>
      <c r="D6888" s="2"/>
      <c r="E6888" t="str">
        <f t="shared" si="215"/>
        <v/>
      </c>
      <c r="F6888" t="str">
        <f t="shared" si="216"/>
        <v/>
      </c>
      <c r="H6888" s="2"/>
      <c r="I6888">
        <f>+ABS(SUMIF($A$4:$A$11183,A6888,$H$4:$H$11183)-IF(ISERROR(VLOOKUP(A6888,Seguimiento_Mar_2025!G$4:U$356,15,FALSE)),0,VLOOKUP(A6888,Seguimiento_Mar_2025!G$4:U$356,15,FALSE)))</f>
        <v>0</v>
      </c>
    </row>
    <row r="6889" spans="1:9">
      <c r="A6889" s="2"/>
      <c r="B6889" s="1" t="str">
        <f>+IF(LEN(A6889)&gt;0,VLOOKUP(A6889,Seguimiento_Mar_2025!G$4:H$356,2,FALSE),"")</f>
        <v/>
      </c>
      <c r="C6889" s="1" t="str">
        <f>+IF(LEN(A6889)&gt;0,VLOOKUP(A6889,Seguimiento_Mar_2025!G$4:J$356,4,FALSE),"")</f>
        <v/>
      </c>
      <c r="D6889" s="2"/>
      <c r="E6889" t="str">
        <f t="shared" ref="E6889:E6952" si="217">+A6889&amp;D6889</f>
        <v/>
      </c>
      <c r="F6889" t="str">
        <f t="shared" si="216"/>
        <v/>
      </c>
      <c r="H6889" s="2"/>
      <c r="I6889">
        <f>+ABS(SUMIF($A$4:$A$11183,A6889,$H$4:$H$11183)-IF(ISERROR(VLOOKUP(A6889,Seguimiento_Mar_2025!G$4:U$356,15,FALSE)),0,VLOOKUP(A6889,Seguimiento_Mar_2025!G$4:U$356,15,FALSE)))</f>
        <v>0</v>
      </c>
    </row>
    <row r="6890" spans="1:9">
      <c r="A6890" s="2"/>
      <c r="B6890" s="1" t="str">
        <f>+IF(LEN(A6890)&gt;0,VLOOKUP(A6890,Seguimiento_Mar_2025!G$4:H$356,2,FALSE),"")</f>
        <v/>
      </c>
      <c r="C6890" s="1" t="str">
        <f>+IF(LEN(A6890)&gt;0,VLOOKUP(A6890,Seguimiento_Mar_2025!G$4:J$356,4,FALSE),"")</f>
        <v/>
      </c>
      <c r="D6890" s="2"/>
      <c r="E6890" t="str">
        <f t="shared" si="217"/>
        <v/>
      </c>
      <c r="F6890" t="str">
        <f t="shared" si="216"/>
        <v/>
      </c>
      <c r="H6890" s="2"/>
      <c r="I6890">
        <f>+ABS(SUMIF($A$4:$A$11183,A6890,$H$4:$H$11183)-IF(ISERROR(VLOOKUP(A6890,Seguimiento_Mar_2025!G$4:U$356,15,FALSE)),0,VLOOKUP(A6890,Seguimiento_Mar_2025!G$4:U$356,15,FALSE)))</f>
        <v>0</v>
      </c>
    </row>
    <row r="6891" spans="1:9">
      <c r="A6891" s="2"/>
      <c r="B6891" s="1" t="str">
        <f>+IF(LEN(A6891)&gt;0,VLOOKUP(A6891,Seguimiento_Mar_2025!G$4:H$356,2,FALSE),"")</f>
        <v/>
      </c>
      <c r="C6891" s="1" t="str">
        <f>+IF(LEN(A6891)&gt;0,VLOOKUP(A6891,Seguimiento_Mar_2025!G$4:J$356,4,FALSE),"")</f>
        <v/>
      </c>
      <c r="D6891" s="2"/>
      <c r="E6891" t="str">
        <f t="shared" si="217"/>
        <v/>
      </c>
      <c r="F6891" t="str">
        <f t="shared" si="216"/>
        <v/>
      </c>
      <c r="H6891" s="2"/>
      <c r="I6891">
        <f>+ABS(SUMIF($A$4:$A$11183,A6891,$H$4:$H$11183)-IF(ISERROR(VLOOKUP(A6891,Seguimiento_Mar_2025!G$4:U$356,15,FALSE)),0,VLOOKUP(A6891,Seguimiento_Mar_2025!G$4:U$356,15,FALSE)))</f>
        <v>0</v>
      </c>
    </row>
    <row r="6892" spans="1:9">
      <c r="A6892" s="2"/>
      <c r="B6892" s="1" t="str">
        <f>+IF(LEN(A6892)&gt;0,VLOOKUP(A6892,Seguimiento_Mar_2025!G$4:H$356,2,FALSE),"")</f>
        <v/>
      </c>
      <c r="C6892" s="1" t="str">
        <f>+IF(LEN(A6892)&gt;0,VLOOKUP(A6892,Seguimiento_Mar_2025!G$4:J$356,4,FALSE),"")</f>
        <v/>
      </c>
      <c r="D6892" s="2"/>
      <c r="E6892" t="str">
        <f t="shared" si="217"/>
        <v/>
      </c>
      <c r="F6892" t="str">
        <f t="shared" si="216"/>
        <v/>
      </c>
      <c r="H6892" s="2"/>
      <c r="I6892">
        <f>+ABS(SUMIF($A$4:$A$11183,A6892,$H$4:$H$11183)-IF(ISERROR(VLOOKUP(A6892,Seguimiento_Mar_2025!G$4:U$356,15,FALSE)),0,VLOOKUP(A6892,Seguimiento_Mar_2025!G$4:U$356,15,FALSE)))</f>
        <v>0</v>
      </c>
    </row>
    <row r="6893" spans="1:9">
      <c r="A6893" s="2"/>
      <c r="B6893" s="1" t="str">
        <f>+IF(LEN(A6893)&gt;0,VLOOKUP(A6893,Seguimiento_Mar_2025!G$4:H$356,2,FALSE),"")</f>
        <v/>
      </c>
      <c r="C6893" s="1" t="str">
        <f>+IF(LEN(A6893)&gt;0,VLOOKUP(A6893,Seguimiento_Mar_2025!G$4:J$356,4,FALSE),"")</f>
        <v/>
      </c>
      <c r="D6893" s="2"/>
      <c r="E6893" t="str">
        <f t="shared" si="217"/>
        <v/>
      </c>
      <c r="F6893" t="str">
        <f t="shared" si="216"/>
        <v/>
      </c>
      <c r="H6893" s="2"/>
      <c r="I6893">
        <f>+ABS(SUMIF($A$4:$A$11183,A6893,$H$4:$H$11183)-IF(ISERROR(VLOOKUP(A6893,Seguimiento_Mar_2025!G$4:U$356,15,FALSE)),0,VLOOKUP(A6893,Seguimiento_Mar_2025!G$4:U$356,15,FALSE)))</f>
        <v>0</v>
      </c>
    </row>
    <row r="6894" spans="1:9">
      <c r="A6894" s="2"/>
      <c r="B6894" s="1" t="str">
        <f>+IF(LEN(A6894)&gt;0,VLOOKUP(A6894,Seguimiento_Mar_2025!G$4:H$356,2,FALSE),"")</f>
        <v/>
      </c>
      <c r="C6894" s="1" t="str">
        <f>+IF(LEN(A6894)&gt;0,VLOOKUP(A6894,Seguimiento_Mar_2025!G$4:J$356,4,FALSE),"")</f>
        <v/>
      </c>
      <c r="D6894" s="2"/>
      <c r="E6894" t="str">
        <f t="shared" si="217"/>
        <v/>
      </c>
      <c r="F6894" t="str">
        <f t="shared" si="216"/>
        <v/>
      </c>
      <c r="H6894" s="2"/>
      <c r="I6894">
        <f>+ABS(SUMIF($A$4:$A$11183,A6894,$H$4:$H$11183)-IF(ISERROR(VLOOKUP(A6894,Seguimiento_Mar_2025!G$4:U$356,15,FALSE)),0,VLOOKUP(A6894,Seguimiento_Mar_2025!G$4:U$356,15,FALSE)))</f>
        <v>0</v>
      </c>
    </row>
    <row r="6895" spans="1:9">
      <c r="A6895" s="2"/>
      <c r="B6895" s="1" t="str">
        <f>+IF(LEN(A6895)&gt;0,VLOOKUP(A6895,Seguimiento_Mar_2025!G$4:H$356,2,FALSE),"")</f>
        <v/>
      </c>
      <c r="C6895" s="1" t="str">
        <f>+IF(LEN(A6895)&gt;0,VLOOKUP(A6895,Seguimiento_Mar_2025!G$4:J$356,4,FALSE),"")</f>
        <v/>
      </c>
      <c r="D6895" s="2"/>
      <c r="E6895" t="str">
        <f t="shared" si="217"/>
        <v/>
      </c>
      <c r="F6895" t="str">
        <f t="shared" si="216"/>
        <v/>
      </c>
      <c r="H6895" s="2"/>
      <c r="I6895">
        <f>+ABS(SUMIF($A$4:$A$11183,A6895,$H$4:$H$11183)-IF(ISERROR(VLOOKUP(A6895,Seguimiento_Mar_2025!G$4:U$356,15,FALSE)),0,VLOOKUP(A6895,Seguimiento_Mar_2025!G$4:U$356,15,FALSE)))</f>
        <v>0</v>
      </c>
    </row>
    <row r="6896" spans="1:9">
      <c r="A6896" s="2"/>
      <c r="B6896" s="1" t="str">
        <f>+IF(LEN(A6896)&gt;0,VLOOKUP(A6896,Seguimiento_Mar_2025!G$4:H$356,2,FALSE),"")</f>
        <v/>
      </c>
      <c r="C6896" s="1" t="str">
        <f>+IF(LEN(A6896)&gt;0,VLOOKUP(A6896,Seguimiento_Mar_2025!G$4:J$356,4,FALSE),"")</f>
        <v/>
      </c>
      <c r="D6896" s="2"/>
      <c r="E6896" t="str">
        <f t="shared" si="217"/>
        <v/>
      </c>
      <c r="F6896" t="str">
        <f t="shared" si="216"/>
        <v/>
      </c>
      <c r="H6896" s="2"/>
      <c r="I6896">
        <f>+ABS(SUMIF($A$4:$A$11183,A6896,$H$4:$H$11183)-IF(ISERROR(VLOOKUP(A6896,Seguimiento_Mar_2025!G$4:U$356,15,FALSE)),0,VLOOKUP(A6896,Seguimiento_Mar_2025!G$4:U$356,15,FALSE)))</f>
        <v>0</v>
      </c>
    </row>
    <row r="6897" spans="1:9">
      <c r="A6897" s="2"/>
      <c r="B6897" s="1" t="str">
        <f>+IF(LEN(A6897)&gt;0,VLOOKUP(A6897,Seguimiento_Mar_2025!G$4:H$356,2,FALSE),"")</f>
        <v/>
      </c>
      <c r="C6897" s="1" t="str">
        <f>+IF(LEN(A6897)&gt;0,VLOOKUP(A6897,Seguimiento_Mar_2025!G$4:J$356,4,FALSE),"")</f>
        <v/>
      </c>
      <c r="D6897" s="2"/>
      <c r="E6897" t="str">
        <f t="shared" si="217"/>
        <v/>
      </c>
      <c r="F6897" t="str">
        <f t="shared" si="216"/>
        <v/>
      </c>
      <c r="H6897" s="2"/>
      <c r="I6897">
        <f>+ABS(SUMIF($A$4:$A$11183,A6897,$H$4:$H$11183)-IF(ISERROR(VLOOKUP(A6897,Seguimiento_Mar_2025!G$4:U$356,15,FALSE)),0,VLOOKUP(A6897,Seguimiento_Mar_2025!G$4:U$356,15,FALSE)))</f>
        <v>0</v>
      </c>
    </row>
    <row r="6898" spans="1:9">
      <c r="A6898" s="2"/>
      <c r="B6898" s="1" t="str">
        <f>+IF(LEN(A6898)&gt;0,VLOOKUP(A6898,Seguimiento_Mar_2025!G$4:H$356,2,FALSE),"")</f>
        <v/>
      </c>
      <c r="C6898" s="1" t="str">
        <f>+IF(LEN(A6898)&gt;0,VLOOKUP(A6898,Seguimiento_Mar_2025!G$4:J$356,4,FALSE),"")</f>
        <v/>
      </c>
      <c r="D6898" s="2"/>
      <c r="E6898" t="str">
        <f t="shared" si="217"/>
        <v/>
      </c>
      <c r="F6898" t="str">
        <f t="shared" si="216"/>
        <v/>
      </c>
      <c r="H6898" s="2"/>
      <c r="I6898">
        <f>+ABS(SUMIF($A$4:$A$11183,A6898,$H$4:$H$11183)-IF(ISERROR(VLOOKUP(A6898,Seguimiento_Mar_2025!G$4:U$356,15,FALSE)),0,VLOOKUP(A6898,Seguimiento_Mar_2025!G$4:U$356,15,FALSE)))</f>
        <v>0</v>
      </c>
    </row>
    <row r="6899" spans="1:9">
      <c r="A6899" s="2"/>
      <c r="B6899" s="1" t="str">
        <f>+IF(LEN(A6899)&gt;0,VLOOKUP(A6899,Seguimiento_Mar_2025!G$4:H$356,2,FALSE),"")</f>
        <v/>
      </c>
      <c r="C6899" s="1" t="str">
        <f>+IF(LEN(A6899)&gt;0,VLOOKUP(A6899,Seguimiento_Mar_2025!G$4:J$356,4,FALSE),"")</f>
        <v/>
      </c>
      <c r="D6899" s="2"/>
      <c r="E6899" t="str">
        <f t="shared" si="217"/>
        <v/>
      </c>
      <c r="F6899" t="str">
        <f t="shared" si="216"/>
        <v/>
      </c>
      <c r="H6899" s="2"/>
      <c r="I6899">
        <f>+ABS(SUMIF($A$4:$A$11183,A6899,$H$4:$H$11183)-IF(ISERROR(VLOOKUP(A6899,Seguimiento_Mar_2025!G$4:U$356,15,FALSE)),0,VLOOKUP(A6899,Seguimiento_Mar_2025!G$4:U$356,15,FALSE)))</f>
        <v>0</v>
      </c>
    </row>
    <row r="6900" spans="1:9">
      <c r="A6900" s="2"/>
      <c r="B6900" s="1" t="str">
        <f>+IF(LEN(A6900)&gt;0,VLOOKUP(A6900,Seguimiento_Mar_2025!G$4:H$356,2,FALSE),"")</f>
        <v/>
      </c>
      <c r="C6900" s="1" t="str">
        <f>+IF(LEN(A6900)&gt;0,VLOOKUP(A6900,Seguimiento_Mar_2025!G$4:J$356,4,FALSE),"")</f>
        <v/>
      </c>
      <c r="D6900" s="2"/>
      <c r="E6900" t="str">
        <f t="shared" si="217"/>
        <v/>
      </c>
      <c r="F6900" t="str">
        <f t="shared" si="216"/>
        <v/>
      </c>
      <c r="H6900" s="2"/>
      <c r="I6900">
        <f>+ABS(SUMIF($A$4:$A$11183,A6900,$H$4:$H$11183)-IF(ISERROR(VLOOKUP(A6900,Seguimiento_Mar_2025!G$4:U$356,15,FALSE)),0,VLOOKUP(A6900,Seguimiento_Mar_2025!G$4:U$356,15,FALSE)))</f>
        <v>0</v>
      </c>
    </row>
    <row r="6901" spans="1:9">
      <c r="A6901" s="2"/>
      <c r="B6901" s="1" t="str">
        <f>+IF(LEN(A6901)&gt;0,VLOOKUP(A6901,Seguimiento_Mar_2025!G$4:H$356,2,FALSE),"")</f>
        <v/>
      </c>
      <c r="C6901" s="1" t="str">
        <f>+IF(LEN(A6901)&gt;0,VLOOKUP(A6901,Seguimiento_Mar_2025!G$4:J$356,4,FALSE),"")</f>
        <v/>
      </c>
      <c r="D6901" s="2"/>
      <c r="E6901" t="str">
        <f t="shared" si="217"/>
        <v/>
      </c>
      <c r="F6901" t="str">
        <f t="shared" si="216"/>
        <v/>
      </c>
      <c r="H6901" s="2"/>
      <c r="I6901">
        <f>+ABS(SUMIF($A$4:$A$11183,A6901,$H$4:$H$11183)-IF(ISERROR(VLOOKUP(A6901,Seguimiento_Mar_2025!G$4:U$356,15,FALSE)),0,VLOOKUP(A6901,Seguimiento_Mar_2025!G$4:U$356,15,FALSE)))</f>
        <v>0</v>
      </c>
    </row>
    <row r="6902" spans="1:9">
      <c r="A6902" s="2"/>
      <c r="B6902" s="1" t="str">
        <f>+IF(LEN(A6902)&gt;0,VLOOKUP(A6902,Seguimiento_Mar_2025!G$4:H$356,2,FALSE),"")</f>
        <v/>
      </c>
      <c r="C6902" s="1" t="str">
        <f>+IF(LEN(A6902)&gt;0,VLOOKUP(A6902,Seguimiento_Mar_2025!G$4:J$356,4,FALSE),"")</f>
        <v/>
      </c>
      <c r="D6902" s="2"/>
      <c r="E6902" t="str">
        <f t="shared" si="217"/>
        <v/>
      </c>
      <c r="F6902" t="str">
        <f t="shared" si="216"/>
        <v/>
      </c>
      <c r="H6902" s="2"/>
      <c r="I6902">
        <f>+ABS(SUMIF($A$4:$A$11183,A6902,$H$4:$H$11183)-IF(ISERROR(VLOOKUP(A6902,Seguimiento_Mar_2025!G$4:U$356,15,FALSE)),0,VLOOKUP(A6902,Seguimiento_Mar_2025!G$4:U$356,15,FALSE)))</f>
        <v>0</v>
      </c>
    </row>
    <row r="6903" spans="1:9">
      <c r="A6903" s="2"/>
      <c r="B6903" s="1" t="str">
        <f>+IF(LEN(A6903)&gt;0,VLOOKUP(A6903,Seguimiento_Mar_2025!G$4:H$356,2,FALSE),"")</f>
        <v/>
      </c>
      <c r="C6903" s="1" t="str">
        <f>+IF(LEN(A6903)&gt;0,VLOOKUP(A6903,Seguimiento_Mar_2025!G$4:J$356,4,FALSE),"")</f>
        <v/>
      </c>
      <c r="D6903" s="2"/>
      <c r="E6903" t="str">
        <f t="shared" si="217"/>
        <v/>
      </c>
      <c r="F6903" t="str">
        <f t="shared" si="216"/>
        <v/>
      </c>
      <c r="H6903" s="2"/>
      <c r="I6903">
        <f>+ABS(SUMIF($A$4:$A$11183,A6903,$H$4:$H$11183)-IF(ISERROR(VLOOKUP(A6903,Seguimiento_Mar_2025!G$4:U$356,15,FALSE)),0,VLOOKUP(A6903,Seguimiento_Mar_2025!G$4:U$356,15,FALSE)))</f>
        <v>0</v>
      </c>
    </row>
    <row r="6904" spans="1:9">
      <c r="A6904" s="2"/>
      <c r="B6904" s="1" t="str">
        <f>+IF(LEN(A6904)&gt;0,VLOOKUP(A6904,Seguimiento_Mar_2025!G$4:H$356,2,FALSE),"")</f>
        <v/>
      </c>
      <c r="C6904" s="1" t="str">
        <f>+IF(LEN(A6904)&gt;0,VLOOKUP(A6904,Seguimiento_Mar_2025!G$4:J$356,4,FALSE),"")</f>
        <v/>
      </c>
      <c r="D6904" s="2"/>
      <c r="E6904" t="str">
        <f t="shared" si="217"/>
        <v/>
      </c>
      <c r="F6904" t="str">
        <f t="shared" si="216"/>
        <v/>
      </c>
      <c r="H6904" s="2"/>
      <c r="I6904">
        <f>+ABS(SUMIF($A$4:$A$11183,A6904,$H$4:$H$11183)-IF(ISERROR(VLOOKUP(A6904,Seguimiento_Mar_2025!G$4:U$356,15,FALSE)),0,VLOOKUP(A6904,Seguimiento_Mar_2025!G$4:U$356,15,FALSE)))</f>
        <v>0</v>
      </c>
    </row>
    <row r="6905" spans="1:9">
      <c r="A6905" s="2"/>
      <c r="B6905" s="1" t="str">
        <f>+IF(LEN(A6905)&gt;0,VLOOKUP(A6905,Seguimiento_Mar_2025!G$4:H$356,2,FALSE),"")</f>
        <v/>
      </c>
      <c r="C6905" s="1" t="str">
        <f>+IF(LEN(A6905)&gt;0,VLOOKUP(A6905,Seguimiento_Mar_2025!G$4:J$356,4,FALSE),"")</f>
        <v/>
      </c>
      <c r="D6905" s="2"/>
      <c r="E6905" t="str">
        <f t="shared" si="217"/>
        <v/>
      </c>
      <c r="F6905" t="str">
        <f t="shared" si="216"/>
        <v/>
      </c>
      <c r="H6905" s="2"/>
      <c r="I6905">
        <f>+ABS(SUMIF($A$4:$A$11183,A6905,$H$4:$H$11183)-IF(ISERROR(VLOOKUP(A6905,Seguimiento_Mar_2025!G$4:U$356,15,FALSE)),0,VLOOKUP(A6905,Seguimiento_Mar_2025!G$4:U$356,15,FALSE)))</f>
        <v>0</v>
      </c>
    </row>
    <row r="6906" spans="1:9">
      <c r="A6906" s="2"/>
      <c r="B6906" s="1" t="str">
        <f>+IF(LEN(A6906)&gt;0,VLOOKUP(A6906,Seguimiento_Mar_2025!G$4:H$356,2,FALSE),"")</f>
        <v/>
      </c>
      <c r="C6906" s="1" t="str">
        <f>+IF(LEN(A6906)&gt;0,VLOOKUP(A6906,Seguimiento_Mar_2025!G$4:J$356,4,FALSE),"")</f>
        <v/>
      </c>
      <c r="D6906" s="2"/>
      <c r="E6906" t="str">
        <f t="shared" si="217"/>
        <v/>
      </c>
      <c r="F6906" t="str">
        <f t="shared" si="216"/>
        <v/>
      </c>
      <c r="H6906" s="2"/>
      <c r="I6906">
        <f>+ABS(SUMIF($A$4:$A$11183,A6906,$H$4:$H$11183)-IF(ISERROR(VLOOKUP(A6906,Seguimiento_Mar_2025!G$4:U$356,15,FALSE)),0,VLOOKUP(A6906,Seguimiento_Mar_2025!G$4:U$356,15,FALSE)))</f>
        <v>0</v>
      </c>
    </row>
    <row r="6907" spans="1:9">
      <c r="A6907" s="2"/>
      <c r="B6907" s="1" t="str">
        <f>+IF(LEN(A6907)&gt;0,VLOOKUP(A6907,Seguimiento_Mar_2025!G$4:H$356,2,FALSE),"")</f>
        <v/>
      </c>
      <c r="C6907" s="1" t="str">
        <f>+IF(LEN(A6907)&gt;0,VLOOKUP(A6907,Seguimiento_Mar_2025!G$4:J$356,4,FALSE),"")</f>
        <v/>
      </c>
      <c r="D6907" s="2"/>
      <c r="E6907" t="str">
        <f t="shared" si="217"/>
        <v/>
      </c>
      <c r="F6907" t="str">
        <f t="shared" si="216"/>
        <v/>
      </c>
      <c r="H6907" s="2"/>
      <c r="I6907">
        <f>+ABS(SUMIF($A$4:$A$11183,A6907,$H$4:$H$11183)-IF(ISERROR(VLOOKUP(A6907,Seguimiento_Mar_2025!G$4:U$356,15,FALSE)),0,VLOOKUP(A6907,Seguimiento_Mar_2025!G$4:U$356,15,FALSE)))</f>
        <v>0</v>
      </c>
    </row>
    <row r="6908" spans="1:9">
      <c r="A6908" s="2"/>
      <c r="B6908" s="1" t="str">
        <f>+IF(LEN(A6908)&gt;0,VLOOKUP(A6908,Seguimiento_Mar_2025!G$4:H$356,2,FALSE),"")</f>
        <v/>
      </c>
      <c r="C6908" s="1" t="str">
        <f>+IF(LEN(A6908)&gt;0,VLOOKUP(A6908,Seguimiento_Mar_2025!G$4:J$356,4,FALSE),"")</f>
        <v/>
      </c>
      <c r="D6908" s="2"/>
      <c r="E6908" t="str">
        <f t="shared" si="217"/>
        <v/>
      </c>
      <c r="F6908" t="str">
        <f t="shared" si="216"/>
        <v/>
      </c>
      <c r="H6908" s="2"/>
      <c r="I6908">
        <f>+ABS(SUMIF($A$4:$A$11183,A6908,$H$4:$H$11183)-IF(ISERROR(VLOOKUP(A6908,Seguimiento_Mar_2025!G$4:U$356,15,FALSE)),0,VLOOKUP(A6908,Seguimiento_Mar_2025!G$4:U$356,15,FALSE)))</f>
        <v>0</v>
      </c>
    </row>
    <row r="6909" spans="1:9">
      <c r="A6909" s="2"/>
      <c r="B6909" s="1" t="str">
        <f>+IF(LEN(A6909)&gt;0,VLOOKUP(A6909,Seguimiento_Mar_2025!G$4:H$356,2,FALSE),"")</f>
        <v/>
      </c>
      <c r="C6909" s="1" t="str">
        <f>+IF(LEN(A6909)&gt;0,VLOOKUP(A6909,Seguimiento_Mar_2025!G$4:J$356,4,FALSE),"")</f>
        <v/>
      </c>
      <c r="D6909" s="2"/>
      <c r="E6909" t="str">
        <f t="shared" si="217"/>
        <v/>
      </c>
      <c r="F6909" t="str">
        <f t="shared" si="216"/>
        <v/>
      </c>
      <c r="H6909" s="2"/>
      <c r="I6909">
        <f>+ABS(SUMIF($A$4:$A$11183,A6909,$H$4:$H$11183)-IF(ISERROR(VLOOKUP(A6909,Seguimiento_Mar_2025!G$4:U$356,15,FALSE)),0,VLOOKUP(A6909,Seguimiento_Mar_2025!G$4:U$356,15,FALSE)))</f>
        <v>0</v>
      </c>
    </row>
    <row r="6910" spans="1:9">
      <c r="A6910" s="2"/>
      <c r="B6910" s="1" t="str">
        <f>+IF(LEN(A6910)&gt;0,VLOOKUP(A6910,Seguimiento_Mar_2025!G$4:H$356,2,FALSE),"")</f>
        <v/>
      </c>
      <c r="C6910" s="1" t="str">
        <f>+IF(LEN(A6910)&gt;0,VLOOKUP(A6910,Seguimiento_Mar_2025!G$4:J$356,4,FALSE),"")</f>
        <v/>
      </c>
      <c r="D6910" s="2"/>
      <c r="E6910" t="str">
        <f t="shared" si="217"/>
        <v/>
      </c>
      <c r="F6910" t="str">
        <f t="shared" si="216"/>
        <v/>
      </c>
      <c r="H6910" s="2"/>
      <c r="I6910">
        <f>+ABS(SUMIF($A$4:$A$11183,A6910,$H$4:$H$11183)-IF(ISERROR(VLOOKUP(A6910,Seguimiento_Mar_2025!G$4:U$356,15,FALSE)),0,VLOOKUP(A6910,Seguimiento_Mar_2025!G$4:U$356,15,FALSE)))</f>
        <v>0</v>
      </c>
    </row>
    <row r="6911" spans="1:9">
      <c r="A6911" s="2"/>
      <c r="B6911" s="1" t="str">
        <f>+IF(LEN(A6911)&gt;0,VLOOKUP(A6911,Seguimiento_Mar_2025!G$4:H$356,2,FALSE),"")</f>
        <v/>
      </c>
      <c r="C6911" s="1" t="str">
        <f>+IF(LEN(A6911)&gt;0,VLOOKUP(A6911,Seguimiento_Mar_2025!G$4:J$356,4,FALSE),"")</f>
        <v/>
      </c>
      <c r="D6911" s="2"/>
      <c r="E6911" t="str">
        <f t="shared" si="217"/>
        <v/>
      </c>
      <c r="F6911" t="str">
        <f t="shared" si="216"/>
        <v/>
      </c>
      <c r="H6911" s="2"/>
      <c r="I6911">
        <f>+ABS(SUMIF($A$4:$A$11183,A6911,$H$4:$H$11183)-IF(ISERROR(VLOOKUP(A6911,Seguimiento_Mar_2025!G$4:U$356,15,FALSE)),0,VLOOKUP(A6911,Seguimiento_Mar_2025!G$4:U$356,15,FALSE)))</f>
        <v>0</v>
      </c>
    </row>
    <row r="6912" spans="1:9">
      <c r="A6912" s="2"/>
      <c r="B6912" s="1" t="str">
        <f>+IF(LEN(A6912)&gt;0,VLOOKUP(A6912,Seguimiento_Mar_2025!G$4:H$356,2,FALSE),"")</f>
        <v/>
      </c>
      <c r="C6912" s="1" t="str">
        <f>+IF(LEN(A6912)&gt;0,VLOOKUP(A6912,Seguimiento_Mar_2025!G$4:J$356,4,FALSE),"")</f>
        <v/>
      </c>
      <c r="D6912" s="2"/>
      <c r="E6912" t="str">
        <f t="shared" si="217"/>
        <v/>
      </c>
      <c r="F6912" t="str">
        <f t="shared" si="216"/>
        <v/>
      </c>
      <c r="H6912" s="2"/>
      <c r="I6912">
        <f>+ABS(SUMIF($A$4:$A$11183,A6912,$H$4:$H$11183)-IF(ISERROR(VLOOKUP(A6912,Seguimiento_Mar_2025!G$4:U$356,15,FALSE)),0,VLOOKUP(A6912,Seguimiento_Mar_2025!G$4:U$356,15,FALSE)))</f>
        <v>0</v>
      </c>
    </row>
    <row r="6913" spans="1:9">
      <c r="A6913" s="2"/>
      <c r="B6913" s="1" t="str">
        <f>+IF(LEN(A6913)&gt;0,VLOOKUP(A6913,Seguimiento_Mar_2025!G$4:H$356,2,FALSE),"")</f>
        <v/>
      </c>
      <c r="C6913" s="1" t="str">
        <f>+IF(LEN(A6913)&gt;0,VLOOKUP(A6913,Seguimiento_Mar_2025!G$4:J$356,4,FALSE),"")</f>
        <v/>
      </c>
      <c r="D6913" s="2"/>
      <c r="E6913" t="str">
        <f t="shared" si="217"/>
        <v/>
      </c>
      <c r="F6913" t="str">
        <f t="shared" si="216"/>
        <v/>
      </c>
      <c r="H6913" s="2"/>
      <c r="I6913">
        <f>+ABS(SUMIF($A$4:$A$11183,A6913,$H$4:$H$11183)-IF(ISERROR(VLOOKUP(A6913,Seguimiento_Mar_2025!G$4:U$356,15,FALSE)),0,VLOOKUP(A6913,Seguimiento_Mar_2025!G$4:U$356,15,FALSE)))</f>
        <v>0</v>
      </c>
    </row>
    <row r="6914" spans="1:9">
      <c r="A6914" s="2"/>
      <c r="B6914" s="1" t="str">
        <f>+IF(LEN(A6914)&gt;0,VLOOKUP(A6914,Seguimiento_Mar_2025!G$4:H$356,2,FALSE),"")</f>
        <v/>
      </c>
      <c r="C6914" s="1" t="str">
        <f>+IF(LEN(A6914)&gt;0,VLOOKUP(A6914,Seguimiento_Mar_2025!G$4:J$356,4,FALSE),"")</f>
        <v/>
      </c>
      <c r="D6914" s="2"/>
      <c r="E6914" t="str">
        <f t="shared" si="217"/>
        <v/>
      </c>
      <c r="F6914" t="str">
        <f t="shared" si="216"/>
        <v/>
      </c>
      <c r="H6914" s="2"/>
      <c r="I6914">
        <f>+ABS(SUMIF($A$4:$A$11183,A6914,$H$4:$H$11183)-IF(ISERROR(VLOOKUP(A6914,Seguimiento_Mar_2025!G$4:U$356,15,FALSE)),0,VLOOKUP(A6914,Seguimiento_Mar_2025!G$4:U$356,15,FALSE)))</f>
        <v>0</v>
      </c>
    </row>
    <row r="6915" spans="1:9">
      <c r="A6915" s="2"/>
      <c r="B6915" s="1" t="str">
        <f>+IF(LEN(A6915)&gt;0,VLOOKUP(A6915,Seguimiento_Mar_2025!G$4:H$356,2,FALSE),"")</f>
        <v/>
      </c>
      <c r="C6915" s="1" t="str">
        <f>+IF(LEN(A6915)&gt;0,VLOOKUP(A6915,Seguimiento_Mar_2025!G$4:J$356,4,FALSE),"")</f>
        <v/>
      </c>
      <c r="D6915" s="2"/>
      <c r="E6915" t="str">
        <f t="shared" si="217"/>
        <v/>
      </c>
      <c r="F6915" t="str">
        <f t="shared" si="216"/>
        <v/>
      </c>
      <c r="H6915" s="2"/>
      <c r="I6915">
        <f>+ABS(SUMIF($A$4:$A$11183,A6915,$H$4:$H$11183)-IF(ISERROR(VLOOKUP(A6915,Seguimiento_Mar_2025!G$4:U$356,15,FALSE)),0,VLOOKUP(A6915,Seguimiento_Mar_2025!G$4:U$356,15,FALSE)))</f>
        <v>0</v>
      </c>
    </row>
    <row r="6916" spans="1:9">
      <c r="A6916" s="2"/>
      <c r="B6916" s="1" t="str">
        <f>+IF(LEN(A6916)&gt;0,VLOOKUP(A6916,Seguimiento_Mar_2025!G$4:H$356,2,FALSE),"")</f>
        <v/>
      </c>
      <c r="C6916" s="1" t="str">
        <f>+IF(LEN(A6916)&gt;0,VLOOKUP(A6916,Seguimiento_Mar_2025!G$4:J$356,4,FALSE),"")</f>
        <v/>
      </c>
      <c r="D6916" s="2"/>
      <c r="E6916" t="str">
        <f t="shared" si="217"/>
        <v/>
      </c>
      <c r="F6916" t="str">
        <f t="shared" ref="F6916:F6979" si="218">+IF(IF(LEN(E6916)&gt;0,COUNTIF($E$4:$E$11183,E6916),"")=1,"",IF(LEN(E6916)&gt;0,COUNTIF($E$4:$E$11183,E6916),""))</f>
        <v/>
      </c>
      <c r="H6916" s="2"/>
      <c r="I6916">
        <f>+ABS(SUMIF($A$4:$A$11183,A6916,$H$4:$H$11183)-IF(ISERROR(VLOOKUP(A6916,Seguimiento_Mar_2025!G$4:U$356,15,FALSE)),0,VLOOKUP(A6916,Seguimiento_Mar_2025!G$4:U$356,15,FALSE)))</f>
        <v>0</v>
      </c>
    </row>
    <row r="6917" spans="1:9">
      <c r="A6917" s="2"/>
      <c r="B6917" s="1" t="str">
        <f>+IF(LEN(A6917)&gt;0,VLOOKUP(A6917,Seguimiento_Mar_2025!G$4:H$356,2,FALSE),"")</f>
        <v/>
      </c>
      <c r="C6917" s="1" t="str">
        <f>+IF(LEN(A6917)&gt;0,VLOOKUP(A6917,Seguimiento_Mar_2025!G$4:J$356,4,FALSE),"")</f>
        <v/>
      </c>
      <c r="D6917" s="2"/>
      <c r="E6917" t="str">
        <f t="shared" si="217"/>
        <v/>
      </c>
      <c r="F6917" t="str">
        <f t="shared" si="218"/>
        <v/>
      </c>
      <c r="H6917" s="2"/>
      <c r="I6917">
        <f>+ABS(SUMIF($A$4:$A$11183,A6917,$H$4:$H$11183)-IF(ISERROR(VLOOKUP(A6917,Seguimiento_Mar_2025!G$4:U$356,15,FALSE)),0,VLOOKUP(A6917,Seguimiento_Mar_2025!G$4:U$356,15,FALSE)))</f>
        <v>0</v>
      </c>
    </row>
    <row r="6918" spans="1:9">
      <c r="A6918" s="2"/>
      <c r="B6918" s="1" t="str">
        <f>+IF(LEN(A6918)&gt;0,VLOOKUP(A6918,Seguimiento_Mar_2025!G$4:H$356,2,FALSE),"")</f>
        <v/>
      </c>
      <c r="C6918" s="1" t="str">
        <f>+IF(LEN(A6918)&gt;0,VLOOKUP(A6918,Seguimiento_Mar_2025!G$4:J$356,4,FALSE),"")</f>
        <v/>
      </c>
      <c r="D6918" s="2"/>
      <c r="E6918" t="str">
        <f t="shared" si="217"/>
        <v/>
      </c>
      <c r="F6918" t="str">
        <f t="shared" si="218"/>
        <v/>
      </c>
      <c r="H6918" s="2"/>
      <c r="I6918">
        <f>+ABS(SUMIF($A$4:$A$11183,A6918,$H$4:$H$11183)-IF(ISERROR(VLOOKUP(A6918,Seguimiento_Mar_2025!G$4:U$356,15,FALSE)),0,VLOOKUP(A6918,Seguimiento_Mar_2025!G$4:U$356,15,FALSE)))</f>
        <v>0</v>
      </c>
    </row>
    <row r="6919" spans="1:9">
      <c r="A6919" s="2"/>
      <c r="B6919" s="1" t="str">
        <f>+IF(LEN(A6919)&gt;0,VLOOKUP(A6919,Seguimiento_Mar_2025!G$4:H$356,2,FALSE),"")</f>
        <v/>
      </c>
      <c r="C6919" s="1" t="str">
        <f>+IF(LEN(A6919)&gt;0,VLOOKUP(A6919,Seguimiento_Mar_2025!G$4:J$356,4,FALSE),"")</f>
        <v/>
      </c>
      <c r="D6919" s="2"/>
      <c r="E6919" t="str">
        <f t="shared" si="217"/>
        <v/>
      </c>
      <c r="F6919" t="str">
        <f t="shared" si="218"/>
        <v/>
      </c>
      <c r="H6919" s="2"/>
      <c r="I6919">
        <f>+ABS(SUMIF($A$4:$A$11183,A6919,$H$4:$H$11183)-IF(ISERROR(VLOOKUP(A6919,Seguimiento_Mar_2025!G$4:U$356,15,FALSE)),0,VLOOKUP(A6919,Seguimiento_Mar_2025!G$4:U$356,15,FALSE)))</f>
        <v>0</v>
      </c>
    </row>
    <row r="6920" spans="1:9">
      <c r="A6920" s="2"/>
      <c r="B6920" s="1" t="str">
        <f>+IF(LEN(A6920)&gt;0,VLOOKUP(A6920,Seguimiento_Mar_2025!G$4:H$356,2,FALSE),"")</f>
        <v/>
      </c>
      <c r="C6920" s="1" t="str">
        <f>+IF(LEN(A6920)&gt;0,VLOOKUP(A6920,Seguimiento_Mar_2025!G$4:J$356,4,FALSE),"")</f>
        <v/>
      </c>
      <c r="D6920" s="2"/>
      <c r="E6920" t="str">
        <f t="shared" si="217"/>
        <v/>
      </c>
      <c r="F6920" t="str">
        <f t="shared" si="218"/>
        <v/>
      </c>
      <c r="H6920" s="2"/>
      <c r="I6920">
        <f>+ABS(SUMIF($A$4:$A$11183,A6920,$H$4:$H$11183)-IF(ISERROR(VLOOKUP(A6920,Seguimiento_Mar_2025!G$4:U$356,15,FALSE)),0,VLOOKUP(A6920,Seguimiento_Mar_2025!G$4:U$356,15,FALSE)))</f>
        <v>0</v>
      </c>
    </row>
    <row r="6921" spans="1:9">
      <c r="A6921" s="2"/>
      <c r="B6921" s="1" t="str">
        <f>+IF(LEN(A6921)&gt;0,VLOOKUP(A6921,Seguimiento_Mar_2025!G$4:H$356,2,FALSE),"")</f>
        <v/>
      </c>
      <c r="C6921" s="1" t="str">
        <f>+IF(LEN(A6921)&gt;0,VLOOKUP(A6921,Seguimiento_Mar_2025!G$4:J$356,4,FALSE),"")</f>
        <v/>
      </c>
      <c r="D6921" s="2"/>
      <c r="E6921" t="str">
        <f t="shared" si="217"/>
        <v/>
      </c>
      <c r="F6921" t="str">
        <f t="shared" si="218"/>
        <v/>
      </c>
      <c r="H6921" s="2"/>
      <c r="I6921">
        <f>+ABS(SUMIF($A$4:$A$11183,A6921,$H$4:$H$11183)-IF(ISERROR(VLOOKUP(A6921,Seguimiento_Mar_2025!G$4:U$356,15,FALSE)),0,VLOOKUP(A6921,Seguimiento_Mar_2025!G$4:U$356,15,FALSE)))</f>
        <v>0</v>
      </c>
    </row>
    <row r="6922" spans="1:9">
      <c r="A6922" s="2"/>
      <c r="B6922" s="1" t="str">
        <f>+IF(LEN(A6922)&gt;0,VLOOKUP(A6922,Seguimiento_Mar_2025!G$4:H$356,2,FALSE),"")</f>
        <v/>
      </c>
      <c r="C6922" s="1" t="str">
        <f>+IF(LEN(A6922)&gt;0,VLOOKUP(A6922,Seguimiento_Mar_2025!G$4:J$356,4,FALSE),"")</f>
        <v/>
      </c>
      <c r="D6922" s="2"/>
      <c r="E6922" t="str">
        <f t="shared" si="217"/>
        <v/>
      </c>
      <c r="F6922" t="str">
        <f t="shared" si="218"/>
        <v/>
      </c>
      <c r="H6922" s="2"/>
      <c r="I6922">
        <f>+ABS(SUMIF($A$4:$A$11183,A6922,$H$4:$H$11183)-IF(ISERROR(VLOOKUP(A6922,Seguimiento_Mar_2025!G$4:U$356,15,FALSE)),0,VLOOKUP(A6922,Seguimiento_Mar_2025!G$4:U$356,15,FALSE)))</f>
        <v>0</v>
      </c>
    </row>
    <row r="6923" spans="1:9">
      <c r="A6923" s="2"/>
      <c r="B6923" s="1" t="str">
        <f>+IF(LEN(A6923)&gt;0,VLOOKUP(A6923,Seguimiento_Mar_2025!G$4:H$356,2,FALSE),"")</f>
        <v/>
      </c>
      <c r="C6923" s="1" t="str">
        <f>+IF(LEN(A6923)&gt;0,VLOOKUP(A6923,Seguimiento_Mar_2025!G$4:J$356,4,FALSE),"")</f>
        <v/>
      </c>
      <c r="D6923" s="2"/>
      <c r="E6923" t="str">
        <f t="shared" si="217"/>
        <v/>
      </c>
      <c r="F6923" t="str">
        <f t="shared" si="218"/>
        <v/>
      </c>
      <c r="H6923" s="2"/>
      <c r="I6923">
        <f>+ABS(SUMIF($A$4:$A$11183,A6923,$H$4:$H$11183)-IF(ISERROR(VLOOKUP(A6923,Seguimiento_Mar_2025!G$4:U$356,15,FALSE)),0,VLOOKUP(A6923,Seguimiento_Mar_2025!G$4:U$356,15,FALSE)))</f>
        <v>0</v>
      </c>
    </row>
    <row r="6924" spans="1:9">
      <c r="A6924" s="2"/>
      <c r="B6924" s="1" t="str">
        <f>+IF(LEN(A6924)&gt;0,VLOOKUP(A6924,Seguimiento_Mar_2025!G$4:H$356,2,FALSE),"")</f>
        <v/>
      </c>
      <c r="C6924" s="1" t="str">
        <f>+IF(LEN(A6924)&gt;0,VLOOKUP(A6924,Seguimiento_Mar_2025!G$4:J$356,4,FALSE),"")</f>
        <v/>
      </c>
      <c r="D6924" s="2"/>
      <c r="E6924" t="str">
        <f t="shared" si="217"/>
        <v/>
      </c>
      <c r="F6924" t="str">
        <f t="shared" si="218"/>
        <v/>
      </c>
      <c r="H6924" s="2"/>
      <c r="I6924">
        <f>+ABS(SUMIF($A$4:$A$11183,A6924,$H$4:$H$11183)-IF(ISERROR(VLOOKUP(A6924,Seguimiento_Mar_2025!G$4:U$356,15,FALSE)),0,VLOOKUP(A6924,Seguimiento_Mar_2025!G$4:U$356,15,FALSE)))</f>
        <v>0</v>
      </c>
    </row>
    <row r="6925" spans="1:9">
      <c r="A6925" s="2"/>
      <c r="B6925" s="1" t="str">
        <f>+IF(LEN(A6925)&gt;0,VLOOKUP(A6925,Seguimiento_Mar_2025!G$4:H$356,2,FALSE),"")</f>
        <v/>
      </c>
      <c r="C6925" s="1" t="str">
        <f>+IF(LEN(A6925)&gt;0,VLOOKUP(A6925,Seguimiento_Mar_2025!G$4:J$356,4,FALSE),"")</f>
        <v/>
      </c>
      <c r="D6925" s="2"/>
      <c r="E6925" t="str">
        <f t="shared" si="217"/>
        <v/>
      </c>
      <c r="F6925" t="str">
        <f t="shared" si="218"/>
        <v/>
      </c>
      <c r="H6925" s="2"/>
      <c r="I6925">
        <f>+ABS(SUMIF($A$4:$A$11183,A6925,$H$4:$H$11183)-IF(ISERROR(VLOOKUP(A6925,Seguimiento_Mar_2025!G$4:U$356,15,FALSE)),0,VLOOKUP(A6925,Seguimiento_Mar_2025!G$4:U$356,15,FALSE)))</f>
        <v>0</v>
      </c>
    </row>
    <row r="6926" spans="1:9">
      <c r="A6926" s="2"/>
      <c r="B6926" s="1" t="str">
        <f>+IF(LEN(A6926)&gt;0,VLOOKUP(A6926,Seguimiento_Mar_2025!G$4:H$356,2,FALSE),"")</f>
        <v/>
      </c>
      <c r="C6926" s="1" t="str">
        <f>+IF(LEN(A6926)&gt;0,VLOOKUP(A6926,Seguimiento_Mar_2025!G$4:J$356,4,FALSE),"")</f>
        <v/>
      </c>
      <c r="D6926" s="2"/>
      <c r="E6926" t="str">
        <f t="shared" si="217"/>
        <v/>
      </c>
      <c r="F6926" t="str">
        <f t="shared" si="218"/>
        <v/>
      </c>
      <c r="H6926" s="2"/>
      <c r="I6926">
        <f>+ABS(SUMIF($A$4:$A$11183,A6926,$H$4:$H$11183)-IF(ISERROR(VLOOKUP(A6926,Seguimiento_Mar_2025!G$4:U$356,15,FALSE)),0,VLOOKUP(A6926,Seguimiento_Mar_2025!G$4:U$356,15,FALSE)))</f>
        <v>0</v>
      </c>
    </row>
    <row r="6927" spans="1:9">
      <c r="A6927" s="2"/>
      <c r="B6927" s="1" t="str">
        <f>+IF(LEN(A6927)&gt;0,VLOOKUP(A6927,Seguimiento_Mar_2025!G$4:H$356,2,FALSE),"")</f>
        <v/>
      </c>
      <c r="C6927" s="1" t="str">
        <f>+IF(LEN(A6927)&gt;0,VLOOKUP(A6927,Seguimiento_Mar_2025!G$4:J$356,4,FALSE),"")</f>
        <v/>
      </c>
      <c r="D6927" s="2"/>
      <c r="E6927" t="str">
        <f t="shared" si="217"/>
        <v/>
      </c>
      <c r="F6927" t="str">
        <f t="shared" si="218"/>
        <v/>
      </c>
      <c r="H6927" s="2"/>
      <c r="I6927">
        <f>+ABS(SUMIF($A$4:$A$11183,A6927,$H$4:$H$11183)-IF(ISERROR(VLOOKUP(A6927,Seguimiento_Mar_2025!G$4:U$356,15,FALSE)),0,VLOOKUP(A6927,Seguimiento_Mar_2025!G$4:U$356,15,FALSE)))</f>
        <v>0</v>
      </c>
    </row>
    <row r="6928" spans="1:9">
      <c r="A6928" s="2"/>
      <c r="B6928" s="1" t="str">
        <f>+IF(LEN(A6928)&gt;0,VLOOKUP(A6928,Seguimiento_Mar_2025!G$4:H$356,2,FALSE),"")</f>
        <v/>
      </c>
      <c r="C6928" s="1" t="str">
        <f>+IF(LEN(A6928)&gt;0,VLOOKUP(A6928,Seguimiento_Mar_2025!G$4:J$356,4,FALSE),"")</f>
        <v/>
      </c>
      <c r="D6928" s="2"/>
      <c r="E6928" t="str">
        <f t="shared" si="217"/>
        <v/>
      </c>
      <c r="F6928" t="str">
        <f t="shared" si="218"/>
        <v/>
      </c>
      <c r="H6928" s="2"/>
      <c r="I6928">
        <f>+ABS(SUMIF($A$4:$A$11183,A6928,$H$4:$H$11183)-IF(ISERROR(VLOOKUP(A6928,Seguimiento_Mar_2025!G$4:U$356,15,FALSE)),0,VLOOKUP(A6928,Seguimiento_Mar_2025!G$4:U$356,15,FALSE)))</f>
        <v>0</v>
      </c>
    </row>
    <row r="6929" spans="1:9">
      <c r="A6929" s="2"/>
      <c r="B6929" s="1" t="str">
        <f>+IF(LEN(A6929)&gt;0,VLOOKUP(A6929,Seguimiento_Mar_2025!G$4:H$356,2,FALSE),"")</f>
        <v/>
      </c>
      <c r="C6929" s="1" t="str">
        <f>+IF(LEN(A6929)&gt;0,VLOOKUP(A6929,Seguimiento_Mar_2025!G$4:J$356,4,FALSE),"")</f>
        <v/>
      </c>
      <c r="D6929" s="2"/>
      <c r="E6929" t="str">
        <f t="shared" si="217"/>
        <v/>
      </c>
      <c r="F6929" t="str">
        <f t="shared" si="218"/>
        <v/>
      </c>
      <c r="H6929" s="2"/>
      <c r="I6929">
        <f>+ABS(SUMIF($A$4:$A$11183,A6929,$H$4:$H$11183)-IF(ISERROR(VLOOKUP(A6929,Seguimiento_Mar_2025!G$4:U$356,15,FALSE)),0,VLOOKUP(A6929,Seguimiento_Mar_2025!G$4:U$356,15,FALSE)))</f>
        <v>0</v>
      </c>
    </row>
    <row r="6930" spans="1:9">
      <c r="A6930" s="2"/>
      <c r="B6930" s="1" t="str">
        <f>+IF(LEN(A6930)&gt;0,VLOOKUP(A6930,Seguimiento_Mar_2025!G$4:H$356,2,FALSE),"")</f>
        <v/>
      </c>
      <c r="C6930" s="1" t="str">
        <f>+IF(LEN(A6930)&gt;0,VLOOKUP(A6930,Seguimiento_Mar_2025!G$4:J$356,4,FALSE),"")</f>
        <v/>
      </c>
      <c r="D6930" s="2"/>
      <c r="E6930" t="str">
        <f t="shared" si="217"/>
        <v/>
      </c>
      <c r="F6930" t="str">
        <f t="shared" si="218"/>
        <v/>
      </c>
      <c r="H6930" s="2"/>
      <c r="I6930">
        <f>+ABS(SUMIF($A$4:$A$11183,A6930,$H$4:$H$11183)-IF(ISERROR(VLOOKUP(A6930,Seguimiento_Mar_2025!G$4:U$356,15,FALSE)),0,VLOOKUP(A6930,Seguimiento_Mar_2025!G$4:U$356,15,FALSE)))</f>
        <v>0</v>
      </c>
    </row>
    <row r="6931" spans="1:9">
      <c r="A6931" s="2"/>
      <c r="B6931" s="1" t="str">
        <f>+IF(LEN(A6931)&gt;0,VLOOKUP(A6931,Seguimiento_Mar_2025!G$4:H$356,2,FALSE),"")</f>
        <v/>
      </c>
      <c r="C6931" s="1" t="str">
        <f>+IF(LEN(A6931)&gt;0,VLOOKUP(A6931,Seguimiento_Mar_2025!G$4:J$356,4,FALSE),"")</f>
        <v/>
      </c>
      <c r="D6931" s="2"/>
      <c r="E6931" t="str">
        <f t="shared" si="217"/>
        <v/>
      </c>
      <c r="F6931" t="str">
        <f t="shared" si="218"/>
        <v/>
      </c>
      <c r="H6931" s="2"/>
      <c r="I6931">
        <f>+ABS(SUMIF($A$4:$A$11183,A6931,$H$4:$H$11183)-IF(ISERROR(VLOOKUP(A6931,Seguimiento_Mar_2025!G$4:U$356,15,FALSE)),0,VLOOKUP(A6931,Seguimiento_Mar_2025!G$4:U$356,15,FALSE)))</f>
        <v>0</v>
      </c>
    </row>
    <row r="6932" spans="1:9">
      <c r="A6932" s="2"/>
      <c r="B6932" s="1" t="str">
        <f>+IF(LEN(A6932)&gt;0,VLOOKUP(A6932,Seguimiento_Mar_2025!G$4:H$356,2,FALSE),"")</f>
        <v/>
      </c>
      <c r="C6932" s="1" t="str">
        <f>+IF(LEN(A6932)&gt;0,VLOOKUP(A6932,Seguimiento_Mar_2025!G$4:J$356,4,FALSE),"")</f>
        <v/>
      </c>
      <c r="D6932" s="2"/>
      <c r="E6932" t="str">
        <f t="shared" si="217"/>
        <v/>
      </c>
      <c r="F6932" t="str">
        <f t="shared" si="218"/>
        <v/>
      </c>
      <c r="H6932" s="2"/>
      <c r="I6932">
        <f>+ABS(SUMIF($A$4:$A$11183,A6932,$H$4:$H$11183)-IF(ISERROR(VLOOKUP(A6932,Seguimiento_Mar_2025!G$4:U$356,15,FALSE)),0,VLOOKUP(A6932,Seguimiento_Mar_2025!G$4:U$356,15,FALSE)))</f>
        <v>0</v>
      </c>
    </row>
    <row r="6933" spans="1:9">
      <c r="A6933" s="2"/>
      <c r="B6933" s="1" t="str">
        <f>+IF(LEN(A6933)&gt;0,VLOOKUP(A6933,Seguimiento_Mar_2025!G$4:H$356,2,FALSE),"")</f>
        <v/>
      </c>
      <c r="C6933" s="1" t="str">
        <f>+IF(LEN(A6933)&gt;0,VLOOKUP(A6933,Seguimiento_Mar_2025!G$4:J$356,4,FALSE),"")</f>
        <v/>
      </c>
      <c r="D6933" s="2"/>
      <c r="E6933" t="str">
        <f t="shared" si="217"/>
        <v/>
      </c>
      <c r="F6933" t="str">
        <f t="shared" si="218"/>
        <v/>
      </c>
      <c r="H6933" s="2"/>
      <c r="I6933">
        <f>+ABS(SUMIF($A$4:$A$11183,A6933,$H$4:$H$11183)-IF(ISERROR(VLOOKUP(A6933,Seguimiento_Mar_2025!G$4:U$356,15,FALSE)),0,VLOOKUP(A6933,Seguimiento_Mar_2025!G$4:U$356,15,FALSE)))</f>
        <v>0</v>
      </c>
    </row>
    <row r="6934" spans="1:9">
      <c r="A6934" s="2"/>
      <c r="B6934" s="1" t="str">
        <f>+IF(LEN(A6934)&gt;0,VLOOKUP(A6934,Seguimiento_Mar_2025!G$4:H$356,2,FALSE),"")</f>
        <v/>
      </c>
      <c r="C6934" s="1" t="str">
        <f>+IF(LEN(A6934)&gt;0,VLOOKUP(A6934,Seguimiento_Mar_2025!G$4:J$356,4,FALSE),"")</f>
        <v/>
      </c>
      <c r="D6934" s="2"/>
      <c r="E6934" t="str">
        <f t="shared" si="217"/>
        <v/>
      </c>
      <c r="F6934" t="str">
        <f t="shared" si="218"/>
        <v/>
      </c>
      <c r="H6934" s="2"/>
      <c r="I6934">
        <f>+ABS(SUMIF($A$4:$A$11183,A6934,$H$4:$H$11183)-IF(ISERROR(VLOOKUP(A6934,Seguimiento_Mar_2025!G$4:U$356,15,FALSE)),0,VLOOKUP(A6934,Seguimiento_Mar_2025!G$4:U$356,15,FALSE)))</f>
        <v>0</v>
      </c>
    </row>
    <row r="6935" spans="1:9">
      <c r="A6935" s="2"/>
      <c r="B6935" s="1" t="str">
        <f>+IF(LEN(A6935)&gt;0,VLOOKUP(A6935,Seguimiento_Mar_2025!G$4:H$356,2,FALSE),"")</f>
        <v/>
      </c>
      <c r="C6935" s="1" t="str">
        <f>+IF(LEN(A6935)&gt;0,VLOOKUP(A6935,Seguimiento_Mar_2025!G$4:J$356,4,FALSE),"")</f>
        <v/>
      </c>
      <c r="D6935" s="2"/>
      <c r="E6935" t="str">
        <f t="shared" si="217"/>
        <v/>
      </c>
      <c r="F6935" t="str">
        <f t="shared" si="218"/>
        <v/>
      </c>
      <c r="H6935" s="2"/>
      <c r="I6935">
        <f>+ABS(SUMIF($A$4:$A$11183,A6935,$H$4:$H$11183)-IF(ISERROR(VLOOKUP(A6935,Seguimiento_Mar_2025!G$4:U$356,15,FALSE)),0,VLOOKUP(A6935,Seguimiento_Mar_2025!G$4:U$356,15,FALSE)))</f>
        <v>0</v>
      </c>
    </row>
    <row r="6936" spans="1:9">
      <c r="A6936" s="2"/>
      <c r="B6936" s="1" t="str">
        <f>+IF(LEN(A6936)&gt;0,VLOOKUP(A6936,Seguimiento_Mar_2025!G$4:H$356,2,FALSE),"")</f>
        <v/>
      </c>
      <c r="C6936" s="1" t="str">
        <f>+IF(LEN(A6936)&gt;0,VLOOKUP(A6936,Seguimiento_Mar_2025!G$4:J$356,4,FALSE),"")</f>
        <v/>
      </c>
      <c r="D6936" s="2"/>
      <c r="E6936" t="str">
        <f t="shared" si="217"/>
        <v/>
      </c>
      <c r="F6936" t="str">
        <f t="shared" si="218"/>
        <v/>
      </c>
      <c r="H6936" s="2"/>
      <c r="I6936">
        <f>+ABS(SUMIF($A$4:$A$11183,A6936,$H$4:$H$11183)-IF(ISERROR(VLOOKUP(A6936,Seguimiento_Mar_2025!G$4:U$356,15,FALSE)),0,VLOOKUP(A6936,Seguimiento_Mar_2025!G$4:U$356,15,FALSE)))</f>
        <v>0</v>
      </c>
    </row>
    <row r="6937" spans="1:9">
      <c r="A6937" s="2"/>
      <c r="B6937" s="1" t="str">
        <f>+IF(LEN(A6937)&gt;0,VLOOKUP(A6937,Seguimiento_Mar_2025!G$4:H$356,2,FALSE),"")</f>
        <v/>
      </c>
      <c r="C6937" s="1" t="str">
        <f>+IF(LEN(A6937)&gt;0,VLOOKUP(A6937,Seguimiento_Mar_2025!G$4:J$356,4,FALSE),"")</f>
        <v/>
      </c>
      <c r="D6937" s="2"/>
      <c r="E6937" t="str">
        <f t="shared" si="217"/>
        <v/>
      </c>
      <c r="F6937" t="str">
        <f t="shared" si="218"/>
        <v/>
      </c>
      <c r="H6937" s="2"/>
      <c r="I6937">
        <f>+ABS(SUMIF($A$4:$A$11183,A6937,$H$4:$H$11183)-IF(ISERROR(VLOOKUP(A6937,Seguimiento_Mar_2025!G$4:U$356,15,FALSE)),0,VLOOKUP(A6937,Seguimiento_Mar_2025!G$4:U$356,15,FALSE)))</f>
        <v>0</v>
      </c>
    </row>
    <row r="6938" spans="1:9">
      <c r="A6938" s="2"/>
      <c r="B6938" s="1" t="str">
        <f>+IF(LEN(A6938)&gt;0,VLOOKUP(A6938,Seguimiento_Mar_2025!G$4:H$356,2,FALSE),"")</f>
        <v/>
      </c>
      <c r="C6938" s="1" t="str">
        <f>+IF(LEN(A6938)&gt;0,VLOOKUP(A6938,Seguimiento_Mar_2025!G$4:J$356,4,FALSE),"")</f>
        <v/>
      </c>
      <c r="D6938" s="2"/>
      <c r="E6938" t="str">
        <f t="shared" si="217"/>
        <v/>
      </c>
      <c r="F6938" t="str">
        <f t="shared" si="218"/>
        <v/>
      </c>
      <c r="H6938" s="2"/>
      <c r="I6938">
        <f>+ABS(SUMIF($A$4:$A$11183,A6938,$H$4:$H$11183)-IF(ISERROR(VLOOKUP(A6938,Seguimiento_Mar_2025!G$4:U$356,15,FALSE)),0,VLOOKUP(A6938,Seguimiento_Mar_2025!G$4:U$356,15,FALSE)))</f>
        <v>0</v>
      </c>
    </row>
    <row r="6939" spans="1:9">
      <c r="A6939" s="2"/>
      <c r="B6939" s="1" t="str">
        <f>+IF(LEN(A6939)&gt;0,VLOOKUP(A6939,Seguimiento_Mar_2025!G$4:H$356,2,FALSE),"")</f>
        <v/>
      </c>
      <c r="C6939" s="1" t="str">
        <f>+IF(LEN(A6939)&gt;0,VLOOKUP(A6939,Seguimiento_Mar_2025!G$4:J$356,4,FALSE),"")</f>
        <v/>
      </c>
      <c r="D6939" s="2"/>
      <c r="E6939" t="str">
        <f t="shared" si="217"/>
        <v/>
      </c>
      <c r="F6939" t="str">
        <f t="shared" si="218"/>
        <v/>
      </c>
      <c r="H6939" s="2"/>
      <c r="I6939">
        <f>+ABS(SUMIF($A$4:$A$11183,A6939,$H$4:$H$11183)-IF(ISERROR(VLOOKUP(A6939,Seguimiento_Mar_2025!G$4:U$356,15,FALSE)),0,VLOOKUP(A6939,Seguimiento_Mar_2025!G$4:U$356,15,FALSE)))</f>
        <v>0</v>
      </c>
    </row>
    <row r="6940" spans="1:9">
      <c r="A6940" s="2"/>
      <c r="B6940" s="1" t="str">
        <f>+IF(LEN(A6940)&gt;0,VLOOKUP(A6940,Seguimiento_Mar_2025!G$4:H$356,2,FALSE),"")</f>
        <v/>
      </c>
      <c r="C6940" s="1" t="str">
        <f>+IF(LEN(A6940)&gt;0,VLOOKUP(A6940,Seguimiento_Mar_2025!G$4:J$356,4,FALSE),"")</f>
        <v/>
      </c>
      <c r="D6940" s="2"/>
      <c r="E6940" t="str">
        <f t="shared" si="217"/>
        <v/>
      </c>
      <c r="F6940" t="str">
        <f t="shared" si="218"/>
        <v/>
      </c>
      <c r="H6940" s="2"/>
      <c r="I6940">
        <f>+ABS(SUMIF($A$4:$A$11183,A6940,$H$4:$H$11183)-IF(ISERROR(VLOOKUP(A6940,Seguimiento_Mar_2025!G$4:U$356,15,FALSE)),0,VLOOKUP(A6940,Seguimiento_Mar_2025!G$4:U$356,15,FALSE)))</f>
        <v>0</v>
      </c>
    </row>
    <row r="6941" spans="1:9">
      <c r="A6941" s="2"/>
      <c r="B6941" s="1" t="str">
        <f>+IF(LEN(A6941)&gt;0,VLOOKUP(A6941,Seguimiento_Mar_2025!G$4:H$356,2,FALSE),"")</f>
        <v/>
      </c>
      <c r="C6941" s="1" t="str">
        <f>+IF(LEN(A6941)&gt;0,VLOOKUP(A6941,Seguimiento_Mar_2025!G$4:J$356,4,FALSE),"")</f>
        <v/>
      </c>
      <c r="D6941" s="2"/>
      <c r="E6941" t="str">
        <f t="shared" si="217"/>
        <v/>
      </c>
      <c r="F6941" t="str">
        <f t="shared" si="218"/>
        <v/>
      </c>
      <c r="H6941" s="2"/>
      <c r="I6941">
        <f>+ABS(SUMIF($A$4:$A$11183,A6941,$H$4:$H$11183)-IF(ISERROR(VLOOKUP(A6941,Seguimiento_Mar_2025!G$4:U$356,15,FALSE)),0,VLOOKUP(A6941,Seguimiento_Mar_2025!G$4:U$356,15,FALSE)))</f>
        <v>0</v>
      </c>
    </row>
    <row r="6942" spans="1:9">
      <c r="A6942" s="2"/>
      <c r="B6942" s="1" t="str">
        <f>+IF(LEN(A6942)&gt;0,VLOOKUP(A6942,Seguimiento_Mar_2025!G$4:H$356,2,FALSE),"")</f>
        <v/>
      </c>
      <c r="C6942" s="1" t="str">
        <f>+IF(LEN(A6942)&gt;0,VLOOKUP(A6942,Seguimiento_Mar_2025!G$4:J$356,4,FALSE),"")</f>
        <v/>
      </c>
      <c r="D6942" s="2"/>
      <c r="E6942" t="str">
        <f t="shared" si="217"/>
        <v/>
      </c>
      <c r="F6942" t="str">
        <f t="shared" si="218"/>
        <v/>
      </c>
      <c r="H6942" s="2"/>
      <c r="I6942">
        <f>+ABS(SUMIF($A$4:$A$11183,A6942,$H$4:$H$11183)-IF(ISERROR(VLOOKUP(A6942,Seguimiento_Mar_2025!G$4:U$356,15,FALSE)),0,VLOOKUP(A6942,Seguimiento_Mar_2025!G$4:U$356,15,FALSE)))</f>
        <v>0</v>
      </c>
    </row>
    <row r="6943" spans="1:9">
      <c r="A6943" s="2"/>
      <c r="B6943" s="1" t="str">
        <f>+IF(LEN(A6943)&gt;0,VLOOKUP(A6943,Seguimiento_Mar_2025!G$4:H$356,2,FALSE),"")</f>
        <v/>
      </c>
      <c r="C6943" s="1" t="str">
        <f>+IF(LEN(A6943)&gt;0,VLOOKUP(A6943,Seguimiento_Mar_2025!G$4:J$356,4,FALSE),"")</f>
        <v/>
      </c>
      <c r="D6943" s="2"/>
      <c r="E6943" t="str">
        <f t="shared" si="217"/>
        <v/>
      </c>
      <c r="F6943" t="str">
        <f t="shared" si="218"/>
        <v/>
      </c>
      <c r="H6943" s="2"/>
      <c r="I6943">
        <f>+ABS(SUMIF($A$4:$A$11183,A6943,$H$4:$H$11183)-IF(ISERROR(VLOOKUP(A6943,Seguimiento_Mar_2025!G$4:U$356,15,FALSE)),0,VLOOKUP(A6943,Seguimiento_Mar_2025!G$4:U$356,15,FALSE)))</f>
        <v>0</v>
      </c>
    </row>
    <row r="6944" spans="1:9">
      <c r="A6944" s="2"/>
      <c r="B6944" s="1" t="str">
        <f>+IF(LEN(A6944)&gt;0,VLOOKUP(A6944,Seguimiento_Mar_2025!G$4:H$356,2,FALSE),"")</f>
        <v/>
      </c>
      <c r="C6944" s="1" t="str">
        <f>+IF(LEN(A6944)&gt;0,VLOOKUP(A6944,Seguimiento_Mar_2025!G$4:J$356,4,FALSE),"")</f>
        <v/>
      </c>
      <c r="D6944" s="2"/>
      <c r="E6944" t="str">
        <f t="shared" si="217"/>
        <v/>
      </c>
      <c r="F6944" t="str">
        <f t="shared" si="218"/>
        <v/>
      </c>
      <c r="H6944" s="2"/>
      <c r="I6944">
        <f>+ABS(SUMIF($A$4:$A$11183,A6944,$H$4:$H$11183)-IF(ISERROR(VLOOKUP(A6944,Seguimiento_Mar_2025!G$4:U$356,15,FALSE)),0,VLOOKUP(A6944,Seguimiento_Mar_2025!G$4:U$356,15,FALSE)))</f>
        <v>0</v>
      </c>
    </row>
    <row r="6945" spans="1:9">
      <c r="A6945" s="2"/>
      <c r="B6945" s="1" t="str">
        <f>+IF(LEN(A6945)&gt;0,VLOOKUP(A6945,Seguimiento_Mar_2025!G$4:H$356,2,FALSE),"")</f>
        <v/>
      </c>
      <c r="C6945" s="1" t="str">
        <f>+IF(LEN(A6945)&gt;0,VLOOKUP(A6945,Seguimiento_Mar_2025!G$4:J$356,4,FALSE),"")</f>
        <v/>
      </c>
      <c r="D6945" s="2"/>
      <c r="E6945" t="str">
        <f t="shared" si="217"/>
        <v/>
      </c>
      <c r="F6945" t="str">
        <f t="shared" si="218"/>
        <v/>
      </c>
      <c r="H6945" s="2"/>
      <c r="I6945">
        <f>+ABS(SUMIF($A$4:$A$11183,A6945,$H$4:$H$11183)-IF(ISERROR(VLOOKUP(A6945,Seguimiento_Mar_2025!G$4:U$356,15,FALSE)),0,VLOOKUP(A6945,Seguimiento_Mar_2025!G$4:U$356,15,FALSE)))</f>
        <v>0</v>
      </c>
    </row>
    <row r="6946" spans="1:9">
      <c r="A6946" s="2"/>
      <c r="B6946" s="1" t="str">
        <f>+IF(LEN(A6946)&gt;0,VLOOKUP(A6946,Seguimiento_Mar_2025!G$4:H$356,2,FALSE),"")</f>
        <v/>
      </c>
      <c r="C6946" s="1" t="str">
        <f>+IF(LEN(A6946)&gt;0,VLOOKUP(A6946,Seguimiento_Mar_2025!G$4:J$356,4,FALSE),"")</f>
        <v/>
      </c>
      <c r="D6946" s="2"/>
      <c r="E6946" t="str">
        <f t="shared" si="217"/>
        <v/>
      </c>
      <c r="F6946" t="str">
        <f t="shared" si="218"/>
        <v/>
      </c>
      <c r="H6946" s="2"/>
      <c r="I6946">
        <f>+ABS(SUMIF($A$4:$A$11183,A6946,$H$4:$H$11183)-IF(ISERROR(VLOOKUP(A6946,Seguimiento_Mar_2025!G$4:U$356,15,FALSE)),0,VLOOKUP(A6946,Seguimiento_Mar_2025!G$4:U$356,15,FALSE)))</f>
        <v>0</v>
      </c>
    </row>
    <row r="6947" spans="1:9">
      <c r="A6947" s="2"/>
      <c r="B6947" s="1" t="str">
        <f>+IF(LEN(A6947)&gt;0,VLOOKUP(A6947,Seguimiento_Mar_2025!G$4:H$356,2,FALSE),"")</f>
        <v/>
      </c>
      <c r="C6947" s="1" t="str">
        <f>+IF(LEN(A6947)&gt;0,VLOOKUP(A6947,Seguimiento_Mar_2025!G$4:J$356,4,FALSE),"")</f>
        <v/>
      </c>
      <c r="D6947" s="2"/>
      <c r="E6947" t="str">
        <f t="shared" si="217"/>
        <v/>
      </c>
      <c r="F6947" t="str">
        <f t="shared" si="218"/>
        <v/>
      </c>
      <c r="H6947" s="2"/>
      <c r="I6947">
        <f>+ABS(SUMIF($A$4:$A$11183,A6947,$H$4:$H$11183)-IF(ISERROR(VLOOKUP(A6947,Seguimiento_Mar_2025!G$4:U$356,15,FALSE)),0,VLOOKUP(A6947,Seguimiento_Mar_2025!G$4:U$356,15,FALSE)))</f>
        <v>0</v>
      </c>
    </row>
    <row r="6948" spans="1:9">
      <c r="A6948" s="2"/>
      <c r="B6948" s="1" t="str">
        <f>+IF(LEN(A6948)&gt;0,VLOOKUP(A6948,Seguimiento_Mar_2025!G$4:H$356,2,FALSE),"")</f>
        <v/>
      </c>
      <c r="C6948" s="1" t="str">
        <f>+IF(LEN(A6948)&gt;0,VLOOKUP(A6948,Seguimiento_Mar_2025!G$4:J$356,4,FALSE),"")</f>
        <v/>
      </c>
      <c r="D6948" s="2"/>
      <c r="E6948" t="str">
        <f t="shared" si="217"/>
        <v/>
      </c>
      <c r="F6948" t="str">
        <f t="shared" si="218"/>
        <v/>
      </c>
      <c r="H6948" s="2"/>
      <c r="I6948">
        <f>+ABS(SUMIF($A$4:$A$11183,A6948,$H$4:$H$11183)-IF(ISERROR(VLOOKUP(A6948,Seguimiento_Mar_2025!G$4:U$356,15,FALSE)),0,VLOOKUP(A6948,Seguimiento_Mar_2025!G$4:U$356,15,FALSE)))</f>
        <v>0</v>
      </c>
    </row>
    <row r="6949" spans="1:9">
      <c r="A6949" s="2"/>
      <c r="B6949" s="1" t="str">
        <f>+IF(LEN(A6949)&gt;0,VLOOKUP(A6949,Seguimiento_Mar_2025!G$4:H$356,2,FALSE),"")</f>
        <v/>
      </c>
      <c r="C6949" s="1" t="str">
        <f>+IF(LEN(A6949)&gt;0,VLOOKUP(A6949,Seguimiento_Mar_2025!G$4:J$356,4,FALSE),"")</f>
        <v/>
      </c>
      <c r="D6949" s="2"/>
      <c r="E6949" t="str">
        <f t="shared" si="217"/>
        <v/>
      </c>
      <c r="F6949" t="str">
        <f t="shared" si="218"/>
        <v/>
      </c>
      <c r="H6949" s="2"/>
      <c r="I6949">
        <f>+ABS(SUMIF($A$4:$A$11183,A6949,$H$4:$H$11183)-IF(ISERROR(VLOOKUP(A6949,Seguimiento_Mar_2025!G$4:U$356,15,FALSE)),0,VLOOKUP(A6949,Seguimiento_Mar_2025!G$4:U$356,15,FALSE)))</f>
        <v>0</v>
      </c>
    </row>
    <row r="6950" spans="1:9">
      <c r="A6950" s="2"/>
      <c r="B6950" s="1" t="str">
        <f>+IF(LEN(A6950)&gt;0,VLOOKUP(A6950,Seguimiento_Mar_2025!G$4:H$356,2,FALSE),"")</f>
        <v/>
      </c>
      <c r="C6950" s="1" t="str">
        <f>+IF(LEN(A6950)&gt;0,VLOOKUP(A6950,Seguimiento_Mar_2025!G$4:J$356,4,FALSE),"")</f>
        <v/>
      </c>
      <c r="D6950" s="2"/>
      <c r="E6950" t="str">
        <f t="shared" si="217"/>
        <v/>
      </c>
      <c r="F6950" t="str">
        <f t="shared" si="218"/>
        <v/>
      </c>
      <c r="H6950" s="2"/>
      <c r="I6950">
        <f>+ABS(SUMIF($A$4:$A$11183,A6950,$H$4:$H$11183)-IF(ISERROR(VLOOKUP(A6950,Seguimiento_Mar_2025!G$4:U$356,15,FALSE)),0,VLOOKUP(A6950,Seguimiento_Mar_2025!G$4:U$356,15,FALSE)))</f>
        <v>0</v>
      </c>
    </row>
    <row r="6951" spans="1:9">
      <c r="A6951" s="2"/>
      <c r="B6951" s="1" t="str">
        <f>+IF(LEN(A6951)&gt;0,VLOOKUP(A6951,Seguimiento_Mar_2025!G$4:H$356,2,FALSE),"")</f>
        <v/>
      </c>
      <c r="C6951" s="1" t="str">
        <f>+IF(LEN(A6951)&gt;0,VLOOKUP(A6951,Seguimiento_Mar_2025!G$4:J$356,4,FALSE),"")</f>
        <v/>
      </c>
      <c r="D6951" s="2"/>
      <c r="E6951" t="str">
        <f t="shared" si="217"/>
        <v/>
      </c>
      <c r="F6951" t="str">
        <f t="shared" si="218"/>
        <v/>
      </c>
      <c r="H6951" s="2"/>
      <c r="I6951">
        <f>+ABS(SUMIF($A$4:$A$11183,A6951,$H$4:$H$11183)-IF(ISERROR(VLOOKUP(A6951,Seguimiento_Mar_2025!G$4:U$356,15,FALSE)),0,VLOOKUP(A6951,Seguimiento_Mar_2025!G$4:U$356,15,FALSE)))</f>
        <v>0</v>
      </c>
    </row>
    <row r="6952" spans="1:9">
      <c r="A6952" s="2"/>
      <c r="B6952" s="1" t="str">
        <f>+IF(LEN(A6952)&gt;0,VLOOKUP(A6952,Seguimiento_Mar_2025!G$4:H$356,2,FALSE),"")</f>
        <v/>
      </c>
      <c r="C6952" s="1" t="str">
        <f>+IF(LEN(A6952)&gt;0,VLOOKUP(A6952,Seguimiento_Mar_2025!G$4:J$356,4,FALSE),"")</f>
        <v/>
      </c>
      <c r="D6952" s="2"/>
      <c r="E6952" t="str">
        <f t="shared" si="217"/>
        <v/>
      </c>
      <c r="F6952" t="str">
        <f t="shared" si="218"/>
        <v/>
      </c>
      <c r="H6952" s="2"/>
      <c r="I6952">
        <f>+ABS(SUMIF($A$4:$A$11183,A6952,$H$4:$H$11183)-IF(ISERROR(VLOOKUP(A6952,Seguimiento_Mar_2025!G$4:U$356,15,FALSE)),0,VLOOKUP(A6952,Seguimiento_Mar_2025!G$4:U$356,15,FALSE)))</f>
        <v>0</v>
      </c>
    </row>
    <row r="6953" spans="1:9">
      <c r="A6953" s="2"/>
      <c r="B6953" s="1" t="str">
        <f>+IF(LEN(A6953)&gt;0,VLOOKUP(A6953,Seguimiento_Mar_2025!G$4:H$356,2,FALSE),"")</f>
        <v/>
      </c>
      <c r="C6953" s="1" t="str">
        <f>+IF(LEN(A6953)&gt;0,VLOOKUP(A6953,Seguimiento_Mar_2025!G$4:J$356,4,FALSE),"")</f>
        <v/>
      </c>
      <c r="D6953" s="2"/>
      <c r="E6953" t="str">
        <f t="shared" ref="E6953:E7000" si="219">+A6953&amp;D6953</f>
        <v/>
      </c>
      <c r="F6953" t="str">
        <f t="shared" si="218"/>
        <v/>
      </c>
      <c r="H6953" s="2"/>
      <c r="I6953">
        <f>+ABS(SUMIF($A$4:$A$11183,A6953,$H$4:$H$11183)-IF(ISERROR(VLOOKUP(A6953,Seguimiento_Mar_2025!G$4:U$356,15,FALSE)),0,VLOOKUP(A6953,Seguimiento_Mar_2025!G$4:U$356,15,FALSE)))</f>
        <v>0</v>
      </c>
    </row>
    <row r="6954" spans="1:9">
      <c r="A6954" s="2"/>
      <c r="B6954" s="1" t="str">
        <f>+IF(LEN(A6954)&gt;0,VLOOKUP(A6954,Seguimiento_Mar_2025!G$4:H$356,2,FALSE),"")</f>
        <v/>
      </c>
      <c r="C6954" s="1" t="str">
        <f>+IF(LEN(A6954)&gt;0,VLOOKUP(A6954,Seguimiento_Mar_2025!G$4:J$356,4,FALSE),"")</f>
        <v/>
      </c>
      <c r="D6954" s="2"/>
      <c r="E6954" t="str">
        <f t="shared" si="219"/>
        <v/>
      </c>
      <c r="F6954" t="str">
        <f t="shared" si="218"/>
        <v/>
      </c>
      <c r="H6954" s="2"/>
      <c r="I6954">
        <f>+ABS(SUMIF($A$4:$A$11183,A6954,$H$4:$H$11183)-IF(ISERROR(VLOOKUP(A6954,Seguimiento_Mar_2025!G$4:U$356,15,FALSE)),0,VLOOKUP(A6954,Seguimiento_Mar_2025!G$4:U$356,15,FALSE)))</f>
        <v>0</v>
      </c>
    </row>
    <row r="6955" spans="1:9">
      <c r="A6955" s="2"/>
      <c r="B6955" s="1" t="str">
        <f>+IF(LEN(A6955)&gt;0,VLOOKUP(A6955,Seguimiento_Mar_2025!G$4:H$356,2,FALSE),"")</f>
        <v/>
      </c>
      <c r="C6955" s="1" t="str">
        <f>+IF(LEN(A6955)&gt;0,VLOOKUP(A6955,Seguimiento_Mar_2025!G$4:J$356,4,FALSE),"")</f>
        <v/>
      </c>
      <c r="D6955" s="2"/>
      <c r="E6955" t="str">
        <f t="shared" si="219"/>
        <v/>
      </c>
      <c r="F6955" t="str">
        <f t="shared" si="218"/>
        <v/>
      </c>
      <c r="H6955" s="2"/>
      <c r="I6955">
        <f>+ABS(SUMIF($A$4:$A$11183,A6955,$H$4:$H$11183)-IF(ISERROR(VLOOKUP(A6955,Seguimiento_Mar_2025!G$4:U$356,15,FALSE)),0,VLOOKUP(A6955,Seguimiento_Mar_2025!G$4:U$356,15,FALSE)))</f>
        <v>0</v>
      </c>
    </row>
    <row r="6956" spans="1:9">
      <c r="A6956" s="2"/>
      <c r="B6956" s="1" t="str">
        <f>+IF(LEN(A6956)&gt;0,VLOOKUP(A6956,Seguimiento_Mar_2025!G$4:H$356,2,FALSE),"")</f>
        <v/>
      </c>
      <c r="C6956" s="1" t="str">
        <f>+IF(LEN(A6956)&gt;0,VLOOKUP(A6956,Seguimiento_Mar_2025!G$4:J$356,4,FALSE),"")</f>
        <v/>
      </c>
      <c r="D6956" s="2"/>
      <c r="E6956" t="str">
        <f t="shared" si="219"/>
        <v/>
      </c>
      <c r="F6956" t="str">
        <f t="shared" si="218"/>
        <v/>
      </c>
      <c r="H6956" s="2"/>
      <c r="I6956">
        <f>+ABS(SUMIF($A$4:$A$11183,A6956,$H$4:$H$11183)-IF(ISERROR(VLOOKUP(A6956,Seguimiento_Mar_2025!G$4:U$356,15,FALSE)),0,VLOOKUP(A6956,Seguimiento_Mar_2025!G$4:U$356,15,FALSE)))</f>
        <v>0</v>
      </c>
    </row>
    <row r="6957" spans="1:9">
      <c r="A6957" s="2"/>
      <c r="B6957" s="1" t="str">
        <f>+IF(LEN(A6957)&gt;0,VLOOKUP(A6957,Seguimiento_Mar_2025!G$4:H$356,2,FALSE),"")</f>
        <v/>
      </c>
      <c r="C6957" s="1" t="str">
        <f>+IF(LEN(A6957)&gt;0,VLOOKUP(A6957,Seguimiento_Mar_2025!G$4:J$356,4,FALSE),"")</f>
        <v/>
      </c>
      <c r="D6957" s="2"/>
      <c r="E6957" t="str">
        <f t="shared" si="219"/>
        <v/>
      </c>
      <c r="F6957" t="str">
        <f t="shared" si="218"/>
        <v/>
      </c>
      <c r="H6957" s="2"/>
      <c r="I6957">
        <f>+ABS(SUMIF($A$4:$A$11183,A6957,$H$4:$H$11183)-IF(ISERROR(VLOOKUP(A6957,Seguimiento_Mar_2025!G$4:U$356,15,FALSE)),0,VLOOKUP(A6957,Seguimiento_Mar_2025!G$4:U$356,15,FALSE)))</f>
        <v>0</v>
      </c>
    </row>
    <row r="6958" spans="1:9">
      <c r="A6958" s="2"/>
      <c r="B6958" s="1" t="str">
        <f>+IF(LEN(A6958)&gt;0,VLOOKUP(A6958,Seguimiento_Mar_2025!G$4:H$356,2,FALSE),"")</f>
        <v/>
      </c>
      <c r="C6958" s="1" t="str">
        <f>+IF(LEN(A6958)&gt;0,VLOOKUP(A6958,Seguimiento_Mar_2025!G$4:J$356,4,FALSE),"")</f>
        <v/>
      </c>
      <c r="D6958" s="2"/>
      <c r="E6958" t="str">
        <f t="shared" si="219"/>
        <v/>
      </c>
      <c r="F6958" t="str">
        <f t="shared" si="218"/>
        <v/>
      </c>
      <c r="H6958" s="2"/>
      <c r="I6958">
        <f>+ABS(SUMIF($A$4:$A$11183,A6958,$H$4:$H$11183)-IF(ISERROR(VLOOKUP(A6958,Seguimiento_Mar_2025!G$4:U$356,15,FALSE)),0,VLOOKUP(A6958,Seguimiento_Mar_2025!G$4:U$356,15,FALSE)))</f>
        <v>0</v>
      </c>
    </row>
    <row r="6959" spans="1:9">
      <c r="A6959" s="2"/>
      <c r="B6959" s="1" t="str">
        <f>+IF(LEN(A6959)&gt;0,VLOOKUP(A6959,Seguimiento_Mar_2025!G$4:H$356,2,FALSE),"")</f>
        <v/>
      </c>
      <c r="C6959" s="1" t="str">
        <f>+IF(LEN(A6959)&gt;0,VLOOKUP(A6959,Seguimiento_Mar_2025!G$4:J$356,4,FALSE),"")</f>
        <v/>
      </c>
      <c r="D6959" s="2"/>
      <c r="E6959" t="str">
        <f t="shared" si="219"/>
        <v/>
      </c>
      <c r="F6959" t="str">
        <f t="shared" si="218"/>
        <v/>
      </c>
      <c r="H6959" s="2"/>
      <c r="I6959">
        <f>+ABS(SUMIF($A$4:$A$11183,A6959,$H$4:$H$11183)-IF(ISERROR(VLOOKUP(A6959,Seguimiento_Mar_2025!G$4:U$356,15,FALSE)),0,VLOOKUP(A6959,Seguimiento_Mar_2025!G$4:U$356,15,FALSE)))</f>
        <v>0</v>
      </c>
    </row>
    <row r="6960" spans="1:9">
      <c r="A6960" s="2"/>
      <c r="B6960" s="1" t="str">
        <f>+IF(LEN(A6960)&gt;0,VLOOKUP(A6960,Seguimiento_Mar_2025!G$4:H$356,2,FALSE),"")</f>
        <v/>
      </c>
      <c r="C6960" s="1" t="str">
        <f>+IF(LEN(A6960)&gt;0,VLOOKUP(A6960,Seguimiento_Mar_2025!G$4:J$356,4,FALSE),"")</f>
        <v/>
      </c>
      <c r="D6960" s="2"/>
      <c r="E6960" t="str">
        <f t="shared" si="219"/>
        <v/>
      </c>
      <c r="F6960" t="str">
        <f t="shared" si="218"/>
        <v/>
      </c>
      <c r="H6960" s="2"/>
      <c r="I6960">
        <f>+ABS(SUMIF($A$4:$A$11183,A6960,$H$4:$H$11183)-IF(ISERROR(VLOOKUP(A6960,Seguimiento_Mar_2025!G$4:U$356,15,FALSE)),0,VLOOKUP(A6960,Seguimiento_Mar_2025!G$4:U$356,15,FALSE)))</f>
        <v>0</v>
      </c>
    </row>
    <row r="6961" spans="1:9">
      <c r="A6961" s="2"/>
      <c r="B6961" s="1" t="str">
        <f>+IF(LEN(A6961)&gt;0,VLOOKUP(A6961,Seguimiento_Mar_2025!G$4:H$356,2,FALSE),"")</f>
        <v/>
      </c>
      <c r="C6961" s="1" t="str">
        <f>+IF(LEN(A6961)&gt;0,VLOOKUP(A6961,Seguimiento_Mar_2025!G$4:J$356,4,FALSE),"")</f>
        <v/>
      </c>
      <c r="D6961" s="2"/>
      <c r="E6961" t="str">
        <f t="shared" si="219"/>
        <v/>
      </c>
      <c r="F6961" t="str">
        <f t="shared" si="218"/>
        <v/>
      </c>
      <c r="H6961" s="2"/>
      <c r="I6961">
        <f>+ABS(SUMIF($A$4:$A$11183,A6961,$H$4:$H$11183)-IF(ISERROR(VLOOKUP(A6961,Seguimiento_Mar_2025!G$4:U$356,15,FALSE)),0,VLOOKUP(A6961,Seguimiento_Mar_2025!G$4:U$356,15,FALSE)))</f>
        <v>0</v>
      </c>
    </row>
    <row r="6962" spans="1:9">
      <c r="A6962" s="2"/>
      <c r="B6962" s="1" t="str">
        <f>+IF(LEN(A6962)&gt;0,VLOOKUP(A6962,Seguimiento_Mar_2025!G$4:H$356,2,FALSE),"")</f>
        <v/>
      </c>
      <c r="C6962" s="1" t="str">
        <f>+IF(LEN(A6962)&gt;0,VLOOKUP(A6962,Seguimiento_Mar_2025!G$4:J$356,4,FALSE),"")</f>
        <v/>
      </c>
      <c r="D6962" s="2"/>
      <c r="E6962" t="str">
        <f t="shared" si="219"/>
        <v/>
      </c>
      <c r="F6962" t="str">
        <f t="shared" si="218"/>
        <v/>
      </c>
      <c r="H6962" s="2"/>
      <c r="I6962">
        <f>+ABS(SUMIF($A$4:$A$11183,A6962,$H$4:$H$11183)-IF(ISERROR(VLOOKUP(A6962,Seguimiento_Mar_2025!G$4:U$356,15,FALSE)),0,VLOOKUP(A6962,Seguimiento_Mar_2025!G$4:U$356,15,FALSE)))</f>
        <v>0</v>
      </c>
    </row>
    <row r="6963" spans="1:9">
      <c r="A6963" s="2"/>
      <c r="B6963" s="1" t="str">
        <f>+IF(LEN(A6963)&gt;0,VLOOKUP(A6963,Seguimiento_Mar_2025!G$4:H$356,2,FALSE),"")</f>
        <v/>
      </c>
      <c r="C6963" s="1" t="str">
        <f>+IF(LEN(A6963)&gt;0,VLOOKUP(A6963,Seguimiento_Mar_2025!G$4:J$356,4,FALSE),"")</f>
        <v/>
      </c>
      <c r="D6963" s="2"/>
      <c r="E6963" t="str">
        <f t="shared" si="219"/>
        <v/>
      </c>
      <c r="F6963" t="str">
        <f t="shared" si="218"/>
        <v/>
      </c>
      <c r="H6963" s="2"/>
      <c r="I6963">
        <f>+ABS(SUMIF($A$4:$A$11183,A6963,$H$4:$H$11183)-IF(ISERROR(VLOOKUP(A6963,Seguimiento_Mar_2025!G$4:U$356,15,FALSE)),0,VLOOKUP(A6963,Seguimiento_Mar_2025!G$4:U$356,15,FALSE)))</f>
        <v>0</v>
      </c>
    </row>
    <row r="6964" spans="1:9">
      <c r="A6964" s="2"/>
      <c r="B6964" s="1" t="str">
        <f>+IF(LEN(A6964)&gt;0,VLOOKUP(A6964,Seguimiento_Mar_2025!G$4:H$356,2,FALSE),"")</f>
        <v/>
      </c>
      <c r="C6964" s="1" t="str">
        <f>+IF(LEN(A6964)&gt;0,VLOOKUP(A6964,Seguimiento_Mar_2025!G$4:J$356,4,FALSE),"")</f>
        <v/>
      </c>
      <c r="D6964" s="2"/>
      <c r="E6964" t="str">
        <f t="shared" si="219"/>
        <v/>
      </c>
      <c r="F6964" t="str">
        <f t="shared" si="218"/>
        <v/>
      </c>
      <c r="H6964" s="2"/>
      <c r="I6964">
        <f>+ABS(SUMIF($A$4:$A$11183,A6964,$H$4:$H$11183)-IF(ISERROR(VLOOKUP(A6964,Seguimiento_Mar_2025!G$4:U$356,15,FALSE)),0,VLOOKUP(A6964,Seguimiento_Mar_2025!G$4:U$356,15,FALSE)))</f>
        <v>0</v>
      </c>
    </row>
    <row r="6965" spans="1:9">
      <c r="A6965" s="2"/>
      <c r="B6965" s="1" t="str">
        <f>+IF(LEN(A6965)&gt;0,VLOOKUP(A6965,Seguimiento_Mar_2025!G$4:H$356,2,FALSE),"")</f>
        <v/>
      </c>
      <c r="C6965" s="1" t="str">
        <f>+IF(LEN(A6965)&gt;0,VLOOKUP(A6965,Seguimiento_Mar_2025!G$4:J$356,4,FALSE),"")</f>
        <v/>
      </c>
      <c r="D6965" s="2"/>
      <c r="E6965" t="str">
        <f t="shared" si="219"/>
        <v/>
      </c>
      <c r="F6965" t="str">
        <f t="shared" si="218"/>
        <v/>
      </c>
      <c r="H6965" s="2"/>
      <c r="I6965">
        <f>+ABS(SUMIF($A$4:$A$11183,A6965,$H$4:$H$11183)-IF(ISERROR(VLOOKUP(A6965,Seguimiento_Mar_2025!G$4:U$356,15,FALSE)),0,VLOOKUP(A6965,Seguimiento_Mar_2025!G$4:U$356,15,FALSE)))</f>
        <v>0</v>
      </c>
    </row>
    <row r="6966" spans="1:9">
      <c r="A6966" s="2"/>
      <c r="B6966" s="1" t="str">
        <f>+IF(LEN(A6966)&gt;0,VLOOKUP(A6966,Seguimiento_Mar_2025!G$4:H$356,2,FALSE),"")</f>
        <v/>
      </c>
      <c r="C6966" s="1" t="str">
        <f>+IF(LEN(A6966)&gt;0,VLOOKUP(A6966,Seguimiento_Mar_2025!G$4:J$356,4,FALSE),"")</f>
        <v/>
      </c>
      <c r="D6966" s="2"/>
      <c r="E6966" t="str">
        <f t="shared" si="219"/>
        <v/>
      </c>
      <c r="F6966" t="str">
        <f t="shared" si="218"/>
        <v/>
      </c>
      <c r="H6966" s="2"/>
      <c r="I6966">
        <f>+ABS(SUMIF($A$4:$A$11183,A6966,$H$4:$H$11183)-IF(ISERROR(VLOOKUP(A6966,Seguimiento_Mar_2025!G$4:U$356,15,FALSE)),0,VLOOKUP(A6966,Seguimiento_Mar_2025!G$4:U$356,15,FALSE)))</f>
        <v>0</v>
      </c>
    </row>
    <row r="6967" spans="1:9">
      <c r="A6967" s="2"/>
      <c r="B6967" s="1" t="str">
        <f>+IF(LEN(A6967)&gt;0,VLOOKUP(A6967,Seguimiento_Mar_2025!G$4:H$356,2,FALSE),"")</f>
        <v/>
      </c>
      <c r="C6967" s="1" t="str">
        <f>+IF(LEN(A6967)&gt;0,VLOOKUP(A6967,Seguimiento_Mar_2025!G$4:J$356,4,FALSE),"")</f>
        <v/>
      </c>
      <c r="D6967" s="2"/>
      <c r="E6967" t="str">
        <f t="shared" si="219"/>
        <v/>
      </c>
      <c r="F6967" t="str">
        <f t="shared" si="218"/>
        <v/>
      </c>
      <c r="H6967" s="2"/>
      <c r="I6967">
        <f>+ABS(SUMIF($A$4:$A$11183,A6967,$H$4:$H$11183)-IF(ISERROR(VLOOKUP(A6967,Seguimiento_Mar_2025!G$4:U$356,15,FALSE)),0,VLOOKUP(A6967,Seguimiento_Mar_2025!G$4:U$356,15,FALSE)))</f>
        <v>0</v>
      </c>
    </row>
    <row r="6968" spans="1:9">
      <c r="A6968" s="2"/>
      <c r="B6968" s="1" t="str">
        <f>+IF(LEN(A6968)&gt;0,VLOOKUP(A6968,Seguimiento_Mar_2025!G$4:H$356,2,FALSE),"")</f>
        <v/>
      </c>
      <c r="C6968" s="1" t="str">
        <f>+IF(LEN(A6968)&gt;0,VLOOKUP(A6968,Seguimiento_Mar_2025!G$4:J$356,4,FALSE),"")</f>
        <v/>
      </c>
      <c r="D6968" s="2"/>
      <c r="E6968" t="str">
        <f t="shared" si="219"/>
        <v/>
      </c>
      <c r="F6968" t="str">
        <f t="shared" si="218"/>
        <v/>
      </c>
      <c r="H6968" s="2"/>
      <c r="I6968">
        <f>+ABS(SUMIF($A$4:$A$11183,A6968,$H$4:$H$11183)-IF(ISERROR(VLOOKUP(A6968,Seguimiento_Mar_2025!G$4:U$356,15,FALSE)),0,VLOOKUP(A6968,Seguimiento_Mar_2025!G$4:U$356,15,FALSE)))</f>
        <v>0</v>
      </c>
    </row>
    <row r="6969" spans="1:9">
      <c r="A6969" s="2"/>
      <c r="B6969" s="1" t="str">
        <f>+IF(LEN(A6969)&gt;0,VLOOKUP(A6969,Seguimiento_Mar_2025!G$4:H$356,2,FALSE),"")</f>
        <v/>
      </c>
      <c r="C6969" s="1" t="str">
        <f>+IF(LEN(A6969)&gt;0,VLOOKUP(A6969,Seguimiento_Mar_2025!G$4:J$356,4,FALSE),"")</f>
        <v/>
      </c>
      <c r="D6969" s="2"/>
      <c r="E6969" t="str">
        <f t="shared" si="219"/>
        <v/>
      </c>
      <c r="F6969" t="str">
        <f t="shared" si="218"/>
        <v/>
      </c>
      <c r="H6969" s="2"/>
      <c r="I6969">
        <f>+ABS(SUMIF($A$4:$A$11183,A6969,$H$4:$H$11183)-IF(ISERROR(VLOOKUP(A6969,Seguimiento_Mar_2025!G$4:U$356,15,FALSE)),0,VLOOKUP(A6969,Seguimiento_Mar_2025!G$4:U$356,15,FALSE)))</f>
        <v>0</v>
      </c>
    </row>
    <row r="6970" spans="1:9">
      <c r="A6970" s="2"/>
      <c r="B6970" s="1" t="str">
        <f>+IF(LEN(A6970)&gt;0,VLOOKUP(A6970,Seguimiento_Mar_2025!G$4:H$356,2,FALSE),"")</f>
        <v/>
      </c>
      <c r="C6970" s="1" t="str">
        <f>+IF(LEN(A6970)&gt;0,VLOOKUP(A6970,Seguimiento_Mar_2025!G$4:J$356,4,FALSE),"")</f>
        <v/>
      </c>
      <c r="D6970" s="2"/>
      <c r="E6970" t="str">
        <f t="shared" si="219"/>
        <v/>
      </c>
      <c r="F6970" t="str">
        <f t="shared" si="218"/>
        <v/>
      </c>
      <c r="H6970" s="2"/>
      <c r="I6970">
        <f>+ABS(SUMIF($A$4:$A$11183,A6970,$H$4:$H$11183)-IF(ISERROR(VLOOKUP(A6970,Seguimiento_Mar_2025!G$4:U$356,15,FALSE)),0,VLOOKUP(A6970,Seguimiento_Mar_2025!G$4:U$356,15,FALSE)))</f>
        <v>0</v>
      </c>
    </row>
    <row r="6971" spans="1:9">
      <c r="A6971" s="2"/>
      <c r="B6971" s="1" t="str">
        <f>+IF(LEN(A6971)&gt;0,VLOOKUP(A6971,Seguimiento_Mar_2025!G$4:H$356,2,FALSE),"")</f>
        <v/>
      </c>
      <c r="C6971" s="1" t="str">
        <f>+IF(LEN(A6971)&gt;0,VLOOKUP(A6971,Seguimiento_Mar_2025!G$4:J$356,4,FALSE),"")</f>
        <v/>
      </c>
      <c r="D6971" s="2"/>
      <c r="E6971" t="str">
        <f t="shared" si="219"/>
        <v/>
      </c>
      <c r="F6971" t="str">
        <f t="shared" si="218"/>
        <v/>
      </c>
      <c r="H6971" s="2"/>
      <c r="I6971">
        <f>+ABS(SUMIF($A$4:$A$11183,A6971,$H$4:$H$11183)-IF(ISERROR(VLOOKUP(A6971,Seguimiento_Mar_2025!G$4:U$356,15,FALSE)),0,VLOOKUP(A6971,Seguimiento_Mar_2025!G$4:U$356,15,FALSE)))</f>
        <v>0</v>
      </c>
    </row>
    <row r="6972" spans="1:9">
      <c r="A6972" s="2"/>
      <c r="B6972" s="1" t="str">
        <f>+IF(LEN(A6972)&gt;0,VLOOKUP(A6972,Seguimiento_Mar_2025!G$4:H$356,2,FALSE),"")</f>
        <v/>
      </c>
      <c r="C6972" s="1" t="str">
        <f>+IF(LEN(A6972)&gt;0,VLOOKUP(A6972,Seguimiento_Mar_2025!G$4:J$356,4,FALSE),"")</f>
        <v/>
      </c>
      <c r="D6972" s="2"/>
      <c r="E6972" t="str">
        <f t="shared" si="219"/>
        <v/>
      </c>
      <c r="F6972" t="str">
        <f t="shared" si="218"/>
        <v/>
      </c>
      <c r="H6972" s="2"/>
      <c r="I6972">
        <f>+ABS(SUMIF($A$4:$A$11183,A6972,$H$4:$H$11183)-IF(ISERROR(VLOOKUP(A6972,Seguimiento_Mar_2025!G$4:U$356,15,FALSE)),0,VLOOKUP(A6972,Seguimiento_Mar_2025!G$4:U$356,15,FALSE)))</f>
        <v>0</v>
      </c>
    </row>
    <row r="6973" spans="1:9">
      <c r="A6973" s="2"/>
      <c r="B6973" s="1" t="str">
        <f>+IF(LEN(A6973)&gt;0,VLOOKUP(A6973,Seguimiento_Mar_2025!G$4:H$356,2,FALSE),"")</f>
        <v/>
      </c>
      <c r="C6973" s="1" t="str">
        <f>+IF(LEN(A6973)&gt;0,VLOOKUP(A6973,Seguimiento_Mar_2025!G$4:J$356,4,FALSE),"")</f>
        <v/>
      </c>
      <c r="D6973" s="2"/>
      <c r="E6973" t="str">
        <f t="shared" si="219"/>
        <v/>
      </c>
      <c r="F6973" t="str">
        <f t="shared" si="218"/>
        <v/>
      </c>
      <c r="H6973" s="2"/>
      <c r="I6973">
        <f>+ABS(SUMIF($A$4:$A$11183,A6973,$H$4:$H$11183)-IF(ISERROR(VLOOKUP(A6973,Seguimiento_Mar_2025!G$4:U$356,15,FALSE)),0,VLOOKUP(A6973,Seguimiento_Mar_2025!G$4:U$356,15,FALSE)))</f>
        <v>0</v>
      </c>
    </row>
    <row r="6974" spans="1:9">
      <c r="A6974" s="2"/>
      <c r="B6974" s="1" t="str">
        <f>+IF(LEN(A6974)&gt;0,VLOOKUP(A6974,Seguimiento_Mar_2025!G$4:H$356,2,FALSE),"")</f>
        <v/>
      </c>
      <c r="C6974" s="1" t="str">
        <f>+IF(LEN(A6974)&gt;0,VLOOKUP(A6974,Seguimiento_Mar_2025!G$4:J$356,4,FALSE),"")</f>
        <v/>
      </c>
      <c r="D6974" s="2"/>
      <c r="E6974" t="str">
        <f t="shared" si="219"/>
        <v/>
      </c>
      <c r="F6974" t="str">
        <f t="shared" si="218"/>
        <v/>
      </c>
      <c r="H6974" s="2"/>
      <c r="I6974">
        <f>+ABS(SUMIF($A$4:$A$11183,A6974,$H$4:$H$11183)-IF(ISERROR(VLOOKUP(A6974,Seguimiento_Mar_2025!G$4:U$356,15,FALSE)),0,VLOOKUP(A6974,Seguimiento_Mar_2025!G$4:U$356,15,FALSE)))</f>
        <v>0</v>
      </c>
    </row>
    <row r="6975" spans="1:9">
      <c r="A6975" s="2"/>
      <c r="B6975" s="1" t="str">
        <f>+IF(LEN(A6975)&gt;0,VLOOKUP(A6975,Seguimiento_Mar_2025!G$4:H$356,2,FALSE),"")</f>
        <v/>
      </c>
      <c r="C6975" s="1" t="str">
        <f>+IF(LEN(A6975)&gt;0,VLOOKUP(A6975,Seguimiento_Mar_2025!G$4:J$356,4,FALSE),"")</f>
        <v/>
      </c>
      <c r="D6975" s="2"/>
      <c r="E6975" t="str">
        <f t="shared" si="219"/>
        <v/>
      </c>
      <c r="F6975" t="str">
        <f t="shared" si="218"/>
        <v/>
      </c>
      <c r="H6975" s="2"/>
      <c r="I6975">
        <f>+ABS(SUMIF($A$4:$A$11183,A6975,$H$4:$H$11183)-IF(ISERROR(VLOOKUP(A6975,Seguimiento_Mar_2025!G$4:U$356,15,FALSE)),0,VLOOKUP(A6975,Seguimiento_Mar_2025!G$4:U$356,15,FALSE)))</f>
        <v>0</v>
      </c>
    </row>
    <row r="6976" spans="1:9">
      <c r="A6976" s="2"/>
      <c r="B6976" s="1" t="str">
        <f>+IF(LEN(A6976)&gt;0,VLOOKUP(A6976,Seguimiento_Mar_2025!G$4:H$356,2,FALSE),"")</f>
        <v/>
      </c>
      <c r="C6976" s="1" t="str">
        <f>+IF(LEN(A6976)&gt;0,VLOOKUP(A6976,Seguimiento_Mar_2025!G$4:J$356,4,FALSE),"")</f>
        <v/>
      </c>
      <c r="D6976" s="2"/>
      <c r="E6976" t="str">
        <f t="shared" si="219"/>
        <v/>
      </c>
      <c r="F6976" t="str">
        <f t="shared" si="218"/>
        <v/>
      </c>
      <c r="H6976" s="2"/>
      <c r="I6976">
        <f>+ABS(SUMIF($A$4:$A$11183,A6976,$H$4:$H$11183)-IF(ISERROR(VLOOKUP(A6976,Seguimiento_Mar_2025!G$4:U$356,15,FALSE)),0,VLOOKUP(A6976,Seguimiento_Mar_2025!G$4:U$356,15,FALSE)))</f>
        <v>0</v>
      </c>
    </row>
    <row r="6977" spans="1:9">
      <c r="A6977" s="2"/>
      <c r="B6977" s="1" t="str">
        <f>+IF(LEN(A6977)&gt;0,VLOOKUP(A6977,Seguimiento_Mar_2025!G$4:H$356,2,FALSE),"")</f>
        <v/>
      </c>
      <c r="C6977" s="1" t="str">
        <f>+IF(LEN(A6977)&gt;0,VLOOKUP(A6977,Seguimiento_Mar_2025!G$4:J$356,4,FALSE),"")</f>
        <v/>
      </c>
      <c r="D6977" s="2"/>
      <c r="E6977" t="str">
        <f t="shared" si="219"/>
        <v/>
      </c>
      <c r="F6977" t="str">
        <f t="shared" si="218"/>
        <v/>
      </c>
      <c r="H6977" s="2"/>
      <c r="I6977">
        <f>+ABS(SUMIF($A$4:$A$11183,A6977,$H$4:$H$11183)-IF(ISERROR(VLOOKUP(A6977,Seguimiento_Mar_2025!G$4:U$356,15,FALSE)),0,VLOOKUP(A6977,Seguimiento_Mar_2025!G$4:U$356,15,FALSE)))</f>
        <v>0</v>
      </c>
    </row>
    <row r="6978" spans="1:9">
      <c r="A6978" s="2"/>
      <c r="B6978" s="1" t="str">
        <f>+IF(LEN(A6978)&gt;0,VLOOKUP(A6978,Seguimiento_Mar_2025!G$4:H$356,2,FALSE),"")</f>
        <v/>
      </c>
      <c r="C6978" s="1" t="str">
        <f>+IF(LEN(A6978)&gt;0,VLOOKUP(A6978,Seguimiento_Mar_2025!G$4:J$356,4,FALSE),"")</f>
        <v/>
      </c>
      <c r="D6978" s="2"/>
      <c r="E6978" t="str">
        <f t="shared" si="219"/>
        <v/>
      </c>
      <c r="F6978" t="str">
        <f t="shared" si="218"/>
        <v/>
      </c>
      <c r="H6978" s="2"/>
      <c r="I6978">
        <f>+ABS(SUMIF($A$4:$A$11183,A6978,$H$4:$H$11183)-IF(ISERROR(VLOOKUP(A6978,Seguimiento_Mar_2025!G$4:U$356,15,FALSE)),0,VLOOKUP(A6978,Seguimiento_Mar_2025!G$4:U$356,15,FALSE)))</f>
        <v>0</v>
      </c>
    </row>
    <row r="6979" spans="1:9">
      <c r="A6979" s="2"/>
      <c r="B6979" s="1" t="str">
        <f>+IF(LEN(A6979)&gt;0,VLOOKUP(A6979,Seguimiento_Mar_2025!G$4:H$356,2,FALSE),"")</f>
        <v/>
      </c>
      <c r="C6979" s="1" t="str">
        <f>+IF(LEN(A6979)&gt;0,VLOOKUP(A6979,Seguimiento_Mar_2025!G$4:J$356,4,FALSE),"")</f>
        <v/>
      </c>
      <c r="D6979" s="2"/>
      <c r="E6979" t="str">
        <f t="shared" si="219"/>
        <v/>
      </c>
      <c r="F6979" t="str">
        <f t="shared" si="218"/>
        <v/>
      </c>
      <c r="H6979" s="2"/>
      <c r="I6979">
        <f>+ABS(SUMIF($A$4:$A$11183,A6979,$H$4:$H$11183)-IF(ISERROR(VLOOKUP(A6979,Seguimiento_Mar_2025!G$4:U$356,15,FALSE)),0,VLOOKUP(A6979,Seguimiento_Mar_2025!G$4:U$356,15,FALSE)))</f>
        <v>0</v>
      </c>
    </row>
    <row r="6980" spans="1:9">
      <c r="A6980" s="2"/>
      <c r="B6980" s="1" t="str">
        <f>+IF(LEN(A6980)&gt;0,VLOOKUP(A6980,Seguimiento_Mar_2025!G$4:H$356,2,FALSE),"")</f>
        <v/>
      </c>
      <c r="C6980" s="1" t="str">
        <f>+IF(LEN(A6980)&gt;0,VLOOKUP(A6980,Seguimiento_Mar_2025!G$4:J$356,4,FALSE),"")</f>
        <v/>
      </c>
      <c r="D6980" s="2"/>
      <c r="E6980" t="str">
        <f t="shared" si="219"/>
        <v/>
      </c>
      <c r="F6980" t="str">
        <f t="shared" ref="F6980:F7000" si="220">+IF(IF(LEN(E6980)&gt;0,COUNTIF($E$4:$E$11183,E6980),"")=1,"",IF(LEN(E6980)&gt;0,COUNTIF($E$4:$E$11183,E6980),""))</f>
        <v/>
      </c>
      <c r="H6980" s="2"/>
      <c r="I6980">
        <f>+ABS(SUMIF($A$4:$A$11183,A6980,$H$4:$H$11183)-IF(ISERROR(VLOOKUP(A6980,Seguimiento_Mar_2025!G$4:U$356,15,FALSE)),0,VLOOKUP(A6980,Seguimiento_Mar_2025!G$4:U$356,15,FALSE)))</f>
        <v>0</v>
      </c>
    </row>
    <row r="6981" spans="1:9">
      <c r="A6981" s="2"/>
      <c r="B6981" s="1" t="str">
        <f>+IF(LEN(A6981)&gt;0,VLOOKUP(A6981,Seguimiento_Mar_2025!G$4:H$356,2,FALSE),"")</f>
        <v/>
      </c>
      <c r="C6981" s="1" t="str">
        <f>+IF(LEN(A6981)&gt;0,VLOOKUP(A6981,Seguimiento_Mar_2025!G$4:J$356,4,FALSE),"")</f>
        <v/>
      </c>
      <c r="D6981" s="2"/>
      <c r="E6981" t="str">
        <f t="shared" si="219"/>
        <v/>
      </c>
      <c r="F6981" t="str">
        <f t="shared" si="220"/>
        <v/>
      </c>
      <c r="H6981" s="2"/>
      <c r="I6981">
        <f>+ABS(SUMIF($A$4:$A$11183,A6981,$H$4:$H$11183)-IF(ISERROR(VLOOKUP(A6981,Seguimiento_Mar_2025!G$4:U$356,15,FALSE)),0,VLOOKUP(A6981,Seguimiento_Mar_2025!G$4:U$356,15,FALSE)))</f>
        <v>0</v>
      </c>
    </row>
    <row r="6982" spans="1:9">
      <c r="A6982" s="2"/>
      <c r="B6982" s="1" t="str">
        <f>+IF(LEN(A6982)&gt;0,VLOOKUP(A6982,Seguimiento_Mar_2025!G$4:H$356,2,FALSE),"")</f>
        <v/>
      </c>
      <c r="C6982" s="1" t="str">
        <f>+IF(LEN(A6982)&gt;0,VLOOKUP(A6982,Seguimiento_Mar_2025!G$4:J$356,4,FALSE),"")</f>
        <v/>
      </c>
      <c r="D6982" s="2"/>
      <c r="E6982" t="str">
        <f t="shared" si="219"/>
        <v/>
      </c>
      <c r="F6982" t="str">
        <f t="shared" si="220"/>
        <v/>
      </c>
      <c r="H6982" s="2"/>
      <c r="I6982">
        <f>+ABS(SUMIF($A$4:$A$11183,A6982,$H$4:$H$11183)-IF(ISERROR(VLOOKUP(A6982,Seguimiento_Mar_2025!G$4:U$356,15,FALSE)),0,VLOOKUP(A6982,Seguimiento_Mar_2025!G$4:U$356,15,FALSE)))</f>
        <v>0</v>
      </c>
    </row>
    <row r="6983" spans="1:9">
      <c r="A6983" s="2"/>
      <c r="B6983" s="1" t="str">
        <f>+IF(LEN(A6983)&gt;0,VLOOKUP(A6983,Seguimiento_Mar_2025!G$4:H$356,2,FALSE),"")</f>
        <v/>
      </c>
      <c r="C6983" s="1" t="str">
        <f>+IF(LEN(A6983)&gt;0,VLOOKUP(A6983,Seguimiento_Mar_2025!G$4:J$356,4,FALSE),"")</f>
        <v/>
      </c>
      <c r="D6983" s="2"/>
      <c r="E6983" t="str">
        <f t="shared" si="219"/>
        <v/>
      </c>
      <c r="F6983" t="str">
        <f t="shared" si="220"/>
        <v/>
      </c>
      <c r="H6983" s="2"/>
      <c r="I6983">
        <f>+ABS(SUMIF($A$4:$A$11183,A6983,$H$4:$H$11183)-IF(ISERROR(VLOOKUP(A6983,Seguimiento_Mar_2025!G$4:U$356,15,FALSE)),0,VLOOKUP(A6983,Seguimiento_Mar_2025!G$4:U$356,15,FALSE)))</f>
        <v>0</v>
      </c>
    </row>
    <row r="6984" spans="1:9">
      <c r="A6984" s="2"/>
      <c r="B6984" s="1" t="str">
        <f>+IF(LEN(A6984)&gt;0,VLOOKUP(A6984,Seguimiento_Mar_2025!G$4:H$356,2,FALSE),"")</f>
        <v/>
      </c>
      <c r="C6984" s="1" t="str">
        <f>+IF(LEN(A6984)&gt;0,VLOOKUP(A6984,Seguimiento_Mar_2025!G$4:J$356,4,FALSE),"")</f>
        <v/>
      </c>
      <c r="D6984" s="2"/>
      <c r="E6984" t="str">
        <f t="shared" si="219"/>
        <v/>
      </c>
      <c r="F6984" t="str">
        <f t="shared" si="220"/>
        <v/>
      </c>
      <c r="H6984" s="2"/>
      <c r="I6984">
        <f>+ABS(SUMIF($A$4:$A$11183,A6984,$H$4:$H$11183)-IF(ISERROR(VLOOKUP(A6984,Seguimiento_Mar_2025!G$4:U$356,15,FALSE)),0,VLOOKUP(A6984,Seguimiento_Mar_2025!G$4:U$356,15,FALSE)))</f>
        <v>0</v>
      </c>
    </row>
    <row r="6985" spans="1:9">
      <c r="A6985" s="2"/>
      <c r="B6985" s="1" t="str">
        <f>+IF(LEN(A6985)&gt;0,VLOOKUP(A6985,Seguimiento_Mar_2025!G$4:H$356,2,FALSE),"")</f>
        <v/>
      </c>
      <c r="C6985" s="1" t="str">
        <f>+IF(LEN(A6985)&gt;0,VLOOKUP(A6985,Seguimiento_Mar_2025!G$4:J$356,4,FALSE),"")</f>
        <v/>
      </c>
      <c r="D6985" s="2"/>
      <c r="E6985" t="str">
        <f t="shared" si="219"/>
        <v/>
      </c>
      <c r="F6985" t="str">
        <f t="shared" si="220"/>
        <v/>
      </c>
      <c r="H6985" s="2"/>
      <c r="I6985">
        <f>+ABS(SUMIF($A$4:$A$11183,A6985,$H$4:$H$11183)-IF(ISERROR(VLOOKUP(A6985,Seguimiento_Mar_2025!G$4:U$356,15,FALSE)),0,VLOOKUP(A6985,Seguimiento_Mar_2025!G$4:U$356,15,FALSE)))</f>
        <v>0</v>
      </c>
    </row>
    <row r="6986" spans="1:9">
      <c r="A6986" s="2"/>
      <c r="B6986" s="1" t="str">
        <f>+IF(LEN(A6986)&gt;0,VLOOKUP(A6986,Seguimiento_Mar_2025!G$4:H$356,2,FALSE),"")</f>
        <v/>
      </c>
      <c r="C6986" s="1" t="str">
        <f>+IF(LEN(A6986)&gt;0,VLOOKUP(A6986,Seguimiento_Mar_2025!G$4:J$356,4,FALSE),"")</f>
        <v/>
      </c>
      <c r="D6986" s="2"/>
      <c r="E6986" t="str">
        <f t="shared" si="219"/>
        <v/>
      </c>
      <c r="F6986" t="str">
        <f t="shared" si="220"/>
        <v/>
      </c>
      <c r="H6986" s="2"/>
      <c r="I6986">
        <f>+ABS(SUMIF($A$4:$A$11183,A6986,$H$4:$H$11183)-IF(ISERROR(VLOOKUP(A6986,Seguimiento_Mar_2025!G$4:U$356,15,FALSE)),0,VLOOKUP(A6986,Seguimiento_Mar_2025!G$4:U$356,15,FALSE)))</f>
        <v>0</v>
      </c>
    </row>
    <row r="6987" spans="1:9">
      <c r="A6987" s="2"/>
      <c r="B6987" s="1" t="str">
        <f>+IF(LEN(A6987)&gt;0,VLOOKUP(A6987,Seguimiento_Mar_2025!G$4:H$356,2,FALSE),"")</f>
        <v/>
      </c>
      <c r="C6987" s="1" t="str">
        <f>+IF(LEN(A6987)&gt;0,VLOOKUP(A6987,Seguimiento_Mar_2025!G$4:J$356,4,FALSE),"")</f>
        <v/>
      </c>
      <c r="D6987" s="2"/>
      <c r="E6987" t="str">
        <f t="shared" si="219"/>
        <v/>
      </c>
      <c r="F6987" t="str">
        <f t="shared" si="220"/>
        <v/>
      </c>
      <c r="H6987" s="2"/>
      <c r="I6987">
        <f>+ABS(SUMIF($A$4:$A$11183,A6987,$H$4:$H$11183)-IF(ISERROR(VLOOKUP(A6987,Seguimiento_Mar_2025!G$4:U$356,15,FALSE)),0,VLOOKUP(A6987,Seguimiento_Mar_2025!G$4:U$356,15,FALSE)))</f>
        <v>0</v>
      </c>
    </row>
    <row r="6988" spans="1:9">
      <c r="A6988" s="2"/>
      <c r="B6988" s="1" t="str">
        <f>+IF(LEN(A6988)&gt;0,VLOOKUP(A6988,Seguimiento_Mar_2025!G$4:H$356,2,FALSE),"")</f>
        <v/>
      </c>
      <c r="C6988" s="1" t="str">
        <f>+IF(LEN(A6988)&gt;0,VLOOKUP(A6988,Seguimiento_Mar_2025!G$4:J$356,4,FALSE),"")</f>
        <v/>
      </c>
      <c r="D6988" s="2"/>
      <c r="E6988" t="str">
        <f t="shared" si="219"/>
        <v/>
      </c>
      <c r="F6988" t="str">
        <f t="shared" si="220"/>
        <v/>
      </c>
      <c r="H6988" s="2"/>
      <c r="I6988">
        <f>+ABS(SUMIF($A$4:$A$11183,A6988,$H$4:$H$11183)-IF(ISERROR(VLOOKUP(A6988,Seguimiento_Mar_2025!G$4:U$356,15,FALSE)),0,VLOOKUP(A6988,Seguimiento_Mar_2025!G$4:U$356,15,FALSE)))</f>
        <v>0</v>
      </c>
    </row>
    <row r="6989" spans="1:9">
      <c r="A6989" s="2"/>
      <c r="B6989" s="1" t="str">
        <f>+IF(LEN(A6989)&gt;0,VLOOKUP(A6989,Seguimiento_Mar_2025!G$4:H$356,2,FALSE),"")</f>
        <v/>
      </c>
      <c r="C6989" s="1" t="str">
        <f>+IF(LEN(A6989)&gt;0,VLOOKUP(A6989,Seguimiento_Mar_2025!G$4:J$356,4,FALSE),"")</f>
        <v/>
      </c>
      <c r="D6989" s="2"/>
      <c r="E6989" t="str">
        <f t="shared" si="219"/>
        <v/>
      </c>
      <c r="F6989" t="str">
        <f t="shared" si="220"/>
        <v/>
      </c>
      <c r="H6989" s="2"/>
      <c r="I6989">
        <f>+ABS(SUMIF($A$4:$A$11183,A6989,$H$4:$H$11183)-IF(ISERROR(VLOOKUP(A6989,Seguimiento_Mar_2025!G$4:U$356,15,FALSE)),0,VLOOKUP(A6989,Seguimiento_Mar_2025!G$4:U$356,15,FALSE)))</f>
        <v>0</v>
      </c>
    </row>
    <row r="6990" spans="1:9">
      <c r="A6990" s="2"/>
      <c r="B6990" s="1" t="str">
        <f>+IF(LEN(A6990)&gt;0,VLOOKUP(A6990,Seguimiento_Mar_2025!G$4:H$356,2,FALSE),"")</f>
        <v/>
      </c>
      <c r="C6990" s="1" t="str">
        <f>+IF(LEN(A6990)&gt;0,VLOOKUP(A6990,Seguimiento_Mar_2025!G$4:J$356,4,FALSE),"")</f>
        <v/>
      </c>
      <c r="D6990" s="2"/>
      <c r="E6990" t="str">
        <f t="shared" si="219"/>
        <v/>
      </c>
      <c r="F6990" t="str">
        <f t="shared" si="220"/>
        <v/>
      </c>
      <c r="H6990" s="2"/>
      <c r="I6990">
        <f>+ABS(SUMIF($A$4:$A$11183,A6990,$H$4:$H$11183)-IF(ISERROR(VLOOKUP(A6990,Seguimiento_Mar_2025!G$4:U$356,15,FALSE)),0,VLOOKUP(A6990,Seguimiento_Mar_2025!G$4:U$356,15,FALSE)))</f>
        <v>0</v>
      </c>
    </row>
    <row r="6991" spans="1:9">
      <c r="A6991" s="2"/>
      <c r="B6991" s="1" t="str">
        <f>+IF(LEN(A6991)&gt;0,VLOOKUP(A6991,Seguimiento_Mar_2025!G$4:H$356,2,FALSE),"")</f>
        <v/>
      </c>
      <c r="C6991" s="1" t="str">
        <f>+IF(LEN(A6991)&gt;0,VLOOKUP(A6991,Seguimiento_Mar_2025!G$4:J$356,4,FALSE),"")</f>
        <v/>
      </c>
      <c r="D6991" s="2"/>
      <c r="E6991" t="str">
        <f t="shared" si="219"/>
        <v/>
      </c>
      <c r="F6991" t="str">
        <f t="shared" si="220"/>
        <v/>
      </c>
      <c r="H6991" s="2"/>
      <c r="I6991">
        <f>+ABS(SUMIF($A$4:$A$11183,A6991,$H$4:$H$11183)-IF(ISERROR(VLOOKUP(A6991,Seguimiento_Mar_2025!G$4:U$356,15,FALSE)),0,VLOOKUP(A6991,Seguimiento_Mar_2025!G$4:U$356,15,FALSE)))</f>
        <v>0</v>
      </c>
    </row>
    <row r="6992" spans="1:9">
      <c r="A6992" s="2"/>
      <c r="B6992" s="1" t="str">
        <f>+IF(LEN(A6992)&gt;0,VLOOKUP(A6992,Seguimiento_Mar_2025!G$4:H$356,2,FALSE),"")</f>
        <v/>
      </c>
      <c r="C6992" s="1" t="str">
        <f>+IF(LEN(A6992)&gt;0,VLOOKUP(A6992,Seguimiento_Mar_2025!G$4:J$356,4,FALSE),"")</f>
        <v/>
      </c>
      <c r="D6992" s="2"/>
      <c r="E6992" t="str">
        <f t="shared" si="219"/>
        <v/>
      </c>
      <c r="F6992" t="str">
        <f t="shared" si="220"/>
        <v/>
      </c>
      <c r="H6992" s="2"/>
      <c r="I6992">
        <f>+ABS(SUMIF($A$4:$A$11183,A6992,$H$4:$H$11183)-IF(ISERROR(VLOOKUP(A6992,Seguimiento_Mar_2025!G$4:U$356,15,FALSE)),0,VLOOKUP(A6992,Seguimiento_Mar_2025!G$4:U$356,15,FALSE)))</f>
        <v>0</v>
      </c>
    </row>
    <row r="6993" spans="1:9">
      <c r="A6993" s="2"/>
      <c r="B6993" s="1" t="str">
        <f>+IF(LEN(A6993)&gt;0,VLOOKUP(A6993,Seguimiento_Mar_2025!G$4:H$356,2,FALSE),"")</f>
        <v/>
      </c>
      <c r="C6993" s="1" t="str">
        <f>+IF(LEN(A6993)&gt;0,VLOOKUP(A6993,Seguimiento_Mar_2025!G$4:J$356,4,FALSE),"")</f>
        <v/>
      </c>
      <c r="D6993" s="2"/>
      <c r="E6993" t="str">
        <f t="shared" si="219"/>
        <v/>
      </c>
      <c r="F6993" t="str">
        <f t="shared" si="220"/>
        <v/>
      </c>
      <c r="H6993" s="2"/>
      <c r="I6993">
        <f>+ABS(SUMIF($A$4:$A$11183,A6993,$H$4:$H$11183)-IF(ISERROR(VLOOKUP(A6993,Seguimiento_Mar_2025!G$4:U$356,15,FALSE)),0,VLOOKUP(A6993,Seguimiento_Mar_2025!G$4:U$356,15,FALSE)))</f>
        <v>0</v>
      </c>
    </row>
    <row r="6994" spans="1:9">
      <c r="A6994" s="2"/>
      <c r="B6994" s="1" t="str">
        <f>+IF(LEN(A6994)&gt;0,VLOOKUP(A6994,Seguimiento_Mar_2025!G$4:H$356,2,FALSE),"")</f>
        <v/>
      </c>
      <c r="C6994" s="1" t="str">
        <f>+IF(LEN(A6994)&gt;0,VLOOKUP(A6994,Seguimiento_Mar_2025!G$4:J$356,4,FALSE),"")</f>
        <v/>
      </c>
      <c r="D6994" s="2"/>
      <c r="E6994" t="str">
        <f t="shared" si="219"/>
        <v/>
      </c>
      <c r="F6994" t="str">
        <f t="shared" si="220"/>
        <v/>
      </c>
      <c r="H6994" s="2"/>
      <c r="I6994">
        <f>+ABS(SUMIF($A$4:$A$11183,A6994,$H$4:$H$11183)-IF(ISERROR(VLOOKUP(A6994,Seguimiento_Mar_2025!G$4:U$356,15,FALSE)),0,VLOOKUP(A6994,Seguimiento_Mar_2025!G$4:U$356,15,FALSE)))</f>
        <v>0</v>
      </c>
    </row>
    <row r="6995" spans="1:9">
      <c r="A6995" s="2"/>
      <c r="B6995" s="1" t="str">
        <f>+IF(LEN(A6995)&gt;0,VLOOKUP(A6995,Seguimiento_Mar_2025!G$4:H$356,2,FALSE),"")</f>
        <v/>
      </c>
      <c r="C6995" s="1" t="str">
        <f>+IF(LEN(A6995)&gt;0,VLOOKUP(A6995,Seguimiento_Mar_2025!G$4:J$356,4,FALSE),"")</f>
        <v/>
      </c>
      <c r="D6995" s="2"/>
      <c r="E6995" t="str">
        <f t="shared" si="219"/>
        <v/>
      </c>
      <c r="F6995" t="str">
        <f t="shared" si="220"/>
        <v/>
      </c>
      <c r="H6995" s="2"/>
      <c r="I6995">
        <f>+ABS(SUMIF($A$4:$A$11183,A6995,$H$4:$H$11183)-IF(ISERROR(VLOOKUP(A6995,Seguimiento_Mar_2025!G$4:U$356,15,FALSE)),0,VLOOKUP(A6995,Seguimiento_Mar_2025!G$4:U$356,15,FALSE)))</f>
        <v>0</v>
      </c>
    </row>
    <row r="6996" spans="1:9">
      <c r="A6996" s="2"/>
      <c r="B6996" s="1" t="str">
        <f>+IF(LEN(A6996)&gt;0,VLOOKUP(A6996,Seguimiento_Mar_2025!G$4:H$356,2,FALSE),"")</f>
        <v/>
      </c>
      <c r="C6996" s="1" t="str">
        <f>+IF(LEN(A6996)&gt;0,VLOOKUP(A6996,Seguimiento_Mar_2025!G$4:J$356,4,FALSE),"")</f>
        <v/>
      </c>
      <c r="D6996" s="2"/>
      <c r="E6996" t="str">
        <f t="shared" si="219"/>
        <v/>
      </c>
      <c r="F6996" t="str">
        <f t="shared" si="220"/>
        <v/>
      </c>
      <c r="H6996" s="2"/>
      <c r="I6996">
        <f>+ABS(SUMIF($A$4:$A$11183,A6996,$H$4:$H$11183)-IF(ISERROR(VLOOKUP(A6996,Seguimiento_Mar_2025!G$4:U$356,15,FALSE)),0,VLOOKUP(A6996,Seguimiento_Mar_2025!G$4:U$356,15,FALSE)))</f>
        <v>0</v>
      </c>
    </row>
    <row r="6997" spans="1:9">
      <c r="A6997" s="2"/>
      <c r="B6997" s="1" t="str">
        <f>+IF(LEN(A6997)&gt;0,VLOOKUP(A6997,Seguimiento_Mar_2025!G$4:H$356,2,FALSE),"")</f>
        <v/>
      </c>
      <c r="C6997" s="1" t="str">
        <f>+IF(LEN(A6997)&gt;0,VLOOKUP(A6997,Seguimiento_Mar_2025!G$4:J$356,4,FALSE),"")</f>
        <v/>
      </c>
      <c r="D6997" s="2"/>
      <c r="E6997" t="str">
        <f t="shared" si="219"/>
        <v/>
      </c>
      <c r="F6997" t="str">
        <f t="shared" si="220"/>
        <v/>
      </c>
      <c r="H6997" s="2"/>
      <c r="I6997">
        <f>+ABS(SUMIF($A$4:$A$11183,A6997,$H$4:$H$11183)-IF(ISERROR(VLOOKUP(A6997,Seguimiento_Mar_2025!G$4:U$356,15,FALSE)),0,VLOOKUP(A6997,Seguimiento_Mar_2025!G$4:U$356,15,FALSE)))</f>
        <v>0</v>
      </c>
    </row>
    <row r="6998" spans="1:9">
      <c r="A6998" s="2"/>
      <c r="B6998" s="1" t="str">
        <f>+IF(LEN(A6998)&gt;0,VLOOKUP(A6998,Seguimiento_Mar_2025!G$4:H$356,2,FALSE),"")</f>
        <v/>
      </c>
      <c r="C6998" s="1" t="str">
        <f>+IF(LEN(A6998)&gt;0,VLOOKUP(A6998,Seguimiento_Mar_2025!G$4:J$356,4,FALSE),"")</f>
        <v/>
      </c>
      <c r="D6998" s="2"/>
      <c r="E6998" t="str">
        <f t="shared" si="219"/>
        <v/>
      </c>
      <c r="F6998" t="str">
        <f t="shared" si="220"/>
        <v/>
      </c>
      <c r="H6998" s="2"/>
      <c r="I6998">
        <f>+ABS(SUMIF($A$4:$A$11183,A6998,$H$4:$H$11183)-IF(ISERROR(VLOOKUP(A6998,Seguimiento_Mar_2025!G$4:U$356,15,FALSE)),0,VLOOKUP(A6998,Seguimiento_Mar_2025!G$4:U$356,15,FALSE)))</f>
        <v>0</v>
      </c>
    </row>
    <row r="6999" spans="1:9">
      <c r="A6999" s="2"/>
      <c r="B6999" s="1" t="str">
        <f>+IF(LEN(A6999)&gt;0,VLOOKUP(A6999,Seguimiento_Mar_2025!G$4:H$356,2,FALSE),"")</f>
        <v/>
      </c>
      <c r="C6999" s="1" t="str">
        <f>+IF(LEN(A6999)&gt;0,VLOOKUP(A6999,Seguimiento_Mar_2025!G$4:J$356,4,FALSE),"")</f>
        <v/>
      </c>
      <c r="D6999" s="2"/>
      <c r="E6999" t="str">
        <f t="shared" si="219"/>
        <v/>
      </c>
      <c r="F6999" t="str">
        <f t="shared" si="220"/>
        <v/>
      </c>
      <c r="H6999" s="2"/>
      <c r="I6999">
        <f>+ABS(SUMIF($A$4:$A$11183,A6999,$H$4:$H$11183)-IF(ISERROR(VLOOKUP(A6999,Seguimiento_Mar_2025!G$4:U$356,15,FALSE)),0,VLOOKUP(A6999,Seguimiento_Mar_2025!G$4:U$356,15,FALSE)))</f>
        <v>0</v>
      </c>
    </row>
    <row r="7000" spans="1:9">
      <c r="A7000" s="2"/>
      <c r="B7000" s="1" t="str">
        <f>+IF(LEN(A7000)&gt;0,VLOOKUP(A7000,Seguimiento_Mar_2025!G$4:H$356,2,FALSE),"")</f>
        <v/>
      </c>
      <c r="C7000" s="1" t="str">
        <f>+IF(LEN(A7000)&gt;0,VLOOKUP(A7000,Seguimiento_Mar_2025!G$4:J$356,4,FALSE),"")</f>
        <v/>
      </c>
      <c r="D7000" s="2"/>
      <c r="E7000" t="str">
        <f t="shared" si="219"/>
        <v/>
      </c>
      <c r="F7000" t="str">
        <f t="shared" si="220"/>
        <v/>
      </c>
      <c r="H7000" s="2"/>
      <c r="I7000">
        <f>+ABS(SUMIF($A$4:$A$11183,A7000,$H$4:$H$11183)-IF(ISERROR(VLOOKUP(A7000,Seguimiento_Mar_2025!G$4:U$356,15,FALSE)),0,VLOOKUP(A7000,Seguimiento_Mar_2025!G$4:U$356,15,FALSE)))</f>
        <v>0</v>
      </c>
    </row>
    <row r="7001" spans="1:9">
      <c r="H7001" s="2"/>
    </row>
    <row r="7002" spans="1:9">
      <c r="H7002" s="2"/>
    </row>
    <row r="7003" spans="1:9">
      <c r="H7003" s="2"/>
    </row>
    <row r="7004" spans="1:9">
      <c r="H7004" s="2"/>
    </row>
    <row r="7005" spans="1:9">
      <c r="H7005" s="2"/>
    </row>
  </sheetData>
  <sheetProtection formatCells="0" autoFilter="0"/>
  <autoFilter ref="A3:J7000" xr:uid="{00000000-0009-0000-0000-000004000000}"/>
  <mergeCells count="6">
    <mergeCell ref="G1:I1"/>
    <mergeCell ref="A1:A2"/>
    <mergeCell ref="B1:B2"/>
    <mergeCell ref="C1:C2"/>
    <mergeCell ref="D1:D2"/>
    <mergeCell ref="E1:F1"/>
  </mergeCells>
  <conditionalFormatting sqref="I4:I7001">
    <cfRule type="cellIs" dxfId="1" priority="2" operator="between">
      <formula>0.000001</formula>
      <formula>1000000000000</formula>
    </cfRule>
  </conditionalFormatting>
  <conditionalFormatting sqref="F4:F7000">
    <cfRule type="cellIs" dxfId="0" priority="1" operator="between">
      <formula>0.1</formula>
      <formula>10000000000</formula>
    </cfRule>
  </conditionalFormatting>
  <pageMargins left="0.7" right="0.7" top="0.75" bottom="0.75" header="0.3" footer="0.3"/>
  <pageSetup orientation="portrait" horizontalDpi="4294967295" verticalDpi="4294967295"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400-000000000000}">
          <x14:formula1>
            <xm:f>Indi!$A$2:$A$354</xm:f>
          </x14:formula1>
          <xm:sqref>A4:A5381 A5390:A7663</xm:sqref>
        </x14:dataValidation>
        <x14:dataValidation type="list" allowBlank="1" showInputMessage="1" showErrorMessage="1" xr:uid="{00000000-0002-0000-0400-000001000000}">
          <x14:formula1>
            <xm:f>Municipios!$E$2:$E$194</xm:f>
          </x14:formula1>
          <xm:sqref>D4:D7000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54"/>
  <sheetViews>
    <sheetView workbookViewId="0">
      <selection activeCell="A2" sqref="A2"/>
    </sheetView>
  </sheetViews>
  <sheetFormatPr defaultColWidth="11.42578125" defaultRowHeight="15"/>
  <cols>
    <col min="1" max="1" width="17" customWidth="1"/>
  </cols>
  <sheetData>
    <row r="1" spans="1:1">
      <c r="A1" t="s">
        <v>1639</v>
      </c>
    </row>
    <row r="2" spans="1:1">
      <c r="A2" t="s">
        <v>16</v>
      </c>
    </row>
    <row r="3" spans="1:1">
      <c r="A3" t="s">
        <v>22</v>
      </c>
    </row>
    <row r="4" spans="1:1">
      <c r="A4" t="s">
        <v>25</v>
      </c>
    </row>
    <row r="5" spans="1:1">
      <c r="A5" t="s">
        <v>27</v>
      </c>
    </row>
    <row r="6" spans="1:1">
      <c r="A6" t="s">
        <v>29</v>
      </c>
    </row>
    <row r="7" spans="1:1">
      <c r="A7" t="s">
        <v>31</v>
      </c>
    </row>
    <row r="8" spans="1:1">
      <c r="A8" t="s">
        <v>35</v>
      </c>
    </row>
    <row r="9" spans="1:1">
      <c r="A9" t="s">
        <v>39</v>
      </c>
    </row>
    <row r="10" spans="1:1">
      <c r="A10" t="s">
        <v>41</v>
      </c>
    </row>
    <row r="11" spans="1:1">
      <c r="A11" t="s">
        <v>43</v>
      </c>
    </row>
    <row r="12" spans="1:1">
      <c r="A12" t="s">
        <v>49</v>
      </c>
    </row>
    <row r="13" spans="1:1">
      <c r="A13" t="s">
        <v>51</v>
      </c>
    </row>
    <row r="14" spans="1:1">
      <c r="A14" t="s">
        <v>53</v>
      </c>
    </row>
    <row r="15" spans="1:1">
      <c r="A15" t="s">
        <v>55</v>
      </c>
    </row>
    <row r="16" spans="1:1">
      <c r="A16" t="s">
        <v>57</v>
      </c>
    </row>
    <row r="17" spans="1:1">
      <c r="A17" t="s">
        <v>61</v>
      </c>
    </row>
    <row r="18" spans="1:1">
      <c r="A18" t="s">
        <v>63</v>
      </c>
    </row>
    <row r="19" spans="1:1">
      <c r="A19" t="s">
        <v>67</v>
      </c>
    </row>
    <row r="20" spans="1:1">
      <c r="A20" t="s">
        <v>69</v>
      </c>
    </row>
    <row r="21" spans="1:1">
      <c r="A21" t="s">
        <v>71</v>
      </c>
    </row>
    <row r="22" spans="1:1">
      <c r="A22" t="s">
        <v>73</v>
      </c>
    </row>
    <row r="23" spans="1:1">
      <c r="A23" t="s">
        <v>77</v>
      </c>
    </row>
    <row r="24" spans="1:1">
      <c r="A24" t="s">
        <v>79</v>
      </c>
    </row>
    <row r="25" spans="1:1">
      <c r="A25" t="s">
        <v>83</v>
      </c>
    </row>
    <row r="26" spans="1:1">
      <c r="A26" t="s">
        <v>85</v>
      </c>
    </row>
    <row r="27" spans="1:1">
      <c r="A27" t="s">
        <v>87</v>
      </c>
    </row>
    <row r="28" spans="1:1">
      <c r="A28" t="s">
        <v>93</v>
      </c>
    </row>
    <row r="29" spans="1:1">
      <c r="A29" t="s">
        <v>95</v>
      </c>
    </row>
    <row r="30" spans="1:1">
      <c r="A30" t="s">
        <v>97</v>
      </c>
    </row>
    <row r="31" spans="1:1">
      <c r="A31" t="s">
        <v>99</v>
      </c>
    </row>
    <row r="32" spans="1:1">
      <c r="A32" t="s">
        <v>103</v>
      </c>
    </row>
    <row r="33" spans="1:1">
      <c r="A33" t="s">
        <v>105</v>
      </c>
    </row>
    <row r="34" spans="1:1">
      <c r="A34" t="s">
        <v>109</v>
      </c>
    </row>
    <row r="35" spans="1:1">
      <c r="A35" t="s">
        <v>111</v>
      </c>
    </row>
    <row r="36" spans="1:1">
      <c r="A36" t="s">
        <v>114</v>
      </c>
    </row>
    <row r="37" spans="1:1">
      <c r="A37" t="s">
        <v>116</v>
      </c>
    </row>
    <row r="38" spans="1:1">
      <c r="A38" t="s">
        <v>118</v>
      </c>
    </row>
    <row r="39" spans="1:1">
      <c r="A39" t="s">
        <v>120</v>
      </c>
    </row>
    <row r="40" spans="1:1">
      <c r="A40" t="s">
        <v>122</v>
      </c>
    </row>
    <row r="41" spans="1:1">
      <c r="A41" t="s">
        <v>124</v>
      </c>
    </row>
    <row r="42" spans="1:1">
      <c r="A42" t="s">
        <v>128</v>
      </c>
    </row>
    <row r="43" spans="1:1">
      <c r="A43" t="s">
        <v>131</v>
      </c>
    </row>
    <row r="44" spans="1:1">
      <c r="A44" t="s">
        <v>133</v>
      </c>
    </row>
    <row r="45" spans="1:1">
      <c r="A45" t="s">
        <v>137</v>
      </c>
    </row>
    <row r="46" spans="1:1">
      <c r="A46" t="s">
        <v>139</v>
      </c>
    </row>
    <row r="47" spans="1:1">
      <c r="A47" t="s">
        <v>146</v>
      </c>
    </row>
    <row r="48" spans="1:1">
      <c r="A48" t="s">
        <v>149</v>
      </c>
    </row>
    <row r="49" spans="1:1">
      <c r="A49" t="s">
        <v>151</v>
      </c>
    </row>
    <row r="50" spans="1:1">
      <c r="A50" t="s">
        <v>153</v>
      </c>
    </row>
    <row r="51" spans="1:1">
      <c r="A51" t="s">
        <v>157</v>
      </c>
    </row>
    <row r="52" spans="1:1">
      <c r="A52" t="s">
        <v>159</v>
      </c>
    </row>
    <row r="53" spans="1:1">
      <c r="A53" t="s">
        <v>163</v>
      </c>
    </row>
    <row r="54" spans="1:1">
      <c r="A54" t="s">
        <v>167</v>
      </c>
    </row>
    <row r="55" spans="1:1">
      <c r="A55" t="s">
        <v>171</v>
      </c>
    </row>
    <row r="56" spans="1:1">
      <c r="A56" t="s">
        <v>174</v>
      </c>
    </row>
    <row r="57" spans="1:1">
      <c r="A57" t="s">
        <v>178</v>
      </c>
    </row>
    <row r="58" spans="1:1">
      <c r="A58" t="s">
        <v>180</v>
      </c>
    </row>
    <row r="59" spans="1:1">
      <c r="A59" t="s">
        <v>182</v>
      </c>
    </row>
    <row r="60" spans="1:1">
      <c r="A60" t="s">
        <v>186</v>
      </c>
    </row>
    <row r="61" spans="1:1">
      <c r="A61" t="s">
        <v>189</v>
      </c>
    </row>
    <row r="62" spans="1:1">
      <c r="A62" t="s">
        <v>191</v>
      </c>
    </row>
    <row r="63" spans="1:1">
      <c r="A63" t="s">
        <v>193</v>
      </c>
    </row>
    <row r="64" spans="1:1">
      <c r="A64" t="s">
        <v>195</v>
      </c>
    </row>
    <row r="65" spans="1:1">
      <c r="A65" t="s">
        <v>199</v>
      </c>
    </row>
    <row r="66" spans="1:1">
      <c r="A66" t="s">
        <v>202</v>
      </c>
    </row>
    <row r="67" spans="1:1">
      <c r="A67" t="s">
        <v>204</v>
      </c>
    </row>
    <row r="68" spans="1:1">
      <c r="A68" t="s">
        <v>206</v>
      </c>
    </row>
    <row r="69" spans="1:1">
      <c r="A69" t="s">
        <v>208</v>
      </c>
    </row>
    <row r="70" spans="1:1">
      <c r="A70" t="s">
        <v>212</v>
      </c>
    </row>
    <row r="71" spans="1:1">
      <c r="A71" t="s">
        <v>214</v>
      </c>
    </row>
    <row r="72" spans="1:1">
      <c r="A72" t="s">
        <v>218</v>
      </c>
    </row>
    <row r="73" spans="1:1">
      <c r="A73" t="s">
        <v>220</v>
      </c>
    </row>
    <row r="74" spans="1:1">
      <c r="A74" t="s">
        <v>226</v>
      </c>
    </row>
    <row r="75" spans="1:1">
      <c r="A75" t="s">
        <v>229</v>
      </c>
    </row>
    <row r="76" spans="1:1">
      <c r="A76" t="s">
        <v>233</v>
      </c>
    </row>
    <row r="77" spans="1:1">
      <c r="A77" t="s">
        <v>235</v>
      </c>
    </row>
    <row r="78" spans="1:1">
      <c r="A78" t="s">
        <v>237</v>
      </c>
    </row>
    <row r="79" spans="1:1">
      <c r="A79" t="s">
        <v>239</v>
      </c>
    </row>
    <row r="80" spans="1:1">
      <c r="A80" t="s">
        <v>243</v>
      </c>
    </row>
    <row r="81" spans="1:1">
      <c r="A81" t="s">
        <v>245</v>
      </c>
    </row>
    <row r="82" spans="1:1">
      <c r="A82" t="s">
        <v>249</v>
      </c>
    </row>
    <row r="83" spans="1:1">
      <c r="A83" t="s">
        <v>251</v>
      </c>
    </row>
    <row r="84" spans="1:1">
      <c r="A84" t="s">
        <v>253</v>
      </c>
    </row>
    <row r="85" spans="1:1">
      <c r="A85" t="s">
        <v>256</v>
      </c>
    </row>
    <row r="86" spans="1:1">
      <c r="A86" t="s">
        <v>258</v>
      </c>
    </row>
    <row r="87" spans="1:1">
      <c r="A87" t="s">
        <v>262</v>
      </c>
    </row>
    <row r="88" spans="1:1">
      <c r="A88" t="s">
        <v>264</v>
      </c>
    </row>
    <row r="89" spans="1:1">
      <c r="A89" t="s">
        <v>268</v>
      </c>
    </row>
    <row r="90" spans="1:1">
      <c r="A90" t="s">
        <v>271</v>
      </c>
    </row>
    <row r="91" spans="1:1">
      <c r="A91" t="s">
        <v>273</v>
      </c>
    </row>
    <row r="92" spans="1:1">
      <c r="A92" t="s">
        <v>276</v>
      </c>
    </row>
    <row r="93" spans="1:1">
      <c r="A93" t="s">
        <v>280</v>
      </c>
    </row>
    <row r="94" spans="1:1">
      <c r="A94" t="s">
        <v>283</v>
      </c>
    </row>
    <row r="95" spans="1:1">
      <c r="A95" t="s">
        <v>285</v>
      </c>
    </row>
    <row r="96" spans="1:1">
      <c r="A96" t="s">
        <v>287</v>
      </c>
    </row>
    <row r="97" spans="1:1">
      <c r="A97" t="s">
        <v>289</v>
      </c>
    </row>
    <row r="98" spans="1:1">
      <c r="A98" t="s">
        <v>293</v>
      </c>
    </row>
    <row r="99" spans="1:1">
      <c r="A99" t="s">
        <v>297</v>
      </c>
    </row>
    <row r="100" spans="1:1">
      <c r="A100" t="s">
        <v>300</v>
      </c>
    </row>
    <row r="101" spans="1:1">
      <c r="A101" t="s">
        <v>302</v>
      </c>
    </row>
    <row r="102" spans="1:1">
      <c r="A102" t="s">
        <v>304</v>
      </c>
    </row>
    <row r="103" spans="1:1">
      <c r="A103" t="s">
        <v>306</v>
      </c>
    </row>
    <row r="104" spans="1:1">
      <c r="A104" t="s">
        <v>310</v>
      </c>
    </row>
    <row r="105" spans="1:1">
      <c r="A105" t="s">
        <v>312</v>
      </c>
    </row>
    <row r="106" spans="1:1">
      <c r="A106" t="s">
        <v>322</v>
      </c>
    </row>
    <row r="107" spans="1:1">
      <c r="A107" t="s">
        <v>324</v>
      </c>
    </row>
    <row r="108" spans="1:1">
      <c r="A108" t="s">
        <v>326</v>
      </c>
    </row>
    <row r="109" spans="1:1">
      <c r="A109" t="s">
        <v>328</v>
      </c>
    </row>
    <row r="110" spans="1:1">
      <c r="A110" t="s">
        <v>330</v>
      </c>
    </row>
    <row r="111" spans="1:1">
      <c r="A111" t="s">
        <v>332</v>
      </c>
    </row>
    <row r="112" spans="1:1">
      <c r="A112" t="s">
        <v>334</v>
      </c>
    </row>
    <row r="113" spans="1:1">
      <c r="A113" t="s">
        <v>336</v>
      </c>
    </row>
    <row r="114" spans="1:1">
      <c r="A114" t="s">
        <v>339</v>
      </c>
    </row>
    <row r="115" spans="1:1">
      <c r="A115" t="s">
        <v>341</v>
      </c>
    </row>
    <row r="116" spans="1:1">
      <c r="A116" t="s">
        <v>343</v>
      </c>
    </row>
    <row r="117" spans="1:1">
      <c r="A117" t="s">
        <v>345</v>
      </c>
    </row>
    <row r="118" spans="1:1">
      <c r="A118" t="s">
        <v>347</v>
      </c>
    </row>
    <row r="119" spans="1:1">
      <c r="A119" t="s">
        <v>349</v>
      </c>
    </row>
    <row r="120" spans="1:1">
      <c r="A120" t="s">
        <v>351</v>
      </c>
    </row>
    <row r="121" spans="1:1">
      <c r="A121" t="s">
        <v>353</v>
      </c>
    </row>
    <row r="122" spans="1:1">
      <c r="A122" t="s">
        <v>355</v>
      </c>
    </row>
    <row r="123" spans="1:1">
      <c r="A123" t="s">
        <v>357</v>
      </c>
    </row>
    <row r="124" spans="1:1">
      <c r="A124" t="s">
        <v>361</v>
      </c>
    </row>
    <row r="125" spans="1:1">
      <c r="A125" t="s">
        <v>363</v>
      </c>
    </row>
    <row r="126" spans="1:1">
      <c r="A126" t="s">
        <v>365</v>
      </c>
    </row>
    <row r="127" spans="1:1">
      <c r="A127" t="s">
        <v>369</v>
      </c>
    </row>
    <row r="128" spans="1:1">
      <c r="A128" t="s">
        <v>371</v>
      </c>
    </row>
    <row r="129" spans="1:1">
      <c r="A129" t="s">
        <v>373</v>
      </c>
    </row>
    <row r="130" spans="1:1">
      <c r="A130" t="s">
        <v>375</v>
      </c>
    </row>
    <row r="131" spans="1:1">
      <c r="A131" t="s">
        <v>379</v>
      </c>
    </row>
    <row r="132" spans="1:1">
      <c r="A132" t="s">
        <v>383</v>
      </c>
    </row>
    <row r="133" spans="1:1">
      <c r="A133" t="s">
        <v>385</v>
      </c>
    </row>
    <row r="134" spans="1:1">
      <c r="A134" t="s">
        <v>387</v>
      </c>
    </row>
    <row r="135" spans="1:1">
      <c r="A135" t="s">
        <v>389</v>
      </c>
    </row>
    <row r="136" spans="1:1">
      <c r="A136" t="s">
        <v>391</v>
      </c>
    </row>
    <row r="137" spans="1:1">
      <c r="A137" t="s">
        <v>393</v>
      </c>
    </row>
    <row r="138" spans="1:1">
      <c r="A138" t="s">
        <v>395</v>
      </c>
    </row>
    <row r="139" spans="1:1">
      <c r="A139" t="s">
        <v>397</v>
      </c>
    </row>
    <row r="140" spans="1:1">
      <c r="A140" t="s">
        <v>399</v>
      </c>
    </row>
    <row r="141" spans="1:1">
      <c r="A141" t="s">
        <v>401</v>
      </c>
    </row>
    <row r="142" spans="1:1">
      <c r="A142" t="s">
        <v>405</v>
      </c>
    </row>
    <row r="143" spans="1:1">
      <c r="A143" t="s">
        <v>407</v>
      </c>
    </row>
    <row r="144" spans="1:1">
      <c r="A144" t="s">
        <v>409</v>
      </c>
    </row>
    <row r="145" spans="1:1">
      <c r="A145" t="s">
        <v>317</v>
      </c>
    </row>
    <row r="146" spans="1:1">
      <c r="A146" t="s">
        <v>412</v>
      </c>
    </row>
    <row r="147" spans="1:1">
      <c r="A147" t="s">
        <v>414</v>
      </c>
    </row>
    <row r="148" spans="1:1">
      <c r="A148" t="s">
        <v>416</v>
      </c>
    </row>
    <row r="149" spans="1:1">
      <c r="A149" t="s">
        <v>418</v>
      </c>
    </row>
    <row r="150" spans="1:1">
      <c r="A150" t="s">
        <v>420</v>
      </c>
    </row>
    <row r="151" spans="1:1">
      <c r="A151" t="s">
        <v>422</v>
      </c>
    </row>
    <row r="152" spans="1:1">
      <c r="A152" t="s">
        <v>424</v>
      </c>
    </row>
    <row r="153" spans="1:1">
      <c r="A153" t="s">
        <v>426</v>
      </c>
    </row>
    <row r="154" spans="1:1">
      <c r="A154" t="s">
        <v>430</v>
      </c>
    </row>
    <row r="155" spans="1:1">
      <c r="A155" t="s">
        <v>431</v>
      </c>
    </row>
    <row r="156" spans="1:1">
      <c r="A156" t="s">
        <v>435</v>
      </c>
    </row>
    <row r="157" spans="1:1">
      <c r="A157" t="s">
        <v>437</v>
      </c>
    </row>
    <row r="158" spans="1:1">
      <c r="A158" t="s">
        <v>444</v>
      </c>
    </row>
    <row r="159" spans="1:1">
      <c r="A159" t="s">
        <v>448</v>
      </c>
    </row>
    <row r="160" spans="1:1">
      <c r="A160" t="s">
        <v>452</v>
      </c>
    </row>
    <row r="161" spans="1:1">
      <c r="A161" t="s">
        <v>454</v>
      </c>
    </row>
    <row r="162" spans="1:1">
      <c r="A162" t="s">
        <v>456</v>
      </c>
    </row>
    <row r="163" spans="1:1">
      <c r="A163" t="s">
        <v>458</v>
      </c>
    </row>
    <row r="164" spans="1:1">
      <c r="A164" t="s">
        <v>461</v>
      </c>
    </row>
    <row r="165" spans="1:1">
      <c r="A165" t="s">
        <v>463</v>
      </c>
    </row>
    <row r="166" spans="1:1">
      <c r="A166" t="s">
        <v>465</v>
      </c>
    </row>
    <row r="167" spans="1:1">
      <c r="A167" t="s">
        <v>467</v>
      </c>
    </row>
    <row r="168" spans="1:1">
      <c r="A168" t="s">
        <v>469</v>
      </c>
    </row>
    <row r="169" spans="1:1">
      <c r="A169" t="s">
        <v>471</v>
      </c>
    </row>
    <row r="170" spans="1:1">
      <c r="A170" t="s">
        <v>473</v>
      </c>
    </row>
    <row r="171" spans="1:1">
      <c r="A171" t="s">
        <v>475</v>
      </c>
    </row>
    <row r="172" spans="1:1">
      <c r="A172" t="s">
        <v>477</v>
      </c>
    </row>
    <row r="173" spans="1:1">
      <c r="A173" t="s">
        <v>480</v>
      </c>
    </row>
    <row r="174" spans="1:1">
      <c r="A174" t="s">
        <v>482</v>
      </c>
    </row>
    <row r="175" spans="1:1">
      <c r="A175" t="s">
        <v>487</v>
      </c>
    </row>
    <row r="176" spans="1:1">
      <c r="A176" t="s">
        <v>490</v>
      </c>
    </row>
    <row r="177" spans="1:1">
      <c r="A177" t="s">
        <v>492</v>
      </c>
    </row>
    <row r="178" spans="1:1">
      <c r="A178" t="s">
        <v>496</v>
      </c>
    </row>
    <row r="179" spans="1:1">
      <c r="A179" t="s">
        <v>499</v>
      </c>
    </row>
    <row r="180" spans="1:1">
      <c r="A180" t="s">
        <v>501</v>
      </c>
    </row>
    <row r="181" spans="1:1">
      <c r="A181" t="s">
        <v>507</v>
      </c>
    </row>
    <row r="182" spans="1:1">
      <c r="A182" t="s">
        <v>510</v>
      </c>
    </row>
    <row r="183" spans="1:1">
      <c r="A183" t="s">
        <v>512</v>
      </c>
    </row>
    <row r="184" spans="1:1">
      <c r="A184" t="s">
        <v>514</v>
      </c>
    </row>
    <row r="185" spans="1:1">
      <c r="A185" t="s">
        <v>516</v>
      </c>
    </row>
    <row r="186" spans="1:1">
      <c r="A186" t="s">
        <v>520</v>
      </c>
    </row>
    <row r="187" spans="1:1">
      <c r="A187" t="s">
        <v>522</v>
      </c>
    </row>
    <row r="188" spans="1:1">
      <c r="A188" t="s">
        <v>524</v>
      </c>
    </row>
    <row r="189" spans="1:1">
      <c r="A189" t="s">
        <v>526</v>
      </c>
    </row>
    <row r="190" spans="1:1">
      <c r="A190" t="s">
        <v>528</v>
      </c>
    </row>
    <row r="191" spans="1:1">
      <c r="A191" t="s">
        <v>530</v>
      </c>
    </row>
    <row r="192" spans="1:1">
      <c r="A192" t="s">
        <v>532</v>
      </c>
    </row>
    <row r="193" spans="1:1">
      <c r="A193" t="s">
        <v>534</v>
      </c>
    </row>
    <row r="194" spans="1:1">
      <c r="A194" t="s">
        <v>538</v>
      </c>
    </row>
    <row r="195" spans="1:1">
      <c r="A195" t="s">
        <v>540</v>
      </c>
    </row>
    <row r="196" spans="1:1">
      <c r="A196" t="s">
        <v>542</v>
      </c>
    </row>
    <row r="197" spans="1:1">
      <c r="A197" t="s">
        <v>549</v>
      </c>
    </row>
    <row r="198" spans="1:1">
      <c r="A198" t="s">
        <v>551</v>
      </c>
    </row>
    <row r="199" spans="1:1">
      <c r="A199" t="s">
        <v>553</v>
      </c>
    </row>
    <row r="200" spans="1:1">
      <c r="A200" t="s">
        <v>555</v>
      </c>
    </row>
    <row r="201" spans="1:1">
      <c r="A201" t="s">
        <v>559</v>
      </c>
    </row>
    <row r="202" spans="1:1">
      <c r="A202" t="s">
        <v>561</v>
      </c>
    </row>
    <row r="203" spans="1:1">
      <c r="A203" t="s">
        <v>563</v>
      </c>
    </row>
    <row r="204" spans="1:1">
      <c r="A204" t="s">
        <v>565</v>
      </c>
    </row>
    <row r="205" spans="1:1">
      <c r="A205" t="s">
        <v>567</v>
      </c>
    </row>
    <row r="206" spans="1:1">
      <c r="A206" t="s">
        <v>569</v>
      </c>
    </row>
    <row r="207" spans="1:1">
      <c r="A207" t="s">
        <v>573</v>
      </c>
    </row>
    <row r="208" spans="1:1">
      <c r="A208" t="s">
        <v>575</v>
      </c>
    </row>
    <row r="209" spans="1:1">
      <c r="A209" t="s">
        <v>577</v>
      </c>
    </row>
    <row r="210" spans="1:1">
      <c r="A210" t="s">
        <v>581</v>
      </c>
    </row>
    <row r="211" spans="1:1">
      <c r="A211" t="s">
        <v>583</v>
      </c>
    </row>
    <row r="212" spans="1:1">
      <c r="A212" t="s">
        <v>585</v>
      </c>
    </row>
    <row r="213" spans="1:1">
      <c r="A213" t="s">
        <v>189</v>
      </c>
    </row>
    <row r="214" spans="1:1">
      <c r="A214" t="s">
        <v>591</v>
      </c>
    </row>
    <row r="215" spans="1:1">
      <c r="A215" t="s">
        <v>593</v>
      </c>
    </row>
    <row r="216" spans="1:1">
      <c r="A216" t="s">
        <v>597</v>
      </c>
    </row>
    <row r="217" spans="1:1">
      <c r="A217" t="s">
        <v>599</v>
      </c>
    </row>
    <row r="218" spans="1:1">
      <c r="A218" t="s">
        <v>606</v>
      </c>
    </row>
    <row r="219" spans="1:1">
      <c r="A219" t="s">
        <v>609</v>
      </c>
    </row>
    <row r="220" spans="1:1">
      <c r="A220" t="s">
        <v>611</v>
      </c>
    </row>
    <row r="221" spans="1:1">
      <c r="A221" t="s">
        <v>613</v>
      </c>
    </row>
    <row r="222" spans="1:1">
      <c r="A222" t="s">
        <v>617</v>
      </c>
    </row>
    <row r="223" spans="1:1">
      <c r="A223" t="s">
        <v>620</v>
      </c>
    </row>
    <row r="224" spans="1:1">
      <c r="A224" t="s">
        <v>624</v>
      </c>
    </row>
    <row r="225" spans="1:1">
      <c r="A225" t="s">
        <v>626</v>
      </c>
    </row>
    <row r="226" spans="1:1">
      <c r="A226" t="s">
        <v>630</v>
      </c>
    </row>
    <row r="227" spans="1:1">
      <c r="A227" t="s">
        <v>632</v>
      </c>
    </row>
    <row r="228" spans="1:1">
      <c r="A228" t="s">
        <v>634</v>
      </c>
    </row>
    <row r="229" spans="1:1">
      <c r="A229" t="s">
        <v>636</v>
      </c>
    </row>
    <row r="230" spans="1:1">
      <c r="A230" t="s">
        <v>638</v>
      </c>
    </row>
    <row r="231" spans="1:1">
      <c r="A231" t="s">
        <v>644</v>
      </c>
    </row>
    <row r="232" spans="1:1">
      <c r="A232" t="s">
        <v>646</v>
      </c>
    </row>
    <row r="233" spans="1:1">
      <c r="A233" t="s">
        <v>650</v>
      </c>
    </row>
    <row r="234" spans="1:1">
      <c r="A234" t="s">
        <v>652</v>
      </c>
    </row>
    <row r="235" spans="1:1">
      <c r="A235" t="s">
        <v>654</v>
      </c>
    </row>
    <row r="236" spans="1:1">
      <c r="A236" t="s">
        <v>656</v>
      </c>
    </row>
    <row r="237" spans="1:1">
      <c r="A237" t="s">
        <v>660</v>
      </c>
    </row>
    <row r="238" spans="1:1">
      <c r="A238" t="s">
        <v>664</v>
      </c>
    </row>
    <row r="239" spans="1:1">
      <c r="A239" t="s">
        <v>666</v>
      </c>
    </row>
    <row r="240" spans="1:1">
      <c r="A240" t="s">
        <v>668</v>
      </c>
    </row>
    <row r="241" spans="1:1">
      <c r="A241" t="s">
        <v>670</v>
      </c>
    </row>
    <row r="242" spans="1:1">
      <c r="A242" t="s">
        <v>674</v>
      </c>
    </row>
    <row r="243" spans="1:1">
      <c r="A243" t="s">
        <v>676</v>
      </c>
    </row>
    <row r="244" spans="1:1">
      <c r="A244" t="s">
        <v>678</v>
      </c>
    </row>
    <row r="245" spans="1:1">
      <c r="A245" t="s">
        <v>682</v>
      </c>
    </row>
    <row r="246" spans="1:1">
      <c r="A246" t="s">
        <v>684</v>
      </c>
    </row>
    <row r="247" spans="1:1">
      <c r="A247" t="s">
        <v>686</v>
      </c>
    </row>
    <row r="248" spans="1:1">
      <c r="A248" t="s">
        <v>688</v>
      </c>
    </row>
    <row r="249" spans="1:1">
      <c r="A249" t="s">
        <v>692</v>
      </c>
    </row>
    <row r="250" spans="1:1">
      <c r="A250" t="s">
        <v>698</v>
      </c>
    </row>
    <row r="251" spans="1:1">
      <c r="A251" t="s">
        <v>701</v>
      </c>
    </row>
    <row r="252" spans="1:1">
      <c r="A252" t="s">
        <v>703</v>
      </c>
    </row>
    <row r="253" spans="1:1">
      <c r="A253" t="s">
        <v>707</v>
      </c>
    </row>
    <row r="254" spans="1:1">
      <c r="A254" t="s">
        <v>714</v>
      </c>
    </row>
    <row r="255" spans="1:1">
      <c r="A255" t="s">
        <v>718</v>
      </c>
    </row>
    <row r="256" spans="1:1">
      <c r="A256" t="s">
        <v>724</v>
      </c>
    </row>
    <row r="257" spans="1:1">
      <c r="A257" t="s">
        <v>729</v>
      </c>
    </row>
    <row r="258" spans="1:1">
      <c r="A258" t="s">
        <v>731</v>
      </c>
    </row>
    <row r="259" spans="1:1">
      <c r="A259" t="s">
        <v>733</v>
      </c>
    </row>
    <row r="260" spans="1:1">
      <c r="A260" t="s">
        <v>735</v>
      </c>
    </row>
    <row r="261" spans="1:1">
      <c r="A261" t="s">
        <v>739</v>
      </c>
    </row>
    <row r="262" spans="1:1">
      <c r="A262" t="s">
        <v>741</v>
      </c>
    </row>
    <row r="263" spans="1:1">
      <c r="A263" t="s">
        <v>743</v>
      </c>
    </row>
    <row r="264" spans="1:1">
      <c r="A264" t="s">
        <v>745</v>
      </c>
    </row>
    <row r="265" spans="1:1">
      <c r="A265" t="s">
        <v>747</v>
      </c>
    </row>
    <row r="266" spans="1:1">
      <c r="A266" t="s">
        <v>751</v>
      </c>
    </row>
    <row r="267" spans="1:1">
      <c r="A267" t="s">
        <v>753</v>
      </c>
    </row>
    <row r="268" spans="1:1">
      <c r="A268" t="s">
        <v>758</v>
      </c>
    </row>
    <row r="269" spans="1:1">
      <c r="A269" t="s">
        <v>761</v>
      </c>
    </row>
    <row r="270" spans="1:1">
      <c r="A270" t="s">
        <v>763</v>
      </c>
    </row>
    <row r="271" spans="1:1">
      <c r="A271" t="s">
        <v>765</v>
      </c>
    </row>
    <row r="272" spans="1:1">
      <c r="A272" t="s">
        <v>767</v>
      </c>
    </row>
    <row r="273" spans="1:1">
      <c r="A273" t="s">
        <v>770</v>
      </c>
    </row>
    <row r="274" spans="1:1">
      <c r="A274" t="s">
        <v>773</v>
      </c>
    </row>
    <row r="275" spans="1:1">
      <c r="A275" t="s">
        <v>775</v>
      </c>
    </row>
    <row r="276" spans="1:1">
      <c r="A276" t="s">
        <v>779</v>
      </c>
    </row>
    <row r="277" spans="1:1">
      <c r="A277" t="s">
        <v>781</v>
      </c>
    </row>
    <row r="278" spans="1:1">
      <c r="A278" t="s">
        <v>787</v>
      </c>
    </row>
    <row r="279" spans="1:1">
      <c r="A279" t="s">
        <v>789</v>
      </c>
    </row>
    <row r="280" spans="1:1">
      <c r="A280" t="s">
        <v>791</v>
      </c>
    </row>
    <row r="281" spans="1:1">
      <c r="A281" t="s">
        <v>796</v>
      </c>
    </row>
    <row r="282" spans="1:1">
      <c r="A282">
        <v>55030202</v>
      </c>
    </row>
    <row r="283" spans="1:1">
      <c r="A283" t="s">
        <v>800</v>
      </c>
    </row>
    <row r="284" spans="1:1">
      <c r="A284" t="s">
        <v>802</v>
      </c>
    </row>
    <row r="285" spans="1:1">
      <c r="A285" t="s">
        <v>1023</v>
      </c>
    </row>
    <row r="286" spans="1:1">
      <c r="A286" t="s">
        <v>1026</v>
      </c>
    </row>
    <row r="287" spans="1:1">
      <c r="A287" t="s">
        <v>1028</v>
      </c>
    </row>
    <row r="288" spans="1:1">
      <c r="A288" t="s">
        <v>1030</v>
      </c>
    </row>
    <row r="289" spans="1:1">
      <c r="A289" t="s">
        <v>1033</v>
      </c>
    </row>
    <row r="290" spans="1:1">
      <c r="A290" t="s">
        <v>1036</v>
      </c>
    </row>
    <row r="291" spans="1:1">
      <c r="A291" t="s">
        <v>1038</v>
      </c>
    </row>
    <row r="292" spans="1:1">
      <c r="A292" t="s">
        <v>1041</v>
      </c>
    </row>
    <row r="293" spans="1:1">
      <c r="A293" t="s">
        <v>1043</v>
      </c>
    </row>
    <row r="294" spans="1:1">
      <c r="A294" t="s">
        <v>1045</v>
      </c>
    </row>
    <row r="295" spans="1:1">
      <c r="A295" t="s">
        <v>1047</v>
      </c>
    </row>
    <row r="296" spans="1:1">
      <c r="A296" t="s">
        <v>1049</v>
      </c>
    </row>
    <row r="297" spans="1:1">
      <c r="A297" t="s">
        <v>1051</v>
      </c>
    </row>
    <row r="298" spans="1:1">
      <c r="A298" t="s">
        <v>1053</v>
      </c>
    </row>
    <row r="299" spans="1:1">
      <c r="A299" t="s">
        <v>1056</v>
      </c>
    </row>
    <row r="300" spans="1:1">
      <c r="A300" t="s">
        <v>1058</v>
      </c>
    </row>
    <row r="301" spans="1:1">
      <c r="A301" t="s">
        <v>1060</v>
      </c>
    </row>
    <row r="302" spans="1:1">
      <c r="A302" t="s">
        <v>1062</v>
      </c>
    </row>
    <row r="303" spans="1:1">
      <c r="A303" t="s">
        <v>1064</v>
      </c>
    </row>
    <row r="304" spans="1:1">
      <c r="A304" t="s">
        <v>1066</v>
      </c>
    </row>
    <row r="305" spans="1:1">
      <c r="A305" t="s">
        <v>1068</v>
      </c>
    </row>
    <row r="306" spans="1:1">
      <c r="A306" t="s">
        <v>1070</v>
      </c>
    </row>
    <row r="307" spans="1:1">
      <c r="A307" t="s">
        <v>1072</v>
      </c>
    </row>
    <row r="308" spans="1:1">
      <c r="A308" t="s">
        <v>1074</v>
      </c>
    </row>
    <row r="309" spans="1:1">
      <c r="A309" t="s">
        <v>1076</v>
      </c>
    </row>
    <row r="310" spans="1:1">
      <c r="A310" t="s">
        <v>1078</v>
      </c>
    </row>
    <row r="311" spans="1:1">
      <c r="A311" t="s">
        <v>1080</v>
      </c>
    </row>
    <row r="312" spans="1:1">
      <c r="A312" t="s">
        <v>1082</v>
      </c>
    </row>
    <row r="313" spans="1:1">
      <c r="A313" t="s">
        <v>1084</v>
      </c>
    </row>
    <row r="314" spans="1:1">
      <c r="A314" t="s">
        <v>1086</v>
      </c>
    </row>
    <row r="315" spans="1:1">
      <c r="A315" t="s">
        <v>1088</v>
      </c>
    </row>
    <row r="316" spans="1:1">
      <c r="A316" t="s">
        <v>1090</v>
      </c>
    </row>
    <row r="317" spans="1:1">
      <c r="A317" t="s">
        <v>1092</v>
      </c>
    </row>
    <row r="318" spans="1:1">
      <c r="A318" t="s">
        <v>1094</v>
      </c>
    </row>
    <row r="319" spans="1:1">
      <c r="A319" t="s">
        <v>1096</v>
      </c>
    </row>
    <row r="320" spans="1:1">
      <c r="A320" t="s">
        <v>1099</v>
      </c>
    </row>
    <row r="321" spans="1:1">
      <c r="A321" t="s">
        <v>1101</v>
      </c>
    </row>
    <row r="322" spans="1:1">
      <c r="A322" t="s">
        <v>1103</v>
      </c>
    </row>
    <row r="323" spans="1:1">
      <c r="A323" t="s">
        <v>1105</v>
      </c>
    </row>
    <row r="324" spans="1:1">
      <c r="A324" t="s">
        <v>1108</v>
      </c>
    </row>
    <row r="325" spans="1:1">
      <c r="A325" t="s">
        <v>1111</v>
      </c>
    </row>
    <row r="326" spans="1:1">
      <c r="A326" t="s">
        <v>1115</v>
      </c>
    </row>
    <row r="327" spans="1:1">
      <c r="A327" t="s">
        <v>1119</v>
      </c>
    </row>
    <row r="328" spans="1:1">
      <c r="A328" t="s">
        <v>1122</v>
      </c>
    </row>
    <row r="329" spans="1:1">
      <c r="A329" t="s">
        <v>1125</v>
      </c>
    </row>
    <row r="330" spans="1:1">
      <c r="A330" t="s">
        <v>1127</v>
      </c>
    </row>
    <row r="331" spans="1:1">
      <c r="A331" t="s">
        <v>1129</v>
      </c>
    </row>
    <row r="332" spans="1:1">
      <c r="A332" t="s">
        <v>1132</v>
      </c>
    </row>
    <row r="333" spans="1:1">
      <c r="A333" t="s">
        <v>1134</v>
      </c>
    </row>
    <row r="334" spans="1:1">
      <c r="A334" t="s">
        <v>1136</v>
      </c>
    </row>
    <row r="335" spans="1:1">
      <c r="A335" t="s">
        <v>1138</v>
      </c>
    </row>
    <row r="336" spans="1:1">
      <c r="A336" t="s">
        <v>1140</v>
      </c>
    </row>
    <row r="337" spans="1:1">
      <c r="A337" t="s">
        <v>1143</v>
      </c>
    </row>
    <row r="338" spans="1:1">
      <c r="A338" t="s">
        <v>1146</v>
      </c>
    </row>
    <row r="339" spans="1:1">
      <c r="A339" t="s">
        <v>1149</v>
      </c>
    </row>
    <row r="340" spans="1:1">
      <c r="A340" t="s">
        <v>1151</v>
      </c>
    </row>
    <row r="341" spans="1:1">
      <c r="A341" t="s">
        <v>1154</v>
      </c>
    </row>
    <row r="342" spans="1:1">
      <c r="A342" t="s">
        <v>1157</v>
      </c>
    </row>
    <row r="343" spans="1:1">
      <c r="A343" t="s">
        <v>1159</v>
      </c>
    </row>
    <row r="344" spans="1:1">
      <c r="A344" t="s">
        <v>1162</v>
      </c>
    </row>
    <row r="345" spans="1:1">
      <c r="A345" t="s">
        <v>1164</v>
      </c>
    </row>
    <row r="346" spans="1:1">
      <c r="A346" t="s">
        <v>1166</v>
      </c>
    </row>
    <row r="347" spans="1:1">
      <c r="A347" t="s">
        <v>1168</v>
      </c>
    </row>
    <row r="348" spans="1:1">
      <c r="A348" t="s">
        <v>1170</v>
      </c>
    </row>
    <row r="349" spans="1:1">
      <c r="A349" t="s">
        <v>1174</v>
      </c>
    </row>
    <row r="350" spans="1:1">
      <c r="A350" t="s">
        <v>1177</v>
      </c>
    </row>
    <row r="351" spans="1:1">
      <c r="A351" t="s">
        <v>1179</v>
      </c>
    </row>
    <row r="352" spans="1:1">
      <c r="A352" t="s">
        <v>1181</v>
      </c>
    </row>
    <row r="353" spans="1:1">
      <c r="A353" t="s">
        <v>1183</v>
      </c>
    </row>
    <row r="354" spans="1:1">
      <c r="A354" t="s">
        <v>1186</v>
      </c>
    </row>
  </sheetData>
  <sheetProtection algorithmName="SHA-512" hashValue="HmADvLDxSMPhrg4edmD2FL/uUbkfaF8RBjtclfvAv2XScD1jVvdJT6Xli62FfeBNj2DzyqJj5s8RH90o5cieVw==" saltValue="wWo3RP+bSpSrqPFP8EAncA==" spinCount="100000" sheet="1" objects="1" scenarios="1" autoFilter="0"/>
  <autoFilter ref="A1:A354" xr:uid="{00000000-0009-0000-0000-000005000000}"/>
  <sortState xmlns:xlrd2="http://schemas.microsoft.com/office/spreadsheetml/2017/richdata2" ref="A2:A985">
    <sortCondition ref="A2:A985"/>
  </sortState>
  <dataValidations disablePrompts="1" count="1">
    <dataValidation type="list" allowBlank="1" showInputMessage="1" showErrorMessage="1" sqref="A213" xr:uid="{00000000-0002-0000-0500-000000000000}">
      <formula1>$A$2:$A$354</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132"/>
  <sheetViews>
    <sheetView zoomScale="90" zoomScaleNormal="90" workbookViewId="0">
      <pane ySplit="1" topLeftCell="A2" activePane="bottomLeft" state="frozen"/>
      <selection pane="bottomLeft" activeCell="A4" sqref="A4"/>
    </sheetView>
  </sheetViews>
  <sheetFormatPr defaultColWidth="11.42578125" defaultRowHeight="15"/>
  <cols>
    <col min="1" max="1" width="16.85546875" style="161" customWidth="1"/>
    <col min="2" max="2" width="20.42578125" style="161" customWidth="1"/>
    <col min="3" max="3" width="12.85546875" style="161" customWidth="1"/>
    <col min="4" max="4" width="23.85546875" style="161" customWidth="1"/>
    <col min="5" max="5" width="17.5703125" style="164" customWidth="1"/>
    <col min="6" max="6" width="13.140625" style="164" customWidth="1"/>
    <col min="7" max="7" width="10.140625" style="164" customWidth="1"/>
    <col min="8" max="8" width="10.7109375" style="164" customWidth="1"/>
    <col min="9" max="9" width="11.85546875" style="163" customWidth="1"/>
    <col min="10" max="10" width="10" style="162" customWidth="1"/>
    <col min="11" max="11" width="11.5703125" style="162" customWidth="1"/>
    <col min="12" max="13" width="11.42578125" style="162"/>
    <col min="14" max="16384" width="11.42578125" style="161"/>
  </cols>
  <sheetData>
    <row r="1" spans="1:13" ht="62.25" customHeight="1">
      <c r="A1" s="215" t="s">
        <v>1640</v>
      </c>
      <c r="B1" s="215"/>
      <c r="C1" s="215"/>
      <c r="D1" s="215"/>
      <c r="E1" s="215"/>
      <c r="F1" s="215"/>
      <c r="G1" s="215"/>
      <c r="H1" s="215"/>
      <c r="I1" s="215"/>
      <c r="J1" s="215"/>
      <c r="K1" s="215"/>
      <c r="L1" s="215"/>
      <c r="M1" s="215"/>
    </row>
    <row r="2" spans="1:13" s="186" customFormat="1" ht="43.5" customHeight="1">
      <c r="A2" s="190" t="s">
        <v>1641</v>
      </c>
      <c r="B2" s="190" t="s">
        <v>1642</v>
      </c>
      <c r="C2" s="190" t="s">
        <v>1643</v>
      </c>
      <c r="D2" s="191" t="s">
        <v>1644</v>
      </c>
      <c r="E2" s="190" t="s">
        <v>807</v>
      </c>
      <c r="F2" s="190" t="s">
        <v>3</v>
      </c>
      <c r="G2" s="190" t="s">
        <v>1645</v>
      </c>
      <c r="H2" s="190" t="s">
        <v>1646</v>
      </c>
      <c r="I2" s="190" t="s">
        <v>5</v>
      </c>
      <c r="J2" s="189" t="s">
        <v>808</v>
      </c>
      <c r="K2" s="189" t="s">
        <v>1647</v>
      </c>
      <c r="L2" s="188" t="s">
        <v>809</v>
      </c>
      <c r="M2" s="187" t="s">
        <v>810</v>
      </c>
    </row>
    <row r="3" spans="1:13" s="182" customFormat="1" ht="41.25" customHeight="1">
      <c r="A3" s="185" t="s">
        <v>1648</v>
      </c>
      <c r="B3" s="184"/>
      <c r="C3" s="183"/>
      <c r="D3" s="183"/>
      <c r="E3" s="183"/>
      <c r="F3" s="183"/>
      <c r="G3" s="183"/>
      <c r="H3" s="183"/>
      <c r="I3" s="183"/>
      <c r="J3" s="169"/>
      <c r="K3" s="169"/>
      <c r="L3" s="175">
        <f>AVERAGE(L4:L19)</f>
        <v>23.592626860319168</v>
      </c>
      <c r="M3" s="195">
        <f>AVERAGE(M4:M19)</f>
        <v>20.730052910052908</v>
      </c>
    </row>
    <row r="4" spans="1:13" s="182" customFormat="1" ht="38.25">
      <c r="A4" s="172" t="s">
        <v>936</v>
      </c>
      <c r="B4" s="173" t="s">
        <v>92</v>
      </c>
      <c r="C4" s="172" t="s">
        <v>93</v>
      </c>
      <c r="D4" s="173" t="s">
        <v>94</v>
      </c>
      <c r="E4" s="172" t="s">
        <v>1649</v>
      </c>
      <c r="F4" s="170" t="s">
        <v>37</v>
      </c>
      <c r="G4" s="170" t="s">
        <v>18</v>
      </c>
      <c r="H4" s="170">
        <v>16</v>
      </c>
      <c r="I4" s="170">
        <f>VLOOKUP($C4,Seguimiento_Mar_2025!$G$3:$Y$357,11,FALSE)</f>
        <v>4</v>
      </c>
      <c r="J4" s="170">
        <f>VLOOKUP($C4,Seguimiento_Mar_2025!$G$3:$Y$357,15,FALSE)</f>
        <v>1</v>
      </c>
      <c r="K4" s="170">
        <f>VLOOKUP($C4,Seguimiento_Mar_2025!$G$3:$Y$357,16,FALSE)</f>
        <v>5</v>
      </c>
      <c r="L4" s="175">
        <f>VLOOKUP($C4,Seguimiento_Mar_2025!$G$3:$Y$357,18,FALSE)</f>
        <v>25</v>
      </c>
      <c r="M4" s="195">
        <f>VLOOKUP($C4,Seguimiento_Mar_2025!$G$3:$Y$357,19,FALSE)</f>
        <v>31.25</v>
      </c>
    </row>
    <row r="5" spans="1:13" s="162" customFormat="1" ht="57.75" customHeight="1">
      <c r="A5" s="172" t="s">
        <v>936</v>
      </c>
      <c r="B5" s="173" t="s">
        <v>92</v>
      </c>
      <c r="C5" s="172" t="s">
        <v>95</v>
      </c>
      <c r="D5" s="173" t="s">
        <v>96</v>
      </c>
      <c r="E5" s="172" t="s">
        <v>1649</v>
      </c>
      <c r="F5" s="170" t="s">
        <v>37</v>
      </c>
      <c r="G5" s="170" t="s">
        <v>18</v>
      </c>
      <c r="H5" s="170">
        <v>10000</v>
      </c>
      <c r="I5" s="170">
        <f>VLOOKUP($C5,Seguimiento_Mar_2025!$G$3:$Y$357,11,FALSE)</f>
        <v>2500</v>
      </c>
      <c r="J5" s="170">
        <f>VLOOKUP($C5,Seguimiento_Mar_2025!$G$3:$Y$357,15,FALSE)</f>
        <v>50</v>
      </c>
      <c r="K5" s="170">
        <f>VLOOKUP($C5,Seguimiento_Mar_2025!$G$3:$Y$357,16,FALSE)</f>
        <v>2396</v>
      </c>
      <c r="L5" s="175">
        <f>VLOOKUP($C5,Seguimiento_Mar_2025!$G$3:$Y$357,18,FALSE)</f>
        <v>2</v>
      </c>
      <c r="M5" s="195">
        <f>VLOOKUP($C5,Seguimiento_Mar_2025!$G$3:$Y$357,19,FALSE)</f>
        <v>23.96</v>
      </c>
    </row>
    <row r="6" spans="1:13" s="162" customFormat="1" ht="38.25">
      <c r="A6" s="172" t="s">
        <v>936</v>
      </c>
      <c r="B6" s="173" t="s">
        <v>92</v>
      </c>
      <c r="C6" s="172" t="s">
        <v>97</v>
      </c>
      <c r="D6" s="173" t="s">
        <v>98</v>
      </c>
      <c r="E6" s="172" t="s">
        <v>1649</v>
      </c>
      <c r="F6" s="170" t="s">
        <v>37</v>
      </c>
      <c r="G6" s="170" t="s">
        <v>18</v>
      </c>
      <c r="H6" s="170">
        <v>100</v>
      </c>
      <c r="I6" s="170">
        <f>VLOOKUP($C6,Seguimiento_Mar_2025!$G$3:$Y$357,11,FALSE)</f>
        <v>25</v>
      </c>
      <c r="J6" s="170">
        <f>VLOOKUP($C6,Seguimiento_Mar_2025!$G$3:$Y$357,15,FALSE)</f>
        <v>6</v>
      </c>
      <c r="K6" s="170">
        <f>VLOOKUP($C6,Seguimiento_Mar_2025!$G$3:$Y$357,16,FALSE)</f>
        <v>26</v>
      </c>
      <c r="L6" s="175">
        <f>VLOOKUP($C6,Seguimiento_Mar_2025!$G$3:$Y$357,18,FALSE)</f>
        <v>24</v>
      </c>
      <c r="M6" s="195">
        <f>VLOOKUP($C6,Seguimiento_Mar_2025!$G$3:$Y$357,19,FALSE)</f>
        <v>26</v>
      </c>
    </row>
    <row r="7" spans="1:13" s="162" customFormat="1" ht="76.5">
      <c r="A7" s="172" t="s">
        <v>936</v>
      </c>
      <c r="B7" s="173" t="s">
        <v>92</v>
      </c>
      <c r="C7" s="172" t="s">
        <v>99</v>
      </c>
      <c r="D7" s="173" t="s">
        <v>100</v>
      </c>
      <c r="E7" s="172" t="s">
        <v>1649</v>
      </c>
      <c r="F7" s="170" t="s">
        <v>37</v>
      </c>
      <c r="G7" s="170" t="s">
        <v>18</v>
      </c>
      <c r="H7" s="170">
        <v>25</v>
      </c>
      <c r="I7" s="170">
        <f>VLOOKUP($C7,Seguimiento_Mar_2025!$G$3:$Y$357,11,FALSE)</f>
        <v>7</v>
      </c>
      <c r="J7" s="170">
        <f>VLOOKUP($C7,Seguimiento_Mar_2025!$G$3:$Y$357,15,FALSE)</f>
        <v>0</v>
      </c>
      <c r="K7" s="170">
        <f>VLOOKUP($C7,Seguimiento_Mar_2025!$G$3:$Y$357,16,FALSE)</f>
        <v>5</v>
      </c>
      <c r="L7" s="175">
        <f>VLOOKUP($C7,Seguimiento_Mar_2025!$G$3:$Y$357,18,FALSE)</f>
        <v>0</v>
      </c>
      <c r="M7" s="195">
        <f>VLOOKUP($C7,Seguimiento_Mar_2025!$G$3:$Y$357,19,FALSE)</f>
        <v>20</v>
      </c>
    </row>
    <row r="8" spans="1:13" s="162" customFormat="1" ht="51">
      <c r="A8" s="172" t="s">
        <v>936</v>
      </c>
      <c r="B8" s="173" t="s">
        <v>102</v>
      </c>
      <c r="C8" s="172" t="s">
        <v>103</v>
      </c>
      <c r="D8" s="173" t="s">
        <v>104</v>
      </c>
      <c r="E8" s="172" t="s">
        <v>1649</v>
      </c>
      <c r="F8" s="170" t="s">
        <v>37</v>
      </c>
      <c r="G8" s="170" t="s">
        <v>18</v>
      </c>
      <c r="H8" s="170">
        <v>5000</v>
      </c>
      <c r="I8" s="170">
        <f>VLOOKUP($C8,Seguimiento_Mar_2025!$G$3:$Y$357,11,FALSE)</f>
        <v>1250</v>
      </c>
      <c r="J8" s="170">
        <f>VLOOKUP($C8,Seguimiento_Mar_2025!$G$3:$Y$357,15,FALSE)</f>
        <v>769</v>
      </c>
      <c r="K8" s="170">
        <f>VLOOKUP($C8,Seguimiento_Mar_2025!$G$3:$Y$357,16,FALSE)</f>
        <v>2417</v>
      </c>
      <c r="L8" s="175">
        <f>VLOOKUP($C8,Seguimiento_Mar_2025!$G$3:$Y$357,18,FALSE)</f>
        <v>61.519999999999996</v>
      </c>
      <c r="M8" s="195">
        <f>VLOOKUP($C8,Seguimiento_Mar_2025!$G$3:$Y$357,19,FALSE)</f>
        <v>48.339999999999996</v>
      </c>
    </row>
    <row r="9" spans="1:13" s="162" customFormat="1" ht="57" customHeight="1">
      <c r="A9" s="172" t="s">
        <v>936</v>
      </c>
      <c r="B9" s="173" t="s">
        <v>102</v>
      </c>
      <c r="C9" s="172" t="s">
        <v>105</v>
      </c>
      <c r="D9" s="173" t="s">
        <v>106</v>
      </c>
      <c r="E9" s="172" t="s">
        <v>1649</v>
      </c>
      <c r="F9" s="170" t="s">
        <v>37</v>
      </c>
      <c r="G9" s="170" t="s">
        <v>18</v>
      </c>
      <c r="H9" s="170">
        <v>1</v>
      </c>
      <c r="I9" s="170">
        <f>VLOOKUP($C9,Seguimiento_Mar_2025!$G$3:$Y$357,11,FALSE)</f>
        <v>0.25</v>
      </c>
      <c r="J9" s="170">
        <f>VLOOKUP($C9,Seguimiento_Mar_2025!$G$3:$Y$357,15,FALSE)</f>
        <v>6.25E-2</v>
      </c>
      <c r="K9" s="170">
        <f>VLOOKUP($C9,Seguimiento_Mar_2025!$G$3:$Y$357,16,FALSE)</f>
        <v>0.36249999999999999</v>
      </c>
      <c r="L9" s="175">
        <f>VLOOKUP($C9,Seguimiento_Mar_2025!$G$3:$Y$357,18,FALSE)</f>
        <v>25</v>
      </c>
      <c r="M9" s="195">
        <f>VLOOKUP($C9,Seguimiento_Mar_2025!$G$3:$Y$357,19,FALSE)</f>
        <v>36.25</v>
      </c>
    </row>
    <row r="10" spans="1:13" s="162" customFormat="1" ht="81" customHeight="1">
      <c r="A10" s="172" t="s">
        <v>936</v>
      </c>
      <c r="B10" s="173" t="s">
        <v>108</v>
      </c>
      <c r="C10" s="172" t="s">
        <v>109</v>
      </c>
      <c r="D10" s="173" t="s">
        <v>110</v>
      </c>
      <c r="E10" s="172" t="s">
        <v>1649</v>
      </c>
      <c r="F10" s="170" t="s">
        <v>37</v>
      </c>
      <c r="G10" s="170" t="s">
        <v>18</v>
      </c>
      <c r="H10" s="170">
        <v>104</v>
      </c>
      <c r="I10" s="170">
        <f>VLOOKUP($C10,Seguimiento_Mar_2025!$G$3:$Y$357,11,FALSE)</f>
        <v>54</v>
      </c>
      <c r="J10" s="170">
        <f>VLOOKUP($C10,Seguimiento_Mar_2025!$G$3:$Y$357,15,FALSE)</f>
        <v>0</v>
      </c>
      <c r="K10" s="170">
        <f>VLOOKUP($C10,Seguimiento_Mar_2025!$G$3:$Y$357,16,FALSE)</f>
        <v>0</v>
      </c>
      <c r="L10" s="175">
        <f>VLOOKUP($C10,Seguimiento_Mar_2025!$G$3:$Y$357,18,FALSE)</f>
        <v>0</v>
      </c>
      <c r="M10" s="195">
        <f>VLOOKUP($C10,Seguimiento_Mar_2025!$G$3:$Y$357,19,FALSE)</f>
        <v>0</v>
      </c>
    </row>
    <row r="11" spans="1:13" s="162" customFormat="1" ht="63.75">
      <c r="A11" s="172" t="s">
        <v>936</v>
      </c>
      <c r="B11" s="173" t="s">
        <v>108</v>
      </c>
      <c r="C11" s="172" t="s">
        <v>111</v>
      </c>
      <c r="D11" s="173" t="s">
        <v>112</v>
      </c>
      <c r="E11" s="172" t="s">
        <v>1649</v>
      </c>
      <c r="F11" s="170" t="s">
        <v>37</v>
      </c>
      <c r="G11" s="170" t="s">
        <v>18</v>
      </c>
      <c r="H11" s="170">
        <v>10</v>
      </c>
      <c r="I11" s="170" t="str">
        <f>VLOOKUP($C11,Seguimiento_Mar_2025!$G$3:$Y$357,11,FALSE)</f>
        <v>NP</v>
      </c>
      <c r="J11" s="170">
        <f>VLOOKUP($C11,Seguimiento_Mar_2025!$G$3:$Y$357,15,FALSE)</f>
        <v>0</v>
      </c>
      <c r="K11" s="170">
        <f>VLOOKUP($C11,Seguimiento_Mar_2025!$G$3:$Y$357,16,FALSE)</f>
        <v>0</v>
      </c>
      <c r="L11" s="175" t="str">
        <f>VLOOKUP($C11,Seguimiento_Mar_2025!$G$3:$Y$357,18,FALSE)</f>
        <v>NA</v>
      </c>
      <c r="M11" s="195">
        <f>VLOOKUP($C11,Seguimiento_Mar_2025!$G$3:$Y$357,19,FALSE)</f>
        <v>0</v>
      </c>
    </row>
    <row r="12" spans="1:13" s="162" customFormat="1" ht="63.75">
      <c r="A12" s="172" t="s">
        <v>936</v>
      </c>
      <c r="B12" s="173" t="s">
        <v>108</v>
      </c>
      <c r="C12" s="172" t="s">
        <v>114</v>
      </c>
      <c r="D12" s="173" t="s">
        <v>115</v>
      </c>
      <c r="E12" s="172" t="s">
        <v>1649</v>
      </c>
      <c r="F12" s="170" t="s">
        <v>37</v>
      </c>
      <c r="G12" s="170" t="s">
        <v>18</v>
      </c>
      <c r="H12" s="170">
        <v>40</v>
      </c>
      <c r="I12" s="170">
        <f>VLOOKUP($C12,Seguimiento_Mar_2025!$G$3:$Y$357,11,FALSE)</f>
        <v>13</v>
      </c>
      <c r="J12" s="170">
        <f>VLOOKUP($C12,Seguimiento_Mar_2025!$G$3:$Y$357,15,FALSE)</f>
        <v>6</v>
      </c>
      <c r="K12" s="170">
        <f>VLOOKUP($C12,Seguimiento_Mar_2025!$G$3:$Y$357,16,FALSE)</f>
        <v>11</v>
      </c>
      <c r="L12" s="175">
        <f>VLOOKUP($C12,Seguimiento_Mar_2025!$G$3:$Y$357,18,FALSE)</f>
        <v>46.153846153846153</v>
      </c>
      <c r="M12" s="195">
        <f>VLOOKUP($C12,Seguimiento_Mar_2025!$G$3:$Y$357,19,FALSE)</f>
        <v>27.500000000000004</v>
      </c>
    </row>
    <row r="13" spans="1:13" s="162" customFormat="1" ht="63.75">
      <c r="A13" s="172" t="s">
        <v>936</v>
      </c>
      <c r="B13" s="173" t="s">
        <v>108</v>
      </c>
      <c r="C13" s="172" t="s">
        <v>116</v>
      </c>
      <c r="D13" s="173" t="s">
        <v>117</v>
      </c>
      <c r="E13" s="172" t="s">
        <v>1649</v>
      </c>
      <c r="F13" s="170" t="s">
        <v>37</v>
      </c>
      <c r="G13" s="170" t="s">
        <v>18</v>
      </c>
      <c r="H13" s="170">
        <v>126</v>
      </c>
      <c r="I13" s="170">
        <f>VLOOKUP($C13,Seguimiento_Mar_2025!$G$3:$Y$357,11,FALSE)</f>
        <v>33</v>
      </c>
      <c r="J13" s="170">
        <f>VLOOKUP($C13,Seguimiento_Mar_2025!$G$3:$Y$357,15,FALSE)</f>
        <v>1</v>
      </c>
      <c r="K13" s="170">
        <f>VLOOKUP($C13,Seguimiento_Mar_2025!$G$3:$Y$357,16,FALSE)</f>
        <v>27</v>
      </c>
      <c r="L13" s="175">
        <f>VLOOKUP($C13,Seguimiento_Mar_2025!$G$3:$Y$357,18,FALSE)</f>
        <v>3.0303030303030303</v>
      </c>
      <c r="M13" s="195">
        <f>VLOOKUP($C13,Seguimiento_Mar_2025!$G$3:$Y$357,19,FALSE)</f>
        <v>21.428571428571427</v>
      </c>
    </row>
    <row r="14" spans="1:13" s="162" customFormat="1" ht="63.75">
      <c r="A14" s="172" t="s">
        <v>936</v>
      </c>
      <c r="B14" s="173" t="s">
        <v>108</v>
      </c>
      <c r="C14" s="172" t="s">
        <v>118</v>
      </c>
      <c r="D14" s="173" t="s">
        <v>119</v>
      </c>
      <c r="E14" s="172" t="s">
        <v>1649</v>
      </c>
      <c r="F14" s="170" t="s">
        <v>37</v>
      </c>
      <c r="G14" s="170" t="s">
        <v>18</v>
      </c>
      <c r="H14" s="170">
        <v>25</v>
      </c>
      <c r="I14" s="170">
        <f>VLOOKUP($C14,Seguimiento_Mar_2025!$G$3:$Y$357,11,FALSE)</f>
        <v>5</v>
      </c>
      <c r="J14" s="170">
        <f>VLOOKUP($C14,Seguimiento_Mar_2025!$G$3:$Y$357,15,FALSE)</f>
        <v>1</v>
      </c>
      <c r="K14" s="170">
        <f>VLOOKUP($C14,Seguimiento_Mar_2025!$G$3:$Y$357,16,FALSE)</f>
        <v>6</v>
      </c>
      <c r="L14" s="175">
        <f>VLOOKUP($C14,Seguimiento_Mar_2025!$G$3:$Y$357,18,FALSE)</f>
        <v>20</v>
      </c>
      <c r="M14" s="195">
        <f>VLOOKUP($C14,Seguimiento_Mar_2025!$G$3:$Y$357,19,FALSE)</f>
        <v>24</v>
      </c>
    </row>
    <row r="15" spans="1:13" s="162" customFormat="1" ht="63.75">
      <c r="A15" s="172" t="s">
        <v>936</v>
      </c>
      <c r="B15" s="173" t="s">
        <v>108</v>
      </c>
      <c r="C15" s="172" t="s">
        <v>120</v>
      </c>
      <c r="D15" s="173" t="s">
        <v>121</v>
      </c>
      <c r="E15" s="172" t="s">
        <v>1649</v>
      </c>
      <c r="F15" s="170" t="s">
        <v>24</v>
      </c>
      <c r="G15" s="170" t="s">
        <v>18</v>
      </c>
      <c r="H15" s="170">
        <v>40</v>
      </c>
      <c r="I15" s="170">
        <f>VLOOKUP($C15,Seguimiento_Mar_2025!$G$3:$Y$357,11,FALSE)</f>
        <v>20</v>
      </c>
      <c r="J15" s="170">
        <f>VLOOKUP($C15,Seguimiento_Mar_2025!$G$3:$Y$357,15,FALSE)</f>
        <v>12</v>
      </c>
      <c r="K15" s="170">
        <f>VLOOKUP($C15,Seguimiento_Mar_2025!$G$3:$Y$357,16,FALSE)</f>
        <v>12</v>
      </c>
      <c r="L15" s="175">
        <f>VLOOKUP($C15,Seguimiento_Mar_2025!$G$3:$Y$357,18,FALSE)</f>
        <v>60</v>
      </c>
      <c r="M15" s="195">
        <f>VLOOKUP($C15,Seguimiento_Mar_2025!$G$3:$Y$357,19,FALSE)</f>
        <v>30</v>
      </c>
    </row>
    <row r="16" spans="1:13" s="162" customFormat="1" ht="63.75">
      <c r="A16" s="172" t="s">
        <v>936</v>
      </c>
      <c r="B16" s="173" t="s">
        <v>108</v>
      </c>
      <c r="C16" s="172" t="s">
        <v>124</v>
      </c>
      <c r="D16" s="173" t="s">
        <v>125</v>
      </c>
      <c r="E16" s="172" t="s">
        <v>1649</v>
      </c>
      <c r="F16" s="170" t="s">
        <v>37</v>
      </c>
      <c r="G16" s="170" t="s">
        <v>18</v>
      </c>
      <c r="H16" s="170">
        <v>36</v>
      </c>
      <c r="I16" s="170">
        <f>VLOOKUP($C16,Seguimiento_Mar_2025!$G$3:$Y$357,11,FALSE)</f>
        <v>10</v>
      </c>
      <c r="J16" s="170">
        <f>VLOOKUP($C16,Seguimiento_Mar_2025!$G$3:$Y$357,15,FALSE)</f>
        <v>4</v>
      </c>
      <c r="K16" s="170">
        <f>VLOOKUP($C16,Seguimiento_Mar_2025!$G$3:$Y$357,16,FALSE)</f>
        <v>8</v>
      </c>
      <c r="L16" s="175">
        <f>VLOOKUP($C16,Seguimiento_Mar_2025!$G$3:$Y$357,18,FALSE)</f>
        <v>40</v>
      </c>
      <c r="M16" s="195">
        <f>VLOOKUP($C16,Seguimiento_Mar_2025!$G$3:$Y$357,19,FALSE)</f>
        <v>22.222222222222221</v>
      </c>
    </row>
    <row r="17" spans="1:13" s="162" customFormat="1" ht="51">
      <c r="A17" s="172" t="s">
        <v>936</v>
      </c>
      <c r="B17" s="173" t="s">
        <v>127</v>
      </c>
      <c r="C17" s="172" t="s">
        <v>128</v>
      </c>
      <c r="D17" s="173" t="s">
        <v>129</v>
      </c>
      <c r="E17" s="172" t="s">
        <v>1649</v>
      </c>
      <c r="F17" s="170" t="s">
        <v>37</v>
      </c>
      <c r="G17" s="170" t="s">
        <v>18</v>
      </c>
      <c r="H17" s="170">
        <v>3</v>
      </c>
      <c r="I17" s="170" t="str">
        <f>VLOOKUP($C17,Seguimiento_Mar_2025!$G$3:$Y$357,11,FALSE)</f>
        <v>NP</v>
      </c>
      <c r="J17" s="170" t="str">
        <f>VLOOKUP($C17,Seguimiento_Mar_2025!$G$3:$Y$357,15,FALSE)</f>
        <v>NA</v>
      </c>
      <c r="K17" s="192" t="str">
        <f>VLOOKUP($C17,Seguimiento_Mar_2025!$G$3:$Y$357,16,FALSE)</f>
        <v>NA</v>
      </c>
      <c r="L17" s="175" t="str">
        <f>VLOOKUP($C17,Seguimiento_Mar_2025!$G$3:$Y$357,18,FALSE)</f>
        <v>NA</v>
      </c>
      <c r="M17" s="195" t="str">
        <f>VLOOKUP($C17,Seguimiento_Mar_2025!$G$3:$Y$357,19,FALSE)</f>
        <v>NA</v>
      </c>
    </row>
    <row r="18" spans="1:13" s="162" customFormat="1" ht="51">
      <c r="A18" s="172" t="s">
        <v>936</v>
      </c>
      <c r="B18" s="173" t="s">
        <v>127</v>
      </c>
      <c r="C18" s="172" t="s">
        <v>131</v>
      </c>
      <c r="D18" s="173" t="s">
        <v>132</v>
      </c>
      <c r="E18" s="172" t="s">
        <v>1649</v>
      </c>
      <c r="F18" s="170" t="s">
        <v>37</v>
      </c>
      <c r="G18" s="170" t="s">
        <v>18</v>
      </c>
      <c r="H18" s="170">
        <v>12</v>
      </c>
      <c r="I18" s="170">
        <f>VLOOKUP($C18,Seguimiento_Mar_2025!$G$3:$Y$357,11,FALSE)</f>
        <v>1</v>
      </c>
      <c r="J18" s="170">
        <f>VLOOKUP($C18,Seguimiento_Mar_2025!$G$3:$Y$357,15,FALSE)</f>
        <v>0</v>
      </c>
      <c r="K18" s="170">
        <f>VLOOKUP($C18,Seguimiento_Mar_2025!$G$3:$Y$357,16,FALSE)</f>
        <v>0</v>
      </c>
      <c r="L18" s="175">
        <f>VLOOKUP($C18,Seguimiento_Mar_2025!$G$3:$Y$357,18,FALSE)</f>
        <v>0</v>
      </c>
      <c r="M18" s="195">
        <f>VLOOKUP($C18,Seguimiento_Mar_2025!$G$3:$Y$357,19,FALSE)</f>
        <v>0</v>
      </c>
    </row>
    <row r="19" spans="1:13" s="162" customFormat="1" ht="51">
      <c r="A19" s="172" t="s">
        <v>936</v>
      </c>
      <c r="B19" s="173" t="s">
        <v>127</v>
      </c>
      <c r="C19" s="172" t="s">
        <v>133</v>
      </c>
      <c r="D19" s="173" t="s">
        <v>134</v>
      </c>
      <c r="E19" s="172" t="s">
        <v>1649</v>
      </c>
      <c r="F19" s="170" t="s">
        <v>37</v>
      </c>
      <c r="G19" s="170" t="s">
        <v>18</v>
      </c>
      <c r="H19" s="170">
        <v>5</v>
      </c>
      <c r="I19" s="170" t="str">
        <f>VLOOKUP($C19,Seguimiento_Mar_2025!$G$3:$Y$357,11,FALSE)</f>
        <v>NP</v>
      </c>
      <c r="J19" s="170">
        <f>VLOOKUP($C19,Seguimiento_Mar_2025!$G$3:$Y$357,15,FALSE)</f>
        <v>0</v>
      </c>
      <c r="K19" s="170">
        <f>VLOOKUP($C19,Seguimiento_Mar_2025!$G$3:$Y$357,16,FALSE)</f>
        <v>0</v>
      </c>
      <c r="L19" s="175" t="str">
        <f>VLOOKUP($C19,Seguimiento_Mar_2025!$G$3:$Y$357,18,FALSE)</f>
        <v>NA</v>
      </c>
      <c r="M19" s="195">
        <f>VLOOKUP($C19,Seguimiento_Mar_2025!$G$3:$Y$357,19,FALSE)</f>
        <v>0</v>
      </c>
    </row>
    <row r="20" spans="1:13" s="162" customFormat="1" ht="21">
      <c r="A20" s="165" t="s">
        <v>1650</v>
      </c>
      <c r="B20" s="173"/>
      <c r="C20" s="178"/>
      <c r="D20" s="173"/>
      <c r="E20" s="178"/>
      <c r="F20" s="177"/>
      <c r="G20" s="177"/>
      <c r="H20" s="177"/>
      <c r="I20" s="177"/>
      <c r="J20" s="176"/>
      <c r="K20" s="176"/>
      <c r="L20" s="175">
        <f>AVERAGE(L21:L26)</f>
        <v>50.483419047619044</v>
      </c>
      <c r="M20" s="195">
        <f>AVERAGE(M21:M26)</f>
        <v>30.644156565656562</v>
      </c>
    </row>
    <row r="21" spans="1:13" s="162" customFormat="1" ht="38.25">
      <c r="A21" s="181" t="s">
        <v>1651</v>
      </c>
      <c r="B21" s="173" t="s">
        <v>248</v>
      </c>
      <c r="C21" s="172" t="s">
        <v>258</v>
      </c>
      <c r="D21" s="173" t="s">
        <v>259</v>
      </c>
      <c r="E21" s="172" t="s">
        <v>1652</v>
      </c>
      <c r="F21" s="170" t="s">
        <v>1653</v>
      </c>
      <c r="G21" s="170" t="s">
        <v>18</v>
      </c>
      <c r="H21" s="170">
        <v>19000</v>
      </c>
      <c r="I21" s="170">
        <f>VLOOKUP($C21,Seguimiento_Mar_2025!$G$3:$Y$357,11,FALSE)</f>
        <v>16000</v>
      </c>
      <c r="J21" s="170">
        <f>VLOOKUP($C21,Seguimiento_Mar_2025!$G$3:$Y$357,15,FALSE)</f>
        <v>0</v>
      </c>
      <c r="K21" s="170">
        <f>VLOOKUP($C21,Seguimiento_Mar_2025!$G$3:$Y$357,16,FALSE)</f>
        <v>0</v>
      </c>
      <c r="L21" s="175">
        <f>VLOOKUP($C21,Seguimiento_Mar_2025!$G$3:$Y$357,18,FALSE)</f>
        <v>0</v>
      </c>
      <c r="M21" s="195">
        <f>VLOOKUP($C21,Seguimiento_Mar_2025!$G$3:$Y$357,19,FALSE)</f>
        <v>18.75</v>
      </c>
    </row>
    <row r="22" spans="1:13" s="162" customFormat="1" ht="38.25">
      <c r="A22" s="181" t="s">
        <v>1651</v>
      </c>
      <c r="B22" s="173" t="s">
        <v>296</v>
      </c>
      <c r="C22" s="172" t="s">
        <v>297</v>
      </c>
      <c r="D22" s="173" t="s">
        <v>298</v>
      </c>
      <c r="E22" s="172" t="s">
        <v>1654</v>
      </c>
      <c r="F22" s="170" t="s">
        <v>19</v>
      </c>
      <c r="G22" s="170" t="s">
        <v>18</v>
      </c>
      <c r="H22" s="170">
        <v>305261</v>
      </c>
      <c r="I22" s="170">
        <f>VLOOKUP($C22,Seguimiento_Mar_2025!$G$3:$Y$357,11,FALSE)</f>
        <v>305261</v>
      </c>
      <c r="J22" s="170">
        <f>VLOOKUP($C22,Seguimiento_Mar_2025!$G$3:$Y$357,15,FALSE)</f>
        <v>311945</v>
      </c>
      <c r="K22" s="170">
        <f>VLOOKUP($C22,Seguimiento_Mar_2025!$G$3:$Y$357,16,FALSE)</f>
        <v>311945</v>
      </c>
      <c r="L22" s="175">
        <f>VLOOKUP($C22,Seguimiento_Mar_2025!$G$3:$Y$357,18,FALSE)</f>
        <v>100</v>
      </c>
      <c r="M22" s="195">
        <f>VLOOKUP($C22,Seguimiento_Mar_2025!$G$3:$Y$357,19,FALSE)</f>
        <v>50</v>
      </c>
    </row>
    <row r="23" spans="1:13" s="162" customFormat="1" ht="51">
      <c r="A23" s="181" t="s">
        <v>1651</v>
      </c>
      <c r="B23" s="173" t="s">
        <v>296</v>
      </c>
      <c r="C23" s="172" t="s">
        <v>300</v>
      </c>
      <c r="D23" s="173" t="s">
        <v>301</v>
      </c>
      <c r="E23" s="172" t="s">
        <v>1654</v>
      </c>
      <c r="F23" s="170" t="s">
        <v>24</v>
      </c>
      <c r="G23" s="170" t="s">
        <v>18</v>
      </c>
      <c r="H23" s="170">
        <v>450000</v>
      </c>
      <c r="I23" s="170">
        <f>VLOOKUP($C23,Seguimiento_Mar_2025!$G$3:$Y$357,11,FALSE)</f>
        <v>250000</v>
      </c>
      <c r="J23" s="170">
        <f>VLOOKUP($C23,Seguimiento_Mar_2025!$G$3:$Y$357,15,FALSE)</f>
        <v>122412</v>
      </c>
      <c r="K23" s="170">
        <f>VLOOKUP($C23,Seguimiento_Mar_2025!$G$3:$Y$357,16,FALSE)</f>
        <v>122412</v>
      </c>
      <c r="L23" s="175">
        <f>VLOOKUP($C23,Seguimiento_Mar_2025!$G$3:$Y$357,18,FALSE)</f>
        <v>48.964800000000004</v>
      </c>
      <c r="M23" s="195">
        <f>VLOOKUP($C23,Seguimiento_Mar_2025!$G$3:$Y$357,19,FALSE)</f>
        <v>27.202666666666669</v>
      </c>
    </row>
    <row r="24" spans="1:13" s="162" customFormat="1" ht="38.25">
      <c r="A24" s="181" t="s">
        <v>1651</v>
      </c>
      <c r="B24" s="173" t="s">
        <v>296</v>
      </c>
      <c r="C24" s="172" t="s">
        <v>302</v>
      </c>
      <c r="D24" s="173" t="s">
        <v>303</v>
      </c>
      <c r="E24" s="172" t="s">
        <v>1654</v>
      </c>
      <c r="F24" s="170" t="s">
        <v>24</v>
      </c>
      <c r="G24" s="170" t="s">
        <v>18</v>
      </c>
      <c r="H24" s="170">
        <v>3000</v>
      </c>
      <c r="I24" s="170">
        <f>VLOOKUP($C24,Seguimiento_Mar_2025!$G$3:$Y$357,11,FALSE)</f>
        <v>1400</v>
      </c>
      <c r="J24" s="170">
        <f>VLOOKUP($C24,Seguimiento_Mar_2025!$G$3:$Y$357,15,FALSE)</f>
        <v>837</v>
      </c>
      <c r="K24" s="170">
        <f>VLOOKUP($C24,Seguimiento_Mar_2025!$G$3:$Y$357,16,FALSE)</f>
        <v>837</v>
      </c>
      <c r="L24" s="175">
        <f>VLOOKUP($C24,Seguimiento_Mar_2025!$G$3:$Y$357,18,FALSE)</f>
        <v>59.785714285714285</v>
      </c>
      <c r="M24" s="195">
        <f>VLOOKUP($C24,Seguimiento_Mar_2025!$G$3:$Y$357,19,FALSE)</f>
        <v>27.900000000000002</v>
      </c>
    </row>
    <row r="25" spans="1:13" s="162" customFormat="1" ht="63.75">
      <c r="A25" s="181" t="s">
        <v>1651</v>
      </c>
      <c r="B25" s="173" t="s">
        <v>296</v>
      </c>
      <c r="C25" s="172" t="s">
        <v>304</v>
      </c>
      <c r="D25" s="173" t="s">
        <v>305</v>
      </c>
      <c r="E25" s="172" t="s">
        <v>1654</v>
      </c>
      <c r="F25" s="170" t="s">
        <v>37</v>
      </c>
      <c r="G25" s="170" t="s">
        <v>18</v>
      </c>
      <c r="H25" s="170">
        <v>40000</v>
      </c>
      <c r="I25" s="170">
        <f>VLOOKUP($C25,Seguimiento_Mar_2025!$G$3:$Y$357,11,FALSE)</f>
        <v>15000</v>
      </c>
      <c r="J25" s="170">
        <f>VLOOKUP($C25,Seguimiento_Mar_2025!$G$3:$Y$357,15,FALSE)</f>
        <v>430</v>
      </c>
      <c r="K25" s="170">
        <f>VLOOKUP($C25,Seguimiento_Mar_2025!$G$3:$Y$357,16,FALSE)</f>
        <v>6774</v>
      </c>
      <c r="L25" s="175">
        <f>VLOOKUP($C25,Seguimiento_Mar_2025!$G$3:$Y$357,18,FALSE)</f>
        <v>2.8666666666666667</v>
      </c>
      <c r="M25" s="195">
        <f>VLOOKUP($C25,Seguimiento_Mar_2025!$G$3:$Y$357,19,FALSE)</f>
        <v>16.934999999999999</v>
      </c>
    </row>
    <row r="26" spans="1:13" s="162" customFormat="1" ht="51">
      <c r="A26" s="181" t="s">
        <v>1651</v>
      </c>
      <c r="B26" s="173" t="s">
        <v>296</v>
      </c>
      <c r="C26" s="172" t="s">
        <v>306</v>
      </c>
      <c r="D26" s="173" t="s">
        <v>307</v>
      </c>
      <c r="E26" s="172" t="s">
        <v>1654</v>
      </c>
      <c r="F26" s="170" t="s">
        <v>19</v>
      </c>
      <c r="G26" s="170" t="s">
        <v>18</v>
      </c>
      <c r="H26" s="170">
        <v>6000</v>
      </c>
      <c r="I26" s="170">
        <f>VLOOKUP($C26,Seguimiento_Mar_2025!$G$3:$Y$357,11,FALSE)</f>
        <v>6000</v>
      </c>
      <c r="J26" s="170">
        <f>VLOOKUP($C26,Seguimiento_Mar_2025!$G$3:$Y$357,15,FALSE)</f>
        <v>5477</v>
      </c>
      <c r="K26" s="170">
        <f>VLOOKUP($C26,Seguimiento_Mar_2025!$G$3:$Y$357,16,FALSE)</f>
        <v>5477</v>
      </c>
      <c r="L26" s="175">
        <f>VLOOKUP($C26,Seguimiento_Mar_2025!$G$3:$Y$357,18,FALSE)</f>
        <v>91.283333333333331</v>
      </c>
      <c r="M26" s="195">
        <f>VLOOKUP($C26,Seguimiento_Mar_2025!$G$3:$Y$357,19,FALSE)</f>
        <v>43.077272727272728</v>
      </c>
    </row>
    <row r="27" spans="1:13" s="162" customFormat="1" ht="21">
      <c r="A27" s="165" t="s">
        <v>1655</v>
      </c>
      <c r="B27" s="173"/>
      <c r="C27" s="178"/>
      <c r="D27" s="173"/>
      <c r="E27" s="178"/>
      <c r="F27" s="177"/>
      <c r="G27" s="177"/>
      <c r="H27" s="177"/>
      <c r="I27" s="177"/>
      <c r="J27" s="176"/>
      <c r="K27" s="176"/>
      <c r="L27" s="175">
        <f>AVERAGE(L28:L49)</f>
        <v>15.170635087719299</v>
      </c>
      <c r="M27" s="195">
        <f>AVERAGE(M28:M49)</f>
        <v>21.589445140804166</v>
      </c>
    </row>
    <row r="28" spans="1:13" s="162" customFormat="1" ht="51">
      <c r="A28" s="171" t="s">
        <v>970</v>
      </c>
      <c r="B28" s="173" t="s">
        <v>1656</v>
      </c>
      <c r="C28" s="171" t="s">
        <v>452</v>
      </c>
      <c r="D28" s="173" t="s">
        <v>453</v>
      </c>
      <c r="E28" s="171" t="s">
        <v>447</v>
      </c>
      <c r="F28" s="171" t="s">
        <v>37</v>
      </c>
      <c r="G28" s="170" t="s">
        <v>18</v>
      </c>
      <c r="H28" s="170">
        <v>6</v>
      </c>
      <c r="I28" s="170">
        <f>VLOOKUP($C28,Seguimiento_Mar_2025!$G$3:$Y$357,11,FALSE)</f>
        <v>1</v>
      </c>
      <c r="J28" s="170">
        <f>VLOOKUP($C28,Seguimiento_Mar_2025!$G$3:$Y$357,15,FALSE)</f>
        <v>0</v>
      </c>
      <c r="K28" s="170">
        <f>VLOOKUP($C28,Seguimiento_Mar_2025!$G$3:$Y$357,16,FALSE)</f>
        <v>0</v>
      </c>
      <c r="L28" s="175">
        <f>VLOOKUP($C28,Seguimiento_Mar_2025!$G$3:$Y$357,18,FALSE)</f>
        <v>0</v>
      </c>
      <c r="M28" s="195">
        <f>VLOOKUP($C28,Seguimiento_Mar_2025!$G$3:$Y$357,19,FALSE)</f>
        <v>0</v>
      </c>
    </row>
    <row r="29" spans="1:13" s="162" customFormat="1" ht="51">
      <c r="A29" s="171" t="s">
        <v>970</v>
      </c>
      <c r="B29" s="173" t="s">
        <v>1656</v>
      </c>
      <c r="C29" s="171" t="s">
        <v>454</v>
      </c>
      <c r="D29" s="173" t="s">
        <v>455</v>
      </c>
      <c r="E29" s="171" t="s">
        <v>447</v>
      </c>
      <c r="F29" s="171" t="s">
        <v>37</v>
      </c>
      <c r="G29" s="170" t="s">
        <v>18</v>
      </c>
      <c r="H29" s="170">
        <v>15</v>
      </c>
      <c r="I29" s="170">
        <f>VLOOKUP($C29,Seguimiento_Mar_2025!$G$3:$Y$357,11,FALSE)</f>
        <v>2</v>
      </c>
      <c r="J29" s="170">
        <f>VLOOKUP($C29,Seguimiento_Mar_2025!$G$3:$Y$357,15,FALSE)</f>
        <v>0</v>
      </c>
      <c r="K29" s="170">
        <f>VLOOKUP($C29,Seguimiento_Mar_2025!$G$3:$Y$357,16,FALSE)</f>
        <v>0</v>
      </c>
      <c r="L29" s="175">
        <f>VLOOKUP($C29,Seguimiento_Mar_2025!$G$3:$Y$357,18,FALSE)</f>
        <v>0</v>
      </c>
      <c r="M29" s="195">
        <f>VLOOKUP($C29,Seguimiento_Mar_2025!$G$3:$Y$357,19,FALSE)</f>
        <v>0</v>
      </c>
    </row>
    <row r="30" spans="1:13" s="162" customFormat="1" ht="51">
      <c r="A30" s="171" t="s">
        <v>970</v>
      </c>
      <c r="B30" s="173" t="s">
        <v>1656</v>
      </c>
      <c r="C30" s="171" t="s">
        <v>456</v>
      </c>
      <c r="D30" s="173" t="s">
        <v>457</v>
      </c>
      <c r="E30" s="171" t="s">
        <v>447</v>
      </c>
      <c r="F30" s="171" t="s">
        <v>37</v>
      </c>
      <c r="G30" s="170" t="s">
        <v>18</v>
      </c>
      <c r="H30" s="170">
        <v>1</v>
      </c>
      <c r="I30" s="170" t="str">
        <f>VLOOKUP($C30,Seguimiento_Mar_2025!$G$3:$Y$357,11,FALSE)</f>
        <v>NP</v>
      </c>
      <c r="J30" s="192">
        <f>VLOOKUP($C30,Seguimiento_Mar_2025!$G$3:$Y$357,15,FALSE)</f>
        <v>1.0880601211072665E-2</v>
      </c>
      <c r="K30" s="192">
        <f>VLOOKUP($C30,Seguimiento_Mar_2025!$G$3:$Y$357,16,FALSE)</f>
        <v>0.15371689013840831</v>
      </c>
      <c r="L30" s="175" t="str">
        <f>VLOOKUP($C30,Seguimiento_Mar_2025!$G$3:$Y$357,18,FALSE)</f>
        <v>NA</v>
      </c>
      <c r="M30" s="195">
        <f>VLOOKUP($C30,Seguimiento_Mar_2025!$G$3:$Y$357,19,FALSE)</f>
        <v>15.371689013840831</v>
      </c>
    </row>
    <row r="31" spans="1:13" s="162" customFormat="1" ht="51">
      <c r="A31" s="171" t="s">
        <v>970</v>
      </c>
      <c r="B31" s="173" t="s">
        <v>1656</v>
      </c>
      <c r="C31" s="171" t="s">
        <v>458</v>
      </c>
      <c r="D31" s="173" t="s">
        <v>459</v>
      </c>
      <c r="E31" s="171" t="s">
        <v>447</v>
      </c>
      <c r="F31" s="171" t="s">
        <v>19</v>
      </c>
      <c r="G31" s="170" t="s">
        <v>460</v>
      </c>
      <c r="H31" s="170">
        <v>63</v>
      </c>
      <c r="I31" s="170">
        <f>VLOOKUP($C31,Seguimiento_Mar_2025!$G$3:$Y$357,11,FALSE)</f>
        <v>63</v>
      </c>
      <c r="J31" s="170">
        <f>VLOOKUP($C31,Seguimiento_Mar_2025!$G$3:$Y$357,15,FALSE)</f>
        <v>63</v>
      </c>
      <c r="K31" s="170">
        <f>VLOOKUP($C31,Seguimiento_Mar_2025!$G$3:$Y$357,16,FALSE)</f>
        <v>63</v>
      </c>
      <c r="L31" s="175">
        <f>VLOOKUP($C31,Seguimiento_Mar_2025!$G$3:$Y$357,18,FALSE)</f>
        <v>100</v>
      </c>
      <c r="M31" s="195">
        <f>VLOOKUP($C31,Seguimiento_Mar_2025!$G$3:$Y$357,19,FALSE)</f>
        <v>50</v>
      </c>
    </row>
    <row r="32" spans="1:13" s="162" customFormat="1" ht="51">
      <c r="A32" s="171" t="s">
        <v>970</v>
      </c>
      <c r="B32" s="173" t="s">
        <v>1656</v>
      </c>
      <c r="C32" s="171" t="s">
        <v>461</v>
      </c>
      <c r="D32" s="173" t="s">
        <v>462</v>
      </c>
      <c r="E32" s="171" t="s">
        <v>447</v>
      </c>
      <c r="F32" s="171" t="s">
        <v>19</v>
      </c>
      <c r="G32" s="170" t="s">
        <v>18</v>
      </c>
      <c r="H32" s="170">
        <v>3</v>
      </c>
      <c r="I32" s="170">
        <f>VLOOKUP($C32,Seguimiento_Mar_2025!$G$3:$Y$357,11,FALSE)</f>
        <v>3</v>
      </c>
      <c r="J32" s="170">
        <f>VLOOKUP($C32,Seguimiento_Mar_2025!$G$3:$Y$357,15,FALSE)</f>
        <v>0</v>
      </c>
      <c r="K32" s="170">
        <f>VLOOKUP($C32,Seguimiento_Mar_2025!$G$3:$Y$357,16,FALSE)</f>
        <v>0</v>
      </c>
      <c r="L32" s="175">
        <f>VLOOKUP($C32,Seguimiento_Mar_2025!$G$3:$Y$357,18,FALSE)</f>
        <v>0</v>
      </c>
      <c r="M32" s="195">
        <f>VLOOKUP($C32,Seguimiento_Mar_2025!$G$3:$Y$357,19,FALSE)</f>
        <v>0</v>
      </c>
    </row>
    <row r="33" spans="1:13" s="162" customFormat="1" ht="51">
      <c r="A33" s="171" t="s">
        <v>970</v>
      </c>
      <c r="B33" s="173" t="s">
        <v>1656</v>
      </c>
      <c r="C33" s="171" t="s">
        <v>463</v>
      </c>
      <c r="D33" s="173" t="s">
        <v>464</v>
      </c>
      <c r="E33" s="171" t="s">
        <v>447</v>
      </c>
      <c r="F33" s="171" t="s">
        <v>37</v>
      </c>
      <c r="G33" s="170" t="s">
        <v>18</v>
      </c>
      <c r="H33" s="170">
        <v>4</v>
      </c>
      <c r="I33" s="170">
        <f>VLOOKUP($C33,Seguimiento_Mar_2025!$G$3:$Y$357,11,FALSE)</f>
        <v>2</v>
      </c>
      <c r="J33" s="170">
        <f>VLOOKUP($C33,Seguimiento_Mar_2025!$G$3:$Y$357,15,FALSE)</f>
        <v>0</v>
      </c>
      <c r="K33" s="170">
        <f>VLOOKUP($C33,Seguimiento_Mar_2025!$G$3:$Y$357,16,FALSE)</f>
        <v>0</v>
      </c>
      <c r="L33" s="175">
        <f>VLOOKUP($C33,Seguimiento_Mar_2025!$G$3:$Y$357,18,FALSE)</f>
        <v>0</v>
      </c>
      <c r="M33" s="195">
        <f>VLOOKUP($C33,Seguimiento_Mar_2025!$G$3:$Y$357,19,FALSE)</f>
        <v>0</v>
      </c>
    </row>
    <row r="34" spans="1:13" s="162" customFormat="1" ht="51">
      <c r="A34" s="171" t="s">
        <v>970</v>
      </c>
      <c r="B34" s="173" t="s">
        <v>1656</v>
      </c>
      <c r="C34" s="171" t="s">
        <v>465</v>
      </c>
      <c r="D34" s="173" t="s">
        <v>466</v>
      </c>
      <c r="E34" s="171" t="s">
        <v>447</v>
      </c>
      <c r="F34" s="171" t="s">
        <v>37</v>
      </c>
      <c r="G34" s="170" t="s">
        <v>460</v>
      </c>
      <c r="H34" s="170">
        <v>1040</v>
      </c>
      <c r="I34" s="170">
        <f>VLOOKUP($C34,Seguimiento_Mar_2025!$G$3:$Y$357,11,FALSE)</f>
        <v>250</v>
      </c>
      <c r="J34" s="170">
        <f>VLOOKUP($C34,Seguimiento_Mar_2025!$G$3:$Y$357,15,FALSE)</f>
        <v>2.65</v>
      </c>
      <c r="K34" s="192">
        <f>VLOOKUP($C34,Seguimiento_Mar_2025!$G$3:$Y$357,16,FALSE)</f>
        <v>42.094109999999993</v>
      </c>
      <c r="L34" s="175">
        <f>VLOOKUP($C34,Seguimiento_Mar_2025!$G$3:$Y$357,18,FALSE)</f>
        <v>1.06</v>
      </c>
      <c r="M34" s="195">
        <f>VLOOKUP($C34,Seguimiento_Mar_2025!$G$3:$Y$357,19,FALSE)</f>
        <v>4.0475105769230764</v>
      </c>
    </row>
    <row r="35" spans="1:13" s="162" customFormat="1" ht="51">
      <c r="A35" s="171" t="s">
        <v>970</v>
      </c>
      <c r="B35" s="173" t="s">
        <v>1656</v>
      </c>
      <c r="C35" s="171" t="s">
        <v>467</v>
      </c>
      <c r="D35" s="173" t="s">
        <v>468</v>
      </c>
      <c r="E35" s="171" t="s">
        <v>447</v>
      </c>
      <c r="F35" s="171" t="s">
        <v>19</v>
      </c>
      <c r="G35" s="170" t="s">
        <v>460</v>
      </c>
      <c r="H35" s="170">
        <v>5000</v>
      </c>
      <c r="I35" s="170">
        <f>VLOOKUP($C35,Seguimiento_Mar_2025!$G$3:$Y$357,11,FALSE)</f>
        <v>5000</v>
      </c>
      <c r="J35" s="192">
        <f>VLOOKUP($C35,Seguimiento_Mar_2025!$G$3:$Y$357,15,FALSE)</f>
        <v>1009.27</v>
      </c>
      <c r="K35" s="192">
        <f>VLOOKUP($C35,Seguimiento_Mar_2025!$G$3:$Y$357,16,FALSE)</f>
        <v>1009.27</v>
      </c>
      <c r="L35" s="175">
        <f>VLOOKUP($C35,Seguimiento_Mar_2025!$G$3:$Y$357,18,FALSE)</f>
        <v>20.185400000000001</v>
      </c>
      <c r="M35" s="195">
        <f>VLOOKUP($C35,Seguimiento_Mar_2025!$G$3:$Y$357,19,FALSE)</f>
        <v>15.083725000000001</v>
      </c>
    </row>
    <row r="36" spans="1:13" s="162" customFormat="1" ht="51">
      <c r="A36" s="171" t="s">
        <v>970</v>
      </c>
      <c r="B36" s="173" t="s">
        <v>1656</v>
      </c>
      <c r="C36" s="171" t="s">
        <v>469</v>
      </c>
      <c r="D36" s="173" t="s">
        <v>470</v>
      </c>
      <c r="E36" s="171" t="s">
        <v>447</v>
      </c>
      <c r="F36" s="171" t="s">
        <v>37</v>
      </c>
      <c r="G36" s="170" t="s">
        <v>460</v>
      </c>
      <c r="H36" s="170">
        <v>500</v>
      </c>
      <c r="I36" s="170">
        <f>VLOOKUP($C36,Seguimiento_Mar_2025!$G$3:$Y$357,11,FALSE)</f>
        <v>150</v>
      </c>
      <c r="J36" s="170">
        <f>VLOOKUP($C36,Seguimiento_Mar_2025!$G$3:$Y$357,15,FALSE)</f>
        <v>13.21</v>
      </c>
      <c r="K36" s="192">
        <f>VLOOKUP($C36,Seguimiento_Mar_2025!$G$3:$Y$357,16,FALSE)</f>
        <v>148.33405999999999</v>
      </c>
      <c r="L36" s="175">
        <f>VLOOKUP($C36,Seguimiento_Mar_2025!$G$3:$Y$357,18,FALSE)</f>
        <v>8.8066666666666666</v>
      </c>
      <c r="M36" s="195">
        <f>VLOOKUP($C36,Seguimiento_Mar_2025!$G$3:$Y$357,19,FALSE)</f>
        <v>29.666811999999997</v>
      </c>
    </row>
    <row r="37" spans="1:13" s="162" customFormat="1" ht="51">
      <c r="A37" s="171" t="s">
        <v>970</v>
      </c>
      <c r="B37" s="173" t="s">
        <v>1656</v>
      </c>
      <c r="C37" s="171" t="s">
        <v>471</v>
      </c>
      <c r="D37" s="173" t="s">
        <v>472</v>
      </c>
      <c r="E37" s="171" t="s">
        <v>447</v>
      </c>
      <c r="F37" s="171" t="s">
        <v>37</v>
      </c>
      <c r="G37" s="170" t="s">
        <v>460</v>
      </c>
      <c r="H37" s="170">
        <v>10000</v>
      </c>
      <c r="I37" s="170">
        <f>VLOOKUP($C37,Seguimiento_Mar_2025!$G$3:$Y$357,11,FALSE)</f>
        <v>3000</v>
      </c>
      <c r="J37" s="170">
        <f>VLOOKUP($C37,Seguimiento_Mar_2025!$G$3:$Y$357,15,FALSE)</f>
        <v>110.7</v>
      </c>
      <c r="K37" s="192">
        <f>VLOOKUP($C37,Seguimiento_Mar_2025!$G$3:$Y$357,16,FALSE)</f>
        <v>1177.2720000000002</v>
      </c>
      <c r="L37" s="175">
        <f>VLOOKUP($C37,Seguimiento_Mar_2025!$G$3:$Y$357,18,FALSE)</f>
        <v>3.6900000000000004</v>
      </c>
      <c r="M37" s="195">
        <f>VLOOKUP($C37,Seguimiento_Mar_2025!$G$3:$Y$357,19,FALSE)</f>
        <v>11.772720000000001</v>
      </c>
    </row>
    <row r="38" spans="1:13" s="162" customFormat="1" ht="51">
      <c r="A38" s="171" t="s">
        <v>970</v>
      </c>
      <c r="B38" s="173" t="s">
        <v>1656</v>
      </c>
      <c r="C38" s="171" t="s">
        <v>473</v>
      </c>
      <c r="D38" s="173" t="s">
        <v>474</v>
      </c>
      <c r="E38" s="171" t="s">
        <v>447</v>
      </c>
      <c r="F38" s="171" t="s">
        <v>37</v>
      </c>
      <c r="G38" s="170" t="s">
        <v>460</v>
      </c>
      <c r="H38" s="170">
        <v>30</v>
      </c>
      <c r="I38" s="170">
        <f>VLOOKUP($C38,Seguimiento_Mar_2025!$G$3:$Y$357,11,FALSE)</f>
        <v>10</v>
      </c>
      <c r="J38" s="170">
        <f>VLOOKUP($C38,Seguimiento_Mar_2025!$G$3:$Y$357,15,FALSE)</f>
        <v>0</v>
      </c>
      <c r="K38" s="192">
        <f>VLOOKUP($C38,Seguimiento_Mar_2025!$G$3:$Y$357,16,FALSE)</f>
        <v>11.961460000000001</v>
      </c>
      <c r="L38" s="175">
        <f>VLOOKUP($C38,Seguimiento_Mar_2025!$G$3:$Y$357,18,FALSE)</f>
        <v>0</v>
      </c>
      <c r="M38" s="195">
        <f>VLOOKUP($C38,Seguimiento_Mar_2025!$G$3:$Y$357,19,FALSE)</f>
        <v>39.871533333333339</v>
      </c>
    </row>
    <row r="39" spans="1:13" s="162" customFormat="1" ht="51">
      <c r="A39" s="171" t="s">
        <v>970</v>
      </c>
      <c r="B39" s="173" t="s">
        <v>1656</v>
      </c>
      <c r="C39" s="171" t="s">
        <v>475</v>
      </c>
      <c r="D39" s="173" t="s">
        <v>476</v>
      </c>
      <c r="E39" s="171" t="s">
        <v>447</v>
      </c>
      <c r="F39" s="171" t="s">
        <v>37</v>
      </c>
      <c r="G39" s="170" t="s">
        <v>18</v>
      </c>
      <c r="H39" s="170">
        <v>41</v>
      </c>
      <c r="I39" s="170">
        <f>VLOOKUP($C39,Seguimiento_Mar_2025!$G$3:$Y$357,11,FALSE)</f>
        <v>10</v>
      </c>
      <c r="J39" s="170">
        <f>VLOOKUP($C39,Seguimiento_Mar_2025!$G$3:$Y$357,15,FALSE)</f>
        <v>0</v>
      </c>
      <c r="K39" s="170">
        <f>VLOOKUP($C39,Seguimiento_Mar_2025!$G$3:$Y$357,16,FALSE)</f>
        <v>14</v>
      </c>
      <c r="L39" s="175">
        <f>VLOOKUP($C39,Seguimiento_Mar_2025!$G$3:$Y$357,18,FALSE)</f>
        <v>0</v>
      </c>
      <c r="M39" s="195">
        <f>VLOOKUP($C39,Seguimiento_Mar_2025!$G$3:$Y$357,19,FALSE)</f>
        <v>34.146341463414636</v>
      </c>
    </row>
    <row r="40" spans="1:13" s="162" customFormat="1" ht="51">
      <c r="A40" s="171" t="s">
        <v>970</v>
      </c>
      <c r="B40" s="173" t="s">
        <v>1656</v>
      </c>
      <c r="C40" s="171" t="s">
        <v>477</v>
      </c>
      <c r="D40" s="173" t="s">
        <v>478</v>
      </c>
      <c r="E40" s="171" t="s">
        <v>447</v>
      </c>
      <c r="F40" s="171" t="s">
        <v>37</v>
      </c>
      <c r="G40" s="170" t="s">
        <v>18</v>
      </c>
      <c r="H40" s="170">
        <v>2</v>
      </c>
      <c r="I40" s="170">
        <f>VLOOKUP($C40,Seguimiento_Mar_2025!$G$3:$Y$357,11,FALSE)</f>
        <v>1</v>
      </c>
      <c r="J40" s="170" t="str">
        <f>VLOOKUP($C40,Seguimiento_Mar_2025!$G$3:$Y$357,15,FALSE)</f>
        <v>ND</v>
      </c>
      <c r="K40" s="170" t="str">
        <f>VLOOKUP($C40,Seguimiento_Mar_2025!$G$3:$Y$357,16,FALSE)</f>
        <v>NA</v>
      </c>
      <c r="L40" s="175" t="str">
        <f>VLOOKUP($C40,Seguimiento_Mar_2025!$G$3:$Y$357,18,FALSE)</f>
        <v>NA</v>
      </c>
      <c r="M40" s="195" t="str">
        <f>VLOOKUP($C40,Seguimiento_Mar_2025!$G$3:$Y$357,19,FALSE)</f>
        <v>NA</v>
      </c>
    </row>
    <row r="41" spans="1:13" s="162" customFormat="1" ht="51">
      <c r="A41" s="171" t="s">
        <v>970</v>
      </c>
      <c r="B41" s="173" t="s">
        <v>1656</v>
      </c>
      <c r="C41" s="171" t="s">
        <v>480</v>
      </c>
      <c r="D41" s="173" t="s">
        <v>481</v>
      </c>
      <c r="E41" s="171" t="s">
        <v>447</v>
      </c>
      <c r="F41" s="171" t="s">
        <v>37</v>
      </c>
      <c r="G41" s="170" t="s">
        <v>18</v>
      </c>
      <c r="H41" s="170">
        <v>5</v>
      </c>
      <c r="I41" s="170">
        <f>VLOOKUP($C41,Seguimiento_Mar_2025!$G$3:$Y$357,11,FALSE)</f>
        <v>1</v>
      </c>
      <c r="J41" s="170" t="str">
        <f>VLOOKUP($C41,Seguimiento_Mar_2025!$G$3:$Y$357,15,FALSE)</f>
        <v>ND</v>
      </c>
      <c r="K41" s="170" t="str">
        <f>VLOOKUP($C41,Seguimiento_Mar_2025!$G$3:$Y$357,16,FALSE)</f>
        <v>NA</v>
      </c>
      <c r="L41" s="175" t="str">
        <f>VLOOKUP($C41,Seguimiento_Mar_2025!$G$3:$Y$357,18,FALSE)</f>
        <v>NA</v>
      </c>
      <c r="M41" s="195" t="str">
        <f>VLOOKUP($C41,Seguimiento_Mar_2025!$G$3:$Y$357,19,FALSE)</f>
        <v>NA</v>
      </c>
    </row>
    <row r="42" spans="1:13" s="162" customFormat="1" ht="51">
      <c r="A42" s="171" t="s">
        <v>970</v>
      </c>
      <c r="B42" s="173" t="s">
        <v>1656</v>
      </c>
      <c r="C42" s="171" t="s">
        <v>482</v>
      </c>
      <c r="D42" s="173" t="s">
        <v>483</v>
      </c>
      <c r="E42" s="171" t="s">
        <v>484</v>
      </c>
      <c r="F42" s="171" t="s">
        <v>19</v>
      </c>
      <c r="G42" s="170" t="s">
        <v>18</v>
      </c>
      <c r="H42" s="170">
        <v>1</v>
      </c>
      <c r="I42" s="170">
        <f>VLOOKUP($C42,Seguimiento_Mar_2025!$G$3:$Y$357,11,FALSE)</f>
        <v>1</v>
      </c>
      <c r="J42" s="170">
        <f>VLOOKUP($C42,Seguimiento_Mar_2025!$G$3:$Y$357,15,FALSE)</f>
        <v>1</v>
      </c>
      <c r="K42" s="170">
        <f>VLOOKUP($C42,Seguimiento_Mar_2025!$G$3:$Y$357,16,FALSE)</f>
        <v>1</v>
      </c>
      <c r="L42" s="175">
        <f>VLOOKUP($C42,Seguimiento_Mar_2025!$G$3:$Y$357,18,FALSE)</f>
        <v>100</v>
      </c>
      <c r="M42" s="195">
        <f>VLOOKUP($C42,Seguimiento_Mar_2025!$G$3:$Y$357,19,FALSE)</f>
        <v>50</v>
      </c>
    </row>
    <row r="43" spans="1:13" s="162" customFormat="1" ht="51">
      <c r="A43" s="171" t="s">
        <v>970</v>
      </c>
      <c r="B43" s="173" t="s">
        <v>486</v>
      </c>
      <c r="C43" s="172" t="s">
        <v>487</v>
      </c>
      <c r="D43" s="173" t="s">
        <v>488</v>
      </c>
      <c r="E43" s="172" t="s">
        <v>1657</v>
      </c>
      <c r="F43" s="170" t="s">
        <v>24</v>
      </c>
      <c r="G43" s="170" t="s">
        <v>18</v>
      </c>
      <c r="H43" s="170">
        <v>4000</v>
      </c>
      <c r="I43" s="170">
        <f>VLOOKUP($C43,Seguimiento_Mar_2025!$G$3:$Y$357,11,FALSE)</f>
        <v>1000</v>
      </c>
      <c r="J43" s="170">
        <f>VLOOKUP($C43,Seguimiento_Mar_2025!$G$3:$Y$357,15,FALSE)</f>
        <v>0</v>
      </c>
      <c r="K43" s="170">
        <f>VLOOKUP($C43,Seguimiento_Mar_2025!$G$3:$Y$357,16,FALSE)</f>
        <v>0</v>
      </c>
      <c r="L43" s="175">
        <f>VLOOKUP($C43,Seguimiento_Mar_2025!$G$3:$Y$357,18,FALSE)</f>
        <v>0</v>
      </c>
      <c r="M43" s="195">
        <f>VLOOKUP($C43,Seguimiento_Mar_2025!$G$3:$Y$357,19,FALSE)</f>
        <v>0</v>
      </c>
    </row>
    <row r="44" spans="1:13" s="162" customFormat="1" ht="51">
      <c r="A44" s="171" t="s">
        <v>970</v>
      </c>
      <c r="B44" s="173" t="s">
        <v>486</v>
      </c>
      <c r="C44" s="172" t="s">
        <v>490</v>
      </c>
      <c r="D44" s="173" t="s">
        <v>491</v>
      </c>
      <c r="E44" s="172" t="s">
        <v>1657</v>
      </c>
      <c r="F44" s="170" t="s">
        <v>24</v>
      </c>
      <c r="G44" s="170" t="s">
        <v>18</v>
      </c>
      <c r="H44" s="170">
        <v>4000</v>
      </c>
      <c r="I44" s="170">
        <f>VLOOKUP($C44,Seguimiento_Mar_2025!$G$3:$Y$357,11,FALSE)</f>
        <v>1200</v>
      </c>
      <c r="J44" s="170">
        <f>VLOOKUP($C44,Seguimiento_Mar_2025!$G$3:$Y$357,15,FALSE)</f>
        <v>126</v>
      </c>
      <c r="K44" s="170">
        <f>VLOOKUP($C44,Seguimiento_Mar_2025!$G$3:$Y$357,16,FALSE)</f>
        <v>126</v>
      </c>
      <c r="L44" s="175">
        <f>VLOOKUP($C44,Seguimiento_Mar_2025!$G$3:$Y$357,18,FALSE)</f>
        <v>10.5</v>
      </c>
      <c r="M44" s="195">
        <f>VLOOKUP($C44,Seguimiento_Mar_2025!$G$3:$Y$357,19,FALSE)</f>
        <v>3.15</v>
      </c>
    </row>
    <row r="45" spans="1:13" s="162" customFormat="1" ht="51.75">
      <c r="A45" s="171" t="s">
        <v>970</v>
      </c>
      <c r="B45" s="173" t="s">
        <v>486</v>
      </c>
      <c r="C45" s="180" t="s">
        <v>492</v>
      </c>
      <c r="D45" s="173" t="s">
        <v>493</v>
      </c>
      <c r="E45" s="180" t="s">
        <v>1657</v>
      </c>
      <c r="F45" s="179" t="s">
        <v>37</v>
      </c>
      <c r="G45" s="170" t="s">
        <v>18</v>
      </c>
      <c r="H45" s="170">
        <v>1</v>
      </c>
      <c r="I45" s="170">
        <f>VLOOKUP($C45,Seguimiento_Mar_2025!$G$3:$Y$357,11,FALSE)</f>
        <v>0.25</v>
      </c>
      <c r="J45" s="170">
        <f>VLOOKUP($C45,Seguimiento_Mar_2025!$G$3:$Y$357,15,FALSE)</f>
        <v>0.06</v>
      </c>
      <c r="K45" s="170">
        <f>VLOOKUP($C45,Seguimiento_Mar_2025!$G$3:$Y$357,16,FALSE)</f>
        <v>0.31</v>
      </c>
      <c r="L45" s="175">
        <f>VLOOKUP($C45,Seguimiento_Mar_2025!$G$3:$Y$357,18,FALSE)</f>
        <v>24</v>
      </c>
      <c r="M45" s="195">
        <f>VLOOKUP($C45,Seguimiento_Mar_2025!$G$3:$Y$357,19,FALSE)</f>
        <v>31</v>
      </c>
    </row>
    <row r="46" spans="1:13" s="162" customFormat="1" ht="76.5">
      <c r="A46" s="171" t="s">
        <v>970</v>
      </c>
      <c r="B46" s="173" t="s">
        <v>548</v>
      </c>
      <c r="C46" s="172" t="s">
        <v>555</v>
      </c>
      <c r="D46" s="173" t="s">
        <v>556</v>
      </c>
      <c r="E46" s="172" t="s">
        <v>1658</v>
      </c>
      <c r="F46" s="170" t="s">
        <v>37</v>
      </c>
      <c r="G46" s="170" t="s">
        <v>18</v>
      </c>
      <c r="H46" s="170">
        <v>80</v>
      </c>
      <c r="I46" s="170">
        <f>VLOOKUP($C46,Seguimiento_Mar_2025!$G$3:$Y$357,11,FALSE)</f>
        <v>20</v>
      </c>
      <c r="J46" s="170">
        <f>VLOOKUP($C46,Seguimiento_Mar_2025!$G$3:$Y$357,15,FALSE)</f>
        <v>4</v>
      </c>
      <c r="K46" s="170">
        <f>VLOOKUP($C46,Seguimiento_Mar_2025!$G$3:$Y$357,16,FALSE)</f>
        <v>9</v>
      </c>
      <c r="L46" s="175">
        <f>VLOOKUP($C46,Seguimiento_Mar_2025!$G$3:$Y$357,18,FALSE)</f>
        <v>20</v>
      </c>
      <c r="M46" s="195">
        <f>VLOOKUP($C46,Seguimiento_Mar_2025!$G$3:$Y$357,19,FALSE)</f>
        <v>11.25</v>
      </c>
    </row>
    <row r="47" spans="1:13" s="162" customFormat="1" ht="51">
      <c r="A47" s="171" t="s">
        <v>970</v>
      </c>
      <c r="B47" s="173" t="s">
        <v>588</v>
      </c>
      <c r="C47" s="172" t="s">
        <v>589</v>
      </c>
      <c r="D47" s="173" t="s">
        <v>590</v>
      </c>
      <c r="E47" s="172" t="s">
        <v>1659</v>
      </c>
      <c r="F47" s="170" t="s">
        <v>37</v>
      </c>
      <c r="G47" s="170" t="s">
        <v>18</v>
      </c>
      <c r="H47" s="170">
        <v>7</v>
      </c>
      <c r="I47" s="170">
        <f>VLOOKUP($C47,Seguimiento_Mar_2025!$G$3:$Y$357,11,FALSE)</f>
        <v>2</v>
      </c>
      <c r="J47" s="170">
        <f>VLOOKUP($C47,Seguimiento_Mar_2025!$G$3:$Y$357,15,FALSE)</f>
        <v>0</v>
      </c>
      <c r="K47" s="170">
        <f>VLOOKUP($C47,Seguimiento_Mar_2025!$G$3:$Y$357,16,FALSE)</f>
        <v>5</v>
      </c>
      <c r="L47" s="175">
        <f>VLOOKUP($C47,Seguimiento_Mar_2025!$G$3:$Y$357,18,FALSE)</f>
        <v>0</v>
      </c>
      <c r="M47" s="195">
        <f>VLOOKUP($C47,Seguimiento_Mar_2025!$G$3:$Y$357,19,FALSE)</f>
        <v>71.428571428571431</v>
      </c>
    </row>
    <row r="48" spans="1:13" s="162" customFormat="1" ht="51">
      <c r="A48" s="171" t="s">
        <v>970</v>
      </c>
      <c r="B48" s="173" t="s">
        <v>588</v>
      </c>
      <c r="C48" s="172" t="s">
        <v>591</v>
      </c>
      <c r="D48" s="173" t="s">
        <v>592</v>
      </c>
      <c r="E48" s="172" t="s">
        <v>1659</v>
      </c>
      <c r="F48" s="170" t="s">
        <v>37</v>
      </c>
      <c r="G48" s="170" t="s">
        <v>18</v>
      </c>
      <c r="H48" s="170">
        <v>4</v>
      </c>
      <c r="I48" s="170">
        <f>VLOOKUP($C48,Seguimiento_Mar_2025!$G$3:$Y$357,11,FALSE)</f>
        <v>1</v>
      </c>
      <c r="J48" s="170">
        <f>VLOOKUP($C48,Seguimiento_Mar_2025!$G$3:$Y$357,15,FALSE)</f>
        <v>0</v>
      </c>
      <c r="K48" s="170">
        <f>VLOOKUP($C48,Seguimiento_Mar_2025!$G$3:$Y$357,16,FALSE)</f>
        <v>1</v>
      </c>
      <c r="L48" s="175">
        <f>VLOOKUP($C48,Seguimiento_Mar_2025!$G$3:$Y$357,18,FALSE)</f>
        <v>0</v>
      </c>
      <c r="M48" s="195">
        <f>VLOOKUP($C48,Seguimiento_Mar_2025!$G$3:$Y$357,19,FALSE)</f>
        <v>25</v>
      </c>
    </row>
    <row r="49" spans="1:13" s="162" customFormat="1" ht="38.25">
      <c r="A49" s="171" t="s">
        <v>970</v>
      </c>
      <c r="B49" s="173" t="s">
        <v>588</v>
      </c>
      <c r="C49" s="172" t="s">
        <v>593</v>
      </c>
      <c r="D49" s="173" t="s">
        <v>594</v>
      </c>
      <c r="E49" s="172" t="s">
        <v>1659</v>
      </c>
      <c r="F49" s="170" t="s">
        <v>37</v>
      </c>
      <c r="G49" s="170" t="s">
        <v>18</v>
      </c>
      <c r="H49" s="170">
        <v>5</v>
      </c>
      <c r="I49" s="170">
        <f>VLOOKUP($C49,Seguimiento_Mar_2025!$G$3:$Y$357,11,FALSE)</f>
        <v>1</v>
      </c>
      <c r="J49" s="170">
        <f>VLOOKUP($C49,Seguimiento_Mar_2025!$G$3:$Y$357,15,FALSE)</f>
        <v>0</v>
      </c>
      <c r="K49" s="170">
        <f>VLOOKUP($C49,Seguimiento_Mar_2025!$G$3:$Y$357,16,FALSE)</f>
        <v>2</v>
      </c>
      <c r="L49" s="175">
        <f>VLOOKUP($C49,Seguimiento_Mar_2025!$G$3:$Y$357,18,FALSE)</f>
        <v>0</v>
      </c>
      <c r="M49" s="195">
        <f>VLOOKUP($C49,Seguimiento_Mar_2025!$G$3:$Y$357,19,FALSE)</f>
        <v>40</v>
      </c>
    </row>
    <row r="50" spans="1:13" s="162" customFormat="1" ht="21">
      <c r="A50" s="165" t="s">
        <v>1660</v>
      </c>
      <c r="B50" s="173"/>
      <c r="C50" s="178"/>
      <c r="D50" s="173"/>
      <c r="E50" s="178"/>
      <c r="F50" s="177"/>
      <c r="G50" s="177"/>
      <c r="H50" s="177"/>
      <c r="I50" s="177"/>
      <c r="J50" s="176"/>
      <c r="K50" s="176"/>
      <c r="L50" s="175">
        <f>AVERAGE(L51:L127)</f>
        <v>30.159722839803454</v>
      </c>
      <c r="M50" s="195">
        <f>AVERAGE(M51:M127)</f>
        <v>29.918090170405847</v>
      </c>
    </row>
    <row r="51" spans="1:13" s="162" customFormat="1" ht="63.75">
      <c r="A51" s="172" t="s">
        <v>936</v>
      </c>
      <c r="B51" s="173" t="s">
        <v>108</v>
      </c>
      <c r="C51" s="172" t="s">
        <v>109</v>
      </c>
      <c r="D51" s="173" t="s">
        <v>110</v>
      </c>
      <c r="E51" s="172" t="s">
        <v>1649</v>
      </c>
      <c r="F51" s="170" t="s">
        <v>37</v>
      </c>
      <c r="G51" s="170" t="s">
        <v>18</v>
      </c>
      <c r="H51" s="170">
        <v>104</v>
      </c>
      <c r="I51" s="170">
        <f>VLOOKUP($C51,Seguimiento_Mar_2025!$G$3:$Y$357,11,FALSE)</f>
        <v>54</v>
      </c>
      <c r="J51" s="170">
        <f>VLOOKUP($C51,Seguimiento_Mar_2025!$G$3:$Y$357,15,FALSE)</f>
        <v>0</v>
      </c>
      <c r="K51" s="170">
        <f>VLOOKUP($C51,Seguimiento_Mar_2025!$G$3:$Y$357,16,FALSE)</f>
        <v>0</v>
      </c>
      <c r="L51" s="175">
        <f>VLOOKUP($C51,Seguimiento_Mar_2025!$G$3:$Y$357,18,FALSE)</f>
        <v>0</v>
      </c>
      <c r="M51" s="195">
        <f>VLOOKUP($C51,Seguimiento_Mar_2025!$G$3:$Y$357,19,FALSE)</f>
        <v>0</v>
      </c>
    </row>
    <row r="52" spans="1:13" s="162" customFormat="1" ht="63.75">
      <c r="A52" s="174" t="s">
        <v>951</v>
      </c>
      <c r="B52" s="173" t="s">
        <v>145</v>
      </c>
      <c r="C52" s="172" t="s">
        <v>146</v>
      </c>
      <c r="D52" s="173" t="s">
        <v>147</v>
      </c>
      <c r="E52" s="172" t="s">
        <v>1661</v>
      </c>
      <c r="F52" s="170" t="s">
        <v>24</v>
      </c>
      <c r="G52" s="171" t="s">
        <v>18</v>
      </c>
      <c r="H52" s="170">
        <v>266</v>
      </c>
      <c r="I52" s="170">
        <f>VLOOKUP($C52,Seguimiento_Mar_2025!$G$3:$Y$357,11,FALSE)</f>
        <v>106</v>
      </c>
      <c r="J52" s="170">
        <f>VLOOKUP($C52,Seguimiento_Mar_2025!$G$3:$Y$357,15,FALSE)</f>
        <v>27</v>
      </c>
      <c r="K52" s="170">
        <f>VLOOKUP($C52,Seguimiento_Mar_2025!$G$3:$Y$357,16,FALSE)</f>
        <v>27</v>
      </c>
      <c r="L52" s="175">
        <f>VLOOKUP($C52,Seguimiento_Mar_2025!$G$3:$Y$357,18,FALSE)</f>
        <v>25.471698113207548</v>
      </c>
      <c r="M52" s="195">
        <f>VLOOKUP($C52,Seguimiento_Mar_2025!$G$3:$Y$357,19,FALSE)</f>
        <v>10.150375939849624</v>
      </c>
    </row>
    <row r="53" spans="1:13" s="162" customFormat="1" ht="38.25">
      <c r="A53" s="174" t="s">
        <v>951</v>
      </c>
      <c r="B53" s="173" t="s">
        <v>156</v>
      </c>
      <c r="C53" s="172" t="s">
        <v>157</v>
      </c>
      <c r="D53" s="173" t="s">
        <v>158</v>
      </c>
      <c r="E53" s="172" t="s">
        <v>1661</v>
      </c>
      <c r="F53" s="172" t="s">
        <v>24</v>
      </c>
      <c r="G53" s="170" t="s">
        <v>18</v>
      </c>
      <c r="H53" s="170">
        <v>641</v>
      </c>
      <c r="I53" s="170">
        <f>VLOOKUP($C53,Seguimiento_Mar_2025!$G$3:$Y$357,11,FALSE)</f>
        <v>310</v>
      </c>
      <c r="J53" s="170">
        <f>VLOOKUP($C53,Seguimiento_Mar_2025!$G$3:$Y$357,15,FALSE)</f>
        <v>155</v>
      </c>
      <c r="K53" s="170">
        <f>VLOOKUP($C53,Seguimiento_Mar_2025!$G$3:$Y$357,16,FALSE)</f>
        <v>155</v>
      </c>
      <c r="L53" s="175">
        <f>VLOOKUP($C53,Seguimiento_Mar_2025!$G$3:$Y$357,18,FALSE)</f>
        <v>50</v>
      </c>
      <c r="M53" s="195">
        <f>VLOOKUP($C53,Seguimiento_Mar_2025!$G$3:$Y$357,19,FALSE)</f>
        <v>24.180967238689547</v>
      </c>
    </row>
    <row r="54" spans="1:13" s="162" customFormat="1" ht="38.25">
      <c r="A54" s="174" t="s">
        <v>951</v>
      </c>
      <c r="B54" s="173" t="s">
        <v>156</v>
      </c>
      <c r="C54" s="172" t="s">
        <v>159</v>
      </c>
      <c r="D54" s="173" t="s">
        <v>160</v>
      </c>
      <c r="E54" s="172" t="s">
        <v>1661</v>
      </c>
      <c r="F54" s="170" t="s">
        <v>24</v>
      </c>
      <c r="G54" s="171" t="s">
        <v>18</v>
      </c>
      <c r="H54" s="170">
        <v>5</v>
      </c>
      <c r="I54" s="170">
        <f>VLOOKUP($C54,Seguimiento_Mar_2025!$G$3:$Y$357,11,FALSE)</f>
        <v>3</v>
      </c>
      <c r="J54" s="170">
        <f>VLOOKUP($C54,Seguimiento_Mar_2025!$G$3:$Y$357,15,FALSE)</f>
        <v>2</v>
      </c>
      <c r="K54" s="170">
        <f>VLOOKUP($C54,Seguimiento_Mar_2025!$G$3:$Y$357,16,FALSE)</f>
        <v>2</v>
      </c>
      <c r="L54" s="175">
        <f>VLOOKUP($C54,Seguimiento_Mar_2025!$G$3:$Y$357,18,FALSE)</f>
        <v>66.666666666666657</v>
      </c>
      <c r="M54" s="195">
        <f>VLOOKUP($C54,Seguimiento_Mar_2025!$G$3:$Y$357,19,FALSE)</f>
        <v>40</v>
      </c>
    </row>
    <row r="55" spans="1:13" s="162" customFormat="1" ht="51">
      <c r="A55" s="174" t="s">
        <v>951</v>
      </c>
      <c r="B55" s="173" t="s">
        <v>185</v>
      </c>
      <c r="C55" s="172" t="s">
        <v>186</v>
      </c>
      <c r="D55" s="173" t="s">
        <v>187</v>
      </c>
      <c r="E55" s="172" t="s">
        <v>188</v>
      </c>
      <c r="F55" s="170" t="s">
        <v>37</v>
      </c>
      <c r="G55" s="171" t="s">
        <v>18</v>
      </c>
      <c r="H55" s="170">
        <v>492</v>
      </c>
      <c r="I55" s="170">
        <f>VLOOKUP($C55,Seguimiento_Mar_2025!$G$3:$Y$357,11,FALSE)</f>
        <v>121</v>
      </c>
      <c r="J55" s="170">
        <f>VLOOKUP($C55,Seguimiento_Mar_2025!$G$3:$Y$357,15,FALSE)</f>
        <v>0</v>
      </c>
      <c r="K55" s="170">
        <f>VLOOKUP($C55,Seguimiento_Mar_2025!$G$3:$Y$357,16,FALSE)</f>
        <v>154</v>
      </c>
      <c r="L55" s="175">
        <f>VLOOKUP($C55,Seguimiento_Mar_2025!$G$3:$Y$357,18,FALSE)</f>
        <v>0</v>
      </c>
      <c r="M55" s="195">
        <f>VLOOKUP($C55,Seguimiento_Mar_2025!$G$3:$Y$357,19,FALSE)</f>
        <v>31.300813008130078</v>
      </c>
    </row>
    <row r="56" spans="1:13" s="162" customFormat="1" ht="63.75">
      <c r="A56" s="174" t="s">
        <v>951</v>
      </c>
      <c r="B56" s="173" t="s">
        <v>185</v>
      </c>
      <c r="C56" s="172" t="s">
        <v>195</v>
      </c>
      <c r="D56" s="173" t="s">
        <v>196</v>
      </c>
      <c r="E56" s="172" t="s">
        <v>188</v>
      </c>
      <c r="F56" s="170" t="s">
        <v>19</v>
      </c>
      <c r="G56" s="171" t="s">
        <v>18</v>
      </c>
      <c r="H56" s="170">
        <v>125</v>
      </c>
      <c r="I56" s="170">
        <f>VLOOKUP($C56,Seguimiento_Mar_2025!$G$3:$Y$357,11,FALSE)</f>
        <v>125</v>
      </c>
      <c r="J56" s="170">
        <f>VLOOKUP($C56,Seguimiento_Mar_2025!$G$3:$Y$357,15,FALSE)</f>
        <v>0</v>
      </c>
      <c r="K56" s="170">
        <f>VLOOKUP($C56,Seguimiento_Mar_2025!$G$3:$Y$357,16,FALSE)</f>
        <v>0</v>
      </c>
      <c r="L56" s="175">
        <f>VLOOKUP($C56,Seguimiento_Mar_2025!$G$3:$Y$357,18,FALSE)</f>
        <v>0</v>
      </c>
      <c r="M56" s="195">
        <f>VLOOKUP($C56,Seguimiento_Mar_2025!$G$3:$Y$357,19,FALSE)</f>
        <v>25</v>
      </c>
    </row>
    <row r="57" spans="1:13" s="162" customFormat="1" ht="63.75">
      <c r="A57" s="174" t="s">
        <v>951</v>
      </c>
      <c r="B57" s="173" t="s">
        <v>185</v>
      </c>
      <c r="C57" s="172" t="s">
        <v>189</v>
      </c>
      <c r="D57" s="173" t="s">
        <v>190</v>
      </c>
      <c r="E57" s="172" t="s">
        <v>188</v>
      </c>
      <c r="F57" s="170" t="s">
        <v>1653</v>
      </c>
      <c r="G57" s="171" t="s">
        <v>18</v>
      </c>
      <c r="H57" s="170">
        <v>365600</v>
      </c>
      <c r="I57" s="170">
        <f>VLOOKUP($C57,Seguimiento_Mar_2025!$G$3:$Y$357,11,FALSE)</f>
        <v>365600</v>
      </c>
      <c r="J57" s="170">
        <f>VLOOKUP($C57,Seguimiento_Mar_2025!$G$3:$Y$357,15,FALSE)</f>
        <v>0</v>
      </c>
      <c r="K57" s="170">
        <f>VLOOKUP($C57,Seguimiento_Mar_2025!$G$3:$Y$357,16,FALSE)</f>
        <v>0</v>
      </c>
      <c r="L57" s="175">
        <f>VLOOKUP($C57,Seguimiento_Mar_2025!$G$3:$Y$357,18,FALSE)</f>
        <v>0</v>
      </c>
      <c r="M57" s="195">
        <f>VLOOKUP($C57,Seguimiento_Mar_2025!$G$3:$Y$357,19,FALSE)</f>
        <v>25</v>
      </c>
    </row>
    <row r="58" spans="1:13" s="162" customFormat="1" ht="76.5">
      <c r="A58" s="174" t="s">
        <v>951</v>
      </c>
      <c r="B58" s="173" t="s">
        <v>185</v>
      </c>
      <c r="C58" s="172" t="s">
        <v>193</v>
      </c>
      <c r="D58" s="173" t="s">
        <v>194</v>
      </c>
      <c r="E58" s="172" t="s">
        <v>188</v>
      </c>
      <c r="F58" s="170" t="s">
        <v>37</v>
      </c>
      <c r="G58" s="171" t="s">
        <v>18</v>
      </c>
      <c r="H58" s="170">
        <v>3600</v>
      </c>
      <c r="I58" s="170">
        <f>VLOOKUP($C58,Seguimiento_Mar_2025!$G$3:$Y$357,11,FALSE)</f>
        <v>1050</v>
      </c>
      <c r="J58" s="170">
        <f>VLOOKUP($C58,Seguimiento_Mar_2025!$G$3:$Y$357,15,FALSE)</f>
        <v>0</v>
      </c>
      <c r="K58" s="170">
        <f>VLOOKUP($C58,Seguimiento_Mar_2025!$G$3:$Y$357,16,FALSE)</f>
        <v>1822</v>
      </c>
      <c r="L58" s="175">
        <f>VLOOKUP($C58,Seguimiento_Mar_2025!$G$3:$Y$357,18,FALSE)</f>
        <v>0</v>
      </c>
      <c r="M58" s="195">
        <f>VLOOKUP($C58,Seguimiento_Mar_2025!$G$3:$Y$357,19,FALSE)</f>
        <v>50.611111111111107</v>
      </c>
    </row>
    <row r="59" spans="1:13" s="162" customFormat="1" ht="38.25">
      <c r="A59" s="174" t="s">
        <v>951</v>
      </c>
      <c r="B59" s="173" t="s">
        <v>211</v>
      </c>
      <c r="C59" s="172" t="s">
        <v>212</v>
      </c>
      <c r="D59" s="173" t="s">
        <v>213</v>
      </c>
      <c r="E59" s="172" t="s">
        <v>188</v>
      </c>
      <c r="F59" s="170" t="s">
        <v>37</v>
      </c>
      <c r="G59" s="171" t="s">
        <v>201</v>
      </c>
      <c r="H59" s="170">
        <v>18</v>
      </c>
      <c r="I59" s="170">
        <f>VLOOKUP($C59,Seguimiento_Mar_2025!$G$3:$Y$357,11,FALSE)</f>
        <v>6</v>
      </c>
      <c r="J59" s="170">
        <f>VLOOKUP($C59,Seguimiento_Mar_2025!$G$3:$Y$357,15,FALSE)</f>
        <v>0</v>
      </c>
      <c r="K59" s="170">
        <f>VLOOKUP($C59,Seguimiento_Mar_2025!$G$3:$Y$357,16,FALSE)</f>
        <v>0</v>
      </c>
      <c r="L59" s="175">
        <f>VLOOKUP($C59,Seguimiento_Mar_2025!$G$3:$Y$357,18,FALSE)</f>
        <v>0</v>
      </c>
      <c r="M59" s="195">
        <f>VLOOKUP($C59,Seguimiento_Mar_2025!$G$3:$Y$357,19,FALSE)</f>
        <v>0</v>
      </c>
    </row>
    <row r="60" spans="1:13" s="162" customFormat="1" ht="38.25">
      <c r="A60" s="174" t="s">
        <v>951</v>
      </c>
      <c r="B60" s="173" t="s">
        <v>211</v>
      </c>
      <c r="C60" s="172" t="s">
        <v>214</v>
      </c>
      <c r="D60" s="173" t="s">
        <v>215</v>
      </c>
      <c r="E60" s="172" t="s">
        <v>188</v>
      </c>
      <c r="F60" s="170" t="s">
        <v>37</v>
      </c>
      <c r="G60" s="171" t="s">
        <v>201</v>
      </c>
      <c r="H60" s="170">
        <v>80</v>
      </c>
      <c r="I60" s="170">
        <f>VLOOKUP($C60,Seguimiento_Mar_2025!$G$3:$Y$357,11,FALSE)</f>
        <v>24</v>
      </c>
      <c r="J60" s="170">
        <f>VLOOKUP($C60,Seguimiento_Mar_2025!$G$3:$Y$357,15,FALSE)</f>
        <v>0</v>
      </c>
      <c r="K60" s="170">
        <f>VLOOKUP($C60,Seguimiento_Mar_2025!$G$3:$Y$357,16,FALSE)</f>
        <v>0</v>
      </c>
      <c r="L60" s="175">
        <f>VLOOKUP($C60,Seguimiento_Mar_2025!$G$3:$Y$357,18,FALSE)</f>
        <v>0</v>
      </c>
      <c r="M60" s="195">
        <f>VLOOKUP($C60,Seguimiento_Mar_2025!$G$3:$Y$357,19,FALSE)</f>
        <v>0</v>
      </c>
    </row>
    <row r="61" spans="1:13" s="162" customFormat="1" ht="76.5">
      <c r="A61" s="174" t="s">
        <v>951</v>
      </c>
      <c r="B61" s="173" t="s">
        <v>1662</v>
      </c>
      <c r="C61" s="172" t="s">
        <v>220</v>
      </c>
      <c r="D61" s="173" t="s">
        <v>221</v>
      </c>
      <c r="E61" s="172" t="s">
        <v>188</v>
      </c>
      <c r="F61" s="170" t="s">
        <v>1653</v>
      </c>
      <c r="G61" s="171" t="s">
        <v>18</v>
      </c>
      <c r="H61" s="170">
        <v>3</v>
      </c>
      <c r="I61" s="170">
        <f>VLOOKUP($C61,Seguimiento_Mar_2025!$G$3:$Y$357,11,FALSE)</f>
        <v>3</v>
      </c>
      <c r="J61" s="170">
        <f>VLOOKUP($C61,Seguimiento_Mar_2025!$G$3:$Y$357,15,FALSE)</f>
        <v>0</v>
      </c>
      <c r="K61" s="170">
        <f>VLOOKUP($C61,Seguimiento_Mar_2025!$G$3:$Y$357,16,FALSE)</f>
        <v>0</v>
      </c>
      <c r="L61" s="175">
        <f>VLOOKUP($C61,Seguimiento_Mar_2025!$G$3:$Y$357,18,FALSE)</f>
        <v>0</v>
      </c>
      <c r="M61" s="195">
        <f>VLOOKUP($C61,Seguimiento_Mar_2025!$G$3:$Y$357,19,FALSE)</f>
        <v>0</v>
      </c>
    </row>
    <row r="62" spans="1:13" s="162" customFormat="1" ht="51">
      <c r="A62" s="174" t="s">
        <v>951</v>
      </c>
      <c r="B62" s="173" t="s">
        <v>225</v>
      </c>
      <c r="C62" s="172" t="s">
        <v>226</v>
      </c>
      <c r="D62" s="173" t="s">
        <v>227</v>
      </c>
      <c r="E62" s="172" t="s">
        <v>228</v>
      </c>
      <c r="F62" s="170" t="s">
        <v>37</v>
      </c>
      <c r="G62" s="171" t="s">
        <v>18</v>
      </c>
      <c r="H62" s="170">
        <v>40</v>
      </c>
      <c r="I62" s="170">
        <f>VLOOKUP($C62,Seguimiento_Mar_2025!$G$3:$Y$357,11,FALSE)</f>
        <v>10</v>
      </c>
      <c r="J62" s="170">
        <f>VLOOKUP($C62,Seguimiento_Mar_2025!$G$3:$Y$357,15,FALSE)</f>
        <v>5</v>
      </c>
      <c r="K62" s="170">
        <f>VLOOKUP($C62,Seguimiento_Mar_2025!$G$3:$Y$357,16,FALSE)</f>
        <v>15</v>
      </c>
      <c r="L62" s="175">
        <f>VLOOKUP($C62,Seguimiento_Mar_2025!$G$3:$Y$357,18,FALSE)</f>
        <v>50</v>
      </c>
      <c r="M62" s="195">
        <f>VLOOKUP($C62,Seguimiento_Mar_2025!$G$3:$Y$357,19,FALSE)</f>
        <v>37.5</v>
      </c>
    </row>
    <row r="63" spans="1:13" s="162" customFormat="1" ht="76.5">
      <c r="A63" s="174" t="s">
        <v>951</v>
      </c>
      <c r="B63" s="173" t="s">
        <v>225</v>
      </c>
      <c r="C63" s="172" t="s">
        <v>229</v>
      </c>
      <c r="D63" s="173" t="s">
        <v>230</v>
      </c>
      <c r="E63" s="172" t="s">
        <v>228</v>
      </c>
      <c r="F63" s="170" t="s">
        <v>37</v>
      </c>
      <c r="G63" s="171" t="s">
        <v>18</v>
      </c>
      <c r="H63" s="170">
        <v>28</v>
      </c>
      <c r="I63" s="170">
        <f>VLOOKUP($C63,Seguimiento_Mar_2025!$G$3:$Y$357,11,FALSE)</f>
        <v>7</v>
      </c>
      <c r="J63" s="170">
        <f>VLOOKUP($C63,Seguimiento_Mar_2025!$G$3:$Y$357,15,FALSE)</f>
        <v>4</v>
      </c>
      <c r="K63" s="170">
        <f>VLOOKUP($C63,Seguimiento_Mar_2025!$G$3:$Y$357,16,FALSE)</f>
        <v>11</v>
      </c>
      <c r="L63" s="175">
        <f>VLOOKUP($C63,Seguimiento_Mar_2025!$G$3:$Y$357,18,FALSE)</f>
        <v>57.142857142857139</v>
      </c>
      <c r="M63" s="195">
        <f>VLOOKUP($C63,Seguimiento_Mar_2025!$G$3:$Y$357,19,FALSE)</f>
        <v>39.285714285714285</v>
      </c>
    </row>
    <row r="64" spans="1:13" s="162" customFormat="1" ht="38.25">
      <c r="A64" s="174" t="s">
        <v>951</v>
      </c>
      <c r="B64" s="173" t="s">
        <v>232</v>
      </c>
      <c r="C64" s="172" t="s">
        <v>233</v>
      </c>
      <c r="D64" s="173" t="s">
        <v>234</v>
      </c>
      <c r="E64" s="172" t="s">
        <v>228</v>
      </c>
      <c r="F64" s="170" t="s">
        <v>37</v>
      </c>
      <c r="G64" s="171" t="s">
        <v>18</v>
      </c>
      <c r="H64" s="170">
        <v>500</v>
      </c>
      <c r="I64" s="170">
        <f>VLOOKUP($C64,Seguimiento_Mar_2025!$G$3:$Y$357,11,FALSE)</f>
        <v>100</v>
      </c>
      <c r="J64" s="170">
        <f>VLOOKUP($C64,Seguimiento_Mar_2025!$G$3:$Y$357,15,FALSE)</f>
        <v>0</v>
      </c>
      <c r="K64" s="170">
        <f>VLOOKUP($C64,Seguimiento_Mar_2025!$G$3:$Y$357,16,FALSE)</f>
        <v>210</v>
      </c>
      <c r="L64" s="175">
        <f>VLOOKUP($C64,Seguimiento_Mar_2025!$G$3:$Y$357,18,FALSE)</f>
        <v>0</v>
      </c>
      <c r="M64" s="195">
        <f>VLOOKUP($C64,Seguimiento_Mar_2025!$G$3:$Y$357,19,FALSE)</f>
        <v>42</v>
      </c>
    </row>
    <row r="65" spans="1:13" s="162" customFormat="1" ht="63.75">
      <c r="A65" s="174" t="s">
        <v>951</v>
      </c>
      <c r="B65" s="173" t="s">
        <v>232</v>
      </c>
      <c r="C65" s="172" t="s">
        <v>235</v>
      </c>
      <c r="D65" s="173" t="s">
        <v>236</v>
      </c>
      <c r="E65" s="172" t="s">
        <v>228</v>
      </c>
      <c r="F65" s="170" t="s">
        <v>19</v>
      </c>
      <c r="G65" s="171" t="s">
        <v>18</v>
      </c>
      <c r="H65" s="170">
        <v>3000</v>
      </c>
      <c r="I65" s="170">
        <f>VLOOKUP($C65,Seguimiento_Mar_2025!$G$3:$Y$357,11,FALSE)</f>
        <v>3000</v>
      </c>
      <c r="J65" s="170">
        <f>VLOOKUP($C65,Seguimiento_Mar_2025!$G$3:$Y$357,15,FALSE)</f>
        <v>617</v>
      </c>
      <c r="K65" s="170">
        <f>VLOOKUP($C65,Seguimiento_Mar_2025!$G$3:$Y$357,16,FALSE)</f>
        <v>617</v>
      </c>
      <c r="L65" s="175">
        <f>VLOOKUP($C65,Seguimiento_Mar_2025!$G$3:$Y$357,18,FALSE)</f>
        <v>20.566666666666666</v>
      </c>
      <c r="M65" s="195">
        <f>VLOOKUP($C65,Seguimiento_Mar_2025!$G$3:$Y$357,19,FALSE)</f>
        <v>30.141666666666666</v>
      </c>
    </row>
    <row r="66" spans="1:13" s="162" customFormat="1" ht="38.25">
      <c r="A66" s="174" t="s">
        <v>951</v>
      </c>
      <c r="B66" s="173" t="s">
        <v>232</v>
      </c>
      <c r="C66" s="172" t="s">
        <v>237</v>
      </c>
      <c r="D66" s="173" t="s">
        <v>238</v>
      </c>
      <c r="E66" s="172" t="s">
        <v>228</v>
      </c>
      <c r="F66" s="170" t="s">
        <v>37</v>
      </c>
      <c r="G66" s="171" t="s">
        <v>18</v>
      </c>
      <c r="H66" s="170">
        <v>27</v>
      </c>
      <c r="I66" s="170">
        <f>VLOOKUP($C66,Seguimiento_Mar_2025!$G$3:$Y$357,11,FALSE)</f>
        <v>8</v>
      </c>
      <c r="J66" s="170">
        <f>VLOOKUP($C66,Seguimiento_Mar_2025!$G$3:$Y$357,15,FALSE)</f>
        <v>5</v>
      </c>
      <c r="K66" s="170">
        <f>VLOOKUP($C66,Seguimiento_Mar_2025!$G$3:$Y$357,16,FALSE)</f>
        <v>11</v>
      </c>
      <c r="L66" s="175">
        <f>VLOOKUP($C66,Seguimiento_Mar_2025!$G$3:$Y$357,18,FALSE)</f>
        <v>62.5</v>
      </c>
      <c r="M66" s="195">
        <f>VLOOKUP($C66,Seguimiento_Mar_2025!$G$3:$Y$357,19,FALSE)</f>
        <v>40.74074074074074</v>
      </c>
    </row>
    <row r="67" spans="1:13" s="162" customFormat="1" ht="38.25">
      <c r="A67" s="174" t="s">
        <v>951</v>
      </c>
      <c r="B67" s="173" t="s">
        <v>232</v>
      </c>
      <c r="C67" s="172" t="s">
        <v>239</v>
      </c>
      <c r="D67" s="173" t="s">
        <v>240</v>
      </c>
      <c r="E67" s="172" t="s">
        <v>228</v>
      </c>
      <c r="F67" s="170" t="s">
        <v>19</v>
      </c>
      <c r="G67" s="171" t="s">
        <v>18</v>
      </c>
      <c r="H67" s="170">
        <v>70</v>
      </c>
      <c r="I67" s="170">
        <f>VLOOKUP($C67,Seguimiento_Mar_2025!$G$3:$Y$357,11,FALSE)</f>
        <v>40</v>
      </c>
      <c r="J67" s="170">
        <f>VLOOKUP($C67,Seguimiento_Mar_2025!$G$3:$Y$357,15,FALSE)</f>
        <v>0</v>
      </c>
      <c r="K67" s="170">
        <f>VLOOKUP($C67,Seguimiento_Mar_2025!$G$3:$Y$357,16,FALSE)</f>
        <v>0</v>
      </c>
      <c r="L67" s="175">
        <f>VLOOKUP($C67,Seguimiento_Mar_2025!$G$3:$Y$357,18,FALSE)</f>
        <v>0</v>
      </c>
      <c r="M67" s="195">
        <f>VLOOKUP($C67,Seguimiento_Mar_2025!$G$3:$Y$357,19,FALSE)</f>
        <v>15.384615384615385</v>
      </c>
    </row>
    <row r="68" spans="1:13" s="162" customFormat="1" ht="38.25">
      <c r="A68" s="174" t="s">
        <v>951</v>
      </c>
      <c r="B68" s="173" t="s">
        <v>248</v>
      </c>
      <c r="C68" s="172" t="s">
        <v>249</v>
      </c>
      <c r="D68" s="173" t="s">
        <v>250</v>
      </c>
      <c r="E68" s="172" t="s">
        <v>1654</v>
      </c>
      <c r="F68" s="170" t="s">
        <v>24</v>
      </c>
      <c r="G68" s="171" t="s">
        <v>201</v>
      </c>
      <c r="H68" s="170">
        <v>10</v>
      </c>
      <c r="I68" s="170">
        <f>VLOOKUP($C68,Seguimiento_Mar_2025!$G$3:$Y$357,11,FALSE)</f>
        <v>5</v>
      </c>
      <c r="J68" s="170">
        <f>VLOOKUP($C68,Seguimiento_Mar_2025!$G$3:$Y$357,15,FALSE)</f>
        <v>6</v>
      </c>
      <c r="K68" s="170">
        <f>VLOOKUP($C68,Seguimiento_Mar_2025!$G$3:$Y$357,16,FALSE)</f>
        <v>6</v>
      </c>
      <c r="L68" s="175">
        <f>VLOOKUP($C68,Seguimiento_Mar_2025!$G$3:$Y$357,18,FALSE)</f>
        <v>100</v>
      </c>
      <c r="M68" s="195">
        <f>VLOOKUP($C68,Seguimiento_Mar_2025!$G$3:$Y$357,19,FALSE)</f>
        <v>60</v>
      </c>
    </row>
    <row r="69" spans="1:13" s="162" customFormat="1" ht="38.25">
      <c r="A69" s="174" t="s">
        <v>951</v>
      </c>
      <c r="B69" s="173" t="s">
        <v>248</v>
      </c>
      <c r="C69" s="172" t="s">
        <v>251</v>
      </c>
      <c r="D69" s="173" t="s">
        <v>252</v>
      </c>
      <c r="E69" s="172" t="s">
        <v>1654</v>
      </c>
      <c r="F69" s="170" t="s">
        <v>24</v>
      </c>
      <c r="G69" s="171" t="s">
        <v>201</v>
      </c>
      <c r="H69" s="170">
        <v>33</v>
      </c>
      <c r="I69" s="170">
        <f>VLOOKUP($C69,Seguimiento_Mar_2025!$G$3:$Y$357,11,FALSE)</f>
        <v>15</v>
      </c>
      <c r="J69" s="170">
        <f>VLOOKUP($C69,Seguimiento_Mar_2025!$G$3:$Y$357,15,FALSE)</f>
        <v>26</v>
      </c>
      <c r="K69" s="170">
        <f>VLOOKUP($C69,Seguimiento_Mar_2025!$G$3:$Y$357,16,FALSE)</f>
        <v>26</v>
      </c>
      <c r="L69" s="175">
        <f>VLOOKUP($C69,Seguimiento_Mar_2025!$G$3:$Y$357,18,FALSE)</f>
        <v>100</v>
      </c>
      <c r="M69" s="195">
        <f>VLOOKUP($C69,Seguimiento_Mar_2025!$G$3:$Y$357,19,FALSE)</f>
        <v>78.787878787878782</v>
      </c>
    </row>
    <row r="70" spans="1:13" s="162" customFormat="1" ht="38.25">
      <c r="A70" s="174" t="s">
        <v>951</v>
      </c>
      <c r="B70" s="173" t="s">
        <v>248</v>
      </c>
      <c r="C70" s="172" t="s">
        <v>253</v>
      </c>
      <c r="D70" s="173" t="s">
        <v>254</v>
      </c>
      <c r="E70" s="172" t="s">
        <v>1654</v>
      </c>
      <c r="F70" s="170" t="s">
        <v>24</v>
      </c>
      <c r="G70" s="171" t="s">
        <v>255</v>
      </c>
      <c r="H70" s="170">
        <v>4</v>
      </c>
      <c r="I70" s="170">
        <f>VLOOKUP($C70,Seguimiento_Mar_2025!$G$3:$Y$357,11,FALSE)</f>
        <v>1</v>
      </c>
      <c r="J70" s="170">
        <f>VLOOKUP($C70,Seguimiento_Mar_2025!$G$3:$Y$357,15,FALSE)</f>
        <v>1</v>
      </c>
      <c r="K70" s="170">
        <f>VLOOKUP($C70,Seguimiento_Mar_2025!$G$3:$Y$357,16,FALSE)</f>
        <v>1</v>
      </c>
      <c r="L70" s="175">
        <f>VLOOKUP($C70,Seguimiento_Mar_2025!$G$3:$Y$357,18,FALSE)</f>
        <v>100</v>
      </c>
      <c r="M70" s="195">
        <f>VLOOKUP($C70,Seguimiento_Mar_2025!$G$3:$Y$357,19,FALSE)</f>
        <v>25</v>
      </c>
    </row>
    <row r="71" spans="1:13" s="162" customFormat="1" ht="38.25">
      <c r="A71" s="174" t="s">
        <v>951</v>
      </c>
      <c r="B71" s="173" t="s">
        <v>248</v>
      </c>
      <c r="C71" s="172" t="s">
        <v>256</v>
      </c>
      <c r="D71" s="173" t="s">
        <v>257</v>
      </c>
      <c r="E71" s="172" t="s">
        <v>1654</v>
      </c>
      <c r="F71" s="170" t="s">
        <v>24</v>
      </c>
      <c r="G71" s="171" t="s">
        <v>201</v>
      </c>
      <c r="H71" s="170">
        <v>6</v>
      </c>
      <c r="I71" s="170">
        <f>VLOOKUP($C71,Seguimiento_Mar_2025!$G$3:$Y$357,11,FALSE)</f>
        <v>2</v>
      </c>
      <c r="J71" s="170">
        <f>VLOOKUP($C71,Seguimiento_Mar_2025!$G$3:$Y$357,15,FALSE)</f>
        <v>3</v>
      </c>
      <c r="K71" s="170">
        <f>VLOOKUP($C71,Seguimiento_Mar_2025!$G$3:$Y$357,16,FALSE)</f>
        <v>3</v>
      </c>
      <c r="L71" s="175">
        <f>VLOOKUP($C71,Seguimiento_Mar_2025!$G$3:$Y$357,18,FALSE)</f>
        <v>100</v>
      </c>
      <c r="M71" s="195">
        <f>VLOOKUP($C71,Seguimiento_Mar_2025!$G$3:$Y$357,19,FALSE)</f>
        <v>50</v>
      </c>
    </row>
    <row r="72" spans="1:13" s="162" customFormat="1" ht="38.25">
      <c r="A72" s="174" t="s">
        <v>951</v>
      </c>
      <c r="B72" s="173" t="s">
        <v>248</v>
      </c>
      <c r="C72" s="172" t="s">
        <v>258</v>
      </c>
      <c r="D72" s="173" t="s">
        <v>259</v>
      </c>
      <c r="E72" s="172" t="s">
        <v>1652</v>
      </c>
      <c r="F72" s="170" t="s">
        <v>1653</v>
      </c>
      <c r="G72" s="171" t="s">
        <v>18</v>
      </c>
      <c r="H72" s="170">
        <v>19000</v>
      </c>
      <c r="I72" s="170">
        <f>VLOOKUP($C72,Seguimiento_Mar_2025!$G$3:$Y$357,11,FALSE)</f>
        <v>16000</v>
      </c>
      <c r="J72" s="170">
        <f>VLOOKUP($C72,Seguimiento_Mar_2025!$G$3:$Y$357,15,FALSE)</f>
        <v>0</v>
      </c>
      <c r="K72" s="170">
        <f>VLOOKUP($C72,Seguimiento_Mar_2025!$G$3:$Y$357,16,FALSE)</f>
        <v>0</v>
      </c>
      <c r="L72" s="175">
        <f>VLOOKUP($C72,Seguimiento_Mar_2025!$G$3:$Y$357,18,FALSE)</f>
        <v>0</v>
      </c>
      <c r="M72" s="195">
        <f>VLOOKUP($C72,Seguimiento_Mar_2025!$G$3:$Y$357,19,FALSE)</f>
        <v>18.75</v>
      </c>
    </row>
    <row r="73" spans="1:13" s="162" customFormat="1" ht="51">
      <c r="A73" s="174" t="s">
        <v>951</v>
      </c>
      <c r="B73" s="173" t="s">
        <v>261</v>
      </c>
      <c r="C73" s="172" t="s">
        <v>262</v>
      </c>
      <c r="D73" s="173" t="s">
        <v>263</v>
      </c>
      <c r="E73" s="172" t="s">
        <v>1652</v>
      </c>
      <c r="F73" s="170" t="s">
        <v>37</v>
      </c>
      <c r="G73" s="171" t="s">
        <v>18</v>
      </c>
      <c r="H73" s="170">
        <v>1500</v>
      </c>
      <c r="I73" s="170">
        <f>VLOOKUP($C73,Seguimiento_Mar_2025!$G$3:$Y$357,11,FALSE)</f>
        <v>500</v>
      </c>
      <c r="J73" s="170">
        <f>VLOOKUP($C73,Seguimiento_Mar_2025!$G$3:$Y$357,15,FALSE)</f>
        <v>0</v>
      </c>
      <c r="K73" s="170">
        <f>VLOOKUP($C73,Seguimiento_Mar_2025!$G$3:$Y$357,16,FALSE)</f>
        <v>200</v>
      </c>
      <c r="L73" s="175">
        <f>VLOOKUP($C73,Seguimiento_Mar_2025!$G$3:$Y$357,18,FALSE)</f>
        <v>0</v>
      </c>
      <c r="M73" s="195">
        <f>VLOOKUP($C73,Seguimiento_Mar_2025!$G$3:$Y$357,19,FALSE)</f>
        <v>13.333333333333334</v>
      </c>
    </row>
    <row r="74" spans="1:13" s="162" customFormat="1" ht="51">
      <c r="A74" s="174" t="s">
        <v>951</v>
      </c>
      <c r="B74" s="173" t="s">
        <v>261</v>
      </c>
      <c r="C74" s="172" t="s">
        <v>264</v>
      </c>
      <c r="D74" s="173" t="s">
        <v>265</v>
      </c>
      <c r="E74" s="172" t="s">
        <v>1652</v>
      </c>
      <c r="F74" s="170" t="s">
        <v>37</v>
      </c>
      <c r="G74" s="171" t="s">
        <v>18</v>
      </c>
      <c r="H74" s="170">
        <v>2000</v>
      </c>
      <c r="I74" s="170">
        <f>VLOOKUP($C74,Seguimiento_Mar_2025!$G$3:$Y$357,11,FALSE)</f>
        <v>700</v>
      </c>
      <c r="J74" s="170">
        <f>VLOOKUP($C74,Seguimiento_Mar_2025!$G$3:$Y$357,15,FALSE)</f>
        <v>0</v>
      </c>
      <c r="K74" s="170">
        <f>VLOOKUP($C74,Seguimiento_Mar_2025!$G$3:$Y$357,16,FALSE)</f>
        <v>321</v>
      </c>
      <c r="L74" s="175">
        <f>VLOOKUP($C74,Seguimiento_Mar_2025!$G$3:$Y$357,18,FALSE)</f>
        <v>0</v>
      </c>
      <c r="M74" s="195">
        <f>VLOOKUP($C74,Seguimiento_Mar_2025!$G$3:$Y$357,19,FALSE)</f>
        <v>16.05</v>
      </c>
    </row>
    <row r="75" spans="1:13" s="162" customFormat="1" ht="38.25">
      <c r="A75" s="174" t="s">
        <v>951</v>
      </c>
      <c r="B75" s="173" t="s">
        <v>267</v>
      </c>
      <c r="C75" s="172" t="s">
        <v>273</v>
      </c>
      <c r="D75" s="173" t="s">
        <v>274</v>
      </c>
      <c r="E75" s="172" t="s">
        <v>1663</v>
      </c>
      <c r="F75" s="170" t="s">
        <v>24</v>
      </c>
      <c r="G75" s="171" t="s">
        <v>18</v>
      </c>
      <c r="H75" s="170">
        <v>1</v>
      </c>
      <c r="I75" s="170" t="str">
        <f>VLOOKUP($C75,Seguimiento_Mar_2025!$G$3:$Y$357,11,FALSE)</f>
        <v>0,5</v>
      </c>
      <c r="J75" s="170">
        <f>VLOOKUP($C75,Seguimiento_Mar_2025!$G$3:$Y$357,15,FALSE)</f>
        <v>0</v>
      </c>
      <c r="K75" s="170">
        <f>VLOOKUP($C75,Seguimiento_Mar_2025!$G$3:$Y$357,16,FALSE)</f>
        <v>0</v>
      </c>
      <c r="L75" s="175" t="str">
        <f>VLOOKUP($C75,Seguimiento_Mar_2025!$G$3:$Y$357,18,FALSE)</f>
        <v>NA</v>
      </c>
      <c r="M75" s="195">
        <f>VLOOKUP($C75,Seguimiento_Mar_2025!$G$3:$Y$357,19,FALSE)</f>
        <v>0</v>
      </c>
    </row>
    <row r="76" spans="1:13" s="162" customFormat="1" ht="26.25">
      <c r="A76" s="174" t="s">
        <v>951</v>
      </c>
      <c r="B76" s="173" t="s">
        <v>267</v>
      </c>
      <c r="C76" s="172" t="s">
        <v>276</v>
      </c>
      <c r="D76" s="173" t="s">
        <v>277</v>
      </c>
      <c r="E76" s="172" t="s">
        <v>1663</v>
      </c>
      <c r="F76" s="170" t="s">
        <v>24</v>
      </c>
      <c r="G76" s="171" t="s">
        <v>18</v>
      </c>
      <c r="H76" s="170">
        <v>1</v>
      </c>
      <c r="I76" s="170">
        <f>VLOOKUP($C76,Seguimiento_Mar_2025!$G$3:$Y$357,11,FALSE)</f>
        <v>0.5</v>
      </c>
      <c r="J76" s="170">
        <f>VLOOKUP($C76,Seguimiento_Mar_2025!$G$3:$Y$357,15,FALSE)</f>
        <v>0.42499999999999999</v>
      </c>
      <c r="K76" s="170">
        <f>VLOOKUP($C76,Seguimiento_Mar_2025!$G$3:$Y$357,16,FALSE)</f>
        <v>0.42499999999999999</v>
      </c>
      <c r="L76" s="175">
        <f>VLOOKUP($C76,Seguimiento_Mar_2025!$G$3:$Y$357,18,FALSE)</f>
        <v>85</v>
      </c>
      <c r="M76" s="195">
        <f>VLOOKUP($C76,Seguimiento_Mar_2025!$G$3:$Y$357,19,FALSE)</f>
        <v>42.5</v>
      </c>
    </row>
    <row r="77" spans="1:13" s="162" customFormat="1" ht="38.25">
      <c r="A77" s="174" t="s">
        <v>951</v>
      </c>
      <c r="B77" s="173" t="s">
        <v>279</v>
      </c>
      <c r="C77" s="172" t="s">
        <v>280</v>
      </c>
      <c r="D77" s="173" t="s">
        <v>281</v>
      </c>
      <c r="E77" s="172" t="s">
        <v>1652</v>
      </c>
      <c r="F77" s="170" t="s">
        <v>24</v>
      </c>
      <c r="G77" s="171" t="s">
        <v>18</v>
      </c>
      <c r="H77" s="170">
        <v>40000</v>
      </c>
      <c r="I77" s="170">
        <f>VLOOKUP($C77,Seguimiento_Mar_2025!$G$3:$Y$357,11,FALSE)</f>
        <v>26000</v>
      </c>
      <c r="J77" s="170">
        <f>VLOOKUP($C77,Seguimiento_Mar_2025!$G$3:$Y$357,15,FALSE)</f>
        <v>12215</v>
      </c>
      <c r="K77" s="170">
        <f>VLOOKUP($C77,Seguimiento_Mar_2025!$G$3:$Y$357,16,FALSE)</f>
        <v>12215</v>
      </c>
      <c r="L77" s="175">
        <f>VLOOKUP($C77,Seguimiento_Mar_2025!$G$3:$Y$357,18,FALSE)</f>
        <v>46.980769230769234</v>
      </c>
      <c r="M77" s="195">
        <f>VLOOKUP($C77,Seguimiento_Mar_2025!$G$3:$Y$357,19,FALSE)</f>
        <v>30.537500000000001</v>
      </c>
    </row>
    <row r="78" spans="1:13" s="162" customFormat="1" ht="63.75">
      <c r="A78" s="174" t="s">
        <v>951</v>
      </c>
      <c r="B78" s="173" t="s">
        <v>279</v>
      </c>
      <c r="C78" s="172" t="s">
        <v>283</v>
      </c>
      <c r="D78" s="173" t="s">
        <v>284</v>
      </c>
      <c r="E78" s="172" t="s">
        <v>1652</v>
      </c>
      <c r="F78" s="170" t="s">
        <v>37</v>
      </c>
      <c r="G78" s="171" t="s">
        <v>18</v>
      </c>
      <c r="H78" s="170">
        <v>3000</v>
      </c>
      <c r="I78" s="170">
        <f>VLOOKUP($C78,Seguimiento_Mar_2025!$G$3:$Y$357,11,FALSE)</f>
        <v>1000</v>
      </c>
      <c r="J78" s="170">
        <f>VLOOKUP($C78,Seguimiento_Mar_2025!$G$3:$Y$357,15,FALSE)</f>
        <v>292</v>
      </c>
      <c r="K78" s="170">
        <f>VLOOKUP($C78,Seguimiento_Mar_2025!$G$3:$Y$357,16,FALSE)</f>
        <v>686</v>
      </c>
      <c r="L78" s="175">
        <f>VLOOKUP($C78,Seguimiento_Mar_2025!$G$3:$Y$357,18,FALSE)</f>
        <v>29.2</v>
      </c>
      <c r="M78" s="195">
        <f>VLOOKUP($C78,Seguimiento_Mar_2025!$G$3:$Y$357,19,FALSE)</f>
        <v>22.866666666666667</v>
      </c>
    </row>
    <row r="79" spans="1:13" s="162" customFormat="1" ht="38.25">
      <c r="A79" s="174" t="s">
        <v>951</v>
      </c>
      <c r="B79" s="173" t="s">
        <v>279</v>
      </c>
      <c r="C79" s="172" t="s">
        <v>285</v>
      </c>
      <c r="D79" s="173" t="s">
        <v>286</v>
      </c>
      <c r="E79" s="172" t="s">
        <v>1652</v>
      </c>
      <c r="F79" s="170" t="s">
        <v>37</v>
      </c>
      <c r="G79" s="171" t="s">
        <v>18</v>
      </c>
      <c r="H79" s="170">
        <v>3</v>
      </c>
      <c r="I79" s="170">
        <f>VLOOKUP($C79,Seguimiento_Mar_2025!$G$3:$Y$357,11,FALSE)</f>
        <v>1</v>
      </c>
      <c r="J79" s="170">
        <f>VLOOKUP($C79,Seguimiento_Mar_2025!$G$3:$Y$357,15,FALSE)</f>
        <v>0</v>
      </c>
      <c r="K79" s="170">
        <f>VLOOKUP($C79,Seguimiento_Mar_2025!$G$3:$Y$357,16,FALSE)</f>
        <v>0</v>
      </c>
      <c r="L79" s="175">
        <f>VLOOKUP($C79,Seguimiento_Mar_2025!$G$3:$Y$357,18,FALSE)</f>
        <v>0</v>
      </c>
      <c r="M79" s="195">
        <f>VLOOKUP($C79,Seguimiento_Mar_2025!$G$3:$Y$357,19,FALSE)</f>
        <v>0</v>
      </c>
    </row>
    <row r="80" spans="1:13" s="162" customFormat="1" ht="38.25">
      <c r="A80" s="174" t="s">
        <v>951</v>
      </c>
      <c r="B80" s="173" t="s">
        <v>279</v>
      </c>
      <c r="C80" s="172" t="s">
        <v>287</v>
      </c>
      <c r="D80" s="173" t="s">
        <v>288</v>
      </c>
      <c r="E80" s="172" t="s">
        <v>1652</v>
      </c>
      <c r="F80" s="170" t="s">
        <v>37</v>
      </c>
      <c r="G80" s="171" t="s">
        <v>18</v>
      </c>
      <c r="H80" s="170">
        <v>8</v>
      </c>
      <c r="I80" s="170">
        <f>VLOOKUP($C80,Seguimiento_Mar_2025!$G$3:$Y$357,11,FALSE)</f>
        <v>3</v>
      </c>
      <c r="J80" s="170">
        <f>VLOOKUP($C80,Seguimiento_Mar_2025!$G$3:$Y$357,15,FALSE)</f>
        <v>0</v>
      </c>
      <c r="K80" s="170">
        <f>VLOOKUP($C80,Seguimiento_Mar_2025!$G$3:$Y$357,16,FALSE)</f>
        <v>0</v>
      </c>
      <c r="L80" s="175">
        <f>VLOOKUP($C80,Seguimiento_Mar_2025!$G$3:$Y$357,18,FALSE)</f>
        <v>0</v>
      </c>
      <c r="M80" s="195">
        <f>VLOOKUP($C80,Seguimiento_Mar_2025!$G$3:$Y$357,19,FALSE)</f>
        <v>0</v>
      </c>
    </row>
    <row r="81" spans="1:13" s="162" customFormat="1" ht="38.25">
      <c r="A81" s="174" t="s">
        <v>951</v>
      </c>
      <c r="B81" s="173" t="s">
        <v>279</v>
      </c>
      <c r="C81" s="172" t="s">
        <v>289</v>
      </c>
      <c r="D81" s="173" t="s">
        <v>290</v>
      </c>
      <c r="E81" s="172" t="s">
        <v>1652</v>
      </c>
      <c r="F81" s="170" t="s">
        <v>37</v>
      </c>
      <c r="G81" s="171" t="s">
        <v>18</v>
      </c>
      <c r="H81" s="170">
        <v>50</v>
      </c>
      <c r="I81" s="170">
        <f>VLOOKUP($C81,Seguimiento_Mar_2025!$G$3:$Y$357,11,FALSE)</f>
        <v>20</v>
      </c>
      <c r="J81" s="170">
        <f>VLOOKUP($C81,Seguimiento_Mar_2025!$G$3:$Y$357,15,FALSE)</f>
        <v>0</v>
      </c>
      <c r="K81" s="170">
        <f>VLOOKUP($C81,Seguimiento_Mar_2025!$G$3:$Y$357,16,FALSE)</f>
        <v>0</v>
      </c>
      <c r="L81" s="175">
        <f>VLOOKUP($C81,Seguimiento_Mar_2025!$G$3:$Y$357,18,FALSE)</f>
        <v>0</v>
      </c>
      <c r="M81" s="195">
        <f>VLOOKUP($C81,Seguimiento_Mar_2025!$G$3:$Y$357,19,FALSE)</f>
        <v>0</v>
      </c>
    </row>
    <row r="82" spans="1:13" s="162" customFormat="1" ht="38.25">
      <c r="A82" s="174" t="s">
        <v>951</v>
      </c>
      <c r="B82" s="173" t="s">
        <v>292</v>
      </c>
      <c r="C82" s="172" t="s">
        <v>293</v>
      </c>
      <c r="D82" s="173" t="s">
        <v>294</v>
      </c>
      <c r="E82" s="172" t="s">
        <v>1654</v>
      </c>
      <c r="F82" s="170" t="s">
        <v>24</v>
      </c>
      <c r="G82" s="171" t="s">
        <v>18</v>
      </c>
      <c r="H82" s="170">
        <v>20000</v>
      </c>
      <c r="I82" s="170">
        <f>VLOOKUP($C82,Seguimiento_Mar_2025!$G$3:$Y$357,11,FALSE)</f>
        <v>8928</v>
      </c>
      <c r="J82" s="170">
        <f>VLOOKUP($C82,Seguimiento_Mar_2025!$G$3:$Y$357,15,FALSE)</f>
        <v>2321</v>
      </c>
      <c r="K82" s="170">
        <f>VLOOKUP($C82,Seguimiento_Mar_2025!$G$3:$Y$357,16,FALSE)</f>
        <v>2321</v>
      </c>
      <c r="L82" s="175">
        <f>VLOOKUP($C82,Seguimiento_Mar_2025!$G$3:$Y$357,18,FALSE)</f>
        <v>25.996863799283155</v>
      </c>
      <c r="M82" s="195">
        <f>VLOOKUP($C82,Seguimiento_Mar_2025!$G$3:$Y$357,19,FALSE)</f>
        <v>11.605</v>
      </c>
    </row>
    <row r="83" spans="1:13" s="162" customFormat="1" ht="38.25">
      <c r="A83" s="174" t="s">
        <v>951</v>
      </c>
      <c r="B83" s="173" t="s">
        <v>296</v>
      </c>
      <c r="C83" s="172" t="s">
        <v>297</v>
      </c>
      <c r="D83" s="173" t="s">
        <v>298</v>
      </c>
      <c r="E83" s="172" t="s">
        <v>1654</v>
      </c>
      <c r="F83" s="170" t="s">
        <v>19</v>
      </c>
      <c r="G83" s="171" t="s">
        <v>18</v>
      </c>
      <c r="H83" s="170">
        <v>305261</v>
      </c>
      <c r="I83" s="170">
        <f>VLOOKUP($C83,Seguimiento_Mar_2025!$G$3:$Y$357,11,FALSE)</f>
        <v>305261</v>
      </c>
      <c r="J83" s="170">
        <f>VLOOKUP($C83,Seguimiento_Mar_2025!$G$3:$Y$357,15,FALSE)</f>
        <v>311945</v>
      </c>
      <c r="K83" s="170">
        <f>VLOOKUP($C83,Seguimiento_Mar_2025!$G$3:$Y$357,16,FALSE)</f>
        <v>311945</v>
      </c>
      <c r="L83" s="175">
        <f>VLOOKUP($C83,Seguimiento_Mar_2025!$G$3:$Y$357,18,FALSE)</f>
        <v>100</v>
      </c>
      <c r="M83" s="195">
        <f>VLOOKUP($C83,Seguimiento_Mar_2025!$G$3:$Y$357,19,FALSE)</f>
        <v>50</v>
      </c>
    </row>
    <row r="84" spans="1:13" s="162" customFormat="1" ht="51">
      <c r="A84" s="174" t="s">
        <v>951</v>
      </c>
      <c r="B84" s="173" t="s">
        <v>296</v>
      </c>
      <c r="C84" s="172" t="s">
        <v>300</v>
      </c>
      <c r="D84" s="173" t="s">
        <v>301</v>
      </c>
      <c r="E84" s="172" t="s">
        <v>1654</v>
      </c>
      <c r="F84" s="170" t="s">
        <v>24</v>
      </c>
      <c r="G84" s="171" t="s">
        <v>18</v>
      </c>
      <c r="H84" s="170">
        <v>450000</v>
      </c>
      <c r="I84" s="170">
        <f>VLOOKUP($C84,Seguimiento_Mar_2025!$G$3:$Y$357,11,FALSE)</f>
        <v>250000</v>
      </c>
      <c r="J84" s="170">
        <f>VLOOKUP($C84,Seguimiento_Mar_2025!$G$3:$Y$357,15,FALSE)</f>
        <v>122412</v>
      </c>
      <c r="K84" s="170">
        <f>VLOOKUP($C84,Seguimiento_Mar_2025!$G$3:$Y$357,16,FALSE)</f>
        <v>122412</v>
      </c>
      <c r="L84" s="175">
        <f>VLOOKUP($C84,Seguimiento_Mar_2025!$G$3:$Y$357,18,FALSE)</f>
        <v>48.964800000000004</v>
      </c>
      <c r="M84" s="195">
        <f>VLOOKUP($C84,Seguimiento_Mar_2025!$G$3:$Y$357,19,FALSE)</f>
        <v>27.202666666666669</v>
      </c>
    </row>
    <row r="85" spans="1:13" s="162" customFormat="1" ht="38.25">
      <c r="A85" s="174" t="s">
        <v>951</v>
      </c>
      <c r="B85" s="173" t="s">
        <v>296</v>
      </c>
      <c r="C85" s="172" t="s">
        <v>302</v>
      </c>
      <c r="D85" s="173" t="s">
        <v>303</v>
      </c>
      <c r="E85" s="172" t="s">
        <v>1654</v>
      </c>
      <c r="F85" s="170" t="s">
        <v>24</v>
      </c>
      <c r="G85" s="171" t="s">
        <v>18</v>
      </c>
      <c r="H85" s="170">
        <v>3000</v>
      </c>
      <c r="I85" s="170">
        <f>VLOOKUP($C85,Seguimiento_Mar_2025!$G$3:$Y$357,11,FALSE)</f>
        <v>1400</v>
      </c>
      <c r="J85" s="170">
        <f>VLOOKUP($C85,Seguimiento_Mar_2025!$G$3:$Y$357,15,FALSE)</f>
        <v>837</v>
      </c>
      <c r="K85" s="170">
        <f>VLOOKUP($C85,Seguimiento_Mar_2025!$G$3:$Y$357,16,FALSE)</f>
        <v>837</v>
      </c>
      <c r="L85" s="175">
        <f>VLOOKUP($C85,Seguimiento_Mar_2025!$G$3:$Y$357,18,FALSE)</f>
        <v>59.785714285714285</v>
      </c>
      <c r="M85" s="195">
        <f>VLOOKUP($C85,Seguimiento_Mar_2025!$G$3:$Y$357,19,FALSE)</f>
        <v>27.900000000000002</v>
      </c>
    </row>
    <row r="86" spans="1:13" s="162" customFormat="1" ht="63.75">
      <c r="A86" s="174" t="s">
        <v>951</v>
      </c>
      <c r="B86" s="173" t="s">
        <v>296</v>
      </c>
      <c r="C86" s="172" t="s">
        <v>304</v>
      </c>
      <c r="D86" s="173" t="s">
        <v>305</v>
      </c>
      <c r="E86" s="172" t="s">
        <v>1654</v>
      </c>
      <c r="F86" s="170" t="s">
        <v>37</v>
      </c>
      <c r="G86" s="171" t="s">
        <v>18</v>
      </c>
      <c r="H86" s="170">
        <v>40000</v>
      </c>
      <c r="I86" s="170">
        <f>VLOOKUP($C86,Seguimiento_Mar_2025!$G$3:$Y$357,11,FALSE)</f>
        <v>15000</v>
      </c>
      <c r="J86" s="170">
        <f>VLOOKUP($C86,Seguimiento_Mar_2025!$G$3:$Y$357,15,FALSE)</f>
        <v>430</v>
      </c>
      <c r="K86" s="170">
        <f>VLOOKUP($C86,Seguimiento_Mar_2025!$G$3:$Y$357,16,FALSE)</f>
        <v>6774</v>
      </c>
      <c r="L86" s="175">
        <f>VLOOKUP($C86,Seguimiento_Mar_2025!$G$3:$Y$357,18,FALSE)</f>
        <v>2.8666666666666667</v>
      </c>
      <c r="M86" s="195">
        <f>VLOOKUP($C86,Seguimiento_Mar_2025!$G$3:$Y$357,19,FALSE)</f>
        <v>16.934999999999999</v>
      </c>
    </row>
    <row r="87" spans="1:13" s="162" customFormat="1" ht="51">
      <c r="A87" s="174" t="s">
        <v>951</v>
      </c>
      <c r="B87" s="173" t="s">
        <v>296</v>
      </c>
      <c r="C87" s="172" t="s">
        <v>306</v>
      </c>
      <c r="D87" s="173" t="s">
        <v>307</v>
      </c>
      <c r="E87" s="172" t="s">
        <v>1654</v>
      </c>
      <c r="F87" s="170" t="s">
        <v>19</v>
      </c>
      <c r="G87" s="171" t="s">
        <v>18</v>
      </c>
      <c r="H87" s="170">
        <v>6000</v>
      </c>
      <c r="I87" s="170">
        <f>VLOOKUP($C87,Seguimiento_Mar_2025!$G$3:$Y$357,11,FALSE)</f>
        <v>6000</v>
      </c>
      <c r="J87" s="170">
        <f>VLOOKUP($C87,Seguimiento_Mar_2025!$G$3:$Y$357,15,FALSE)</f>
        <v>5477</v>
      </c>
      <c r="K87" s="170">
        <f>VLOOKUP($C87,Seguimiento_Mar_2025!$G$3:$Y$357,16,FALSE)</f>
        <v>5477</v>
      </c>
      <c r="L87" s="175">
        <f>VLOOKUP($C87,Seguimiento_Mar_2025!$G$3:$Y$357,18,FALSE)</f>
        <v>91.283333333333331</v>
      </c>
      <c r="M87" s="195">
        <f>VLOOKUP($C87,Seguimiento_Mar_2025!$G$3:$Y$357,19,FALSE)</f>
        <v>43.077272727272728</v>
      </c>
    </row>
    <row r="88" spans="1:13" s="162" customFormat="1" ht="38.25">
      <c r="A88" s="174" t="s">
        <v>951</v>
      </c>
      <c r="B88" s="173" t="s">
        <v>309</v>
      </c>
      <c r="C88" s="172" t="s">
        <v>310</v>
      </c>
      <c r="D88" s="173" t="s">
        <v>311</v>
      </c>
      <c r="E88" s="172" t="s">
        <v>1654</v>
      </c>
      <c r="F88" s="170" t="s">
        <v>24</v>
      </c>
      <c r="G88" s="171" t="s">
        <v>18</v>
      </c>
      <c r="H88" s="170">
        <v>13000</v>
      </c>
      <c r="I88" s="170">
        <f>VLOOKUP($C88,Seguimiento_Mar_2025!$G$3:$Y$357,11,FALSE)</f>
        <v>6000</v>
      </c>
      <c r="J88" s="170">
        <f>VLOOKUP($C88,Seguimiento_Mar_2025!$G$3:$Y$357,15,FALSE)</f>
        <v>2178</v>
      </c>
      <c r="K88" s="170">
        <f>VLOOKUP($C88,Seguimiento_Mar_2025!$G$3:$Y$357,16,FALSE)</f>
        <v>2178</v>
      </c>
      <c r="L88" s="175">
        <f>VLOOKUP($C88,Seguimiento_Mar_2025!$G$3:$Y$357,18,FALSE)</f>
        <v>36.299999999999997</v>
      </c>
      <c r="M88" s="195">
        <f>VLOOKUP($C88,Seguimiento_Mar_2025!$G$3:$Y$357,19,FALSE)</f>
        <v>16.753846153846151</v>
      </c>
    </row>
    <row r="89" spans="1:13" s="162" customFormat="1" ht="63.75">
      <c r="A89" s="174" t="s">
        <v>951</v>
      </c>
      <c r="B89" s="173" t="s">
        <v>309</v>
      </c>
      <c r="C89" s="172" t="s">
        <v>312</v>
      </c>
      <c r="D89" s="173" t="s">
        <v>313</v>
      </c>
      <c r="E89" s="172" t="s">
        <v>1654</v>
      </c>
      <c r="F89" s="170" t="s">
        <v>37</v>
      </c>
      <c r="G89" s="171" t="s">
        <v>18</v>
      </c>
      <c r="H89" s="170">
        <v>125</v>
      </c>
      <c r="I89" s="170">
        <f>VLOOKUP($C89,Seguimiento_Mar_2025!$G$3:$Y$357,11,FALSE)</f>
        <v>39</v>
      </c>
      <c r="J89" s="170">
        <f>VLOOKUP($C89,Seguimiento_Mar_2025!$G$3:$Y$357,15,FALSE)</f>
        <v>6</v>
      </c>
      <c r="K89" s="170">
        <f>VLOOKUP($C89,Seguimiento_Mar_2025!$G$3:$Y$357,16,FALSE)</f>
        <v>16</v>
      </c>
      <c r="L89" s="175">
        <f>VLOOKUP($C89,Seguimiento_Mar_2025!$G$3:$Y$357,18,FALSE)</f>
        <v>15.384615384615385</v>
      </c>
      <c r="M89" s="195">
        <f>VLOOKUP($C89,Seguimiento_Mar_2025!$G$3:$Y$357,19,FALSE)</f>
        <v>12.8</v>
      </c>
    </row>
    <row r="90" spans="1:13" s="162" customFormat="1" ht="51">
      <c r="A90" s="174" t="s">
        <v>951</v>
      </c>
      <c r="B90" s="173" t="s">
        <v>321</v>
      </c>
      <c r="C90" s="172" t="s">
        <v>322</v>
      </c>
      <c r="D90" s="173" t="s">
        <v>323</v>
      </c>
      <c r="E90" s="172" t="s">
        <v>1664</v>
      </c>
      <c r="F90" s="170" t="s">
        <v>24</v>
      </c>
      <c r="G90" s="171" t="s">
        <v>18</v>
      </c>
      <c r="H90" s="170">
        <v>2500</v>
      </c>
      <c r="I90" s="170">
        <f>VLOOKUP($C90,Seguimiento_Mar_2025!$G$3:$Y$357,11,FALSE)</f>
        <v>1250</v>
      </c>
      <c r="J90" s="170">
        <f>VLOOKUP($C90,Seguimiento_Mar_2025!$G$3:$Y$357,15,FALSE)</f>
        <v>111</v>
      </c>
      <c r="K90" s="170">
        <f>VLOOKUP($C90,Seguimiento_Mar_2025!$G$3:$Y$357,16,FALSE)</f>
        <v>111</v>
      </c>
      <c r="L90" s="175">
        <f>VLOOKUP($C90,Seguimiento_Mar_2025!$G$3:$Y$357,18,FALSE)</f>
        <v>8.8800000000000008</v>
      </c>
      <c r="M90" s="195">
        <f>VLOOKUP($C90,Seguimiento_Mar_2025!$G$3:$Y$357,19,FALSE)</f>
        <v>4.4400000000000004</v>
      </c>
    </row>
    <row r="91" spans="1:13" s="162" customFormat="1" ht="51">
      <c r="A91" s="174" t="s">
        <v>951</v>
      </c>
      <c r="B91" s="173" t="s">
        <v>321</v>
      </c>
      <c r="C91" s="172" t="s">
        <v>324</v>
      </c>
      <c r="D91" s="173" t="s">
        <v>325</v>
      </c>
      <c r="E91" s="172" t="s">
        <v>1664</v>
      </c>
      <c r="F91" s="170" t="s">
        <v>24</v>
      </c>
      <c r="G91" s="171" t="s">
        <v>18</v>
      </c>
      <c r="H91" s="170">
        <v>400</v>
      </c>
      <c r="I91" s="170">
        <f>VLOOKUP($C91,Seguimiento_Mar_2025!$G$3:$Y$357,11,FALSE)</f>
        <v>200</v>
      </c>
      <c r="J91" s="170">
        <f>VLOOKUP($C91,Seguimiento_Mar_2025!$G$3:$Y$357,15,FALSE)</f>
        <v>150</v>
      </c>
      <c r="K91" s="170">
        <f>VLOOKUP($C91,Seguimiento_Mar_2025!$G$3:$Y$357,16,FALSE)</f>
        <v>150</v>
      </c>
      <c r="L91" s="175">
        <f>VLOOKUP($C91,Seguimiento_Mar_2025!$G$3:$Y$357,18,FALSE)</f>
        <v>75</v>
      </c>
      <c r="M91" s="195">
        <f>VLOOKUP($C91,Seguimiento_Mar_2025!$G$3:$Y$357,19,FALSE)</f>
        <v>37.5</v>
      </c>
    </row>
    <row r="92" spans="1:13" s="162" customFormat="1" ht="51">
      <c r="A92" s="174" t="s">
        <v>951</v>
      </c>
      <c r="B92" s="173" t="s">
        <v>321</v>
      </c>
      <c r="C92" s="172" t="s">
        <v>326</v>
      </c>
      <c r="D92" s="173" t="s">
        <v>327</v>
      </c>
      <c r="E92" s="172" t="s">
        <v>1664</v>
      </c>
      <c r="F92" s="170" t="s">
        <v>24</v>
      </c>
      <c r="G92" s="171" t="s">
        <v>18</v>
      </c>
      <c r="H92" s="170">
        <v>88</v>
      </c>
      <c r="I92" s="170">
        <f>VLOOKUP($C92,Seguimiento_Mar_2025!$G$3:$Y$357,11,FALSE)</f>
        <v>76</v>
      </c>
      <c r="J92" s="170">
        <f>VLOOKUP($C92,Seguimiento_Mar_2025!$G$3:$Y$357,15,FALSE)</f>
        <v>73</v>
      </c>
      <c r="K92" s="170">
        <f>VLOOKUP($C92,Seguimiento_Mar_2025!$G$3:$Y$357,16,FALSE)</f>
        <v>73</v>
      </c>
      <c r="L92" s="175">
        <f>VLOOKUP($C92,Seguimiento_Mar_2025!$G$3:$Y$357,18,FALSE)</f>
        <v>96.05263157894737</v>
      </c>
      <c r="M92" s="195">
        <f>VLOOKUP($C92,Seguimiento_Mar_2025!$G$3:$Y$357,19,FALSE)</f>
        <v>82.954545454545453</v>
      </c>
    </row>
    <row r="93" spans="1:13" s="162" customFormat="1" ht="51">
      <c r="A93" s="174" t="s">
        <v>951</v>
      </c>
      <c r="B93" s="173" t="s">
        <v>321</v>
      </c>
      <c r="C93" s="172" t="s">
        <v>332</v>
      </c>
      <c r="D93" s="173" t="s">
        <v>333</v>
      </c>
      <c r="E93" s="172" t="s">
        <v>1664</v>
      </c>
      <c r="F93" s="170" t="s">
        <v>24</v>
      </c>
      <c r="G93" s="171" t="s">
        <v>18</v>
      </c>
      <c r="H93" s="170">
        <v>5</v>
      </c>
      <c r="I93" s="170">
        <f>VLOOKUP($C93,Seguimiento_Mar_2025!$G$3:$Y$357,11,FALSE)</f>
        <v>4</v>
      </c>
      <c r="J93" s="170">
        <f>VLOOKUP($C93,Seguimiento_Mar_2025!$G$3:$Y$357,15,FALSE)</f>
        <v>3</v>
      </c>
      <c r="K93" s="170">
        <f>VLOOKUP($C93,Seguimiento_Mar_2025!$G$3:$Y$357,16,FALSE)</f>
        <v>3</v>
      </c>
      <c r="L93" s="175">
        <f>VLOOKUP($C93,Seguimiento_Mar_2025!$G$3:$Y$357,18,FALSE)</f>
        <v>75</v>
      </c>
      <c r="M93" s="195">
        <f>VLOOKUP($C93,Seguimiento_Mar_2025!$G$3:$Y$357,19,FALSE)</f>
        <v>60</v>
      </c>
    </row>
    <row r="94" spans="1:13" s="162" customFormat="1" ht="63.75">
      <c r="A94" s="174" t="s">
        <v>951</v>
      </c>
      <c r="B94" s="173" t="s">
        <v>321</v>
      </c>
      <c r="C94" s="172" t="s">
        <v>339</v>
      </c>
      <c r="D94" s="173" t="s">
        <v>340</v>
      </c>
      <c r="E94" s="172" t="s">
        <v>1664</v>
      </c>
      <c r="F94" s="170" t="s">
        <v>24</v>
      </c>
      <c r="G94" s="171" t="s">
        <v>18</v>
      </c>
      <c r="H94" s="170">
        <v>100</v>
      </c>
      <c r="I94" s="170">
        <f>VLOOKUP($C94,Seguimiento_Mar_2025!$G$3:$Y$357,11,FALSE)</f>
        <v>50</v>
      </c>
      <c r="J94" s="170">
        <f>VLOOKUP($C94,Seguimiento_Mar_2025!$G$3:$Y$357,15,FALSE)</f>
        <v>18</v>
      </c>
      <c r="K94" s="170">
        <f>VLOOKUP($C94,Seguimiento_Mar_2025!$G$3:$Y$357,16,FALSE)</f>
        <v>18</v>
      </c>
      <c r="L94" s="175">
        <f>VLOOKUP($C94,Seguimiento_Mar_2025!$G$3:$Y$357,18,FALSE)</f>
        <v>36</v>
      </c>
      <c r="M94" s="195">
        <f>VLOOKUP($C94,Seguimiento_Mar_2025!$G$3:$Y$357,19,FALSE)</f>
        <v>18</v>
      </c>
    </row>
    <row r="95" spans="1:13" s="162" customFormat="1" ht="51">
      <c r="A95" s="174" t="s">
        <v>951</v>
      </c>
      <c r="B95" s="173" t="s">
        <v>321</v>
      </c>
      <c r="C95" s="172" t="s">
        <v>341</v>
      </c>
      <c r="D95" s="173" t="s">
        <v>342</v>
      </c>
      <c r="E95" s="172" t="s">
        <v>1664</v>
      </c>
      <c r="F95" s="170" t="s">
        <v>19</v>
      </c>
      <c r="G95" s="171" t="s">
        <v>18</v>
      </c>
      <c r="H95" s="170">
        <v>7652</v>
      </c>
      <c r="I95" s="170">
        <f>VLOOKUP($C95,Seguimiento_Mar_2025!$G$3:$Y$357,11,FALSE)</f>
        <v>7652</v>
      </c>
      <c r="J95" s="170" t="str">
        <f>VLOOKUP($C95,Seguimiento_Mar_2025!$G$3:$Y$357,15,FALSE)</f>
        <v>ND</v>
      </c>
      <c r="K95" s="170" t="str">
        <f>VLOOKUP($C95,Seguimiento_Mar_2025!$G$3:$Y$357,16,FALSE)</f>
        <v>ND</v>
      </c>
      <c r="L95" s="175" t="str">
        <f>VLOOKUP($C95,Seguimiento_Mar_2025!$G$3:$Y$357,18,FALSE)</f>
        <v>NA</v>
      </c>
      <c r="M95" s="195">
        <f>VLOOKUP($C95,Seguimiento_Mar_2025!$G$3:$Y$357,19,FALSE)</f>
        <v>24.970595922634605</v>
      </c>
    </row>
    <row r="96" spans="1:13" s="162" customFormat="1" ht="63.75">
      <c r="A96" s="174" t="s">
        <v>951</v>
      </c>
      <c r="B96" s="173" t="s">
        <v>321</v>
      </c>
      <c r="C96" s="172" t="s">
        <v>353</v>
      </c>
      <c r="D96" s="173" t="s">
        <v>354</v>
      </c>
      <c r="E96" s="172" t="s">
        <v>1664</v>
      </c>
      <c r="F96" s="170" t="s">
        <v>1665</v>
      </c>
      <c r="G96" s="171" t="s">
        <v>18</v>
      </c>
      <c r="H96" s="170">
        <v>120</v>
      </c>
      <c r="I96" s="170">
        <f>VLOOKUP($C96,Seguimiento_Mar_2025!$G$3:$Y$357,11,FALSE)</f>
        <v>60</v>
      </c>
      <c r="J96" s="170">
        <f>VLOOKUP($C96,Seguimiento_Mar_2025!$G$3:$Y$357,15,FALSE)</f>
        <v>0</v>
      </c>
      <c r="K96" s="170">
        <f>VLOOKUP($C96,Seguimiento_Mar_2025!$G$3:$Y$357,16,FALSE)</f>
        <v>0</v>
      </c>
      <c r="L96" s="175">
        <f>VLOOKUP($C96,Seguimiento_Mar_2025!$G$3:$Y$357,18,FALSE)</f>
        <v>0</v>
      </c>
      <c r="M96" s="195">
        <f>VLOOKUP($C96,Seguimiento_Mar_2025!$G$3:$Y$357,19,FALSE)</f>
        <v>0</v>
      </c>
    </row>
    <row r="97" spans="1:13" s="162" customFormat="1" ht="51">
      <c r="A97" s="174" t="s">
        <v>951</v>
      </c>
      <c r="B97" s="173" t="s">
        <v>321</v>
      </c>
      <c r="C97" s="172" t="s">
        <v>355</v>
      </c>
      <c r="D97" s="173" t="s">
        <v>356</v>
      </c>
      <c r="E97" s="172" t="s">
        <v>1664</v>
      </c>
      <c r="F97" s="170" t="s">
        <v>1665</v>
      </c>
      <c r="G97" s="171" t="s">
        <v>18</v>
      </c>
      <c r="H97" s="170">
        <v>10400</v>
      </c>
      <c r="I97" s="170">
        <f>VLOOKUP($C97,Seguimiento_Mar_2025!$G$3:$Y$357,11,FALSE)</f>
        <v>3466</v>
      </c>
      <c r="J97" s="170">
        <f>VLOOKUP($C97,Seguimiento_Mar_2025!$G$3:$Y$357,15,FALSE)</f>
        <v>448</v>
      </c>
      <c r="K97" s="170">
        <f>VLOOKUP($C97,Seguimiento_Mar_2025!$G$3:$Y$357,16,FALSE)</f>
        <v>812</v>
      </c>
      <c r="L97" s="175">
        <f>VLOOKUP($C97,Seguimiento_Mar_2025!$G$3:$Y$357,18,FALSE)</f>
        <v>12.925562608193882</v>
      </c>
      <c r="M97" s="195">
        <f>VLOOKUP($C97,Seguimiento_Mar_2025!$G$3:$Y$357,19,FALSE)</f>
        <v>7.8076923076923075</v>
      </c>
    </row>
    <row r="98" spans="1:13" s="162" customFormat="1" ht="51">
      <c r="A98" s="174" t="s">
        <v>951</v>
      </c>
      <c r="B98" s="173" t="s">
        <v>321</v>
      </c>
      <c r="C98" s="172" t="s">
        <v>351</v>
      </c>
      <c r="D98" s="173" t="s">
        <v>352</v>
      </c>
      <c r="E98" s="172" t="s">
        <v>1664</v>
      </c>
      <c r="F98" s="170" t="s">
        <v>1653</v>
      </c>
      <c r="G98" s="171" t="s">
        <v>18</v>
      </c>
      <c r="H98" s="170">
        <v>40000</v>
      </c>
      <c r="I98" s="170">
        <f>VLOOKUP($C98,Seguimiento_Mar_2025!$G$3:$Y$357,11,FALSE)</f>
        <v>40000</v>
      </c>
      <c r="J98" s="170">
        <f>VLOOKUP($C98,Seguimiento_Mar_2025!$G$3:$Y$357,15,FALSE)</f>
        <v>0</v>
      </c>
      <c r="K98" s="170">
        <f>VLOOKUP($C98,Seguimiento_Mar_2025!$G$3:$Y$357,16,FALSE)</f>
        <v>0</v>
      </c>
      <c r="L98" s="175">
        <f>VLOOKUP($C98,Seguimiento_Mar_2025!$G$3:$Y$357,18,FALSE)</f>
        <v>0</v>
      </c>
      <c r="M98" s="195">
        <f>VLOOKUP($C98,Seguimiento_Mar_2025!$G$3:$Y$357,19,FALSE)</f>
        <v>25</v>
      </c>
    </row>
    <row r="99" spans="1:13" s="162" customFormat="1" ht="51">
      <c r="A99" s="174" t="s">
        <v>951</v>
      </c>
      <c r="B99" s="173" t="s">
        <v>360</v>
      </c>
      <c r="C99" s="172" t="s">
        <v>361</v>
      </c>
      <c r="D99" s="173" t="s">
        <v>362</v>
      </c>
      <c r="E99" s="172" t="s">
        <v>1664</v>
      </c>
      <c r="F99" s="170" t="s">
        <v>37</v>
      </c>
      <c r="G99" s="171" t="s">
        <v>18</v>
      </c>
      <c r="H99" s="170">
        <v>300</v>
      </c>
      <c r="I99" s="170">
        <f>VLOOKUP($C99,Seguimiento_Mar_2025!$G$3:$Y$357,11,FALSE)</f>
        <v>100</v>
      </c>
      <c r="J99" s="170">
        <f>VLOOKUP($C99,Seguimiento_Mar_2025!$G$3:$Y$357,15,FALSE)</f>
        <v>295</v>
      </c>
      <c r="K99" s="170">
        <f>VLOOKUP($C99,Seguimiento_Mar_2025!$G$3:$Y$357,16,FALSE)</f>
        <v>596</v>
      </c>
      <c r="L99" s="175">
        <f>VLOOKUP($C99,Seguimiento_Mar_2025!$G$3:$Y$357,18,FALSE)</f>
        <v>100</v>
      </c>
      <c r="M99" s="195">
        <f>VLOOKUP($C99,Seguimiento_Mar_2025!$G$3:$Y$357,19,FALSE)</f>
        <v>100</v>
      </c>
    </row>
    <row r="100" spans="1:13" s="162" customFormat="1" ht="63.75">
      <c r="A100" s="174" t="s">
        <v>951</v>
      </c>
      <c r="B100" s="173" t="s">
        <v>360</v>
      </c>
      <c r="C100" s="172" t="s">
        <v>363</v>
      </c>
      <c r="D100" s="173" t="s">
        <v>364</v>
      </c>
      <c r="E100" s="172" t="s">
        <v>1664</v>
      </c>
      <c r="F100" s="170" t="s">
        <v>37</v>
      </c>
      <c r="G100" s="171" t="s">
        <v>18</v>
      </c>
      <c r="H100" s="170">
        <v>1500</v>
      </c>
      <c r="I100" s="170">
        <f>VLOOKUP($C100,Seguimiento_Mar_2025!$G$3:$Y$357,11,FALSE)</f>
        <v>500</v>
      </c>
      <c r="J100" s="170">
        <f>VLOOKUP($C100,Seguimiento_Mar_2025!$G$3:$Y$357,15,FALSE)</f>
        <v>594</v>
      </c>
      <c r="K100" s="170">
        <f>VLOOKUP($C100,Seguimiento_Mar_2025!$G$3:$Y$357,16,FALSE)</f>
        <v>893</v>
      </c>
      <c r="L100" s="175">
        <f>VLOOKUP($C100,Seguimiento_Mar_2025!$G$3:$Y$357,18,FALSE)</f>
        <v>100</v>
      </c>
      <c r="M100" s="195">
        <f>VLOOKUP($C100,Seguimiento_Mar_2025!$G$3:$Y$357,19,FALSE)</f>
        <v>59.533333333333339</v>
      </c>
    </row>
    <row r="101" spans="1:13" s="162" customFormat="1" ht="51">
      <c r="A101" s="174" t="s">
        <v>951</v>
      </c>
      <c r="B101" s="173" t="s">
        <v>360</v>
      </c>
      <c r="C101" s="172" t="s">
        <v>365</v>
      </c>
      <c r="D101" s="173" t="s">
        <v>366</v>
      </c>
      <c r="E101" s="172" t="s">
        <v>1664</v>
      </c>
      <c r="F101" s="170" t="s">
        <v>37</v>
      </c>
      <c r="G101" s="171" t="s">
        <v>18</v>
      </c>
      <c r="H101" s="170">
        <v>25000</v>
      </c>
      <c r="I101" s="170">
        <f>VLOOKUP($C101,Seguimiento_Mar_2025!$G$3:$Y$357,11,FALSE)</f>
        <v>10000</v>
      </c>
      <c r="J101" s="170">
        <f>VLOOKUP($C101,Seguimiento_Mar_2025!$G$3:$Y$357,15,FALSE)</f>
        <v>0</v>
      </c>
      <c r="K101" s="170">
        <f>VLOOKUP($C101,Seguimiento_Mar_2025!$G$3:$Y$357,16,FALSE)</f>
        <v>548</v>
      </c>
      <c r="L101" s="175">
        <f>VLOOKUP($C101,Seguimiento_Mar_2025!$G$3:$Y$357,18,FALSE)</f>
        <v>0</v>
      </c>
      <c r="M101" s="195">
        <f>VLOOKUP($C101,Seguimiento_Mar_2025!$G$3:$Y$357,19,FALSE)</f>
        <v>2.1919999999999997</v>
      </c>
    </row>
    <row r="102" spans="1:13" s="162" customFormat="1" ht="76.5">
      <c r="A102" s="174" t="s">
        <v>951</v>
      </c>
      <c r="B102" s="173" t="s">
        <v>368</v>
      </c>
      <c r="C102" s="172" t="s">
        <v>369</v>
      </c>
      <c r="D102" s="173" t="s">
        <v>370</v>
      </c>
      <c r="E102" s="172" t="s">
        <v>1664</v>
      </c>
      <c r="F102" s="170" t="s">
        <v>37</v>
      </c>
      <c r="G102" s="171" t="s">
        <v>18</v>
      </c>
      <c r="H102" s="170">
        <v>3414</v>
      </c>
      <c r="I102" s="170">
        <f>VLOOKUP($C102,Seguimiento_Mar_2025!$G$3:$Y$357,11,FALSE)</f>
        <v>700</v>
      </c>
      <c r="J102" s="170">
        <f>VLOOKUP($C102,Seguimiento_Mar_2025!$G$3:$Y$357,15,FALSE)</f>
        <v>216</v>
      </c>
      <c r="K102" s="170">
        <f>VLOOKUP($C102,Seguimiento_Mar_2025!$G$3:$Y$357,16,FALSE)</f>
        <v>840</v>
      </c>
      <c r="L102" s="175">
        <f>VLOOKUP($C102,Seguimiento_Mar_2025!$G$3:$Y$357,18,FALSE)</f>
        <v>30.857142857142854</v>
      </c>
      <c r="M102" s="195">
        <f>VLOOKUP($C102,Seguimiento_Mar_2025!$G$3:$Y$357,19,FALSE)</f>
        <v>24.604569420035148</v>
      </c>
    </row>
    <row r="103" spans="1:13" s="162" customFormat="1" ht="76.5">
      <c r="A103" s="174" t="s">
        <v>951</v>
      </c>
      <c r="B103" s="173" t="s">
        <v>368</v>
      </c>
      <c r="C103" s="172" t="s">
        <v>371</v>
      </c>
      <c r="D103" s="173" t="s">
        <v>372</v>
      </c>
      <c r="E103" s="172" t="s">
        <v>1664</v>
      </c>
      <c r="F103" s="170" t="s">
        <v>19</v>
      </c>
      <c r="G103" s="171" t="s">
        <v>18</v>
      </c>
      <c r="H103" s="170">
        <v>3414</v>
      </c>
      <c r="I103" s="170">
        <f>VLOOKUP($C103,Seguimiento_Mar_2025!$G$3:$Y$357,11,FALSE)</f>
        <v>3150</v>
      </c>
      <c r="J103" s="170">
        <f>VLOOKUP($C103,Seguimiento_Mar_2025!$G$3:$Y$357,15,FALSE)</f>
        <v>1021</v>
      </c>
      <c r="K103" s="170">
        <f>VLOOKUP($C103,Seguimiento_Mar_2025!$G$3:$Y$357,16,FALSE)</f>
        <v>1021</v>
      </c>
      <c r="L103" s="175">
        <f>VLOOKUP($C103,Seguimiento_Mar_2025!$G$3:$Y$357,18,FALSE)</f>
        <v>32.412698412698418</v>
      </c>
      <c r="M103" s="195">
        <f>VLOOKUP($C103,Seguimiento_Mar_2025!$G$3:$Y$357,19,FALSE)</f>
        <v>26.317430620517619</v>
      </c>
    </row>
    <row r="104" spans="1:13" s="162" customFormat="1" ht="76.5">
      <c r="A104" s="174" t="s">
        <v>951</v>
      </c>
      <c r="B104" s="173" t="s">
        <v>368</v>
      </c>
      <c r="C104" s="172" t="s">
        <v>373</v>
      </c>
      <c r="D104" s="173" t="s">
        <v>374</v>
      </c>
      <c r="E104" s="172" t="s">
        <v>1664</v>
      </c>
      <c r="F104" s="170" t="s">
        <v>19</v>
      </c>
      <c r="G104" s="171" t="s">
        <v>18</v>
      </c>
      <c r="H104" s="170">
        <v>88</v>
      </c>
      <c r="I104" s="170">
        <f>VLOOKUP($C104,Seguimiento_Mar_2025!$G$3:$Y$357,11,FALSE)</f>
        <v>88</v>
      </c>
      <c r="J104" s="170">
        <f>VLOOKUP($C104,Seguimiento_Mar_2025!$G$3:$Y$357,15,FALSE)</f>
        <v>85</v>
      </c>
      <c r="K104" s="170">
        <f>VLOOKUP($C104,Seguimiento_Mar_2025!$G$3:$Y$357,16,FALSE)</f>
        <v>85</v>
      </c>
      <c r="L104" s="175">
        <f>VLOOKUP($C104,Seguimiento_Mar_2025!$G$3:$Y$357,18,FALSE)</f>
        <v>96.590909090909093</v>
      </c>
      <c r="M104" s="195">
        <f>VLOOKUP($C104,Seguimiento_Mar_2025!$G$3:$Y$357,19,FALSE)</f>
        <v>48.295454545454547</v>
      </c>
    </row>
    <row r="105" spans="1:13" s="162" customFormat="1" ht="76.5">
      <c r="A105" s="174" t="s">
        <v>951</v>
      </c>
      <c r="B105" s="173" t="s">
        <v>368</v>
      </c>
      <c r="C105" s="172" t="s">
        <v>375</v>
      </c>
      <c r="D105" s="173" t="s">
        <v>376</v>
      </c>
      <c r="E105" s="172" t="s">
        <v>1664</v>
      </c>
      <c r="F105" s="170" t="s">
        <v>37</v>
      </c>
      <c r="G105" s="171" t="s">
        <v>18</v>
      </c>
      <c r="H105" s="170">
        <v>7200</v>
      </c>
      <c r="I105" s="170">
        <f>VLOOKUP($C105,Seguimiento_Mar_2025!$G$3:$Y$357,11,FALSE)</f>
        <v>1800</v>
      </c>
      <c r="J105" s="170">
        <f>VLOOKUP($C105,Seguimiento_Mar_2025!$G$3:$Y$357,15,FALSE)</f>
        <v>0</v>
      </c>
      <c r="K105" s="170">
        <f>VLOOKUP($C105,Seguimiento_Mar_2025!$G$3:$Y$357,16,FALSE)</f>
        <v>6024</v>
      </c>
      <c r="L105" s="175">
        <f>VLOOKUP($C105,Seguimiento_Mar_2025!$G$3:$Y$357,18,FALSE)</f>
        <v>0</v>
      </c>
      <c r="M105" s="195">
        <f>VLOOKUP($C105,Seguimiento_Mar_2025!$G$3:$Y$357,19,FALSE)</f>
        <v>83.666666666666671</v>
      </c>
    </row>
    <row r="106" spans="1:13" s="162" customFormat="1" ht="63.75">
      <c r="A106" s="174" t="s">
        <v>951</v>
      </c>
      <c r="B106" s="173" t="s">
        <v>382</v>
      </c>
      <c r="C106" s="172" t="s">
        <v>383</v>
      </c>
      <c r="D106" s="173" t="s">
        <v>384</v>
      </c>
      <c r="E106" s="172" t="s">
        <v>1664</v>
      </c>
      <c r="F106" s="170" t="s">
        <v>37</v>
      </c>
      <c r="G106" s="171" t="s">
        <v>18</v>
      </c>
      <c r="H106" s="170">
        <v>200</v>
      </c>
      <c r="I106" s="170">
        <f>VLOOKUP($C106,Seguimiento_Mar_2025!$G$3:$Y$357,11,FALSE)</f>
        <v>80</v>
      </c>
      <c r="J106" s="170">
        <f>VLOOKUP($C106,Seguimiento_Mar_2025!$G$3:$Y$357,15,FALSE)</f>
        <v>2</v>
      </c>
      <c r="K106" s="170">
        <f>VLOOKUP($C106,Seguimiento_Mar_2025!$G$3:$Y$357,16,FALSE)</f>
        <v>22</v>
      </c>
      <c r="L106" s="175">
        <f>VLOOKUP($C106,Seguimiento_Mar_2025!$G$3:$Y$357,18,FALSE)</f>
        <v>2.5</v>
      </c>
      <c r="M106" s="195">
        <f>VLOOKUP($C106,Seguimiento_Mar_2025!$G$3:$Y$357,19,FALSE)</f>
        <v>11</v>
      </c>
    </row>
    <row r="107" spans="1:13" s="162" customFormat="1" ht="51">
      <c r="A107" s="174" t="s">
        <v>951</v>
      </c>
      <c r="B107" s="173" t="s">
        <v>382</v>
      </c>
      <c r="C107" s="172" t="s">
        <v>401</v>
      </c>
      <c r="D107" s="173" t="s">
        <v>402</v>
      </c>
      <c r="E107" s="172" t="s">
        <v>1664</v>
      </c>
      <c r="F107" s="170" t="s">
        <v>24</v>
      </c>
      <c r="G107" s="171" t="s">
        <v>18</v>
      </c>
      <c r="H107" s="170">
        <v>1</v>
      </c>
      <c r="I107" s="170">
        <f>VLOOKUP($C107,Seguimiento_Mar_2025!$G$3:$Y$357,11,FALSE)</f>
        <v>1</v>
      </c>
      <c r="J107" s="170">
        <f>VLOOKUP($C107,Seguimiento_Mar_2025!$G$3:$Y$357,15,FALSE)</f>
        <v>0</v>
      </c>
      <c r="K107" s="170">
        <f>VLOOKUP($C107,Seguimiento_Mar_2025!$G$3:$Y$357,16,FALSE)</f>
        <v>0</v>
      </c>
      <c r="L107" s="175">
        <f>VLOOKUP($C107,Seguimiento_Mar_2025!$G$3:$Y$357,18,FALSE)</f>
        <v>0</v>
      </c>
      <c r="M107" s="195">
        <f>VLOOKUP($C107,Seguimiento_Mar_2025!$G$3:$Y$357,19,FALSE)</f>
        <v>0</v>
      </c>
    </row>
    <row r="108" spans="1:13" s="162" customFormat="1" ht="38.25">
      <c r="A108" s="174" t="s">
        <v>951</v>
      </c>
      <c r="B108" s="173" t="s">
        <v>404</v>
      </c>
      <c r="C108" s="172" t="s">
        <v>407</v>
      </c>
      <c r="D108" s="173" t="s">
        <v>408</v>
      </c>
      <c r="E108" s="172" t="s">
        <v>1664</v>
      </c>
      <c r="F108" s="170" t="s">
        <v>24</v>
      </c>
      <c r="G108" s="171" t="s">
        <v>201</v>
      </c>
      <c r="H108" s="170">
        <v>35160</v>
      </c>
      <c r="I108" s="170">
        <f>VLOOKUP($C108,Seguimiento_Mar_2025!$G$3:$Y$357,11,FALSE)</f>
        <v>32030</v>
      </c>
      <c r="J108" s="170">
        <f>VLOOKUP($C108,Seguimiento_Mar_2025!$G$3:$Y$357,15,FALSE)</f>
        <v>29163</v>
      </c>
      <c r="K108" s="170">
        <f>VLOOKUP($C108,Seguimiento_Mar_2025!$G$3:$Y$357,16,FALSE)</f>
        <v>29163</v>
      </c>
      <c r="L108" s="175">
        <f>VLOOKUP($C108,Seguimiento_Mar_2025!$G$3:$Y$357,18,FALSE)</f>
        <v>91.049016546987204</v>
      </c>
      <c r="M108" s="195">
        <f>VLOOKUP($C108,Seguimiento_Mar_2025!$G$3:$Y$357,19,FALSE)</f>
        <v>82.943686006825928</v>
      </c>
    </row>
    <row r="109" spans="1:13" s="162" customFormat="1" ht="38.25">
      <c r="A109" s="174" t="s">
        <v>951</v>
      </c>
      <c r="B109" s="173" t="s">
        <v>404</v>
      </c>
      <c r="C109" s="172" t="s">
        <v>409</v>
      </c>
      <c r="D109" s="173" t="s">
        <v>410</v>
      </c>
      <c r="E109" s="172" t="s">
        <v>1664</v>
      </c>
      <c r="F109" s="170" t="s">
        <v>37</v>
      </c>
      <c r="G109" s="171" t="s">
        <v>18</v>
      </c>
      <c r="H109" s="170">
        <v>6044</v>
      </c>
      <c r="I109" s="170">
        <f>VLOOKUP($C109,Seguimiento_Mar_2025!$G$3:$Y$357,11,FALSE)</f>
        <v>1060</v>
      </c>
      <c r="J109" s="170">
        <f>VLOOKUP($C109,Seguimiento_Mar_2025!$G$3:$Y$357,15,FALSE)</f>
        <v>0</v>
      </c>
      <c r="K109" s="170">
        <f>VLOOKUP($C109,Seguimiento_Mar_2025!$G$3:$Y$357,16,FALSE)</f>
        <v>150</v>
      </c>
      <c r="L109" s="175">
        <f>VLOOKUP($C109,Seguimiento_Mar_2025!$G$3:$Y$357,18,FALSE)</f>
        <v>0</v>
      </c>
      <c r="M109" s="195">
        <f>VLOOKUP($C109,Seguimiento_Mar_2025!$G$3:$Y$357,19,FALSE)</f>
        <v>2.4818001323626735</v>
      </c>
    </row>
    <row r="110" spans="1:13" s="162" customFormat="1" ht="38.25">
      <c r="A110" s="174" t="s">
        <v>951</v>
      </c>
      <c r="B110" s="173" t="s">
        <v>316</v>
      </c>
      <c r="C110" s="172" t="s">
        <v>416</v>
      </c>
      <c r="D110" s="173" t="s">
        <v>417</v>
      </c>
      <c r="E110" s="172" t="s">
        <v>319</v>
      </c>
      <c r="F110" s="170" t="s">
        <v>37</v>
      </c>
      <c r="G110" s="171" t="s">
        <v>18</v>
      </c>
      <c r="H110" s="170">
        <v>300</v>
      </c>
      <c r="I110" s="170">
        <f>VLOOKUP($C110,Seguimiento_Mar_2025!$G$3:$Y$357,11,FALSE)</f>
        <v>80</v>
      </c>
      <c r="J110" s="170">
        <f>VLOOKUP($C110,Seguimiento_Mar_2025!$G$3:$Y$357,15,FALSE)</f>
        <v>0</v>
      </c>
      <c r="K110" s="170">
        <f>VLOOKUP($C110,Seguimiento_Mar_2025!$G$3:$Y$357,16,FALSE)</f>
        <v>102</v>
      </c>
      <c r="L110" s="175">
        <f>VLOOKUP($C110,Seguimiento_Mar_2025!$G$3:$Y$357,18,FALSE)</f>
        <v>0</v>
      </c>
      <c r="M110" s="195">
        <f>VLOOKUP($C110,Seguimiento_Mar_2025!$G$3:$Y$357,19,FALSE)</f>
        <v>34</v>
      </c>
    </row>
    <row r="111" spans="1:13" s="162" customFormat="1" ht="38.25">
      <c r="A111" s="174" t="s">
        <v>951</v>
      </c>
      <c r="B111" s="173" t="s">
        <v>316</v>
      </c>
      <c r="C111" s="172" t="s">
        <v>412</v>
      </c>
      <c r="D111" s="173" t="s">
        <v>413</v>
      </c>
      <c r="E111" s="172" t="s">
        <v>319</v>
      </c>
      <c r="F111" s="170" t="s">
        <v>37</v>
      </c>
      <c r="G111" s="171" t="s">
        <v>18</v>
      </c>
      <c r="H111" s="170">
        <v>55</v>
      </c>
      <c r="I111" s="170">
        <f>VLOOKUP($C111,Seguimiento_Mar_2025!$G$3:$Y$357,11,FALSE)</f>
        <v>14</v>
      </c>
      <c r="J111" s="170">
        <f>VLOOKUP($C111,Seguimiento_Mar_2025!$G$3:$Y$357,15,FALSE)</f>
        <v>0</v>
      </c>
      <c r="K111" s="170">
        <f>VLOOKUP($C111,Seguimiento_Mar_2025!$G$3:$Y$357,16,FALSE)</f>
        <v>11</v>
      </c>
      <c r="L111" s="175">
        <f>VLOOKUP($C111,Seguimiento_Mar_2025!$G$3:$Y$357,18,FALSE)</f>
        <v>0</v>
      </c>
      <c r="M111" s="195">
        <f>VLOOKUP($C111,Seguimiento_Mar_2025!$G$3:$Y$357,19,FALSE)</f>
        <v>20</v>
      </c>
    </row>
    <row r="112" spans="1:13" s="162" customFormat="1" ht="38.25">
      <c r="A112" s="174" t="s">
        <v>951</v>
      </c>
      <c r="B112" s="173" t="s">
        <v>316</v>
      </c>
      <c r="C112" s="172" t="s">
        <v>420</v>
      </c>
      <c r="D112" s="173" t="s">
        <v>421</v>
      </c>
      <c r="E112" s="172" t="s">
        <v>319</v>
      </c>
      <c r="F112" s="170" t="s">
        <v>19</v>
      </c>
      <c r="G112" s="171" t="s">
        <v>18</v>
      </c>
      <c r="H112" s="170">
        <v>100</v>
      </c>
      <c r="I112" s="170">
        <f>VLOOKUP($C112,Seguimiento_Mar_2025!$G$3:$Y$357,11,FALSE)</f>
        <v>100</v>
      </c>
      <c r="J112" s="170">
        <f>VLOOKUP($C112,Seguimiento_Mar_2025!$G$3:$Y$357,15,FALSE)</f>
        <v>0</v>
      </c>
      <c r="K112" s="170">
        <f>VLOOKUP($C112,Seguimiento_Mar_2025!$G$3:$Y$357,16,FALSE)</f>
        <v>0</v>
      </c>
      <c r="L112" s="175">
        <f>VLOOKUP($C112,Seguimiento_Mar_2025!$G$3:$Y$357,18,FALSE)</f>
        <v>0</v>
      </c>
      <c r="M112" s="195">
        <f>VLOOKUP($C112,Seguimiento_Mar_2025!$G$3:$Y$357,19,FALSE)</f>
        <v>0</v>
      </c>
    </row>
    <row r="113" spans="1:13" s="162" customFormat="1" ht="51">
      <c r="A113" s="174" t="s">
        <v>970</v>
      </c>
      <c r="B113" s="173" t="s">
        <v>486</v>
      </c>
      <c r="C113" s="172" t="s">
        <v>487</v>
      </c>
      <c r="D113" s="173" t="s">
        <v>488</v>
      </c>
      <c r="E113" s="172" t="s">
        <v>1657</v>
      </c>
      <c r="F113" s="170" t="s">
        <v>24</v>
      </c>
      <c r="G113" s="171" t="s">
        <v>18</v>
      </c>
      <c r="H113" s="170">
        <v>4000</v>
      </c>
      <c r="I113" s="170">
        <f>VLOOKUP($C113,Seguimiento_Mar_2025!$G$3:$Y$357,11,FALSE)</f>
        <v>1000</v>
      </c>
      <c r="J113" s="170">
        <f>VLOOKUP($C113,Seguimiento_Mar_2025!$G$3:$Y$357,15,FALSE)</f>
        <v>0</v>
      </c>
      <c r="K113" s="170">
        <f>VLOOKUP($C113,Seguimiento_Mar_2025!$G$3:$Y$357,16,FALSE)</f>
        <v>0</v>
      </c>
      <c r="L113" s="175">
        <f>VLOOKUP($C113,Seguimiento_Mar_2025!$G$3:$Y$357,18,FALSE)</f>
        <v>0</v>
      </c>
      <c r="M113" s="195">
        <f>VLOOKUP($C113,Seguimiento_Mar_2025!$G$3:$Y$357,19,FALSE)</f>
        <v>0</v>
      </c>
    </row>
    <row r="114" spans="1:13" s="162" customFormat="1" ht="51">
      <c r="A114" s="174" t="s">
        <v>970</v>
      </c>
      <c r="B114" s="173" t="s">
        <v>486</v>
      </c>
      <c r="C114" s="172" t="s">
        <v>490</v>
      </c>
      <c r="D114" s="173" t="s">
        <v>491</v>
      </c>
      <c r="E114" s="172" t="s">
        <v>1657</v>
      </c>
      <c r="F114" s="170" t="s">
        <v>24</v>
      </c>
      <c r="G114" s="171" t="s">
        <v>18</v>
      </c>
      <c r="H114" s="170">
        <v>4000</v>
      </c>
      <c r="I114" s="170">
        <f>VLOOKUP($C114,Seguimiento_Mar_2025!$G$3:$Y$357,11,FALSE)</f>
        <v>1200</v>
      </c>
      <c r="J114" s="170">
        <f>VLOOKUP($C114,Seguimiento_Mar_2025!$G$3:$Y$357,15,FALSE)</f>
        <v>126</v>
      </c>
      <c r="K114" s="170">
        <f>VLOOKUP($C114,Seguimiento_Mar_2025!$G$3:$Y$357,16,FALSE)</f>
        <v>126</v>
      </c>
      <c r="L114" s="175">
        <f>VLOOKUP($C114,Seguimiento_Mar_2025!$G$3:$Y$357,18,FALSE)</f>
        <v>10.5</v>
      </c>
      <c r="M114" s="195">
        <f>VLOOKUP($C114,Seguimiento_Mar_2025!$G$3:$Y$357,19,FALSE)</f>
        <v>3.15</v>
      </c>
    </row>
    <row r="115" spans="1:13" s="162" customFormat="1" ht="51">
      <c r="A115" s="174" t="s">
        <v>970</v>
      </c>
      <c r="B115" s="173" t="s">
        <v>486</v>
      </c>
      <c r="C115" s="172" t="s">
        <v>492</v>
      </c>
      <c r="D115" s="173" t="s">
        <v>493</v>
      </c>
      <c r="E115" s="172" t="s">
        <v>1657</v>
      </c>
      <c r="F115" s="170" t="s">
        <v>37</v>
      </c>
      <c r="G115" s="171" t="s">
        <v>18</v>
      </c>
      <c r="H115" s="170">
        <v>1</v>
      </c>
      <c r="I115" s="170">
        <f>VLOOKUP($C115,Seguimiento_Mar_2025!$G$3:$Y$357,11,FALSE)</f>
        <v>0.25</v>
      </c>
      <c r="J115" s="170">
        <f>VLOOKUP($C115,Seguimiento_Mar_2025!$G$3:$Y$357,15,FALSE)</f>
        <v>0.06</v>
      </c>
      <c r="K115" s="170">
        <f>VLOOKUP($C115,Seguimiento_Mar_2025!$G$3:$Y$357,16,FALSE)</f>
        <v>0.31</v>
      </c>
      <c r="L115" s="175">
        <f>VLOOKUP($C115,Seguimiento_Mar_2025!$G$3:$Y$357,18,FALSE)</f>
        <v>24</v>
      </c>
      <c r="M115" s="195">
        <f>VLOOKUP($C115,Seguimiento_Mar_2025!$G$3:$Y$357,19,FALSE)</f>
        <v>31</v>
      </c>
    </row>
    <row r="116" spans="1:13" s="162" customFormat="1" ht="63.75">
      <c r="A116" s="174" t="s">
        <v>970</v>
      </c>
      <c r="B116" s="173" t="s">
        <v>506</v>
      </c>
      <c r="C116" s="172" t="s">
        <v>510</v>
      </c>
      <c r="D116" s="173" t="s">
        <v>511</v>
      </c>
      <c r="E116" s="172" t="s">
        <v>1666</v>
      </c>
      <c r="F116" s="170" t="s">
        <v>37</v>
      </c>
      <c r="G116" s="171" t="s">
        <v>18</v>
      </c>
      <c r="H116" s="170">
        <v>1650</v>
      </c>
      <c r="I116" s="170">
        <f>VLOOKUP($C116,Seguimiento_Mar_2025!$G$3:$Y$357,11,FALSE)</f>
        <v>275</v>
      </c>
      <c r="J116" s="170">
        <f>VLOOKUP($C116,Seguimiento_Mar_2025!$G$3:$Y$357,15,FALSE)</f>
        <v>0</v>
      </c>
      <c r="K116" s="170">
        <f>VLOOKUP($C116,Seguimiento_Mar_2025!$G$3:$Y$357,16,FALSE)</f>
        <v>650</v>
      </c>
      <c r="L116" s="175">
        <f>VLOOKUP($C116,Seguimiento_Mar_2025!$G$3:$Y$357,18,FALSE)</f>
        <v>0</v>
      </c>
      <c r="M116" s="195">
        <f>VLOOKUP($C116,Seguimiento_Mar_2025!$G$3:$Y$357,19,FALSE)</f>
        <v>39.393939393939391</v>
      </c>
    </row>
    <row r="117" spans="1:13" s="162" customFormat="1" ht="63.75">
      <c r="A117" s="174" t="s">
        <v>970</v>
      </c>
      <c r="B117" s="173" t="s">
        <v>519</v>
      </c>
      <c r="C117" s="172" t="s">
        <v>520</v>
      </c>
      <c r="D117" s="173" t="s">
        <v>521</v>
      </c>
      <c r="E117" s="172" t="s">
        <v>1667</v>
      </c>
      <c r="F117" s="170" t="s">
        <v>37</v>
      </c>
      <c r="G117" s="171" t="s">
        <v>18</v>
      </c>
      <c r="H117" s="170">
        <v>354</v>
      </c>
      <c r="I117" s="170">
        <f>VLOOKUP($C117,Seguimiento_Mar_2025!$G$3:$Y$357,11,FALSE)</f>
        <v>65</v>
      </c>
      <c r="J117" s="170">
        <f>VLOOKUP($C117,Seguimiento_Mar_2025!$G$3:$Y$357,15,FALSE)</f>
        <v>0</v>
      </c>
      <c r="K117" s="170">
        <f>VLOOKUP($C117,Seguimiento_Mar_2025!$G$3:$Y$357,16,FALSE)</f>
        <v>394</v>
      </c>
      <c r="L117" s="175">
        <f>VLOOKUP($C117,Seguimiento_Mar_2025!$G$3:$Y$357,18,FALSE)</f>
        <v>0</v>
      </c>
      <c r="M117" s="195">
        <f>VLOOKUP($C117,Seguimiento_Mar_2025!$G$3:$Y$357,19,FALSE)</f>
        <v>100</v>
      </c>
    </row>
    <row r="118" spans="1:13" s="162" customFormat="1" ht="63.75">
      <c r="A118" s="174" t="s">
        <v>970</v>
      </c>
      <c r="B118" s="173" t="s">
        <v>519</v>
      </c>
      <c r="C118" s="172" t="s">
        <v>524</v>
      </c>
      <c r="D118" s="173" t="s">
        <v>525</v>
      </c>
      <c r="E118" s="172" t="s">
        <v>1667</v>
      </c>
      <c r="F118" s="170" t="s">
        <v>37</v>
      </c>
      <c r="G118" s="171" t="s">
        <v>18</v>
      </c>
      <c r="H118" s="170">
        <v>10000</v>
      </c>
      <c r="I118" s="170">
        <f>VLOOKUP($C118,Seguimiento_Mar_2025!$G$3:$Y$357,11,FALSE)</f>
        <v>3500</v>
      </c>
      <c r="J118" s="170">
        <f>VLOOKUP($C118,Seguimiento_Mar_2025!$G$3:$Y$357,15,FALSE)</f>
        <v>0</v>
      </c>
      <c r="K118" s="170">
        <f>VLOOKUP($C118,Seguimiento_Mar_2025!$G$3:$Y$357,16,FALSE)</f>
        <v>5959</v>
      </c>
      <c r="L118" s="175">
        <f>VLOOKUP($C118,Seguimiento_Mar_2025!$G$3:$Y$357,18,FALSE)</f>
        <v>0</v>
      </c>
      <c r="M118" s="195">
        <f>VLOOKUP($C118,Seguimiento_Mar_2025!$G$3:$Y$357,19,FALSE)</f>
        <v>59.589999999999996</v>
      </c>
    </row>
    <row r="119" spans="1:13" s="162" customFormat="1" ht="51">
      <c r="A119" s="174" t="s">
        <v>970</v>
      </c>
      <c r="B119" s="173" t="s">
        <v>548</v>
      </c>
      <c r="C119" s="172" t="s">
        <v>553</v>
      </c>
      <c r="D119" s="173" t="s">
        <v>554</v>
      </c>
      <c r="E119" s="172" t="s">
        <v>1658</v>
      </c>
      <c r="F119" s="170" t="s">
        <v>37</v>
      </c>
      <c r="G119" s="171" t="s">
        <v>18</v>
      </c>
      <c r="H119" s="170">
        <v>4000</v>
      </c>
      <c r="I119" s="170">
        <f>VLOOKUP($C119,Seguimiento_Mar_2025!$G$3:$Y$357,11,FALSE)</f>
        <v>1480</v>
      </c>
      <c r="J119" s="170">
        <f>VLOOKUP($C119,Seguimiento_Mar_2025!$G$3:$Y$357,15,FALSE)</f>
        <v>235</v>
      </c>
      <c r="K119" s="170">
        <f>VLOOKUP($C119,Seguimiento_Mar_2025!$G$3:$Y$357,16,FALSE)</f>
        <v>1134</v>
      </c>
      <c r="L119" s="175">
        <f>VLOOKUP($C119,Seguimiento_Mar_2025!$G$3:$Y$357,18,FALSE)</f>
        <v>15.878378378378377</v>
      </c>
      <c r="M119" s="195">
        <f>VLOOKUP($C119,Seguimiento_Mar_2025!$G$3:$Y$357,19,FALSE)</f>
        <v>28.349999999999998</v>
      </c>
    </row>
    <row r="120" spans="1:13" s="162" customFormat="1" ht="51">
      <c r="A120" s="174" t="s">
        <v>970</v>
      </c>
      <c r="B120" s="173" t="s">
        <v>558</v>
      </c>
      <c r="C120" s="172" t="s">
        <v>561</v>
      </c>
      <c r="D120" s="173" t="s">
        <v>562</v>
      </c>
      <c r="E120" s="172" t="s">
        <v>1668</v>
      </c>
      <c r="F120" s="170" t="s">
        <v>37</v>
      </c>
      <c r="G120" s="171" t="s">
        <v>18</v>
      </c>
      <c r="H120" s="170">
        <v>80</v>
      </c>
      <c r="I120" s="170">
        <f>VLOOKUP($C120,Seguimiento_Mar_2025!$G$3:$Y$357,11,FALSE)</f>
        <v>20</v>
      </c>
      <c r="J120" s="170">
        <f>VLOOKUP($C120,Seguimiento_Mar_2025!$G$3:$Y$357,15,FALSE)</f>
        <v>5</v>
      </c>
      <c r="K120" s="170">
        <f>VLOOKUP($C120,Seguimiento_Mar_2025!$G$3:$Y$357,16,FALSE)</f>
        <v>13</v>
      </c>
      <c r="L120" s="175">
        <f>VLOOKUP($C120,Seguimiento_Mar_2025!$G$3:$Y$357,18,FALSE)</f>
        <v>25</v>
      </c>
      <c r="M120" s="195">
        <f>VLOOKUP($C120,Seguimiento_Mar_2025!$G$3:$Y$357,19,FALSE)</f>
        <v>16.25</v>
      </c>
    </row>
    <row r="121" spans="1:13" s="162" customFormat="1" ht="63.75">
      <c r="A121" s="174" t="s">
        <v>970</v>
      </c>
      <c r="B121" s="173" t="s">
        <v>572</v>
      </c>
      <c r="C121" s="172" t="s">
        <v>575</v>
      </c>
      <c r="D121" s="173" t="s">
        <v>576</v>
      </c>
      <c r="E121" s="172" t="s">
        <v>1659</v>
      </c>
      <c r="F121" s="170" t="s">
        <v>37</v>
      </c>
      <c r="G121" s="171" t="s">
        <v>18</v>
      </c>
      <c r="H121" s="170">
        <v>3000</v>
      </c>
      <c r="I121" s="170">
        <f>VLOOKUP($C121,Seguimiento_Mar_2025!$G$3:$Y$357,11,FALSE)</f>
        <v>1000</v>
      </c>
      <c r="J121" s="170">
        <f>VLOOKUP($C121,Seguimiento_Mar_2025!$G$3:$Y$357,15,FALSE)</f>
        <v>5379</v>
      </c>
      <c r="K121" s="170">
        <f>VLOOKUP($C121,Seguimiento_Mar_2025!$G$3:$Y$357,16,FALSE)</f>
        <v>6157</v>
      </c>
      <c r="L121" s="175">
        <f>VLOOKUP($C121,Seguimiento_Mar_2025!$G$3:$Y$357,18,FALSE)</f>
        <v>100</v>
      </c>
      <c r="M121" s="195">
        <f>VLOOKUP($C121,Seguimiento_Mar_2025!$G$3:$Y$357,19,FALSE)</f>
        <v>100</v>
      </c>
    </row>
    <row r="122" spans="1:13" s="162" customFormat="1" ht="63.75">
      <c r="A122" s="174" t="s">
        <v>970</v>
      </c>
      <c r="B122" s="173" t="s">
        <v>580</v>
      </c>
      <c r="C122" s="172" t="s">
        <v>581</v>
      </c>
      <c r="D122" s="173" t="s">
        <v>582</v>
      </c>
      <c r="E122" s="172" t="s">
        <v>1659</v>
      </c>
      <c r="F122" s="170" t="s">
        <v>37</v>
      </c>
      <c r="G122" s="171" t="s">
        <v>18</v>
      </c>
      <c r="H122" s="170">
        <v>2200</v>
      </c>
      <c r="I122" s="170">
        <f>VLOOKUP($C122,Seguimiento_Mar_2025!$G$3:$Y$357,11,FALSE)</f>
        <v>900</v>
      </c>
      <c r="J122" s="170">
        <f>VLOOKUP($C122,Seguimiento_Mar_2025!$G$3:$Y$357,15,FALSE)</f>
        <v>497</v>
      </c>
      <c r="K122" s="170">
        <f>VLOOKUP($C122,Seguimiento_Mar_2025!$G$3:$Y$357,16,FALSE)</f>
        <v>1117</v>
      </c>
      <c r="L122" s="175">
        <f>VLOOKUP($C122,Seguimiento_Mar_2025!$G$3:$Y$357,18,FALSE)</f>
        <v>55.222222222222214</v>
      </c>
      <c r="M122" s="195">
        <f>VLOOKUP($C122,Seguimiento_Mar_2025!$G$3:$Y$357,19,FALSE)</f>
        <v>50.772727272727266</v>
      </c>
    </row>
    <row r="123" spans="1:13" s="162" customFormat="1" ht="38.25">
      <c r="A123" s="174" t="s">
        <v>970</v>
      </c>
      <c r="B123" s="173" t="s">
        <v>588</v>
      </c>
      <c r="C123" s="172" t="s">
        <v>593</v>
      </c>
      <c r="D123" s="173" t="s">
        <v>594</v>
      </c>
      <c r="E123" s="172" t="s">
        <v>1659</v>
      </c>
      <c r="F123" s="170" t="s">
        <v>37</v>
      </c>
      <c r="G123" s="171" t="s">
        <v>18</v>
      </c>
      <c r="H123" s="170">
        <v>5</v>
      </c>
      <c r="I123" s="170">
        <f>VLOOKUP($C123,Seguimiento_Mar_2025!$G$3:$Y$357,11,FALSE)</f>
        <v>1</v>
      </c>
      <c r="J123" s="170">
        <f>VLOOKUP($C123,Seguimiento_Mar_2025!$G$3:$Y$357,15,FALSE)</f>
        <v>0</v>
      </c>
      <c r="K123" s="170">
        <f>VLOOKUP($C123,Seguimiento_Mar_2025!$G$3:$Y$357,16,FALSE)</f>
        <v>2</v>
      </c>
      <c r="L123" s="175">
        <f>VLOOKUP($C123,Seguimiento_Mar_2025!$G$3:$Y$357,18,FALSE)</f>
        <v>0</v>
      </c>
      <c r="M123" s="195">
        <f>VLOOKUP($C123,Seguimiento_Mar_2025!$G$3:$Y$357,19,FALSE)</f>
        <v>40</v>
      </c>
    </row>
    <row r="124" spans="1:13" s="162" customFormat="1" ht="51">
      <c r="A124" s="174" t="s">
        <v>970</v>
      </c>
      <c r="B124" s="173" t="s">
        <v>596</v>
      </c>
      <c r="C124" s="172" t="s">
        <v>599</v>
      </c>
      <c r="D124" s="173" t="s">
        <v>600</v>
      </c>
      <c r="E124" s="172" t="s">
        <v>1659</v>
      </c>
      <c r="F124" s="170" t="s">
        <v>37</v>
      </c>
      <c r="G124" s="171" t="s">
        <v>18</v>
      </c>
      <c r="H124" s="170">
        <v>4</v>
      </c>
      <c r="I124" s="170">
        <f>VLOOKUP($C124,Seguimiento_Mar_2025!$G$3:$Y$357,11,FALSE)</f>
        <v>1</v>
      </c>
      <c r="J124" s="170">
        <f>VLOOKUP($C124,Seguimiento_Mar_2025!$G$3:$Y$357,15,FALSE)</f>
        <v>0</v>
      </c>
      <c r="K124" s="170">
        <f>VLOOKUP($C124,Seguimiento_Mar_2025!$G$3:$Y$357,16,FALSE)</f>
        <v>1.33</v>
      </c>
      <c r="L124" s="175">
        <f>VLOOKUP($C124,Seguimiento_Mar_2025!$G$3:$Y$357,18,FALSE)</f>
        <v>0</v>
      </c>
      <c r="M124" s="195">
        <f>VLOOKUP($C124,Seguimiento_Mar_2025!$G$3:$Y$357,19,FALSE)</f>
        <v>33.25</v>
      </c>
    </row>
    <row r="125" spans="1:13" s="162" customFormat="1" ht="51">
      <c r="A125" s="174" t="s">
        <v>984</v>
      </c>
      <c r="B125" s="173" t="s">
        <v>623</v>
      </c>
      <c r="C125" s="172" t="s">
        <v>624</v>
      </c>
      <c r="D125" s="173" t="s">
        <v>625</v>
      </c>
      <c r="E125" s="172" t="s">
        <v>1669</v>
      </c>
      <c r="F125" s="170" t="s">
        <v>19</v>
      </c>
      <c r="G125" s="171" t="s">
        <v>18</v>
      </c>
      <c r="H125" s="170">
        <v>12</v>
      </c>
      <c r="I125" s="170">
        <f>VLOOKUP($C125,Seguimiento_Mar_2025!$G$3:$Y$357,11,FALSE)</f>
        <v>12</v>
      </c>
      <c r="J125" s="170">
        <f>VLOOKUP($C125,Seguimiento_Mar_2025!$G$3:$Y$357,15,FALSE)</f>
        <v>0</v>
      </c>
      <c r="K125" s="170">
        <f>VLOOKUP($C125,Seguimiento_Mar_2025!$G$3:$Y$357,16,FALSE)</f>
        <v>0</v>
      </c>
      <c r="L125" s="175">
        <f>VLOOKUP($C125,Seguimiento_Mar_2025!$G$3:$Y$357,18,FALSE)</f>
        <v>0</v>
      </c>
      <c r="M125" s="195">
        <f>VLOOKUP($C125,Seguimiento_Mar_2025!$G$3:$Y$357,19,FALSE)</f>
        <v>20.833333333333336</v>
      </c>
    </row>
    <row r="126" spans="1:13" s="162" customFormat="1" ht="51">
      <c r="A126" s="174" t="s">
        <v>984</v>
      </c>
      <c r="B126" s="173" t="s">
        <v>623</v>
      </c>
      <c r="C126" s="172" t="s">
        <v>626</v>
      </c>
      <c r="D126" s="173" t="s">
        <v>627</v>
      </c>
      <c r="E126" s="172" t="s">
        <v>1669</v>
      </c>
      <c r="F126" s="170" t="s">
        <v>19</v>
      </c>
      <c r="G126" s="171" t="s">
        <v>18</v>
      </c>
      <c r="H126" s="170">
        <v>10</v>
      </c>
      <c r="I126" s="170">
        <f>VLOOKUP($C126,Seguimiento_Mar_2025!$G$3:$Y$357,11,FALSE)</f>
        <v>10</v>
      </c>
      <c r="J126" s="170">
        <f>VLOOKUP($C126,Seguimiento_Mar_2025!$G$3:$Y$357,15,FALSE)</f>
        <v>0</v>
      </c>
      <c r="K126" s="170">
        <f>VLOOKUP($C126,Seguimiento_Mar_2025!$G$3:$Y$357,16,FALSE)</f>
        <v>0</v>
      </c>
      <c r="L126" s="175">
        <f>VLOOKUP($C126,Seguimiento_Mar_2025!$G$3:$Y$357,18,FALSE)</f>
        <v>0</v>
      </c>
      <c r="M126" s="195">
        <f>VLOOKUP($C126,Seguimiento_Mar_2025!$G$3:$Y$357,19,FALSE)</f>
        <v>25</v>
      </c>
    </row>
    <row r="127" spans="1:13" s="162" customFormat="1" ht="38.25">
      <c r="A127" s="174" t="s">
        <v>1003</v>
      </c>
      <c r="B127" s="173" t="s">
        <v>713</v>
      </c>
      <c r="C127" s="172" t="s">
        <v>714</v>
      </c>
      <c r="D127" s="173" t="s">
        <v>715</v>
      </c>
      <c r="E127" s="172" t="s">
        <v>1659</v>
      </c>
      <c r="F127" s="170" t="s">
        <v>37</v>
      </c>
      <c r="G127" s="171" t="s">
        <v>255</v>
      </c>
      <c r="H127" s="170">
        <v>4</v>
      </c>
      <c r="I127" s="170">
        <f>VLOOKUP($C127,Seguimiento_Mar_2025!$G$3:$Y$357,11,FALSE)</f>
        <v>1</v>
      </c>
      <c r="J127" s="170">
        <f>VLOOKUP($C127,Seguimiento_Mar_2025!$G$3:$Y$357,15,FALSE)</f>
        <v>0</v>
      </c>
      <c r="K127" s="170">
        <f>VLOOKUP($C127,Seguimiento_Mar_2025!$G$3:$Y$357,16,FALSE)</f>
        <v>1</v>
      </c>
      <c r="L127" s="175">
        <f>VLOOKUP($C127,Seguimiento_Mar_2025!$G$3:$Y$357,18,FALSE)</f>
        <v>0</v>
      </c>
      <c r="M127" s="195">
        <f>VLOOKUP($C127,Seguimiento_Mar_2025!$G$3:$Y$357,19,FALSE)</f>
        <v>25</v>
      </c>
    </row>
    <row r="128" spans="1:13" s="162" customFormat="1" ht="21">
      <c r="A128" s="165" t="s">
        <v>1670</v>
      </c>
      <c r="B128" s="166"/>
      <c r="C128" s="166"/>
      <c r="D128" s="166"/>
      <c r="E128" s="168"/>
      <c r="F128" s="168"/>
      <c r="G128" s="168"/>
      <c r="H128" s="168"/>
      <c r="I128" s="167"/>
      <c r="J128" s="166"/>
      <c r="K128" s="166"/>
      <c r="L128" s="194">
        <v>27.717771430892888</v>
      </c>
      <c r="M128" s="194">
        <v>27.375403211712428</v>
      </c>
    </row>
    <row r="132" spans="12:12">
      <c r="L132" s="193"/>
    </row>
  </sheetData>
  <protectedRanges>
    <protectedRange algorithmName="SHA-512" hashValue="A/CleMGd7snm6TgYeWeelmy4O7OofPEaLLFY+K6O3D0iEB8ixq55S9UR1OzniFaLIHyfgpTDVzDsRviKpmuNUA==" saltValue="u+1F0qjDPxTzSaCi5TijnA==" spinCount="100000" sqref="I1 I20 I27 I50 I128:I1048576" name="AVANCEPORACTIVIDADES"/>
  </protectedRanges>
  <autoFilter ref="A2:M128" xr:uid="{00000000-0009-0000-0000-000006000000}"/>
  <dataConsolidate/>
  <mergeCells count="1">
    <mergeCell ref="A1:M1"/>
  </mergeCells>
  <dataValidations count="2">
    <dataValidation allowBlank="1" showErrorMessage="1" prompt="número (#)_x005f_x000a_porcentaje (%)_x005f_x000a_hectáreas (ha)_x005f_x000a_metros cuadrados (m2)_x005f_x000a_entre otras" sqref="G93 G95:G109 G90:G91" xr:uid="{00000000-0002-0000-0600-000000000000}"/>
    <dataValidation allowBlank="1" showErrorMessage="1" prompt="número (#)_x000a_porcentaje (%)_x000a_hectáreas (ha)_x000a_metros cuadrados (m2)_x000a_entre otras" sqref="G43:G51 G55:G58 G61:G67 G72:G89 G110:G115 G119:G127 H4:H127 G4:G27" xr:uid="{00000000-0002-0000-0600-000001000000}"/>
  </dataValidations>
  <pageMargins left="0.43307086614173229" right="0.43307086614173229" top="0.39370078740157483" bottom="0.35433070866141736" header="0.31496062992125984" footer="0.31496062992125984"/>
  <pageSetup paperSize="5" orientation="landscape"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194"/>
  <sheetViews>
    <sheetView workbookViewId="0">
      <selection activeCell="E2" sqref="E2"/>
    </sheetView>
  </sheetViews>
  <sheetFormatPr defaultColWidth="9.140625" defaultRowHeight="15"/>
  <cols>
    <col min="5" max="5" width="20.85546875" customWidth="1"/>
  </cols>
  <sheetData>
    <row r="1" spans="5:6">
      <c r="E1" t="s">
        <v>1671</v>
      </c>
      <c r="F1" t="s">
        <v>1672</v>
      </c>
    </row>
    <row r="2" spans="5:6">
      <c r="E2" t="s">
        <v>1271</v>
      </c>
      <c r="F2" t="s">
        <v>1673</v>
      </c>
    </row>
    <row r="3" spans="5:6">
      <c r="E3" t="s">
        <v>1303</v>
      </c>
      <c r="F3" t="s">
        <v>1674</v>
      </c>
    </row>
    <row r="4" spans="5:6">
      <c r="E4" t="s">
        <v>1304</v>
      </c>
      <c r="F4" t="s">
        <v>1675</v>
      </c>
    </row>
    <row r="5" spans="5:6">
      <c r="E5" t="s">
        <v>1230</v>
      </c>
      <c r="F5" t="s">
        <v>1676</v>
      </c>
    </row>
    <row r="6" spans="5:6">
      <c r="E6" t="s">
        <v>1305</v>
      </c>
      <c r="F6" t="s">
        <v>1677</v>
      </c>
    </row>
    <row r="7" spans="5:6">
      <c r="E7" t="s">
        <v>1241</v>
      </c>
      <c r="F7" t="s">
        <v>1678</v>
      </c>
    </row>
    <row r="8" spans="5:6">
      <c r="E8" t="s">
        <v>1277</v>
      </c>
      <c r="F8" t="s">
        <v>1679</v>
      </c>
    </row>
    <row r="9" spans="5:6">
      <c r="E9" t="s">
        <v>1278</v>
      </c>
      <c r="F9" t="s">
        <v>1680</v>
      </c>
    </row>
    <row r="10" spans="5:6">
      <c r="E10" t="s">
        <v>1306</v>
      </c>
      <c r="F10" t="s">
        <v>1681</v>
      </c>
    </row>
    <row r="11" spans="5:6">
      <c r="E11" t="s">
        <v>1307</v>
      </c>
      <c r="F11" t="s">
        <v>1682</v>
      </c>
    </row>
    <row r="12" spans="5:6">
      <c r="E12" t="s">
        <v>1257</v>
      </c>
      <c r="F12" t="s">
        <v>1683</v>
      </c>
    </row>
    <row r="13" spans="5:6">
      <c r="E13" t="s">
        <v>1225</v>
      </c>
      <c r="F13" t="s">
        <v>1684</v>
      </c>
    </row>
    <row r="14" spans="5:6">
      <c r="E14" t="s">
        <v>1308</v>
      </c>
      <c r="F14" t="s">
        <v>1685</v>
      </c>
    </row>
    <row r="15" spans="5:6">
      <c r="E15" t="s">
        <v>1269</v>
      </c>
      <c r="F15" t="s">
        <v>1686</v>
      </c>
    </row>
    <row r="16" spans="5:6">
      <c r="E16" t="s">
        <v>1309</v>
      </c>
      <c r="F16" t="s">
        <v>1687</v>
      </c>
    </row>
    <row r="17" spans="5:6">
      <c r="E17" t="s">
        <v>1310</v>
      </c>
      <c r="F17" t="s">
        <v>1688</v>
      </c>
    </row>
    <row r="18" spans="5:6">
      <c r="E18" t="s">
        <v>1279</v>
      </c>
      <c r="F18" t="s">
        <v>1689</v>
      </c>
    </row>
    <row r="19" spans="5:6">
      <c r="E19" t="s">
        <v>1311</v>
      </c>
      <c r="F19" t="s">
        <v>1690</v>
      </c>
    </row>
    <row r="20" spans="5:6">
      <c r="E20" t="s">
        <v>1272</v>
      </c>
      <c r="F20" t="s">
        <v>1691</v>
      </c>
    </row>
    <row r="21" spans="5:6">
      <c r="E21" t="s">
        <v>1280</v>
      </c>
      <c r="F21" t="s">
        <v>1692</v>
      </c>
    </row>
    <row r="22" spans="5:6">
      <c r="E22" t="s">
        <v>1312</v>
      </c>
      <c r="F22" t="s">
        <v>1693</v>
      </c>
    </row>
    <row r="23" spans="5:6">
      <c r="E23" t="s">
        <v>1264</v>
      </c>
      <c r="F23" t="s">
        <v>1694</v>
      </c>
    </row>
    <row r="24" spans="5:6">
      <c r="E24" t="s">
        <v>1313</v>
      </c>
      <c r="F24" t="s">
        <v>1695</v>
      </c>
    </row>
    <row r="25" spans="5:6">
      <c r="E25" t="s">
        <v>1314</v>
      </c>
      <c r="F25" t="s">
        <v>1696</v>
      </c>
    </row>
    <row r="26" spans="5:6">
      <c r="E26" t="s">
        <v>1315</v>
      </c>
      <c r="F26" t="s">
        <v>1697</v>
      </c>
    </row>
    <row r="27" spans="5:6">
      <c r="E27" t="s">
        <v>1316</v>
      </c>
      <c r="F27" t="s">
        <v>1698</v>
      </c>
    </row>
    <row r="28" spans="5:6">
      <c r="E28" t="s">
        <v>1299</v>
      </c>
      <c r="F28" t="s">
        <v>1699</v>
      </c>
    </row>
    <row r="29" spans="5:6">
      <c r="E29" t="s">
        <v>1273</v>
      </c>
      <c r="F29" t="s">
        <v>1700</v>
      </c>
    </row>
    <row r="30" spans="5:6">
      <c r="E30" t="s">
        <v>1266</v>
      </c>
      <c r="F30" t="s">
        <v>1701</v>
      </c>
    </row>
    <row r="31" spans="5:6">
      <c r="E31" t="s">
        <v>1292</v>
      </c>
      <c r="F31" t="s">
        <v>1702</v>
      </c>
    </row>
    <row r="32" spans="5:6">
      <c r="E32" t="s">
        <v>1265</v>
      </c>
      <c r="F32" t="s">
        <v>1703</v>
      </c>
    </row>
    <row r="33" spans="5:6">
      <c r="E33" t="s">
        <v>1258</v>
      </c>
      <c r="F33" t="s">
        <v>1704</v>
      </c>
    </row>
    <row r="34" spans="5:6">
      <c r="E34" t="s">
        <v>1281</v>
      </c>
      <c r="F34" t="s">
        <v>1705</v>
      </c>
    </row>
    <row r="35" spans="5:6">
      <c r="E35" t="s">
        <v>1254</v>
      </c>
      <c r="F35" t="s">
        <v>1706</v>
      </c>
    </row>
    <row r="36" spans="5:6">
      <c r="E36" t="s">
        <v>1317</v>
      </c>
      <c r="F36" t="s">
        <v>1707</v>
      </c>
    </row>
    <row r="37" spans="5:6">
      <c r="E37" t="s">
        <v>1276</v>
      </c>
      <c r="F37" t="s">
        <v>1708</v>
      </c>
    </row>
    <row r="38" spans="5:6">
      <c r="E38" t="s">
        <v>1318</v>
      </c>
      <c r="F38" t="s">
        <v>1709</v>
      </c>
    </row>
    <row r="39" spans="5:6">
      <c r="E39" t="s">
        <v>1245</v>
      </c>
      <c r="F39" t="s">
        <v>1710</v>
      </c>
    </row>
    <row r="40" spans="5:6">
      <c r="E40" t="s">
        <v>1231</v>
      </c>
      <c r="F40" t="s">
        <v>1711</v>
      </c>
    </row>
    <row r="41" spans="5:6">
      <c r="E41" t="s">
        <v>1319</v>
      </c>
      <c r="F41" t="s">
        <v>1712</v>
      </c>
    </row>
    <row r="42" spans="5:6">
      <c r="E42" t="s">
        <v>1270</v>
      </c>
      <c r="F42" t="s">
        <v>1713</v>
      </c>
    </row>
    <row r="43" spans="5:6">
      <c r="E43" t="s">
        <v>1253</v>
      </c>
      <c r="F43" t="s">
        <v>1714</v>
      </c>
    </row>
    <row r="44" spans="5:6">
      <c r="E44" t="s">
        <v>1320</v>
      </c>
      <c r="F44" t="s">
        <v>1715</v>
      </c>
    </row>
    <row r="45" spans="5:6">
      <c r="E45" t="s">
        <v>1244</v>
      </c>
      <c r="F45" t="s">
        <v>1716</v>
      </c>
    </row>
    <row r="46" spans="5:6">
      <c r="E46" t="s">
        <v>1321</v>
      </c>
      <c r="F46" t="s">
        <v>1717</v>
      </c>
    </row>
    <row r="47" spans="5:6">
      <c r="E47" t="s">
        <v>1235</v>
      </c>
      <c r="F47" t="s">
        <v>1718</v>
      </c>
    </row>
    <row r="48" spans="5:6">
      <c r="E48" t="s">
        <v>1246</v>
      </c>
      <c r="F48" t="s">
        <v>1719</v>
      </c>
    </row>
    <row r="49" spans="5:6">
      <c r="E49" t="s">
        <v>1322</v>
      </c>
      <c r="F49" t="s">
        <v>1720</v>
      </c>
    </row>
    <row r="50" spans="5:6">
      <c r="E50" t="s">
        <v>1323</v>
      </c>
      <c r="F50" t="s">
        <v>1721</v>
      </c>
    </row>
    <row r="51" spans="5:6">
      <c r="E51" t="s">
        <v>1324</v>
      </c>
      <c r="F51" t="s">
        <v>1722</v>
      </c>
    </row>
    <row r="52" spans="5:6">
      <c r="E52" t="s">
        <v>1325</v>
      </c>
      <c r="F52" t="s">
        <v>1723</v>
      </c>
    </row>
    <row r="53" spans="5:6">
      <c r="E53" t="s">
        <v>1261</v>
      </c>
      <c r="F53" t="s">
        <v>1724</v>
      </c>
    </row>
    <row r="54" spans="5:6">
      <c r="E54" t="s">
        <v>1326</v>
      </c>
      <c r="F54" t="s">
        <v>1725</v>
      </c>
    </row>
    <row r="55" spans="5:6">
      <c r="E55" t="s">
        <v>1234</v>
      </c>
      <c r="F55" t="s">
        <v>1726</v>
      </c>
    </row>
    <row r="56" spans="5:6">
      <c r="E56" t="s">
        <v>1282</v>
      </c>
      <c r="F56" t="s">
        <v>1727</v>
      </c>
    </row>
    <row r="57" spans="5:6">
      <c r="E57" t="s">
        <v>1327</v>
      </c>
      <c r="F57" t="s">
        <v>1728</v>
      </c>
    </row>
    <row r="58" spans="5:6">
      <c r="E58" t="s">
        <v>1328</v>
      </c>
      <c r="F58" t="s">
        <v>1729</v>
      </c>
    </row>
    <row r="59" spans="5:6">
      <c r="E59" t="s">
        <v>1293</v>
      </c>
      <c r="F59" t="s">
        <v>1730</v>
      </c>
    </row>
    <row r="60" spans="5:6">
      <c r="E60" t="s">
        <v>1283</v>
      </c>
      <c r="F60" t="s">
        <v>1731</v>
      </c>
    </row>
    <row r="61" spans="5:6">
      <c r="E61" t="s">
        <v>1329</v>
      </c>
      <c r="F61" t="s">
        <v>1732</v>
      </c>
    </row>
    <row r="62" spans="5:6">
      <c r="E62" t="s">
        <v>1238</v>
      </c>
      <c r="F62" t="s">
        <v>1733</v>
      </c>
    </row>
    <row r="63" spans="5:6">
      <c r="E63" t="s">
        <v>1330</v>
      </c>
      <c r="F63" t="s">
        <v>1734</v>
      </c>
    </row>
    <row r="64" spans="5:6">
      <c r="E64" t="s">
        <v>1237</v>
      </c>
      <c r="F64" t="s">
        <v>1735</v>
      </c>
    </row>
    <row r="65" spans="5:6">
      <c r="E65" t="s">
        <v>1331</v>
      </c>
      <c r="F65" t="s">
        <v>1736</v>
      </c>
    </row>
    <row r="66" spans="5:6">
      <c r="E66" t="s">
        <v>1332</v>
      </c>
      <c r="F66" t="s">
        <v>1737</v>
      </c>
    </row>
    <row r="67" spans="5:6">
      <c r="E67" t="s">
        <v>1294</v>
      </c>
      <c r="F67" t="s">
        <v>1738</v>
      </c>
    </row>
    <row r="68" spans="5:6">
      <c r="E68" t="s">
        <v>1333</v>
      </c>
      <c r="F68" t="s">
        <v>1739</v>
      </c>
    </row>
    <row r="69" spans="5:6">
      <c r="E69" t="s">
        <v>1240</v>
      </c>
      <c r="F69" t="s">
        <v>1740</v>
      </c>
    </row>
    <row r="70" spans="5:6">
      <c r="E70" t="s">
        <v>1275</v>
      </c>
      <c r="F70" t="s">
        <v>1741</v>
      </c>
    </row>
    <row r="71" spans="5:6">
      <c r="E71" t="s">
        <v>1334</v>
      </c>
      <c r="F71" t="s">
        <v>1742</v>
      </c>
    </row>
    <row r="72" spans="5:6">
      <c r="E72" t="s">
        <v>1256</v>
      </c>
      <c r="F72" t="s">
        <v>1743</v>
      </c>
    </row>
    <row r="73" spans="5:6">
      <c r="E73" t="s">
        <v>1284</v>
      </c>
      <c r="F73" t="s">
        <v>1744</v>
      </c>
    </row>
    <row r="74" spans="5:6">
      <c r="E74" t="s">
        <v>1243</v>
      </c>
      <c r="F74" t="s">
        <v>1745</v>
      </c>
    </row>
    <row r="75" spans="5:6">
      <c r="E75" t="s">
        <v>1285</v>
      </c>
      <c r="F75" t="s">
        <v>1746</v>
      </c>
    </row>
    <row r="76" spans="5:6">
      <c r="E76" t="s">
        <v>1286</v>
      </c>
      <c r="F76" t="s">
        <v>1747</v>
      </c>
    </row>
    <row r="77" spans="5:6">
      <c r="E77" t="s">
        <v>1239</v>
      </c>
      <c r="F77" t="s">
        <v>1748</v>
      </c>
    </row>
    <row r="78" spans="5:6">
      <c r="E78" t="s">
        <v>1228</v>
      </c>
      <c r="F78" t="s">
        <v>1749</v>
      </c>
    </row>
    <row r="79" spans="5:6">
      <c r="E79" t="s">
        <v>1274</v>
      </c>
      <c r="F79" t="s">
        <v>1750</v>
      </c>
    </row>
    <row r="80" spans="5:6">
      <c r="E80" t="s">
        <v>1589</v>
      </c>
    </row>
    <row r="81" spans="1:6">
      <c r="A81" t="s">
        <v>1751</v>
      </c>
      <c r="B81" t="s">
        <v>1752</v>
      </c>
      <c r="C81" t="s">
        <v>1753</v>
      </c>
      <c r="D81" t="s">
        <v>1754</v>
      </c>
      <c r="E81" t="s">
        <v>1335</v>
      </c>
      <c r="F81" t="s">
        <v>1754</v>
      </c>
    </row>
    <row r="82" spans="1:6">
      <c r="A82" t="s">
        <v>1755</v>
      </c>
      <c r="B82" t="s">
        <v>1756</v>
      </c>
      <c r="C82" t="s">
        <v>1757</v>
      </c>
      <c r="D82" t="s">
        <v>1758</v>
      </c>
      <c r="E82" t="s">
        <v>1295</v>
      </c>
      <c r="F82" t="s">
        <v>1758</v>
      </c>
    </row>
    <row r="83" spans="1:6">
      <c r="A83" t="s">
        <v>1759</v>
      </c>
      <c r="B83" t="s">
        <v>1760</v>
      </c>
      <c r="C83" t="s">
        <v>1761</v>
      </c>
      <c r="D83" t="s">
        <v>1762</v>
      </c>
      <c r="E83" t="s">
        <v>1260</v>
      </c>
      <c r="F83" t="s">
        <v>1762</v>
      </c>
    </row>
    <row r="84" spans="1:6">
      <c r="A84" t="s">
        <v>1759</v>
      </c>
      <c r="B84" t="s">
        <v>1760</v>
      </c>
      <c r="C84" t="s">
        <v>1761</v>
      </c>
      <c r="D84" t="s">
        <v>1763</v>
      </c>
      <c r="E84" t="s">
        <v>1287</v>
      </c>
      <c r="F84" t="s">
        <v>1763</v>
      </c>
    </row>
    <row r="85" spans="1:6">
      <c r="A85" t="s">
        <v>1759</v>
      </c>
      <c r="B85" t="s">
        <v>1760</v>
      </c>
      <c r="C85" t="s">
        <v>1761</v>
      </c>
      <c r="D85" t="s">
        <v>1764</v>
      </c>
      <c r="E85" t="s">
        <v>1268</v>
      </c>
      <c r="F85" t="s">
        <v>1764</v>
      </c>
    </row>
    <row r="86" spans="1:6">
      <c r="A86" t="s">
        <v>1765</v>
      </c>
      <c r="B86" t="s">
        <v>1766</v>
      </c>
      <c r="C86" t="s">
        <v>1767</v>
      </c>
      <c r="D86" t="s">
        <v>1768</v>
      </c>
      <c r="E86" t="s">
        <v>1336</v>
      </c>
      <c r="F86" t="s">
        <v>1768</v>
      </c>
    </row>
    <row r="87" spans="1:6">
      <c r="A87" t="s">
        <v>1769</v>
      </c>
      <c r="B87" t="s">
        <v>1770</v>
      </c>
      <c r="C87" t="s">
        <v>1771</v>
      </c>
      <c r="D87" t="s">
        <v>1772</v>
      </c>
      <c r="E87" t="s">
        <v>1337</v>
      </c>
      <c r="F87" t="s">
        <v>1772</v>
      </c>
    </row>
    <row r="88" spans="1:6">
      <c r="A88" t="s">
        <v>1751</v>
      </c>
      <c r="B88" t="s">
        <v>1752</v>
      </c>
      <c r="C88" t="s">
        <v>1773</v>
      </c>
      <c r="D88" t="s">
        <v>1774</v>
      </c>
      <c r="E88" t="s">
        <v>1338</v>
      </c>
      <c r="F88" t="s">
        <v>1774</v>
      </c>
    </row>
    <row r="89" spans="1:6">
      <c r="A89" t="s">
        <v>1775</v>
      </c>
      <c r="B89" t="s">
        <v>1776</v>
      </c>
      <c r="C89" t="s">
        <v>1777</v>
      </c>
      <c r="D89" t="s">
        <v>1778</v>
      </c>
      <c r="E89" t="s">
        <v>1339</v>
      </c>
      <c r="F89" t="s">
        <v>1778</v>
      </c>
    </row>
    <row r="90" spans="1:6">
      <c r="A90" t="s">
        <v>1755</v>
      </c>
      <c r="B90" t="s">
        <v>1756</v>
      </c>
      <c r="C90" t="s">
        <v>1779</v>
      </c>
      <c r="D90" t="s">
        <v>1780</v>
      </c>
      <c r="E90" t="s">
        <v>1300</v>
      </c>
      <c r="F90" t="s">
        <v>1780</v>
      </c>
    </row>
    <row r="91" spans="1:6">
      <c r="A91" t="s">
        <v>1781</v>
      </c>
      <c r="B91" t="s">
        <v>1782</v>
      </c>
      <c r="C91" t="s">
        <v>1783</v>
      </c>
      <c r="D91" t="s">
        <v>1784</v>
      </c>
      <c r="E91" t="s">
        <v>1340</v>
      </c>
      <c r="F91" t="s">
        <v>1784</v>
      </c>
    </row>
    <row r="92" spans="1:6">
      <c r="A92" t="s">
        <v>1769</v>
      </c>
      <c r="B92" t="s">
        <v>1770</v>
      </c>
      <c r="C92" t="s">
        <v>1785</v>
      </c>
      <c r="D92" t="s">
        <v>1786</v>
      </c>
      <c r="E92" t="s">
        <v>1242</v>
      </c>
      <c r="F92" t="s">
        <v>1786</v>
      </c>
    </row>
    <row r="93" spans="1:6">
      <c r="A93" t="s">
        <v>1769</v>
      </c>
      <c r="B93" t="s">
        <v>1770</v>
      </c>
      <c r="C93" t="s">
        <v>1787</v>
      </c>
      <c r="D93" t="s">
        <v>1788</v>
      </c>
      <c r="E93" t="s">
        <v>1302</v>
      </c>
      <c r="F93" t="s">
        <v>1788</v>
      </c>
    </row>
    <row r="94" spans="1:6">
      <c r="A94" t="s">
        <v>1751</v>
      </c>
      <c r="B94" t="s">
        <v>1752</v>
      </c>
      <c r="C94" t="s">
        <v>1773</v>
      </c>
      <c r="D94" t="s">
        <v>1789</v>
      </c>
      <c r="E94" t="s">
        <v>1236</v>
      </c>
      <c r="F94" t="s">
        <v>1789</v>
      </c>
    </row>
    <row r="95" spans="1:6">
      <c r="A95" t="s">
        <v>1781</v>
      </c>
      <c r="B95" t="s">
        <v>1782</v>
      </c>
      <c r="C95" t="s">
        <v>1790</v>
      </c>
      <c r="D95" t="s">
        <v>1791</v>
      </c>
      <c r="E95" t="s">
        <v>1288</v>
      </c>
      <c r="F95" t="s">
        <v>1791</v>
      </c>
    </row>
    <row r="96" spans="1:6">
      <c r="A96" t="s">
        <v>1792</v>
      </c>
      <c r="B96" t="s">
        <v>1793</v>
      </c>
      <c r="C96" t="s">
        <v>1794</v>
      </c>
      <c r="D96" t="s">
        <v>1795</v>
      </c>
      <c r="E96" t="s">
        <v>1226</v>
      </c>
      <c r="F96" t="s">
        <v>1795</v>
      </c>
    </row>
    <row r="97" spans="1:6">
      <c r="A97" t="s">
        <v>1769</v>
      </c>
      <c r="B97" t="s">
        <v>1770</v>
      </c>
      <c r="C97" t="s">
        <v>1787</v>
      </c>
      <c r="D97" t="s">
        <v>1796</v>
      </c>
      <c r="E97" t="s">
        <v>1298</v>
      </c>
      <c r="F97" t="s">
        <v>1796</v>
      </c>
    </row>
    <row r="98" spans="1:6">
      <c r="A98" t="s">
        <v>1781</v>
      </c>
      <c r="B98" t="s">
        <v>1782</v>
      </c>
      <c r="C98" t="s">
        <v>1790</v>
      </c>
      <c r="D98" t="s">
        <v>1797</v>
      </c>
      <c r="E98" t="s">
        <v>1341</v>
      </c>
      <c r="F98" t="s">
        <v>1797</v>
      </c>
    </row>
    <row r="99" spans="1:6">
      <c r="A99" t="s">
        <v>1792</v>
      </c>
      <c r="B99" t="s">
        <v>1793</v>
      </c>
      <c r="C99" t="s">
        <v>1794</v>
      </c>
      <c r="D99" t="s">
        <v>1798</v>
      </c>
      <c r="E99" t="s">
        <v>1342</v>
      </c>
      <c r="F99" t="s">
        <v>1798</v>
      </c>
    </row>
    <row r="100" spans="1:6">
      <c r="A100" t="s">
        <v>1769</v>
      </c>
      <c r="B100" t="s">
        <v>1770</v>
      </c>
      <c r="C100" t="s">
        <v>1785</v>
      </c>
      <c r="D100" t="s">
        <v>1799</v>
      </c>
      <c r="E100" t="s">
        <v>1247</v>
      </c>
      <c r="F100" t="s">
        <v>1799</v>
      </c>
    </row>
    <row r="101" spans="1:6">
      <c r="A101" t="s">
        <v>1765</v>
      </c>
      <c r="B101" t="s">
        <v>1766</v>
      </c>
      <c r="C101" t="s">
        <v>1800</v>
      </c>
      <c r="D101" t="s">
        <v>1801</v>
      </c>
      <c r="E101" t="s">
        <v>1296</v>
      </c>
      <c r="F101" t="s">
        <v>1801</v>
      </c>
    </row>
    <row r="102" spans="1:6">
      <c r="A102" t="s">
        <v>1769</v>
      </c>
      <c r="B102" t="s">
        <v>1770</v>
      </c>
      <c r="C102" t="s">
        <v>1771</v>
      </c>
      <c r="D102" t="s">
        <v>1802</v>
      </c>
      <c r="E102" t="s">
        <v>1343</v>
      </c>
      <c r="F102" t="s">
        <v>1802</v>
      </c>
    </row>
    <row r="103" spans="1:6">
      <c r="A103" t="s">
        <v>1755</v>
      </c>
      <c r="B103" t="s">
        <v>1756</v>
      </c>
      <c r="C103" t="s">
        <v>1757</v>
      </c>
      <c r="D103" t="s">
        <v>1803</v>
      </c>
      <c r="E103" t="s">
        <v>1344</v>
      </c>
      <c r="F103" t="s">
        <v>1803</v>
      </c>
    </row>
    <row r="104" spans="1:6">
      <c r="A104" t="s">
        <v>1751</v>
      </c>
      <c r="B104" t="s">
        <v>1752</v>
      </c>
      <c r="C104" t="s">
        <v>1773</v>
      </c>
      <c r="D104" t="s">
        <v>1804</v>
      </c>
      <c r="E104" t="s">
        <v>1255</v>
      </c>
      <c r="F104" t="s">
        <v>1804</v>
      </c>
    </row>
    <row r="105" spans="1:6">
      <c r="A105" t="s">
        <v>1781</v>
      </c>
      <c r="B105" t="s">
        <v>1782</v>
      </c>
      <c r="C105" t="s">
        <v>1790</v>
      </c>
      <c r="D105" t="s">
        <v>1805</v>
      </c>
      <c r="E105" t="s">
        <v>1259</v>
      </c>
      <c r="F105" t="s">
        <v>1805</v>
      </c>
    </row>
    <row r="106" spans="1:6">
      <c r="A106" t="s">
        <v>1765</v>
      </c>
      <c r="B106" t="s">
        <v>1766</v>
      </c>
      <c r="C106" t="s">
        <v>1800</v>
      </c>
      <c r="D106" t="s">
        <v>1806</v>
      </c>
      <c r="E106" t="s">
        <v>1297</v>
      </c>
      <c r="F106" t="s">
        <v>1806</v>
      </c>
    </row>
    <row r="107" spans="1:6">
      <c r="A107" t="s">
        <v>1765</v>
      </c>
      <c r="B107" t="s">
        <v>1766</v>
      </c>
      <c r="C107" t="s">
        <v>1767</v>
      </c>
      <c r="D107" t="s">
        <v>1807</v>
      </c>
      <c r="E107" t="s">
        <v>1262</v>
      </c>
      <c r="F107" t="s">
        <v>1807</v>
      </c>
    </row>
    <row r="108" spans="1:6">
      <c r="A108" t="s">
        <v>1769</v>
      </c>
      <c r="B108" t="s">
        <v>1770</v>
      </c>
      <c r="C108" t="s">
        <v>1808</v>
      </c>
      <c r="D108" t="s">
        <v>1809</v>
      </c>
      <c r="E108" t="s">
        <v>1267</v>
      </c>
      <c r="F108" t="s">
        <v>1809</v>
      </c>
    </row>
    <row r="109" spans="1:6">
      <c r="A109" t="s">
        <v>1751</v>
      </c>
      <c r="B109" t="s">
        <v>1752</v>
      </c>
      <c r="C109" t="s">
        <v>1773</v>
      </c>
      <c r="D109" t="s">
        <v>1810</v>
      </c>
      <c r="E109" t="s">
        <v>1345</v>
      </c>
      <c r="F109" t="s">
        <v>1810</v>
      </c>
    </row>
    <row r="110" spans="1:6">
      <c r="A110" t="s">
        <v>1755</v>
      </c>
      <c r="B110" t="s">
        <v>1756</v>
      </c>
      <c r="C110" t="s">
        <v>1757</v>
      </c>
      <c r="D110" t="s">
        <v>1811</v>
      </c>
      <c r="E110" t="s">
        <v>1346</v>
      </c>
      <c r="F110" t="s">
        <v>1811</v>
      </c>
    </row>
    <row r="111" spans="1:6">
      <c r="A111" t="s">
        <v>1812</v>
      </c>
      <c r="B111" t="s">
        <v>1813</v>
      </c>
      <c r="C111" t="s">
        <v>1814</v>
      </c>
      <c r="D111" t="s">
        <v>1815</v>
      </c>
      <c r="E111" t="s">
        <v>1263</v>
      </c>
      <c r="F111" t="s">
        <v>1815</v>
      </c>
    </row>
    <row r="112" spans="1:6">
      <c r="A112" t="s">
        <v>1755</v>
      </c>
      <c r="B112" t="s">
        <v>1756</v>
      </c>
      <c r="C112" t="s">
        <v>1757</v>
      </c>
      <c r="D112" t="s">
        <v>1816</v>
      </c>
      <c r="E112" t="s">
        <v>1289</v>
      </c>
      <c r="F112" t="s">
        <v>1816</v>
      </c>
    </row>
    <row r="113" spans="1:6">
      <c r="A113" t="s">
        <v>1755</v>
      </c>
      <c r="B113" t="s">
        <v>1756</v>
      </c>
      <c r="C113" t="s">
        <v>1817</v>
      </c>
      <c r="D113" t="s">
        <v>1818</v>
      </c>
      <c r="E113" t="s">
        <v>1347</v>
      </c>
      <c r="F113" t="s">
        <v>1818</v>
      </c>
    </row>
    <row r="114" spans="1:6">
      <c r="A114" t="s">
        <v>1781</v>
      </c>
      <c r="B114" t="s">
        <v>1782</v>
      </c>
      <c r="C114" t="s">
        <v>1783</v>
      </c>
      <c r="D114" t="s">
        <v>1819</v>
      </c>
      <c r="E114" t="s">
        <v>1348</v>
      </c>
      <c r="F114" t="s">
        <v>1819</v>
      </c>
    </row>
    <row r="115" spans="1:6">
      <c r="A115" t="s">
        <v>1792</v>
      </c>
      <c r="B115" t="s">
        <v>1793</v>
      </c>
      <c r="C115" t="s">
        <v>1820</v>
      </c>
      <c r="D115" t="s">
        <v>1821</v>
      </c>
      <c r="E115" t="s">
        <v>1227</v>
      </c>
      <c r="F115" t="s">
        <v>1821</v>
      </c>
    </row>
    <row r="116" spans="1:6">
      <c r="A116" t="s">
        <v>1751</v>
      </c>
      <c r="B116" t="s">
        <v>1752</v>
      </c>
      <c r="C116" t="s">
        <v>1753</v>
      </c>
      <c r="D116" t="s">
        <v>1822</v>
      </c>
      <c r="E116" t="s">
        <v>1290</v>
      </c>
      <c r="F116" t="s">
        <v>1822</v>
      </c>
    </row>
    <row r="117" spans="1:6">
      <c r="A117" t="s">
        <v>1755</v>
      </c>
      <c r="B117" t="s">
        <v>1756</v>
      </c>
      <c r="C117" t="s">
        <v>1779</v>
      </c>
      <c r="D117" t="s">
        <v>1823</v>
      </c>
      <c r="E117" t="s">
        <v>1252</v>
      </c>
      <c r="F117" t="s">
        <v>1823</v>
      </c>
    </row>
    <row r="118" spans="1:6">
      <c r="A118" t="s">
        <v>1781</v>
      </c>
      <c r="B118" t="s">
        <v>1782</v>
      </c>
      <c r="C118" t="s">
        <v>1824</v>
      </c>
      <c r="D118" t="s">
        <v>1825</v>
      </c>
      <c r="E118" t="s">
        <v>1349</v>
      </c>
      <c r="F118" t="s">
        <v>1825</v>
      </c>
    </row>
    <row r="119" spans="1:6">
      <c r="A119" t="s">
        <v>1755</v>
      </c>
      <c r="B119" t="s">
        <v>1756</v>
      </c>
      <c r="C119" t="s">
        <v>1757</v>
      </c>
      <c r="D119" t="s">
        <v>1826</v>
      </c>
      <c r="E119" t="s">
        <v>1350</v>
      </c>
      <c r="F119" t="s">
        <v>1826</v>
      </c>
    </row>
    <row r="120" spans="1:6">
      <c r="A120" t="s">
        <v>1765</v>
      </c>
      <c r="B120" t="s">
        <v>1766</v>
      </c>
      <c r="C120" t="s">
        <v>1827</v>
      </c>
      <c r="D120" t="s">
        <v>1828</v>
      </c>
      <c r="E120" t="s">
        <v>1232</v>
      </c>
      <c r="F120" t="s">
        <v>1828</v>
      </c>
    </row>
    <row r="121" spans="1:6">
      <c r="A121" t="s">
        <v>1755</v>
      </c>
      <c r="B121" t="s">
        <v>1756</v>
      </c>
      <c r="C121" t="s">
        <v>1817</v>
      </c>
      <c r="D121" t="s">
        <v>1829</v>
      </c>
      <c r="E121" t="s">
        <v>1351</v>
      </c>
      <c r="F121" t="s">
        <v>1829</v>
      </c>
    </row>
    <row r="122" spans="1:6">
      <c r="A122" t="s">
        <v>1792</v>
      </c>
      <c r="B122" t="s">
        <v>1793</v>
      </c>
      <c r="C122" t="s">
        <v>1830</v>
      </c>
      <c r="D122" t="s">
        <v>1831</v>
      </c>
      <c r="E122" t="s">
        <v>1291</v>
      </c>
      <c r="F122" t="s">
        <v>1831</v>
      </c>
    </row>
    <row r="123" spans="1:6">
      <c r="A123" t="s">
        <v>1765</v>
      </c>
      <c r="B123" t="s">
        <v>1766</v>
      </c>
      <c r="C123" t="s">
        <v>1827</v>
      </c>
      <c r="D123" t="s">
        <v>1832</v>
      </c>
      <c r="E123" t="s">
        <v>1352</v>
      </c>
      <c r="F123" t="s">
        <v>1832</v>
      </c>
    </row>
    <row r="124" spans="1:6">
      <c r="A124" t="s">
        <v>1781</v>
      </c>
      <c r="B124" t="s">
        <v>1782</v>
      </c>
      <c r="C124" t="s">
        <v>1824</v>
      </c>
      <c r="D124" t="s">
        <v>1833</v>
      </c>
      <c r="E124" t="s">
        <v>1353</v>
      </c>
      <c r="F124" t="s">
        <v>1833</v>
      </c>
    </row>
    <row r="125" spans="1:6">
      <c r="A125" t="s">
        <v>1765</v>
      </c>
      <c r="B125" t="s">
        <v>1766</v>
      </c>
      <c r="C125" t="s">
        <v>1827</v>
      </c>
      <c r="D125" t="s">
        <v>1834</v>
      </c>
      <c r="E125" t="s">
        <v>1301</v>
      </c>
      <c r="F125" t="s">
        <v>1834</v>
      </c>
    </row>
    <row r="126" spans="1:6">
      <c r="A126" t="s">
        <v>1759</v>
      </c>
      <c r="B126" t="s">
        <v>1760</v>
      </c>
      <c r="C126" t="s">
        <v>1761</v>
      </c>
      <c r="D126" t="s">
        <v>1835</v>
      </c>
      <c r="E126" t="s">
        <v>1354</v>
      </c>
      <c r="F126" t="s">
        <v>1835</v>
      </c>
    </row>
    <row r="127" spans="1:6">
      <c r="A127" t="s">
        <v>1812</v>
      </c>
      <c r="B127" t="s">
        <v>1813</v>
      </c>
      <c r="C127" t="s">
        <v>1814</v>
      </c>
      <c r="D127" t="s">
        <v>1836</v>
      </c>
      <c r="E127" t="s">
        <v>1233</v>
      </c>
      <c r="F127" t="s">
        <v>1836</v>
      </c>
    </row>
    <row r="128" spans="1:6">
      <c r="E128" t="s">
        <v>1375</v>
      </c>
    </row>
    <row r="129" spans="5:5">
      <c r="E129" t="s">
        <v>1382</v>
      </c>
    </row>
    <row r="130" spans="5:5">
      <c r="E130" t="s">
        <v>1373</v>
      </c>
    </row>
    <row r="131" spans="5:5">
      <c r="E131" t="s">
        <v>1837</v>
      </c>
    </row>
    <row r="132" spans="5:5">
      <c r="E132" t="s">
        <v>1395</v>
      </c>
    </row>
    <row r="133" spans="5:5">
      <c r="E133" t="s">
        <v>1838</v>
      </c>
    </row>
    <row r="134" spans="5:5">
      <c r="E134" t="s">
        <v>1377</v>
      </c>
    </row>
    <row r="135" spans="5:5">
      <c r="E135" t="s">
        <v>1839</v>
      </c>
    </row>
    <row r="136" spans="5:5">
      <c r="E136" t="s">
        <v>1840</v>
      </c>
    </row>
    <row r="137" spans="5:5">
      <c r="E137" t="s">
        <v>1379</v>
      </c>
    </row>
    <row r="138" spans="5:5">
      <c r="E138" t="s">
        <v>1841</v>
      </c>
    </row>
    <row r="139" spans="5:5">
      <c r="E139" t="s">
        <v>1842</v>
      </c>
    </row>
    <row r="140" spans="5:5">
      <c r="E140" t="s">
        <v>1839</v>
      </c>
    </row>
    <row r="141" spans="5:5">
      <c r="E141" t="s">
        <v>1843</v>
      </c>
    </row>
    <row r="142" spans="5:5">
      <c r="E142" t="s">
        <v>1844</v>
      </c>
    </row>
    <row r="143" spans="5:5">
      <c r="E143" t="s">
        <v>1388</v>
      </c>
    </row>
    <row r="144" spans="5:5">
      <c r="E144" t="s">
        <v>1845</v>
      </c>
    </row>
    <row r="145" spans="5:5">
      <c r="E145" t="s">
        <v>1391</v>
      </c>
    </row>
    <row r="146" spans="5:5">
      <c r="E146" t="s">
        <v>1392</v>
      </c>
    </row>
    <row r="147" spans="5:5">
      <c r="E147" t="s">
        <v>1393</v>
      </c>
    </row>
    <row r="148" spans="5:5">
      <c r="E148" t="s">
        <v>1846</v>
      </c>
    </row>
    <row r="149" spans="5:5">
      <c r="E149" t="s">
        <v>1847</v>
      </c>
    </row>
    <row r="150" spans="5:5">
      <c r="E150" t="s">
        <v>1848</v>
      </c>
    </row>
    <row r="151" spans="5:5">
      <c r="E151" t="s">
        <v>1849</v>
      </c>
    </row>
    <row r="152" spans="5:5">
      <c r="E152" t="s">
        <v>1850</v>
      </c>
    </row>
    <row r="153" spans="5:5">
      <c r="E153" t="s">
        <v>1851</v>
      </c>
    </row>
    <row r="154" spans="5:5">
      <c r="E154" t="s">
        <v>1387</v>
      </c>
    </row>
    <row r="155" spans="5:5">
      <c r="E155" t="s">
        <v>1389</v>
      </c>
    </row>
    <row r="156" spans="5:5">
      <c r="E156" t="s">
        <v>1852</v>
      </c>
    </row>
    <row r="157" spans="5:5">
      <c r="E157" t="s">
        <v>1390</v>
      </c>
    </row>
    <row r="158" spans="5:5">
      <c r="E158" t="s">
        <v>1853</v>
      </c>
    </row>
    <row r="159" spans="5:5">
      <c r="E159" t="s">
        <v>1386</v>
      </c>
    </row>
    <row r="160" spans="5:5">
      <c r="E160" t="s">
        <v>1854</v>
      </c>
    </row>
    <row r="161" spans="5:5">
      <c r="E161" t="s">
        <v>1855</v>
      </c>
    </row>
    <row r="162" spans="5:5">
      <c r="E162" t="s">
        <v>1856</v>
      </c>
    </row>
    <row r="163" spans="5:5">
      <c r="E163" t="s">
        <v>1857</v>
      </c>
    </row>
    <row r="164" spans="5:5">
      <c r="E164" t="s">
        <v>1858</v>
      </c>
    </row>
    <row r="165" spans="5:5">
      <c r="E165" t="s">
        <v>1385</v>
      </c>
    </row>
    <row r="166" spans="5:5">
      <c r="E166" t="s">
        <v>1859</v>
      </c>
    </row>
    <row r="167" spans="5:5">
      <c r="E167" t="s">
        <v>1860</v>
      </c>
    </row>
    <row r="168" spans="5:5">
      <c r="E168" t="s">
        <v>1861</v>
      </c>
    </row>
    <row r="169" spans="5:5">
      <c r="E169" t="s">
        <v>1250</v>
      </c>
    </row>
    <row r="170" spans="5:5">
      <c r="E170" t="s">
        <v>1251</v>
      </c>
    </row>
    <row r="171" spans="5:5">
      <c r="E171" t="s">
        <v>1249</v>
      </c>
    </row>
    <row r="172" spans="5:5">
      <c r="E172" t="s">
        <v>1394</v>
      </c>
    </row>
    <row r="173" spans="5:5">
      <c r="E173" t="s">
        <v>1862</v>
      </c>
    </row>
    <row r="174" spans="5:5">
      <c r="E174" t="s">
        <v>1863</v>
      </c>
    </row>
    <row r="175" spans="5:5">
      <c r="E175" t="s">
        <v>1864</v>
      </c>
    </row>
    <row r="176" spans="5:5">
      <c r="E176" t="s">
        <v>1383</v>
      </c>
    </row>
    <row r="177" spans="5:5">
      <c r="E177" t="s">
        <v>1378</v>
      </c>
    </row>
    <row r="178" spans="5:5">
      <c r="E178" t="s">
        <v>1376</v>
      </c>
    </row>
    <row r="179" spans="5:5">
      <c r="E179" t="s">
        <v>1374</v>
      </c>
    </row>
    <row r="180" spans="5:5">
      <c r="E180" t="s">
        <v>1381</v>
      </c>
    </row>
    <row r="181" spans="5:5">
      <c r="E181" t="s">
        <v>1380</v>
      </c>
    </row>
    <row r="182" spans="5:5">
      <c r="E182" t="s">
        <v>1865</v>
      </c>
    </row>
    <row r="183" spans="5:5">
      <c r="E183" t="s">
        <v>1384</v>
      </c>
    </row>
    <row r="184" spans="5:5">
      <c r="E184" t="s">
        <v>1369</v>
      </c>
    </row>
    <row r="185" spans="5:5">
      <c r="E185" t="s">
        <v>1248</v>
      </c>
    </row>
    <row r="186" spans="5:5">
      <c r="E186" t="s">
        <v>1396</v>
      </c>
    </row>
    <row r="187" spans="5:5">
      <c r="E187" t="s">
        <v>1397</v>
      </c>
    </row>
    <row r="188" spans="5:5">
      <c r="E188" t="s">
        <v>1370</v>
      </c>
    </row>
    <row r="189" spans="5:5">
      <c r="E189" t="s">
        <v>1368</v>
      </c>
    </row>
    <row r="190" spans="5:5">
      <c r="E190" t="s">
        <v>1366</v>
      </c>
    </row>
    <row r="191" spans="5:5">
      <c r="E191" t="s">
        <v>1367</v>
      </c>
    </row>
    <row r="192" spans="5:5">
      <c r="E192" t="s">
        <v>1365</v>
      </c>
    </row>
    <row r="193" spans="5:5">
      <c r="E193" t="s">
        <v>1229</v>
      </c>
    </row>
    <row r="194" spans="5:5">
      <c r="E194" t="s">
        <v>1544</v>
      </c>
    </row>
  </sheetData>
  <sheetProtection algorithmName="SHA-512" hashValue="0oXQnH/rymMTSRJ4HIRmgmH7V/zpwv250ie1DdzV246HfP24GDB27VNvlvKoQIjUwdrgOZLd2YsJ82BQWI/2VA==" saltValue="XTs5ZLW563E5r6Z+C4UnRQ==" spinCount="100000" sheet="1" objects="1" scenarios="1" autoFilter="0"/>
  <autoFilter ref="A1:F202" xr:uid="{00000000-0009-0000-0000-000007000000}"/>
  <pageMargins left="0.7" right="0.7" top="0.75" bottom="0.75" header="0.3" footer="0.3"/>
  <pageSetup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50"/>
  <sheetViews>
    <sheetView workbookViewId="0">
      <selection activeCell="E2" sqref="E2"/>
    </sheetView>
  </sheetViews>
  <sheetFormatPr defaultColWidth="11.42578125" defaultRowHeight="12.75"/>
  <cols>
    <col min="1" max="1" width="50.5703125" style="57" customWidth="1"/>
    <col min="2" max="3" width="11.42578125" style="57"/>
    <col min="4" max="4" width="21.42578125" style="57" customWidth="1"/>
    <col min="5" max="5" width="12.85546875" style="57" customWidth="1"/>
    <col min="6" max="6" width="19" style="57" customWidth="1"/>
    <col min="7" max="7" width="18.5703125" style="57" customWidth="1"/>
    <col min="8" max="8" width="15.5703125" style="57" customWidth="1"/>
    <col min="9" max="10" width="11.42578125" style="57"/>
    <col min="11" max="11" width="41.5703125" style="57" customWidth="1"/>
    <col min="12" max="16384" width="11.42578125" style="57"/>
  </cols>
  <sheetData>
    <row r="1" spans="1:11" ht="15">
      <c r="A1" s="56"/>
      <c r="B1" s="56"/>
      <c r="C1" s="56"/>
      <c r="D1" s="56"/>
      <c r="E1" s="56"/>
      <c r="F1" s="56"/>
      <c r="G1" s="56"/>
      <c r="H1" s="56"/>
    </row>
    <row r="2" spans="1:11" ht="15">
      <c r="A2" s="58" t="s">
        <v>1866</v>
      </c>
      <c r="B2" s="59" t="s">
        <v>1867</v>
      </c>
      <c r="C2" s="60" t="s">
        <v>1868</v>
      </c>
      <c r="D2" s="59" t="s">
        <v>1869</v>
      </c>
      <c r="E2" s="59" t="s">
        <v>1870</v>
      </c>
      <c r="F2" s="59" t="s">
        <v>1871</v>
      </c>
      <c r="G2" s="59" t="s">
        <v>1190</v>
      </c>
      <c r="H2" s="56"/>
      <c r="K2" s="61"/>
    </row>
    <row r="3" spans="1:11" ht="30">
      <c r="A3" s="62" t="s">
        <v>1872</v>
      </c>
      <c r="B3" s="59" t="s">
        <v>1873</v>
      </c>
      <c r="C3" s="60" t="s">
        <v>1873</v>
      </c>
      <c r="D3" s="59" t="s">
        <v>1874</v>
      </c>
      <c r="E3" s="58"/>
      <c r="F3" s="63"/>
      <c r="G3" s="58"/>
      <c r="H3" s="56"/>
      <c r="K3" s="61"/>
    </row>
    <row r="4" spans="1:11" ht="15">
      <c r="A4" s="64" t="s">
        <v>489</v>
      </c>
      <c r="B4" s="59" t="s">
        <v>1873</v>
      </c>
      <c r="C4" s="60" t="s">
        <v>1873</v>
      </c>
      <c r="D4" s="59" t="s">
        <v>1875</v>
      </c>
      <c r="E4" s="65"/>
      <c r="F4" s="66"/>
      <c r="G4" s="59" t="s">
        <v>1876</v>
      </c>
      <c r="H4" s="67"/>
      <c r="K4" s="61"/>
    </row>
    <row r="5" spans="1:11" ht="15">
      <c r="A5" s="96" t="s">
        <v>1877</v>
      </c>
      <c r="B5" s="59" t="s">
        <v>1873</v>
      </c>
      <c r="C5" s="60" t="s">
        <v>1873</v>
      </c>
      <c r="D5" s="59" t="s">
        <v>1878</v>
      </c>
      <c r="E5" s="65"/>
      <c r="F5" s="66"/>
      <c r="G5" s="59"/>
      <c r="H5" s="67"/>
      <c r="K5" s="61"/>
    </row>
    <row r="6" spans="1:11" ht="15">
      <c r="A6" s="101" t="s">
        <v>1879</v>
      </c>
      <c r="B6" s="95" t="s">
        <v>1873</v>
      </c>
      <c r="C6" s="95" t="s">
        <v>1873</v>
      </c>
      <c r="D6" s="95" t="s">
        <v>1880</v>
      </c>
      <c r="E6" s="68"/>
      <c r="F6" s="66"/>
      <c r="G6" s="59"/>
      <c r="H6" s="56"/>
      <c r="K6" s="61"/>
    </row>
    <row r="7" spans="1:11" ht="15">
      <c r="A7" s="96" t="s">
        <v>1881</v>
      </c>
      <c r="B7" s="69" t="s">
        <v>1873</v>
      </c>
      <c r="C7" s="69" t="s">
        <v>1873</v>
      </c>
      <c r="D7" s="57" t="s">
        <v>1882</v>
      </c>
      <c r="E7" s="68"/>
      <c r="F7" s="66"/>
      <c r="G7" s="59"/>
      <c r="H7" s="56"/>
      <c r="K7" s="61"/>
    </row>
    <row r="8" spans="1:11" ht="15">
      <c r="A8" s="64" t="s">
        <v>1883</v>
      </c>
      <c r="B8" s="60" t="s">
        <v>1873</v>
      </c>
      <c r="C8" s="60" t="s">
        <v>1873</v>
      </c>
      <c r="D8" s="73" t="s">
        <v>1884</v>
      </c>
      <c r="E8" s="68"/>
      <c r="F8" s="66"/>
      <c r="G8" s="58"/>
      <c r="H8" s="67"/>
      <c r="K8" s="61"/>
    </row>
    <row r="9" spans="1:11" ht="15">
      <c r="A9" s="96" t="s">
        <v>1885</v>
      </c>
      <c r="B9" s="69" t="s">
        <v>1873</v>
      </c>
      <c r="C9" s="69" t="s">
        <v>1873</v>
      </c>
      <c r="D9" s="74" t="s">
        <v>1886</v>
      </c>
      <c r="E9" s="125" t="s">
        <v>1887</v>
      </c>
      <c r="F9" s="66"/>
      <c r="G9" s="59"/>
      <c r="H9" s="56"/>
      <c r="K9" s="61"/>
    </row>
    <row r="10" spans="1:11" ht="15">
      <c r="A10" s="58" t="s">
        <v>700</v>
      </c>
      <c r="B10" s="60" t="s">
        <v>1873</v>
      </c>
      <c r="C10" s="60" t="s">
        <v>1873</v>
      </c>
      <c r="D10" s="75" t="s">
        <v>1888</v>
      </c>
      <c r="E10" s="65" t="s">
        <v>1889</v>
      </c>
      <c r="F10" s="66"/>
      <c r="G10" s="58"/>
      <c r="H10" s="56"/>
      <c r="K10" s="61"/>
    </row>
    <row r="11" spans="1:11" ht="15">
      <c r="A11" s="58" t="s">
        <v>772</v>
      </c>
      <c r="B11" s="59" t="s">
        <v>1873</v>
      </c>
      <c r="C11" s="60" t="s">
        <v>1873</v>
      </c>
      <c r="D11" s="59" t="s">
        <v>1890</v>
      </c>
      <c r="E11" s="68"/>
      <c r="F11" s="66"/>
      <c r="G11" s="58"/>
      <c r="H11" s="56"/>
      <c r="K11" s="61"/>
    </row>
    <row r="12" spans="1:11" ht="15">
      <c r="A12" s="58" t="s">
        <v>1891</v>
      </c>
      <c r="B12" s="59" t="s">
        <v>1873</v>
      </c>
      <c r="C12" s="60" t="s">
        <v>1873</v>
      </c>
      <c r="D12" s="59" t="s">
        <v>1892</v>
      </c>
      <c r="E12" s="68"/>
      <c r="F12" s="70"/>
      <c r="G12" s="71"/>
      <c r="H12" s="56"/>
      <c r="K12" s="61"/>
    </row>
    <row r="13" spans="1:11" ht="15">
      <c r="A13" s="59" t="s">
        <v>1893</v>
      </c>
      <c r="B13" s="60" t="s">
        <v>1873</v>
      </c>
      <c r="C13" s="60" t="s">
        <v>1873</v>
      </c>
      <c r="D13" s="59" t="s">
        <v>1894</v>
      </c>
      <c r="E13" s="68"/>
      <c r="F13" s="70"/>
      <c r="G13" s="71"/>
      <c r="H13" s="56"/>
      <c r="K13" s="61"/>
    </row>
    <row r="14" spans="1:11" ht="15">
      <c r="A14" s="59" t="s">
        <v>1895</v>
      </c>
      <c r="B14" s="59" t="s">
        <v>1873</v>
      </c>
      <c r="C14" s="60" t="s">
        <v>1873</v>
      </c>
      <c r="D14" s="59" t="s">
        <v>1896</v>
      </c>
      <c r="E14" s="68"/>
      <c r="F14" s="70"/>
      <c r="G14" s="71"/>
      <c r="H14" s="56"/>
      <c r="K14" s="61"/>
    </row>
    <row r="15" spans="1:11" ht="15.75">
      <c r="A15" s="96" t="s">
        <v>1897</v>
      </c>
      <c r="B15" s="59" t="s">
        <v>1873</v>
      </c>
      <c r="C15" s="60" t="s">
        <v>1873</v>
      </c>
      <c r="D15" s="59" t="s">
        <v>1898</v>
      </c>
      <c r="E15" s="68"/>
      <c r="F15" s="70"/>
      <c r="G15" s="71"/>
      <c r="H15" s="81"/>
      <c r="K15" s="61"/>
    </row>
    <row r="16" spans="1:11" ht="15">
      <c r="A16" s="105" t="s">
        <v>1899</v>
      </c>
      <c r="B16" s="59" t="s">
        <v>1873</v>
      </c>
      <c r="C16" s="60" t="s">
        <v>1873</v>
      </c>
      <c r="D16" s="59" t="s">
        <v>1900</v>
      </c>
      <c r="E16" s="65"/>
      <c r="F16" s="70"/>
      <c r="G16" s="71"/>
      <c r="H16" s="73"/>
      <c r="K16" s="61"/>
    </row>
    <row r="17" spans="1:11" ht="15">
      <c r="A17" s="64" t="s">
        <v>188</v>
      </c>
      <c r="B17" s="59" t="s">
        <v>1873</v>
      </c>
      <c r="C17" s="60" t="s">
        <v>1873</v>
      </c>
      <c r="D17" s="59" t="s">
        <v>1901</v>
      </c>
      <c r="E17" s="68"/>
      <c r="F17" s="70"/>
      <c r="G17" s="71"/>
      <c r="H17" s="56"/>
      <c r="K17" s="61"/>
    </row>
    <row r="18" spans="1:11" ht="15">
      <c r="A18" s="58" t="s">
        <v>319</v>
      </c>
      <c r="B18" s="60" t="s">
        <v>1873</v>
      </c>
      <c r="C18" s="60" t="s">
        <v>1873</v>
      </c>
      <c r="D18" s="59" t="s">
        <v>1902</v>
      </c>
      <c r="E18" s="68"/>
      <c r="F18" s="66"/>
      <c r="G18" s="71"/>
      <c r="H18" s="73"/>
      <c r="K18" s="61"/>
    </row>
    <row r="19" spans="1:11" ht="15">
      <c r="A19" s="103" t="s">
        <v>1903</v>
      </c>
      <c r="B19" s="74" t="s">
        <v>130</v>
      </c>
      <c r="C19" s="74"/>
      <c r="D19" s="59" t="s">
        <v>1904</v>
      </c>
      <c r="E19" s="74"/>
      <c r="F19" s="74"/>
      <c r="G19" s="74" t="s">
        <v>1905</v>
      </c>
      <c r="H19" s="56"/>
      <c r="K19" s="61"/>
    </row>
    <row r="20" spans="1:11" ht="15">
      <c r="A20" s="64" t="s">
        <v>1906</v>
      </c>
      <c r="B20" s="60" t="s">
        <v>130</v>
      </c>
      <c r="C20" s="60"/>
      <c r="D20" s="75" t="s">
        <v>1907</v>
      </c>
      <c r="E20" s="74"/>
      <c r="F20" s="74"/>
      <c r="G20" s="75"/>
      <c r="H20" s="56"/>
      <c r="K20" s="61"/>
    </row>
    <row r="21" spans="1:11" ht="15">
      <c r="A21" s="58" t="s">
        <v>1667</v>
      </c>
      <c r="B21" s="60" t="s">
        <v>1873</v>
      </c>
      <c r="C21" s="60"/>
      <c r="D21" s="59" t="s">
        <v>1908</v>
      </c>
      <c r="E21" s="68"/>
      <c r="F21" s="70"/>
      <c r="G21" s="71"/>
      <c r="H21" s="77"/>
    </row>
    <row r="22" spans="1:11" ht="15">
      <c r="A22" s="58" t="s">
        <v>1669</v>
      </c>
      <c r="B22" s="59" t="s">
        <v>1873</v>
      </c>
      <c r="C22" s="60" t="s">
        <v>1873</v>
      </c>
      <c r="D22" s="59" t="s">
        <v>1909</v>
      </c>
      <c r="E22" s="68"/>
      <c r="F22" s="70"/>
      <c r="G22" s="72"/>
      <c r="H22" s="56"/>
    </row>
    <row r="23" spans="1:11" ht="15">
      <c r="A23" s="84" t="s">
        <v>509</v>
      </c>
      <c r="B23" s="59" t="s">
        <v>1873</v>
      </c>
      <c r="C23" s="60" t="s">
        <v>1873</v>
      </c>
      <c r="D23" s="59" t="s">
        <v>1908</v>
      </c>
      <c r="E23" s="68"/>
      <c r="F23" s="70"/>
      <c r="G23" s="58"/>
      <c r="H23" s="56"/>
    </row>
    <row r="24" spans="1:11" ht="15">
      <c r="A24" s="64" t="s">
        <v>1664</v>
      </c>
      <c r="B24" s="73" t="s">
        <v>1873</v>
      </c>
      <c r="C24" s="60" t="s">
        <v>1873</v>
      </c>
      <c r="D24" s="59" t="s">
        <v>1910</v>
      </c>
      <c r="E24" s="68"/>
      <c r="F24" s="70"/>
      <c r="G24" s="71"/>
      <c r="H24" s="56"/>
    </row>
    <row r="25" spans="1:11" ht="15">
      <c r="A25" s="102" t="s">
        <v>1911</v>
      </c>
      <c r="B25" s="60" t="s">
        <v>1873</v>
      </c>
      <c r="C25" s="60" t="s">
        <v>1873</v>
      </c>
      <c r="D25" s="59" t="s">
        <v>1896</v>
      </c>
      <c r="E25" s="68"/>
      <c r="F25" s="70"/>
      <c r="G25" s="71"/>
      <c r="H25" s="56"/>
    </row>
    <row r="26" spans="1:11" ht="15">
      <c r="A26" s="58" t="s">
        <v>484</v>
      </c>
      <c r="B26" s="59" t="s">
        <v>1873</v>
      </c>
      <c r="C26" s="60" t="s">
        <v>1873</v>
      </c>
      <c r="D26" s="59" t="s">
        <v>1912</v>
      </c>
      <c r="E26" s="65"/>
      <c r="F26" s="70"/>
      <c r="G26" s="72" t="s">
        <v>1913</v>
      </c>
      <c r="H26" s="78"/>
    </row>
    <row r="27" spans="1:11" ht="15">
      <c r="A27" s="104" t="s">
        <v>1914</v>
      </c>
      <c r="B27" s="74" t="s">
        <v>1873</v>
      </c>
      <c r="C27" s="79"/>
      <c r="D27" s="59" t="s">
        <v>1915</v>
      </c>
      <c r="E27" s="68"/>
      <c r="F27" s="70"/>
      <c r="G27" s="71"/>
      <c r="H27" s="56"/>
    </row>
    <row r="28" spans="1:11" ht="15">
      <c r="A28" s="64" t="s">
        <v>1916</v>
      </c>
      <c r="B28" s="69" t="s">
        <v>1873</v>
      </c>
      <c r="C28" s="79"/>
      <c r="D28" s="59" t="s">
        <v>1917</v>
      </c>
      <c r="E28" s="58"/>
      <c r="F28" s="80"/>
      <c r="G28" s="71"/>
      <c r="H28" s="56"/>
    </row>
    <row r="29" spans="1:11" ht="15">
      <c r="A29" s="64" t="s">
        <v>1918</v>
      </c>
      <c r="B29" s="60" t="s">
        <v>1873</v>
      </c>
      <c r="C29" s="60"/>
      <c r="D29" s="59" t="s">
        <v>1886</v>
      </c>
      <c r="E29" s="68"/>
      <c r="F29" s="70"/>
      <c r="G29" s="82"/>
      <c r="H29" s="56"/>
    </row>
    <row r="30" spans="1:11" ht="15">
      <c r="A30" s="62" t="s">
        <v>1919</v>
      </c>
      <c r="B30" s="69" t="s">
        <v>1873</v>
      </c>
      <c r="C30" s="60"/>
      <c r="D30" s="73" t="s">
        <v>1920</v>
      </c>
      <c r="E30" s="88"/>
      <c r="F30" s="70"/>
      <c r="G30" s="75" t="s">
        <v>1921</v>
      </c>
      <c r="H30" s="56"/>
    </row>
    <row r="31" spans="1:11" ht="15">
      <c r="A31" s="96" t="s">
        <v>1922</v>
      </c>
      <c r="B31" s="59" t="s">
        <v>1873</v>
      </c>
      <c r="C31" s="60"/>
      <c r="D31" s="74" t="s">
        <v>1923</v>
      </c>
      <c r="E31" s="74"/>
      <c r="F31" s="70"/>
      <c r="G31" s="59" t="s">
        <v>1886</v>
      </c>
      <c r="H31" s="56"/>
    </row>
    <row r="32" spans="1:11" ht="15">
      <c r="A32" s="76" t="s">
        <v>447</v>
      </c>
      <c r="B32" s="60" t="s">
        <v>1873</v>
      </c>
      <c r="C32" s="60" t="s">
        <v>1873</v>
      </c>
      <c r="D32" s="59" t="s">
        <v>1924</v>
      </c>
      <c r="E32" s="68"/>
      <c r="F32" s="83"/>
      <c r="G32" s="82"/>
      <c r="H32" s="56"/>
    </row>
    <row r="33" spans="1:8" ht="15">
      <c r="A33" s="58" t="s">
        <v>1925</v>
      </c>
      <c r="B33" s="60" t="s">
        <v>1873</v>
      </c>
      <c r="C33" s="60" t="s">
        <v>1873</v>
      </c>
      <c r="D33" s="59" t="s">
        <v>1926</v>
      </c>
      <c r="E33" s="68"/>
      <c r="F33" s="83"/>
      <c r="G33" s="59"/>
      <c r="H33" s="56"/>
    </row>
    <row r="34" spans="1:8" ht="15">
      <c r="A34" s="58" t="s">
        <v>228</v>
      </c>
      <c r="B34" s="60" t="s">
        <v>1873</v>
      </c>
      <c r="C34" s="60" t="s">
        <v>1873</v>
      </c>
      <c r="D34" s="60" t="s">
        <v>1927</v>
      </c>
      <c r="E34" s="68"/>
      <c r="F34" s="70"/>
      <c r="G34" s="59"/>
      <c r="H34" s="56"/>
    </row>
    <row r="35" spans="1:8" ht="15">
      <c r="A35" s="64" t="s">
        <v>1658</v>
      </c>
      <c r="B35" s="59" t="s">
        <v>1873</v>
      </c>
      <c r="C35" s="60"/>
      <c r="D35" s="59" t="s">
        <v>1928</v>
      </c>
      <c r="E35" s="68"/>
      <c r="F35" s="70"/>
      <c r="G35" s="59"/>
      <c r="H35" s="56"/>
    </row>
    <row r="36" spans="1:8" ht="15">
      <c r="A36" s="106" t="s">
        <v>1929</v>
      </c>
      <c r="B36" s="94" t="s">
        <v>1873</v>
      </c>
      <c r="C36" s="60" t="s">
        <v>1873</v>
      </c>
      <c r="D36" s="60" t="s">
        <v>1930</v>
      </c>
      <c r="E36" s="65"/>
      <c r="F36" s="70"/>
      <c r="G36" s="59" t="s">
        <v>1931</v>
      </c>
      <c r="H36" s="56"/>
    </row>
    <row r="37" spans="1:8" ht="15">
      <c r="A37" s="122" t="s">
        <v>1932</v>
      </c>
      <c r="B37" s="122" t="s">
        <v>1873</v>
      </c>
      <c r="C37" s="123" t="s">
        <v>1873</v>
      </c>
      <c r="D37" s="122" t="s">
        <v>1933</v>
      </c>
      <c r="E37" s="58"/>
      <c r="F37" s="63"/>
      <c r="G37" s="72"/>
      <c r="H37" s="56"/>
    </row>
    <row r="38" spans="1:8" ht="30">
      <c r="A38" s="85" t="s">
        <v>1934</v>
      </c>
      <c r="B38" s="59" t="s">
        <v>1935</v>
      </c>
      <c r="C38" s="59" t="s">
        <v>1873</v>
      </c>
      <c r="D38" s="59" t="s">
        <v>1936</v>
      </c>
      <c r="E38" s="68"/>
      <c r="F38" s="70"/>
      <c r="G38" s="59" t="s">
        <v>1937</v>
      </c>
      <c r="H38" s="78"/>
    </row>
    <row r="39" spans="1:8" ht="30">
      <c r="A39" s="64" t="s">
        <v>1938</v>
      </c>
      <c r="B39" s="60" t="s">
        <v>1873</v>
      </c>
      <c r="C39" s="60"/>
      <c r="D39" s="60" t="s">
        <v>1939</v>
      </c>
      <c r="E39" s="58"/>
      <c r="F39" s="80"/>
      <c r="G39" s="58"/>
      <c r="H39" s="56"/>
    </row>
    <row r="40" spans="1:8" ht="15">
      <c r="A40" s="85" t="s">
        <v>1668</v>
      </c>
      <c r="B40" s="59" t="s">
        <v>1873</v>
      </c>
      <c r="C40" s="60"/>
      <c r="D40" s="59" t="s">
        <v>1940</v>
      </c>
      <c r="E40" s="68"/>
      <c r="F40" s="70"/>
      <c r="G40" s="59"/>
      <c r="H40" s="56"/>
    </row>
    <row r="41" spans="1:8" ht="15">
      <c r="A41" s="58" t="s">
        <v>760</v>
      </c>
      <c r="B41" s="86" t="s">
        <v>1873</v>
      </c>
      <c r="C41" s="86" t="s">
        <v>1873</v>
      </c>
      <c r="D41" s="87" t="s">
        <v>1941</v>
      </c>
      <c r="E41" s="88"/>
      <c r="F41" s="89"/>
      <c r="G41" s="56"/>
    </row>
    <row r="42" spans="1:8" ht="15">
      <c r="A42" s="62" t="s">
        <v>1661</v>
      </c>
      <c r="B42" s="87" t="s">
        <v>1873</v>
      </c>
      <c r="C42" s="86" t="s">
        <v>1873</v>
      </c>
      <c r="D42" s="73" t="s">
        <v>1942</v>
      </c>
      <c r="E42" s="88"/>
      <c r="F42" s="89"/>
      <c r="G42" s="77" t="s">
        <v>1943</v>
      </c>
      <c r="H42" s="57">
        <f>1500000/48</f>
        <v>31250</v>
      </c>
    </row>
    <row r="43" spans="1:8" ht="15">
      <c r="A43" s="64" t="s">
        <v>1944</v>
      </c>
      <c r="B43" s="90" t="s">
        <v>130</v>
      </c>
      <c r="C43" s="60"/>
      <c r="D43" s="57" t="s">
        <v>1945</v>
      </c>
      <c r="G43" s="91" t="s">
        <v>1946</v>
      </c>
    </row>
    <row r="46" spans="1:8">
      <c r="A46" s="61"/>
      <c r="B46" s="61"/>
      <c r="C46" s="92"/>
    </row>
    <row r="47" spans="1:8">
      <c r="A47" s="93"/>
      <c r="B47" s="74"/>
    </row>
    <row r="48" spans="1:8">
      <c r="A48" s="93"/>
      <c r="B48" s="74"/>
    </row>
    <row r="49" spans="1:2">
      <c r="A49" s="93"/>
      <c r="B49" s="74"/>
    </row>
    <row r="50" spans="1:2">
      <c r="A50" s="93"/>
      <c r="B50" s="74"/>
    </row>
  </sheetData>
  <autoFilter ref="A2:G43" xr:uid="{00000000-0009-0000-0000-000008000000}">
    <sortState xmlns:xlrd2="http://schemas.microsoft.com/office/spreadsheetml/2017/richdata2" ref="A3:G43">
      <sortCondition ref="A3:A43"/>
    </sortState>
  </autoFilter>
  <sortState xmlns:xlrd2="http://schemas.microsoft.com/office/spreadsheetml/2017/richdata2" ref="A3:H45">
    <sortCondition ref="A3:A45"/>
  </sortState>
  <hyperlinks>
    <hyperlink ref="G30" r:id="rId1" xr:uid="{00000000-0004-0000-0800-000000000000}"/>
    <hyperlink ref="G43" r:id="rId2" xr:uid="{00000000-0004-0000-0800-000001000000}"/>
    <hyperlink ref="D20" r:id="rId3" display="bancoproyectos@elpoli.edu.co o Fernando León Castaño" xr:uid="{00000000-0004-0000-0800-000002000000}"/>
    <hyperlink ref="D10" r:id="rId4" xr:uid="{00000000-0004-0000-0800-000003000000}"/>
    <hyperlink ref="E9" r:id="rId5" xr:uid="{00000000-0004-0000-0800-000004000000}"/>
  </hyperlinks>
  <pageMargins left="0.7" right="0.7" top="0.75" bottom="0.75" header="0.3" footer="0.3"/>
  <pageSetup orientation="portrait" horizontalDpi="4294967295" verticalDpi="4294967295" r:id="rId6"/>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G39"/>
  <sheetViews>
    <sheetView workbookViewId="0">
      <selection activeCell="E2" sqref="E2"/>
    </sheetView>
  </sheetViews>
  <sheetFormatPr defaultColWidth="11.42578125" defaultRowHeight="15"/>
  <cols>
    <col min="1" max="1" width="69.5703125" bestFit="1" customWidth="1"/>
    <col min="2" max="2" width="19.28515625" customWidth="1"/>
    <col min="3" max="3" width="31.85546875" customWidth="1"/>
    <col min="4" max="4" width="26.7109375" customWidth="1"/>
    <col min="5" max="6" width="12.42578125" bestFit="1" customWidth="1"/>
    <col min="7" max="7" width="32.7109375" bestFit="1" customWidth="1"/>
  </cols>
  <sheetData>
    <row r="1" spans="1:7" ht="19.5" customHeight="1">
      <c r="A1" s="216" t="s">
        <v>1947</v>
      </c>
      <c r="B1" s="216"/>
      <c r="C1" s="216"/>
      <c r="D1" s="216"/>
      <c r="E1" s="216"/>
      <c r="F1" s="216"/>
      <c r="G1" s="216"/>
    </row>
    <row r="2" spans="1:7">
      <c r="A2" s="107" t="s">
        <v>1948</v>
      </c>
      <c r="B2" s="107" t="s">
        <v>1949</v>
      </c>
      <c r="C2" s="107" t="s">
        <v>1950</v>
      </c>
      <c r="D2" s="107" t="s">
        <v>1951</v>
      </c>
      <c r="E2" s="107" t="s">
        <v>1952</v>
      </c>
      <c r="F2" s="107" t="s">
        <v>1953</v>
      </c>
      <c r="G2" s="107" t="s">
        <v>1954</v>
      </c>
    </row>
    <row r="3" spans="1:7" ht="15.75">
      <c r="A3" s="98" t="s">
        <v>1955</v>
      </c>
      <c r="B3" s="98"/>
      <c r="C3" s="98" t="s">
        <v>1956</v>
      </c>
      <c r="D3" s="75" t="s">
        <v>1957</v>
      </c>
      <c r="E3" s="98" t="s">
        <v>1958</v>
      </c>
      <c r="F3" s="108">
        <v>8868</v>
      </c>
      <c r="G3" s="98" t="s">
        <v>1959</v>
      </c>
    </row>
    <row r="4" spans="1:7" ht="15.75">
      <c r="A4" s="98" t="s">
        <v>489</v>
      </c>
      <c r="B4" s="98" t="s">
        <v>1960</v>
      </c>
      <c r="C4" s="98" t="s">
        <v>1961</v>
      </c>
      <c r="D4" s="109" t="s">
        <v>1962</v>
      </c>
      <c r="E4" s="108" t="s">
        <v>1958</v>
      </c>
      <c r="F4" s="108">
        <v>6043839104</v>
      </c>
      <c r="G4" s="98"/>
    </row>
    <row r="5" spans="1:7">
      <c r="A5" s="98" t="s">
        <v>489</v>
      </c>
      <c r="B5" s="98"/>
      <c r="C5" s="59" t="s">
        <v>1963</v>
      </c>
      <c r="D5" s="75" t="s">
        <v>1964</v>
      </c>
      <c r="E5" s="98" t="s">
        <v>1958</v>
      </c>
      <c r="F5" s="98">
        <v>5616</v>
      </c>
      <c r="G5" s="98"/>
    </row>
    <row r="6" spans="1:7" ht="15.75">
      <c r="A6" s="98" t="s">
        <v>1965</v>
      </c>
      <c r="B6" s="98" t="s">
        <v>1966</v>
      </c>
      <c r="C6" s="98" t="s">
        <v>1967</v>
      </c>
      <c r="D6" s="75" t="s">
        <v>1968</v>
      </c>
      <c r="E6" s="98" t="s">
        <v>1958</v>
      </c>
      <c r="F6" s="108">
        <v>6043835097</v>
      </c>
      <c r="G6" s="98" t="s">
        <v>1969</v>
      </c>
    </row>
    <row r="7" spans="1:7" ht="15.75">
      <c r="A7" s="98" t="s">
        <v>1965</v>
      </c>
      <c r="B7" s="98" t="s">
        <v>1966</v>
      </c>
      <c r="C7" s="98" t="s">
        <v>1970</v>
      </c>
      <c r="D7" s="75" t="s">
        <v>1971</v>
      </c>
      <c r="E7" s="98" t="s">
        <v>1958</v>
      </c>
      <c r="F7" s="108">
        <v>6043839965</v>
      </c>
      <c r="G7" s="98"/>
    </row>
    <row r="8" spans="1:7" ht="15.75">
      <c r="A8" s="98" t="s">
        <v>1965</v>
      </c>
      <c r="B8" s="98" t="s">
        <v>1966</v>
      </c>
      <c r="C8" s="98" t="s">
        <v>1882</v>
      </c>
      <c r="D8" s="75" t="s">
        <v>1972</v>
      </c>
      <c r="E8" s="98" t="s">
        <v>1958</v>
      </c>
      <c r="F8" s="108">
        <v>6043839957</v>
      </c>
      <c r="G8" s="98"/>
    </row>
    <row r="9" spans="1:7" ht="15.75">
      <c r="A9" s="98" t="s">
        <v>1965</v>
      </c>
      <c r="B9" s="98" t="s">
        <v>1966</v>
      </c>
      <c r="C9" s="98" t="s">
        <v>1973</v>
      </c>
      <c r="D9" s="75" t="s">
        <v>1974</v>
      </c>
      <c r="E9" s="98" t="s">
        <v>1958</v>
      </c>
      <c r="F9" s="108">
        <v>6043835243</v>
      </c>
      <c r="G9" s="98" t="s">
        <v>1975</v>
      </c>
    </row>
    <row r="10" spans="1:7" ht="15.75">
      <c r="A10" s="98" t="s">
        <v>700</v>
      </c>
      <c r="B10" s="98"/>
      <c r="C10" s="110" t="s">
        <v>1889</v>
      </c>
      <c r="D10" s="75" t="s">
        <v>1976</v>
      </c>
      <c r="E10" s="98" t="s">
        <v>1958</v>
      </c>
      <c r="F10" s="98" t="s">
        <v>1958</v>
      </c>
      <c r="G10" s="98"/>
    </row>
    <row r="11" spans="1:7">
      <c r="A11" s="111" t="s">
        <v>1977</v>
      </c>
      <c r="B11" s="98"/>
      <c r="C11" s="112" t="s">
        <v>1978</v>
      </c>
      <c r="D11" s="75" t="s">
        <v>1979</v>
      </c>
      <c r="E11" s="98" t="s">
        <v>1958</v>
      </c>
      <c r="F11" s="98" t="s">
        <v>1958</v>
      </c>
      <c r="G11" s="98" t="s">
        <v>1980</v>
      </c>
    </row>
    <row r="12" spans="1:7" ht="15.75">
      <c r="A12" s="98" t="s">
        <v>772</v>
      </c>
      <c r="B12" s="98"/>
      <c r="C12" s="98" t="s">
        <v>1981</v>
      </c>
      <c r="D12" s="75" t="s">
        <v>1982</v>
      </c>
      <c r="E12" s="108">
        <v>3007800532</v>
      </c>
      <c r="F12" s="108">
        <v>8626</v>
      </c>
      <c r="G12" s="98"/>
    </row>
    <row r="13" spans="1:7">
      <c r="A13" s="98" t="s">
        <v>1983</v>
      </c>
      <c r="B13" s="98"/>
      <c r="C13" s="112" t="s">
        <v>1984</v>
      </c>
      <c r="D13" s="75" t="s">
        <v>1985</v>
      </c>
      <c r="E13" s="98" t="s">
        <v>1958</v>
      </c>
      <c r="F13" s="98" t="s">
        <v>1958</v>
      </c>
      <c r="G13" s="98"/>
    </row>
    <row r="14" spans="1:7">
      <c r="A14" s="98" t="s">
        <v>1986</v>
      </c>
      <c r="B14" s="98"/>
      <c r="C14" s="98" t="s">
        <v>1987</v>
      </c>
      <c r="D14" s="113" t="s">
        <v>1988</v>
      </c>
      <c r="E14" s="98">
        <v>3146218245</v>
      </c>
      <c r="F14" s="98" t="s">
        <v>1958</v>
      </c>
      <c r="G14" s="98"/>
    </row>
    <row r="15" spans="1:7" ht="15.75">
      <c r="A15" s="98" t="s">
        <v>1903</v>
      </c>
      <c r="B15" s="98"/>
      <c r="C15" s="98" t="s">
        <v>1989</v>
      </c>
      <c r="D15" s="75" t="s">
        <v>1990</v>
      </c>
      <c r="E15" s="108">
        <v>3113460793</v>
      </c>
      <c r="F15" s="98" t="s">
        <v>1958</v>
      </c>
      <c r="G15" s="98"/>
    </row>
    <row r="16" spans="1:7">
      <c r="A16" s="111" t="s">
        <v>1906</v>
      </c>
      <c r="B16" s="98"/>
      <c r="C16" s="98" t="s">
        <v>1991</v>
      </c>
      <c r="D16" s="75" t="s">
        <v>1992</v>
      </c>
      <c r="E16" s="98">
        <v>3136306627</v>
      </c>
      <c r="F16" s="98" t="s">
        <v>1993</v>
      </c>
      <c r="G16" s="98"/>
    </row>
    <row r="17" spans="1:7" ht="15.75">
      <c r="A17" s="98" t="s">
        <v>498</v>
      </c>
      <c r="B17" s="98" t="s">
        <v>1994</v>
      </c>
      <c r="C17" s="114" t="s">
        <v>1995</v>
      </c>
      <c r="D17" s="75" t="s">
        <v>1996</v>
      </c>
      <c r="E17" s="98" t="s">
        <v>1958</v>
      </c>
      <c r="F17" s="108">
        <v>6043839111</v>
      </c>
      <c r="G17" s="98"/>
    </row>
    <row r="18" spans="1:7" ht="15.75">
      <c r="A18" s="98" t="s">
        <v>498</v>
      </c>
      <c r="B18" s="98" t="s">
        <v>1997</v>
      </c>
      <c r="C18" s="98" t="s">
        <v>1998</v>
      </c>
      <c r="D18" s="75" t="s">
        <v>1999</v>
      </c>
      <c r="E18" s="98" t="s">
        <v>1958</v>
      </c>
      <c r="F18" s="108" t="s">
        <v>2000</v>
      </c>
      <c r="G18" s="98"/>
    </row>
    <row r="19" spans="1:7">
      <c r="A19" s="98" t="s">
        <v>509</v>
      </c>
      <c r="B19" s="98"/>
      <c r="C19" s="98" t="s">
        <v>2001</v>
      </c>
      <c r="D19" s="75" t="s">
        <v>2002</v>
      </c>
      <c r="E19" s="98" t="s">
        <v>1958</v>
      </c>
      <c r="F19" s="98" t="s">
        <v>1958</v>
      </c>
      <c r="G19" s="98"/>
    </row>
    <row r="20" spans="1:7">
      <c r="A20" s="98" t="s">
        <v>509</v>
      </c>
      <c r="B20" s="98" t="s">
        <v>2003</v>
      </c>
      <c r="C20" s="59" t="s">
        <v>1928</v>
      </c>
      <c r="D20" s="75" t="s">
        <v>2004</v>
      </c>
      <c r="E20" s="98" t="s">
        <v>1958</v>
      </c>
      <c r="F20" s="98" t="s">
        <v>1958</v>
      </c>
      <c r="G20" s="98" t="s">
        <v>1969</v>
      </c>
    </row>
    <row r="21" spans="1:7">
      <c r="A21" s="98" t="s">
        <v>509</v>
      </c>
      <c r="B21" s="98" t="s">
        <v>2005</v>
      </c>
      <c r="C21" s="59" t="s">
        <v>2006</v>
      </c>
      <c r="D21" s="75" t="s">
        <v>2007</v>
      </c>
      <c r="E21" s="98" t="s">
        <v>1958</v>
      </c>
      <c r="F21" s="98">
        <v>5696</v>
      </c>
      <c r="G21" s="98" t="s">
        <v>1969</v>
      </c>
    </row>
    <row r="22" spans="1:7">
      <c r="A22" s="98" t="s">
        <v>509</v>
      </c>
      <c r="B22" s="98" t="s">
        <v>2008</v>
      </c>
      <c r="C22" s="59" t="s">
        <v>1940</v>
      </c>
      <c r="D22" s="75" t="s">
        <v>2009</v>
      </c>
      <c r="E22" s="98" t="s">
        <v>1958</v>
      </c>
      <c r="F22" s="98">
        <v>8510</v>
      </c>
      <c r="G22" s="98" t="s">
        <v>1969</v>
      </c>
    </row>
    <row r="23" spans="1:7" ht="15.75">
      <c r="A23" s="98" t="s">
        <v>299</v>
      </c>
      <c r="B23" s="98"/>
      <c r="C23" s="98" t="s">
        <v>2010</v>
      </c>
      <c r="D23" s="75" t="s">
        <v>2011</v>
      </c>
      <c r="E23" s="108">
        <v>3045780154</v>
      </c>
      <c r="F23" s="98" t="s">
        <v>1958</v>
      </c>
      <c r="G23" s="98"/>
    </row>
    <row r="24" spans="1:7">
      <c r="A24" s="98" t="s">
        <v>299</v>
      </c>
      <c r="B24" s="98"/>
      <c r="C24" s="98" t="s">
        <v>2012</v>
      </c>
      <c r="D24" s="75" t="s">
        <v>2013</v>
      </c>
      <c r="E24" s="98" t="s">
        <v>1958</v>
      </c>
      <c r="F24" s="98">
        <v>6043839993</v>
      </c>
      <c r="G24" s="98" t="s">
        <v>1969</v>
      </c>
    </row>
    <row r="25" spans="1:7" ht="15.75">
      <c r="A25" s="98" t="s">
        <v>21</v>
      </c>
      <c r="B25" s="98"/>
      <c r="C25" s="114" t="s">
        <v>2014</v>
      </c>
      <c r="D25" s="75" t="s">
        <v>2015</v>
      </c>
      <c r="E25" s="108">
        <v>3188380839</v>
      </c>
      <c r="F25" s="108">
        <v>6043835586</v>
      </c>
      <c r="G25" s="98"/>
    </row>
    <row r="26" spans="1:7" ht="15.75">
      <c r="A26" s="98" t="s">
        <v>21</v>
      </c>
      <c r="B26" s="98"/>
      <c r="C26" s="114" t="s">
        <v>2016</v>
      </c>
      <c r="D26" s="75" t="s">
        <v>2017</v>
      </c>
      <c r="E26" s="114">
        <v>3158081756</v>
      </c>
      <c r="F26" s="108">
        <v>6043838174</v>
      </c>
      <c r="G26" s="98"/>
    </row>
    <row r="27" spans="1:7" ht="15.75">
      <c r="A27" s="98" t="s">
        <v>484</v>
      </c>
      <c r="B27" s="98"/>
      <c r="C27" s="98" t="s">
        <v>2018</v>
      </c>
      <c r="D27" s="75" t="s">
        <v>2019</v>
      </c>
      <c r="E27" s="98" t="s">
        <v>1958</v>
      </c>
      <c r="F27" s="108">
        <v>5742</v>
      </c>
      <c r="G27" s="98"/>
    </row>
    <row r="28" spans="1:7" ht="15.75">
      <c r="A28" s="98" t="s">
        <v>447</v>
      </c>
      <c r="B28" s="98"/>
      <c r="C28" s="59" t="s">
        <v>1924</v>
      </c>
      <c r="D28" s="113" t="s">
        <v>2020</v>
      </c>
      <c r="E28" s="98" t="s">
        <v>1958</v>
      </c>
      <c r="F28" s="108">
        <v>5338</v>
      </c>
      <c r="G28" s="98" t="s">
        <v>1980</v>
      </c>
    </row>
    <row r="29" spans="1:7" ht="15.75">
      <c r="A29" s="98" t="s">
        <v>270</v>
      </c>
      <c r="B29" s="98"/>
      <c r="C29" s="59" t="s">
        <v>2021</v>
      </c>
      <c r="D29" s="75" t="s">
        <v>2022</v>
      </c>
      <c r="E29" s="98" t="s">
        <v>1958</v>
      </c>
      <c r="F29" s="108">
        <v>9465</v>
      </c>
      <c r="G29" s="98"/>
    </row>
    <row r="30" spans="1:7" ht="15.75">
      <c r="A30" s="98" t="s">
        <v>228</v>
      </c>
      <c r="B30" s="98"/>
      <c r="C30" s="98" t="s">
        <v>2023</v>
      </c>
      <c r="D30" s="75" t="s">
        <v>2024</v>
      </c>
      <c r="E30" s="98" t="s">
        <v>1958</v>
      </c>
      <c r="F30" s="108">
        <v>5019</v>
      </c>
      <c r="G30" s="98"/>
    </row>
    <row r="31" spans="1:7" ht="15.75">
      <c r="A31" s="98" t="s">
        <v>148</v>
      </c>
      <c r="B31" s="98"/>
      <c r="C31" s="98" t="s">
        <v>2025</v>
      </c>
      <c r="D31" s="75" t="s">
        <v>2026</v>
      </c>
      <c r="E31" s="98" t="s">
        <v>1958</v>
      </c>
      <c r="F31" s="108">
        <v>6043835677</v>
      </c>
      <c r="G31" s="98"/>
    </row>
    <row r="32" spans="1:7">
      <c r="A32" s="98" t="s">
        <v>38</v>
      </c>
      <c r="B32" s="98"/>
      <c r="C32" s="98" t="s">
        <v>2027</v>
      </c>
      <c r="D32" s="75" t="s">
        <v>2028</v>
      </c>
      <c r="E32" s="98">
        <v>3105011594</v>
      </c>
      <c r="F32" s="98" t="s">
        <v>1958</v>
      </c>
      <c r="G32" s="98"/>
    </row>
    <row r="33" spans="1:7" ht="15.75">
      <c r="A33" s="98" t="s">
        <v>726</v>
      </c>
      <c r="B33" s="98" t="s">
        <v>2029</v>
      </c>
      <c r="C33" s="115" t="s">
        <v>2030</v>
      </c>
      <c r="D33" s="75" t="s">
        <v>2031</v>
      </c>
      <c r="E33" s="98" t="s">
        <v>1958</v>
      </c>
      <c r="F33" s="108">
        <v>8205</v>
      </c>
      <c r="G33" s="98" t="s">
        <v>1980</v>
      </c>
    </row>
    <row r="34" spans="1:7">
      <c r="A34" s="98" t="s">
        <v>726</v>
      </c>
      <c r="B34" s="98"/>
      <c r="C34" s="98" t="s">
        <v>2032</v>
      </c>
      <c r="D34" s="75" t="s">
        <v>2033</v>
      </c>
      <c r="E34" s="98" t="s">
        <v>1958</v>
      </c>
      <c r="F34" s="98">
        <v>5363</v>
      </c>
      <c r="G34" s="98" t="s">
        <v>1980</v>
      </c>
    </row>
    <row r="35" spans="1:7" ht="15.75">
      <c r="A35" s="98" t="s">
        <v>760</v>
      </c>
      <c r="B35" s="116"/>
      <c r="C35" s="59" t="s">
        <v>1941</v>
      </c>
      <c r="D35" s="117" t="s">
        <v>2034</v>
      </c>
      <c r="E35" s="116" t="s">
        <v>1958</v>
      </c>
      <c r="F35" s="118">
        <v>5253</v>
      </c>
      <c r="G35" s="116" t="s">
        <v>1980</v>
      </c>
    </row>
    <row r="36" spans="1:7">
      <c r="A36" s="98" t="s">
        <v>2035</v>
      </c>
      <c r="B36" s="98"/>
      <c r="C36" s="98" t="s">
        <v>2036</v>
      </c>
      <c r="D36" s="75" t="s">
        <v>2037</v>
      </c>
      <c r="E36" s="98" t="s">
        <v>1958</v>
      </c>
      <c r="F36" s="98" t="s">
        <v>1958</v>
      </c>
      <c r="G36" s="98" t="s">
        <v>1980</v>
      </c>
    </row>
    <row r="37" spans="1:7">
      <c r="A37" s="98" t="s">
        <v>2038</v>
      </c>
      <c r="B37" s="98"/>
      <c r="C37" s="98" t="s">
        <v>2039</v>
      </c>
      <c r="D37" s="119" t="s">
        <v>2040</v>
      </c>
      <c r="E37" s="98">
        <v>3017875806</v>
      </c>
      <c r="F37" s="98" t="s">
        <v>1958</v>
      </c>
      <c r="G37" s="98"/>
    </row>
    <row r="38" spans="1:7">
      <c r="A38" s="98" t="s">
        <v>2038</v>
      </c>
      <c r="B38" s="98"/>
      <c r="C38" s="98" t="s">
        <v>2041</v>
      </c>
      <c r="D38" s="119" t="s">
        <v>2042</v>
      </c>
      <c r="E38" s="98">
        <v>3004844714</v>
      </c>
      <c r="F38" s="98" t="s">
        <v>1958</v>
      </c>
      <c r="G38" s="98"/>
    </row>
    <row r="39" spans="1:7">
      <c r="A39" s="98" t="s">
        <v>2038</v>
      </c>
      <c r="B39" s="98"/>
      <c r="C39" s="98" t="s">
        <v>2043</v>
      </c>
      <c r="D39" s="119" t="s">
        <v>2044</v>
      </c>
      <c r="E39" s="98" t="s">
        <v>1958</v>
      </c>
      <c r="F39" s="98" t="s">
        <v>1958</v>
      </c>
      <c r="G39" s="98"/>
    </row>
  </sheetData>
  <autoFilter ref="A2:G39" xr:uid="{00000000-0009-0000-0000-000009000000}">
    <sortState xmlns:xlrd2="http://schemas.microsoft.com/office/spreadsheetml/2017/richdata2" ref="A2:G37">
      <sortCondition ref="A1:A21"/>
    </sortState>
  </autoFilter>
  <mergeCells count="1">
    <mergeCell ref="A1:G1"/>
  </mergeCells>
  <hyperlinks>
    <hyperlink ref="D25" r:id="rId1" xr:uid="{00000000-0004-0000-0900-000000000000}"/>
    <hyperlink ref="D26" r:id="rId2" display="mailto:yexi.ortiz@antioquia.gov.co" xr:uid="{00000000-0004-0000-0900-000001000000}"/>
    <hyperlink ref="D17" r:id="rId3" xr:uid="{00000000-0004-0000-0900-000002000000}"/>
    <hyperlink ref="D27" r:id="rId4" xr:uid="{00000000-0004-0000-0900-000003000000}"/>
    <hyperlink ref="D31" r:id="rId5" xr:uid="{00000000-0004-0000-0900-000004000000}"/>
    <hyperlink ref="D32" r:id="rId6" xr:uid="{00000000-0004-0000-0900-000005000000}"/>
    <hyperlink ref="D19" r:id="rId7" display="mailto:silvia.marin@antioquia.gov.co" xr:uid="{00000000-0004-0000-0900-000006000000}"/>
    <hyperlink ref="D6" r:id="rId8" xr:uid="{00000000-0004-0000-0900-000007000000}"/>
    <hyperlink ref="D7" r:id="rId9" xr:uid="{00000000-0004-0000-0900-000008000000}"/>
    <hyperlink ref="D8" r:id="rId10" xr:uid="{00000000-0004-0000-0900-000009000000}"/>
    <hyperlink ref="D9" r:id="rId11" xr:uid="{00000000-0004-0000-0900-00000A000000}"/>
    <hyperlink ref="D23" r:id="rId12" xr:uid="{00000000-0004-0000-0900-00000B000000}"/>
    <hyperlink ref="D3" r:id="rId13" xr:uid="{00000000-0004-0000-0900-00000C000000}"/>
    <hyperlink ref="D12" r:id="rId14" xr:uid="{00000000-0004-0000-0900-00000D000000}"/>
    <hyperlink ref="D18" r:id="rId15" xr:uid="{00000000-0004-0000-0900-00000E000000}"/>
    <hyperlink ref="D10" r:id="rId16" xr:uid="{00000000-0004-0000-0900-00000F000000}"/>
    <hyperlink ref="D11" r:id="rId17" display="mailto:liquidacion@escuelacontraladrogadiccion.gov.co" xr:uid="{00000000-0004-0000-0900-000010000000}"/>
    <hyperlink ref="D13" r:id="rId18" xr:uid="{00000000-0004-0000-0900-000011000000}"/>
    <hyperlink ref="D14" r:id="rId19" display="mailto:carlos.restrepo@culturantioquia.gov.co" xr:uid="{00000000-0004-0000-0900-000012000000}"/>
    <hyperlink ref="D16" r:id="rId20" xr:uid="{00000000-0004-0000-0900-000013000000}"/>
    <hyperlink ref="D36" r:id="rId21" display="mailto:plan.deaccion@tdea.edu.co" xr:uid="{00000000-0004-0000-0900-000014000000}"/>
    <hyperlink ref="D30" r:id="rId22" xr:uid="{00000000-0004-0000-0900-000015000000}"/>
    <hyperlink ref="D4" r:id="rId23" xr:uid="{00000000-0004-0000-0900-000016000000}"/>
    <hyperlink ref="D15" r:id="rId24" display="mailto:planeacion@iudigital.edu.co" xr:uid="{00000000-0004-0000-0900-000017000000}"/>
    <hyperlink ref="D24" r:id="rId25" xr:uid="{00000000-0004-0000-0900-000018000000}"/>
    <hyperlink ref="D29" r:id="rId26" xr:uid="{00000000-0004-0000-0900-000019000000}"/>
    <hyperlink ref="D5" r:id="rId27" xr:uid="{00000000-0004-0000-0900-00001A000000}"/>
    <hyperlink ref="D20" r:id="rId28" xr:uid="{00000000-0004-0000-0900-00001B000000}"/>
    <hyperlink ref="D21" r:id="rId29" xr:uid="{00000000-0004-0000-0900-00001C000000}"/>
    <hyperlink ref="D22" r:id="rId30" xr:uid="{00000000-0004-0000-0900-00001D000000}"/>
    <hyperlink ref="D28" r:id="rId31" xr:uid="{00000000-0004-0000-0900-00001E000000}"/>
    <hyperlink ref="D33" r:id="rId32" xr:uid="{00000000-0004-0000-0900-00001F000000}"/>
    <hyperlink ref="D34" r:id="rId33" xr:uid="{00000000-0004-0000-0900-000020000000}"/>
    <hyperlink ref="D35" r:id="rId34" xr:uid="{00000000-0004-0000-0900-000021000000}"/>
    <hyperlink ref="D37" r:id="rId35" xr:uid="{00000000-0004-0000-0900-000022000000}"/>
    <hyperlink ref="D38" r:id="rId36" xr:uid="{00000000-0004-0000-0900-000023000000}"/>
    <hyperlink ref="D39" r:id="rId37" xr:uid="{00000000-0004-0000-0900-000024000000}"/>
  </hyperlinks>
  <pageMargins left="0.7" right="0.7" top="0.75" bottom="0.75" header="0.3" footer="0.3"/>
  <pageSetup orientation="portrait" horizontalDpi="300" verticalDpi="0" copies="0" r:id="rId38"/>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filterMode="1"/>
  <dimension ref="A1:E354"/>
  <sheetViews>
    <sheetView topLeftCell="A164" workbookViewId="0">
      <selection activeCell="E2" sqref="E2"/>
    </sheetView>
  </sheetViews>
  <sheetFormatPr defaultColWidth="11.42578125" defaultRowHeight="15"/>
  <cols>
    <col min="1" max="1" width="10.42578125" customWidth="1"/>
    <col min="2" max="2" width="67" customWidth="1"/>
    <col min="3" max="3" width="28.140625" customWidth="1"/>
  </cols>
  <sheetData>
    <row r="1" spans="1:5">
      <c r="A1" s="98" t="s">
        <v>2045</v>
      </c>
      <c r="B1" s="98" t="s">
        <v>2046</v>
      </c>
      <c r="C1" s="98" t="s">
        <v>1866</v>
      </c>
      <c r="D1" t="s">
        <v>2047</v>
      </c>
      <c r="E1" t="s">
        <v>2048</v>
      </c>
    </row>
    <row r="2" spans="1:5" ht="30" hidden="1">
      <c r="A2" s="24" t="s">
        <v>16</v>
      </c>
      <c r="B2" s="24" t="s">
        <v>17</v>
      </c>
      <c r="C2" s="24" t="s">
        <v>21</v>
      </c>
      <c r="D2" s="2" t="s">
        <v>1873</v>
      </c>
      <c r="E2" t="s">
        <v>2049</v>
      </c>
    </row>
    <row r="3" spans="1:5" hidden="1">
      <c r="A3" t="s">
        <v>22</v>
      </c>
      <c r="B3" s="24" t="s">
        <v>23</v>
      </c>
      <c r="C3" s="24" t="s">
        <v>21</v>
      </c>
      <c r="D3" s="2" t="s">
        <v>1873</v>
      </c>
      <c r="E3" t="s">
        <v>2049</v>
      </c>
    </row>
    <row r="4" spans="1:5" ht="30" hidden="1">
      <c r="A4" s="24" t="s">
        <v>25</v>
      </c>
      <c r="B4" s="24" t="s">
        <v>26</v>
      </c>
      <c r="C4" s="24" t="s">
        <v>21</v>
      </c>
      <c r="D4" s="2" t="s">
        <v>1873</v>
      </c>
      <c r="E4" t="s">
        <v>2049</v>
      </c>
    </row>
    <row r="5" spans="1:5" ht="30" hidden="1">
      <c r="A5" s="24" t="s">
        <v>27</v>
      </c>
      <c r="B5" s="24" t="s">
        <v>28</v>
      </c>
      <c r="C5" s="24" t="s">
        <v>21</v>
      </c>
      <c r="D5" s="2" t="s">
        <v>1873</v>
      </c>
      <c r="E5" t="s">
        <v>2049</v>
      </c>
    </row>
    <row r="6" spans="1:5" ht="30" hidden="1">
      <c r="A6" s="24" t="s">
        <v>29</v>
      </c>
      <c r="B6" s="24" t="s">
        <v>30</v>
      </c>
      <c r="C6" s="24" t="s">
        <v>21</v>
      </c>
      <c r="D6" s="2" t="s">
        <v>1873</v>
      </c>
      <c r="E6" t="s">
        <v>2049</v>
      </c>
    </row>
    <row r="7" spans="1:5" ht="45" hidden="1">
      <c r="A7" s="24" t="s">
        <v>31</v>
      </c>
      <c r="B7" s="24" t="s">
        <v>32</v>
      </c>
      <c r="C7" s="24" t="s">
        <v>21</v>
      </c>
      <c r="D7" s="2" t="s">
        <v>1873</v>
      </c>
      <c r="E7" t="s">
        <v>2049</v>
      </c>
    </row>
    <row r="8" spans="1:5" ht="30" hidden="1">
      <c r="A8" s="24" t="s">
        <v>35</v>
      </c>
      <c r="B8" s="24" t="s">
        <v>36</v>
      </c>
      <c r="C8" s="24" t="s">
        <v>38</v>
      </c>
      <c r="D8" s="2" t="s">
        <v>1873</v>
      </c>
      <c r="E8" t="s">
        <v>2050</v>
      </c>
    </row>
    <row r="9" spans="1:5" ht="30" hidden="1">
      <c r="A9" s="24" t="s">
        <v>39</v>
      </c>
      <c r="B9" s="24" t="s">
        <v>40</v>
      </c>
      <c r="C9" s="24" t="s">
        <v>38</v>
      </c>
      <c r="D9" s="2" t="s">
        <v>1873</v>
      </c>
      <c r="E9" t="s">
        <v>2050</v>
      </c>
    </row>
    <row r="10" spans="1:5" ht="45" hidden="1">
      <c r="A10" s="24" t="s">
        <v>41</v>
      </c>
      <c r="B10" s="24" t="s">
        <v>42</v>
      </c>
      <c r="C10" s="24" t="s">
        <v>38</v>
      </c>
      <c r="D10" s="2" t="s">
        <v>1873</v>
      </c>
      <c r="E10" t="s">
        <v>2050</v>
      </c>
    </row>
    <row r="11" spans="1:5" ht="30" hidden="1">
      <c r="A11" s="24" t="s">
        <v>43</v>
      </c>
      <c r="B11" s="24" t="s">
        <v>44</v>
      </c>
      <c r="C11" s="24" t="s">
        <v>38</v>
      </c>
      <c r="D11" s="2" t="s">
        <v>1873</v>
      </c>
      <c r="E11" t="s">
        <v>2050</v>
      </c>
    </row>
    <row r="12" spans="1:5" ht="30" hidden="1">
      <c r="A12" s="24" t="s">
        <v>49</v>
      </c>
      <c r="B12" s="24" t="s">
        <v>50</v>
      </c>
      <c r="C12" s="24" t="s">
        <v>38</v>
      </c>
      <c r="D12" s="2" t="s">
        <v>1873</v>
      </c>
      <c r="E12" t="s">
        <v>2050</v>
      </c>
    </row>
    <row r="13" spans="1:5" ht="30" hidden="1">
      <c r="A13" s="24" t="s">
        <v>51</v>
      </c>
      <c r="B13" s="24" t="s">
        <v>52</v>
      </c>
      <c r="C13" s="24" t="s">
        <v>38</v>
      </c>
      <c r="D13" s="2" t="s">
        <v>1873</v>
      </c>
      <c r="E13" t="s">
        <v>2050</v>
      </c>
    </row>
    <row r="14" spans="1:5" ht="30" hidden="1">
      <c r="A14" s="24" t="s">
        <v>53</v>
      </c>
      <c r="B14" s="24" t="s">
        <v>54</v>
      </c>
      <c r="C14" s="24" t="s">
        <v>38</v>
      </c>
      <c r="D14" s="2" t="s">
        <v>1873</v>
      </c>
      <c r="E14" t="s">
        <v>2050</v>
      </c>
    </row>
    <row r="15" spans="1:5" ht="30" hidden="1">
      <c r="A15" s="24" t="s">
        <v>55</v>
      </c>
      <c r="B15" s="24" t="s">
        <v>56</v>
      </c>
      <c r="C15" s="24" t="s">
        <v>38</v>
      </c>
      <c r="D15" s="2" t="s">
        <v>1873</v>
      </c>
      <c r="E15" t="s">
        <v>2050</v>
      </c>
    </row>
    <row r="16" spans="1:5" ht="30" hidden="1">
      <c r="A16" s="24" t="s">
        <v>57</v>
      </c>
      <c r="B16" s="24" t="s">
        <v>58</v>
      </c>
      <c r="C16" s="24" t="s">
        <v>38</v>
      </c>
      <c r="D16" s="2" t="s">
        <v>1873</v>
      </c>
      <c r="E16" t="s">
        <v>2050</v>
      </c>
    </row>
    <row r="17" spans="1:5" ht="30" hidden="1">
      <c r="A17" s="24" t="s">
        <v>61</v>
      </c>
      <c r="B17" s="24" t="s">
        <v>62</v>
      </c>
      <c r="C17" s="24" t="s">
        <v>38</v>
      </c>
      <c r="D17" s="2" t="s">
        <v>1873</v>
      </c>
      <c r="E17" t="s">
        <v>2050</v>
      </c>
    </row>
    <row r="18" spans="1:5" ht="30" hidden="1">
      <c r="A18" s="24" t="s">
        <v>63</v>
      </c>
      <c r="B18" s="24" t="s">
        <v>64</v>
      </c>
      <c r="C18" s="24" t="s">
        <v>38</v>
      </c>
      <c r="D18" s="2" t="s">
        <v>1873</v>
      </c>
      <c r="E18" t="s">
        <v>2050</v>
      </c>
    </row>
    <row r="19" spans="1:5" ht="30" hidden="1">
      <c r="A19" s="24" t="s">
        <v>67</v>
      </c>
      <c r="B19" s="24" t="s">
        <v>68</v>
      </c>
      <c r="C19" s="24" t="s">
        <v>38</v>
      </c>
      <c r="D19" s="2" t="s">
        <v>1873</v>
      </c>
      <c r="E19" t="s">
        <v>2050</v>
      </c>
    </row>
    <row r="20" spans="1:5" ht="30" hidden="1">
      <c r="A20" s="24" t="s">
        <v>69</v>
      </c>
      <c r="B20" s="24" t="s">
        <v>70</v>
      </c>
      <c r="C20" s="24" t="s">
        <v>38</v>
      </c>
      <c r="D20" s="2" t="s">
        <v>1873</v>
      </c>
      <c r="E20" t="s">
        <v>2050</v>
      </c>
    </row>
    <row r="21" spans="1:5" ht="30" hidden="1">
      <c r="A21" s="24" t="s">
        <v>71</v>
      </c>
      <c r="B21" s="24" t="s">
        <v>72</v>
      </c>
      <c r="C21" s="24" t="s">
        <v>38</v>
      </c>
      <c r="D21" s="2" t="s">
        <v>1873</v>
      </c>
      <c r="E21" t="s">
        <v>2050</v>
      </c>
    </row>
    <row r="22" spans="1:5" ht="30" hidden="1">
      <c r="A22" s="24" t="s">
        <v>73</v>
      </c>
      <c r="B22" s="24" t="s">
        <v>74</v>
      </c>
      <c r="C22" s="24" t="s">
        <v>38</v>
      </c>
      <c r="D22" s="2" t="s">
        <v>1873</v>
      </c>
      <c r="E22" t="s">
        <v>2050</v>
      </c>
    </row>
    <row r="23" spans="1:5" hidden="1">
      <c r="A23" s="24" t="s">
        <v>77</v>
      </c>
      <c r="B23" s="24" t="s">
        <v>78</v>
      </c>
      <c r="C23" s="24" t="s">
        <v>21</v>
      </c>
      <c r="D23" s="2" t="s">
        <v>1873</v>
      </c>
      <c r="E23" t="s">
        <v>2051</v>
      </c>
    </row>
    <row r="24" spans="1:5" hidden="1">
      <c r="A24" s="24" t="s">
        <v>79</v>
      </c>
      <c r="B24" s="24" t="s">
        <v>80</v>
      </c>
      <c r="C24" s="24" t="s">
        <v>21</v>
      </c>
      <c r="D24" s="2" t="s">
        <v>1873</v>
      </c>
      <c r="E24" t="s">
        <v>2051</v>
      </c>
    </row>
    <row r="25" spans="1:5" hidden="1">
      <c r="A25" s="24" t="s">
        <v>83</v>
      </c>
      <c r="B25" s="24" t="s">
        <v>84</v>
      </c>
      <c r="C25" s="24" t="s">
        <v>21</v>
      </c>
      <c r="D25" s="2" t="s">
        <v>1873</v>
      </c>
      <c r="E25" t="s">
        <v>2051</v>
      </c>
    </row>
    <row r="26" spans="1:5" ht="30" hidden="1">
      <c r="A26" s="24" t="s">
        <v>85</v>
      </c>
      <c r="B26" s="24" t="s">
        <v>86</v>
      </c>
      <c r="C26" s="24" t="s">
        <v>21</v>
      </c>
      <c r="D26" s="2" t="s">
        <v>1873</v>
      </c>
      <c r="E26" t="s">
        <v>2051</v>
      </c>
    </row>
    <row r="27" spans="1:5" ht="30" hidden="1">
      <c r="A27" s="24" t="s">
        <v>87</v>
      </c>
      <c r="B27" s="24" t="s">
        <v>88</v>
      </c>
      <c r="C27" s="24" t="s">
        <v>21</v>
      </c>
      <c r="D27" s="2" t="s">
        <v>1873</v>
      </c>
      <c r="E27" t="s">
        <v>2051</v>
      </c>
    </row>
    <row r="28" spans="1:5" ht="30" hidden="1">
      <c r="A28" s="44" t="s">
        <v>93</v>
      </c>
      <c r="B28" s="24" t="s">
        <v>94</v>
      </c>
      <c r="C28" s="24" t="s">
        <v>38</v>
      </c>
      <c r="D28" s="2" t="s">
        <v>1873</v>
      </c>
      <c r="E28" t="s">
        <v>1649</v>
      </c>
    </row>
    <row r="29" spans="1:5" ht="30" hidden="1">
      <c r="A29" s="44" t="s">
        <v>95</v>
      </c>
      <c r="B29" s="24" t="s">
        <v>96</v>
      </c>
      <c r="C29" s="24" t="s">
        <v>38</v>
      </c>
      <c r="D29" s="2" t="s">
        <v>1873</v>
      </c>
      <c r="E29" t="s">
        <v>1649</v>
      </c>
    </row>
    <row r="30" spans="1:5" ht="30" hidden="1">
      <c r="A30" s="44" t="s">
        <v>97</v>
      </c>
      <c r="B30" s="24" t="s">
        <v>98</v>
      </c>
      <c r="C30" s="24" t="s">
        <v>38</v>
      </c>
      <c r="D30" s="2" t="s">
        <v>1873</v>
      </c>
      <c r="E30" t="s">
        <v>1649</v>
      </c>
    </row>
    <row r="31" spans="1:5" ht="30" hidden="1">
      <c r="A31" s="44" t="s">
        <v>99</v>
      </c>
      <c r="B31" s="24" t="s">
        <v>100</v>
      </c>
      <c r="C31" s="24" t="s">
        <v>38</v>
      </c>
      <c r="D31" s="2" t="s">
        <v>1873</v>
      </c>
      <c r="E31" t="s">
        <v>1649</v>
      </c>
    </row>
    <row r="32" spans="1:5" ht="30" hidden="1">
      <c r="A32" s="44" t="s">
        <v>103</v>
      </c>
      <c r="B32" s="24" t="s">
        <v>104</v>
      </c>
      <c r="C32" s="24" t="s">
        <v>38</v>
      </c>
      <c r="D32" s="2" t="s">
        <v>1873</v>
      </c>
      <c r="E32" t="s">
        <v>1649</v>
      </c>
    </row>
    <row r="33" spans="1:5" ht="30" hidden="1">
      <c r="A33" s="44" t="s">
        <v>105</v>
      </c>
      <c r="B33" s="24" t="s">
        <v>106</v>
      </c>
      <c r="C33" s="24" t="s">
        <v>38</v>
      </c>
      <c r="D33" s="2" t="s">
        <v>1873</v>
      </c>
      <c r="E33" t="s">
        <v>1649</v>
      </c>
    </row>
    <row r="34" spans="1:5" ht="30" hidden="1">
      <c r="A34" s="44" t="s">
        <v>109</v>
      </c>
      <c r="B34" s="24" t="s">
        <v>110</v>
      </c>
      <c r="C34" s="24" t="s">
        <v>38</v>
      </c>
      <c r="D34" s="2" t="s">
        <v>1873</v>
      </c>
      <c r="E34" t="s">
        <v>1649</v>
      </c>
    </row>
    <row r="35" spans="1:5" ht="30" hidden="1">
      <c r="A35" s="44" t="s">
        <v>111</v>
      </c>
      <c r="B35" s="24" t="s">
        <v>112</v>
      </c>
      <c r="C35" s="24" t="s">
        <v>38</v>
      </c>
      <c r="D35" s="2" t="s">
        <v>1873</v>
      </c>
      <c r="E35" t="s">
        <v>1649</v>
      </c>
    </row>
    <row r="36" spans="1:5" ht="30" hidden="1">
      <c r="A36" s="44" t="s">
        <v>114</v>
      </c>
      <c r="B36" s="24" t="s">
        <v>115</v>
      </c>
      <c r="C36" s="24" t="s">
        <v>38</v>
      </c>
      <c r="D36" s="2" t="s">
        <v>1873</v>
      </c>
      <c r="E36" t="s">
        <v>1649</v>
      </c>
    </row>
    <row r="37" spans="1:5" ht="30" hidden="1">
      <c r="A37" s="44" t="s">
        <v>116</v>
      </c>
      <c r="B37" s="24" t="s">
        <v>117</v>
      </c>
      <c r="C37" s="24" t="s">
        <v>38</v>
      </c>
      <c r="D37" s="2" t="s">
        <v>1873</v>
      </c>
      <c r="E37" t="s">
        <v>1649</v>
      </c>
    </row>
    <row r="38" spans="1:5" ht="30" hidden="1">
      <c r="A38" s="44" t="s">
        <v>118</v>
      </c>
      <c r="B38" s="24" t="s">
        <v>119</v>
      </c>
      <c r="C38" s="24" t="s">
        <v>38</v>
      </c>
      <c r="D38" s="2" t="s">
        <v>1873</v>
      </c>
      <c r="E38" t="s">
        <v>1649</v>
      </c>
    </row>
    <row r="39" spans="1:5" ht="30" hidden="1">
      <c r="A39" s="44" t="s">
        <v>120</v>
      </c>
      <c r="B39" s="24" t="s">
        <v>121</v>
      </c>
      <c r="C39" s="24" t="s">
        <v>38</v>
      </c>
      <c r="D39" s="2" t="s">
        <v>1873</v>
      </c>
      <c r="E39" t="s">
        <v>1649</v>
      </c>
    </row>
    <row r="40" spans="1:5" ht="30" hidden="1">
      <c r="A40" s="44" t="s">
        <v>122</v>
      </c>
      <c r="B40" s="24" t="s">
        <v>123</v>
      </c>
      <c r="C40" s="24" t="s">
        <v>38</v>
      </c>
      <c r="D40" s="2" t="s">
        <v>1873</v>
      </c>
      <c r="E40" t="s">
        <v>1649</v>
      </c>
    </row>
    <row r="41" spans="1:5" ht="30" hidden="1">
      <c r="A41" s="44" t="s">
        <v>124</v>
      </c>
      <c r="B41" s="24" t="s">
        <v>125</v>
      </c>
      <c r="C41" s="24" t="s">
        <v>38</v>
      </c>
      <c r="D41" s="2" t="s">
        <v>1873</v>
      </c>
      <c r="E41" t="s">
        <v>1649</v>
      </c>
    </row>
    <row r="42" spans="1:5" ht="30" hidden="1">
      <c r="A42" s="44" t="s">
        <v>128</v>
      </c>
      <c r="B42" s="24" t="s">
        <v>129</v>
      </c>
      <c r="C42" s="24" t="s">
        <v>38</v>
      </c>
      <c r="D42" s="2" t="s">
        <v>1873</v>
      </c>
      <c r="E42" t="s">
        <v>1649</v>
      </c>
    </row>
    <row r="43" spans="1:5" ht="30" hidden="1">
      <c r="A43" s="44" t="s">
        <v>131</v>
      </c>
      <c r="B43" s="24" t="s">
        <v>132</v>
      </c>
      <c r="C43" s="24" t="s">
        <v>38</v>
      </c>
      <c r="D43" s="2" t="s">
        <v>1873</v>
      </c>
      <c r="E43" t="s">
        <v>1649</v>
      </c>
    </row>
    <row r="44" spans="1:5" ht="30" hidden="1">
      <c r="A44" s="44" t="s">
        <v>133</v>
      </c>
      <c r="B44" s="24" t="s">
        <v>134</v>
      </c>
      <c r="C44" s="24" t="s">
        <v>38</v>
      </c>
      <c r="D44" s="2" t="s">
        <v>1873</v>
      </c>
      <c r="E44" t="s">
        <v>1649</v>
      </c>
    </row>
    <row r="45" spans="1:5" ht="30" hidden="1">
      <c r="A45" s="24" t="s">
        <v>137</v>
      </c>
      <c r="B45" s="24" t="s">
        <v>138</v>
      </c>
      <c r="C45" s="24" t="s">
        <v>38</v>
      </c>
      <c r="D45" s="2" t="s">
        <v>1873</v>
      </c>
      <c r="E45" t="s">
        <v>2052</v>
      </c>
    </row>
    <row r="46" spans="1:5" ht="30" hidden="1">
      <c r="A46" s="24" t="s">
        <v>139</v>
      </c>
      <c r="B46" s="24" t="s">
        <v>140</v>
      </c>
      <c r="C46" s="24" t="s">
        <v>38</v>
      </c>
      <c r="D46" s="2" t="s">
        <v>1873</v>
      </c>
      <c r="E46" t="s">
        <v>2052</v>
      </c>
    </row>
    <row r="47" spans="1:5" ht="30" hidden="1">
      <c r="A47" s="24" t="s">
        <v>146</v>
      </c>
      <c r="B47" s="24" t="s">
        <v>147</v>
      </c>
      <c r="C47" s="24" t="s">
        <v>148</v>
      </c>
      <c r="D47" s="2" t="s">
        <v>1873</v>
      </c>
      <c r="E47" t="s">
        <v>1661</v>
      </c>
    </row>
    <row r="48" spans="1:5" ht="30" hidden="1">
      <c r="A48" s="24" t="s">
        <v>149</v>
      </c>
      <c r="B48" s="24" t="s">
        <v>150</v>
      </c>
      <c r="C48" s="24" t="s">
        <v>148</v>
      </c>
      <c r="D48" s="2" t="s">
        <v>1873</v>
      </c>
      <c r="E48" t="s">
        <v>1661</v>
      </c>
    </row>
    <row r="49" spans="1:5" ht="30" hidden="1">
      <c r="A49" s="24" t="s">
        <v>151</v>
      </c>
      <c r="B49" s="24" t="s">
        <v>152</v>
      </c>
      <c r="C49" s="24" t="s">
        <v>148</v>
      </c>
      <c r="D49" s="2" t="s">
        <v>1873</v>
      </c>
      <c r="E49" t="s">
        <v>1661</v>
      </c>
    </row>
    <row r="50" spans="1:5" ht="30" hidden="1">
      <c r="A50" s="24" t="s">
        <v>153</v>
      </c>
      <c r="B50" s="24" t="s">
        <v>154</v>
      </c>
      <c r="C50" s="24" t="s">
        <v>148</v>
      </c>
      <c r="D50" s="2" t="s">
        <v>1873</v>
      </c>
      <c r="E50" t="s">
        <v>1661</v>
      </c>
    </row>
    <row r="51" spans="1:5" ht="30" hidden="1">
      <c r="A51" s="24" t="s">
        <v>157</v>
      </c>
      <c r="B51" s="24" t="s">
        <v>158</v>
      </c>
      <c r="C51" s="24" t="s">
        <v>148</v>
      </c>
      <c r="D51" s="2" t="s">
        <v>1873</v>
      </c>
      <c r="E51" t="s">
        <v>1661</v>
      </c>
    </row>
    <row r="52" spans="1:5" ht="30" hidden="1">
      <c r="A52" s="24" t="s">
        <v>159</v>
      </c>
      <c r="B52" s="24" t="s">
        <v>160</v>
      </c>
      <c r="C52" s="24" t="s">
        <v>148</v>
      </c>
      <c r="D52" s="2" t="s">
        <v>1873</v>
      </c>
      <c r="E52" t="s">
        <v>1661</v>
      </c>
    </row>
    <row r="53" spans="1:5" ht="45" hidden="1">
      <c r="A53" s="24" t="s">
        <v>163</v>
      </c>
      <c r="B53" s="24" t="s">
        <v>164</v>
      </c>
      <c r="C53" s="24" t="s">
        <v>148</v>
      </c>
      <c r="D53" s="2" t="s">
        <v>1873</v>
      </c>
      <c r="E53" t="s">
        <v>1661</v>
      </c>
    </row>
    <row r="54" spans="1:5" ht="30" hidden="1">
      <c r="A54" s="24" t="s">
        <v>167</v>
      </c>
      <c r="B54" s="24" t="s">
        <v>168</v>
      </c>
      <c r="C54" s="24" t="s">
        <v>148</v>
      </c>
      <c r="D54" s="2" t="s">
        <v>1873</v>
      </c>
      <c r="E54" t="s">
        <v>1661</v>
      </c>
    </row>
    <row r="55" spans="1:5" ht="30" hidden="1">
      <c r="A55" s="24" t="s">
        <v>171</v>
      </c>
      <c r="B55" s="24" t="s">
        <v>172</v>
      </c>
      <c r="C55" s="24" t="s">
        <v>148</v>
      </c>
      <c r="D55" s="2" t="s">
        <v>1873</v>
      </c>
      <c r="E55" t="s">
        <v>1661</v>
      </c>
    </row>
    <row r="56" spans="1:5" ht="45" hidden="1">
      <c r="A56" s="24" t="s">
        <v>174</v>
      </c>
      <c r="B56" s="24" t="s">
        <v>175</v>
      </c>
      <c r="C56" s="24" t="s">
        <v>148</v>
      </c>
      <c r="D56" s="2" t="s">
        <v>1873</v>
      </c>
      <c r="E56" t="s">
        <v>1661</v>
      </c>
    </row>
    <row r="57" spans="1:5" ht="30" hidden="1">
      <c r="A57" s="24" t="s">
        <v>178</v>
      </c>
      <c r="B57" s="24" t="s">
        <v>179</v>
      </c>
      <c r="C57" s="24" t="s">
        <v>148</v>
      </c>
      <c r="D57" s="2" t="s">
        <v>1873</v>
      </c>
      <c r="E57" t="s">
        <v>1661</v>
      </c>
    </row>
    <row r="58" spans="1:5" ht="30" hidden="1">
      <c r="A58" s="24" t="s">
        <v>180</v>
      </c>
      <c r="B58" s="24" t="s">
        <v>181</v>
      </c>
      <c r="C58" s="24" t="s">
        <v>148</v>
      </c>
      <c r="D58" s="2" t="s">
        <v>1873</v>
      </c>
      <c r="E58" t="s">
        <v>1661</v>
      </c>
    </row>
    <row r="59" spans="1:5" ht="30" hidden="1">
      <c r="A59" s="24" t="s">
        <v>182</v>
      </c>
      <c r="B59" s="24" t="s">
        <v>183</v>
      </c>
      <c r="C59" s="24" t="s">
        <v>148</v>
      </c>
      <c r="D59" s="2" t="s">
        <v>1873</v>
      </c>
      <c r="E59" t="s">
        <v>1661</v>
      </c>
    </row>
    <row r="60" spans="1:5" ht="30" hidden="1">
      <c r="A60" s="24" t="s">
        <v>186</v>
      </c>
      <c r="B60" s="24" t="s">
        <v>187</v>
      </c>
      <c r="C60" s="24" t="s">
        <v>188</v>
      </c>
      <c r="D60" s="2" t="s">
        <v>1873</v>
      </c>
      <c r="E60" t="s">
        <v>188</v>
      </c>
    </row>
    <row r="61" spans="1:5" ht="30" hidden="1">
      <c r="A61" s="24" t="s">
        <v>189</v>
      </c>
      <c r="B61" s="24" t="s">
        <v>190</v>
      </c>
      <c r="C61" s="24" t="s">
        <v>188</v>
      </c>
      <c r="D61" s="2" t="s">
        <v>1873</v>
      </c>
      <c r="E61" t="s">
        <v>188</v>
      </c>
    </row>
    <row r="62" spans="1:5" hidden="1">
      <c r="A62" s="24" t="s">
        <v>191</v>
      </c>
      <c r="B62" s="24" t="s">
        <v>192</v>
      </c>
      <c r="C62" s="24" t="s">
        <v>188</v>
      </c>
      <c r="D62" s="2" t="s">
        <v>1873</v>
      </c>
      <c r="E62" t="s">
        <v>188</v>
      </c>
    </row>
    <row r="63" spans="1:5" ht="30" hidden="1">
      <c r="A63" s="24" t="s">
        <v>193</v>
      </c>
      <c r="B63" s="24" t="s">
        <v>194</v>
      </c>
      <c r="C63" s="24" t="s">
        <v>188</v>
      </c>
      <c r="D63" s="2" t="s">
        <v>1873</v>
      </c>
      <c r="E63" t="s">
        <v>188</v>
      </c>
    </row>
    <row r="64" spans="1:5" ht="30" hidden="1">
      <c r="A64" s="24" t="s">
        <v>195</v>
      </c>
      <c r="B64" s="24" t="s">
        <v>196</v>
      </c>
      <c r="C64" s="24" t="s">
        <v>188</v>
      </c>
      <c r="D64" s="2" t="s">
        <v>1873</v>
      </c>
      <c r="E64" t="s">
        <v>188</v>
      </c>
    </row>
    <row r="65" spans="1:5" hidden="1">
      <c r="A65" s="24" t="s">
        <v>199</v>
      </c>
      <c r="B65" s="24" t="s">
        <v>200</v>
      </c>
      <c r="C65" s="24" t="s">
        <v>188</v>
      </c>
      <c r="D65" s="2" t="s">
        <v>1873</v>
      </c>
      <c r="E65" t="s">
        <v>188</v>
      </c>
    </row>
    <row r="66" spans="1:5" hidden="1">
      <c r="A66" s="24" t="s">
        <v>202</v>
      </c>
      <c r="B66" s="24" t="s">
        <v>203</v>
      </c>
      <c r="C66" s="24" t="s">
        <v>188</v>
      </c>
      <c r="D66" s="2" t="s">
        <v>1873</v>
      </c>
      <c r="E66" t="s">
        <v>188</v>
      </c>
    </row>
    <row r="67" spans="1:5" hidden="1">
      <c r="A67" s="24" t="s">
        <v>204</v>
      </c>
      <c r="B67" s="24" t="s">
        <v>205</v>
      </c>
      <c r="C67" s="24" t="s">
        <v>188</v>
      </c>
      <c r="D67" s="2" t="s">
        <v>1873</v>
      </c>
      <c r="E67" t="s">
        <v>188</v>
      </c>
    </row>
    <row r="68" spans="1:5" ht="30" hidden="1">
      <c r="A68" s="24" t="s">
        <v>206</v>
      </c>
      <c r="B68" s="24" t="s">
        <v>207</v>
      </c>
      <c r="C68" s="24" t="s">
        <v>188</v>
      </c>
      <c r="D68" s="2" t="s">
        <v>1873</v>
      </c>
      <c r="E68" t="s">
        <v>188</v>
      </c>
    </row>
    <row r="69" spans="1:5" hidden="1">
      <c r="A69" s="24" t="s">
        <v>208</v>
      </c>
      <c r="B69" s="24" t="s">
        <v>209</v>
      </c>
      <c r="C69" s="24" t="s">
        <v>188</v>
      </c>
      <c r="D69" s="2" t="s">
        <v>1873</v>
      </c>
      <c r="E69" t="s">
        <v>188</v>
      </c>
    </row>
    <row r="70" spans="1:5" hidden="1">
      <c r="A70" s="24" t="s">
        <v>212</v>
      </c>
      <c r="B70" s="24" t="s">
        <v>213</v>
      </c>
      <c r="C70" s="24" t="s">
        <v>188</v>
      </c>
      <c r="D70" s="2" t="s">
        <v>1873</v>
      </c>
      <c r="E70" t="s">
        <v>188</v>
      </c>
    </row>
    <row r="71" spans="1:5" ht="30" hidden="1">
      <c r="A71" s="24" t="s">
        <v>214</v>
      </c>
      <c r="B71" s="24" t="s">
        <v>215</v>
      </c>
      <c r="C71" s="24" t="s">
        <v>188</v>
      </c>
      <c r="D71" s="2" t="s">
        <v>1873</v>
      </c>
      <c r="E71" t="s">
        <v>188</v>
      </c>
    </row>
    <row r="72" spans="1:5" ht="30" hidden="1">
      <c r="A72" s="24" t="s">
        <v>218</v>
      </c>
      <c r="B72" s="24" t="s">
        <v>219</v>
      </c>
      <c r="C72" s="24" t="s">
        <v>188</v>
      </c>
      <c r="D72" s="2" t="s">
        <v>1873</v>
      </c>
      <c r="E72" t="s">
        <v>188</v>
      </c>
    </row>
    <row r="73" spans="1:5" ht="30" hidden="1">
      <c r="A73" s="24" t="s">
        <v>220</v>
      </c>
      <c r="B73" s="24" t="s">
        <v>221</v>
      </c>
      <c r="C73" s="24" t="s">
        <v>188</v>
      </c>
      <c r="D73" s="2" t="s">
        <v>1873</v>
      </c>
      <c r="E73" t="s">
        <v>188</v>
      </c>
    </row>
    <row r="74" spans="1:5" ht="30" hidden="1">
      <c r="A74" s="24" t="s">
        <v>226</v>
      </c>
      <c r="B74" s="24" t="s">
        <v>227</v>
      </c>
      <c r="C74" s="24" t="s">
        <v>228</v>
      </c>
      <c r="D74" s="2" t="s">
        <v>1873</v>
      </c>
      <c r="E74" t="s">
        <v>228</v>
      </c>
    </row>
    <row r="75" spans="1:5" ht="30" hidden="1">
      <c r="A75" s="24" t="s">
        <v>229</v>
      </c>
      <c r="B75" s="24" t="s">
        <v>230</v>
      </c>
      <c r="C75" s="24" t="s">
        <v>228</v>
      </c>
      <c r="D75" s="2" t="s">
        <v>1873</v>
      </c>
      <c r="E75" t="s">
        <v>228</v>
      </c>
    </row>
    <row r="76" spans="1:5" hidden="1">
      <c r="A76" s="24" t="s">
        <v>233</v>
      </c>
      <c r="B76" s="24" t="s">
        <v>234</v>
      </c>
      <c r="C76" s="24" t="s">
        <v>228</v>
      </c>
      <c r="D76" s="2" t="s">
        <v>1873</v>
      </c>
      <c r="E76" t="s">
        <v>228</v>
      </c>
    </row>
    <row r="77" spans="1:5" ht="30" hidden="1">
      <c r="A77" s="24" t="s">
        <v>235</v>
      </c>
      <c r="B77" s="24" t="s">
        <v>236</v>
      </c>
      <c r="C77" s="24" t="s">
        <v>228</v>
      </c>
      <c r="D77" s="2" t="s">
        <v>1873</v>
      </c>
      <c r="E77" t="s">
        <v>228</v>
      </c>
    </row>
    <row r="78" spans="1:5" hidden="1">
      <c r="A78" s="24" t="s">
        <v>237</v>
      </c>
      <c r="B78" s="24" t="s">
        <v>238</v>
      </c>
      <c r="C78" s="24" t="s">
        <v>228</v>
      </c>
      <c r="D78" s="2" t="s">
        <v>1873</v>
      </c>
      <c r="E78" t="s">
        <v>228</v>
      </c>
    </row>
    <row r="79" spans="1:5" hidden="1">
      <c r="A79" s="24" t="s">
        <v>239</v>
      </c>
      <c r="B79" s="24" t="s">
        <v>240</v>
      </c>
      <c r="C79" s="24" t="s">
        <v>228</v>
      </c>
      <c r="D79" s="2" t="s">
        <v>1873</v>
      </c>
      <c r="E79" t="s">
        <v>228</v>
      </c>
    </row>
    <row r="80" spans="1:5" ht="30" hidden="1">
      <c r="A80" s="24" t="s">
        <v>243</v>
      </c>
      <c r="B80" s="24" t="s">
        <v>244</v>
      </c>
      <c r="C80" s="24" t="s">
        <v>148</v>
      </c>
      <c r="D80" s="2" t="s">
        <v>1873</v>
      </c>
      <c r="E80" t="s">
        <v>1654</v>
      </c>
    </row>
    <row r="81" spans="1:5" ht="30" hidden="1">
      <c r="A81" s="24" t="s">
        <v>245</v>
      </c>
      <c r="B81" s="24" t="s">
        <v>246</v>
      </c>
      <c r="C81" s="24" t="s">
        <v>148</v>
      </c>
      <c r="D81" s="2" t="s">
        <v>1873</v>
      </c>
      <c r="E81" t="s">
        <v>1654</v>
      </c>
    </row>
    <row r="82" spans="1:5" ht="30" hidden="1">
      <c r="A82" s="24" t="s">
        <v>249</v>
      </c>
      <c r="B82" s="24" t="s">
        <v>250</v>
      </c>
      <c r="C82" s="24" t="s">
        <v>148</v>
      </c>
      <c r="D82" s="2" t="s">
        <v>1873</v>
      </c>
      <c r="E82" t="s">
        <v>1654</v>
      </c>
    </row>
    <row r="83" spans="1:5" ht="30" hidden="1">
      <c r="A83" s="24" t="s">
        <v>251</v>
      </c>
      <c r="B83" s="24" t="s">
        <v>252</v>
      </c>
      <c r="C83" s="24" t="s">
        <v>148</v>
      </c>
      <c r="D83" s="2" t="s">
        <v>1873</v>
      </c>
      <c r="E83" t="s">
        <v>1654</v>
      </c>
    </row>
    <row r="84" spans="1:5" ht="30" hidden="1">
      <c r="A84" s="24" t="s">
        <v>253</v>
      </c>
      <c r="B84" s="24" t="s">
        <v>254</v>
      </c>
      <c r="C84" s="24" t="s">
        <v>148</v>
      </c>
      <c r="D84" s="2" t="s">
        <v>1873</v>
      </c>
      <c r="E84" t="s">
        <v>1654</v>
      </c>
    </row>
    <row r="85" spans="1:5" ht="30" hidden="1">
      <c r="A85" s="24" t="s">
        <v>256</v>
      </c>
      <c r="B85" s="24" t="s">
        <v>257</v>
      </c>
      <c r="C85" s="24" t="s">
        <v>148</v>
      </c>
      <c r="D85" s="2" t="s">
        <v>1873</v>
      </c>
      <c r="E85" t="s">
        <v>1654</v>
      </c>
    </row>
    <row r="86" spans="1:5" ht="30" hidden="1">
      <c r="A86" s="24" t="s">
        <v>258</v>
      </c>
      <c r="B86" s="24" t="s">
        <v>259</v>
      </c>
      <c r="C86" s="24" t="s">
        <v>148</v>
      </c>
      <c r="D86" s="2" t="s">
        <v>1873</v>
      </c>
      <c r="E86" t="s">
        <v>1652</v>
      </c>
    </row>
    <row r="87" spans="1:5" ht="30" hidden="1">
      <c r="A87" s="24" t="s">
        <v>262</v>
      </c>
      <c r="B87" s="24" t="s">
        <v>263</v>
      </c>
      <c r="C87" s="24" t="s">
        <v>148</v>
      </c>
      <c r="D87" s="2" t="s">
        <v>1873</v>
      </c>
      <c r="E87" t="s">
        <v>1652</v>
      </c>
    </row>
    <row r="88" spans="1:5" ht="30" hidden="1">
      <c r="A88" s="24" t="s">
        <v>264</v>
      </c>
      <c r="B88" s="24" t="s">
        <v>265</v>
      </c>
      <c r="C88" s="24" t="s">
        <v>148</v>
      </c>
      <c r="D88" s="2" t="s">
        <v>1873</v>
      </c>
      <c r="E88" t="s">
        <v>1652</v>
      </c>
    </row>
    <row r="89" spans="1:5" ht="30" hidden="1">
      <c r="A89" s="24" t="s">
        <v>268</v>
      </c>
      <c r="B89" s="24" t="s">
        <v>269</v>
      </c>
      <c r="C89" s="24" t="s">
        <v>270</v>
      </c>
      <c r="D89" s="2">
        <v>0</v>
      </c>
      <c r="E89" t="s">
        <v>1663</v>
      </c>
    </row>
    <row r="90" spans="1:5" ht="30" hidden="1">
      <c r="A90" s="24" t="s">
        <v>271</v>
      </c>
      <c r="B90" s="24" t="s">
        <v>272</v>
      </c>
      <c r="C90" s="24" t="s">
        <v>270</v>
      </c>
      <c r="D90" s="2">
        <v>2</v>
      </c>
      <c r="E90" t="s">
        <v>1663</v>
      </c>
    </row>
    <row r="91" spans="1:5" hidden="1">
      <c r="A91" s="44" t="s">
        <v>273</v>
      </c>
      <c r="B91" s="24" t="s">
        <v>274</v>
      </c>
      <c r="C91" s="24" t="s">
        <v>270</v>
      </c>
      <c r="D91" s="2">
        <v>0</v>
      </c>
      <c r="E91" t="s">
        <v>1663</v>
      </c>
    </row>
    <row r="92" spans="1:5" hidden="1">
      <c r="A92" s="24" t="s">
        <v>276</v>
      </c>
      <c r="B92" s="24" t="s">
        <v>277</v>
      </c>
      <c r="C92" s="24" t="s">
        <v>270</v>
      </c>
      <c r="D92" s="2">
        <v>0.42499999999999999</v>
      </c>
      <c r="E92" t="s">
        <v>1663</v>
      </c>
    </row>
    <row r="93" spans="1:5" ht="30" hidden="1">
      <c r="A93" s="24" t="s">
        <v>280</v>
      </c>
      <c r="B93" s="24" t="s">
        <v>281</v>
      </c>
      <c r="C93" s="24" t="s">
        <v>282</v>
      </c>
      <c r="D93" s="2" t="s">
        <v>1873</v>
      </c>
      <c r="E93" t="s">
        <v>1652</v>
      </c>
    </row>
    <row r="94" spans="1:5" ht="30" hidden="1">
      <c r="A94" s="24" t="s">
        <v>283</v>
      </c>
      <c r="B94" s="24" t="s">
        <v>284</v>
      </c>
      <c r="C94" s="24" t="s">
        <v>282</v>
      </c>
      <c r="D94" s="2" t="s">
        <v>1873</v>
      </c>
      <c r="E94" t="s">
        <v>1652</v>
      </c>
    </row>
    <row r="95" spans="1:5" ht="30" hidden="1">
      <c r="A95" s="100" t="s">
        <v>285</v>
      </c>
      <c r="B95" s="99" t="s">
        <v>286</v>
      </c>
      <c r="C95" s="99" t="s">
        <v>282</v>
      </c>
      <c r="D95" s="2"/>
      <c r="E95" t="s">
        <v>1652</v>
      </c>
    </row>
    <row r="96" spans="1:5" ht="30" hidden="1">
      <c r="A96" s="100" t="s">
        <v>287</v>
      </c>
      <c r="B96" s="99" t="s">
        <v>288</v>
      </c>
      <c r="C96" s="99" t="s">
        <v>282</v>
      </c>
      <c r="D96" s="2"/>
      <c r="E96" t="s">
        <v>1652</v>
      </c>
    </row>
    <row r="97" spans="1:5" ht="30" hidden="1">
      <c r="A97" s="100" t="s">
        <v>289</v>
      </c>
      <c r="B97" s="99" t="s">
        <v>290</v>
      </c>
      <c r="C97" s="99" t="s">
        <v>282</v>
      </c>
      <c r="D97" s="2"/>
      <c r="E97" t="s">
        <v>1652</v>
      </c>
    </row>
    <row r="98" spans="1:5" ht="30" hidden="1">
      <c r="A98" s="24" t="s">
        <v>293</v>
      </c>
      <c r="B98" s="24" t="s">
        <v>294</v>
      </c>
      <c r="C98" s="24" t="s">
        <v>282</v>
      </c>
      <c r="D98" s="2" t="s">
        <v>1873</v>
      </c>
      <c r="E98" t="s">
        <v>1654</v>
      </c>
    </row>
    <row r="99" spans="1:5" ht="30" hidden="1">
      <c r="A99" s="43" t="s">
        <v>297</v>
      </c>
      <c r="B99" s="24" t="s">
        <v>298</v>
      </c>
      <c r="C99" s="24" t="s">
        <v>299</v>
      </c>
      <c r="D99" s="2" t="s">
        <v>1873</v>
      </c>
      <c r="E99" t="s">
        <v>1654</v>
      </c>
    </row>
    <row r="100" spans="1:5" ht="30" hidden="1">
      <c r="A100" s="44" t="s">
        <v>300</v>
      </c>
      <c r="B100" s="24" t="s">
        <v>301</v>
      </c>
      <c r="C100" s="24" t="s">
        <v>282</v>
      </c>
      <c r="D100" s="2" t="s">
        <v>1873</v>
      </c>
      <c r="E100" t="s">
        <v>1654</v>
      </c>
    </row>
    <row r="101" spans="1:5" ht="30" hidden="1">
      <c r="A101" s="44" t="s">
        <v>302</v>
      </c>
      <c r="B101" s="24" t="s">
        <v>303</v>
      </c>
      <c r="C101" s="24" t="s">
        <v>282</v>
      </c>
      <c r="D101" s="2" t="s">
        <v>1873</v>
      </c>
      <c r="E101" t="s">
        <v>1654</v>
      </c>
    </row>
    <row r="102" spans="1:5" ht="30" hidden="1">
      <c r="A102" s="44" t="s">
        <v>304</v>
      </c>
      <c r="B102" s="24" t="s">
        <v>305</v>
      </c>
      <c r="C102" s="24" t="s">
        <v>282</v>
      </c>
      <c r="D102" s="2" t="s">
        <v>1873</v>
      </c>
      <c r="E102" t="s">
        <v>1654</v>
      </c>
    </row>
    <row r="103" spans="1:5" ht="30" hidden="1">
      <c r="A103" s="44" t="s">
        <v>306</v>
      </c>
      <c r="B103" s="24" t="s">
        <v>307</v>
      </c>
      <c r="C103" s="24" t="s">
        <v>299</v>
      </c>
      <c r="D103" s="2" t="s">
        <v>1873</v>
      </c>
      <c r="E103" t="s">
        <v>1654</v>
      </c>
    </row>
    <row r="104" spans="1:5" ht="30" hidden="1">
      <c r="A104" s="24" t="s">
        <v>310</v>
      </c>
      <c r="B104" s="24" t="s">
        <v>311</v>
      </c>
      <c r="C104" s="24" t="s">
        <v>282</v>
      </c>
      <c r="D104" s="2" t="s">
        <v>1873</v>
      </c>
      <c r="E104" t="s">
        <v>1654</v>
      </c>
    </row>
    <row r="105" spans="1:5" ht="30" hidden="1">
      <c r="A105" s="24" t="s">
        <v>312</v>
      </c>
      <c r="B105" s="24" t="s">
        <v>313</v>
      </c>
      <c r="C105" s="24" t="s">
        <v>282</v>
      </c>
      <c r="D105" s="2" t="s">
        <v>1873</v>
      </c>
      <c r="E105" t="s">
        <v>1654</v>
      </c>
    </row>
    <row r="106" spans="1:5" hidden="1">
      <c r="A106" s="24" t="s">
        <v>322</v>
      </c>
      <c r="B106" s="24" t="s">
        <v>323</v>
      </c>
      <c r="C106" s="24" t="s">
        <v>299</v>
      </c>
      <c r="D106" s="2" t="s">
        <v>1873</v>
      </c>
      <c r="E106" t="s">
        <v>1664</v>
      </c>
    </row>
    <row r="107" spans="1:5" hidden="1">
      <c r="A107" s="24" t="s">
        <v>324</v>
      </c>
      <c r="B107" s="24" t="s">
        <v>325</v>
      </c>
      <c r="C107" s="24" t="s">
        <v>299</v>
      </c>
      <c r="D107" s="2" t="s">
        <v>1873</v>
      </c>
      <c r="E107" t="s">
        <v>1664</v>
      </c>
    </row>
    <row r="108" spans="1:5" hidden="1">
      <c r="A108" s="24" t="s">
        <v>326</v>
      </c>
      <c r="B108" s="24" t="s">
        <v>327</v>
      </c>
      <c r="C108" s="24" t="s">
        <v>299</v>
      </c>
      <c r="D108" s="2" t="s">
        <v>1873</v>
      </c>
      <c r="E108" t="s">
        <v>1664</v>
      </c>
    </row>
    <row r="109" spans="1:5" hidden="1">
      <c r="A109" s="24" t="s">
        <v>328</v>
      </c>
      <c r="B109" s="24" t="s">
        <v>329</v>
      </c>
      <c r="C109" s="24" t="s">
        <v>299</v>
      </c>
      <c r="D109" s="2" t="s">
        <v>1873</v>
      </c>
      <c r="E109" t="s">
        <v>1664</v>
      </c>
    </row>
    <row r="110" spans="1:5" ht="30" hidden="1">
      <c r="A110" s="24" t="s">
        <v>330</v>
      </c>
      <c r="B110" s="24" t="s">
        <v>331</v>
      </c>
      <c r="C110" s="24" t="s">
        <v>299</v>
      </c>
      <c r="D110" s="2" t="s">
        <v>1873</v>
      </c>
      <c r="E110" t="s">
        <v>1664</v>
      </c>
    </row>
    <row r="111" spans="1:5" hidden="1">
      <c r="A111" s="24" t="s">
        <v>332</v>
      </c>
      <c r="B111" s="24" t="s">
        <v>333</v>
      </c>
      <c r="C111" s="24" t="s">
        <v>299</v>
      </c>
      <c r="D111" s="2" t="s">
        <v>1873</v>
      </c>
      <c r="E111" t="s">
        <v>1664</v>
      </c>
    </row>
    <row r="112" spans="1:5" ht="30" hidden="1">
      <c r="A112" s="24" t="s">
        <v>334</v>
      </c>
      <c r="B112" s="24" t="s">
        <v>335</v>
      </c>
      <c r="C112" s="24" t="s">
        <v>299</v>
      </c>
      <c r="D112" s="2" t="s">
        <v>1873</v>
      </c>
      <c r="E112" t="s">
        <v>1664</v>
      </c>
    </row>
    <row r="113" spans="1:5" ht="30" hidden="1">
      <c r="A113" s="24" t="s">
        <v>336</v>
      </c>
      <c r="B113" s="24" t="s">
        <v>337</v>
      </c>
      <c r="C113" s="24" t="s">
        <v>299</v>
      </c>
      <c r="D113" s="2" t="s">
        <v>1873</v>
      </c>
      <c r="E113" t="s">
        <v>1664</v>
      </c>
    </row>
    <row r="114" spans="1:5" ht="30" hidden="1">
      <c r="A114" s="24" t="s">
        <v>339</v>
      </c>
      <c r="B114" s="24" t="s">
        <v>340</v>
      </c>
      <c r="C114" s="24" t="s">
        <v>299</v>
      </c>
      <c r="D114" s="2" t="s">
        <v>1873</v>
      </c>
      <c r="E114" t="s">
        <v>1664</v>
      </c>
    </row>
    <row r="115" spans="1:5" ht="30" hidden="1">
      <c r="A115" s="24" t="s">
        <v>341</v>
      </c>
      <c r="B115" s="24" t="s">
        <v>342</v>
      </c>
      <c r="C115" s="24" t="s">
        <v>299</v>
      </c>
      <c r="D115" s="2" t="s">
        <v>1873</v>
      </c>
      <c r="E115" t="s">
        <v>1664</v>
      </c>
    </row>
    <row r="116" spans="1:5" ht="30" hidden="1">
      <c r="A116" s="24" t="s">
        <v>343</v>
      </c>
      <c r="B116" s="24" t="s">
        <v>344</v>
      </c>
      <c r="C116" s="24" t="s">
        <v>299</v>
      </c>
      <c r="D116" s="2" t="s">
        <v>1873</v>
      </c>
      <c r="E116" t="s">
        <v>1664</v>
      </c>
    </row>
    <row r="117" spans="1:5" ht="30" hidden="1">
      <c r="A117" s="24" t="s">
        <v>345</v>
      </c>
      <c r="B117" s="24" t="s">
        <v>346</v>
      </c>
      <c r="C117" s="24" t="s">
        <v>299</v>
      </c>
      <c r="D117" s="2" t="s">
        <v>1873</v>
      </c>
      <c r="E117" t="s">
        <v>1664</v>
      </c>
    </row>
    <row r="118" spans="1:5" ht="45" hidden="1">
      <c r="A118" s="24" t="s">
        <v>347</v>
      </c>
      <c r="B118" s="24" t="s">
        <v>348</v>
      </c>
      <c r="C118" s="24" t="s">
        <v>299</v>
      </c>
      <c r="D118" s="2" t="s">
        <v>1873</v>
      </c>
      <c r="E118" t="s">
        <v>1664</v>
      </c>
    </row>
    <row r="119" spans="1:5" ht="30" hidden="1">
      <c r="A119" s="24" t="s">
        <v>349</v>
      </c>
      <c r="B119" s="24" t="s">
        <v>350</v>
      </c>
      <c r="C119" s="24" t="s">
        <v>299</v>
      </c>
      <c r="D119" s="2" t="s">
        <v>1873</v>
      </c>
      <c r="E119" t="s">
        <v>1664</v>
      </c>
    </row>
    <row r="120" spans="1:5" hidden="1">
      <c r="A120" s="24" t="s">
        <v>351</v>
      </c>
      <c r="B120" s="24" t="s">
        <v>352</v>
      </c>
      <c r="C120" s="24" t="s">
        <v>299</v>
      </c>
      <c r="D120" s="2" t="s">
        <v>1873</v>
      </c>
      <c r="E120" t="s">
        <v>1664</v>
      </c>
    </row>
    <row r="121" spans="1:5" ht="30" hidden="1">
      <c r="A121" s="24" t="s">
        <v>353</v>
      </c>
      <c r="B121" s="24" t="s">
        <v>354</v>
      </c>
      <c r="C121" s="24" t="s">
        <v>299</v>
      </c>
      <c r="D121" s="2" t="s">
        <v>1873</v>
      </c>
      <c r="E121" t="s">
        <v>1664</v>
      </c>
    </row>
    <row r="122" spans="1:5" hidden="1">
      <c r="A122" s="24" t="s">
        <v>355</v>
      </c>
      <c r="B122" s="24" t="s">
        <v>356</v>
      </c>
      <c r="C122" s="24" t="s">
        <v>299</v>
      </c>
      <c r="D122" s="2" t="s">
        <v>1873</v>
      </c>
      <c r="E122" t="s">
        <v>1664</v>
      </c>
    </row>
    <row r="123" spans="1:5" hidden="1">
      <c r="A123" s="24" t="s">
        <v>357</v>
      </c>
      <c r="B123" s="24" t="s">
        <v>358</v>
      </c>
      <c r="C123" s="24" t="s">
        <v>299</v>
      </c>
      <c r="D123" s="2" t="s">
        <v>1873</v>
      </c>
      <c r="E123" t="s">
        <v>1664</v>
      </c>
    </row>
    <row r="124" spans="1:5" ht="30" hidden="1">
      <c r="A124" s="24" t="s">
        <v>361</v>
      </c>
      <c r="B124" s="24" t="s">
        <v>362</v>
      </c>
      <c r="C124" s="24" t="s">
        <v>299</v>
      </c>
      <c r="D124" s="2" t="s">
        <v>1873</v>
      </c>
      <c r="E124" t="s">
        <v>1664</v>
      </c>
    </row>
    <row r="125" spans="1:5" ht="30" hidden="1">
      <c r="A125" s="24" t="s">
        <v>363</v>
      </c>
      <c r="B125" s="24" t="s">
        <v>364</v>
      </c>
      <c r="C125" s="24" t="s">
        <v>299</v>
      </c>
      <c r="D125" s="2" t="s">
        <v>1873</v>
      </c>
      <c r="E125" t="s">
        <v>1664</v>
      </c>
    </row>
    <row r="126" spans="1:5" ht="30" hidden="1">
      <c r="A126" s="24" t="s">
        <v>365</v>
      </c>
      <c r="B126" s="24" t="s">
        <v>366</v>
      </c>
      <c r="C126" s="24" t="s">
        <v>299</v>
      </c>
      <c r="D126" s="2" t="s">
        <v>1873</v>
      </c>
      <c r="E126" t="s">
        <v>1664</v>
      </c>
    </row>
    <row r="127" spans="1:5" hidden="1">
      <c r="A127" s="24" t="s">
        <v>369</v>
      </c>
      <c r="B127" s="24" t="s">
        <v>370</v>
      </c>
      <c r="C127" s="24" t="s">
        <v>299</v>
      </c>
      <c r="D127" s="2" t="s">
        <v>1873</v>
      </c>
      <c r="E127" t="s">
        <v>1664</v>
      </c>
    </row>
    <row r="128" spans="1:5" hidden="1">
      <c r="A128" s="24" t="s">
        <v>371</v>
      </c>
      <c r="B128" s="24" t="s">
        <v>372</v>
      </c>
      <c r="C128" s="24" t="s">
        <v>299</v>
      </c>
      <c r="D128" s="2" t="s">
        <v>1873</v>
      </c>
      <c r="E128" t="s">
        <v>1664</v>
      </c>
    </row>
    <row r="129" spans="1:5" hidden="1">
      <c r="A129" s="24" t="s">
        <v>373</v>
      </c>
      <c r="B129" s="24" t="s">
        <v>374</v>
      </c>
      <c r="C129" s="24" t="s">
        <v>299</v>
      </c>
      <c r="D129" s="2" t="s">
        <v>1873</v>
      </c>
      <c r="E129" t="s">
        <v>1664</v>
      </c>
    </row>
    <row r="130" spans="1:5" ht="30" hidden="1">
      <c r="A130" s="24" t="s">
        <v>375</v>
      </c>
      <c r="B130" s="24" t="s">
        <v>376</v>
      </c>
      <c r="C130" s="24" t="s">
        <v>299</v>
      </c>
      <c r="D130" s="2" t="s">
        <v>1873</v>
      </c>
      <c r="E130" t="s">
        <v>1664</v>
      </c>
    </row>
    <row r="131" spans="1:5" ht="30" hidden="1">
      <c r="A131" s="24" t="s">
        <v>379</v>
      </c>
      <c r="B131" s="24" t="s">
        <v>380</v>
      </c>
      <c r="C131" s="24" t="s">
        <v>299</v>
      </c>
      <c r="D131" s="2" t="s">
        <v>1873</v>
      </c>
      <c r="E131" t="s">
        <v>1664</v>
      </c>
    </row>
    <row r="132" spans="1:5" ht="30" hidden="1">
      <c r="A132" s="24" t="s">
        <v>383</v>
      </c>
      <c r="B132" s="24" t="s">
        <v>384</v>
      </c>
      <c r="C132" s="24" t="s">
        <v>299</v>
      </c>
      <c r="D132" s="2" t="s">
        <v>1873</v>
      </c>
      <c r="E132" t="s">
        <v>1664</v>
      </c>
    </row>
    <row r="133" spans="1:5" ht="30" hidden="1">
      <c r="A133" s="24" t="s">
        <v>385</v>
      </c>
      <c r="B133" s="24" t="s">
        <v>386</v>
      </c>
      <c r="C133" s="24" t="s">
        <v>299</v>
      </c>
      <c r="D133" s="2" t="s">
        <v>1873</v>
      </c>
      <c r="E133" t="s">
        <v>1664</v>
      </c>
    </row>
    <row r="134" spans="1:5" ht="45" hidden="1">
      <c r="A134" s="24" t="s">
        <v>387</v>
      </c>
      <c r="B134" s="24" t="s">
        <v>388</v>
      </c>
      <c r="C134" s="24" t="s">
        <v>299</v>
      </c>
      <c r="D134" s="2" t="s">
        <v>1873</v>
      </c>
      <c r="E134" t="s">
        <v>1664</v>
      </c>
    </row>
    <row r="135" spans="1:5" ht="30" hidden="1">
      <c r="A135" s="24" t="s">
        <v>389</v>
      </c>
      <c r="B135" s="24" t="s">
        <v>390</v>
      </c>
      <c r="C135" s="24" t="s">
        <v>299</v>
      </c>
      <c r="D135" s="2" t="s">
        <v>1873</v>
      </c>
      <c r="E135" t="s">
        <v>1664</v>
      </c>
    </row>
    <row r="136" spans="1:5" ht="30" hidden="1">
      <c r="A136" s="24" t="s">
        <v>391</v>
      </c>
      <c r="B136" s="24" t="s">
        <v>392</v>
      </c>
      <c r="C136" s="24" t="s">
        <v>299</v>
      </c>
      <c r="D136" s="2" t="s">
        <v>1873</v>
      </c>
      <c r="E136" t="s">
        <v>1664</v>
      </c>
    </row>
    <row r="137" spans="1:5" ht="30" hidden="1">
      <c r="A137" s="24" t="s">
        <v>393</v>
      </c>
      <c r="B137" s="24" t="s">
        <v>394</v>
      </c>
      <c r="C137" s="24" t="s">
        <v>299</v>
      </c>
      <c r="D137" s="2" t="s">
        <v>1873</v>
      </c>
      <c r="E137" t="s">
        <v>1664</v>
      </c>
    </row>
    <row r="138" spans="1:5" ht="30" hidden="1">
      <c r="A138" s="24" t="s">
        <v>395</v>
      </c>
      <c r="B138" s="24" t="s">
        <v>396</v>
      </c>
      <c r="C138" s="24" t="s">
        <v>299</v>
      </c>
      <c r="D138" s="2" t="s">
        <v>1873</v>
      </c>
      <c r="E138" t="s">
        <v>1664</v>
      </c>
    </row>
    <row r="139" spans="1:5" ht="30" hidden="1">
      <c r="A139" s="24" t="s">
        <v>397</v>
      </c>
      <c r="B139" s="24" t="s">
        <v>398</v>
      </c>
      <c r="C139" s="24" t="s">
        <v>299</v>
      </c>
      <c r="D139" s="2" t="s">
        <v>1873</v>
      </c>
      <c r="E139" t="s">
        <v>1664</v>
      </c>
    </row>
    <row r="140" spans="1:5" ht="30" hidden="1">
      <c r="A140" s="24" t="s">
        <v>399</v>
      </c>
      <c r="B140" s="24" t="s">
        <v>400</v>
      </c>
      <c r="C140" s="24" t="s">
        <v>299</v>
      </c>
      <c r="D140" s="2" t="s">
        <v>1873</v>
      </c>
      <c r="E140" t="s">
        <v>1664</v>
      </c>
    </row>
    <row r="141" spans="1:5" ht="30" hidden="1">
      <c r="A141" s="24" t="s">
        <v>401</v>
      </c>
      <c r="B141" s="24" t="s">
        <v>402</v>
      </c>
      <c r="C141" s="24" t="s">
        <v>299</v>
      </c>
      <c r="D141" s="2" t="s">
        <v>1873</v>
      </c>
      <c r="E141" t="s">
        <v>1664</v>
      </c>
    </row>
    <row r="142" spans="1:5" hidden="1">
      <c r="A142" s="24" t="s">
        <v>405</v>
      </c>
      <c r="B142" s="24" t="s">
        <v>406</v>
      </c>
      <c r="C142" s="24" t="s">
        <v>299</v>
      </c>
      <c r="D142" s="2" t="s">
        <v>1873</v>
      </c>
      <c r="E142" t="s">
        <v>1664</v>
      </c>
    </row>
    <row r="143" spans="1:5" hidden="1">
      <c r="A143" s="24" t="s">
        <v>407</v>
      </c>
      <c r="B143" s="24" t="s">
        <v>408</v>
      </c>
      <c r="C143" s="24" t="s">
        <v>299</v>
      </c>
      <c r="D143" s="2" t="s">
        <v>1873</v>
      </c>
      <c r="E143" t="s">
        <v>1664</v>
      </c>
    </row>
    <row r="144" spans="1:5" hidden="1">
      <c r="A144" s="24" t="s">
        <v>409</v>
      </c>
      <c r="B144" s="24" t="s">
        <v>410</v>
      </c>
      <c r="C144" s="24" t="s">
        <v>299</v>
      </c>
      <c r="D144" s="2" t="s">
        <v>1873</v>
      </c>
      <c r="E144" t="s">
        <v>1664</v>
      </c>
    </row>
    <row r="145" spans="1:5" ht="30" hidden="1">
      <c r="A145" s="24" t="s">
        <v>317</v>
      </c>
      <c r="B145" s="24" t="s">
        <v>318</v>
      </c>
      <c r="C145" s="24" t="s">
        <v>319</v>
      </c>
      <c r="D145" s="2"/>
      <c r="E145" t="s">
        <v>319</v>
      </c>
    </row>
    <row r="146" spans="1:5" ht="30" hidden="1">
      <c r="A146" s="24" t="s">
        <v>412</v>
      </c>
      <c r="B146" s="24" t="s">
        <v>413</v>
      </c>
      <c r="C146" s="24" t="s">
        <v>319</v>
      </c>
      <c r="D146" s="2">
        <v>0</v>
      </c>
      <c r="E146" t="s">
        <v>319</v>
      </c>
    </row>
    <row r="147" spans="1:5" ht="30" hidden="1">
      <c r="A147" s="24" t="s">
        <v>414</v>
      </c>
      <c r="B147" s="24" t="s">
        <v>415</v>
      </c>
      <c r="C147" s="24" t="s">
        <v>319</v>
      </c>
      <c r="D147" s="2">
        <v>0</v>
      </c>
      <c r="E147" t="s">
        <v>319</v>
      </c>
    </row>
    <row r="148" spans="1:5" ht="30" hidden="1">
      <c r="A148" s="24" t="s">
        <v>416</v>
      </c>
      <c r="B148" s="24" t="s">
        <v>417</v>
      </c>
      <c r="C148" s="24" t="s">
        <v>319</v>
      </c>
      <c r="D148" s="2">
        <v>0</v>
      </c>
      <c r="E148" t="s">
        <v>319</v>
      </c>
    </row>
    <row r="149" spans="1:5" ht="30" hidden="1">
      <c r="A149" s="24" t="s">
        <v>418</v>
      </c>
      <c r="B149" s="24" t="s">
        <v>419</v>
      </c>
      <c r="C149" s="24" t="s">
        <v>319</v>
      </c>
      <c r="D149" s="2">
        <v>0</v>
      </c>
      <c r="E149" t="s">
        <v>319</v>
      </c>
    </row>
    <row r="150" spans="1:5" ht="30" hidden="1">
      <c r="A150" s="24" t="s">
        <v>420</v>
      </c>
      <c r="B150" s="24" t="s">
        <v>421</v>
      </c>
      <c r="C150" s="24" t="s">
        <v>319</v>
      </c>
      <c r="D150" s="2">
        <v>0</v>
      </c>
      <c r="E150" t="s">
        <v>319</v>
      </c>
    </row>
    <row r="151" spans="1:5" ht="30" hidden="1">
      <c r="A151" s="24" t="s">
        <v>422</v>
      </c>
      <c r="B151" s="24" t="s">
        <v>423</v>
      </c>
      <c r="C151" s="24" t="s">
        <v>319</v>
      </c>
      <c r="D151" s="2">
        <v>0</v>
      </c>
      <c r="E151" t="s">
        <v>319</v>
      </c>
    </row>
    <row r="152" spans="1:5" ht="30" hidden="1">
      <c r="A152" s="24" t="s">
        <v>424</v>
      </c>
      <c r="B152" s="24" t="s">
        <v>425</v>
      </c>
      <c r="C152" s="24" t="s">
        <v>319</v>
      </c>
      <c r="D152" s="2">
        <v>0</v>
      </c>
      <c r="E152" t="s">
        <v>319</v>
      </c>
    </row>
    <row r="153" spans="1:5" ht="30" hidden="1">
      <c r="A153" s="24" t="s">
        <v>426</v>
      </c>
      <c r="B153" s="24" t="s">
        <v>427</v>
      </c>
      <c r="C153" s="24" t="s">
        <v>319</v>
      </c>
      <c r="D153" s="2">
        <v>0</v>
      </c>
      <c r="E153" t="s">
        <v>319</v>
      </c>
    </row>
    <row r="154" spans="1:5" ht="30" hidden="1">
      <c r="A154" s="24" t="s">
        <v>430</v>
      </c>
      <c r="B154" s="24" t="s">
        <v>23</v>
      </c>
      <c r="C154" s="24" t="s">
        <v>319</v>
      </c>
      <c r="D154" s="2">
        <v>0</v>
      </c>
      <c r="E154" t="s">
        <v>319</v>
      </c>
    </row>
    <row r="155" spans="1:5" ht="30" hidden="1">
      <c r="A155" s="24" t="s">
        <v>431</v>
      </c>
      <c r="B155" s="24" t="s">
        <v>432</v>
      </c>
      <c r="C155" s="24" t="s">
        <v>319</v>
      </c>
      <c r="D155" s="2">
        <v>0</v>
      </c>
      <c r="E155" t="s">
        <v>319</v>
      </c>
    </row>
    <row r="156" spans="1:5" ht="30" hidden="1">
      <c r="A156" s="24" t="s">
        <v>435</v>
      </c>
      <c r="B156" s="24" t="s">
        <v>436</v>
      </c>
      <c r="C156" s="24" t="s">
        <v>319</v>
      </c>
      <c r="D156" s="2">
        <v>0</v>
      </c>
      <c r="E156" t="s">
        <v>319</v>
      </c>
    </row>
    <row r="157" spans="1:5" ht="30" hidden="1">
      <c r="A157" s="24" t="s">
        <v>437</v>
      </c>
      <c r="B157" s="24" t="s">
        <v>438</v>
      </c>
      <c r="C157" s="24" t="s">
        <v>319</v>
      </c>
      <c r="D157" s="2" t="s">
        <v>130</v>
      </c>
      <c r="E157" t="s">
        <v>319</v>
      </c>
    </row>
    <row r="158" spans="1:5" ht="30">
      <c r="A158" s="24" t="s">
        <v>444</v>
      </c>
      <c r="B158" s="24" t="s">
        <v>445</v>
      </c>
      <c r="C158" s="24" t="s">
        <v>447</v>
      </c>
      <c r="D158" s="2"/>
      <c r="E158" t="s">
        <v>447</v>
      </c>
    </row>
    <row r="159" spans="1:5" ht="30">
      <c r="A159" s="24" t="s">
        <v>448</v>
      </c>
      <c r="B159" s="24" t="s">
        <v>449</v>
      </c>
      <c r="C159" s="24" t="s">
        <v>447</v>
      </c>
      <c r="D159" s="2"/>
      <c r="E159" t="s">
        <v>447</v>
      </c>
    </row>
    <row r="160" spans="1:5" ht="30">
      <c r="A160" s="24" t="s">
        <v>452</v>
      </c>
      <c r="B160" s="24" t="s">
        <v>453</v>
      </c>
      <c r="C160" s="24" t="s">
        <v>447</v>
      </c>
      <c r="D160" s="2"/>
      <c r="E160" t="s">
        <v>447</v>
      </c>
    </row>
    <row r="161" spans="1:5" ht="30">
      <c r="A161" s="24" t="s">
        <v>454</v>
      </c>
      <c r="B161" s="24" t="s">
        <v>455</v>
      </c>
      <c r="C161" s="24" t="s">
        <v>447</v>
      </c>
      <c r="D161" s="2"/>
      <c r="E161" t="s">
        <v>447</v>
      </c>
    </row>
    <row r="162" spans="1:5" ht="30">
      <c r="A162" s="24" t="s">
        <v>456</v>
      </c>
      <c r="B162" s="24" t="s">
        <v>457</v>
      </c>
      <c r="C162" s="24" t="s">
        <v>447</v>
      </c>
      <c r="D162" s="2"/>
      <c r="E162" t="s">
        <v>447</v>
      </c>
    </row>
    <row r="163" spans="1:5" ht="30">
      <c r="A163" s="24" t="s">
        <v>458</v>
      </c>
      <c r="B163" s="24" t="s">
        <v>459</v>
      </c>
      <c r="C163" s="24" t="s">
        <v>447</v>
      </c>
      <c r="D163" s="2"/>
      <c r="E163" t="s">
        <v>447</v>
      </c>
    </row>
    <row r="164" spans="1:5" ht="30">
      <c r="A164" s="24" t="s">
        <v>461</v>
      </c>
      <c r="B164" s="24" t="s">
        <v>462</v>
      </c>
      <c r="C164" s="24" t="s">
        <v>447</v>
      </c>
      <c r="D164" s="2"/>
      <c r="E164" t="s">
        <v>447</v>
      </c>
    </row>
    <row r="165" spans="1:5" ht="30">
      <c r="A165" s="24" t="s">
        <v>463</v>
      </c>
      <c r="B165" s="24" t="s">
        <v>464</v>
      </c>
      <c r="C165" s="24" t="s">
        <v>447</v>
      </c>
      <c r="D165" s="2"/>
      <c r="E165" t="s">
        <v>447</v>
      </c>
    </row>
    <row r="166" spans="1:5" ht="30">
      <c r="A166" s="24" t="s">
        <v>465</v>
      </c>
      <c r="B166" s="24" t="s">
        <v>466</v>
      </c>
      <c r="C166" s="24" t="s">
        <v>447</v>
      </c>
      <c r="D166" s="2"/>
      <c r="E166" t="s">
        <v>447</v>
      </c>
    </row>
    <row r="167" spans="1:5" ht="30">
      <c r="A167" s="24" t="s">
        <v>467</v>
      </c>
      <c r="B167" s="24" t="s">
        <v>468</v>
      </c>
      <c r="C167" s="24" t="s">
        <v>447</v>
      </c>
      <c r="D167" s="2"/>
      <c r="E167" t="s">
        <v>447</v>
      </c>
    </row>
    <row r="168" spans="1:5" ht="30">
      <c r="A168" s="24" t="s">
        <v>469</v>
      </c>
      <c r="B168" s="24" t="s">
        <v>470</v>
      </c>
      <c r="C168" s="24" t="s">
        <v>447</v>
      </c>
      <c r="D168" s="2"/>
      <c r="E168" t="s">
        <v>447</v>
      </c>
    </row>
    <row r="169" spans="1:5" ht="30">
      <c r="A169" s="24" t="s">
        <v>471</v>
      </c>
      <c r="B169" s="24" t="s">
        <v>472</v>
      </c>
      <c r="C169" s="24" t="s">
        <v>447</v>
      </c>
      <c r="D169" s="2"/>
      <c r="E169" t="s">
        <v>447</v>
      </c>
    </row>
    <row r="170" spans="1:5" ht="30">
      <c r="A170" s="24" t="s">
        <v>473</v>
      </c>
      <c r="B170" s="24" t="s">
        <v>474</v>
      </c>
      <c r="C170" s="24" t="s">
        <v>447</v>
      </c>
      <c r="D170" s="2"/>
      <c r="E170" t="s">
        <v>447</v>
      </c>
    </row>
    <row r="171" spans="1:5" ht="30">
      <c r="A171" s="24" t="s">
        <v>475</v>
      </c>
      <c r="B171" s="24" t="s">
        <v>476</v>
      </c>
      <c r="C171" s="24" t="s">
        <v>447</v>
      </c>
      <c r="D171" s="2"/>
      <c r="E171" t="s">
        <v>447</v>
      </c>
    </row>
    <row r="172" spans="1:5" ht="30">
      <c r="A172" s="24" t="s">
        <v>477</v>
      </c>
      <c r="B172" s="24" t="s">
        <v>478</v>
      </c>
      <c r="C172" s="24" t="s">
        <v>479</v>
      </c>
      <c r="D172" s="2"/>
      <c r="E172" t="s">
        <v>447</v>
      </c>
    </row>
    <row r="173" spans="1:5" ht="30">
      <c r="A173" s="24" t="s">
        <v>480</v>
      </c>
      <c r="B173" s="24" t="s">
        <v>481</v>
      </c>
      <c r="C173" s="24" t="s">
        <v>479</v>
      </c>
      <c r="D173" s="2"/>
      <c r="E173" t="s">
        <v>447</v>
      </c>
    </row>
    <row r="174" spans="1:5" hidden="1">
      <c r="A174" s="24" t="s">
        <v>482</v>
      </c>
      <c r="B174" s="24" t="s">
        <v>483</v>
      </c>
      <c r="C174" s="24" t="s">
        <v>484</v>
      </c>
      <c r="D174" s="2">
        <v>1</v>
      </c>
      <c r="E174" t="s">
        <v>484</v>
      </c>
    </row>
    <row r="175" spans="1:5" ht="30" hidden="1">
      <c r="A175" s="24" t="s">
        <v>487</v>
      </c>
      <c r="B175" s="24" t="s">
        <v>488</v>
      </c>
      <c r="C175" s="24" t="s">
        <v>489</v>
      </c>
      <c r="D175" s="2" t="s">
        <v>1873</v>
      </c>
      <c r="E175" t="s">
        <v>1657</v>
      </c>
    </row>
    <row r="176" spans="1:5" ht="30" hidden="1">
      <c r="A176" s="24" t="s">
        <v>490</v>
      </c>
      <c r="B176" s="24" t="s">
        <v>491</v>
      </c>
      <c r="C176" s="24" t="s">
        <v>489</v>
      </c>
      <c r="D176" s="2" t="s">
        <v>1873</v>
      </c>
      <c r="E176" t="s">
        <v>1657</v>
      </c>
    </row>
    <row r="177" spans="1:5" ht="30" hidden="1">
      <c r="A177" s="24" t="s">
        <v>492</v>
      </c>
      <c r="B177" s="24" t="s">
        <v>493</v>
      </c>
      <c r="C177" s="24" t="s">
        <v>489</v>
      </c>
      <c r="D177" s="2" t="s">
        <v>1873</v>
      </c>
      <c r="E177" t="s">
        <v>1657</v>
      </c>
    </row>
    <row r="178" spans="1:5" ht="30" hidden="1">
      <c r="A178" s="24" t="s">
        <v>496</v>
      </c>
      <c r="B178" s="24" t="s">
        <v>497</v>
      </c>
      <c r="C178" s="24" t="s">
        <v>498</v>
      </c>
      <c r="D178" s="2"/>
      <c r="E178" t="s">
        <v>1891</v>
      </c>
    </row>
    <row r="179" spans="1:5" hidden="1">
      <c r="A179" s="24" t="s">
        <v>499</v>
      </c>
      <c r="B179" s="24" t="s">
        <v>500</v>
      </c>
      <c r="C179" s="24" t="s">
        <v>498</v>
      </c>
      <c r="D179" s="2"/>
      <c r="E179" t="s">
        <v>1891</v>
      </c>
    </row>
    <row r="180" spans="1:5" hidden="1">
      <c r="A180" s="24" t="s">
        <v>501</v>
      </c>
      <c r="B180" s="24" t="s">
        <v>502</v>
      </c>
      <c r="C180" s="24" t="s">
        <v>498</v>
      </c>
      <c r="D180" s="2"/>
      <c r="E180" t="s">
        <v>1891</v>
      </c>
    </row>
    <row r="181" spans="1:5" ht="30" hidden="1">
      <c r="A181" s="24" t="s">
        <v>507</v>
      </c>
      <c r="B181" s="24" t="s">
        <v>508</v>
      </c>
      <c r="C181" s="24" t="s">
        <v>509</v>
      </c>
      <c r="D181" s="2" t="s">
        <v>1873</v>
      </c>
      <c r="E181" t="s">
        <v>1666</v>
      </c>
    </row>
    <row r="182" spans="1:5" ht="30" hidden="1">
      <c r="A182" s="24" t="s">
        <v>510</v>
      </c>
      <c r="B182" s="24" t="s">
        <v>511</v>
      </c>
      <c r="C182" s="24" t="s">
        <v>509</v>
      </c>
      <c r="D182" s="2" t="s">
        <v>1873</v>
      </c>
      <c r="E182" t="s">
        <v>1666</v>
      </c>
    </row>
    <row r="183" spans="1:5" ht="45" hidden="1">
      <c r="A183" s="24" t="s">
        <v>512</v>
      </c>
      <c r="B183" s="24" t="s">
        <v>513</v>
      </c>
      <c r="C183" s="24" t="s">
        <v>509</v>
      </c>
      <c r="D183" s="2" t="s">
        <v>1873</v>
      </c>
      <c r="E183" t="s">
        <v>1667</v>
      </c>
    </row>
    <row r="184" spans="1:5" ht="30" hidden="1">
      <c r="A184" s="24" t="s">
        <v>514</v>
      </c>
      <c r="B184" s="24" t="s">
        <v>515</v>
      </c>
      <c r="C184" s="24" t="s">
        <v>509</v>
      </c>
      <c r="D184" s="2" t="s">
        <v>1873</v>
      </c>
      <c r="E184" t="s">
        <v>1666</v>
      </c>
    </row>
    <row r="185" spans="1:5" ht="30" hidden="1">
      <c r="A185" s="24" t="s">
        <v>516</v>
      </c>
      <c r="B185" s="24" t="s">
        <v>517</v>
      </c>
      <c r="C185" s="24" t="s">
        <v>509</v>
      </c>
      <c r="D185" s="2" t="s">
        <v>1873</v>
      </c>
      <c r="E185" t="s">
        <v>1666</v>
      </c>
    </row>
    <row r="186" spans="1:5" ht="30" hidden="1">
      <c r="A186" s="24" t="s">
        <v>520</v>
      </c>
      <c r="B186" s="24" t="s">
        <v>521</v>
      </c>
      <c r="C186" s="24" t="s">
        <v>509</v>
      </c>
      <c r="D186" s="2" t="s">
        <v>1873</v>
      </c>
      <c r="E186" t="s">
        <v>1667</v>
      </c>
    </row>
    <row r="187" spans="1:5" ht="30" hidden="1">
      <c r="A187" s="24" t="s">
        <v>522</v>
      </c>
      <c r="B187" s="24" t="s">
        <v>523</v>
      </c>
      <c r="C187" s="24" t="s">
        <v>509</v>
      </c>
      <c r="D187" s="2" t="s">
        <v>1873</v>
      </c>
      <c r="E187" t="s">
        <v>1667</v>
      </c>
    </row>
    <row r="188" spans="1:5" ht="30" hidden="1">
      <c r="A188" s="24" t="s">
        <v>524</v>
      </c>
      <c r="B188" s="24" t="s">
        <v>525</v>
      </c>
      <c r="C188" s="24" t="s">
        <v>509</v>
      </c>
      <c r="D188" s="2" t="s">
        <v>1873</v>
      </c>
      <c r="E188" t="s">
        <v>1667</v>
      </c>
    </row>
    <row r="189" spans="1:5" ht="30" hidden="1">
      <c r="A189" s="24" t="s">
        <v>526</v>
      </c>
      <c r="B189" s="24" t="s">
        <v>527</v>
      </c>
      <c r="C189" s="24" t="s">
        <v>509</v>
      </c>
      <c r="D189" s="2" t="s">
        <v>1873</v>
      </c>
      <c r="E189" t="s">
        <v>1667</v>
      </c>
    </row>
    <row r="190" spans="1:5" ht="30" hidden="1">
      <c r="A190" s="24" t="s">
        <v>528</v>
      </c>
      <c r="B190" s="24" t="s">
        <v>529</v>
      </c>
      <c r="C190" s="24" t="s">
        <v>509</v>
      </c>
      <c r="D190" s="2" t="s">
        <v>1873</v>
      </c>
      <c r="E190" t="s">
        <v>1667</v>
      </c>
    </row>
    <row r="191" spans="1:5" ht="30" hidden="1">
      <c r="A191" s="24" t="s">
        <v>530</v>
      </c>
      <c r="B191" s="24" t="s">
        <v>531</v>
      </c>
      <c r="C191" s="24" t="s">
        <v>509</v>
      </c>
      <c r="D191" s="2" t="s">
        <v>1873</v>
      </c>
      <c r="E191" t="s">
        <v>1667</v>
      </c>
    </row>
    <row r="192" spans="1:5" ht="30" hidden="1">
      <c r="A192" s="24" t="s">
        <v>532</v>
      </c>
      <c r="B192" s="24" t="s">
        <v>533</v>
      </c>
      <c r="C192" s="24" t="s">
        <v>509</v>
      </c>
      <c r="D192" s="2" t="s">
        <v>1873</v>
      </c>
      <c r="E192" t="s">
        <v>1667</v>
      </c>
    </row>
    <row r="193" spans="1:5" ht="30" hidden="1">
      <c r="A193" s="24" t="s">
        <v>534</v>
      </c>
      <c r="B193" s="24" t="s">
        <v>535</v>
      </c>
      <c r="C193" s="24" t="s">
        <v>509</v>
      </c>
      <c r="D193" s="2" t="s">
        <v>1873</v>
      </c>
      <c r="E193" t="s">
        <v>1667</v>
      </c>
    </row>
    <row r="194" spans="1:5" ht="30" hidden="1">
      <c r="A194" s="24" t="s">
        <v>538</v>
      </c>
      <c r="B194" s="24" t="s">
        <v>539</v>
      </c>
      <c r="C194" s="24" t="s">
        <v>509</v>
      </c>
      <c r="D194" s="2" t="s">
        <v>1873</v>
      </c>
      <c r="E194" t="s">
        <v>1667</v>
      </c>
    </row>
    <row r="195" spans="1:5" ht="30" hidden="1">
      <c r="A195" s="24" t="s">
        <v>540</v>
      </c>
      <c r="B195" s="24" t="s">
        <v>541</v>
      </c>
      <c r="C195" s="24" t="s">
        <v>509</v>
      </c>
      <c r="D195" s="2" t="s">
        <v>1873</v>
      </c>
      <c r="E195" t="s">
        <v>1667</v>
      </c>
    </row>
    <row r="196" spans="1:5" ht="30" hidden="1">
      <c r="A196" s="24" t="s">
        <v>542</v>
      </c>
      <c r="B196" s="24" t="s">
        <v>543</v>
      </c>
      <c r="C196" s="24" t="s">
        <v>509</v>
      </c>
      <c r="D196" s="2" t="s">
        <v>1873</v>
      </c>
      <c r="E196" t="s">
        <v>1667</v>
      </c>
    </row>
    <row r="197" spans="1:5" ht="30" hidden="1">
      <c r="A197" s="24" t="s">
        <v>549</v>
      </c>
      <c r="B197" s="24" t="s">
        <v>550</v>
      </c>
      <c r="C197" s="24" t="s">
        <v>509</v>
      </c>
      <c r="D197" s="2" t="s">
        <v>1873</v>
      </c>
      <c r="E197" t="s">
        <v>1658</v>
      </c>
    </row>
    <row r="198" spans="1:5" ht="30" hidden="1">
      <c r="A198" s="24" t="s">
        <v>551</v>
      </c>
      <c r="B198" s="24" t="s">
        <v>552</v>
      </c>
      <c r="C198" s="24" t="s">
        <v>509</v>
      </c>
      <c r="D198" s="2" t="s">
        <v>1873</v>
      </c>
      <c r="E198" t="s">
        <v>1658</v>
      </c>
    </row>
    <row r="199" spans="1:5" ht="30" hidden="1">
      <c r="A199" s="24" t="s">
        <v>553</v>
      </c>
      <c r="B199" s="24" t="s">
        <v>554</v>
      </c>
      <c r="C199" s="24" t="s">
        <v>509</v>
      </c>
      <c r="D199" s="2" t="s">
        <v>1873</v>
      </c>
      <c r="E199" t="s">
        <v>1658</v>
      </c>
    </row>
    <row r="200" spans="1:5" ht="30" hidden="1">
      <c r="A200" s="24" t="s">
        <v>555</v>
      </c>
      <c r="B200" s="24" t="s">
        <v>556</v>
      </c>
      <c r="C200" s="24" t="s">
        <v>509</v>
      </c>
      <c r="D200" s="2" t="s">
        <v>1873</v>
      </c>
      <c r="E200" t="s">
        <v>1658</v>
      </c>
    </row>
    <row r="201" spans="1:5" ht="30" hidden="1">
      <c r="A201" s="24" t="s">
        <v>559</v>
      </c>
      <c r="B201" s="24" t="s">
        <v>560</v>
      </c>
      <c r="C201" s="24" t="s">
        <v>509</v>
      </c>
      <c r="D201" s="2" t="s">
        <v>1873</v>
      </c>
      <c r="E201" t="s">
        <v>1668</v>
      </c>
    </row>
    <row r="202" spans="1:5" ht="30" hidden="1">
      <c r="A202" s="24" t="s">
        <v>561</v>
      </c>
      <c r="B202" s="24" t="s">
        <v>562</v>
      </c>
      <c r="C202" s="24" t="s">
        <v>509</v>
      </c>
      <c r="D202" s="2" t="s">
        <v>1873</v>
      </c>
      <c r="E202" t="s">
        <v>1668</v>
      </c>
    </row>
    <row r="203" spans="1:5" ht="30" hidden="1">
      <c r="A203" s="24" t="s">
        <v>563</v>
      </c>
      <c r="B203" s="24" t="s">
        <v>564</v>
      </c>
      <c r="C203" s="24" t="s">
        <v>509</v>
      </c>
      <c r="D203" s="2" t="s">
        <v>1873</v>
      </c>
      <c r="E203" t="s">
        <v>1668</v>
      </c>
    </row>
    <row r="204" spans="1:5" ht="30" hidden="1">
      <c r="A204" s="24" t="s">
        <v>565</v>
      </c>
      <c r="B204" s="24" t="s">
        <v>566</v>
      </c>
      <c r="C204" s="24" t="s">
        <v>509</v>
      </c>
      <c r="D204" s="2" t="s">
        <v>1873</v>
      </c>
      <c r="E204" t="s">
        <v>1668</v>
      </c>
    </row>
    <row r="205" spans="1:5" ht="30" hidden="1">
      <c r="A205" s="24" t="s">
        <v>567</v>
      </c>
      <c r="B205" s="24" t="s">
        <v>568</v>
      </c>
      <c r="C205" s="24" t="s">
        <v>509</v>
      </c>
      <c r="D205" s="2" t="s">
        <v>1873</v>
      </c>
      <c r="E205" t="s">
        <v>1668</v>
      </c>
    </row>
    <row r="206" spans="1:5" ht="30" hidden="1">
      <c r="A206" s="24" t="s">
        <v>569</v>
      </c>
      <c r="B206" s="24" t="s">
        <v>570</v>
      </c>
      <c r="C206" s="24" t="s">
        <v>509</v>
      </c>
      <c r="D206" s="2" t="s">
        <v>1873</v>
      </c>
      <c r="E206" t="s">
        <v>1668</v>
      </c>
    </row>
    <row r="207" spans="1:5" ht="30" hidden="1">
      <c r="A207" s="24" t="s">
        <v>573</v>
      </c>
      <c r="B207" s="24" t="s">
        <v>574</v>
      </c>
      <c r="C207" s="24" t="s">
        <v>509</v>
      </c>
      <c r="D207" s="2" t="s">
        <v>1873</v>
      </c>
      <c r="E207" t="s">
        <v>1659</v>
      </c>
    </row>
    <row r="208" spans="1:5" ht="30" hidden="1">
      <c r="A208" s="24" t="s">
        <v>575</v>
      </c>
      <c r="B208" s="24" t="s">
        <v>576</v>
      </c>
      <c r="C208" s="24" t="s">
        <v>509</v>
      </c>
      <c r="D208" s="2" t="s">
        <v>1873</v>
      </c>
      <c r="E208" t="s">
        <v>1659</v>
      </c>
    </row>
    <row r="209" spans="1:5" ht="30" hidden="1">
      <c r="A209" s="24" t="s">
        <v>577</v>
      </c>
      <c r="B209" s="24" t="s">
        <v>578</v>
      </c>
      <c r="C209" s="24" t="s">
        <v>509</v>
      </c>
      <c r="D209" s="2" t="s">
        <v>1873</v>
      </c>
      <c r="E209" t="s">
        <v>1659</v>
      </c>
    </row>
    <row r="210" spans="1:5" ht="30" hidden="1">
      <c r="A210" s="24" t="s">
        <v>581</v>
      </c>
      <c r="B210" s="24" t="s">
        <v>582</v>
      </c>
      <c r="C210" s="24" t="s">
        <v>509</v>
      </c>
      <c r="D210" s="2" t="s">
        <v>1873</v>
      </c>
      <c r="E210" t="s">
        <v>1659</v>
      </c>
    </row>
    <row r="211" spans="1:5" ht="30" hidden="1">
      <c r="A211" s="24" t="s">
        <v>583</v>
      </c>
      <c r="B211" s="24" t="s">
        <v>584</v>
      </c>
      <c r="C211" s="24" t="s">
        <v>509</v>
      </c>
      <c r="D211" s="2" t="s">
        <v>1873</v>
      </c>
      <c r="E211" t="s">
        <v>1659</v>
      </c>
    </row>
    <row r="212" spans="1:5" ht="30" hidden="1">
      <c r="A212" s="24" t="s">
        <v>585</v>
      </c>
      <c r="B212" s="24" t="s">
        <v>586</v>
      </c>
      <c r="C212" s="24" t="s">
        <v>509</v>
      </c>
      <c r="D212" s="2" t="s">
        <v>1873</v>
      </c>
      <c r="E212" t="s">
        <v>1659</v>
      </c>
    </row>
    <row r="213" spans="1:5" ht="30" hidden="1">
      <c r="A213" s="24" t="s">
        <v>589</v>
      </c>
      <c r="B213" s="24" t="s">
        <v>590</v>
      </c>
      <c r="C213" s="24" t="s">
        <v>282</v>
      </c>
      <c r="D213" s="2" t="s">
        <v>1873</v>
      </c>
      <c r="E213" t="s">
        <v>1659</v>
      </c>
    </row>
    <row r="214" spans="1:5" ht="30" hidden="1">
      <c r="A214" s="24" t="s">
        <v>591</v>
      </c>
      <c r="B214" s="24" t="s">
        <v>592</v>
      </c>
      <c r="C214" s="24" t="s">
        <v>282</v>
      </c>
      <c r="D214" s="2" t="s">
        <v>1873</v>
      </c>
      <c r="E214" t="s">
        <v>1659</v>
      </c>
    </row>
    <row r="215" spans="1:5" ht="30" hidden="1">
      <c r="A215" s="24" t="s">
        <v>593</v>
      </c>
      <c r="B215" s="24" t="s">
        <v>594</v>
      </c>
      <c r="C215" s="24" t="s">
        <v>282</v>
      </c>
      <c r="D215" s="2" t="s">
        <v>1873</v>
      </c>
      <c r="E215" t="s">
        <v>1659</v>
      </c>
    </row>
    <row r="216" spans="1:5" ht="30" hidden="1">
      <c r="A216" s="24" t="s">
        <v>597</v>
      </c>
      <c r="B216" s="24" t="s">
        <v>598</v>
      </c>
      <c r="C216" s="24" t="s">
        <v>509</v>
      </c>
      <c r="D216" s="2" t="s">
        <v>1873</v>
      </c>
      <c r="E216" t="s">
        <v>1659</v>
      </c>
    </row>
    <row r="217" spans="1:5" ht="30" hidden="1">
      <c r="A217" s="24" t="s">
        <v>599</v>
      </c>
      <c r="B217" s="24" t="s">
        <v>600</v>
      </c>
      <c r="C217" s="24" t="s">
        <v>509</v>
      </c>
      <c r="D217" s="2" t="s">
        <v>1873</v>
      </c>
      <c r="E217" t="s">
        <v>1659</v>
      </c>
    </row>
    <row r="218" spans="1:5" hidden="1">
      <c r="A218" s="24" t="s">
        <v>606</v>
      </c>
      <c r="B218" s="24" t="s">
        <v>607</v>
      </c>
      <c r="C218" s="24" t="s">
        <v>498</v>
      </c>
      <c r="D218" s="2">
        <v>0</v>
      </c>
      <c r="E218" t="s">
        <v>1669</v>
      </c>
    </row>
    <row r="219" spans="1:5" hidden="1">
      <c r="A219" s="24" t="s">
        <v>609</v>
      </c>
      <c r="B219" s="24" t="s">
        <v>610</v>
      </c>
      <c r="C219" s="24" t="s">
        <v>498</v>
      </c>
      <c r="D219" s="2">
        <v>0</v>
      </c>
      <c r="E219" t="s">
        <v>1669</v>
      </c>
    </row>
    <row r="220" spans="1:5" hidden="1">
      <c r="A220" s="24" t="s">
        <v>611</v>
      </c>
      <c r="B220" s="24" t="s">
        <v>612</v>
      </c>
      <c r="C220" s="24" t="s">
        <v>498</v>
      </c>
      <c r="D220" s="2">
        <v>0</v>
      </c>
      <c r="E220" t="s">
        <v>1669</v>
      </c>
    </row>
    <row r="221" spans="1:5" hidden="1">
      <c r="A221" s="24" t="s">
        <v>613</v>
      </c>
      <c r="B221" s="24" t="s">
        <v>614</v>
      </c>
      <c r="C221" s="24" t="s">
        <v>498</v>
      </c>
      <c r="D221" s="2">
        <v>0</v>
      </c>
      <c r="E221" t="s">
        <v>1669</v>
      </c>
    </row>
    <row r="222" spans="1:5" hidden="1">
      <c r="A222" s="24" t="s">
        <v>617</v>
      </c>
      <c r="B222" s="24" t="s">
        <v>618</v>
      </c>
      <c r="C222" s="24" t="s">
        <v>619</v>
      </c>
      <c r="D222" s="2">
        <v>0.25</v>
      </c>
      <c r="E222" t="s">
        <v>1872</v>
      </c>
    </row>
    <row r="223" spans="1:5" hidden="1">
      <c r="A223" s="24" t="s">
        <v>620</v>
      </c>
      <c r="B223" s="24" t="s">
        <v>621</v>
      </c>
      <c r="C223" s="24" t="s">
        <v>498</v>
      </c>
      <c r="D223" s="2">
        <v>0</v>
      </c>
      <c r="E223" t="s">
        <v>1669</v>
      </c>
    </row>
    <row r="224" spans="1:5" hidden="1">
      <c r="A224" s="24" t="s">
        <v>624</v>
      </c>
      <c r="B224" s="24" t="s">
        <v>625</v>
      </c>
      <c r="C224" s="24" t="s">
        <v>498</v>
      </c>
      <c r="D224" s="2">
        <v>0</v>
      </c>
      <c r="E224" t="s">
        <v>1669</v>
      </c>
    </row>
    <row r="225" spans="1:5" ht="30" hidden="1">
      <c r="A225" s="24" t="s">
        <v>626</v>
      </c>
      <c r="B225" s="24" t="s">
        <v>627</v>
      </c>
      <c r="C225" s="24" t="s">
        <v>498</v>
      </c>
      <c r="D225" s="2">
        <v>0</v>
      </c>
      <c r="E225" t="s">
        <v>1669</v>
      </c>
    </row>
    <row r="226" spans="1:5" hidden="1">
      <c r="A226" s="24" t="s">
        <v>630</v>
      </c>
      <c r="B226" s="24" t="s">
        <v>631</v>
      </c>
      <c r="C226" s="24" t="s">
        <v>498</v>
      </c>
      <c r="D226" s="2">
        <v>0</v>
      </c>
      <c r="E226" t="s">
        <v>1669</v>
      </c>
    </row>
    <row r="227" spans="1:5" hidden="1">
      <c r="A227" s="24" t="s">
        <v>632</v>
      </c>
      <c r="B227" s="24" t="s">
        <v>633</v>
      </c>
      <c r="C227" s="24" t="s">
        <v>498</v>
      </c>
      <c r="D227" s="2">
        <v>0</v>
      </c>
      <c r="E227" t="s">
        <v>1669</v>
      </c>
    </row>
    <row r="228" spans="1:5" ht="30" hidden="1">
      <c r="A228" s="24" t="s">
        <v>634</v>
      </c>
      <c r="B228" s="24" t="s">
        <v>635</v>
      </c>
      <c r="C228" s="24" t="s">
        <v>498</v>
      </c>
      <c r="D228" s="2">
        <v>0</v>
      </c>
      <c r="E228" t="s">
        <v>1669</v>
      </c>
    </row>
    <row r="229" spans="1:5" hidden="1">
      <c r="A229" s="24" t="s">
        <v>636</v>
      </c>
      <c r="B229" s="24" t="s">
        <v>637</v>
      </c>
      <c r="C229" s="24" t="s">
        <v>498</v>
      </c>
      <c r="D229" s="2">
        <v>0</v>
      </c>
      <c r="E229" t="s">
        <v>1669</v>
      </c>
    </row>
    <row r="230" spans="1:5" hidden="1">
      <c r="A230" s="24" t="s">
        <v>638</v>
      </c>
      <c r="B230" s="24" t="s">
        <v>639</v>
      </c>
      <c r="C230" s="24" t="s">
        <v>498</v>
      </c>
      <c r="D230" s="2">
        <v>0</v>
      </c>
      <c r="E230" t="s">
        <v>1669</v>
      </c>
    </row>
    <row r="231" spans="1:5" ht="30" hidden="1">
      <c r="A231" s="24" t="s">
        <v>644</v>
      </c>
      <c r="B231" s="24" t="s">
        <v>645</v>
      </c>
      <c r="C231" s="24" t="s">
        <v>489</v>
      </c>
      <c r="D231" s="2" t="s">
        <v>1873</v>
      </c>
      <c r="E231" t="s">
        <v>489</v>
      </c>
    </row>
    <row r="232" spans="1:5" ht="30" hidden="1">
      <c r="A232" s="24" t="s">
        <v>646</v>
      </c>
      <c r="B232" s="24" t="s">
        <v>647</v>
      </c>
      <c r="C232" s="24" t="s">
        <v>489</v>
      </c>
      <c r="D232" s="2" t="s">
        <v>1873</v>
      </c>
      <c r="E232" t="s">
        <v>489</v>
      </c>
    </row>
    <row r="233" spans="1:5" hidden="1">
      <c r="A233" s="24" t="s">
        <v>650</v>
      </c>
      <c r="B233" s="24" t="s">
        <v>651</v>
      </c>
      <c r="C233" s="24" t="s">
        <v>619</v>
      </c>
      <c r="D233" s="2">
        <v>0.25</v>
      </c>
      <c r="E233" t="s">
        <v>1872</v>
      </c>
    </row>
    <row r="234" spans="1:5" ht="30" hidden="1">
      <c r="A234" s="24" t="s">
        <v>652</v>
      </c>
      <c r="B234" s="24" t="s">
        <v>653</v>
      </c>
      <c r="C234" s="24" t="s">
        <v>619</v>
      </c>
      <c r="D234" s="2">
        <v>0</v>
      </c>
      <c r="E234" t="s">
        <v>1872</v>
      </c>
    </row>
    <row r="235" spans="1:5" hidden="1">
      <c r="A235" s="24" t="s">
        <v>654</v>
      </c>
      <c r="B235" s="24" t="s">
        <v>655</v>
      </c>
      <c r="C235" s="24" t="s">
        <v>619</v>
      </c>
      <c r="D235" s="2">
        <v>0</v>
      </c>
      <c r="E235" t="s">
        <v>1872</v>
      </c>
    </row>
    <row r="236" spans="1:5" hidden="1">
      <c r="A236" s="24" t="s">
        <v>656</v>
      </c>
      <c r="B236" s="24" t="s">
        <v>657</v>
      </c>
      <c r="C236" s="24" t="s">
        <v>21</v>
      </c>
      <c r="D236" s="2" t="s">
        <v>1873</v>
      </c>
      <c r="E236" t="s">
        <v>2050</v>
      </c>
    </row>
    <row r="237" spans="1:5" ht="30" hidden="1">
      <c r="A237" s="24" t="s">
        <v>660</v>
      </c>
      <c r="B237" s="24" t="s">
        <v>661</v>
      </c>
      <c r="C237" s="24" t="s">
        <v>498</v>
      </c>
      <c r="D237" s="2">
        <v>0</v>
      </c>
      <c r="E237" t="s">
        <v>1669</v>
      </c>
    </row>
    <row r="238" spans="1:5" hidden="1">
      <c r="A238" s="24" t="s">
        <v>664</v>
      </c>
      <c r="B238" s="24" t="s">
        <v>665</v>
      </c>
      <c r="C238" s="24" t="s">
        <v>498</v>
      </c>
      <c r="D238" s="2">
        <v>0</v>
      </c>
      <c r="E238" t="s">
        <v>1669</v>
      </c>
    </row>
    <row r="239" spans="1:5" hidden="1">
      <c r="A239" s="24" t="s">
        <v>666</v>
      </c>
      <c r="B239" s="24" t="s">
        <v>667</v>
      </c>
      <c r="C239" s="24" t="s">
        <v>498</v>
      </c>
      <c r="D239" s="2">
        <v>0</v>
      </c>
      <c r="E239" t="s">
        <v>1669</v>
      </c>
    </row>
    <row r="240" spans="1:5" hidden="1">
      <c r="A240" s="24" t="s">
        <v>668</v>
      </c>
      <c r="B240" s="24" t="s">
        <v>669</v>
      </c>
      <c r="C240" s="24" t="s">
        <v>498</v>
      </c>
      <c r="D240" s="2">
        <v>0</v>
      </c>
      <c r="E240" t="s">
        <v>1669</v>
      </c>
    </row>
    <row r="241" spans="1:5" hidden="1">
      <c r="A241" s="24" t="s">
        <v>670</v>
      </c>
      <c r="B241" s="24" t="s">
        <v>671</v>
      </c>
      <c r="C241" s="24" t="s">
        <v>498</v>
      </c>
      <c r="D241" s="2">
        <v>0</v>
      </c>
      <c r="E241" t="s">
        <v>1669</v>
      </c>
    </row>
    <row r="242" spans="1:5" hidden="1">
      <c r="A242" s="24" t="s">
        <v>674</v>
      </c>
      <c r="B242" s="24" t="s">
        <v>675</v>
      </c>
      <c r="C242" s="24" t="s">
        <v>498</v>
      </c>
      <c r="D242" s="2"/>
      <c r="E242" t="s">
        <v>1891</v>
      </c>
    </row>
    <row r="243" spans="1:5" ht="30" hidden="1">
      <c r="A243" s="24" t="s">
        <v>676</v>
      </c>
      <c r="B243" s="24" t="s">
        <v>677</v>
      </c>
      <c r="C243" s="24" t="s">
        <v>498</v>
      </c>
      <c r="D243" s="2"/>
      <c r="E243" t="s">
        <v>1891</v>
      </c>
    </row>
    <row r="244" spans="1:5" ht="30" hidden="1">
      <c r="A244" s="24" t="s">
        <v>678</v>
      </c>
      <c r="B244" s="24" t="s">
        <v>679</v>
      </c>
      <c r="C244" s="24" t="s">
        <v>498</v>
      </c>
      <c r="D244" s="2"/>
      <c r="E244" t="s">
        <v>1891</v>
      </c>
    </row>
    <row r="245" spans="1:5" hidden="1">
      <c r="A245" s="24" t="s">
        <v>682</v>
      </c>
      <c r="B245" s="24" t="s">
        <v>683</v>
      </c>
      <c r="C245" s="24" t="s">
        <v>498</v>
      </c>
      <c r="D245" s="2"/>
      <c r="E245" t="s">
        <v>1891</v>
      </c>
    </row>
    <row r="246" spans="1:5" hidden="1">
      <c r="A246" s="24" t="s">
        <v>684</v>
      </c>
      <c r="B246" s="24" t="s">
        <v>685</v>
      </c>
      <c r="C246" s="24" t="s">
        <v>498</v>
      </c>
      <c r="D246" s="2"/>
      <c r="E246" t="s">
        <v>1891</v>
      </c>
    </row>
    <row r="247" spans="1:5" ht="30" hidden="1">
      <c r="A247" s="24" t="s">
        <v>686</v>
      </c>
      <c r="B247" s="24" t="s">
        <v>687</v>
      </c>
      <c r="C247" s="24" t="s">
        <v>498</v>
      </c>
      <c r="D247" s="2"/>
      <c r="E247" t="s">
        <v>1891</v>
      </c>
    </row>
    <row r="248" spans="1:5" ht="30" hidden="1">
      <c r="A248" s="24" t="s">
        <v>688</v>
      </c>
      <c r="B248" s="24" t="s">
        <v>689</v>
      </c>
      <c r="C248" s="24" t="s">
        <v>498</v>
      </c>
      <c r="D248" s="2"/>
      <c r="E248" t="s">
        <v>1891</v>
      </c>
    </row>
    <row r="249" spans="1:5" hidden="1">
      <c r="A249" s="24" t="s">
        <v>692</v>
      </c>
      <c r="B249" s="24" t="s">
        <v>693</v>
      </c>
      <c r="C249" s="24" t="s">
        <v>498</v>
      </c>
      <c r="D249" s="2"/>
      <c r="E249" t="s">
        <v>1891</v>
      </c>
    </row>
    <row r="250" spans="1:5" ht="30" hidden="1">
      <c r="A250" s="24" t="s">
        <v>698</v>
      </c>
      <c r="B250" s="24" t="s">
        <v>699</v>
      </c>
      <c r="C250" s="24" t="s">
        <v>700</v>
      </c>
      <c r="D250" s="2" t="s">
        <v>1873</v>
      </c>
      <c r="E250" t="s">
        <v>700</v>
      </c>
    </row>
    <row r="251" spans="1:5" ht="30" hidden="1">
      <c r="A251" s="24" t="s">
        <v>701</v>
      </c>
      <c r="B251" s="24" t="s">
        <v>702</v>
      </c>
      <c r="C251" s="24" t="s">
        <v>700</v>
      </c>
      <c r="D251" s="2" t="s">
        <v>1873</v>
      </c>
      <c r="E251" t="s">
        <v>700</v>
      </c>
    </row>
    <row r="252" spans="1:5" ht="30" hidden="1">
      <c r="A252" s="24" t="s">
        <v>703</v>
      </c>
      <c r="B252" s="24" t="s">
        <v>704</v>
      </c>
      <c r="C252" s="24" t="s">
        <v>700</v>
      </c>
      <c r="D252" s="2" t="s">
        <v>1873</v>
      </c>
      <c r="E252" t="s">
        <v>700</v>
      </c>
    </row>
    <row r="253" spans="1:5" ht="30" hidden="1">
      <c r="A253" s="24" t="s">
        <v>707</v>
      </c>
      <c r="B253" s="24" t="s">
        <v>708</v>
      </c>
      <c r="C253" s="24" t="s">
        <v>700</v>
      </c>
      <c r="D253" s="2" t="s">
        <v>1873</v>
      </c>
      <c r="E253" t="s">
        <v>700</v>
      </c>
    </row>
    <row r="254" spans="1:5" ht="30" hidden="1">
      <c r="A254" s="24" t="s">
        <v>714</v>
      </c>
      <c r="B254" s="24" t="s">
        <v>715</v>
      </c>
      <c r="C254" s="24" t="s">
        <v>282</v>
      </c>
      <c r="D254" s="2" t="s">
        <v>1873</v>
      </c>
      <c r="E254" t="s">
        <v>1659</v>
      </c>
    </row>
    <row r="255" spans="1:5" ht="30" hidden="1">
      <c r="A255" s="24" t="s">
        <v>718</v>
      </c>
      <c r="B255" s="24" t="s">
        <v>719</v>
      </c>
      <c r="C255" s="24" t="s">
        <v>489</v>
      </c>
      <c r="D255" s="2" t="s">
        <v>1873</v>
      </c>
      <c r="E255" t="s">
        <v>489</v>
      </c>
    </row>
    <row r="256" spans="1:5" ht="30" hidden="1">
      <c r="A256" s="24" t="s">
        <v>724</v>
      </c>
      <c r="B256" s="24" t="s">
        <v>725</v>
      </c>
      <c r="C256" s="24" t="s">
        <v>726</v>
      </c>
      <c r="D256" s="2"/>
      <c r="E256" t="s">
        <v>1657</v>
      </c>
    </row>
    <row r="257" spans="1:5" ht="30" hidden="1">
      <c r="A257" s="24">
        <v>55020201</v>
      </c>
      <c r="B257" s="24" t="s">
        <v>730</v>
      </c>
      <c r="C257" s="24" t="s">
        <v>726</v>
      </c>
      <c r="D257" s="2" t="s">
        <v>1873</v>
      </c>
      <c r="E257" t="s">
        <v>1934</v>
      </c>
    </row>
    <row r="258" spans="1:5" ht="30" hidden="1">
      <c r="A258" s="24" t="s">
        <v>731</v>
      </c>
      <c r="B258" s="24" t="s">
        <v>732</v>
      </c>
      <c r="C258" s="24" t="s">
        <v>726</v>
      </c>
      <c r="D258" s="2" t="s">
        <v>1873</v>
      </c>
      <c r="E258" t="s">
        <v>1934</v>
      </c>
    </row>
    <row r="259" spans="1:5" ht="30" hidden="1">
      <c r="A259" s="24" t="s">
        <v>733</v>
      </c>
      <c r="B259" s="24" t="s">
        <v>734</v>
      </c>
      <c r="C259" s="24" t="s">
        <v>726</v>
      </c>
      <c r="D259" s="2"/>
      <c r="E259" t="s">
        <v>1934</v>
      </c>
    </row>
    <row r="260" spans="1:5" ht="30" hidden="1">
      <c r="A260" s="24" t="s">
        <v>735</v>
      </c>
      <c r="B260" s="24" t="s">
        <v>736</v>
      </c>
      <c r="C260" s="24" t="s">
        <v>726</v>
      </c>
      <c r="D260" s="2" t="s">
        <v>1873</v>
      </c>
      <c r="E260" t="s">
        <v>1934</v>
      </c>
    </row>
    <row r="261" spans="1:5" ht="30" hidden="1">
      <c r="A261" s="24" t="s">
        <v>739</v>
      </c>
      <c r="B261" s="24" t="s">
        <v>740</v>
      </c>
      <c r="C261" s="24" t="s">
        <v>282</v>
      </c>
      <c r="D261" s="97">
        <v>55020301</v>
      </c>
      <c r="E261" t="s">
        <v>1883</v>
      </c>
    </row>
    <row r="262" spans="1:5" ht="30" hidden="1">
      <c r="A262" s="24" t="s">
        <v>741</v>
      </c>
      <c r="B262" s="24" t="s">
        <v>742</v>
      </c>
      <c r="C262" s="24" t="s">
        <v>282</v>
      </c>
      <c r="D262" s="97">
        <v>55020302</v>
      </c>
      <c r="E262" t="s">
        <v>1883</v>
      </c>
    </row>
    <row r="263" spans="1:5" ht="30" hidden="1">
      <c r="A263" s="24" t="s">
        <v>743</v>
      </c>
      <c r="B263" s="24" t="s">
        <v>744</v>
      </c>
      <c r="C263" s="24" t="s">
        <v>726</v>
      </c>
      <c r="D263" s="2"/>
      <c r="E263" t="s">
        <v>2053</v>
      </c>
    </row>
    <row r="264" spans="1:5" ht="30" hidden="1">
      <c r="A264" s="24" t="s">
        <v>745</v>
      </c>
      <c r="B264" s="24" t="s">
        <v>746</v>
      </c>
      <c r="C264" s="24" t="s">
        <v>726</v>
      </c>
      <c r="D264" s="2"/>
      <c r="E264" t="s">
        <v>2053</v>
      </c>
    </row>
    <row r="265" spans="1:5" ht="30" hidden="1">
      <c r="A265" s="24" t="s">
        <v>747</v>
      </c>
      <c r="B265" s="24" t="s">
        <v>748</v>
      </c>
      <c r="C265" s="24" t="s">
        <v>726</v>
      </c>
      <c r="D265" s="2"/>
      <c r="E265" t="s">
        <v>2053</v>
      </c>
    </row>
    <row r="266" spans="1:5" ht="30" hidden="1">
      <c r="A266" s="24" t="s">
        <v>751</v>
      </c>
      <c r="B266" s="24" t="s">
        <v>752</v>
      </c>
      <c r="C266" s="24" t="s">
        <v>726</v>
      </c>
      <c r="D266" s="2"/>
      <c r="E266" t="s">
        <v>2053</v>
      </c>
    </row>
    <row r="267" spans="1:5" ht="30" hidden="1">
      <c r="A267" s="24" t="s">
        <v>753</v>
      </c>
      <c r="B267" s="24" t="s">
        <v>754</v>
      </c>
      <c r="C267" s="24" t="s">
        <v>726</v>
      </c>
      <c r="D267" s="2"/>
      <c r="E267" t="s">
        <v>2053</v>
      </c>
    </row>
    <row r="268" spans="1:5" hidden="1">
      <c r="A268" s="24" t="s">
        <v>758</v>
      </c>
      <c r="B268" s="24" t="s">
        <v>759</v>
      </c>
      <c r="C268" s="24" t="s">
        <v>760</v>
      </c>
      <c r="D268" s="2">
        <v>0.05</v>
      </c>
      <c r="E268" t="s">
        <v>760</v>
      </c>
    </row>
    <row r="269" spans="1:5" ht="30" hidden="1">
      <c r="A269" s="24" t="s">
        <v>761</v>
      </c>
      <c r="B269" s="24" t="s">
        <v>762</v>
      </c>
      <c r="C269" s="24" t="s">
        <v>760</v>
      </c>
      <c r="D269" s="2">
        <v>0.25</v>
      </c>
      <c r="E269" t="s">
        <v>760</v>
      </c>
    </row>
    <row r="270" spans="1:5" hidden="1">
      <c r="A270" s="24" t="s">
        <v>763</v>
      </c>
      <c r="B270" s="24" t="s">
        <v>764</v>
      </c>
      <c r="C270" s="24" t="s">
        <v>760</v>
      </c>
      <c r="D270" s="2">
        <v>394</v>
      </c>
      <c r="E270" t="s">
        <v>760</v>
      </c>
    </row>
    <row r="271" spans="1:5" ht="30" hidden="1">
      <c r="A271" s="24" t="s">
        <v>765</v>
      </c>
      <c r="B271" s="24" t="s">
        <v>766</v>
      </c>
      <c r="C271" s="24" t="s">
        <v>760</v>
      </c>
      <c r="D271" s="2">
        <v>0.1</v>
      </c>
      <c r="E271" t="s">
        <v>2054</v>
      </c>
    </row>
    <row r="272" spans="1:5" ht="30" hidden="1">
      <c r="A272" s="24" t="s">
        <v>767</v>
      </c>
      <c r="B272" s="24" t="s">
        <v>768</v>
      </c>
      <c r="C272" s="24" t="s">
        <v>726</v>
      </c>
      <c r="D272" s="2"/>
      <c r="E272" t="s">
        <v>2054</v>
      </c>
    </row>
    <row r="273" spans="1:5" hidden="1">
      <c r="A273" s="24" t="s">
        <v>770</v>
      </c>
      <c r="B273" s="24" t="s">
        <v>771</v>
      </c>
      <c r="C273" s="24" t="s">
        <v>772</v>
      </c>
      <c r="D273" s="2" t="s">
        <v>1873</v>
      </c>
      <c r="E273" t="s">
        <v>772</v>
      </c>
    </row>
    <row r="274" spans="1:5" ht="30" hidden="1">
      <c r="A274" s="24" t="s">
        <v>773</v>
      </c>
      <c r="B274" s="24" t="s">
        <v>774</v>
      </c>
      <c r="C274" s="24" t="s">
        <v>282</v>
      </c>
      <c r="D274" s="2" t="s">
        <v>1873</v>
      </c>
      <c r="E274" t="s">
        <v>2055</v>
      </c>
    </row>
    <row r="275" spans="1:5" ht="30" hidden="1">
      <c r="A275" s="24" t="s">
        <v>775</v>
      </c>
      <c r="B275" s="24" t="s">
        <v>776</v>
      </c>
      <c r="C275" s="24" t="s">
        <v>726</v>
      </c>
      <c r="D275" s="2"/>
      <c r="E275" t="s">
        <v>1934</v>
      </c>
    </row>
    <row r="276" spans="1:5" ht="30" hidden="1">
      <c r="A276" s="24" t="s">
        <v>779</v>
      </c>
      <c r="B276" s="24" t="s">
        <v>780</v>
      </c>
      <c r="C276" s="24" t="s">
        <v>726</v>
      </c>
      <c r="D276" s="2"/>
      <c r="E276" t="s">
        <v>1934</v>
      </c>
    </row>
    <row r="277" spans="1:5" hidden="1">
      <c r="A277" s="24" t="s">
        <v>781</v>
      </c>
      <c r="B277" s="24" t="s">
        <v>782</v>
      </c>
      <c r="C277" s="24" t="s">
        <v>484</v>
      </c>
      <c r="D277" s="2">
        <v>3</v>
      </c>
      <c r="E277" t="s">
        <v>484</v>
      </c>
    </row>
    <row r="278" spans="1:5" ht="30" hidden="1">
      <c r="A278" s="45" t="s">
        <v>787</v>
      </c>
      <c r="B278" s="35" t="s">
        <v>788</v>
      </c>
      <c r="C278" s="24" t="s">
        <v>489</v>
      </c>
      <c r="D278" s="2" t="s">
        <v>1873</v>
      </c>
      <c r="E278" t="s">
        <v>489</v>
      </c>
    </row>
    <row r="279" spans="1:5" ht="30" hidden="1">
      <c r="A279" s="44" t="s">
        <v>789</v>
      </c>
      <c r="B279" s="35" t="s">
        <v>790</v>
      </c>
      <c r="C279" s="24" t="s">
        <v>489</v>
      </c>
      <c r="D279" s="2" t="s">
        <v>1873</v>
      </c>
      <c r="E279" t="s">
        <v>489</v>
      </c>
    </row>
    <row r="280" spans="1:5" ht="30" hidden="1">
      <c r="A280" s="44" t="s">
        <v>791</v>
      </c>
      <c r="B280" s="35" t="s">
        <v>792</v>
      </c>
      <c r="C280" s="24" t="s">
        <v>489</v>
      </c>
      <c r="D280" s="2" t="s">
        <v>1873</v>
      </c>
      <c r="E280" t="s">
        <v>489</v>
      </c>
    </row>
    <row r="281" spans="1:5" hidden="1">
      <c r="A281" s="24" t="s">
        <v>796</v>
      </c>
      <c r="B281" s="24" t="s">
        <v>797</v>
      </c>
      <c r="C281" s="24" t="s">
        <v>484</v>
      </c>
      <c r="D281" s="2">
        <v>19</v>
      </c>
      <c r="E281" t="s">
        <v>484</v>
      </c>
    </row>
    <row r="282" spans="1:5" ht="30" hidden="1">
      <c r="A282" s="24">
        <v>55030202</v>
      </c>
      <c r="B282" s="24" t="s">
        <v>795</v>
      </c>
      <c r="C282" s="24" t="s">
        <v>489</v>
      </c>
      <c r="D282" s="2" t="s">
        <v>1873</v>
      </c>
      <c r="E282" t="s">
        <v>489</v>
      </c>
    </row>
    <row r="283" spans="1:5" ht="30" hidden="1">
      <c r="A283" s="24" t="s">
        <v>800</v>
      </c>
      <c r="B283" s="24" t="s">
        <v>801</v>
      </c>
      <c r="C283" s="24" t="s">
        <v>489</v>
      </c>
      <c r="D283" s="2" t="s">
        <v>1873</v>
      </c>
      <c r="E283" t="s">
        <v>489</v>
      </c>
    </row>
    <row r="284" spans="1:5" ht="30" hidden="1">
      <c r="A284" s="24" t="s">
        <v>802</v>
      </c>
      <c r="B284" s="24" t="s">
        <v>803</v>
      </c>
      <c r="C284" s="24" t="s">
        <v>489</v>
      </c>
      <c r="D284" s="2" t="s">
        <v>1873</v>
      </c>
      <c r="E284" t="s">
        <v>489</v>
      </c>
    </row>
    <row r="285" spans="1:5" ht="30" hidden="1">
      <c r="A285" s="24" t="s">
        <v>1023</v>
      </c>
      <c r="B285" s="24" t="s">
        <v>1024</v>
      </c>
      <c r="C285" s="24" t="s">
        <v>21</v>
      </c>
      <c r="D285" s="2" t="s">
        <v>1873</v>
      </c>
      <c r="E285" t="s">
        <v>2049</v>
      </c>
    </row>
    <row r="286" spans="1:5" ht="30" hidden="1">
      <c r="A286" s="24" t="s">
        <v>1026</v>
      </c>
      <c r="B286" s="24" t="s">
        <v>1027</v>
      </c>
      <c r="C286" s="24" t="s">
        <v>38</v>
      </c>
      <c r="D286" s="2" t="s">
        <v>1873</v>
      </c>
      <c r="E286" t="s">
        <v>2050</v>
      </c>
    </row>
    <row r="287" spans="1:5" ht="30" hidden="1">
      <c r="A287" s="24" t="s">
        <v>1028</v>
      </c>
      <c r="B287" s="24" t="s">
        <v>1029</v>
      </c>
      <c r="C287" s="24" t="s">
        <v>38</v>
      </c>
      <c r="D287" s="2" t="s">
        <v>1873</v>
      </c>
      <c r="E287" t="s">
        <v>2050</v>
      </c>
    </row>
    <row r="288" spans="1:5" ht="60" hidden="1">
      <c r="A288" s="24" t="s">
        <v>1030</v>
      </c>
      <c r="B288" s="24" t="s">
        <v>1031</v>
      </c>
      <c r="C288" s="24" t="s">
        <v>21</v>
      </c>
      <c r="D288" s="2" t="s">
        <v>1873</v>
      </c>
      <c r="E288" t="s">
        <v>2056</v>
      </c>
    </row>
    <row r="289" spans="1:5" ht="30" hidden="1">
      <c r="A289" s="44" t="s">
        <v>1033</v>
      </c>
      <c r="B289" s="24" t="s">
        <v>1034</v>
      </c>
      <c r="C289" s="24" t="s">
        <v>38</v>
      </c>
      <c r="D289" s="2" t="s">
        <v>1873</v>
      </c>
      <c r="E289" t="s">
        <v>2057</v>
      </c>
    </row>
    <row r="290" spans="1:5" ht="30" hidden="1">
      <c r="A290" s="44" t="s">
        <v>1036</v>
      </c>
      <c r="B290" s="24" t="s">
        <v>1037</v>
      </c>
      <c r="C290" s="24" t="s">
        <v>38</v>
      </c>
      <c r="D290" s="2" t="s">
        <v>1873</v>
      </c>
      <c r="E290" t="s">
        <v>2057</v>
      </c>
    </row>
    <row r="291" spans="1:5" ht="30" hidden="1">
      <c r="A291" s="44" t="s">
        <v>1038</v>
      </c>
      <c r="B291" s="24" t="s">
        <v>1039</v>
      </c>
      <c r="C291" s="24" t="s">
        <v>38</v>
      </c>
      <c r="D291" s="2" t="s">
        <v>1873</v>
      </c>
      <c r="E291" t="s">
        <v>2057</v>
      </c>
    </row>
    <row r="292" spans="1:5" ht="30" hidden="1">
      <c r="A292" s="24" t="s">
        <v>1041</v>
      </c>
      <c r="B292" s="24" t="s">
        <v>1042</v>
      </c>
      <c r="C292" s="24" t="s">
        <v>38</v>
      </c>
      <c r="D292" s="2" t="s">
        <v>1873</v>
      </c>
      <c r="E292" t="s">
        <v>2052</v>
      </c>
    </row>
    <row r="293" spans="1:5" ht="30" hidden="1">
      <c r="A293" s="24" t="s">
        <v>1043</v>
      </c>
      <c r="B293" s="24" t="s">
        <v>1044</v>
      </c>
      <c r="C293" s="24" t="s">
        <v>38</v>
      </c>
      <c r="D293" s="2" t="s">
        <v>1873</v>
      </c>
      <c r="E293" t="s">
        <v>2052</v>
      </c>
    </row>
    <row r="294" spans="1:5" ht="30" hidden="1">
      <c r="A294" s="24" t="s">
        <v>1045</v>
      </c>
      <c r="B294" s="24" t="s">
        <v>1046</v>
      </c>
      <c r="C294" s="24" t="s">
        <v>148</v>
      </c>
      <c r="D294" s="2" t="s">
        <v>1873</v>
      </c>
      <c r="E294" t="s">
        <v>1661</v>
      </c>
    </row>
    <row r="295" spans="1:5" ht="30" hidden="1">
      <c r="A295" s="24" t="s">
        <v>1047</v>
      </c>
      <c r="B295" s="24" t="s">
        <v>1048</v>
      </c>
      <c r="C295" s="24" t="s">
        <v>148</v>
      </c>
      <c r="D295" s="2" t="s">
        <v>1873</v>
      </c>
      <c r="E295" t="s">
        <v>1661</v>
      </c>
    </row>
    <row r="296" spans="1:5" ht="30" hidden="1">
      <c r="A296" s="24" t="s">
        <v>1049</v>
      </c>
      <c r="B296" s="24" t="s">
        <v>1050</v>
      </c>
      <c r="C296" s="24" t="s">
        <v>148</v>
      </c>
      <c r="D296" s="2" t="s">
        <v>1873</v>
      </c>
      <c r="E296" t="s">
        <v>1661</v>
      </c>
    </row>
    <row r="297" spans="1:5" ht="30" hidden="1">
      <c r="A297" s="24" t="s">
        <v>1051</v>
      </c>
      <c r="B297" s="24" t="s">
        <v>1052</v>
      </c>
      <c r="C297" s="24" t="s">
        <v>148</v>
      </c>
      <c r="D297" s="2" t="s">
        <v>1873</v>
      </c>
      <c r="E297" t="s">
        <v>1661</v>
      </c>
    </row>
    <row r="298" spans="1:5" ht="30" hidden="1">
      <c r="A298" s="24" t="s">
        <v>1053</v>
      </c>
      <c r="B298" s="24" t="s">
        <v>1054</v>
      </c>
      <c r="C298" s="24" t="s">
        <v>188</v>
      </c>
      <c r="D298" s="2" t="s">
        <v>1873</v>
      </c>
      <c r="E298" t="s">
        <v>188</v>
      </c>
    </row>
    <row r="299" spans="1:5" ht="30" hidden="1">
      <c r="A299" s="24" t="s">
        <v>1056</v>
      </c>
      <c r="B299" s="24" t="s">
        <v>1057</v>
      </c>
      <c r="C299" s="24" t="s">
        <v>188</v>
      </c>
      <c r="D299" s="2" t="s">
        <v>1873</v>
      </c>
      <c r="E299" t="s">
        <v>188</v>
      </c>
    </row>
    <row r="300" spans="1:5" ht="30" hidden="1">
      <c r="A300" s="24" t="s">
        <v>1058</v>
      </c>
      <c r="B300" s="24" t="s">
        <v>1059</v>
      </c>
      <c r="C300" s="24" t="s">
        <v>188</v>
      </c>
      <c r="D300" s="2" t="s">
        <v>1873</v>
      </c>
      <c r="E300" t="s">
        <v>188</v>
      </c>
    </row>
    <row r="301" spans="1:5" hidden="1">
      <c r="A301" s="24" t="s">
        <v>1060</v>
      </c>
      <c r="B301" s="24" t="s">
        <v>1061</v>
      </c>
      <c r="C301" s="24" t="s">
        <v>228</v>
      </c>
      <c r="D301" s="2" t="s">
        <v>1873</v>
      </c>
      <c r="E301" t="s">
        <v>2058</v>
      </c>
    </row>
    <row r="302" spans="1:5" ht="30" hidden="1">
      <c r="A302" s="100" t="s">
        <v>1062</v>
      </c>
      <c r="B302" s="99" t="s">
        <v>1063</v>
      </c>
      <c r="C302" s="99" t="s">
        <v>282</v>
      </c>
      <c r="D302" s="2"/>
      <c r="E302" t="s">
        <v>1654</v>
      </c>
    </row>
    <row r="303" spans="1:5" ht="30" hidden="1">
      <c r="A303" s="100" t="s">
        <v>1064</v>
      </c>
      <c r="B303" s="99" t="s">
        <v>1065</v>
      </c>
      <c r="C303" s="99" t="s">
        <v>282</v>
      </c>
      <c r="D303" s="2"/>
      <c r="E303" t="s">
        <v>1654</v>
      </c>
    </row>
    <row r="304" spans="1:5" ht="30" hidden="1">
      <c r="A304" s="100" t="s">
        <v>1066</v>
      </c>
      <c r="B304" s="99" t="s">
        <v>1067</v>
      </c>
      <c r="C304" s="99" t="s">
        <v>282</v>
      </c>
      <c r="D304" s="2"/>
      <c r="E304" t="s">
        <v>1654</v>
      </c>
    </row>
    <row r="305" spans="1:5" ht="30" hidden="1">
      <c r="A305" s="24" t="s">
        <v>1068</v>
      </c>
      <c r="B305" s="24" t="s">
        <v>1069</v>
      </c>
      <c r="C305" s="24" t="s">
        <v>148</v>
      </c>
      <c r="D305" s="2" t="s">
        <v>1873</v>
      </c>
      <c r="E305" t="s">
        <v>1654</v>
      </c>
    </row>
    <row r="306" spans="1:5" ht="30" hidden="1">
      <c r="A306" s="100" t="s">
        <v>1070</v>
      </c>
      <c r="B306" s="99" t="s">
        <v>1071</v>
      </c>
      <c r="C306" s="99" t="s">
        <v>282</v>
      </c>
      <c r="D306" s="2"/>
      <c r="E306" t="s">
        <v>1654</v>
      </c>
    </row>
    <row r="307" spans="1:5" ht="30" hidden="1">
      <c r="A307" s="44" t="s">
        <v>1072</v>
      </c>
      <c r="B307" s="24" t="s">
        <v>1073</v>
      </c>
      <c r="C307" s="24" t="s">
        <v>299</v>
      </c>
      <c r="D307" s="2" t="s">
        <v>1873</v>
      </c>
      <c r="E307" t="s">
        <v>1664</v>
      </c>
    </row>
    <row r="308" spans="1:5" hidden="1">
      <c r="A308" s="44" t="s">
        <v>1074</v>
      </c>
      <c r="B308" s="24" t="s">
        <v>1075</v>
      </c>
      <c r="C308" s="24" t="s">
        <v>299</v>
      </c>
      <c r="D308" s="2" t="s">
        <v>1873</v>
      </c>
      <c r="E308" t="s">
        <v>1664</v>
      </c>
    </row>
    <row r="309" spans="1:5" hidden="1">
      <c r="A309" s="44" t="s">
        <v>1076</v>
      </c>
      <c r="B309" s="24" t="s">
        <v>1077</v>
      </c>
      <c r="C309" s="24" t="s">
        <v>299</v>
      </c>
      <c r="D309" s="2" t="s">
        <v>1873</v>
      </c>
      <c r="E309" t="s">
        <v>1664</v>
      </c>
    </row>
    <row r="310" spans="1:5" hidden="1">
      <c r="A310" s="44" t="s">
        <v>1078</v>
      </c>
      <c r="B310" s="24" t="s">
        <v>1079</v>
      </c>
      <c r="C310" s="24" t="s">
        <v>299</v>
      </c>
      <c r="D310" s="2" t="s">
        <v>1873</v>
      </c>
      <c r="E310" t="s">
        <v>1664</v>
      </c>
    </row>
    <row r="311" spans="1:5" hidden="1">
      <c r="A311" s="44" t="s">
        <v>1080</v>
      </c>
      <c r="B311" s="24" t="s">
        <v>1081</v>
      </c>
      <c r="C311" s="24" t="s">
        <v>299</v>
      </c>
      <c r="D311" s="2" t="s">
        <v>1873</v>
      </c>
      <c r="E311" t="s">
        <v>1664</v>
      </c>
    </row>
    <row r="312" spans="1:5" ht="30" hidden="1">
      <c r="A312" s="44" t="s">
        <v>1082</v>
      </c>
      <c r="B312" s="24" t="s">
        <v>2059</v>
      </c>
      <c r="C312" s="24" t="s">
        <v>299</v>
      </c>
      <c r="D312" s="2" t="s">
        <v>1873</v>
      </c>
      <c r="E312" t="s">
        <v>1664</v>
      </c>
    </row>
    <row r="313" spans="1:5" hidden="1">
      <c r="A313" s="44" t="s">
        <v>1084</v>
      </c>
      <c r="B313" s="24" t="s">
        <v>1085</v>
      </c>
      <c r="C313" s="24" t="s">
        <v>299</v>
      </c>
      <c r="D313" s="2" t="s">
        <v>1873</v>
      </c>
      <c r="E313" t="s">
        <v>1664</v>
      </c>
    </row>
    <row r="314" spans="1:5" hidden="1">
      <c r="A314" s="44" t="s">
        <v>1086</v>
      </c>
      <c r="B314" s="24" t="s">
        <v>1087</v>
      </c>
      <c r="C314" s="24" t="s">
        <v>299</v>
      </c>
      <c r="D314" s="2" t="s">
        <v>1873</v>
      </c>
      <c r="E314" t="s">
        <v>1664</v>
      </c>
    </row>
    <row r="315" spans="1:5" hidden="1">
      <c r="A315" s="44" t="s">
        <v>1088</v>
      </c>
      <c r="B315" s="24" t="s">
        <v>1089</v>
      </c>
      <c r="C315" s="24" t="s">
        <v>299</v>
      </c>
      <c r="D315" s="2" t="s">
        <v>1873</v>
      </c>
      <c r="E315" t="s">
        <v>1664</v>
      </c>
    </row>
    <row r="316" spans="1:5" ht="30" hidden="1">
      <c r="A316" s="24" t="s">
        <v>1090</v>
      </c>
      <c r="B316" s="24" t="s">
        <v>1091</v>
      </c>
      <c r="C316" s="24" t="s">
        <v>319</v>
      </c>
      <c r="D316" s="2">
        <v>0</v>
      </c>
      <c r="E316" t="s">
        <v>319</v>
      </c>
    </row>
    <row r="317" spans="1:5" hidden="1">
      <c r="A317" s="44" t="s">
        <v>1092</v>
      </c>
      <c r="B317" s="24" t="s">
        <v>1093</v>
      </c>
      <c r="C317" s="24" t="s">
        <v>299</v>
      </c>
      <c r="D317" s="2" t="s">
        <v>1873</v>
      </c>
      <c r="E317" t="s">
        <v>1664</v>
      </c>
    </row>
    <row r="318" spans="1:5" ht="30" hidden="1">
      <c r="A318" s="44" t="s">
        <v>1094</v>
      </c>
      <c r="B318" s="24" t="s">
        <v>1095</v>
      </c>
      <c r="C318" s="24" t="s">
        <v>299</v>
      </c>
      <c r="D318" s="2" t="s">
        <v>1873</v>
      </c>
      <c r="E318" t="s">
        <v>1664</v>
      </c>
    </row>
    <row r="319" spans="1:5" ht="30" hidden="1">
      <c r="A319" s="24" t="s">
        <v>1096</v>
      </c>
      <c r="B319" s="24" t="s">
        <v>1097</v>
      </c>
      <c r="C319" s="24" t="s">
        <v>319</v>
      </c>
      <c r="D319" s="2">
        <v>0</v>
      </c>
      <c r="E319" t="s">
        <v>319</v>
      </c>
    </row>
    <row r="320" spans="1:5" ht="30">
      <c r="A320" s="44" t="s">
        <v>1099</v>
      </c>
      <c r="B320" s="24" t="s">
        <v>1100</v>
      </c>
      <c r="C320" s="24" t="s">
        <v>447</v>
      </c>
      <c r="D320" s="2"/>
      <c r="E320" t="s">
        <v>2060</v>
      </c>
    </row>
    <row r="321" spans="1:5" ht="30">
      <c r="A321" s="44" t="s">
        <v>1101</v>
      </c>
      <c r="B321" s="24" t="s">
        <v>1102</v>
      </c>
      <c r="C321" s="24" t="s">
        <v>447</v>
      </c>
      <c r="D321" s="2"/>
      <c r="E321" t="s">
        <v>2060</v>
      </c>
    </row>
    <row r="322" spans="1:5" ht="30">
      <c r="A322" s="44" t="s">
        <v>1103</v>
      </c>
      <c r="B322" s="24" t="s">
        <v>1104</v>
      </c>
      <c r="C322" s="24" t="s">
        <v>447</v>
      </c>
      <c r="D322" s="2"/>
      <c r="E322" t="s">
        <v>2060</v>
      </c>
    </row>
    <row r="323" spans="1:5" hidden="1">
      <c r="A323" s="24" t="s">
        <v>1105</v>
      </c>
      <c r="B323" s="24" t="s">
        <v>1106</v>
      </c>
      <c r="C323" s="24" t="s">
        <v>498</v>
      </c>
      <c r="D323" s="2"/>
      <c r="E323" t="s">
        <v>1891</v>
      </c>
    </row>
    <row r="324" spans="1:5" ht="30" hidden="1">
      <c r="A324" s="24" t="s">
        <v>1108</v>
      </c>
      <c r="B324" s="24" t="s">
        <v>1109</v>
      </c>
      <c r="C324" s="24" t="s">
        <v>489</v>
      </c>
      <c r="D324" s="2" t="s">
        <v>1873</v>
      </c>
      <c r="E324" t="s">
        <v>1657</v>
      </c>
    </row>
    <row r="325" spans="1:5" hidden="1">
      <c r="A325" s="24" t="s">
        <v>1111</v>
      </c>
      <c r="B325" s="24" t="s">
        <v>1112</v>
      </c>
      <c r="C325" s="24" t="s">
        <v>498</v>
      </c>
      <c r="D325" s="2"/>
      <c r="E325" t="s">
        <v>1891</v>
      </c>
    </row>
    <row r="326" spans="1:5" ht="30" hidden="1">
      <c r="A326" s="24" t="s">
        <v>1115</v>
      </c>
      <c r="B326" s="24" t="s">
        <v>1116</v>
      </c>
      <c r="C326" s="24" t="s">
        <v>498</v>
      </c>
      <c r="D326" s="2"/>
      <c r="E326" t="s">
        <v>1891</v>
      </c>
    </row>
    <row r="327" spans="1:5" ht="30" hidden="1">
      <c r="A327" s="24" t="s">
        <v>1119</v>
      </c>
      <c r="B327" s="24" t="s">
        <v>1120</v>
      </c>
      <c r="C327" s="24" t="s">
        <v>509</v>
      </c>
      <c r="D327" s="2" t="s">
        <v>1873</v>
      </c>
      <c r="E327" t="s">
        <v>1666</v>
      </c>
    </row>
    <row r="328" spans="1:5" ht="30" hidden="1">
      <c r="A328" s="24" t="s">
        <v>1122</v>
      </c>
      <c r="B328" s="24" t="s">
        <v>1123</v>
      </c>
      <c r="C328" s="24" t="s">
        <v>509</v>
      </c>
      <c r="D328" s="2" t="s">
        <v>1873</v>
      </c>
      <c r="E328" t="s">
        <v>1666</v>
      </c>
    </row>
    <row r="329" spans="1:5" ht="30" hidden="1">
      <c r="A329" s="24" t="s">
        <v>1125</v>
      </c>
      <c r="B329" s="24" t="s">
        <v>1126</v>
      </c>
      <c r="C329" s="24" t="s">
        <v>509</v>
      </c>
      <c r="D329" s="2" t="s">
        <v>1873</v>
      </c>
      <c r="E329" t="s">
        <v>1666</v>
      </c>
    </row>
    <row r="330" spans="1:5" ht="30" hidden="1">
      <c r="A330" s="24" t="s">
        <v>1127</v>
      </c>
      <c r="B330" s="24" t="s">
        <v>1128</v>
      </c>
      <c r="C330" s="24" t="s">
        <v>509</v>
      </c>
      <c r="D330" s="2" t="s">
        <v>1873</v>
      </c>
      <c r="E330" t="s">
        <v>1666</v>
      </c>
    </row>
    <row r="331" spans="1:5" ht="30" hidden="1">
      <c r="A331" s="24" t="s">
        <v>1129</v>
      </c>
      <c r="B331" s="24" t="s">
        <v>1130</v>
      </c>
      <c r="C331" s="24" t="s">
        <v>509</v>
      </c>
      <c r="D331" s="2" t="s">
        <v>1873</v>
      </c>
      <c r="E331" t="s">
        <v>1658</v>
      </c>
    </row>
    <row r="332" spans="1:5" ht="30" hidden="1">
      <c r="A332" s="24" t="s">
        <v>1132</v>
      </c>
      <c r="B332" s="24" t="s">
        <v>1133</v>
      </c>
      <c r="C332" s="24" t="s">
        <v>509</v>
      </c>
      <c r="D332" s="2" t="s">
        <v>1873</v>
      </c>
      <c r="E332" t="s">
        <v>1668</v>
      </c>
    </row>
    <row r="333" spans="1:5" ht="30" hidden="1">
      <c r="A333" s="24" t="s">
        <v>1134</v>
      </c>
      <c r="B333" s="24" t="s">
        <v>1135</v>
      </c>
      <c r="C333" s="24" t="s">
        <v>509</v>
      </c>
      <c r="D333" s="2" t="s">
        <v>1873</v>
      </c>
      <c r="E333" t="s">
        <v>1668</v>
      </c>
    </row>
    <row r="334" spans="1:5" ht="30" hidden="1">
      <c r="A334" s="24" t="s">
        <v>1136</v>
      </c>
      <c r="B334" s="24" t="s">
        <v>1137</v>
      </c>
      <c r="C334" s="24" t="s">
        <v>509</v>
      </c>
      <c r="D334" s="2" t="s">
        <v>1873</v>
      </c>
      <c r="E334" t="s">
        <v>1659</v>
      </c>
    </row>
    <row r="335" spans="1:5" ht="30" hidden="1">
      <c r="A335" s="24" t="s">
        <v>1138</v>
      </c>
      <c r="B335" s="24" t="s">
        <v>1139</v>
      </c>
      <c r="C335" s="24" t="s">
        <v>509</v>
      </c>
      <c r="D335" s="2" t="s">
        <v>1873</v>
      </c>
      <c r="E335" t="s">
        <v>1659</v>
      </c>
    </row>
    <row r="336" spans="1:5" ht="30" hidden="1">
      <c r="A336" s="24" t="s">
        <v>1140</v>
      </c>
      <c r="B336" s="24" t="s">
        <v>1141</v>
      </c>
      <c r="C336" s="24" t="s">
        <v>282</v>
      </c>
      <c r="D336" s="2" t="s">
        <v>1873</v>
      </c>
      <c r="E336" t="s">
        <v>1659</v>
      </c>
    </row>
    <row r="337" spans="1:5" ht="30" hidden="1">
      <c r="A337" s="24" t="s">
        <v>1143</v>
      </c>
      <c r="B337" s="24" t="s">
        <v>1144</v>
      </c>
      <c r="C337" s="24" t="s">
        <v>509</v>
      </c>
      <c r="D337" s="2" t="s">
        <v>1873</v>
      </c>
      <c r="E337" t="s">
        <v>1659</v>
      </c>
    </row>
    <row r="338" spans="1:5" ht="30" hidden="1">
      <c r="A338" s="44" t="s">
        <v>1146</v>
      </c>
      <c r="B338" s="24" t="s">
        <v>1147</v>
      </c>
      <c r="C338" s="24" t="s">
        <v>509</v>
      </c>
      <c r="D338" s="2" t="s">
        <v>1873</v>
      </c>
      <c r="E338" t="s">
        <v>1659</v>
      </c>
    </row>
    <row r="339" spans="1:5" ht="30" hidden="1">
      <c r="A339" s="24" t="s">
        <v>1149</v>
      </c>
      <c r="B339" s="24" t="s">
        <v>1150</v>
      </c>
      <c r="C339" s="24" t="s">
        <v>509</v>
      </c>
      <c r="D339" s="2" t="s">
        <v>1873</v>
      </c>
      <c r="E339" t="s">
        <v>1659</v>
      </c>
    </row>
    <row r="340" spans="1:5" ht="30" hidden="1">
      <c r="A340" s="24" t="s">
        <v>1151</v>
      </c>
      <c r="B340" s="24" t="s">
        <v>1152</v>
      </c>
      <c r="C340" s="24" t="s">
        <v>498</v>
      </c>
      <c r="D340" s="2">
        <v>0</v>
      </c>
      <c r="E340" t="s">
        <v>1669</v>
      </c>
    </row>
    <row r="341" spans="1:5" ht="30" hidden="1">
      <c r="A341" s="24" t="s">
        <v>1154</v>
      </c>
      <c r="B341" s="24" t="s">
        <v>1155</v>
      </c>
      <c r="C341" s="24" t="s">
        <v>498</v>
      </c>
      <c r="D341" s="2">
        <v>0</v>
      </c>
      <c r="E341" t="s">
        <v>1669</v>
      </c>
    </row>
    <row r="342" spans="1:5" ht="30" hidden="1">
      <c r="A342" s="24" t="s">
        <v>1157</v>
      </c>
      <c r="B342" s="24" t="s">
        <v>1158</v>
      </c>
      <c r="C342" s="24" t="s">
        <v>489</v>
      </c>
      <c r="D342" s="2" t="s">
        <v>1873</v>
      </c>
      <c r="E342" t="s">
        <v>489</v>
      </c>
    </row>
    <row r="343" spans="1:5" hidden="1">
      <c r="A343" s="24" t="s">
        <v>1159</v>
      </c>
      <c r="B343" s="24" t="s">
        <v>1160</v>
      </c>
      <c r="C343" s="24" t="s">
        <v>498</v>
      </c>
      <c r="D343" s="2"/>
      <c r="E343" t="s">
        <v>1891</v>
      </c>
    </row>
    <row r="344" spans="1:5" hidden="1">
      <c r="A344" s="24" t="s">
        <v>1162</v>
      </c>
      <c r="B344" s="24" t="s">
        <v>1163</v>
      </c>
      <c r="C344" s="24" t="s">
        <v>498</v>
      </c>
      <c r="D344" s="2"/>
      <c r="E344" t="s">
        <v>1891</v>
      </c>
    </row>
    <row r="345" spans="1:5" hidden="1">
      <c r="A345" s="24" t="s">
        <v>1164</v>
      </c>
      <c r="B345" s="24" t="s">
        <v>1165</v>
      </c>
      <c r="C345" s="24" t="s">
        <v>498</v>
      </c>
      <c r="D345" s="2"/>
      <c r="E345" t="s">
        <v>1891</v>
      </c>
    </row>
    <row r="346" spans="1:5" ht="30" hidden="1">
      <c r="A346" s="24" t="s">
        <v>1166</v>
      </c>
      <c r="B346" s="24" t="s">
        <v>1167</v>
      </c>
      <c r="C346" s="24" t="s">
        <v>700</v>
      </c>
      <c r="D346" s="2" t="s">
        <v>1873</v>
      </c>
      <c r="E346" t="s">
        <v>700</v>
      </c>
    </row>
    <row r="347" spans="1:5" ht="30" hidden="1">
      <c r="A347" s="24" t="s">
        <v>1168</v>
      </c>
      <c r="B347" s="24" t="s">
        <v>1169</v>
      </c>
      <c r="C347" s="24" t="s">
        <v>489</v>
      </c>
      <c r="D347" s="2" t="s">
        <v>1873</v>
      </c>
      <c r="E347" t="s">
        <v>1659</v>
      </c>
    </row>
    <row r="348" spans="1:5" ht="30" hidden="1">
      <c r="A348" s="24" t="s">
        <v>1170</v>
      </c>
      <c r="B348" s="24" t="s">
        <v>1171</v>
      </c>
      <c r="C348" s="24" t="s">
        <v>726</v>
      </c>
      <c r="D348" s="2" t="s">
        <v>1873</v>
      </c>
      <c r="E348" t="s">
        <v>1934</v>
      </c>
    </row>
    <row r="349" spans="1:5" ht="30" hidden="1">
      <c r="A349" s="24" t="s">
        <v>1174</v>
      </c>
      <c r="B349" s="24" t="s">
        <v>1175</v>
      </c>
      <c r="C349" s="24" t="s">
        <v>726</v>
      </c>
      <c r="D349" s="2"/>
      <c r="E349" t="s">
        <v>2054</v>
      </c>
    </row>
    <row r="350" spans="1:5" ht="30" hidden="1">
      <c r="A350" s="24" t="s">
        <v>1177</v>
      </c>
      <c r="B350" s="24" t="s">
        <v>1178</v>
      </c>
      <c r="C350" s="24" t="s">
        <v>726</v>
      </c>
      <c r="D350" s="2"/>
      <c r="E350" t="s">
        <v>2054</v>
      </c>
    </row>
    <row r="351" spans="1:5" ht="30" hidden="1">
      <c r="A351" s="24" t="s">
        <v>1179</v>
      </c>
      <c r="B351" s="24" t="s">
        <v>1180</v>
      </c>
      <c r="C351" s="24" t="s">
        <v>726</v>
      </c>
      <c r="D351" s="2"/>
      <c r="E351" t="s">
        <v>1934</v>
      </c>
    </row>
    <row r="352" spans="1:5" ht="30" hidden="1">
      <c r="A352" s="24" t="s">
        <v>1181</v>
      </c>
      <c r="B352" s="24" t="s">
        <v>1182</v>
      </c>
      <c r="C352" s="24" t="s">
        <v>484</v>
      </c>
      <c r="D352" s="2">
        <v>30</v>
      </c>
      <c r="E352" t="s">
        <v>484</v>
      </c>
    </row>
    <row r="353" spans="1:5" ht="30" hidden="1">
      <c r="A353" s="24" t="s">
        <v>1183</v>
      </c>
      <c r="B353" s="24" t="s">
        <v>1184</v>
      </c>
      <c r="C353" s="24" t="s">
        <v>489</v>
      </c>
      <c r="D353" s="2" t="s">
        <v>1873</v>
      </c>
      <c r="E353" t="s">
        <v>489</v>
      </c>
    </row>
    <row r="354" spans="1:5" ht="30" hidden="1">
      <c r="A354" s="24" t="s">
        <v>1186</v>
      </c>
      <c r="B354" s="24" t="s">
        <v>1187</v>
      </c>
      <c r="C354" s="24" t="s">
        <v>489</v>
      </c>
      <c r="D354" s="2" t="s">
        <v>1873</v>
      </c>
      <c r="E354" t="s">
        <v>489</v>
      </c>
    </row>
  </sheetData>
  <autoFilter ref="A1:E354" xr:uid="{00000000-0009-0000-0000-00000A000000}">
    <filterColumn colId="2">
      <filters>
        <filter val="Promotora Ferrocarril de Antioquia"/>
        <filter val="Secretaría de Infraestructura Física"/>
      </filters>
    </filterColumn>
    <filterColumn colId="3">
      <filters blank="1"/>
    </filterColumn>
  </autoFilter>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HUBERTH</dc:creator>
  <cp:keywords/>
  <dc:description/>
  <cp:lastModifiedBy/>
  <cp:revision/>
  <dcterms:created xsi:type="dcterms:W3CDTF">2023-06-27T22:30:50Z</dcterms:created>
  <dcterms:modified xsi:type="dcterms:W3CDTF">2025-06-05T16:15:01Z</dcterms:modified>
  <cp:category/>
  <cp:contentStatus/>
</cp:coreProperties>
</file>